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veau\Dropbox\ATLAS Coordination\Suivi budgétaire IRD\"/>
    </mc:Choice>
  </mc:AlternateContent>
  <bookViews>
    <workbookView xWindow="0" yWindow="0" windowWidth="21950" windowHeight="8590" firstSheet="6" activeTab="6"/>
  </bookViews>
  <sheets>
    <sheet name="1. Fund" sheetId="2" r:id="rId1"/>
    <sheet name="Period" sheetId="14" state="hidden" r:id="rId2"/>
    <sheet name="2. Income&amp;Expenditure" sheetId="3" r:id="rId3"/>
    <sheet name="3. Budget monitoring- in USD" sheetId="10" r:id="rId4"/>
    <sheet name="4. Variance Narrative" sheetId="13" r:id="rId5"/>
    <sheet name="Expense group &amp; type" sheetId="11" state="hidden" r:id="rId6"/>
    <sheet name="Budget worksheet + details" sheetId="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3" hidden="1">'3. Budget monitoring- in USD'!$A$2:$Y$54</definedName>
    <definedName name="_xlnm._FilterDatabase" localSheetId="6" hidden="1">'Budget worksheet + details'!$A$9:$AMM$62</definedName>
    <definedName name="_Key1">#REF!</definedName>
    <definedName name="_key11">#REF!</definedName>
    <definedName name="_Order1">255</definedName>
    <definedName name="_Sort">#REF!</definedName>
    <definedName name="a">#REF!</definedName>
    <definedName name="budget">#REF!</definedName>
    <definedName name="CODE">[1]Paramétrages!$C$22:$C$26</definedName>
    <definedName name="Equipement">[2]Table!$D$1:$D$7</definedName>
    <definedName name="Equipment">'[3]Forecast Feb 2012'!$B$36:$B$43</definedName>
    <definedName name="EUR_USD" localSheetId="5">'[4]Budget Narrative VF '!$L$2</definedName>
    <definedName name="EUR_USD">'[5]Budget Narrative VF '!$L$2</definedName>
    <definedName name="FRF">[1]Paramétrages!$C$22</definedName>
    <definedName name="j">#REF!</definedName>
    <definedName name="Laboratoire">[6]Table!$B$1:$B$7</definedName>
    <definedName name="LISTE_ACTIVITES">OFFSET([7]Paramétrage!$A$3,,,COUNTA([7]Paramétrage!$A:$A)-1)</definedName>
    <definedName name="Localtransportation">'[3]Forecast Feb 2012'!$B$28:$B$34</definedName>
    <definedName name="p_naturedep">[8]Paramétrage!$M$8:$M$39</definedName>
    <definedName name="Studentlifefees">'[3]Forecast Feb 2012'!$B$51:$B$59</definedName>
    <definedName name="Tauxchange">[1]Paramétrages!$C$22:$F$26</definedName>
    <definedName name="Trainingcenter">'[3]Forecast Feb 2012'!$B$45:$B$49</definedName>
    <definedName name="USD_XOF" localSheetId="5">'[4]Budget Narrative VF '!$L$1</definedName>
    <definedName name="USD_XOF">'[5]Budget Narrative VF '!$L$1</definedName>
    <definedName name="Ville">[6]Table!$C$1:$C$5</definedName>
    <definedName name="_xlnm.Print_Area" localSheetId="5">'Expense group &amp; type'!$A$1:$E$53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7" i="1" l="1"/>
  <c r="T67" i="1" l="1"/>
  <c r="T68" i="1" l="1"/>
  <c r="T69" i="1" s="1"/>
  <c r="AI62" i="1"/>
  <c r="AD62" i="1"/>
  <c r="S62" i="1"/>
  <c r="AI61" i="1"/>
  <c r="AD61" i="1"/>
  <c r="S61" i="1"/>
  <c r="AI60" i="1"/>
  <c r="AD60" i="1"/>
  <c r="S60" i="1"/>
  <c r="AI59" i="1"/>
  <c r="AD59" i="1"/>
  <c r="S59" i="1"/>
  <c r="AI58" i="1"/>
  <c r="AD58" i="1"/>
  <c r="S58" i="1"/>
  <c r="AI57" i="1"/>
  <c r="AD57" i="1"/>
  <c r="S57" i="1"/>
  <c r="AI56" i="1"/>
  <c r="AD56" i="1"/>
  <c r="S56" i="1"/>
  <c r="AI55" i="1"/>
  <c r="AD55" i="1"/>
  <c r="S55" i="1"/>
  <c r="AI54" i="1"/>
  <c r="AD54" i="1"/>
  <c r="S54" i="1"/>
  <c r="AI53" i="1"/>
  <c r="AD53" i="1"/>
  <c r="S53" i="1"/>
  <c r="AI52" i="1"/>
  <c r="AD52" i="1"/>
  <c r="S52" i="1"/>
  <c r="AI51" i="1"/>
  <c r="AD51" i="1"/>
  <c r="S51" i="1"/>
  <c r="AI50" i="1"/>
  <c r="AD50" i="1"/>
  <c r="S50" i="1"/>
  <c r="AI49" i="1"/>
  <c r="AD49" i="1"/>
  <c r="S49" i="1"/>
  <c r="AI48" i="1"/>
  <c r="AD48" i="1"/>
  <c r="S48" i="1"/>
  <c r="AI47" i="1"/>
  <c r="AD47" i="1"/>
  <c r="S47" i="1"/>
  <c r="AI46" i="1"/>
  <c r="AD46" i="1"/>
  <c r="S46" i="1"/>
  <c r="AI45" i="1"/>
  <c r="AD45" i="1"/>
  <c r="S45" i="1"/>
  <c r="AI44" i="1"/>
  <c r="AD44" i="1"/>
  <c r="S44" i="1"/>
  <c r="AI43" i="1"/>
  <c r="AD43" i="1"/>
  <c r="S43" i="1"/>
  <c r="AI42" i="1"/>
  <c r="AD42" i="1"/>
  <c r="S42" i="1"/>
  <c r="AI41" i="1"/>
  <c r="AD41" i="1"/>
  <c r="S41" i="1"/>
  <c r="AI40" i="1"/>
  <c r="AD40" i="1"/>
  <c r="S40" i="1"/>
  <c r="AI39" i="1"/>
  <c r="AD39" i="1"/>
  <c r="S39" i="1"/>
  <c r="AI38" i="1"/>
  <c r="AD38" i="1"/>
  <c r="S38" i="1"/>
  <c r="AI37" i="1"/>
  <c r="AD37" i="1"/>
  <c r="S37" i="1"/>
  <c r="AI36" i="1"/>
  <c r="AD36" i="1"/>
  <c r="S36" i="1"/>
  <c r="AI35" i="1"/>
  <c r="AD35" i="1"/>
  <c r="S35" i="1"/>
  <c r="AI34" i="1"/>
  <c r="AD34" i="1"/>
  <c r="S34" i="1"/>
  <c r="AI33" i="1"/>
  <c r="AD33" i="1"/>
  <c r="S33" i="1"/>
  <c r="AI32" i="1"/>
  <c r="AD32" i="1"/>
  <c r="S32" i="1"/>
  <c r="AI31" i="1"/>
  <c r="AD31" i="1"/>
  <c r="S31" i="1"/>
  <c r="AI30" i="1"/>
  <c r="AD30" i="1"/>
  <c r="S30" i="1"/>
  <c r="AI29" i="1"/>
  <c r="AD29" i="1"/>
  <c r="S29" i="1"/>
  <c r="AI28" i="1"/>
  <c r="AD28" i="1"/>
  <c r="S28" i="1"/>
  <c r="AI27" i="1"/>
  <c r="AD27" i="1"/>
  <c r="S27" i="1"/>
  <c r="AI26" i="1"/>
  <c r="AD26" i="1"/>
  <c r="S26" i="1"/>
  <c r="AI25" i="1"/>
  <c r="AD25" i="1"/>
  <c r="S25" i="1"/>
  <c r="AI24" i="1"/>
  <c r="AD24" i="1"/>
  <c r="S24" i="1"/>
  <c r="AI23" i="1"/>
  <c r="AD23" i="1"/>
  <c r="S23" i="1"/>
  <c r="AI22" i="1"/>
  <c r="AD22" i="1"/>
  <c r="S22" i="1"/>
  <c r="AI21" i="1"/>
  <c r="AD21" i="1"/>
  <c r="S21" i="1"/>
  <c r="AI20" i="1"/>
  <c r="AD20" i="1"/>
  <c r="S20" i="1"/>
  <c r="AI19" i="1"/>
  <c r="AD19" i="1"/>
  <c r="S19" i="1"/>
  <c r="AI18" i="1"/>
  <c r="AD18" i="1"/>
  <c r="S18" i="1"/>
  <c r="AI17" i="1"/>
  <c r="AD17" i="1"/>
  <c r="S17" i="1"/>
  <c r="AI16" i="1"/>
  <c r="AD16" i="1"/>
  <c r="S16" i="1"/>
  <c r="AI15" i="1"/>
  <c r="AD15" i="1"/>
  <c r="S15" i="1"/>
  <c r="AI14" i="1"/>
  <c r="AD14" i="1"/>
  <c r="S14" i="1"/>
  <c r="AI13" i="1"/>
  <c r="AD13" i="1"/>
  <c r="S13" i="1"/>
  <c r="AI12" i="1"/>
  <c r="AD12" i="1"/>
  <c r="S12" i="1"/>
  <c r="AI11" i="1"/>
  <c r="AD11" i="1"/>
  <c r="S11" i="1"/>
  <c r="AI10" i="1"/>
  <c r="AD10" i="1"/>
  <c r="S10" i="1"/>
  <c r="E21" i="3" l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F1099" i="3"/>
  <c r="H30" i="13"/>
  <c r="H29" i="13"/>
  <c r="H28" i="13"/>
  <c r="H26" i="13"/>
  <c r="H25" i="13" s="1"/>
  <c r="H24" i="13"/>
  <c r="H23" i="13"/>
  <c r="H22" i="13"/>
  <c r="H21" i="13" s="1"/>
  <c r="H20" i="13"/>
  <c r="H19" i="13"/>
  <c r="H13" i="13"/>
  <c r="H14" i="13"/>
  <c r="H15" i="13"/>
  <c r="H16" i="13"/>
  <c r="H17" i="13"/>
  <c r="H12" i="13"/>
  <c r="I30" i="13"/>
  <c r="I29" i="13"/>
  <c r="I28" i="13"/>
  <c r="I26" i="13"/>
  <c r="I25" i="13" s="1"/>
  <c r="I24" i="13"/>
  <c r="I23" i="13"/>
  <c r="I22" i="13"/>
  <c r="I20" i="13"/>
  <c r="I19" i="13"/>
  <c r="I17" i="13"/>
  <c r="I16" i="13"/>
  <c r="I15" i="13"/>
  <c r="I14" i="13"/>
  <c r="I13" i="13"/>
  <c r="H18" i="13" l="1"/>
  <c r="S68" i="1"/>
  <c r="S69" i="1" s="1"/>
  <c r="I27" i="13"/>
  <c r="I18" i="13"/>
  <c r="J18" i="13" s="1"/>
  <c r="K18" i="13" s="1"/>
  <c r="I21" i="13"/>
  <c r="J21" i="13" s="1"/>
  <c r="K21" i="13" s="1"/>
  <c r="J25" i="13"/>
  <c r="K25" i="13" s="1"/>
  <c r="H27" i="13"/>
  <c r="H11" i="13"/>
  <c r="H31" i="13" s="1"/>
  <c r="F51" i="10"/>
  <c r="F48" i="10"/>
  <c r="F45" i="10"/>
  <c r="F41" i="10"/>
  <c r="F37" i="10"/>
  <c r="F34" i="10"/>
  <c r="F31" i="10"/>
  <c r="F27" i="10"/>
  <c r="F24" i="10"/>
  <c r="F20" i="10"/>
  <c r="F18" i="10"/>
  <c r="F16" i="10"/>
  <c r="F15" i="10"/>
  <c r="F12" i="10"/>
  <c r="F9" i="10"/>
  <c r="J27" i="13" l="1"/>
  <c r="K27" i="13" s="1"/>
  <c r="V54" i="10"/>
  <c r="W51" i="10"/>
  <c r="X51" i="10" s="1"/>
  <c r="S51" i="10"/>
  <c r="T51" i="10" s="1"/>
  <c r="O51" i="10"/>
  <c r="P51" i="10" s="1"/>
  <c r="K51" i="10"/>
  <c r="L51" i="10" s="1"/>
  <c r="G51" i="10"/>
  <c r="H51" i="10" s="1"/>
  <c r="A51" i="10"/>
  <c r="V50" i="10"/>
  <c r="V49" i="10" s="1"/>
  <c r="U50" i="10"/>
  <c r="R50" i="10"/>
  <c r="Q50" i="10"/>
  <c r="N50" i="10"/>
  <c r="N49" i="10" s="1"/>
  <c r="M50" i="10"/>
  <c r="J50" i="10"/>
  <c r="J49" i="10" s="1"/>
  <c r="I50" i="10"/>
  <c r="I49" i="10" s="1"/>
  <c r="F50" i="10"/>
  <c r="F49" i="10" s="1"/>
  <c r="E50" i="10"/>
  <c r="A50" i="10"/>
  <c r="Q49" i="10"/>
  <c r="A49" i="10"/>
  <c r="W48" i="10"/>
  <c r="X48" i="10" s="1"/>
  <c r="S48" i="10"/>
  <c r="T48" i="10" s="1"/>
  <c r="O48" i="10"/>
  <c r="P48" i="10" s="1"/>
  <c r="K48" i="10"/>
  <c r="L48" i="10" s="1"/>
  <c r="G48" i="10"/>
  <c r="H48" i="10" s="1"/>
  <c r="A48" i="10"/>
  <c r="V47" i="10"/>
  <c r="V46" i="10" s="1"/>
  <c r="U47" i="10"/>
  <c r="U46" i="10" s="1"/>
  <c r="R47" i="10"/>
  <c r="Q47" i="10"/>
  <c r="Q46" i="10" s="1"/>
  <c r="N47" i="10"/>
  <c r="N46" i="10" s="1"/>
  <c r="M47" i="10"/>
  <c r="M46" i="10" s="1"/>
  <c r="J47" i="10"/>
  <c r="I47" i="10"/>
  <c r="I46" i="10" s="1"/>
  <c r="F47" i="10"/>
  <c r="F46" i="10" s="1"/>
  <c r="E47" i="10"/>
  <c r="E46" i="10" s="1"/>
  <c r="A47" i="10"/>
  <c r="A46" i="10"/>
  <c r="W45" i="10"/>
  <c r="X45" i="10" s="1"/>
  <c r="S45" i="10"/>
  <c r="T45" i="10" s="1"/>
  <c r="O45" i="10"/>
  <c r="P45" i="10" s="1"/>
  <c r="K45" i="10"/>
  <c r="L45" i="10" s="1"/>
  <c r="G45" i="10"/>
  <c r="H45" i="10" s="1"/>
  <c r="A45" i="10"/>
  <c r="V44" i="10"/>
  <c r="V43" i="10" s="1"/>
  <c r="U44" i="10"/>
  <c r="U43" i="10" s="1"/>
  <c r="R44" i="10"/>
  <c r="Q44" i="10"/>
  <c r="Q43" i="10" s="1"/>
  <c r="N44" i="10"/>
  <c r="N43" i="10" s="1"/>
  <c r="M44" i="10"/>
  <c r="M43" i="10" s="1"/>
  <c r="J44" i="10"/>
  <c r="J43" i="10" s="1"/>
  <c r="I44" i="10"/>
  <c r="I43" i="10" s="1"/>
  <c r="F44" i="10"/>
  <c r="F43" i="10" s="1"/>
  <c r="E44" i="10"/>
  <c r="E43" i="10" s="1"/>
  <c r="A44" i="10"/>
  <c r="A43" i="10"/>
  <c r="A42" i="10"/>
  <c r="W41" i="10"/>
  <c r="X41" i="10" s="1"/>
  <c r="S41" i="10"/>
  <c r="T41" i="10" s="1"/>
  <c r="O41" i="10"/>
  <c r="P41" i="10" s="1"/>
  <c r="K41" i="10"/>
  <c r="L41" i="10" s="1"/>
  <c r="G41" i="10"/>
  <c r="H41" i="10" s="1"/>
  <c r="A41" i="10"/>
  <c r="V40" i="10"/>
  <c r="V39" i="10" s="1"/>
  <c r="U40" i="10"/>
  <c r="R40" i="10"/>
  <c r="R39" i="10" s="1"/>
  <c r="R38" i="10" s="1"/>
  <c r="Q40" i="10"/>
  <c r="N40" i="10"/>
  <c r="N39" i="10" s="1"/>
  <c r="M40" i="10"/>
  <c r="J40" i="10"/>
  <c r="J39" i="10" s="1"/>
  <c r="J38" i="10" s="1"/>
  <c r="I40" i="10"/>
  <c r="F40" i="10"/>
  <c r="E40" i="10"/>
  <c r="E39" i="10" s="1"/>
  <c r="E38" i="10" s="1"/>
  <c r="A40" i="10"/>
  <c r="A39" i="10"/>
  <c r="A38" i="10"/>
  <c r="W37" i="10"/>
  <c r="X37" i="10" s="1"/>
  <c r="S37" i="10"/>
  <c r="T37" i="10" s="1"/>
  <c r="O37" i="10"/>
  <c r="P37" i="10" s="1"/>
  <c r="K37" i="10"/>
  <c r="L37" i="10" s="1"/>
  <c r="G37" i="10"/>
  <c r="H37" i="10" s="1"/>
  <c r="A37" i="10"/>
  <c r="V36" i="10"/>
  <c r="V35" i="10" s="1"/>
  <c r="U36" i="10"/>
  <c r="U35" i="10" s="1"/>
  <c r="R36" i="10"/>
  <c r="R35" i="10" s="1"/>
  <c r="Q36" i="10"/>
  <c r="Q35" i="10" s="1"/>
  <c r="N36" i="10"/>
  <c r="M36" i="10"/>
  <c r="M35" i="10" s="1"/>
  <c r="J36" i="10"/>
  <c r="J35" i="10" s="1"/>
  <c r="I36" i="10"/>
  <c r="I35" i="10" s="1"/>
  <c r="F36" i="10"/>
  <c r="E36" i="10"/>
  <c r="E35" i="10" s="1"/>
  <c r="A36" i="10"/>
  <c r="A35" i="10"/>
  <c r="W34" i="10"/>
  <c r="X34" i="10" s="1"/>
  <c r="S34" i="10"/>
  <c r="T34" i="10" s="1"/>
  <c r="O34" i="10"/>
  <c r="P34" i="10" s="1"/>
  <c r="K34" i="10"/>
  <c r="L34" i="10" s="1"/>
  <c r="G34" i="10"/>
  <c r="H34" i="10" s="1"/>
  <c r="A34" i="10"/>
  <c r="V33" i="10"/>
  <c r="V32" i="10" s="1"/>
  <c r="U33" i="10"/>
  <c r="U32" i="10" s="1"/>
  <c r="R33" i="10"/>
  <c r="R32" i="10" s="1"/>
  <c r="Q33" i="10"/>
  <c r="Q32" i="10" s="1"/>
  <c r="N33" i="10"/>
  <c r="N32" i="10" s="1"/>
  <c r="M33" i="10"/>
  <c r="M32" i="10" s="1"/>
  <c r="J33" i="10"/>
  <c r="J32" i="10" s="1"/>
  <c r="I33" i="10"/>
  <c r="I32" i="10" s="1"/>
  <c r="F33" i="10"/>
  <c r="F32" i="10" s="1"/>
  <c r="E33" i="10"/>
  <c r="E32" i="10" s="1"/>
  <c r="A33" i="10"/>
  <c r="A32" i="10"/>
  <c r="W31" i="10"/>
  <c r="X31" i="10" s="1"/>
  <c r="S31" i="10"/>
  <c r="T31" i="10" s="1"/>
  <c r="O31" i="10"/>
  <c r="P31" i="10" s="1"/>
  <c r="K31" i="10"/>
  <c r="L31" i="10" s="1"/>
  <c r="G31" i="10"/>
  <c r="H31" i="10" s="1"/>
  <c r="A31" i="10"/>
  <c r="V30" i="10"/>
  <c r="V29" i="10" s="1"/>
  <c r="U30" i="10"/>
  <c r="R30" i="10"/>
  <c r="R29" i="10" s="1"/>
  <c r="Q30" i="10"/>
  <c r="Q29" i="10" s="1"/>
  <c r="N30" i="10"/>
  <c r="N29" i="10" s="1"/>
  <c r="M30" i="10"/>
  <c r="J30" i="10"/>
  <c r="J29" i="10" s="1"/>
  <c r="I30" i="10"/>
  <c r="I29" i="10" s="1"/>
  <c r="F30" i="10"/>
  <c r="F29" i="10" s="1"/>
  <c r="E30" i="10"/>
  <c r="A30" i="10"/>
  <c r="A29" i="10"/>
  <c r="A28" i="10"/>
  <c r="W27" i="10"/>
  <c r="X27" i="10" s="1"/>
  <c r="S27" i="10"/>
  <c r="T27" i="10" s="1"/>
  <c r="O27" i="10"/>
  <c r="P27" i="10" s="1"/>
  <c r="K27" i="10"/>
  <c r="L27" i="10" s="1"/>
  <c r="G27" i="10"/>
  <c r="H27" i="10" s="1"/>
  <c r="A27" i="10"/>
  <c r="V26" i="10"/>
  <c r="V25" i="10" s="1"/>
  <c r="U26" i="10"/>
  <c r="U25" i="10" s="1"/>
  <c r="R26" i="10"/>
  <c r="R25" i="10" s="1"/>
  <c r="Q26" i="10"/>
  <c r="Q25" i="10" s="1"/>
  <c r="N26" i="10"/>
  <c r="N25" i="10" s="1"/>
  <c r="M26" i="10"/>
  <c r="M25" i="10" s="1"/>
  <c r="J26" i="10"/>
  <c r="J25" i="10" s="1"/>
  <c r="I26" i="10"/>
  <c r="I25" i="10" s="1"/>
  <c r="F26" i="10"/>
  <c r="F25" i="10" s="1"/>
  <c r="E26" i="10"/>
  <c r="E25" i="10" s="1"/>
  <c r="A26" i="10"/>
  <c r="A25" i="10"/>
  <c r="W24" i="10"/>
  <c r="X24" i="10" s="1"/>
  <c r="S24" i="10"/>
  <c r="T24" i="10" s="1"/>
  <c r="O24" i="10"/>
  <c r="P24" i="10" s="1"/>
  <c r="K24" i="10"/>
  <c r="L24" i="10" s="1"/>
  <c r="G24" i="10"/>
  <c r="H24" i="10" s="1"/>
  <c r="A24" i="10"/>
  <c r="V23" i="10"/>
  <c r="V22" i="10" s="1"/>
  <c r="U23" i="10"/>
  <c r="U22" i="10" s="1"/>
  <c r="R23" i="10"/>
  <c r="R22" i="10" s="1"/>
  <c r="Q23" i="10"/>
  <c r="N23" i="10"/>
  <c r="N22" i="10" s="1"/>
  <c r="M23" i="10"/>
  <c r="M22" i="10" s="1"/>
  <c r="J23" i="10"/>
  <c r="J22" i="10" s="1"/>
  <c r="I23" i="10"/>
  <c r="I22" i="10" s="1"/>
  <c r="F23" i="10"/>
  <c r="F22" i="10" s="1"/>
  <c r="E23" i="10"/>
  <c r="E22" i="10" s="1"/>
  <c r="A23" i="10"/>
  <c r="Q22" i="10"/>
  <c r="A22" i="10"/>
  <c r="A21" i="10"/>
  <c r="W20" i="10"/>
  <c r="X20" i="10" s="1"/>
  <c r="S20" i="10"/>
  <c r="T20" i="10" s="1"/>
  <c r="O20" i="10"/>
  <c r="P20" i="10" s="1"/>
  <c r="K20" i="10"/>
  <c r="L20" i="10" s="1"/>
  <c r="G20" i="10"/>
  <c r="H20" i="10" s="1"/>
  <c r="A20" i="10"/>
  <c r="V19" i="10"/>
  <c r="U19" i="10"/>
  <c r="R19" i="10"/>
  <c r="Q19" i="10"/>
  <c r="N19" i="10"/>
  <c r="M19" i="10"/>
  <c r="J19" i="10"/>
  <c r="I19" i="10"/>
  <c r="F19" i="10"/>
  <c r="E19" i="10"/>
  <c r="A19" i="10"/>
  <c r="W18" i="10"/>
  <c r="X18" i="10" s="1"/>
  <c r="S18" i="10"/>
  <c r="T18" i="10" s="1"/>
  <c r="O18" i="10"/>
  <c r="P18" i="10" s="1"/>
  <c r="K18" i="10"/>
  <c r="L18" i="10" s="1"/>
  <c r="G18" i="10"/>
  <c r="H18" i="10" s="1"/>
  <c r="A18" i="10"/>
  <c r="V17" i="10"/>
  <c r="U17" i="10"/>
  <c r="R17" i="10"/>
  <c r="Q17" i="10"/>
  <c r="N17" i="10"/>
  <c r="M17" i="10"/>
  <c r="J17" i="10"/>
  <c r="I17" i="10"/>
  <c r="F17" i="10"/>
  <c r="E17" i="10"/>
  <c r="A17" i="10"/>
  <c r="W16" i="10"/>
  <c r="X16" i="10" s="1"/>
  <c r="S16" i="10"/>
  <c r="T16" i="10" s="1"/>
  <c r="O16" i="10"/>
  <c r="P16" i="10" s="1"/>
  <c r="K16" i="10"/>
  <c r="L16" i="10" s="1"/>
  <c r="G16" i="10"/>
  <c r="H16" i="10" s="1"/>
  <c r="A16" i="10"/>
  <c r="W15" i="10"/>
  <c r="X15" i="10" s="1"/>
  <c r="S15" i="10"/>
  <c r="T15" i="10" s="1"/>
  <c r="O15" i="10"/>
  <c r="P15" i="10" s="1"/>
  <c r="K15" i="10"/>
  <c r="L15" i="10" s="1"/>
  <c r="G15" i="10"/>
  <c r="H15" i="10" s="1"/>
  <c r="A15" i="10"/>
  <c r="V14" i="10"/>
  <c r="U14" i="10"/>
  <c r="R14" i="10"/>
  <c r="Q14" i="10"/>
  <c r="N14" i="10"/>
  <c r="M14" i="10"/>
  <c r="J14" i="10"/>
  <c r="I14" i="10"/>
  <c r="F14" i="10"/>
  <c r="E14" i="10"/>
  <c r="A14" i="10"/>
  <c r="A13" i="10"/>
  <c r="W12" i="10"/>
  <c r="X12" i="10" s="1"/>
  <c r="S12" i="10"/>
  <c r="T12" i="10" s="1"/>
  <c r="O12" i="10"/>
  <c r="P12" i="10" s="1"/>
  <c r="K12" i="10"/>
  <c r="L12" i="10" s="1"/>
  <c r="G12" i="10"/>
  <c r="H12" i="10" s="1"/>
  <c r="A12" i="10"/>
  <c r="V11" i="10"/>
  <c r="V10" i="10" s="1"/>
  <c r="U11" i="10"/>
  <c r="U10" i="10" s="1"/>
  <c r="R11" i="10"/>
  <c r="R10" i="10" s="1"/>
  <c r="Q11" i="10"/>
  <c r="Q10" i="10" s="1"/>
  <c r="N11" i="10"/>
  <c r="N10" i="10" s="1"/>
  <c r="M11" i="10"/>
  <c r="M10" i="10" s="1"/>
  <c r="J11" i="10"/>
  <c r="J10" i="10" s="1"/>
  <c r="I11" i="10"/>
  <c r="I10" i="10" s="1"/>
  <c r="F11" i="10"/>
  <c r="F10" i="10" s="1"/>
  <c r="E11" i="10"/>
  <c r="E10" i="10" s="1"/>
  <c r="A11" i="10"/>
  <c r="A10" i="10"/>
  <c r="W9" i="10"/>
  <c r="X9" i="10" s="1"/>
  <c r="S9" i="10"/>
  <c r="T9" i="10" s="1"/>
  <c r="O9" i="10"/>
  <c r="P9" i="10" s="1"/>
  <c r="K9" i="10"/>
  <c r="L9" i="10" s="1"/>
  <c r="G9" i="10"/>
  <c r="H9" i="10" s="1"/>
  <c r="A9" i="10"/>
  <c r="V8" i="10"/>
  <c r="V7" i="10" s="1"/>
  <c r="U8" i="10"/>
  <c r="U7" i="10" s="1"/>
  <c r="R8" i="10"/>
  <c r="R7" i="10" s="1"/>
  <c r="Q8" i="10"/>
  <c r="Q7" i="10" s="1"/>
  <c r="N8" i="10"/>
  <c r="N7" i="10" s="1"/>
  <c r="M8" i="10"/>
  <c r="M7" i="10" s="1"/>
  <c r="J8" i="10"/>
  <c r="I8" i="10"/>
  <c r="I7" i="10" s="1"/>
  <c r="F8" i="10"/>
  <c r="E8" i="10"/>
  <c r="E7" i="10" s="1"/>
  <c r="A8" i="10"/>
  <c r="A7" i="10"/>
  <c r="W6" i="10"/>
  <c r="X6" i="10" s="1"/>
  <c r="S6" i="10"/>
  <c r="T6" i="10" s="1"/>
  <c r="O6" i="10"/>
  <c r="P6" i="10" s="1"/>
  <c r="K6" i="10"/>
  <c r="L6" i="10" s="1"/>
  <c r="A6" i="10"/>
  <c r="V5" i="10"/>
  <c r="U5" i="10"/>
  <c r="U4" i="10" s="1"/>
  <c r="R5" i="10"/>
  <c r="R4" i="10" s="1"/>
  <c r="Q5" i="10"/>
  <c r="Q4" i="10" s="1"/>
  <c r="N5" i="10"/>
  <c r="M5" i="10"/>
  <c r="M4" i="10" s="1"/>
  <c r="J5" i="10"/>
  <c r="J4" i="10" s="1"/>
  <c r="I5" i="10"/>
  <c r="I4" i="10" s="1"/>
  <c r="E5" i="10"/>
  <c r="E4" i="10" s="1"/>
  <c r="O40" i="10" l="1"/>
  <c r="P40" i="10" s="1"/>
  <c r="O14" i="10"/>
  <c r="P14" i="10" s="1"/>
  <c r="N21" i="10"/>
  <c r="Q21" i="10"/>
  <c r="N13" i="10"/>
  <c r="V21" i="10"/>
  <c r="S14" i="10"/>
  <c r="T14" i="10" s="1"/>
  <c r="S50" i="10"/>
  <c r="T50" i="10" s="1"/>
  <c r="O22" i="10"/>
  <c r="P22" i="10" s="1"/>
  <c r="S7" i="10"/>
  <c r="T7" i="10" s="1"/>
  <c r="E21" i="10"/>
  <c r="S25" i="10"/>
  <c r="T25" i="10" s="1"/>
  <c r="W40" i="10"/>
  <c r="X40" i="10" s="1"/>
  <c r="R49" i="10"/>
  <c r="G25" i="10"/>
  <c r="H25" i="10" s="1"/>
  <c r="K30" i="10"/>
  <c r="L30" i="10" s="1"/>
  <c r="O46" i="10"/>
  <c r="P46" i="10" s="1"/>
  <c r="O7" i="10"/>
  <c r="P7" i="10" s="1"/>
  <c r="U13" i="10"/>
  <c r="U3" i="10" s="1"/>
  <c r="S23" i="10"/>
  <c r="T23" i="10" s="1"/>
  <c r="G40" i="10"/>
  <c r="H40" i="10" s="1"/>
  <c r="K32" i="10"/>
  <c r="L32" i="10" s="1"/>
  <c r="O36" i="10"/>
  <c r="P36" i="10" s="1"/>
  <c r="V28" i="10"/>
  <c r="G14" i="10"/>
  <c r="H14" i="10" s="1"/>
  <c r="G46" i="10"/>
  <c r="H46" i="10" s="1"/>
  <c r="G8" i="10"/>
  <c r="H8" i="10" s="1"/>
  <c r="W8" i="10"/>
  <c r="X8" i="10" s="1"/>
  <c r="K25" i="10"/>
  <c r="L25" i="10" s="1"/>
  <c r="M39" i="10"/>
  <c r="M38" i="10" s="1"/>
  <c r="K50" i="10"/>
  <c r="L50" i="10" s="1"/>
  <c r="V13" i="10"/>
  <c r="K8" i="10"/>
  <c r="L8" i="10" s="1"/>
  <c r="J13" i="10"/>
  <c r="G22" i="10"/>
  <c r="H22" i="10" s="1"/>
  <c r="W5" i="10"/>
  <c r="X5" i="10" s="1"/>
  <c r="J7" i="10"/>
  <c r="K7" i="10" s="1"/>
  <c r="L7" i="10" s="1"/>
  <c r="K14" i="10"/>
  <c r="L14" i="10" s="1"/>
  <c r="S30" i="10"/>
  <c r="T30" i="10" s="1"/>
  <c r="O10" i="10"/>
  <c r="P10" i="10" s="1"/>
  <c r="W7" i="10"/>
  <c r="X7" i="10" s="1"/>
  <c r="G10" i="10"/>
  <c r="H10" i="10" s="1"/>
  <c r="W10" i="10"/>
  <c r="X10" i="10" s="1"/>
  <c r="R13" i="10"/>
  <c r="Q13" i="10"/>
  <c r="K43" i="10"/>
  <c r="L43" i="10" s="1"/>
  <c r="F13" i="10"/>
  <c r="G26" i="10"/>
  <c r="H26" i="10" s="1"/>
  <c r="F21" i="10"/>
  <c r="F39" i="10"/>
  <c r="F38" i="10" s="1"/>
  <c r="G38" i="10" s="1"/>
  <c r="H38" i="10" s="1"/>
  <c r="G23" i="10"/>
  <c r="H23" i="10" s="1"/>
  <c r="S32" i="10"/>
  <c r="T32" i="10" s="1"/>
  <c r="S10" i="10"/>
  <c r="T10" i="10" s="1"/>
  <c r="I21" i="10"/>
  <c r="W35" i="10"/>
  <c r="X35" i="10" s="1"/>
  <c r="O47" i="10"/>
  <c r="P47" i="10" s="1"/>
  <c r="O5" i="10"/>
  <c r="P5" i="10" s="1"/>
  <c r="E13" i="10"/>
  <c r="E3" i="10" s="1"/>
  <c r="K19" i="10"/>
  <c r="L19" i="10" s="1"/>
  <c r="W23" i="10"/>
  <c r="X23" i="10" s="1"/>
  <c r="O25" i="10"/>
  <c r="P25" i="10" s="1"/>
  <c r="G36" i="10"/>
  <c r="H36" i="10" s="1"/>
  <c r="W36" i="10"/>
  <c r="X36" i="10" s="1"/>
  <c r="G44" i="10"/>
  <c r="H44" i="10" s="1"/>
  <c r="W46" i="10"/>
  <c r="X46" i="10" s="1"/>
  <c r="Q42" i="10"/>
  <c r="K10" i="10"/>
  <c r="L10" i="10" s="1"/>
  <c r="Q28" i="10"/>
  <c r="K17" i="10"/>
  <c r="L17" i="10" s="1"/>
  <c r="V4" i="10"/>
  <c r="K11" i="10"/>
  <c r="L11" i="10" s="1"/>
  <c r="O23" i="10"/>
  <c r="P23" i="10" s="1"/>
  <c r="I28" i="10"/>
  <c r="K33" i="10"/>
  <c r="L33" i="10" s="1"/>
  <c r="W33" i="10"/>
  <c r="X33" i="10" s="1"/>
  <c r="F35" i="10"/>
  <c r="F28" i="10" s="1"/>
  <c r="U39" i="10"/>
  <c r="U38" i="10" s="1"/>
  <c r="K44" i="10"/>
  <c r="L44" i="10" s="1"/>
  <c r="K49" i="10"/>
  <c r="L49" i="10" s="1"/>
  <c r="K26" i="10"/>
  <c r="L26" i="10" s="1"/>
  <c r="M13" i="10"/>
  <c r="M3" i="10" s="1"/>
  <c r="I13" i="10"/>
  <c r="I3" i="10" s="1"/>
  <c r="W14" i="10"/>
  <c r="X14" i="10" s="1"/>
  <c r="S26" i="10"/>
  <c r="T26" i="10" s="1"/>
  <c r="N35" i="10"/>
  <c r="O35" i="10" s="1"/>
  <c r="P35" i="10" s="1"/>
  <c r="G47" i="10"/>
  <c r="H47" i="10" s="1"/>
  <c r="W47" i="10"/>
  <c r="X47" i="10" s="1"/>
  <c r="S35" i="10"/>
  <c r="T35" i="10" s="1"/>
  <c r="S44" i="10"/>
  <c r="T44" i="10" s="1"/>
  <c r="W22" i="10"/>
  <c r="X22" i="10" s="1"/>
  <c r="S33" i="10"/>
  <c r="T33" i="10" s="1"/>
  <c r="W44" i="10"/>
  <c r="X44" i="10" s="1"/>
  <c r="U21" i="10"/>
  <c r="W21" i="10" s="1"/>
  <c r="X21" i="10" s="1"/>
  <c r="O32" i="10"/>
  <c r="P32" i="10" s="1"/>
  <c r="R43" i="10"/>
  <c r="S43" i="10" s="1"/>
  <c r="T43" i="10" s="1"/>
  <c r="I42" i="10"/>
  <c r="E58" i="10"/>
  <c r="K4" i="10"/>
  <c r="L4" i="10" s="1"/>
  <c r="S4" i="10"/>
  <c r="T4" i="10" s="1"/>
  <c r="R3" i="10"/>
  <c r="R46" i="10"/>
  <c r="S46" i="10" s="1"/>
  <c r="T46" i="10" s="1"/>
  <c r="S47" i="10"/>
  <c r="T47" i="10" s="1"/>
  <c r="M58" i="10"/>
  <c r="N4" i="10"/>
  <c r="K5" i="10"/>
  <c r="L5" i="10" s="1"/>
  <c r="S5" i="10"/>
  <c r="T5" i="10" s="1"/>
  <c r="F7" i="10"/>
  <c r="O8" i="10"/>
  <c r="P8" i="10" s="1"/>
  <c r="W11" i="10"/>
  <c r="X11" i="10" s="1"/>
  <c r="W17" i="10"/>
  <c r="X17" i="10" s="1"/>
  <c r="W19" i="10"/>
  <c r="X19" i="10" s="1"/>
  <c r="M21" i="10"/>
  <c r="O21" i="10" s="1"/>
  <c r="P21" i="10" s="1"/>
  <c r="W26" i="10"/>
  <c r="X26" i="10" s="1"/>
  <c r="J28" i="10"/>
  <c r="K29" i="10"/>
  <c r="L29" i="10" s="1"/>
  <c r="E29" i="10"/>
  <c r="E28" i="10" s="1"/>
  <c r="G30" i="10"/>
  <c r="H30" i="10" s="1"/>
  <c r="V38" i="10"/>
  <c r="V42" i="10"/>
  <c r="W43" i="10"/>
  <c r="X43" i="10" s="1"/>
  <c r="U49" i="10"/>
  <c r="U42" i="10" s="1"/>
  <c r="W50" i="10"/>
  <c r="X50" i="10" s="1"/>
  <c r="I57" i="10"/>
  <c r="U58" i="10"/>
  <c r="O11" i="10"/>
  <c r="P11" i="10" s="1"/>
  <c r="O17" i="10"/>
  <c r="P17" i="10" s="1"/>
  <c r="O19" i="10"/>
  <c r="P19" i="10" s="1"/>
  <c r="R21" i="10"/>
  <c r="S21" i="10" s="1"/>
  <c r="T21" i="10" s="1"/>
  <c r="S22" i="10"/>
  <c r="T22" i="10" s="1"/>
  <c r="W25" i="10"/>
  <c r="X25" i="10" s="1"/>
  <c r="W32" i="10"/>
  <c r="X32" i="10" s="1"/>
  <c r="S36" i="10"/>
  <c r="T36" i="10" s="1"/>
  <c r="J46" i="10"/>
  <c r="K46" i="10" s="1"/>
  <c r="L46" i="10" s="1"/>
  <c r="K47" i="10"/>
  <c r="L47" i="10" s="1"/>
  <c r="S49" i="10"/>
  <c r="T49" i="10" s="1"/>
  <c r="S8" i="10"/>
  <c r="T8" i="10" s="1"/>
  <c r="J21" i="10"/>
  <c r="K22" i="10"/>
  <c r="L22" i="10" s="1"/>
  <c r="M49" i="10"/>
  <c r="O49" i="10" s="1"/>
  <c r="P49" i="10" s="1"/>
  <c r="O50" i="10"/>
  <c r="P50" i="10" s="1"/>
  <c r="Q57" i="10"/>
  <c r="O26" i="10"/>
  <c r="P26" i="10" s="1"/>
  <c r="G11" i="10"/>
  <c r="H11" i="10" s="1"/>
  <c r="G17" i="10"/>
  <c r="H17" i="10" s="1"/>
  <c r="G19" i="10"/>
  <c r="H19" i="10" s="1"/>
  <c r="K23" i="10"/>
  <c r="L23" i="10" s="1"/>
  <c r="R28" i="10"/>
  <c r="S29" i="10"/>
  <c r="T29" i="10" s="1"/>
  <c r="U29" i="10"/>
  <c r="U28" i="10" s="1"/>
  <c r="W30" i="10"/>
  <c r="X30" i="10" s="1"/>
  <c r="G32" i="10"/>
  <c r="H32" i="10" s="1"/>
  <c r="O33" i="10"/>
  <c r="P33" i="10" s="1"/>
  <c r="K35" i="10"/>
  <c r="L35" i="10" s="1"/>
  <c r="N38" i="10"/>
  <c r="O39" i="10"/>
  <c r="P39" i="10" s="1"/>
  <c r="Q39" i="10"/>
  <c r="Q38" i="10" s="1"/>
  <c r="S38" i="10" s="1"/>
  <c r="T38" i="10" s="1"/>
  <c r="S40" i="10"/>
  <c r="T40" i="10" s="1"/>
  <c r="O44" i="10"/>
  <c r="P44" i="10" s="1"/>
  <c r="N42" i="10"/>
  <c r="O43" i="10"/>
  <c r="P43" i="10" s="1"/>
  <c r="S11" i="10"/>
  <c r="T11" i="10" s="1"/>
  <c r="S17" i="10"/>
  <c r="T17" i="10" s="1"/>
  <c r="S19" i="10"/>
  <c r="T19" i="10" s="1"/>
  <c r="G33" i="10"/>
  <c r="H33" i="10" s="1"/>
  <c r="K36" i="10"/>
  <c r="L36" i="10" s="1"/>
  <c r="R58" i="10"/>
  <c r="M29" i="10"/>
  <c r="M28" i="10" s="1"/>
  <c r="O30" i="10"/>
  <c r="P30" i="10" s="1"/>
  <c r="I39" i="10"/>
  <c r="I38" i="10" s="1"/>
  <c r="K40" i="10"/>
  <c r="L40" i="10" s="1"/>
  <c r="F42" i="10"/>
  <c r="G43" i="10"/>
  <c r="H43" i="10" s="1"/>
  <c r="E49" i="10"/>
  <c r="G49" i="10" s="1"/>
  <c r="H49" i="10" s="1"/>
  <c r="G50" i="10"/>
  <c r="H50" i="10" s="1"/>
  <c r="J57" i="10"/>
  <c r="R57" i="10"/>
  <c r="N58" i="10"/>
  <c r="V58" i="10"/>
  <c r="E57" i="10"/>
  <c r="E59" i="10" s="1"/>
  <c r="M57" i="10"/>
  <c r="U57" i="10"/>
  <c r="I58" i="10"/>
  <c r="Q58" i="10"/>
  <c r="F57" i="10"/>
  <c r="N57" i="10"/>
  <c r="V57" i="10"/>
  <c r="J58" i="10"/>
  <c r="W58" i="10" l="1"/>
  <c r="X58" i="10" s="1"/>
  <c r="S13" i="10"/>
  <c r="T13" i="10" s="1"/>
  <c r="R42" i="10"/>
  <c r="S42" i="10" s="1"/>
  <c r="T42" i="10" s="1"/>
  <c r="J3" i="10"/>
  <c r="G21" i="10"/>
  <c r="H21" i="10" s="1"/>
  <c r="O13" i="10"/>
  <c r="P13" i="10" s="1"/>
  <c r="G13" i="10"/>
  <c r="H13" i="10" s="1"/>
  <c r="W13" i="10"/>
  <c r="X13" i="10" s="1"/>
  <c r="K28" i="10"/>
  <c r="L28" i="10" s="1"/>
  <c r="W49" i="10"/>
  <c r="X49" i="10" s="1"/>
  <c r="W28" i="10"/>
  <c r="X28" i="10" s="1"/>
  <c r="K13" i="10"/>
  <c r="L13" i="10" s="1"/>
  <c r="Q3" i="10"/>
  <c r="W39" i="10"/>
  <c r="X39" i="10" s="1"/>
  <c r="O38" i="10"/>
  <c r="P38" i="10" s="1"/>
  <c r="W38" i="10"/>
  <c r="X38" i="10" s="1"/>
  <c r="N28" i="10"/>
  <c r="O28" i="10" s="1"/>
  <c r="P28" i="10" s="1"/>
  <c r="O58" i="10"/>
  <c r="P58" i="10" s="1"/>
  <c r="K21" i="10"/>
  <c r="L21" i="10" s="1"/>
  <c r="G29" i="10"/>
  <c r="H29" i="10" s="1"/>
  <c r="M59" i="10"/>
  <c r="V3" i="10"/>
  <c r="W3" i="10" s="1"/>
  <c r="G39" i="10"/>
  <c r="H39" i="10" s="1"/>
  <c r="J42" i="10"/>
  <c r="K42" i="10" s="1"/>
  <c r="L42" i="10" s="1"/>
  <c r="W29" i="10"/>
  <c r="X29" i="10" s="1"/>
  <c r="G35" i="10"/>
  <c r="H35" i="10" s="1"/>
  <c r="I52" i="10"/>
  <c r="W4" i="10"/>
  <c r="X4" i="10" s="1"/>
  <c r="G28" i="10"/>
  <c r="H28" i="10" s="1"/>
  <c r="S28" i="10"/>
  <c r="T28" i="10" s="1"/>
  <c r="S58" i="10"/>
  <c r="T58" i="10" s="1"/>
  <c r="W42" i="10"/>
  <c r="X42" i="10" s="1"/>
  <c r="K58" i="10"/>
  <c r="L58" i="10" s="1"/>
  <c r="U52" i="10"/>
  <c r="U53" i="10" s="1"/>
  <c r="M42" i="10"/>
  <c r="M52" i="10" s="1"/>
  <c r="M53" i="10" s="1"/>
  <c r="G7" i="10"/>
  <c r="H7" i="10" s="1"/>
  <c r="R52" i="10"/>
  <c r="R54" i="10" s="1"/>
  <c r="S3" i="10"/>
  <c r="W57" i="10"/>
  <c r="V59" i="10"/>
  <c r="E42" i="10"/>
  <c r="E52" i="10" s="1"/>
  <c r="I59" i="10"/>
  <c r="K38" i="10"/>
  <c r="L38" i="10" s="1"/>
  <c r="Q52" i="10"/>
  <c r="Q53" i="10" s="1"/>
  <c r="G57" i="10"/>
  <c r="R59" i="10"/>
  <c r="S57" i="10"/>
  <c r="S39" i="10"/>
  <c r="T39" i="10" s="1"/>
  <c r="K39" i="10"/>
  <c r="L39" i="10" s="1"/>
  <c r="N3" i="10"/>
  <c r="O4" i="10"/>
  <c r="P4" i="10" s="1"/>
  <c r="K3" i="10"/>
  <c r="O57" i="10"/>
  <c r="N59" i="10"/>
  <c r="J59" i="10"/>
  <c r="K57" i="10"/>
  <c r="O29" i="10"/>
  <c r="P29" i="10" s="1"/>
  <c r="U59" i="10"/>
  <c r="Q59" i="10"/>
  <c r="J30" i="13"/>
  <c r="K30" i="13" s="1"/>
  <c r="J29" i="13"/>
  <c r="K29" i="13" s="1"/>
  <c r="J28" i="13"/>
  <c r="K28" i="13" s="1"/>
  <c r="J26" i="13"/>
  <c r="K26" i="13" s="1"/>
  <c r="J24" i="13"/>
  <c r="K24" i="13" s="1"/>
  <c r="J23" i="13"/>
  <c r="K23" i="13" s="1"/>
  <c r="J22" i="13"/>
  <c r="K22" i="13" s="1"/>
  <c r="J20" i="13"/>
  <c r="K20" i="13" s="1"/>
  <c r="J19" i="13"/>
  <c r="K19" i="13" s="1"/>
  <c r="J17" i="13"/>
  <c r="K17" i="13" s="1"/>
  <c r="J16" i="13"/>
  <c r="K16" i="13" s="1"/>
  <c r="J15" i="13"/>
  <c r="K15" i="13" s="1"/>
  <c r="J14" i="13"/>
  <c r="K14" i="13" s="1"/>
  <c r="J13" i="13"/>
  <c r="K13" i="13" s="1"/>
  <c r="J52" i="10" l="1"/>
  <c r="J54" i="10" s="1"/>
  <c r="M54" i="10"/>
  <c r="O53" i="10"/>
  <c r="P53" i="10" s="1"/>
  <c r="U54" i="10"/>
  <c r="W53" i="10"/>
  <c r="X53" i="10" s="1"/>
  <c r="I53" i="10"/>
  <c r="K53" i="10" s="1"/>
  <c r="L53" i="10" s="1"/>
  <c r="I54" i="10"/>
  <c r="E53" i="10"/>
  <c r="G53" i="10" s="1"/>
  <c r="H53" i="10" s="1"/>
  <c r="Q54" i="10"/>
  <c r="S53" i="10"/>
  <c r="T53" i="10" s="1"/>
  <c r="W52" i="10"/>
  <c r="X3" i="10"/>
  <c r="T57" i="10"/>
  <c r="S59" i="10"/>
  <c r="T59" i="10" s="1"/>
  <c r="N52" i="10"/>
  <c r="N54" i="10" s="1"/>
  <c r="O3" i="10"/>
  <c r="L57" i="10"/>
  <c r="K59" i="10"/>
  <c r="L59" i="10" s="1"/>
  <c r="P57" i="10"/>
  <c r="O59" i="10"/>
  <c r="P59" i="10" s="1"/>
  <c r="X57" i="10"/>
  <c r="W59" i="10"/>
  <c r="X59" i="10" s="1"/>
  <c r="K52" i="10"/>
  <c r="L3" i="10"/>
  <c r="S52" i="10"/>
  <c r="T3" i="10"/>
  <c r="O42" i="10"/>
  <c r="P42" i="10" s="1"/>
  <c r="G42" i="10"/>
  <c r="H42" i="10" s="1"/>
  <c r="H57" i="10"/>
  <c r="E54" i="10" l="1"/>
  <c r="X52" i="10"/>
  <c r="W54" i="10"/>
  <c r="X54" i="10" s="1"/>
  <c r="T52" i="10"/>
  <c r="S54" i="10"/>
  <c r="T54" i="10" s="1"/>
  <c r="L52" i="10"/>
  <c r="K54" i="10"/>
  <c r="L54" i="10" s="1"/>
  <c r="O52" i="10"/>
  <c r="P3" i="10"/>
  <c r="P52" i="10" l="1"/>
  <c r="O54" i="10"/>
  <c r="P54" i="10" s="1"/>
  <c r="G1099" i="3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612" i="3"/>
  <c r="G612" i="3" s="1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 s="1"/>
  <c r="F619" i="3"/>
  <c r="G619" i="3" s="1"/>
  <c r="F620" i="3"/>
  <c r="G620" i="3" s="1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 s="1"/>
  <c r="F627" i="3"/>
  <c r="G627" i="3" s="1"/>
  <c r="F628" i="3"/>
  <c r="G628" i="3" s="1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 s="1"/>
  <c r="F643" i="3"/>
  <c r="G643" i="3" s="1"/>
  <c r="F644" i="3"/>
  <c r="G644" i="3" s="1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 s="1"/>
  <c r="F651" i="3"/>
  <c r="G651" i="3" s="1"/>
  <c r="F652" i="3"/>
  <c r="G652" i="3" s="1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 s="1"/>
  <c r="F659" i="3"/>
  <c r="G659" i="3" s="1"/>
  <c r="F660" i="3"/>
  <c r="G660" i="3" s="1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 s="1"/>
  <c r="F667" i="3"/>
  <c r="G667" i="3" s="1"/>
  <c r="F668" i="3"/>
  <c r="G668" i="3" s="1"/>
  <c r="F669" i="3"/>
  <c r="G669" i="3" s="1"/>
  <c r="F670" i="3"/>
  <c r="G670" i="3" s="1"/>
  <c r="F671" i="3"/>
  <c r="G671" i="3" s="1"/>
  <c r="F672" i="3"/>
  <c r="G672" i="3" s="1"/>
  <c r="F673" i="3"/>
  <c r="G673" i="3" s="1"/>
  <c r="F674" i="3"/>
  <c r="G674" i="3" s="1"/>
  <c r="F675" i="3"/>
  <c r="G675" i="3" s="1"/>
  <c r="F676" i="3"/>
  <c r="G676" i="3" s="1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 s="1"/>
  <c r="F683" i="3"/>
  <c r="G683" i="3" s="1"/>
  <c r="F684" i="3"/>
  <c r="G684" i="3" s="1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 s="1"/>
  <c r="F691" i="3"/>
  <c r="G691" i="3" s="1"/>
  <c r="F692" i="3"/>
  <c r="G692" i="3" s="1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 s="1"/>
  <c r="F699" i="3"/>
  <c r="G699" i="3" s="1"/>
  <c r="F700" i="3"/>
  <c r="G700" i="3" s="1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 s="1"/>
  <c r="F707" i="3"/>
  <c r="G707" i="3" s="1"/>
  <c r="F708" i="3"/>
  <c r="G708" i="3" s="1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 s="1"/>
  <c r="F715" i="3"/>
  <c r="G715" i="3" s="1"/>
  <c r="F716" i="3"/>
  <c r="G716" i="3" s="1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 s="1"/>
  <c r="F723" i="3"/>
  <c r="G723" i="3" s="1"/>
  <c r="F724" i="3"/>
  <c r="G724" i="3" s="1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 s="1"/>
  <c r="F731" i="3"/>
  <c r="G731" i="3" s="1"/>
  <c r="F732" i="3"/>
  <c r="G732" i="3" s="1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 s="1"/>
  <c r="F739" i="3"/>
  <c r="G739" i="3" s="1"/>
  <c r="F740" i="3"/>
  <c r="G740" i="3" s="1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 s="1"/>
  <c r="F747" i="3"/>
  <c r="G747" i="3" s="1"/>
  <c r="F748" i="3"/>
  <c r="G748" i="3" s="1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 s="1"/>
  <c r="F755" i="3"/>
  <c r="G755" i="3" s="1"/>
  <c r="F756" i="3"/>
  <c r="G756" i="3" s="1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 s="1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 s="1"/>
  <c r="F771" i="3"/>
  <c r="G771" i="3" s="1"/>
  <c r="F772" i="3"/>
  <c r="G772" i="3" s="1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 s="1"/>
  <c r="F781" i="3"/>
  <c r="G781" i="3" s="1"/>
  <c r="F782" i="3"/>
  <c r="G782" i="3" s="1"/>
  <c r="F783" i="3"/>
  <c r="G783" i="3" s="1"/>
  <c r="F784" i="3"/>
  <c r="G784" i="3" s="1"/>
  <c r="F785" i="3"/>
  <c r="G785" i="3" s="1"/>
  <c r="F786" i="3"/>
  <c r="G786" i="3" s="1"/>
  <c r="F787" i="3"/>
  <c r="G787" i="3" s="1"/>
  <c r="F788" i="3"/>
  <c r="G788" i="3" s="1"/>
  <c r="F789" i="3"/>
  <c r="G789" i="3" s="1"/>
  <c r="F790" i="3"/>
  <c r="G790" i="3" s="1"/>
  <c r="F791" i="3"/>
  <c r="G791" i="3" s="1"/>
  <c r="F792" i="3"/>
  <c r="G792" i="3" s="1"/>
  <c r="F793" i="3"/>
  <c r="G793" i="3" s="1"/>
  <c r="F794" i="3"/>
  <c r="G794" i="3" s="1"/>
  <c r="F795" i="3"/>
  <c r="G795" i="3" s="1"/>
  <c r="F796" i="3"/>
  <c r="G796" i="3" s="1"/>
  <c r="F797" i="3"/>
  <c r="G797" i="3" s="1"/>
  <c r="F798" i="3"/>
  <c r="G798" i="3" s="1"/>
  <c r="F799" i="3"/>
  <c r="G799" i="3" s="1"/>
  <c r="F800" i="3"/>
  <c r="G800" i="3" s="1"/>
  <c r="F801" i="3"/>
  <c r="G801" i="3" s="1"/>
  <c r="F802" i="3"/>
  <c r="G802" i="3" s="1"/>
  <c r="F803" i="3"/>
  <c r="G803" i="3" s="1"/>
  <c r="F804" i="3"/>
  <c r="G804" i="3" s="1"/>
  <c r="F805" i="3"/>
  <c r="G805" i="3" s="1"/>
  <c r="F806" i="3"/>
  <c r="G806" i="3" s="1"/>
  <c r="F807" i="3"/>
  <c r="G807" i="3" s="1"/>
  <c r="F808" i="3"/>
  <c r="G808" i="3" s="1"/>
  <c r="F809" i="3"/>
  <c r="G809" i="3" s="1"/>
  <c r="F810" i="3"/>
  <c r="G810" i="3" s="1"/>
  <c r="F811" i="3"/>
  <c r="G811" i="3" s="1"/>
  <c r="F812" i="3"/>
  <c r="G812" i="3" s="1"/>
  <c r="F813" i="3"/>
  <c r="G813" i="3" s="1"/>
  <c r="F814" i="3"/>
  <c r="G814" i="3" s="1"/>
  <c r="F815" i="3"/>
  <c r="G815" i="3" s="1"/>
  <c r="F816" i="3"/>
  <c r="G816" i="3" s="1"/>
  <c r="F817" i="3"/>
  <c r="G817" i="3" s="1"/>
  <c r="F818" i="3"/>
  <c r="G818" i="3" s="1"/>
  <c r="F819" i="3"/>
  <c r="G819" i="3" s="1"/>
  <c r="F820" i="3"/>
  <c r="G820" i="3" s="1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 s="1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 s="1"/>
  <c r="F835" i="3"/>
  <c r="G835" i="3" s="1"/>
  <c r="F836" i="3"/>
  <c r="G836" i="3" s="1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 s="1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 s="1"/>
  <c r="F851" i="3"/>
  <c r="G851" i="3" s="1"/>
  <c r="F852" i="3"/>
  <c r="G852" i="3" s="1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 s="1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 s="1"/>
  <c r="F867" i="3"/>
  <c r="G867" i="3" s="1"/>
  <c r="F868" i="3"/>
  <c r="G868" i="3" s="1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 s="1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 s="1"/>
  <c r="F883" i="3"/>
  <c r="G883" i="3" s="1"/>
  <c r="F884" i="3"/>
  <c r="G884" i="3" s="1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 s="1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 s="1"/>
  <c r="F899" i="3"/>
  <c r="G899" i="3" s="1"/>
  <c r="F900" i="3"/>
  <c r="G900" i="3" s="1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 s="1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 s="1"/>
  <c r="F915" i="3"/>
  <c r="G915" i="3" s="1"/>
  <c r="F916" i="3"/>
  <c r="G916" i="3" s="1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 s="1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 s="1"/>
  <c r="F931" i="3"/>
  <c r="G931" i="3" s="1"/>
  <c r="F932" i="3"/>
  <c r="G932" i="3" s="1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 s="1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 s="1"/>
  <c r="F947" i="3"/>
  <c r="G947" i="3" s="1"/>
  <c r="F948" i="3"/>
  <c r="G948" i="3" s="1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 s="1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 s="1"/>
  <c r="F963" i="3"/>
  <c r="G963" i="3" s="1"/>
  <c r="F964" i="3"/>
  <c r="G964" i="3" s="1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 s="1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 s="1"/>
  <c r="F979" i="3"/>
  <c r="G979" i="3" s="1"/>
  <c r="F980" i="3"/>
  <c r="G980" i="3" s="1"/>
  <c r="F981" i="3"/>
  <c r="G981" i="3" s="1"/>
  <c r="F982" i="3"/>
  <c r="G982" i="3" s="1"/>
  <c r="F983" i="3"/>
  <c r="G983" i="3" s="1"/>
  <c r="F984" i="3"/>
  <c r="G984" i="3" s="1"/>
  <c r="F985" i="3"/>
  <c r="G985" i="3" s="1"/>
  <c r="F986" i="3"/>
  <c r="G986" i="3" s="1"/>
  <c r="F987" i="3"/>
  <c r="G987" i="3" s="1"/>
  <c r="F988" i="3"/>
  <c r="G988" i="3" s="1"/>
  <c r="F989" i="3"/>
  <c r="G989" i="3" s="1"/>
  <c r="F990" i="3"/>
  <c r="G990" i="3" s="1"/>
  <c r="F991" i="3"/>
  <c r="G991" i="3" s="1"/>
  <c r="F992" i="3"/>
  <c r="G992" i="3" s="1"/>
  <c r="F993" i="3"/>
  <c r="G993" i="3" s="1"/>
  <c r="F994" i="3"/>
  <c r="G994" i="3" s="1"/>
  <c r="F995" i="3"/>
  <c r="G995" i="3" s="1"/>
  <c r="F996" i="3"/>
  <c r="G996" i="3" s="1"/>
  <c r="F997" i="3"/>
  <c r="G997" i="3" s="1"/>
  <c r="F998" i="3"/>
  <c r="G998" i="3" s="1"/>
  <c r="F999" i="3"/>
  <c r="G999" i="3" s="1"/>
  <c r="F1000" i="3"/>
  <c r="G1000" i="3" s="1"/>
  <c r="F1001" i="3"/>
  <c r="G1001" i="3" s="1"/>
  <c r="F1002" i="3"/>
  <c r="G1002" i="3" s="1"/>
  <c r="F1003" i="3"/>
  <c r="G1003" i="3" s="1"/>
  <c r="F1004" i="3"/>
  <c r="G1004" i="3" s="1"/>
  <c r="F1005" i="3"/>
  <c r="G1005" i="3" s="1"/>
  <c r="F1006" i="3"/>
  <c r="G1006" i="3" s="1"/>
  <c r="F1007" i="3"/>
  <c r="G1007" i="3" s="1"/>
  <c r="F1008" i="3"/>
  <c r="G1008" i="3" s="1"/>
  <c r="F1009" i="3"/>
  <c r="G1009" i="3" s="1"/>
  <c r="F1010" i="3"/>
  <c r="G1010" i="3" s="1"/>
  <c r="F1011" i="3"/>
  <c r="G1011" i="3" s="1"/>
  <c r="F1012" i="3"/>
  <c r="G1012" i="3" s="1"/>
  <c r="F1013" i="3"/>
  <c r="G1013" i="3" s="1"/>
  <c r="F1014" i="3"/>
  <c r="G1014" i="3" s="1"/>
  <c r="F1015" i="3"/>
  <c r="G1015" i="3" s="1"/>
  <c r="F1016" i="3"/>
  <c r="G1016" i="3" s="1"/>
  <c r="F1017" i="3"/>
  <c r="G1017" i="3" s="1"/>
  <c r="F1018" i="3"/>
  <c r="G1018" i="3" s="1"/>
  <c r="F1019" i="3"/>
  <c r="G1019" i="3" s="1"/>
  <c r="F1020" i="3"/>
  <c r="G1020" i="3" s="1"/>
  <c r="F1021" i="3"/>
  <c r="G1021" i="3" s="1"/>
  <c r="F1022" i="3"/>
  <c r="G1022" i="3" s="1"/>
  <c r="F1023" i="3"/>
  <c r="G1023" i="3" s="1"/>
  <c r="F1024" i="3"/>
  <c r="G1024" i="3" s="1"/>
  <c r="F1025" i="3"/>
  <c r="G1025" i="3" s="1"/>
  <c r="F1026" i="3"/>
  <c r="G1026" i="3" s="1"/>
  <c r="F1027" i="3"/>
  <c r="G1027" i="3" s="1"/>
  <c r="F1028" i="3"/>
  <c r="G1028" i="3" s="1"/>
  <c r="F1029" i="3"/>
  <c r="G1029" i="3" s="1"/>
  <c r="F1030" i="3"/>
  <c r="G1030" i="3" s="1"/>
  <c r="F1031" i="3"/>
  <c r="G1031" i="3" s="1"/>
  <c r="F1032" i="3"/>
  <c r="G1032" i="3" s="1"/>
  <c r="F1033" i="3"/>
  <c r="G1033" i="3" s="1"/>
  <c r="F1034" i="3"/>
  <c r="G1034" i="3" s="1"/>
  <c r="F1035" i="3"/>
  <c r="G1035" i="3" s="1"/>
  <c r="F1036" i="3"/>
  <c r="G1036" i="3" s="1"/>
  <c r="F1037" i="3"/>
  <c r="G1037" i="3" s="1"/>
  <c r="F1038" i="3"/>
  <c r="G1038" i="3" s="1"/>
  <c r="F1039" i="3"/>
  <c r="G1039" i="3" s="1"/>
  <c r="F1040" i="3"/>
  <c r="G1040" i="3" s="1"/>
  <c r="F1041" i="3"/>
  <c r="G1041" i="3" s="1"/>
  <c r="F1042" i="3"/>
  <c r="G1042" i="3" s="1"/>
  <c r="F1043" i="3"/>
  <c r="G1043" i="3" s="1"/>
  <c r="F1044" i="3"/>
  <c r="G1044" i="3" s="1"/>
  <c r="F1045" i="3"/>
  <c r="G1045" i="3" s="1"/>
  <c r="F1046" i="3"/>
  <c r="G1046" i="3" s="1"/>
  <c r="F1047" i="3"/>
  <c r="G1047" i="3" s="1"/>
  <c r="F1048" i="3"/>
  <c r="G1048" i="3" s="1"/>
  <c r="F1049" i="3"/>
  <c r="G1049" i="3" s="1"/>
  <c r="F1050" i="3"/>
  <c r="G1050" i="3" s="1"/>
  <c r="F1051" i="3"/>
  <c r="G1051" i="3" s="1"/>
  <c r="F1052" i="3"/>
  <c r="G1052" i="3" s="1"/>
  <c r="F1053" i="3"/>
  <c r="G1053" i="3" s="1"/>
  <c r="F1054" i="3"/>
  <c r="G1054" i="3" s="1"/>
  <c r="F1055" i="3"/>
  <c r="G1055" i="3" s="1"/>
  <c r="F1056" i="3"/>
  <c r="G1056" i="3" s="1"/>
  <c r="F1057" i="3"/>
  <c r="G1057" i="3" s="1"/>
  <c r="F1058" i="3"/>
  <c r="G1058" i="3" s="1"/>
  <c r="F1059" i="3"/>
  <c r="G1059" i="3" s="1"/>
  <c r="F1060" i="3"/>
  <c r="G1060" i="3" s="1"/>
  <c r="F1061" i="3"/>
  <c r="G1061" i="3" s="1"/>
  <c r="F1062" i="3"/>
  <c r="G1062" i="3" s="1"/>
  <c r="F1063" i="3"/>
  <c r="G1063" i="3" s="1"/>
  <c r="F1064" i="3"/>
  <c r="G1064" i="3" s="1"/>
  <c r="F1065" i="3"/>
  <c r="G1065" i="3" s="1"/>
  <c r="F1066" i="3"/>
  <c r="G1066" i="3" s="1"/>
  <c r="F1067" i="3"/>
  <c r="G1067" i="3" s="1"/>
  <c r="F1068" i="3"/>
  <c r="G1068" i="3" s="1"/>
  <c r="F1069" i="3"/>
  <c r="G1069" i="3" s="1"/>
  <c r="F1070" i="3"/>
  <c r="G1070" i="3" s="1"/>
  <c r="F1071" i="3"/>
  <c r="G1071" i="3" s="1"/>
  <c r="F1072" i="3"/>
  <c r="G1072" i="3" s="1"/>
  <c r="F1073" i="3"/>
  <c r="G1073" i="3" s="1"/>
  <c r="F1074" i="3"/>
  <c r="G1074" i="3" s="1"/>
  <c r="F1075" i="3"/>
  <c r="G1075" i="3" s="1"/>
  <c r="F1076" i="3"/>
  <c r="G1076" i="3" s="1"/>
  <c r="F1077" i="3"/>
  <c r="G1077" i="3" s="1"/>
  <c r="F1078" i="3"/>
  <c r="G1078" i="3" s="1"/>
  <c r="F1079" i="3"/>
  <c r="G1079" i="3" s="1"/>
  <c r="F1080" i="3"/>
  <c r="G1080" i="3" s="1"/>
  <c r="F1081" i="3"/>
  <c r="G1081" i="3" s="1"/>
  <c r="F1082" i="3"/>
  <c r="G1082" i="3" s="1"/>
  <c r="F1083" i="3"/>
  <c r="G1083" i="3" s="1"/>
  <c r="F1084" i="3"/>
  <c r="G1084" i="3" s="1"/>
  <c r="F1085" i="3"/>
  <c r="G1085" i="3" s="1"/>
  <c r="F1086" i="3"/>
  <c r="G1086" i="3" s="1"/>
  <c r="F1087" i="3"/>
  <c r="G1087" i="3" s="1"/>
  <c r="F1088" i="3"/>
  <c r="G1088" i="3" s="1"/>
  <c r="F1089" i="3"/>
  <c r="G1089" i="3" s="1"/>
  <c r="F1090" i="3"/>
  <c r="G1090" i="3" s="1"/>
  <c r="F1091" i="3"/>
  <c r="G1091" i="3" s="1"/>
  <c r="F1092" i="3"/>
  <c r="G1092" i="3" s="1"/>
  <c r="F1093" i="3"/>
  <c r="G1093" i="3" s="1"/>
  <c r="F1094" i="3"/>
  <c r="G1094" i="3" s="1"/>
  <c r="F1095" i="3"/>
  <c r="G1095" i="3" s="1"/>
  <c r="F1096" i="3"/>
  <c r="G1096" i="3" s="1"/>
  <c r="F1097" i="3"/>
  <c r="G1097" i="3" s="1"/>
  <c r="F1098" i="3"/>
  <c r="G1098" i="3" s="1"/>
  <c r="F1100" i="3"/>
  <c r="G1100" i="3" s="1"/>
  <c r="F1101" i="3"/>
  <c r="G1101" i="3" s="1"/>
  <c r="F1102" i="3"/>
  <c r="G1102" i="3" s="1"/>
  <c r="F1103" i="3"/>
  <c r="G1103" i="3" s="1"/>
  <c r="F1104" i="3"/>
  <c r="G1104" i="3" s="1"/>
  <c r="F1105" i="3"/>
  <c r="G1105" i="3" s="1"/>
  <c r="F1106" i="3"/>
  <c r="G1106" i="3" s="1"/>
  <c r="F1107" i="3"/>
  <c r="G1107" i="3" s="1"/>
  <c r="F1108" i="3"/>
  <c r="G1108" i="3" s="1"/>
  <c r="F1109" i="3"/>
  <c r="G1109" i="3" s="1"/>
  <c r="F1110" i="3"/>
  <c r="G1110" i="3" s="1"/>
  <c r="F1111" i="3"/>
  <c r="G1111" i="3" s="1"/>
  <c r="F1112" i="3"/>
  <c r="G1112" i="3" s="1"/>
  <c r="F1113" i="3"/>
  <c r="G1113" i="3" s="1"/>
  <c r="F1114" i="3"/>
  <c r="G1114" i="3" s="1"/>
  <c r="F1115" i="3"/>
  <c r="G1115" i="3" s="1"/>
  <c r="F1116" i="3"/>
  <c r="G1116" i="3" s="1"/>
  <c r="F1117" i="3"/>
  <c r="G1117" i="3" s="1"/>
  <c r="F1118" i="3"/>
  <c r="G1118" i="3" s="1"/>
  <c r="F1119" i="3"/>
  <c r="G1119" i="3" s="1"/>
  <c r="F1120" i="3"/>
  <c r="G1120" i="3" s="1"/>
  <c r="F1121" i="3"/>
  <c r="G1121" i="3" s="1"/>
  <c r="F1122" i="3"/>
  <c r="G1122" i="3" s="1"/>
  <c r="F1123" i="3"/>
  <c r="G1123" i="3" s="1"/>
  <c r="F1124" i="3"/>
  <c r="G1124" i="3" s="1"/>
  <c r="F1125" i="3"/>
  <c r="G1125" i="3" s="1"/>
  <c r="F1126" i="3"/>
  <c r="G1126" i="3" s="1"/>
  <c r="F1127" i="3"/>
  <c r="G1127" i="3" s="1"/>
  <c r="F1128" i="3"/>
  <c r="G1128" i="3" s="1"/>
  <c r="F1129" i="3"/>
  <c r="G1129" i="3" s="1"/>
  <c r="F1130" i="3"/>
  <c r="G1130" i="3" s="1"/>
  <c r="F1131" i="3"/>
  <c r="G1131" i="3" s="1"/>
  <c r="F1132" i="3"/>
  <c r="G1132" i="3" s="1"/>
  <c r="F1133" i="3"/>
  <c r="G1133" i="3" s="1"/>
  <c r="F1134" i="3"/>
  <c r="G1134" i="3" s="1"/>
  <c r="F1135" i="3"/>
  <c r="G1135" i="3" s="1"/>
  <c r="F1136" i="3"/>
  <c r="G1136" i="3" s="1"/>
  <c r="F1137" i="3"/>
  <c r="G1137" i="3" s="1"/>
  <c r="F1138" i="3"/>
  <c r="G1138" i="3" s="1"/>
  <c r="F1139" i="3"/>
  <c r="G1139" i="3" s="1"/>
  <c r="F1140" i="3"/>
  <c r="G1140" i="3" s="1"/>
  <c r="F1141" i="3"/>
  <c r="G1141" i="3" s="1"/>
  <c r="F1142" i="3"/>
  <c r="G1142" i="3" s="1"/>
  <c r="F1143" i="3"/>
  <c r="G1143" i="3" s="1"/>
  <c r="F1144" i="3"/>
  <c r="G1144" i="3" s="1"/>
  <c r="F1145" i="3"/>
  <c r="G1145" i="3" s="1"/>
  <c r="F1146" i="3"/>
  <c r="G1146" i="3" s="1"/>
  <c r="F1147" i="3"/>
  <c r="G1147" i="3" s="1"/>
  <c r="F1148" i="3"/>
  <c r="G1148" i="3" s="1"/>
  <c r="F1149" i="3"/>
  <c r="G1149" i="3" s="1"/>
  <c r="F1150" i="3"/>
  <c r="G1150" i="3" s="1"/>
  <c r="F1151" i="3"/>
  <c r="G1151" i="3" s="1"/>
  <c r="F1152" i="3"/>
  <c r="G1152" i="3" s="1"/>
  <c r="F1153" i="3"/>
  <c r="G1153" i="3" s="1"/>
  <c r="F1154" i="3"/>
  <c r="G1154" i="3" s="1"/>
  <c r="F1155" i="3"/>
  <c r="G1155" i="3" s="1"/>
  <c r="F1156" i="3"/>
  <c r="G1156" i="3" s="1"/>
  <c r="F1157" i="3"/>
  <c r="G1157" i="3" s="1"/>
  <c r="F1158" i="3"/>
  <c r="G1158" i="3" s="1"/>
  <c r="F1159" i="3"/>
  <c r="G1159" i="3" s="1"/>
  <c r="F1160" i="3"/>
  <c r="G1160" i="3" s="1"/>
  <c r="F1161" i="3"/>
  <c r="G1161" i="3" s="1"/>
  <c r="F1162" i="3"/>
  <c r="G1162" i="3" s="1"/>
  <c r="F1163" i="3"/>
  <c r="G1163" i="3" s="1"/>
  <c r="F1164" i="3"/>
  <c r="G1164" i="3" s="1"/>
  <c r="F1165" i="3"/>
  <c r="G1165" i="3" s="1"/>
  <c r="F1166" i="3"/>
  <c r="G1166" i="3" s="1"/>
  <c r="F1167" i="3"/>
  <c r="G1167" i="3" s="1"/>
  <c r="F1168" i="3"/>
  <c r="G1168" i="3" s="1"/>
  <c r="F1169" i="3"/>
  <c r="G1169" i="3" s="1"/>
  <c r="F1170" i="3"/>
  <c r="G1170" i="3" s="1"/>
  <c r="F1171" i="3"/>
  <c r="G1171" i="3" s="1"/>
  <c r="F13" i="3"/>
  <c r="G13" i="3" s="1"/>
  <c r="E14" i="3"/>
  <c r="E15" i="3"/>
  <c r="E16" i="3"/>
  <c r="E17" i="3"/>
  <c r="E18" i="3"/>
  <c r="E19" i="3"/>
  <c r="E20" i="3"/>
  <c r="E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3" i="3"/>
  <c r="L16" i="3" l="1"/>
  <c r="L18" i="3"/>
  <c r="L20" i="3"/>
  <c r="L22" i="3"/>
  <c r="L24" i="3"/>
  <c r="L26" i="3"/>
  <c r="L15" i="3"/>
  <c r="L17" i="3"/>
  <c r="L19" i="3"/>
  <c r="L21" i="3"/>
  <c r="L23" i="3"/>
  <c r="L25" i="3"/>
  <c r="L27" i="3"/>
  <c r="L7" i="3"/>
  <c r="J7" i="3"/>
  <c r="L14" i="3" l="1"/>
  <c r="J12" i="3" l="1"/>
  <c r="L13" i="3" l="1"/>
  <c r="I12" i="13" l="1"/>
  <c r="F6" i="10"/>
  <c r="L12" i="3"/>
  <c r="F20" i="2"/>
  <c r="E20" i="2"/>
  <c r="D20" i="2"/>
  <c r="C20" i="2"/>
  <c r="F11" i="2"/>
  <c r="E11" i="2"/>
  <c r="D11" i="2"/>
  <c r="C11" i="2"/>
  <c r="C24" i="2" s="1"/>
  <c r="G20" i="2" l="1"/>
  <c r="G11" i="2"/>
  <c r="F5" i="10"/>
  <c r="G6" i="10"/>
  <c r="H6" i="10" s="1"/>
  <c r="F58" i="10"/>
  <c r="I11" i="13"/>
  <c r="J12" i="13"/>
  <c r="K12" i="13" s="1"/>
  <c r="C31" i="2"/>
  <c r="D9" i="2"/>
  <c r="D24" i="2" s="1"/>
  <c r="C27" i="2"/>
  <c r="G58" i="10" l="1"/>
  <c r="F59" i="10"/>
  <c r="I31" i="13"/>
  <c r="J31" i="13" s="1"/>
  <c r="K31" i="13" s="1"/>
  <c r="J11" i="13"/>
  <c r="K11" i="13" s="1"/>
  <c r="G5" i="10"/>
  <c r="H5" i="10" s="1"/>
  <c r="F4" i="10"/>
  <c r="D27" i="2"/>
  <c r="E9" i="2"/>
  <c r="E24" i="2" s="1"/>
  <c r="D31" i="2"/>
  <c r="G4" i="10" l="1"/>
  <c r="H4" i="10" s="1"/>
  <c r="F3" i="10"/>
  <c r="H58" i="10"/>
  <c r="G59" i="10"/>
  <c r="H59" i="10" s="1"/>
  <c r="F9" i="2"/>
  <c r="F24" i="2" s="1"/>
  <c r="E27" i="2"/>
  <c r="E31" i="2"/>
  <c r="G3" i="10" l="1"/>
  <c r="F52" i="10"/>
  <c r="F54" i="10" s="1"/>
  <c r="F31" i="2"/>
  <c r="F27" i="2"/>
  <c r="G52" i="10" l="1"/>
  <c r="H3" i="10"/>
  <c r="H52" i="10" l="1"/>
  <c r="G54" i="10"/>
  <c r="H54" i="10" s="1"/>
</calcChain>
</file>

<file path=xl/comments1.xml><?xml version="1.0" encoding="utf-8"?>
<comments xmlns="http://schemas.openxmlformats.org/spreadsheetml/2006/main">
  <authors>
    <author>Sambacor Ka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Sambacor Ka:</t>
        </r>
        <r>
          <rPr>
            <sz val="9"/>
            <color indexed="81"/>
            <rFont val="Tahoma"/>
            <family val="2"/>
          </rPr>
          <t xml:space="preserve">
S1 ou S2 pour preciser le semestre de rapportage + l'année,</t>
        </r>
      </text>
    </comment>
  </commentList>
</comments>
</file>

<file path=xl/sharedStrings.xml><?xml version="1.0" encoding="utf-8"?>
<sst xmlns="http://schemas.openxmlformats.org/spreadsheetml/2006/main" count="2491" uniqueCount="348">
  <si>
    <t>Grantee name:</t>
  </si>
  <si>
    <t>Project name:</t>
  </si>
  <si>
    <t>ATLAS</t>
  </si>
  <si>
    <t xml:space="preserve">Project period: </t>
  </si>
  <si>
    <t>01/06/2018- 30/11/2021</t>
  </si>
  <si>
    <t>Budget details</t>
  </si>
  <si>
    <t>Output</t>
  </si>
  <si>
    <t>Narrative ref.</t>
  </si>
  <si>
    <t xml:space="preserve">Activity </t>
  </si>
  <si>
    <t>Sub-activity</t>
  </si>
  <si>
    <t>Organisation name</t>
  </si>
  <si>
    <t>Year</t>
  </si>
  <si>
    <t xml:space="preserve">Country </t>
  </si>
  <si>
    <t>Expense class (Direct / Indirect)</t>
  </si>
  <si>
    <t>Expense group</t>
  </si>
  <si>
    <t>Expense type</t>
  </si>
  <si>
    <t>Expense description</t>
  </si>
  <si>
    <t>Measurement unit</t>
  </si>
  <si>
    <t>Unit Cost</t>
  </si>
  <si>
    <t>Number of Units</t>
  </si>
  <si>
    <t>Multiplier</t>
  </si>
  <si>
    <t>% Allocated to Unitaid</t>
  </si>
  <si>
    <t>Total Costs</t>
  </si>
  <si>
    <t>Expense justification</t>
  </si>
  <si>
    <t>Cost assumption sources</t>
  </si>
  <si>
    <t>Potential savings (contributions from other donors/national authorities)</t>
  </si>
  <si>
    <t>Complete budget line</t>
  </si>
  <si>
    <t>Direct costs</t>
  </si>
  <si>
    <t>3. Travel related</t>
  </si>
  <si>
    <t>Per diem</t>
  </si>
  <si>
    <t xml:space="preserve">Day </t>
  </si>
  <si>
    <t>4. External Professional Services</t>
  </si>
  <si>
    <t>Rent of facilities / venue</t>
  </si>
  <si>
    <t>Other professional services</t>
  </si>
  <si>
    <t>Other travel expenses</t>
  </si>
  <si>
    <t>Flight, Visa, Perdiem</t>
  </si>
  <si>
    <t>Travel</t>
  </si>
  <si>
    <t xml:space="preserve">Package cost </t>
  </si>
  <si>
    <t>SENEGAL</t>
  </si>
  <si>
    <t>35B</t>
  </si>
  <si>
    <t>6. Communication Material and  Publications</t>
  </si>
  <si>
    <t>Other communication material and publications expenses</t>
  </si>
  <si>
    <t>Estimated</t>
  </si>
  <si>
    <t>Printed materials</t>
  </si>
  <si>
    <t>Based on previous recruitment</t>
  </si>
  <si>
    <t>Based on market knowledge</t>
  </si>
  <si>
    <t>Technical assistance - Consultancy</t>
  </si>
  <si>
    <t>L/S</t>
  </si>
  <si>
    <t>Television, radio spots and other communication events</t>
  </si>
  <si>
    <t>1. Health commodities and equipment</t>
  </si>
  <si>
    <t>Other health products</t>
  </si>
  <si>
    <t xml:space="preserve">2. Procurement and supply chain </t>
  </si>
  <si>
    <t>Freight  and insurance</t>
  </si>
  <si>
    <t>France</t>
  </si>
  <si>
    <t>Other procurement and supply chain expenses</t>
  </si>
  <si>
    <t xml:space="preserve">Sub-grant/sub-contracts </t>
  </si>
  <si>
    <t>Transport</t>
  </si>
  <si>
    <t>Customs, storage and distribution</t>
  </si>
  <si>
    <t>Quality assurance and quality controls</t>
  </si>
  <si>
    <t>Output3</t>
  </si>
  <si>
    <t>Not specific</t>
  </si>
  <si>
    <t>IRD</t>
  </si>
  <si>
    <t>7. Direct staff</t>
  </si>
  <si>
    <t>HQ direct staff</t>
  </si>
  <si>
    <t>Admin support</t>
  </si>
  <si>
    <t>Month</t>
  </si>
  <si>
    <t xml:space="preserve">Budget management and logistics for all research activities </t>
  </si>
  <si>
    <t>IRD Salary grid</t>
  </si>
  <si>
    <t>RHD3NS</t>
  </si>
  <si>
    <t>41E</t>
  </si>
  <si>
    <t xml:space="preserve">Research manager and scientific coordinators visits </t>
  </si>
  <si>
    <t>Research manager and scientific coordinator visits to monitor research activities on the field</t>
  </si>
  <si>
    <t>RPD3NS</t>
  </si>
  <si>
    <t>41A</t>
  </si>
  <si>
    <t xml:space="preserve">5. Equipment other than health related </t>
  </si>
  <si>
    <t>IT &amp; telecommunication equipment</t>
  </si>
  <si>
    <t>Laptops for research manager and admin support</t>
  </si>
  <si>
    <t>unit</t>
  </si>
  <si>
    <t>Computer equipment for research manager and admin support (IRD)</t>
  </si>
  <si>
    <t>RIT3NS</t>
  </si>
  <si>
    <t>37C</t>
  </si>
  <si>
    <t>Workshop</t>
  </si>
  <si>
    <t>The research team will meet annually in Paris to discuss the research and evaluation matters
Duration: 2 days</t>
  </si>
  <si>
    <t>42A</t>
  </si>
  <si>
    <t>In-country direct staff</t>
  </si>
  <si>
    <t>month</t>
  </si>
  <si>
    <t>3.1 Research on social context and social impact</t>
  </si>
  <si>
    <t>Laptop + recorders + software</t>
  </si>
  <si>
    <t>3.1.2 Conduct qualitative research on HIVST and partners of PLHIV</t>
  </si>
  <si>
    <t>Anthropologist (post-doc)</t>
  </si>
  <si>
    <t>Anthropologist for research on HIVST and partners of PLHIV, member of the research team</t>
  </si>
  <si>
    <t>RHD312</t>
  </si>
  <si>
    <t>31B</t>
  </si>
  <si>
    <t xml:space="preserve">[IRD] Computer equipment for research manager and admin support </t>
  </si>
  <si>
    <t>RIT312</t>
  </si>
  <si>
    <t>Supervision visit (D. Pourette) one week</t>
  </si>
  <si>
    <t>[IRD] Supervision field visits by head of research on HIVST and partners of PLHIV.</t>
  </si>
  <si>
    <t>RTP312</t>
  </si>
  <si>
    <t xml:space="preserve">[IRD] Supervision field visits by head of research on HIVST and partners of PLHIV
</t>
  </si>
  <si>
    <t>Field visit (3 months)</t>
  </si>
  <si>
    <t>[IRD] This field study will be led by a post-doctoral student, recruited in Ceped, under leadership of Dolorès Pourette. She will be based in Paris. The 3-month missions correspond to her field research: long immersion in the HIV clinics, observations and interviews.</t>
  </si>
  <si>
    <t>3.2 Research on Impact and Cost-effectiveness</t>
  </si>
  <si>
    <t>Epidemiologist (post-doc)</t>
  </si>
  <si>
    <t>Analysis of research activities, member of the research team</t>
  </si>
  <si>
    <t>Laptop for epidemiologist</t>
  </si>
  <si>
    <t>Computer equipment for epidemiologist (IRD)</t>
  </si>
  <si>
    <t>Epidemiologist field visits</t>
  </si>
  <si>
    <t>Epidemiologist country visits to monitor population-based surveys and coupons survey on the field</t>
  </si>
  <si>
    <t>Laptop for statistician</t>
  </si>
  <si>
    <t>Computer equipment for statistician (IRD)</t>
  </si>
  <si>
    <t>Statistician</t>
  </si>
  <si>
    <t>Study related professional services</t>
  </si>
  <si>
    <t>3.4 Disseminate project results to national, regional and international stakeholders and ensure project visibility</t>
  </si>
  <si>
    <t>35A</t>
  </si>
  <si>
    <t xml:space="preserve">3.4.3 Develop and implement an advocacy/communication plan (meetings, conferences, articles) </t>
  </si>
  <si>
    <t xml:space="preserve">Registration fees
</t>
  </si>
  <si>
    <t>Fees</t>
  </si>
  <si>
    <t xml:space="preserve">Participation to international and regional conferences : travel costs (flight, visa, perdiem).
2019 = IAS, ICASA, CROI. 4 participants from the research team * 3 conferences
</t>
  </si>
  <si>
    <t>ROT343</t>
  </si>
  <si>
    <t xml:space="preserve">Participation to international and regional conferences : registration fees.  
2019 = IAS, ICASA, CROI. 4 participants from the research team * 3 conferences
</t>
  </si>
  <si>
    <t>ROP343</t>
  </si>
  <si>
    <t xml:space="preserve">Participation to international and regional conferences : travel costs (flight, visa, perdiem). 
2020 = AFRAVIH, AIDS, CROI. 4 participants from the research team * 3 conferences
</t>
  </si>
  <si>
    <t>Participation to international and regional conferences : registration fees.  
2020 = AFRAVIH, AIDS, CROI. 4 participants from the research team * 3 conferences</t>
  </si>
  <si>
    <t>Participation to international and regional conferences : travel costs (flight, visa, perdiem)
2021 = IAS, CROI. 4 participants from the research team * 2 conferences</t>
  </si>
  <si>
    <t>Participation to international and regional conferences : registration fees. 
2021 = IAS, CROI. 4 participants from the research team * 2 conferences</t>
  </si>
  <si>
    <t>Communication material</t>
  </si>
  <si>
    <t>Publication</t>
  </si>
  <si>
    <t>Publications in scientific journals (12 articles). This cost includes translation.</t>
  </si>
  <si>
    <t>RTV343</t>
  </si>
  <si>
    <t>Indirect costs</t>
  </si>
  <si>
    <t>9. Other Indirect and Overhead costs</t>
  </si>
  <si>
    <t xml:space="preserve">Audit </t>
  </si>
  <si>
    <t>Traveling Cost for coordination/supervision  meeting</t>
  </si>
  <si>
    <t>Organise bi-annual consortium meeting</t>
  </si>
  <si>
    <t xml:space="preserve">Travel </t>
  </si>
  <si>
    <t xml:space="preserve">[ATLAS + STAR teams] 
Travel costs for consortium meeting. 3 participants for IRD
Consortium meetings will be organised twice a year 
- Once in Dakar with only ATLAS teams. It will last 3 days. 
- Once in partnership with STAR teams. It will last 3 days, with 1-2 days dedicated to separate consortium meetings for ATLAS and STAR project, and 1 day for joint meetings. Costs will be shared with STAR. 
 It will be the occasion to share results, discuss implementation in countries, train staff... </t>
  </si>
  <si>
    <t>ROTGNS</t>
  </si>
  <si>
    <t xml:space="preserve">[ATLAS teams - Dakar] 
Travel costs for consortium meeting. 2 participants for IRD
- Once in Dakar with only ATLAS teams. It will last 3 days. 
- Once in partnership with STAR teams. It will last 3 days, with 1-2 days dedicated to separate consortium meetings for ATLAS and STAR project, and 1 day for joint meetings. Costs will be shared with STAR. 
 It will be the occasion to share results, discuss implementation in countries, train staff... </t>
  </si>
  <si>
    <t xml:space="preserve">[ATLAS + STAR teams] 
Travel costs for consortium meeting. 4 participants for IRD
Consortium meetings will be organised twice a year 
- Once in Dakar with only ATLAS teams. It will last 3 days. 
- Once in partnership with STAR teams. It will last 3 days, with 1-2 days dedicated to separate consortium meetings for ATLAS and STAR project, and 1 day for joint meetings. Costs will be shared with STAR. 
 It will be the occasion to share results, discuss implementation in countries, train staff... </t>
  </si>
  <si>
    <t xml:space="preserve">[ATLAS teams - Dakar] 
Travel costs for consortium meeting. 3 participants for IRD. In 2020 the consortium meeting in Dakar and subregional workshop will be joint, therefore only additionnal per diem is needed.
- Once in Dakar with only ATLAS teams. It will last 3 days. 
- Once in partnership with STAR teams. It will last 3 days, with 1-2 days dedicated to separate consortium meetings for ATLAS and STAR project, and 1 day for joint meetings. Costs will be shared with STAR. 
 It will be the occasion to share results, discuss implementation in countries, train staff... </t>
  </si>
  <si>
    <t xml:space="preserve">[ATLAS teams - Dakar] 
Travel costs for consortium meeting. 3 participants for IRD
- Once in Dakar with only ATLAS teams. It will last 3 days. 
- Once in partnership with STAR teams. It will last 3 days, with 1-2 days dedicated to separate consortium meetings for ATLAS and STAR project, and 1 day for joint meetings. Costs will be shared with STAR. 
 It will be the occasion to share results, discuss implementation in countries, train staff... </t>
  </si>
  <si>
    <t>Transport equipment</t>
  </si>
  <si>
    <t>WHO Ethics Review Committee (ERC)</t>
  </si>
  <si>
    <t>ERC costs</t>
  </si>
  <si>
    <t>Costs for WHO Research Ethics Review Committee (ERC) research protocols review for all the studies conducted in the project</t>
  </si>
  <si>
    <t>41D</t>
  </si>
  <si>
    <t>Traveling costs for members of IRD HQ team to Mali, Senegal and Cote d'Ivoire (from Paris)</t>
  </si>
  <si>
    <t>Traveling costs for members of the coordination team  to Mali and Cote d'Ivoire (from Dakar)</t>
  </si>
  <si>
    <t>Overheads recovery - % based</t>
  </si>
  <si>
    <t xml:space="preserve">8. Other project cost </t>
  </si>
  <si>
    <t xml:space="preserve">In-country indirect staff </t>
  </si>
  <si>
    <t xml:space="preserve">Project Funds Statement - All years </t>
  </si>
  <si>
    <t>TOTAL</t>
  </si>
  <si>
    <t>Funds Available at the Beginning of the Reporting Period:</t>
  </si>
  <si>
    <t xml:space="preserve">(+) Funds In </t>
  </si>
  <si>
    <t>(+) Interest income</t>
  </si>
  <si>
    <t>(+) Other income</t>
  </si>
  <si>
    <t>(-) Funds Out</t>
  </si>
  <si>
    <t>(-) Grant expenses</t>
  </si>
  <si>
    <t>(-) Other funds out (not recorded as an expense)</t>
  </si>
  <si>
    <t>Funds Available at the End of the Reporting Period:</t>
  </si>
  <si>
    <t>Cash reconciliation</t>
  </si>
  <si>
    <t>(-)  Liabilities and accruals</t>
  </si>
  <si>
    <t>(+) Advances</t>
  </si>
  <si>
    <t>(*/-) Other (please specify)</t>
  </si>
  <si>
    <t>Cash Available at the End of the Reporting Period</t>
  </si>
  <si>
    <t>Nature</t>
  </si>
  <si>
    <t>Partie réservée à Solthis / Equipe de coordination</t>
  </si>
  <si>
    <t>Période de déclaration</t>
  </si>
  <si>
    <t>Date de la dépense ou de la recette</t>
  </si>
  <si>
    <t>Montant en EUR</t>
  </si>
  <si>
    <t>Taux de change EUR &gt; USD</t>
  </si>
  <si>
    <t>Montant en USD</t>
  </si>
  <si>
    <t>Document(s) reçu(s)</t>
  </si>
  <si>
    <t>Montant prévu au budget</t>
  </si>
  <si>
    <t>Période de reporting à laquelle vous choisissez d'inclure la recette ou la dépense</t>
  </si>
  <si>
    <t>Reprendre le code du budget. Si nouvelle dépense non codifiée, voir Manuel de procédures.</t>
  </si>
  <si>
    <t>Arrondi du taux de change constaté (colonne J, onglet 1.Fund Statement)</t>
  </si>
  <si>
    <t>Si dépense ou recette en USD, enlever la formule et remplir manuellement.</t>
  </si>
  <si>
    <r>
      <t>RECETTES</t>
    </r>
    <r>
      <rPr>
        <sz val="10"/>
        <color theme="1"/>
        <rFont val="Calibri"/>
        <family val="2"/>
        <scheme val="minor"/>
      </rPr>
      <t xml:space="preserve"> (intérêts et revenus, dont gains de change - hors différence en onglet 1. fund Statement)</t>
    </r>
  </si>
  <si>
    <t>DEPENSES</t>
  </si>
  <si>
    <t/>
  </si>
  <si>
    <t>Actual</t>
  </si>
  <si>
    <t xml:space="preserve">Partner Name: </t>
  </si>
  <si>
    <t>Project Name :</t>
  </si>
  <si>
    <t>Reporting Period:</t>
  </si>
  <si>
    <t>Reporting Year:</t>
  </si>
  <si>
    <t>Reporting Type:</t>
  </si>
  <si>
    <t>Period end reporting narrative</t>
  </si>
  <si>
    <t xml:space="preserve">Variance analysis for the reporting period </t>
  </si>
  <si>
    <t>Variance</t>
  </si>
  <si>
    <t>Ligne budgétaire</t>
  </si>
  <si>
    <t>Renseigner l'intitulé de la dépense en détaillant son objet exact et en reprennant le libellé inscrit à la pièce justificative de référence
(ex : frais de mission de Mme X à Bamako en Septembre 2018 pour TWG)</t>
  </si>
  <si>
    <t>Commentaire Pays/Partenaire</t>
  </si>
  <si>
    <t>Commentaire Coordination</t>
  </si>
  <si>
    <r>
      <t>Référence de la pièce justificative permettant son rapprochement avec le rapport financier (numérotation, code analythique…) utilisée dans le titre du document PDF de la pièce justificative
« ATLAS_Code budget_Partenaire_Pays_ Année_ Trimestre de déclaration au rapport financier_</t>
    </r>
    <r>
      <rPr>
        <b/>
        <i/>
        <sz val="9"/>
        <color theme="1"/>
        <rFont val="Calibri"/>
        <family val="2"/>
        <scheme val="minor"/>
      </rPr>
      <t>Nature de la pièce et de la dépense</t>
    </r>
    <r>
      <rPr>
        <i/>
        <sz val="9"/>
        <color theme="1"/>
        <rFont val="Calibri"/>
        <family val="2"/>
        <scheme val="minor"/>
      </rPr>
      <t>»</t>
    </r>
  </si>
  <si>
    <t>ATLAS_Ensemble des recettes et dépenses du projet</t>
  </si>
  <si>
    <t>Cette feuille est destinée au Partenaires, aux pays ATLAS et aux auditeurs ; elle ne sera pas transmise en l'état à UNITAID sauf demande expresse de leur part.
L'ensemble des recettes et dépenses (UNITAID et ) doit être saisi ici pour générer les rapports financiers des onglets suivants (seules les recettes et dépenses UNITIAD seront pris en compte dans les Reports).</t>
  </si>
  <si>
    <t>Ligne projet</t>
  </si>
  <si>
    <t>Libellé dépense ou recette</t>
  </si>
  <si>
    <t>IRD BUDGET DETAILS</t>
  </si>
  <si>
    <t>Expense Group</t>
  </si>
  <si>
    <t>Sub-Activity</t>
  </si>
  <si>
    <t>Xref à donner à partir de A. Variance analysis à copier-coller ensuite dans le rapport narratif.</t>
  </si>
  <si>
    <t>S2-2018</t>
  </si>
  <si>
    <t>Expense Type</t>
  </si>
  <si>
    <t>Standard Expense Classification</t>
  </si>
  <si>
    <t>Expense class</t>
  </si>
  <si>
    <t>CODIFICATION SOLTHIS - POUR PARAMETRAGE LIGNES BUDGETAIRES</t>
  </si>
  <si>
    <t>Pharmaceutical products</t>
  </si>
  <si>
    <t>PP</t>
  </si>
  <si>
    <t xml:space="preserve">Consumables </t>
  </si>
  <si>
    <t>CS</t>
  </si>
  <si>
    <t>HP</t>
  </si>
  <si>
    <t>Diagnostics equipment</t>
  </si>
  <si>
    <t>DE</t>
  </si>
  <si>
    <t>Other health equipment</t>
  </si>
  <si>
    <t>HE</t>
  </si>
  <si>
    <t>Equipment maintenance and service</t>
  </si>
  <si>
    <t>EM</t>
  </si>
  <si>
    <t>Procurement fees</t>
  </si>
  <si>
    <t>PF</t>
  </si>
  <si>
    <t>FI</t>
  </si>
  <si>
    <t>QC</t>
  </si>
  <si>
    <t>CD</t>
  </si>
  <si>
    <t>OS</t>
  </si>
  <si>
    <t>TP</t>
  </si>
  <si>
    <t>PD</t>
  </si>
  <si>
    <t>OT</t>
  </si>
  <si>
    <t>TC</t>
  </si>
  <si>
    <t>Fiscal/fiduciary agent fees</t>
  </si>
  <si>
    <t>FF</t>
  </si>
  <si>
    <t>SC</t>
  </si>
  <si>
    <t>RV</t>
  </si>
  <si>
    <t>SP</t>
  </si>
  <si>
    <t>OP</t>
  </si>
  <si>
    <t>IT</t>
  </si>
  <si>
    <t>TE</t>
  </si>
  <si>
    <t>Infrastructure equipment</t>
  </si>
  <si>
    <t>IE</t>
  </si>
  <si>
    <t>Other equipment</t>
  </si>
  <si>
    <t>OE</t>
  </si>
  <si>
    <t>ES</t>
  </si>
  <si>
    <t>Rent of equipment</t>
  </si>
  <si>
    <t>RE</t>
  </si>
  <si>
    <t>PM</t>
  </si>
  <si>
    <t>TV</t>
  </si>
  <si>
    <t>OC</t>
  </si>
  <si>
    <t>ID</t>
  </si>
  <si>
    <t>HD</t>
  </si>
  <si>
    <t>Other direct staff expenses</t>
  </si>
  <si>
    <t>OD</t>
  </si>
  <si>
    <t>II</t>
  </si>
  <si>
    <t>HQ indirect staff</t>
  </si>
  <si>
    <t>HI</t>
  </si>
  <si>
    <t>Other indirect staff expenses</t>
  </si>
  <si>
    <t>OI</t>
  </si>
  <si>
    <t>Office-related</t>
  </si>
  <si>
    <t>OF</t>
  </si>
  <si>
    <t>OR</t>
  </si>
  <si>
    <t>Overhead expenses - itemized</t>
  </si>
  <si>
    <t>OO</t>
  </si>
  <si>
    <t>AU</t>
  </si>
  <si>
    <t>X REF Pièce justificative</t>
  </si>
  <si>
    <t>Variance USD</t>
  </si>
  <si>
    <t>Variance %</t>
  </si>
  <si>
    <t>Ligne Projet (interne)</t>
  </si>
  <si>
    <t>Total général</t>
  </si>
  <si>
    <t>Variance Analysis</t>
  </si>
  <si>
    <t>Institut de recherche pour le développement (IRD)</t>
  </si>
  <si>
    <t>Trimestrial</t>
  </si>
  <si>
    <t>T3 2018</t>
  </si>
  <si>
    <t>Xref</t>
  </si>
  <si>
    <t>A</t>
  </si>
  <si>
    <t>B</t>
  </si>
  <si>
    <t>C</t>
  </si>
  <si>
    <t>D</t>
  </si>
  <si>
    <t>Year 2018</t>
  </si>
  <si>
    <t>Year 2019</t>
  </si>
  <si>
    <t>Year 2020</t>
  </si>
  <si>
    <t>Year 2021</t>
  </si>
  <si>
    <t>Total General</t>
  </si>
  <si>
    <t>Budget</t>
  </si>
  <si>
    <t>% variance</t>
  </si>
  <si>
    <t>Budget split by Output</t>
  </si>
  <si>
    <t>G</t>
  </si>
  <si>
    <t>General Management</t>
  </si>
  <si>
    <t>Overhead Costs 10,5%</t>
  </si>
  <si>
    <t>S1-2019</t>
  </si>
  <si>
    <t>S2-2019</t>
  </si>
  <si>
    <t>S1-2020</t>
  </si>
  <si>
    <t>S2-2020</t>
  </si>
  <si>
    <t>S1-2021</t>
  </si>
  <si>
    <t>S2-2021</t>
  </si>
  <si>
    <t>(+) Funds received from Solthis [date1]</t>
  </si>
  <si>
    <t>(+) Funds received from Solthis [date2]</t>
  </si>
  <si>
    <t>(+) Funds received from Solthis [date3]</t>
  </si>
  <si>
    <t>(+) Funds received from Solthis [date4]</t>
  </si>
  <si>
    <r>
      <rPr>
        <i/>
        <sz val="9"/>
        <rFont val="Calibri"/>
        <family val="2"/>
        <scheme val="minor"/>
      </rPr>
      <t xml:space="preserve">Dépenses constatées </t>
    </r>
    <r>
      <rPr>
        <i/>
        <sz val="9"/>
        <color rgb="FFFF0000"/>
        <rFont val="Calibri"/>
        <family val="2"/>
        <scheme val="minor"/>
      </rPr>
      <t>(ou engagées si dernière période)</t>
    </r>
  </si>
  <si>
    <r>
      <t>Date de constatation réelle de la dépense (</t>
    </r>
    <r>
      <rPr>
        <i/>
        <sz val="9"/>
        <color rgb="FFFF0000"/>
        <rFont val="Calibri"/>
        <family val="2"/>
        <scheme val="minor"/>
      </rPr>
      <t>ou de l'engagement si dernière période)</t>
    </r>
  </si>
  <si>
    <t xml:space="preserve">Description Lignes budgétaires </t>
  </si>
  <si>
    <t>Description Code Projet</t>
  </si>
  <si>
    <t>1er code = organisation</t>
  </si>
  <si>
    <t>2ème et 3ème code = Pays</t>
  </si>
  <si>
    <t>Expense type - Numérotation ou codification des expense types</t>
  </si>
  <si>
    <t>4ème code = Output</t>
  </si>
  <si>
    <t>suit la trame projet ; numero de 1 à 3 ; lettre G = GM</t>
  </si>
  <si>
    <t>5ème et 6ème code = sous activité ou numero de staff ou 2 première lettre de description</t>
  </si>
  <si>
    <t>Extension de la sub-activity (code 2 et 3 de la sub-activity) ou NS (not specific)</t>
  </si>
  <si>
    <t>COATLAS</t>
  </si>
  <si>
    <t>FRATLAS</t>
  </si>
  <si>
    <t>Construction Ligne Budgétaire</t>
  </si>
  <si>
    <t>CODIFICATION ANALYTIQUE SOLTHIS</t>
  </si>
  <si>
    <t>Organisation</t>
  </si>
  <si>
    <t xml:space="preserve">Expense type </t>
  </si>
  <si>
    <t>Sub Activity (code 2 et 3 de la sub-activity) ou NS (not specific)</t>
  </si>
  <si>
    <t>Ligne budgétaire complète</t>
  </si>
  <si>
    <t>1+2+3+4+5+6</t>
  </si>
  <si>
    <t>Code Contrat</t>
  </si>
  <si>
    <t>Code Projet</t>
  </si>
  <si>
    <t>S</t>
  </si>
  <si>
    <t>P</t>
  </si>
  <si>
    <t>UTDATLAS</t>
  </si>
  <si>
    <t>R</t>
  </si>
  <si>
    <t>V</t>
  </si>
  <si>
    <t>O</t>
  </si>
  <si>
    <t>T</t>
  </si>
  <si>
    <t>GM</t>
  </si>
  <si>
    <t>I</t>
  </si>
  <si>
    <t>N</t>
  </si>
  <si>
    <t>H</t>
  </si>
  <si>
    <r>
      <rPr>
        <b/>
        <sz val="11"/>
        <color rgb="FFFF0000"/>
        <rFont val="Calibri"/>
        <family val="2"/>
      </rPr>
      <t>R = IRD</t>
    </r>
    <r>
      <rPr>
        <sz val="11"/>
        <rFont val="Calibri"/>
        <family val="2"/>
        <charset val="1"/>
      </rPr>
      <t xml:space="preserve"> ; S = Solthis ; B = IBB ; P = PACCI ; C = ICL ; L = LSHTM</t>
    </r>
  </si>
  <si>
    <t>Sénégal -  dépenses ventilées par Solthis sur la Coordination (cf. colonne G)</t>
  </si>
  <si>
    <t>France - dépenses entièrement gérées par IRD (cf. colonne G)</t>
  </si>
  <si>
    <t>TOTAL COUTS DIRECTS</t>
  </si>
  <si>
    <t>OVERHEADS 10,5%</t>
  </si>
  <si>
    <t>BUDGET TOTAL</t>
  </si>
  <si>
    <t>Approved Budget USD</t>
  </si>
  <si>
    <t>Actual USD</t>
  </si>
  <si>
    <t xml:space="preserve">Grantee Name: </t>
  </si>
  <si>
    <t>Type organization name</t>
  </si>
  <si>
    <t>Type project name</t>
  </si>
  <si>
    <t>Report Type:</t>
  </si>
  <si>
    <t>Nouveau budget janvier 2019</t>
  </si>
  <si>
    <t>Nouveau nb of unit</t>
  </si>
  <si>
    <t>Imprévus</t>
  </si>
  <si>
    <t>cf tableau joint</t>
  </si>
  <si>
    <t>Nouvelles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</si>
</sst>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0_-;\-* #,##0.00_-;_-* \-??_-;_-@_-"/>
    <numFmt numFmtId="166" formatCode="_-* #,##0_-;\-* #,##0_-;_-* \-??_-;_-@_-"/>
    <numFmt numFmtId="167" formatCode="0\ %"/>
    <numFmt numFmtId="168" formatCode="0.00\ %"/>
    <numFmt numFmtId="169" formatCode="_-* #,##0.0_-;\-* #,##0.0_-;_-* \-??_-;_-@_-"/>
    <numFmt numFmtId="170" formatCode="_-* #,##0.0\ _€_-;\-* #,##0.0\ _€_-;_-* \-?\ _€_-;_-@_-"/>
    <numFmt numFmtId="171" formatCode="_-* #,##0\ _€_-;\-* #,##0\ _€_-;_-* \-??\ _€_-;_-@_-"/>
    <numFmt numFmtId="172" formatCode="_-[$$-409]* #,##0.00_ ;_-[$$-409]* \-#,##0.00\ ;_-[$$-409]* \-??_ ;_-@_ "/>
    <numFmt numFmtId="173" formatCode="#,##0.0"/>
    <numFmt numFmtId="174" formatCode="_-* #,##0.00_-;\-* #,##0.00_-;_-* &quot;-&quot;??_-;_-@_-"/>
    <numFmt numFmtId="175" formatCode="_-* #,##0_-;\-* #,##0_-;_-* &quot;-&quot;??_-;_-@_-"/>
    <numFmt numFmtId="176" formatCode="&quot;$&quot;#,##0;\-&quot;$&quot;#,##0"/>
    <numFmt numFmtId="177" formatCode="_-&quot;$&quot;* #,##0.00_-;\-&quot;$&quot;* #,##0.00_-;_-&quot;$&quot;* &quot;-&quot;??_-;_-@_-"/>
    <numFmt numFmtId="178" formatCode="#,##0.0,,,&quot;bn&quot;"/>
    <numFmt numFmtId="179" formatCode="_ &quot;$&quot;\ * #,##0.00_ ;_ &quot;$&quot;\ * \-#,##0.00_ ;_ &quot;$&quot;\ * &quot;-&quot;??_ ;_ @_ "/>
    <numFmt numFmtId="180" formatCode="_(&quot;$&quot;* #,##0.00_);_(&quot;$&quot;* \(#,##0.00\);_(&quot;$&quot;* &quot;-&quot;??_);_(@_)"/>
    <numFmt numFmtId="181" formatCode="\€#,##0.00"/>
    <numFmt numFmtId="182" formatCode="\€#,##0.0,,,&quot;bn&quot;"/>
    <numFmt numFmtId="183" formatCode="\€#,##0.0,,&quot;m&quot;"/>
    <numFmt numFmtId="184" formatCode="\€#,##0.0,&quot;k&quot;"/>
    <numFmt numFmtId="185" formatCode="\£#,##0.00"/>
    <numFmt numFmtId="186" formatCode="\£#,##0.0,,,&quot;bn&quot;"/>
    <numFmt numFmtId="187" formatCode="\£#,##0.0,,&quot;m&quot;"/>
    <numFmt numFmtId="188" formatCode="\£#,##0.0,&quot;k&quot;"/>
    <numFmt numFmtId="189" formatCode="#,##0.0,,&quot;m&quot;"/>
    <numFmt numFmtId="190" formatCode="#,###,##0,&quot;k&quot;"/>
    <numFmt numFmtId="191" formatCode="[$$-409]#,##0.00"/>
    <numFmt numFmtId="192" formatCode="\$#,##0.0,,,&quot;bn&quot;"/>
    <numFmt numFmtId="193" formatCode="\$#,##0.0,,&quot;m&quot;"/>
    <numFmt numFmtId="194" formatCode="\$#,##0.0,&quot;k&quot;"/>
    <numFmt numFmtId="195" formatCode="_ * #,##0.00_ ;_ * \-#,##0.00_ ;_ * &quot;-&quot;??_ ;_ @_ "/>
    <numFmt numFmtId="196" formatCode="m\-d\-yy"/>
    <numFmt numFmtId="197" formatCode="#,##0\ ;\(#,##0\);\-\ \ \ \ \ "/>
    <numFmt numFmtId="198" formatCode="#,##0\ ;\(#,##0\);\–\ \ \ \ \ "/>
    <numFmt numFmtId="199" formatCode="#,##0;\-#,##0;&quot;-&quot;"/>
    <numFmt numFmtId="200" formatCode="#,###,##0.00;\(#,###,##0.00\)"/>
    <numFmt numFmtId="201" formatCode="0_)"/>
    <numFmt numFmtId="202" formatCode="#\ ###\ ##0.00_);[Red]\(#\ ###\ ##0.00\);\-\ \ \ \ ;"/>
    <numFmt numFmtId="203" formatCode="[$-409]d\-mmm\-yy;@"/>
    <numFmt numFmtId="204" formatCode="0.00_)"/>
    <numFmt numFmtId="205" formatCode="#,##0\ \ \ ;[Red]\(#,##0\)\ \ ;\—\ \ \ \ "/>
    <numFmt numFmtId="206" formatCode="_-* #,##0.00&quot; €&quot;_-;\-* #,##0.00&quot; €&quot;_-;_-* \-??&quot; €&quot;_-;_-@_-"/>
    <numFmt numFmtId="207" formatCode="_-[$$-409]* #,##0.00_ ;_-[$$-409]* \-#,##0.00\ ;_-[$$-409]* &quot;-&quot;??_ ;_-@_ "/>
    <numFmt numFmtId="208" formatCode="_-* #,##0.00\ [$€-40C]_-;\-* #,##0.00\ [$€-40C]_-;_-* &quot;-&quot;??\ [$€-40C]_-;_-@_-"/>
    <numFmt numFmtId="209" formatCode="_-[$$-409]* #,##0_ ;_-[$$-409]* \-#,##0\ ;_-[$$-409]* &quot;-&quot;??_ ;_-@_ "/>
    <numFmt numFmtId="210" formatCode="_-[$$-409]* #,##0_ ;_-[$$-409]* \-#,##0\ ;_-[$$-409]* \-??_ ;_-@_ "/>
  </numFmts>
  <fonts count="1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i/>
      <sz val="11"/>
      <name val="Calibri"/>
      <family val="2"/>
    </font>
    <font>
      <b/>
      <sz val="11"/>
      <color rgb="FFFF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00B050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5"/>
      <color theme="0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Arial Narrow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6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8"/>
      <color indexed="62"/>
      <name val="Cambria"/>
      <family val="2"/>
    </font>
    <font>
      <b/>
      <sz val="12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name val="Arial Black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1"/>
      <name val="Times New Roman"/>
      <family val="1"/>
    </font>
    <font>
      <sz val="10"/>
      <color indexed="8"/>
      <name val="Arial"/>
      <family val="2"/>
    </font>
    <font>
      <sz val="10"/>
      <color indexed="0"/>
      <name val="Arial"/>
      <family val="2"/>
    </font>
    <font>
      <b/>
      <sz val="12"/>
      <name val="Helvetica"/>
      <family val="2"/>
    </font>
    <font>
      <u/>
      <sz val="10"/>
      <color indexed="12"/>
      <name val="Arial"/>
      <family val="2"/>
    </font>
    <font>
      <sz val="9"/>
      <color rgb="FF0000FF"/>
      <name val="Calibri"/>
      <family val="2"/>
      <scheme val="minor"/>
    </font>
    <font>
      <sz val="10"/>
      <name val="Geneva"/>
      <family val="2"/>
    </font>
    <font>
      <i/>
      <sz val="8"/>
      <color theme="2" tint="-0.249977111117893"/>
      <name val="Calibri"/>
      <family val="2"/>
      <scheme val="minor"/>
    </font>
    <font>
      <sz val="7"/>
      <name val="Small Fonts"/>
      <family val="2"/>
    </font>
    <font>
      <b/>
      <i/>
      <sz val="16"/>
      <name val="Helv"/>
    </font>
    <font>
      <sz val="8"/>
      <color theme="2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Helvetica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i/>
      <sz val="9"/>
      <name val="Helvetica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sz val="8"/>
      <color theme="1"/>
      <name val="Tahoma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0"/>
      <color rgb="FFFF0000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3"/>
      <color theme="1"/>
      <name val="Calibri Light"/>
      <family val="1"/>
      <scheme val="maj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charset val="1"/>
    </font>
    <font>
      <b/>
      <sz val="10"/>
      <name val="Calibri"/>
      <family val="2"/>
    </font>
    <font>
      <b/>
      <sz val="12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0"/>
      <name val="Calibri Light"/>
      <family val="1"/>
      <scheme val="major"/>
    </font>
    <font>
      <b/>
      <sz val="12"/>
      <color theme="0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i/>
      <sz val="9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  <charset val="1"/>
    </font>
    <font>
      <b/>
      <i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6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FAC090"/>
        <bgColor rgb="FFE6B9B8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B3E2"/>
        <bgColor indexed="64"/>
      </patternFill>
    </fill>
    <fill>
      <patternFill patternType="lightUp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0.39997558519241921"/>
        <bgColor rgb="FFE6B9B8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0" tint="-0.14999847407452621"/>
        <bgColor rgb="FFB3A2C7"/>
      </patternFill>
    </fill>
    <fill>
      <patternFill patternType="solid">
        <fgColor rgb="FFFFC000"/>
        <bgColor rgb="FFB3A2C7"/>
      </patternFill>
    </fill>
    <fill>
      <patternFill patternType="solid">
        <fgColor rgb="FFD99694"/>
        <bgColor rgb="FFB3A2C7"/>
      </patternFill>
    </fill>
    <fill>
      <patternFill patternType="solid">
        <fgColor theme="0" tint="-0.499984740745262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 diagonalUp="1">
      <left/>
      <right/>
      <top style="medium">
        <color indexed="64"/>
      </top>
      <bottom style="hair">
        <color indexed="64"/>
      </bottom>
      <diagonal style="hair">
        <color auto="1"/>
      </diagonal>
    </border>
    <border>
      <left/>
      <right/>
      <top style="hair">
        <color indexed="64"/>
      </top>
      <bottom style="hair">
        <color indexed="64"/>
      </bottom>
      <diagonal/>
    </border>
    <border diagonalUp="1">
      <left/>
      <right/>
      <top style="hair">
        <color indexed="64"/>
      </top>
      <bottom style="hair">
        <color indexed="64"/>
      </bottom>
      <diagonal style="hair">
        <color auto="1"/>
      </diagonal>
    </border>
    <border>
      <left/>
      <right/>
      <top style="hair">
        <color indexed="64"/>
      </top>
      <bottom style="medium">
        <color indexed="64"/>
      </bottom>
      <diagonal/>
    </border>
    <border diagonalUp="1">
      <left/>
      <right/>
      <top style="hair">
        <color indexed="64"/>
      </top>
      <bottom style="medium">
        <color indexed="64"/>
      </bottom>
      <diagonal style="hair">
        <color auto="1"/>
      </diagonal>
    </border>
    <border>
      <left/>
      <right/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8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174" fontId="1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2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5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15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5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7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0" fillId="19" borderId="0" applyNumberFormat="0" applyBorder="0" applyAlignment="0" applyProtection="0"/>
    <xf numFmtId="0" fontId="20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33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0" fillId="18" borderId="0" applyNumberFormat="0" applyBorder="0" applyAlignment="0" applyProtection="0"/>
    <xf numFmtId="0" fontId="20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178" fontId="16" fillId="0" borderId="0" applyFont="0" applyFill="0" applyBorder="0" applyAlignment="0" applyProtection="0"/>
    <xf numFmtId="0" fontId="25" fillId="24" borderId="8" applyNumberFormat="0" applyAlignment="0" applyProtection="0"/>
    <xf numFmtId="0" fontId="25" fillId="24" borderId="8" applyNumberFormat="0" applyAlignment="0" applyProtection="0"/>
    <xf numFmtId="0" fontId="25" fillId="18" borderId="8" applyNumberFormat="0" applyAlignment="0" applyProtection="0"/>
    <xf numFmtId="0" fontId="25" fillId="18" borderId="8" applyNumberFormat="0" applyAlignment="0" applyProtection="0"/>
    <xf numFmtId="0" fontId="25" fillId="18" borderId="8" applyNumberFormat="0" applyAlignment="0" applyProtection="0"/>
    <xf numFmtId="0" fontId="26" fillId="0" borderId="9" applyNumberFormat="0" applyFill="0" applyAlignment="0" applyProtection="0"/>
    <xf numFmtId="0" fontId="27" fillId="36" borderId="10" applyNumberFormat="0" applyAlignment="0" applyProtection="0"/>
    <xf numFmtId="0" fontId="27" fillId="36" borderId="10" applyNumberFormat="0" applyAlignment="0" applyProtection="0"/>
    <xf numFmtId="0" fontId="27" fillId="36" borderId="10" applyNumberFormat="0" applyAlignment="0" applyProtection="0"/>
    <xf numFmtId="0" fontId="27" fillId="36" borderId="10" applyNumberFormat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20" fillId="19" borderId="11" applyNumberFormat="0" applyFont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9" fillId="17" borderId="8" applyNumberFormat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5" fontId="16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31" fillId="0" borderId="0" applyFont="0" applyFill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17" borderId="8" applyNumberFormat="0" applyAlignment="0" applyProtection="0"/>
    <xf numFmtId="0" fontId="29" fillId="17" borderId="8" applyNumberFormat="0" applyAlignment="0" applyProtection="0"/>
    <xf numFmtId="0" fontId="29" fillId="17" borderId="8" applyNumberFormat="0" applyAlignment="0" applyProtection="0"/>
    <xf numFmtId="0" fontId="29" fillId="17" borderId="8" applyNumberFormat="0" applyAlignment="0" applyProtection="0"/>
    <xf numFmtId="0" fontId="23" fillId="13" borderId="0" applyNumberFormat="0" applyBorder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189" fontId="16" fillId="0" borderId="0" applyFont="0" applyFill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2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 applyNumberFormat="0" applyFont="0" applyFill="0" applyBorder="0" applyAlignment="0" applyProtection="0">
      <alignment vertical="top"/>
    </xf>
    <xf numFmtId="0" fontId="20" fillId="0" borderId="0"/>
    <xf numFmtId="0" fontId="16" fillId="0" borderId="0" applyNumberFormat="0" applyFont="0" applyFill="0" applyBorder="0" applyAlignment="0" applyProtection="0">
      <alignment vertical="top"/>
    </xf>
    <xf numFmtId="0" fontId="16" fillId="0" borderId="0"/>
    <xf numFmtId="0" fontId="16" fillId="0" borderId="0"/>
    <xf numFmtId="0" fontId="16" fillId="0" borderId="0"/>
    <xf numFmtId="0" fontId="20" fillId="19" borderId="11" applyNumberFormat="0" applyFont="0" applyAlignment="0" applyProtection="0"/>
    <xf numFmtId="0" fontId="16" fillId="19" borderId="11" applyNumberFormat="0" applyFont="0" applyAlignment="0" applyProtection="0"/>
    <xf numFmtId="0" fontId="16" fillId="19" borderId="11" applyNumberFormat="0" applyFont="0" applyAlignment="0" applyProtection="0"/>
    <xf numFmtId="0" fontId="16" fillId="19" borderId="11" applyNumberFormat="0" applyFont="0" applyAlignment="0" applyProtection="0"/>
    <xf numFmtId="0" fontId="40" fillId="24" borderId="17" applyNumberFormat="0" applyAlignment="0" applyProtection="0"/>
    <xf numFmtId="0" fontId="40" fillId="18" borderId="17" applyNumberFormat="0" applyAlignment="0" applyProtection="0"/>
    <xf numFmtId="0" fontId="40" fillId="18" borderId="17" applyNumberFormat="0" applyAlignment="0" applyProtection="0"/>
    <xf numFmtId="0" fontId="40" fillId="18" borderId="1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43" fillId="0" borderId="0" applyNumberFormat="0" applyFill="0" applyBorder="0" applyAlignment="0" applyProtection="0"/>
    <xf numFmtId="0" fontId="40" fillId="24" borderId="17" applyNumberFormat="0" applyAlignment="0" applyProtection="0"/>
    <xf numFmtId="49" fontId="4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90" fontId="4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5" fillId="0" borderId="14" applyNumberFormat="0" applyFill="0" applyAlignment="0" applyProtection="0"/>
    <xf numFmtId="0" fontId="37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46" fillId="0" borderId="18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191" fontId="47" fillId="0" borderId="0" applyFont="0" applyFill="0" applyBorder="0" applyAlignment="0" applyProtection="0"/>
    <xf numFmtId="192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4" fontId="31" fillId="0" borderId="0" applyFont="0" applyFill="0" applyBorder="0" applyAlignment="0" applyProtection="0"/>
    <xf numFmtId="0" fontId="27" fillId="36" borderId="10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95" fontId="16" fillId="0" borderId="0" applyFont="0" applyFill="0" applyBorder="0" applyAlignment="0" applyProtection="0"/>
    <xf numFmtId="0" fontId="1" fillId="0" borderId="0"/>
    <xf numFmtId="0" fontId="1" fillId="9" borderId="0" applyNumberFormat="0" applyBorder="0" applyAlignment="0" applyProtection="0"/>
    <xf numFmtId="196" fontId="42" fillId="38" borderId="23">
      <alignment horizontal="center" vertical="center"/>
    </xf>
    <xf numFmtId="197" fontId="51" fillId="0" borderId="21" applyNumberFormat="0" applyFill="0" applyAlignment="0" applyProtection="0">
      <alignment horizontal="center"/>
    </xf>
    <xf numFmtId="198" fontId="51" fillId="0" borderId="2" applyFill="0" applyAlignment="0" applyProtection="0">
      <alignment horizontal="center"/>
    </xf>
    <xf numFmtId="199" fontId="52" fillId="0" borderId="0" applyFill="0" applyBorder="0" applyAlignment="0"/>
    <xf numFmtId="0" fontId="16" fillId="0" borderId="0"/>
    <xf numFmtId="3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00" fontId="53" fillId="0" borderId="0"/>
    <xf numFmtId="0" fontId="12" fillId="8" borderId="0" applyNumberFormat="0" applyBorder="0" applyAlignment="0" applyProtection="0"/>
    <xf numFmtId="38" fontId="50" fillId="37" borderId="0" applyNumberFormat="0" applyBorder="0" applyAlignment="0" applyProtection="0"/>
    <xf numFmtId="0" fontId="44" fillId="0" borderId="22" applyNumberFormat="0" applyAlignment="0" applyProtection="0">
      <alignment horizontal="left" vertical="center"/>
    </xf>
    <xf numFmtId="0" fontId="44" fillId="0" borderId="1">
      <alignment horizontal="left" vertical="center"/>
    </xf>
    <xf numFmtId="201" fontId="54" fillId="0" borderId="20" applyNumberFormat="0" applyFill="0" applyBorder="0" applyProtection="0">
      <alignment horizontal="left"/>
    </xf>
    <xf numFmtId="202" fontId="50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39" borderId="4" applyNumberFormat="0" applyBorder="0" applyAlignment="0" applyProtection="0"/>
    <xf numFmtId="0" fontId="57" fillId="0" borderId="0"/>
    <xf numFmtId="203" fontId="58" fillId="0" borderId="0">
      <alignment horizontal="left" vertical="top" indent="1"/>
    </xf>
    <xf numFmtId="0" fontId="51" fillId="0" borderId="0" applyNumberFormat="0" applyFill="0" applyAlignment="0" applyProtection="0"/>
    <xf numFmtId="37" fontId="59" fillId="0" borderId="0"/>
    <xf numFmtId="204" fontId="60" fillId="0" borderId="0"/>
    <xf numFmtId="203" fontId="15" fillId="0" borderId="0"/>
    <xf numFmtId="203" fontId="15" fillId="0" borderId="0"/>
    <xf numFmtId="203" fontId="15" fillId="0" borderId="0"/>
    <xf numFmtId="203" fontId="15" fillId="0" borderId="0"/>
    <xf numFmtId="20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9" fillId="0" borderId="0"/>
    <xf numFmtId="0" fontId="15" fillId="0" borderId="0"/>
    <xf numFmtId="203" fontId="15" fillId="0" borderId="0"/>
    <xf numFmtId="203" fontId="16" fillId="0" borderId="0"/>
    <xf numFmtId="0" fontId="16" fillId="0" borderId="0"/>
    <xf numFmtId="0" fontId="16" fillId="0" borderId="0">
      <alignment wrapText="1"/>
    </xf>
    <xf numFmtId="0" fontId="16" fillId="0" borderId="0">
      <alignment wrapText="1"/>
    </xf>
    <xf numFmtId="0" fontId="1" fillId="0" borderId="0"/>
    <xf numFmtId="0" fontId="15" fillId="0" borderId="0"/>
    <xf numFmtId="0" fontId="15" fillId="0" borderId="0"/>
    <xf numFmtId="203" fontId="15" fillId="0" borderId="0"/>
    <xf numFmtId="205" fontId="51" fillId="0" borderId="0" applyFill="0" applyBorder="0" applyAlignment="0" applyProtection="0"/>
    <xf numFmtId="10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203" fontId="61" fillId="0" borderId="0" applyNumberFormat="0" applyFill="0" applyBorder="0" applyProtection="0">
      <alignment vertical="top"/>
    </xf>
    <xf numFmtId="203" fontId="62" fillId="39" borderId="0" applyNumberFormat="0" applyAlignment="0">
      <alignment horizontal="left" vertical="top" indent="1"/>
    </xf>
    <xf numFmtId="0" fontId="51" fillId="0" borderId="2" applyNumberFormat="0" applyFill="0" applyAlignment="0" applyProtection="0"/>
    <xf numFmtId="201" fontId="63" fillId="0" borderId="20" applyNumberFormat="0" applyFill="0" applyBorder="0" applyProtection="0">
      <alignment horizontal="left"/>
    </xf>
    <xf numFmtId="0" fontId="52" fillId="0" borderId="0" applyNumberFormat="0" applyBorder="0" applyAlignment="0"/>
    <xf numFmtId="0" fontId="64" fillId="0" borderId="0" applyNumberFormat="0" applyBorder="0" applyAlignment="0"/>
    <xf numFmtId="0" fontId="65" fillId="0" borderId="0" applyNumberFormat="0" applyBorder="0" applyAlignment="0"/>
    <xf numFmtId="0" fontId="66" fillId="0" borderId="0" applyNumberFormat="0" applyBorder="0" applyAlignment="0"/>
    <xf numFmtId="0" fontId="65" fillId="0" borderId="0" applyNumberFormat="0" applyBorder="0" applyAlignment="0"/>
    <xf numFmtId="0" fontId="52" fillId="0" borderId="0" applyNumberFormat="0" applyBorder="0" applyAlignment="0"/>
    <xf numFmtId="0" fontId="65" fillId="24" borderId="0" applyNumberFormat="0" applyBorder="0" applyAlignment="0"/>
    <xf numFmtId="201" fontId="63" fillId="0" borderId="20" applyNumberFormat="0" applyFill="0" applyBorder="0" applyProtection="0">
      <alignment horizontal="right"/>
    </xf>
    <xf numFmtId="201" fontId="67" fillId="0" borderId="0" applyNumberFormat="0" applyFill="0" applyBorder="0" applyAlignment="0" applyProtection="0">
      <alignment horizontal="left"/>
    </xf>
    <xf numFmtId="0" fontId="49" fillId="0" borderId="0"/>
    <xf numFmtId="9" fontId="49" fillId="0" borderId="0" applyFont="0" applyFill="0" applyBorder="0" applyAlignment="0" applyProtection="0"/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43" fontId="70" fillId="0" borderId="0" applyFont="0" applyFill="0" applyBorder="0" applyAlignment="0" applyProtection="0"/>
    <xf numFmtId="174" fontId="16" fillId="0" borderId="0" applyFont="0" applyFill="0" applyBorder="0" applyAlignment="0" applyProtection="0"/>
    <xf numFmtId="180" fontId="70" fillId="0" borderId="0" applyFont="0" applyFill="0" applyBorder="0" applyAlignment="0" applyProtection="0"/>
    <xf numFmtId="0" fontId="49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15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68" fillId="0" borderId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4" fillId="0" borderId="12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8" fillId="36" borderId="10" applyNumberFormat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68" fillId="19" borderId="11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2" fillId="24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3" fillId="17" borderId="8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4" fillId="24" borderId="17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19" borderId="11" applyNumberFormat="0" applyFont="0" applyAlignment="0" applyProtection="0"/>
    <xf numFmtId="44" fontId="16" fillId="0" borderId="0" applyFont="0" applyFill="0" applyBorder="0" applyAlignment="0" applyProtection="0"/>
    <xf numFmtId="206" fontId="16" fillId="0" borderId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88" fillId="0" borderId="0"/>
    <xf numFmtId="179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49" fillId="0" borderId="0"/>
    <xf numFmtId="195" fontId="16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6" fillId="0" borderId="0"/>
    <xf numFmtId="44" fontId="1" fillId="0" borderId="0" applyFont="0" applyFill="0" applyBorder="0" applyAlignment="0" applyProtection="0"/>
    <xf numFmtId="0" fontId="19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25" fillId="24" borderId="32" applyNumberFormat="0" applyAlignment="0" applyProtection="0"/>
    <xf numFmtId="0" fontId="25" fillId="24" borderId="32" applyNumberFormat="0" applyAlignment="0" applyProtection="0"/>
    <xf numFmtId="0" fontId="25" fillId="18" borderId="32" applyNumberFormat="0" applyAlignment="0" applyProtection="0"/>
    <xf numFmtId="0" fontId="25" fillId="18" borderId="32" applyNumberFormat="0" applyAlignment="0" applyProtection="0"/>
    <xf numFmtId="0" fontId="25" fillId="18" borderId="32" applyNumberFormat="0" applyAlignment="0" applyProtection="0"/>
    <xf numFmtId="0" fontId="20" fillId="19" borderId="33" applyNumberFormat="0" applyFont="0" applyAlignment="0" applyProtection="0"/>
    <xf numFmtId="0" fontId="29" fillId="17" borderId="32" applyNumberFormat="0" applyAlignment="0" applyProtection="0"/>
    <xf numFmtId="0" fontId="29" fillId="17" borderId="32" applyNumberFormat="0" applyAlignment="0" applyProtection="0"/>
    <xf numFmtId="0" fontId="29" fillId="17" borderId="32" applyNumberFormat="0" applyAlignment="0" applyProtection="0"/>
    <xf numFmtId="0" fontId="29" fillId="17" borderId="32" applyNumberFormat="0" applyAlignment="0" applyProtection="0"/>
    <xf numFmtId="0" fontId="29" fillId="17" borderId="32" applyNumberFormat="0" applyAlignment="0" applyProtection="0"/>
    <xf numFmtId="201" fontId="63" fillId="0" borderId="37" applyNumberFormat="0" applyFill="0" applyBorder="0" applyProtection="0">
      <alignment horizontal="right"/>
    </xf>
    <xf numFmtId="0" fontId="20" fillId="19" borderId="33" applyNumberFormat="0" applyFont="0" applyAlignment="0" applyProtection="0"/>
    <xf numFmtId="0" fontId="16" fillId="19" borderId="33" applyNumberFormat="0" applyFont="0" applyAlignment="0" applyProtection="0"/>
    <xf numFmtId="0" fontId="16" fillId="19" borderId="33" applyNumberFormat="0" applyFont="0" applyAlignment="0" applyProtection="0"/>
    <xf numFmtId="0" fontId="16" fillId="19" borderId="33" applyNumberFormat="0" applyFont="0" applyAlignment="0" applyProtection="0"/>
    <xf numFmtId="0" fontId="40" fillId="24" borderId="34" applyNumberFormat="0" applyAlignment="0" applyProtection="0"/>
    <xf numFmtId="0" fontId="40" fillId="18" borderId="34" applyNumberFormat="0" applyAlignment="0" applyProtection="0"/>
    <xf numFmtId="0" fontId="40" fillId="18" borderId="34" applyNumberFormat="0" applyAlignment="0" applyProtection="0"/>
    <xf numFmtId="0" fontId="40" fillId="18" borderId="34" applyNumberFormat="0" applyAlignment="0" applyProtection="0"/>
    <xf numFmtId="201" fontId="54" fillId="0" borderId="37" applyNumberFormat="0" applyFill="0" applyBorder="0" applyProtection="0">
      <alignment horizontal="left"/>
    </xf>
    <xf numFmtId="0" fontId="40" fillId="24" borderId="34" applyNumberFormat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5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5" applyNumberFormat="0" applyFill="0" applyAlignment="0" applyProtection="0"/>
    <xf numFmtId="0" fontId="44" fillId="0" borderId="24">
      <alignment horizontal="left" vertical="center"/>
    </xf>
    <xf numFmtId="201" fontId="54" fillId="0" borderId="37" applyNumberFormat="0" applyFill="0" applyBorder="0" applyProtection="0">
      <alignment horizontal="left"/>
    </xf>
    <xf numFmtId="201" fontId="63" fillId="0" borderId="37" applyNumberFormat="0" applyFill="0" applyBorder="0" applyProtection="0">
      <alignment horizontal="left"/>
    </xf>
    <xf numFmtId="201" fontId="63" fillId="0" borderId="37" applyNumberFormat="0" applyFill="0" applyBorder="0" applyProtection="0">
      <alignment horizontal="right"/>
    </xf>
    <xf numFmtId="0" fontId="46" fillId="0" borderId="36" applyNumberFormat="0" applyFill="0" applyAlignment="0" applyProtection="0"/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201" fontId="63" fillId="0" borderId="37" applyNumberFormat="0" applyFill="0" applyBorder="0" applyProtection="0">
      <alignment horizontal="left"/>
    </xf>
    <xf numFmtId="0" fontId="40" fillId="24" borderId="34" applyNumberFormat="0" applyAlignment="0" applyProtection="0"/>
    <xf numFmtId="0" fontId="40" fillId="18" borderId="34" applyNumberFormat="0" applyAlignment="0" applyProtection="0"/>
    <xf numFmtId="0" fontId="40" fillId="18" borderId="34" applyNumberFormat="0" applyAlignment="0" applyProtection="0"/>
    <xf numFmtId="0" fontId="40" fillId="18" borderId="34" applyNumberFormat="0" applyAlignment="0" applyProtection="0"/>
    <xf numFmtId="0" fontId="40" fillId="24" borderId="34" applyNumberFormat="0" applyAlignment="0" applyProtection="0"/>
    <xf numFmtId="0" fontId="16" fillId="19" borderId="33" applyNumberFormat="0" applyFont="0" applyAlignment="0" applyProtection="0"/>
    <xf numFmtId="0" fontId="16" fillId="19" borderId="33" applyNumberFormat="0" applyFont="0" applyAlignment="0" applyProtection="0"/>
    <xf numFmtId="0" fontId="16" fillId="19" borderId="33" applyNumberFormat="0" applyFont="0" applyAlignment="0" applyProtection="0"/>
    <xf numFmtId="0" fontId="20" fillId="19" borderId="33" applyNumberFormat="0" applyFont="0" applyAlignment="0" applyProtection="0"/>
    <xf numFmtId="0" fontId="29" fillId="17" borderId="32" applyNumberFormat="0" applyAlignment="0" applyProtection="0"/>
    <xf numFmtId="0" fontId="29" fillId="17" borderId="32" applyNumberFormat="0" applyAlignment="0" applyProtection="0"/>
    <xf numFmtId="0" fontId="29" fillId="17" borderId="32" applyNumberFormat="0" applyAlignment="0" applyProtection="0"/>
    <xf numFmtId="0" fontId="29" fillId="17" borderId="32" applyNumberFormat="0" applyAlignment="0" applyProtection="0"/>
    <xf numFmtId="0" fontId="29" fillId="17" borderId="32" applyNumberFormat="0" applyAlignment="0" applyProtection="0"/>
    <xf numFmtId="0" fontId="20" fillId="19" borderId="33" applyNumberFormat="0" applyFont="0" applyAlignment="0" applyProtection="0"/>
    <xf numFmtId="0" fontId="25" fillId="18" borderId="32" applyNumberFormat="0" applyAlignment="0" applyProtection="0"/>
    <xf numFmtId="0" fontId="25" fillId="18" borderId="32" applyNumberFormat="0" applyAlignment="0" applyProtection="0"/>
    <xf numFmtId="0" fontId="25" fillId="18" borderId="32" applyNumberFormat="0" applyAlignment="0" applyProtection="0"/>
    <xf numFmtId="0" fontId="25" fillId="24" borderId="32" applyNumberFormat="0" applyAlignment="0" applyProtection="0"/>
    <xf numFmtId="0" fontId="25" fillId="24" borderId="32" applyNumberFormat="0" applyAlignment="0" applyProtection="0"/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68" fillId="19" borderId="33" applyNumberFormat="0" applyFon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16" fillId="19" borderId="33" applyNumberFormat="0" applyFont="0" applyAlignment="0" applyProtection="0"/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2" fillId="24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3" fillId="17" borderId="32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84" fillId="24" borderId="34" applyNumberFormat="0" applyAlignment="0" applyProtection="0">
      <alignment vertical="center"/>
    </xf>
    <xf numFmtId="0" fontId="16" fillId="19" borderId="33" applyNumberFormat="0" applyFont="0" applyAlignment="0" applyProtection="0"/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25" fillId="24" borderId="45" applyNumberFormat="0" applyAlignment="0" applyProtection="0"/>
    <xf numFmtId="0" fontId="25" fillId="18" borderId="45" applyNumberFormat="0" applyAlignment="0" applyProtection="0"/>
    <xf numFmtId="0" fontId="25" fillId="18" borderId="45" applyNumberFormat="0" applyAlignment="0" applyProtection="0"/>
    <xf numFmtId="0" fontId="25" fillId="18" borderId="45" applyNumberFormat="0" applyAlignment="0" applyProtection="0"/>
    <xf numFmtId="0" fontId="20" fillId="19" borderId="46" applyNumberFormat="0" applyFont="0" applyAlignment="0" applyProtection="0"/>
    <xf numFmtId="0" fontId="29" fillId="17" borderId="45" applyNumberFormat="0" applyAlignment="0" applyProtection="0"/>
    <xf numFmtId="0" fontId="29" fillId="17" borderId="45" applyNumberFormat="0" applyAlignment="0" applyProtection="0"/>
    <xf numFmtId="0" fontId="29" fillId="17" borderId="45" applyNumberFormat="0" applyAlignment="0" applyProtection="0"/>
    <xf numFmtId="0" fontId="29" fillId="17" borderId="45" applyNumberFormat="0" applyAlignment="0" applyProtection="0"/>
    <xf numFmtId="0" fontId="29" fillId="17" borderId="45" applyNumberFormat="0" applyAlignment="0" applyProtection="0"/>
    <xf numFmtId="0" fontId="20" fillId="19" borderId="46" applyNumberFormat="0" applyFont="0" applyAlignment="0" applyProtection="0"/>
    <xf numFmtId="0" fontId="16" fillId="19" borderId="46" applyNumberFormat="0" applyFont="0" applyAlignment="0" applyProtection="0"/>
    <xf numFmtId="0" fontId="16" fillId="19" borderId="46" applyNumberFormat="0" applyFont="0" applyAlignment="0" applyProtection="0"/>
    <xf numFmtId="0" fontId="16" fillId="19" borderId="46" applyNumberFormat="0" applyFont="0" applyAlignment="0" applyProtection="0"/>
    <xf numFmtId="0" fontId="40" fillId="24" borderId="47" applyNumberFormat="0" applyAlignment="0" applyProtection="0"/>
    <xf numFmtId="0" fontId="40" fillId="18" borderId="47" applyNumberFormat="0" applyAlignment="0" applyProtection="0"/>
    <xf numFmtId="0" fontId="40" fillId="18" borderId="47" applyNumberFormat="0" applyAlignment="0" applyProtection="0"/>
    <xf numFmtId="0" fontId="40" fillId="18" borderId="47" applyNumberFormat="0" applyAlignment="0" applyProtection="0"/>
    <xf numFmtId="0" fontId="40" fillId="24" borderId="47" applyNumberFormat="0" applyAlignment="0" applyProtection="0"/>
    <xf numFmtId="201" fontId="63" fillId="0" borderId="50" applyNumberFormat="0" applyFill="0" applyBorder="0" applyProtection="0">
      <alignment horizontal="left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25" fillId="24" borderId="38" applyNumberFormat="0" applyAlignment="0" applyProtection="0"/>
    <xf numFmtId="0" fontId="25" fillId="24" borderId="38" applyNumberFormat="0" applyAlignment="0" applyProtection="0"/>
    <xf numFmtId="0" fontId="25" fillId="18" borderId="38" applyNumberFormat="0" applyAlignment="0" applyProtection="0"/>
    <xf numFmtId="0" fontId="25" fillId="18" borderId="38" applyNumberFormat="0" applyAlignment="0" applyProtection="0"/>
    <xf numFmtId="0" fontId="25" fillId="18" borderId="38" applyNumberFormat="0" applyAlignment="0" applyProtection="0"/>
    <xf numFmtId="0" fontId="20" fillId="19" borderId="39" applyNumberFormat="0" applyFont="0" applyAlignment="0" applyProtection="0"/>
    <xf numFmtId="0" fontId="29" fillId="17" borderId="38" applyNumberFormat="0" applyAlignment="0" applyProtection="0"/>
    <xf numFmtId="0" fontId="29" fillId="17" borderId="38" applyNumberFormat="0" applyAlignment="0" applyProtection="0"/>
    <xf numFmtId="0" fontId="29" fillId="17" borderId="38" applyNumberFormat="0" applyAlignment="0" applyProtection="0"/>
    <xf numFmtId="0" fontId="29" fillId="17" borderId="38" applyNumberFormat="0" applyAlignment="0" applyProtection="0"/>
    <xf numFmtId="0" fontId="29" fillId="17" borderId="38" applyNumberFormat="0" applyAlignment="0" applyProtection="0"/>
    <xf numFmtId="0" fontId="20" fillId="19" borderId="39" applyNumberFormat="0" applyFont="0" applyAlignment="0" applyProtection="0"/>
    <xf numFmtId="0" fontId="16" fillId="19" borderId="39" applyNumberFormat="0" applyFont="0" applyAlignment="0" applyProtection="0"/>
    <xf numFmtId="0" fontId="16" fillId="19" borderId="39" applyNumberFormat="0" applyFont="0" applyAlignment="0" applyProtection="0"/>
    <xf numFmtId="0" fontId="16" fillId="19" borderId="39" applyNumberFormat="0" applyFont="0" applyAlignment="0" applyProtection="0"/>
    <xf numFmtId="0" fontId="40" fillId="24" borderId="40" applyNumberFormat="0" applyAlignment="0" applyProtection="0"/>
    <xf numFmtId="0" fontId="40" fillId="18" borderId="40" applyNumberFormat="0" applyAlignment="0" applyProtection="0"/>
    <xf numFmtId="0" fontId="40" fillId="18" borderId="40" applyNumberFormat="0" applyAlignment="0" applyProtection="0"/>
    <xf numFmtId="0" fontId="40" fillId="18" borderId="40" applyNumberFormat="0" applyAlignment="0" applyProtection="0"/>
    <xf numFmtId="0" fontId="40" fillId="24" borderId="40" applyNumberFormat="0" applyAlignment="0" applyProtection="0"/>
    <xf numFmtId="0" fontId="46" fillId="0" borderId="41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25" fillId="24" borderId="45" applyNumberFormat="0" applyAlignment="0" applyProtection="0"/>
    <xf numFmtId="201" fontId="54" fillId="0" borderId="43" applyNumberFormat="0" applyFill="0" applyBorder="0" applyProtection="0">
      <alignment horizontal="left"/>
    </xf>
    <xf numFmtId="201" fontId="63" fillId="0" borderId="43" applyNumberFormat="0" applyFill="0" applyBorder="0" applyProtection="0">
      <alignment horizontal="left"/>
    </xf>
    <xf numFmtId="201" fontId="63" fillId="0" borderId="43" applyNumberFormat="0" applyFill="0" applyBorder="0" applyProtection="0">
      <alignment horizontal="right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46" fillId="0" borderId="49" applyNumberFormat="0" applyFill="0" applyAlignment="0" applyProtection="0"/>
    <xf numFmtId="201" fontId="63" fillId="0" borderId="50" applyNumberFormat="0" applyFill="0" applyBorder="0" applyProtection="0">
      <alignment horizontal="right"/>
    </xf>
    <xf numFmtId="201" fontId="63" fillId="0" borderId="50" applyNumberFormat="0" applyFill="0" applyBorder="0" applyProtection="0">
      <alignment horizontal="left"/>
    </xf>
    <xf numFmtId="201" fontId="54" fillId="0" borderId="50" applyNumberFormat="0" applyFill="0" applyBorder="0" applyProtection="0">
      <alignment horizontal="left"/>
    </xf>
    <xf numFmtId="0" fontId="44" fillId="0" borderId="44">
      <alignment horizontal="left" vertical="center"/>
    </xf>
    <xf numFmtId="0" fontId="46" fillId="0" borderId="48" applyNumberFormat="0" applyFill="0" applyAlignment="0" applyProtection="0"/>
    <xf numFmtId="0" fontId="46" fillId="0" borderId="49" applyNumberFormat="0" applyFill="0" applyAlignment="0" applyProtection="0"/>
    <xf numFmtId="0" fontId="46" fillId="0" borderId="49" applyNumberFormat="0" applyFill="0" applyAlignment="0" applyProtection="0"/>
    <xf numFmtId="0" fontId="46" fillId="0" borderId="49" applyNumberFormat="0" applyFill="0" applyAlignment="0" applyProtection="0"/>
    <xf numFmtId="0" fontId="46" fillId="0" borderId="48" applyNumberFormat="0" applyFill="0" applyAlignment="0" applyProtection="0"/>
    <xf numFmtId="0" fontId="46" fillId="0" borderId="49" applyNumberFormat="0" applyFill="0" applyAlignment="0" applyProtection="0"/>
    <xf numFmtId="0" fontId="46" fillId="0" borderId="49" applyNumberFormat="0" applyFill="0" applyAlignment="0" applyProtection="0"/>
    <xf numFmtId="0" fontId="40" fillId="24" borderId="47" applyNumberFormat="0" applyAlignment="0" applyProtection="0"/>
    <xf numFmtId="201" fontId="54" fillId="0" borderId="50" applyNumberFormat="0" applyFill="0" applyBorder="0" applyProtection="0">
      <alignment horizontal="left"/>
    </xf>
    <xf numFmtId="0" fontId="40" fillId="18" borderId="47" applyNumberFormat="0" applyAlignment="0" applyProtection="0"/>
    <xf numFmtId="0" fontId="40" fillId="18" borderId="47" applyNumberFormat="0" applyAlignment="0" applyProtection="0"/>
    <xf numFmtId="0" fontId="40" fillId="18" borderId="47" applyNumberFormat="0" applyAlignment="0" applyProtection="0"/>
    <xf numFmtId="0" fontId="40" fillId="24" borderId="47" applyNumberFormat="0" applyAlignment="0" applyProtection="0"/>
    <xf numFmtId="0" fontId="16" fillId="19" borderId="46" applyNumberFormat="0" applyFont="0" applyAlignment="0" applyProtection="0"/>
    <xf numFmtId="0" fontId="16" fillId="19" borderId="46" applyNumberFormat="0" applyFont="0" applyAlignment="0" applyProtection="0"/>
    <xf numFmtId="0" fontId="16" fillId="19" borderId="46" applyNumberFormat="0" applyFont="0" applyAlignment="0" applyProtection="0"/>
    <xf numFmtId="0" fontId="20" fillId="19" borderId="46" applyNumberFormat="0" applyFont="0" applyAlignment="0" applyProtection="0"/>
    <xf numFmtId="201" fontId="63" fillId="0" borderId="50" applyNumberFormat="0" applyFill="0" applyBorder="0" applyProtection="0">
      <alignment horizontal="right"/>
    </xf>
    <xf numFmtId="0" fontId="29" fillId="17" borderId="45" applyNumberFormat="0" applyAlignment="0" applyProtection="0"/>
    <xf numFmtId="0" fontId="29" fillId="17" borderId="45" applyNumberFormat="0" applyAlignment="0" applyProtection="0"/>
    <xf numFmtId="0" fontId="29" fillId="17" borderId="45" applyNumberFormat="0" applyAlignment="0" applyProtection="0"/>
    <xf numFmtId="0" fontId="29" fillId="17" borderId="45" applyNumberFormat="0" applyAlignment="0" applyProtection="0"/>
    <xf numFmtId="0" fontId="29" fillId="17" borderId="45" applyNumberFormat="0" applyAlignment="0" applyProtection="0"/>
    <xf numFmtId="0" fontId="20" fillId="19" borderId="46" applyNumberFormat="0" applyFont="0" applyAlignment="0" applyProtection="0"/>
    <xf numFmtId="0" fontId="25" fillId="18" borderId="45" applyNumberFormat="0" applyAlignment="0" applyProtection="0"/>
    <xf numFmtId="0" fontId="25" fillId="18" borderId="45" applyNumberFormat="0" applyAlignment="0" applyProtection="0"/>
    <xf numFmtId="0" fontId="25" fillId="18" borderId="45" applyNumberFormat="0" applyAlignment="0" applyProtection="0"/>
    <xf numFmtId="0" fontId="25" fillId="24" borderId="45" applyNumberFormat="0" applyAlignment="0" applyProtection="0"/>
    <xf numFmtId="0" fontId="25" fillId="24" borderId="45" applyNumberFormat="0" applyAlignment="0" applyProtection="0"/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68" fillId="19" borderId="39" applyNumberFormat="0" applyFon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2" fillId="24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3" fillId="17" borderId="38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84" fillId="24" borderId="40" applyNumberFormat="0" applyAlignment="0" applyProtection="0">
      <alignment vertical="center"/>
    </xf>
    <xf numFmtId="0" fontId="16" fillId="19" borderId="39" applyNumberFormat="0" applyFont="0" applyAlignment="0" applyProtection="0"/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79" fillId="0" borderId="48" applyNumberFormat="0" applyFill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68" fillId="19" borderId="46" applyNumberFormat="0" applyFon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16" fillId="19" borderId="46" applyNumberFormat="0" applyFont="0" applyAlignment="0" applyProtection="0"/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2" fillId="24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3" fillId="17" borderId="45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84" fillId="24" borderId="47" applyNumberFormat="0" applyAlignment="0" applyProtection="0">
      <alignment vertical="center"/>
    </xf>
    <xf numFmtId="0" fontId="16" fillId="19" borderId="46" applyNumberFormat="0" applyFont="0" applyAlignment="0" applyProtection="0"/>
    <xf numFmtId="0" fontId="2" fillId="0" borderId="0"/>
    <xf numFmtId="0" fontId="2" fillId="0" borderId="0"/>
    <xf numFmtId="0" fontId="108" fillId="0" borderId="0"/>
  </cellStyleXfs>
  <cellXfs count="391">
    <xf numFmtId="0" fontId="0" fillId="0" borderId="0" xfId="0"/>
    <xf numFmtId="0" fontId="2" fillId="0" borderId="0" xfId="0" applyFont="1"/>
    <xf numFmtId="0" fontId="14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15" fillId="0" borderId="0" xfId="0" applyFont="1" applyFill="1"/>
    <xf numFmtId="0" fontId="14" fillId="0" borderId="0" xfId="0" applyFont="1" applyFill="1"/>
    <xf numFmtId="0" fontId="15" fillId="0" borderId="2" xfId="0" applyFont="1" applyFill="1" applyBorder="1"/>
    <xf numFmtId="0" fontId="18" fillId="0" borderId="3" xfId="0" applyFont="1" applyFill="1" applyBorder="1" applyAlignment="1">
      <alignment horizontal="center" vertical="center"/>
    </xf>
    <xf numFmtId="0" fontId="18" fillId="0" borderId="5" xfId="0" applyFont="1" applyFill="1" applyBorder="1"/>
    <xf numFmtId="175" fontId="18" fillId="0" borderId="5" xfId="1" applyNumberFormat="1" applyFont="1" applyFill="1" applyBorder="1" applyAlignment="1">
      <alignment horizontal="center"/>
    </xf>
    <xf numFmtId="175" fontId="15" fillId="11" borderId="5" xfId="1" applyNumberFormat="1" applyFont="1" applyFill="1" applyBorder="1" applyAlignment="1">
      <alignment horizontal="center"/>
    </xf>
    <xf numFmtId="0" fontId="15" fillId="0" borderId="6" xfId="0" applyFont="1" applyFill="1" applyBorder="1"/>
    <xf numFmtId="175" fontId="15" fillId="0" borderId="6" xfId="1" applyNumberFormat="1" applyFont="1" applyFill="1" applyBorder="1" applyAlignment="1">
      <alignment horizontal="center"/>
    </xf>
    <xf numFmtId="175" fontId="15" fillId="11" borderId="6" xfId="1" applyNumberFormat="1" applyFont="1" applyFill="1" applyBorder="1" applyAlignment="1">
      <alignment horizontal="center"/>
    </xf>
    <xf numFmtId="0" fontId="18" fillId="0" borderId="6" xfId="0" applyFont="1" applyFill="1" applyBorder="1"/>
    <xf numFmtId="175" fontId="18" fillId="0" borderId="6" xfId="1" applyNumberFormat="1" applyFont="1" applyFill="1" applyBorder="1" applyAlignment="1">
      <alignment horizontal="center"/>
    </xf>
    <xf numFmtId="175" fontId="18" fillId="0" borderId="6" xfId="1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indent="1"/>
    </xf>
    <xf numFmtId="175" fontId="15" fillId="11" borderId="6" xfId="1" applyNumberFormat="1" applyFont="1" applyFill="1" applyBorder="1" applyAlignment="1">
      <alignment horizontal="center" vertical="center"/>
    </xf>
    <xf numFmtId="175" fontId="15" fillId="0" borderId="6" xfId="1" applyNumberFormat="1" applyFont="1" applyFill="1" applyBorder="1" applyAlignment="1">
      <alignment horizontal="center" vertical="center"/>
    </xf>
    <xf numFmtId="0" fontId="18" fillId="0" borderId="7" xfId="0" applyFont="1" applyFill="1" applyBorder="1"/>
    <xf numFmtId="175" fontId="18" fillId="0" borderId="7" xfId="1" applyNumberFormat="1" applyFont="1" applyFill="1" applyBorder="1" applyAlignment="1">
      <alignment horizontal="center"/>
    </xf>
    <xf numFmtId="175" fontId="15" fillId="11" borderId="7" xfId="1" applyNumberFormat="1" applyFont="1" applyFill="1" applyBorder="1" applyAlignment="1">
      <alignment horizontal="center"/>
    </xf>
    <xf numFmtId="0" fontId="18" fillId="0" borderId="0" xfId="0" applyFont="1" applyFill="1"/>
    <xf numFmtId="175" fontId="15" fillId="0" borderId="7" xfId="0" applyNumberFormat="1" applyFont="1" applyFill="1" applyBorder="1" applyAlignment="1">
      <alignment horizontal="center"/>
    </xf>
    <xf numFmtId="0" fontId="0" fillId="0" borderId="0" xfId="0"/>
    <xf numFmtId="0" fontId="15" fillId="0" borderId="0" xfId="0" applyFont="1" applyAlignment="1">
      <alignment wrapText="1"/>
    </xf>
    <xf numFmtId="0" fontId="91" fillId="0" borderId="0" xfId="0" applyFont="1" applyAlignment="1">
      <alignment vertical="top" wrapText="1"/>
    </xf>
    <xf numFmtId="0" fontId="91" fillId="0" borderId="0" xfId="0" applyFont="1" applyAlignment="1">
      <alignment horizontal="center" vertical="top" wrapText="1"/>
    </xf>
    <xf numFmtId="0" fontId="18" fillId="0" borderId="0" xfId="0" applyFont="1"/>
    <xf numFmtId="0" fontId="18" fillId="41" borderId="22" xfId="0" applyFont="1" applyFill="1" applyBorder="1"/>
    <xf numFmtId="0" fontId="18" fillId="41" borderId="22" xfId="0" applyFont="1" applyFill="1" applyBorder="1" applyAlignment="1">
      <alignment horizontal="center"/>
    </xf>
    <xf numFmtId="208" fontId="18" fillId="41" borderId="22" xfId="0" applyNumberFormat="1" applyFont="1" applyFill="1" applyBorder="1"/>
    <xf numFmtId="207" fontId="18" fillId="41" borderId="22" xfId="0" applyNumberFormat="1" applyFont="1" applyFill="1" applyBorder="1"/>
    <xf numFmtId="0" fontId="18" fillId="44" borderId="22" xfId="0" applyFont="1" applyFill="1" applyBorder="1"/>
    <xf numFmtId="0" fontId="18" fillId="44" borderId="22" xfId="0" applyFont="1" applyFill="1" applyBorder="1" applyAlignment="1">
      <alignment horizontal="center"/>
    </xf>
    <xf numFmtId="208" fontId="18" fillId="44" borderId="22" xfId="0" applyNumberFormat="1" applyFont="1" applyFill="1" applyBorder="1"/>
    <xf numFmtId="207" fontId="18" fillId="44" borderId="22" xfId="0" applyNumberFormat="1" applyFont="1" applyFill="1" applyBorder="1"/>
    <xf numFmtId="0" fontId="15" fillId="0" borderId="25" xfId="0" applyFont="1" applyFill="1" applyBorder="1"/>
    <xf numFmtId="0" fontId="15" fillId="0" borderId="26" xfId="0" applyFont="1" applyFill="1" applyBorder="1"/>
    <xf numFmtId="0" fontId="15" fillId="0" borderId="26" xfId="0" applyFont="1" applyFill="1" applyBorder="1" applyAlignment="1">
      <alignment horizontal="center"/>
    </xf>
    <xf numFmtId="208" fontId="15" fillId="40" borderId="25" xfId="0" applyNumberFormat="1" applyFont="1" applyFill="1" applyBorder="1"/>
    <xf numFmtId="0" fontId="15" fillId="0" borderId="25" xfId="0" applyFont="1" applyFill="1" applyBorder="1" applyAlignment="1">
      <alignment wrapText="1"/>
    </xf>
    <xf numFmtId="0" fontId="15" fillId="0" borderId="27" xfId="0" applyFont="1" applyFill="1" applyBorder="1"/>
    <xf numFmtId="0" fontId="15" fillId="0" borderId="28" xfId="0" applyFont="1" applyBorder="1"/>
    <xf numFmtId="0" fontId="15" fillId="0" borderId="28" xfId="0" applyFont="1" applyBorder="1" applyAlignment="1">
      <alignment horizontal="center"/>
    </xf>
    <xf numFmtId="0" fontId="15" fillId="0" borderId="27" xfId="0" applyFont="1" applyBorder="1"/>
    <xf numFmtId="208" fontId="15" fillId="40" borderId="27" xfId="0" applyNumberFormat="1" applyFont="1" applyFill="1" applyBorder="1"/>
    <xf numFmtId="207" fontId="15" fillId="40" borderId="27" xfId="0" applyNumberFormat="1" applyFont="1" applyFill="1" applyBorder="1"/>
    <xf numFmtId="0" fontId="15" fillId="0" borderId="27" xfId="0" applyFont="1" applyBorder="1" applyAlignment="1">
      <alignment wrapText="1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15" fillId="0" borderId="29" xfId="0" applyFont="1" applyBorder="1"/>
    <xf numFmtId="208" fontId="15" fillId="40" borderId="29" xfId="0" applyNumberFormat="1" applyFont="1" applyFill="1" applyBorder="1"/>
    <xf numFmtId="207" fontId="15" fillId="40" borderId="29" xfId="0" applyNumberFormat="1" applyFont="1" applyFill="1" applyBorder="1"/>
    <xf numFmtId="0" fontId="15" fillId="0" borderId="29" xfId="0" applyFont="1" applyBorder="1" applyAlignment="1">
      <alignment wrapText="1"/>
    </xf>
    <xf numFmtId="0" fontId="91" fillId="0" borderId="0" xfId="0" applyNumberFormat="1" applyFont="1" applyAlignment="1">
      <alignment vertical="top" wrapText="1"/>
    </xf>
    <xf numFmtId="0" fontId="18" fillId="41" borderId="22" xfId="0" applyNumberFormat="1" applyFont="1" applyFill="1" applyBorder="1"/>
    <xf numFmtId="0" fontId="15" fillId="0" borderId="25" xfId="0" applyNumberFormat="1" applyFont="1" applyBorder="1"/>
    <xf numFmtId="0" fontId="15" fillId="0" borderId="27" xfId="0" applyNumberFormat="1" applyFont="1" applyBorder="1"/>
    <xf numFmtId="0" fontId="15" fillId="0" borderId="29" xfId="0" applyNumberFormat="1" applyFont="1" applyBorder="1"/>
    <xf numFmtId="0" fontId="18" fillId="44" borderId="22" xfId="0" applyNumberFormat="1" applyFont="1" applyFill="1" applyBorder="1"/>
    <xf numFmtId="0" fontId="15" fillId="0" borderId="27" xfId="0" applyFont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27" xfId="0" applyFont="1" applyBorder="1" applyAlignment="1">
      <alignment horizontal="center" wrapText="1"/>
    </xf>
    <xf numFmtId="0" fontId="48" fillId="0" borderId="27" xfId="0" applyFont="1" applyFill="1" applyBorder="1"/>
    <xf numFmtId="14" fontId="15" fillId="0" borderId="27" xfId="0" applyNumberFormat="1" applyFont="1" applyFill="1" applyBorder="1"/>
    <xf numFmtId="0" fontId="48" fillId="0" borderId="31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 wrapText="1"/>
    </xf>
    <xf numFmtId="49" fontId="15" fillId="0" borderId="27" xfId="0" applyNumberFormat="1" applyFont="1" applyBorder="1" applyAlignment="1">
      <alignment horizontal="center" wrapText="1"/>
    </xf>
    <xf numFmtId="0" fontId="49" fillId="0" borderId="0" xfId="0" applyFont="1" applyFill="1"/>
    <xf numFmtId="49" fontId="15" fillId="0" borderId="27" xfId="0" applyNumberFormat="1" applyFont="1" applyFill="1" applyBorder="1" applyAlignment="1">
      <alignment horizontal="center" wrapText="1"/>
    </xf>
    <xf numFmtId="49" fontId="48" fillId="0" borderId="27" xfId="0" applyNumberFormat="1" applyFont="1" applyFill="1" applyBorder="1" applyAlignment="1">
      <alignment horizontal="center" wrapText="1"/>
    </xf>
    <xf numFmtId="0" fontId="15" fillId="0" borderId="27" xfId="0" applyFont="1" applyFill="1" applyBorder="1" applyAlignment="1"/>
    <xf numFmtId="0" fontId="18" fillId="41" borderId="22" xfId="0" applyFont="1" applyFill="1" applyBorder="1" applyAlignment="1"/>
    <xf numFmtId="0" fontId="18" fillId="44" borderId="22" xfId="0" applyFont="1" applyFill="1" applyBorder="1" applyAlignment="1"/>
    <xf numFmtId="49" fontId="15" fillId="0" borderId="27" xfId="0" applyNumberFormat="1" applyFont="1" applyBorder="1" applyAlignment="1">
      <alignment horizontal="center"/>
    </xf>
    <xf numFmtId="49" fontId="15" fillId="0" borderId="27" xfId="0" applyNumberFormat="1" applyFont="1" applyFill="1" applyBorder="1" applyAlignment="1">
      <alignment horizontal="center"/>
    </xf>
    <xf numFmtId="0" fontId="15" fillId="0" borderId="0" xfId="0" applyFont="1" applyFill="1"/>
    <xf numFmtId="0" fontId="15" fillId="0" borderId="27" xfId="0" applyNumberFormat="1" applyFont="1" applyFill="1" applyBorder="1"/>
    <xf numFmtId="0" fontId="18" fillId="42" borderId="0" xfId="0" applyFont="1" applyFill="1" applyAlignment="1">
      <alignment horizontal="center"/>
    </xf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horizontal="left"/>
    </xf>
    <xf numFmtId="0" fontId="0" fillId="0" borderId="0" xfId="0"/>
    <xf numFmtId="0" fontId="94" fillId="0" borderId="0" xfId="0" applyFont="1" applyAlignment="1">
      <alignment vertical="top" wrapText="1"/>
    </xf>
    <xf numFmtId="0" fontId="48" fillId="0" borderId="27" xfId="0" applyFont="1" applyFill="1" applyBorder="1" applyAlignment="1">
      <alignment horizontal="center"/>
    </xf>
    <xf numFmtId="14" fontId="48" fillId="0" borderId="27" xfId="0" applyNumberFormat="1" applyFont="1" applyFill="1" applyBorder="1"/>
    <xf numFmtId="0" fontId="15" fillId="0" borderId="27" xfId="0" applyFont="1" applyFill="1" applyBorder="1" applyAlignment="1">
      <alignment wrapText="1"/>
    </xf>
    <xf numFmtId="0" fontId="48" fillId="0" borderId="27" xfId="0" applyFont="1" applyFill="1" applyBorder="1" applyAlignment="1"/>
    <xf numFmtId="0" fontId="62" fillId="0" borderId="27" xfId="0" applyFont="1" applyBorder="1" applyAlignment="1">
      <alignment horizontal="center" wrapText="1"/>
    </xf>
    <xf numFmtId="0" fontId="15" fillId="0" borderId="29" xfId="0" applyFont="1" applyBorder="1" applyAlignment="1">
      <alignment horizontal="center"/>
    </xf>
    <xf numFmtId="0" fontId="87" fillId="0" borderId="0" xfId="0" applyFont="1" applyAlignment="1">
      <alignment horizontal="center" vertical="center" wrapText="1"/>
    </xf>
    <xf numFmtId="0" fontId="93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5" fillId="0" borderId="0" xfId="1583" applyFont="1" applyBorder="1" applyAlignment="1">
      <alignment vertical="top"/>
    </xf>
    <xf numFmtId="0" fontId="95" fillId="0" borderId="0" xfId="1583" applyFont="1" applyBorder="1"/>
    <xf numFmtId="0" fontId="96" fillId="0" borderId="0" xfId="1583" applyFont="1" applyBorder="1" applyAlignment="1">
      <alignment horizontal="center"/>
    </xf>
    <xf numFmtId="0" fontId="95" fillId="0" borderId="0" xfId="1583" applyFont="1" applyBorder="1" applyAlignment="1">
      <alignment horizontal="center" vertical="top"/>
    </xf>
    <xf numFmtId="0" fontId="98" fillId="4" borderId="0" xfId="1583" applyFont="1" applyFill="1" applyBorder="1" applyAlignment="1">
      <alignment horizontal="center" vertical="center" wrapText="1"/>
    </xf>
    <xf numFmtId="0" fontId="98" fillId="48" borderId="0" xfId="1583" applyFont="1" applyFill="1" applyBorder="1" applyAlignment="1">
      <alignment horizontal="center" vertical="center" wrapText="1"/>
    </xf>
    <xf numFmtId="0" fontId="95" fillId="0" borderId="0" xfId="1583" applyFont="1" applyBorder="1" applyAlignment="1">
      <alignment wrapText="1"/>
    </xf>
    <xf numFmtId="0" fontId="99" fillId="0" borderId="0" xfId="1583" applyFont="1" applyBorder="1" applyAlignment="1">
      <alignment horizontal="center" vertical="center" wrapText="1"/>
    </xf>
    <xf numFmtId="0" fontId="96" fillId="0" borderId="0" xfId="1583" applyFont="1" applyBorder="1" applyAlignment="1">
      <alignment horizontal="center" wrapText="1"/>
    </xf>
    <xf numFmtId="0" fontId="99" fillId="0" borderId="0" xfId="1583" applyFont="1" applyBorder="1" applyAlignment="1">
      <alignment vertical="top"/>
    </xf>
    <xf numFmtId="0" fontId="99" fillId="0" borderId="0" xfId="1583" applyFont="1" applyBorder="1" applyAlignment="1">
      <alignment horizontal="left" vertical="top"/>
    </xf>
    <xf numFmtId="0" fontId="95" fillId="0" borderId="0" xfId="1583" applyFont="1" applyBorder="1" applyAlignment="1">
      <alignment horizontal="left" vertical="top"/>
    </xf>
    <xf numFmtId="0" fontId="99" fillId="0" borderId="0" xfId="1583" applyFont="1" applyBorder="1" applyAlignment="1">
      <alignment horizontal="left" vertical="top" wrapText="1"/>
    </xf>
    <xf numFmtId="0" fontId="95" fillId="0" borderId="2" xfId="1583" applyFont="1" applyBorder="1" applyAlignment="1">
      <alignment vertical="top"/>
    </xf>
    <xf numFmtId="0" fontId="99" fillId="0" borderId="2" xfId="1583" applyFont="1" applyBorder="1" applyAlignment="1">
      <alignment horizontal="left" vertical="top"/>
    </xf>
    <xf numFmtId="0" fontId="95" fillId="0" borderId="2" xfId="1583" applyFont="1" applyBorder="1" applyAlignment="1">
      <alignment horizontal="left" vertical="top"/>
    </xf>
    <xf numFmtId="0" fontId="96" fillId="0" borderId="2" xfId="1583" applyFont="1" applyBorder="1" applyAlignment="1">
      <alignment horizontal="center"/>
    </xf>
    <xf numFmtId="0" fontId="99" fillId="0" borderId="0" xfId="1583" applyFont="1" applyBorder="1" applyAlignment="1">
      <alignment vertical="top" wrapText="1"/>
    </xf>
    <xf numFmtId="0" fontId="95" fillId="0" borderId="0" xfId="1583" applyFont="1" applyBorder="1" applyAlignment="1">
      <alignment vertical="top" wrapText="1"/>
    </xf>
    <xf numFmtId="0" fontId="96" fillId="0" borderId="0" xfId="1583" applyFont="1" applyBorder="1" applyAlignment="1">
      <alignment horizontal="center" vertical="top"/>
    </xf>
    <xf numFmtId="0" fontId="95" fillId="0" borderId="2" xfId="1583" applyFont="1" applyBorder="1" applyAlignment="1">
      <alignment vertical="top" wrapText="1"/>
    </xf>
    <xf numFmtId="0" fontId="95" fillId="0" borderId="2" xfId="1583" applyFont="1" applyBorder="1"/>
    <xf numFmtId="0" fontId="96" fillId="0" borderId="2" xfId="1583" applyFont="1" applyBorder="1" applyAlignment="1">
      <alignment horizontal="center" vertical="top"/>
    </xf>
    <xf numFmtId="0" fontId="2" fillId="0" borderId="0" xfId="1584"/>
    <xf numFmtId="0" fontId="14" fillId="0" borderId="0" xfId="0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209" fontId="0" fillId="0" borderId="0" xfId="0" applyNumberFormat="1" applyProtection="1">
      <protection locked="0"/>
    </xf>
    <xf numFmtId="0" fontId="89" fillId="0" borderId="0" xfId="3" applyFont="1" applyFill="1" applyBorder="1" applyProtection="1">
      <protection locked="0"/>
    </xf>
    <xf numFmtId="209" fontId="15" fillId="0" borderId="0" xfId="0" applyNumberFormat="1" applyFont="1" applyFill="1" applyBorder="1" applyAlignment="1" applyProtection="1">
      <alignment horizontal="center"/>
      <protection locked="0"/>
    </xf>
    <xf numFmtId="209" fontId="89" fillId="0" borderId="0" xfId="3" applyNumberFormat="1" applyFont="1" applyFill="1" applyBorder="1" applyProtection="1">
      <protection locked="0"/>
    </xf>
    <xf numFmtId="0" fontId="62" fillId="0" borderId="0" xfId="0" applyFont="1" applyFill="1" applyBorder="1" applyProtection="1">
      <protection locked="0"/>
    </xf>
    <xf numFmtId="0" fontId="90" fillId="0" borderId="0" xfId="0" applyFont="1" applyFill="1" applyAlignment="1" applyProtection="1">
      <alignment horizontal="left" vertical="center" wrapText="1"/>
      <protection locked="0"/>
    </xf>
    <xf numFmtId="209" fontId="90" fillId="0" borderId="0" xfId="0" applyNumberFormat="1" applyFont="1" applyFill="1" applyAlignment="1" applyProtection="1">
      <alignment horizontal="left" vertical="center"/>
      <protection locked="0"/>
    </xf>
    <xf numFmtId="0" fontId="90" fillId="0" borderId="0" xfId="0" applyFont="1" applyFill="1" applyAlignment="1" applyProtection="1">
      <alignment horizontal="left" vertical="center"/>
      <protection locked="0"/>
    </xf>
    <xf numFmtId="0" fontId="100" fillId="0" borderId="51" xfId="0" applyFont="1" applyBorder="1" applyAlignment="1">
      <alignment wrapText="1"/>
    </xf>
    <xf numFmtId="0" fontId="0" fillId="0" borderId="51" xfId="0" applyBorder="1" applyAlignment="1">
      <alignment wrapText="1"/>
    </xf>
    <xf numFmtId="0" fontId="0" fillId="0" borderId="51" xfId="0" applyBorder="1"/>
    <xf numFmtId="166" fontId="0" fillId="0" borderId="51" xfId="0" applyNumberFormat="1" applyBorder="1"/>
    <xf numFmtId="38" fontId="0" fillId="0" borderId="51" xfId="0" applyNumberFormat="1" applyBorder="1"/>
    <xf numFmtId="9" fontId="0" fillId="0" borderId="51" xfId="2" applyFont="1" applyBorder="1"/>
    <xf numFmtId="0" fontId="102" fillId="2" borderId="0" xfId="3" applyFont="1" applyFill="1" applyAlignment="1" applyProtection="1"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01" fillId="2" borderId="0" xfId="3" applyFont="1" applyFill="1" applyAlignment="1" applyProtection="1">
      <alignment horizontal="center" vertical="center" wrapText="1"/>
      <protection locked="0"/>
    </xf>
    <xf numFmtId="37" fontId="102" fillId="2" borderId="0" xfId="3" applyNumberFormat="1" applyFont="1" applyFill="1" applyAlignment="1" applyProtection="1">
      <protection locked="0"/>
    </xf>
    <xf numFmtId="9" fontId="102" fillId="2" borderId="0" xfId="2" applyFont="1" applyFill="1" applyAlignment="1" applyProtection="1">
      <protection locked="0"/>
    </xf>
    <xf numFmtId="0" fontId="41" fillId="0" borderId="51" xfId="0" applyFont="1" applyBorder="1" applyAlignment="1">
      <alignment wrapText="1"/>
    </xf>
    <xf numFmtId="0" fontId="100" fillId="0" borderId="52" xfId="0" applyFont="1" applyBorder="1" applyAlignment="1">
      <alignment wrapText="1"/>
    </xf>
    <xf numFmtId="0" fontId="101" fillId="2" borderId="51" xfId="3" applyFont="1" applyFill="1" applyBorder="1" applyAlignment="1" applyProtection="1">
      <alignment horizontal="center" vertical="center" wrapText="1"/>
      <protection locked="0"/>
    </xf>
    <xf numFmtId="0" fontId="103" fillId="0" borderId="51" xfId="0" applyFont="1" applyBorder="1" applyAlignment="1">
      <alignment horizontal="center"/>
    </xf>
    <xf numFmtId="38" fontId="13" fillId="43" borderId="51" xfId="0" applyNumberFormat="1" applyFont="1" applyFill="1" applyBorder="1" applyAlignment="1">
      <alignment horizontal="center" vertical="center" wrapText="1"/>
    </xf>
    <xf numFmtId="0" fontId="13" fillId="43" borderId="51" xfId="0" applyFont="1" applyFill="1" applyBorder="1" applyAlignment="1">
      <alignment horizontal="center" vertical="center" wrapText="1"/>
    </xf>
    <xf numFmtId="9" fontId="13" fillId="43" borderId="5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6" borderId="51" xfId="0" applyFill="1" applyBorder="1"/>
    <xf numFmtId="0" fontId="13" fillId="46" borderId="51" xfId="0" applyFont="1" applyFill="1" applyBorder="1" applyAlignment="1">
      <alignment horizontal="left"/>
    </xf>
    <xf numFmtId="38" fontId="13" fillId="46" borderId="51" xfId="0" applyNumberFormat="1" applyFont="1" applyFill="1" applyBorder="1"/>
    <xf numFmtId="9" fontId="13" fillId="46" borderId="51" xfId="2" applyFont="1" applyFill="1" applyBorder="1"/>
    <xf numFmtId="9" fontId="0" fillId="46" borderId="51" xfId="2" applyFont="1" applyFill="1" applyBorder="1"/>
    <xf numFmtId="38" fontId="0" fillId="46" borderId="51" xfId="0" applyNumberFormat="1" applyFill="1" applyBorder="1"/>
    <xf numFmtId="0" fontId="13" fillId="50" borderId="51" xfId="0" applyFont="1" applyFill="1" applyBorder="1"/>
    <xf numFmtId="0" fontId="13" fillId="50" borderId="51" xfId="0" applyFont="1" applyFill="1" applyBorder="1" applyAlignment="1">
      <alignment horizontal="left" indent="1"/>
    </xf>
    <xf numFmtId="38" fontId="13" fillId="50" borderId="51" xfId="0" applyNumberFormat="1" applyFont="1" applyFill="1" applyBorder="1"/>
    <xf numFmtId="9" fontId="13" fillId="50" borderId="51" xfId="2" applyFont="1" applyFill="1" applyBorder="1"/>
    <xf numFmtId="0" fontId="0" fillId="47" borderId="51" xfId="0" applyFill="1" applyBorder="1"/>
    <xf numFmtId="0" fontId="0" fillId="47" borderId="51" xfId="0" applyFill="1" applyBorder="1" applyAlignment="1">
      <alignment horizontal="left" indent="2"/>
    </xf>
    <xf numFmtId="38" fontId="0" fillId="47" borderId="51" xfId="0" applyNumberFormat="1" applyFill="1" applyBorder="1"/>
    <xf numFmtId="9" fontId="0" fillId="47" borderId="51" xfId="2" applyFont="1" applyFill="1" applyBorder="1"/>
    <xf numFmtId="0" fontId="0" fillId="0" borderId="51" xfId="0" applyBorder="1" applyAlignment="1">
      <alignment horizontal="left" indent="3"/>
    </xf>
    <xf numFmtId="0" fontId="0" fillId="43" borderId="51" xfId="0" applyFill="1" applyBorder="1"/>
    <xf numFmtId="0" fontId="13" fillId="51" borderId="51" xfId="0" applyFont="1" applyFill="1" applyBorder="1" applyAlignment="1">
      <alignment horizontal="left"/>
    </xf>
    <xf numFmtId="38" fontId="13" fillId="51" borderId="51" xfId="0" applyNumberFormat="1" applyFont="1" applyFill="1" applyBorder="1"/>
    <xf numFmtId="9" fontId="13" fillId="51" borderId="51" xfId="2" applyFont="1" applyFill="1" applyBorder="1"/>
    <xf numFmtId="0" fontId="13" fillId="51" borderId="51" xfId="0" applyFont="1" applyFill="1" applyBorder="1"/>
    <xf numFmtId="0" fontId="0" fillId="0" borderId="51" xfId="0" applyBorder="1" applyAlignment="1">
      <alignment horizontal="right"/>
    </xf>
    <xf numFmtId="0" fontId="0" fillId="0" borderId="51" xfId="0" applyBorder="1" applyAlignment="1">
      <alignment horizontal="left"/>
    </xf>
    <xf numFmtId="0" fontId="13" fillId="0" borderId="0" xfId="0" applyFont="1"/>
    <xf numFmtId="0" fontId="13" fillId="43" borderId="51" xfId="0" applyFont="1" applyFill="1" applyBorder="1"/>
    <xf numFmtId="9" fontId="13" fillId="43" borderId="51" xfId="2" applyFont="1" applyFill="1" applyBorder="1"/>
    <xf numFmtId="0" fontId="103" fillId="49" borderId="51" xfId="0" applyFont="1" applyFill="1" applyBorder="1" applyAlignment="1">
      <alignment horizontal="center"/>
    </xf>
    <xf numFmtId="0" fontId="104" fillId="49" borderId="52" xfId="0" applyFont="1" applyFill="1" applyBorder="1" applyAlignment="1">
      <alignment wrapText="1"/>
    </xf>
    <xf numFmtId="0" fontId="104" fillId="49" borderId="51" xfId="0" applyFont="1" applyFill="1" applyBorder="1" applyAlignment="1">
      <alignment wrapText="1"/>
    </xf>
    <xf numFmtId="0" fontId="13" fillId="49" borderId="51" xfId="0" applyFont="1" applyFill="1" applyBorder="1" applyAlignment="1">
      <alignment wrapText="1"/>
    </xf>
    <xf numFmtId="0" fontId="13" fillId="49" borderId="51" xfId="0" applyFont="1" applyFill="1" applyBorder="1"/>
    <xf numFmtId="9" fontId="13" fillId="49" borderId="51" xfId="2" applyFont="1" applyFill="1" applyBorder="1"/>
    <xf numFmtId="38" fontId="13" fillId="49" borderId="51" xfId="0" applyNumberFormat="1" applyFont="1" applyFill="1" applyBorder="1"/>
    <xf numFmtId="0" fontId="104" fillId="49" borderId="52" xfId="0" applyFont="1" applyFill="1" applyBorder="1" applyAlignment="1"/>
    <xf numFmtId="0" fontId="15" fillId="0" borderId="27" xfId="0" applyFont="1" applyBorder="1" applyProtection="1">
      <protection locked="0"/>
    </xf>
    <xf numFmtId="0" fontId="15" fillId="40" borderId="31" xfId="0" applyFont="1" applyFill="1" applyBorder="1" applyAlignment="1" applyProtection="1">
      <alignment horizontal="center"/>
    </xf>
    <xf numFmtId="207" fontId="15" fillId="40" borderId="27" xfId="0" applyNumberFormat="1" applyFont="1" applyFill="1" applyBorder="1" applyProtection="1"/>
    <xf numFmtId="208" fontId="15" fillId="0" borderId="27" xfId="0" applyNumberFormat="1" applyFont="1" applyFill="1" applyBorder="1"/>
    <xf numFmtId="0" fontId="3" fillId="0" borderId="0" xfId="1583" applyFont="1" applyAlignment="1">
      <alignment horizontal="center" vertical="center" wrapText="1"/>
    </xf>
    <xf numFmtId="0" fontId="4" fillId="0" borderId="0" xfId="1583" applyFont="1" applyAlignment="1">
      <alignment horizontal="center" vertical="center" wrapText="1"/>
    </xf>
    <xf numFmtId="0" fontId="106" fillId="0" borderId="53" xfId="1583" applyFont="1" applyBorder="1" applyAlignment="1">
      <alignment horizontal="left" vertical="center"/>
    </xf>
    <xf numFmtId="164" fontId="3" fillId="0" borderId="0" xfId="1583" applyNumberFormat="1" applyFont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0" fontId="3" fillId="0" borderId="0" xfId="1583" applyFont="1" applyAlignment="1">
      <alignment horizontal="left" vertical="center" wrapText="1"/>
    </xf>
    <xf numFmtId="0" fontId="3" fillId="0" borderId="0" xfId="1583" applyFont="1" applyAlignment="1">
      <alignment vertical="center" wrapText="1"/>
    </xf>
    <xf numFmtId="0" fontId="106" fillId="0" borderId="44" xfId="1583" applyFont="1" applyBorder="1" applyAlignment="1">
      <alignment horizontal="center" vertical="center"/>
    </xf>
    <xf numFmtId="0" fontId="3" fillId="0" borderId="44" xfId="1583" applyFont="1" applyBorder="1" applyAlignment="1">
      <alignment horizontal="center" vertical="center"/>
    </xf>
    <xf numFmtId="0" fontId="3" fillId="0" borderId="54" xfId="1583" applyFont="1" applyBorder="1" applyAlignment="1">
      <alignment vertical="center"/>
    </xf>
    <xf numFmtId="0" fontId="107" fillId="0" borderId="0" xfId="1583" applyFont="1" applyAlignment="1">
      <alignment horizontal="center" vertical="center"/>
    </xf>
    <xf numFmtId="0" fontId="107" fillId="0" borderId="44" xfId="1583" applyFont="1" applyBorder="1" applyAlignment="1">
      <alignment horizontal="center" vertical="center"/>
    </xf>
    <xf numFmtId="0" fontId="5" fillId="0" borderId="54" xfId="1583" applyFont="1" applyBorder="1" applyAlignment="1">
      <alignment horizontal="center" vertical="center"/>
    </xf>
    <xf numFmtId="0" fontId="3" fillId="0" borderId="0" xfId="1583" applyFont="1" applyAlignment="1">
      <alignment vertical="center"/>
    </xf>
    <xf numFmtId="0" fontId="4" fillId="0" borderId="0" xfId="1583" applyFont="1" applyAlignment="1">
      <alignment vertical="top"/>
    </xf>
    <xf numFmtId="0" fontId="3" fillId="0" borderId="0" xfId="1583" applyFont="1" applyAlignment="1">
      <alignment horizontal="center" vertical="top"/>
    </xf>
    <xf numFmtId="0" fontId="3" fillId="0" borderId="0" xfId="1583" applyFont="1" applyAlignment="1">
      <alignment horizontal="left" vertical="center"/>
    </xf>
    <xf numFmtId="166" fontId="4" fillId="0" borderId="0" xfId="1" applyNumberFormat="1" applyFont="1" applyAlignment="1">
      <alignment horizontal="center" vertical="center" wrapText="1"/>
    </xf>
    <xf numFmtId="9" fontId="3" fillId="0" borderId="0" xfId="2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166" fontId="3" fillId="0" borderId="0" xfId="1" applyNumberFormat="1" applyFont="1" applyAlignment="1">
      <alignment horizontal="left" vertical="center" wrapText="1"/>
    </xf>
    <xf numFmtId="167" fontId="3" fillId="0" borderId="0" xfId="1583" applyNumberFormat="1" applyFont="1" applyAlignment="1">
      <alignment horizontal="center" vertical="center" wrapText="1"/>
    </xf>
    <xf numFmtId="0" fontId="3" fillId="52" borderId="55" xfId="1583" applyFont="1" applyFill="1" applyBorder="1" applyAlignment="1">
      <alignment horizontal="left" vertical="center"/>
    </xf>
    <xf numFmtId="0" fontId="3" fillId="53" borderId="0" xfId="1583" applyFont="1" applyFill="1" applyAlignment="1">
      <alignment horizontal="left" vertical="center"/>
    </xf>
    <xf numFmtId="0" fontId="3" fillId="54" borderId="0" xfId="1583" applyFont="1" applyFill="1" applyAlignment="1">
      <alignment horizontal="left" vertical="center"/>
    </xf>
    <xf numFmtId="0" fontId="3" fillId="54" borderId="0" xfId="1583" applyFont="1" applyFill="1" applyAlignment="1">
      <alignment horizontal="center" vertical="center" wrapText="1"/>
    </xf>
    <xf numFmtId="0" fontId="3" fillId="46" borderId="56" xfId="1583" applyFont="1" applyFill="1" applyBorder="1" applyAlignment="1">
      <alignment vertical="center" wrapText="1"/>
    </xf>
    <xf numFmtId="0" fontId="107" fillId="0" borderId="0" xfId="1583" applyFont="1" applyAlignment="1">
      <alignment horizontal="center" vertical="center" wrapText="1"/>
    </xf>
    <xf numFmtId="168" fontId="3" fillId="0" borderId="0" xfId="2" applyNumberFormat="1" applyFont="1" applyAlignment="1">
      <alignment horizontal="center" vertical="center" wrapText="1"/>
    </xf>
    <xf numFmtId="43" fontId="4" fillId="0" borderId="0" xfId="1" applyFont="1" applyAlignment="1">
      <alignment horizontal="left" vertical="center" wrapText="1"/>
    </xf>
    <xf numFmtId="0" fontId="108" fillId="0" borderId="0" xfId="1585" quotePrefix="1" applyAlignment="1">
      <alignment vertical="center" wrapText="1"/>
    </xf>
    <xf numFmtId="166" fontId="6" fillId="0" borderId="0" xfId="1" applyNumberFormat="1" applyFont="1" applyAlignment="1">
      <alignment horizontal="center" vertical="center" wrapText="1"/>
    </xf>
    <xf numFmtId="17" fontId="3" fillId="0" borderId="0" xfId="1583" applyNumberFormat="1" applyFont="1" applyAlignment="1">
      <alignment horizontal="center" vertical="center" wrapText="1"/>
    </xf>
    <xf numFmtId="165" fontId="3" fillId="0" borderId="0" xfId="1583" applyNumberFormat="1" applyFont="1" applyAlignment="1">
      <alignment horizontal="center" vertical="center" wrapText="1"/>
    </xf>
    <xf numFmtId="0" fontId="3" fillId="52" borderId="57" xfId="1583" applyFont="1" applyFill="1" applyBorder="1" applyAlignment="1">
      <alignment horizontal="left" vertical="center"/>
    </xf>
    <xf numFmtId="0" fontId="3" fillId="53" borderId="2" xfId="1583" applyFont="1" applyFill="1" applyBorder="1" applyAlignment="1">
      <alignment horizontal="left" vertical="center"/>
    </xf>
    <xf numFmtId="0" fontId="3" fillId="54" borderId="2" xfId="1583" applyFont="1" applyFill="1" applyBorder="1" applyAlignment="1">
      <alignment horizontal="left" vertical="center"/>
    </xf>
    <xf numFmtId="0" fontId="3" fillId="54" borderId="2" xfId="1583" applyFont="1" applyFill="1" applyBorder="1" applyAlignment="1">
      <alignment horizontal="center" vertical="center" wrapText="1"/>
    </xf>
    <xf numFmtId="0" fontId="3" fillId="46" borderId="58" xfId="1583" applyFont="1" applyFill="1" applyBorder="1" applyAlignment="1">
      <alignment vertical="center" wrapText="1"/>
    </xf>
    <xf numFmtId="169" fontId="3" fillId="0" borderId="0" xfId="1" applyNumberFormat="1" applyFont="1" applyAlignment="1">
      <alignment horizontal="center" vertical="center" wrapText="1"/>
    </xf>
    <xf numFmtId="170" fontId="3" fillId="0" borderId="0" xfId="1583" applyNumberFormat="1" applyFont="1" applyAlignment="1">
      <alignment horizontal="center" vertical="center" wrapText="1"/>
    </xf>
    <xf numFmtId="166" fontId="3" fillId="0" borderId="0" xfId="2" applyNumberFormat="1" applyFont="1" applyAlignment="1">
      <alignment horizontal="center" vertical="center" wrapText="1"/>
    </xf>
    <xf numFmtId="166" fontId="3" fillId="0" borderId="0" xfId="1583" applyNumberFormat="1" applyFont="1" applyAlignment="1">
      <alignment horizontal="center" vertical="center" wrapText="1"/>
    </xf>
    <xf numFmtId="166" fontId="4" fillId="0" borderId="0" xfId="1583" applyNumberFormat="1" applyFont="1" applyAlignment="1">
      <alignment horizontal="center" vertical="center" wrapText="1"/>
    </xf>
    <xf numFmtId="0" fontId="3" fillId="0" borderId="0" xfId="1583" applyFont="1" applyAlignment="1">
      <alignment horizontal="center" vertical="center"/>
    </xf>
    <xf numFmtId="0" fontId="106" fillId="0" borderId="0" xfId="1583" applyFont="1" applyAlignment="1">
      <alignment horizontal="center" vertical="center" wrapText="1"/>
    </xf>
    <xf numFmtId="0" fontId="106" fillId="0" borderId="0" xfId="1583" applyFont="1" applyAlignment="1">
      <alignment horizontal="left" vertical="center" wrapText="1"/>
    </xf>
    <xf numFmtId="0" fontId="5" fillId="0" borderId="0" xfId="1583" applyFont="1" applyAlignment="1">
      <alignment horizontal="center" vertical="center" wrapText="1"/>
    </xf>
    <xf numFmtId="0" fontId="4" fillId="0" borderId="0" xfId="1583" applyFont="1" applyAlignment="1">
      <alignment horizontal="left" vertical="center"/>
    </xf>
    <xf numFmtId="164" fontId="4" fillId="0" borderId="0" xfId="1583" applyNumberFormat="1" applyFont="1" applyAlignment="1">
      <alignment horizontal="center" vertical="center" wrapText="1"/>
    </xf>
    <xf numFmtId="168" fontId="4" fillId="0" borderId="0" xfId="2" applyNumberFormat="1" applyFont="1" applyAlignment="1">
      <alignment horizontal="center" vertical="center" wrapText="1"/>
    </xf>
    <xf numFmtId="0" fontId="6" fillId="0" borderId="0" xfId="1583" applyFont="1" applyAlignment="1">
      <alignment horizontal="center" vertical="center" wrapText="1"/>
    </xf>
    <xf numFmtId="166" fontId="3" fillId="0" borderId="0" xfId="1583" applyNumberFormat="1" applyFont="1" applyAlignment="1">
      <alignment horizontal="left" vertical="center" wrapText="1"/>
    </xf>
    <xf numFmtId="166" fontId="3" fillId="0" borderId="0" xfId="1583" applyNumberFormat="1" applyFont="1" applyAlignment="1">
      <alignment vertical="center" wrapText="1"/>
    </xf>
    <xf numFmtId="0" fontId="109" fillId="55" borderId="55" xfId="1583" applyFont="1" applyFill="1" applyBorder="1" applyAlignment="1">
      <alignment horizontal="center" vertical="center" wrapText="1"/>
    </xf>
    <xf numFmtId="0" fontId="109" fillId="55" borderId="0" xfId="1583" applyFont="1" applyFill="1" applyAlignment="1">
      <alignment horizontal="center" vertical="center" wrapText="1"/>
    </xf>
    <xf numFmtId="0" fontId="109" fillId="55" borderId="56" xfId="1583" applyFont="1" applyFill="1" applyBorder="1" applyAlignment="1">
      <alignment horizontal="center" vertical="center" wrapText="1"/>
    </xf>
    <xf numFmtId="0" fontId="106" fillId="57" borderId="59" xfId="1583" applyFont="1" applyFill="1" applyBorder="1" applyAlignment="1">
      <alignment vertical="center" wrapText="1"/>
    </xf>
    <xf numFmtId="0" fontId="106" fillId="57" borderId="60" xfId="1583" applyFont="1" applyFill="1" applyBorder="1" applyAlignment="1">
      <alignment vertical="center" wrapText="1"/>
    </xf>
    <xf numFmtId="0" fontId="106" fillId="57" borderId="61" xfId="1583" applyFont="1" applyFill="1" applyBorder="1" applyAlignment="1">
      <alignment vertical="center" wrapText="1"/>
    </xf>
    <xf numFmtId="0" fontId="5" fillId="0" borderId="0" xfId="1583" applyFont="1" applyAlignment="1">
      <alignment horizontal="center" vertical="center"/>
    </xf>
    <xf numFmtId="0" fontId="7" fillId="3" borderId="62" xfId="1583" applyFont="1" applyFill="1" applyBorder="1" applyAlignment="1" applyProtection="1">
      <alignment horizontal="center" vertical="center"/>
      <protection locked="0"/>
    </xf>
    <xf numFmtId="0" fontId="7" fillId="4" borderId="62" xfId="1583" applyFont="1" applyFill="1" applyBorder="1" applyAlignment="1" applyProtection="1">
      <alignment horizontal="center" vertical="center" wrapText="1"/>
      <protection locked="0"/>
    </xf>
    <xf numFmtId="0" fontId="7" fillId="4" borderId="62" xfId="1583" applyFont="1" applyFill="1" applyBorder="1" applyAlignment="1">
      <alignment horizontal="center" vertical="center" wrapText="1"/>
    </xf>
    <xf numFmtId="164" fontId="7" fillId="4" borderId="62" xfId="1583" applyNumberFormat="1" applyFont="1" applyFill="1" applyBorder="1" applyAlignment="1" applyProtection="1">
      <alignment horizontal="center" vertical="center" wrapText="1"/>
      <protection locked="0"/>
    </xf>
    <xf numFmtId="167" fontId="7" fillId="4" borderId="62" xfId="1583" applyNumberFormat="1" applyFont="1" applyFill="1" applyBorder="1" applyAlignment="1" applyProtection="1">
      <alignment horizontal="center" vertical="center" wrapText="1"/>
      <protection locked="0"/>
    </xf>
    <xf numFmtId="166" fontId="7" fillId="4" borderId="62" xfId="1" applyNumberFormat="1" applyFont="1" applyFill="1" applyBorder="1" applyAlignment="1" applyProtection="1">
      <alignment horizontal="center" vertical="center" wrapText="1"/>
      <protection locked="0"/>
    </xf>
    <xf numFmtId="0" fontId="109" fillId="58" borderId="57" xfId="1583" applyFont="1" applyFill="1" applyBorder="1" applyAlignment="1">
      <alignment horizontal="center" vertical="center" wrapText="1"/>
    </xf>
    <xf numFmtId="0" fontId="109" fillId="58" borderId="2" xfId="1583" applyFont="1" applyFill="1" applyBorder="1" applyAlignment="1">
      <alignment horizontal="center" vertical="center" wrapText="1"/>
    </xf>
    <xf numFmtId="0" fontId="109" fillId="58" borderId="58" xfId="1583" applyFont="1" applyFill="1" applyBorder="1" applyAlignment="1">
      <alignment horizontal="center" vertical="center" wrapText="1"/>
    </xf>
    <xf numFmtId="0" fontId="3" fillId="0" borderId="62" xfId="1583" applyFont="1" applyBorder="1" applyAlignment="1">
      <alignment horizontal="center" vertical="center" wrapText="1"/>
    </xf>
    <xf numFmtId="0" fontId="3" fillId="0" borderId="62" xfId="1583" applyFont="1" applyBorder="1" applyAlignment="1" applyProtection="1">
      <alignment horizontal="center" vertical="center" wrapText="1"/>
      <protection locked="0"/>
    </xf>
    <xf numFmtId="166" fontId="3" fillId="0" borderId="62" xfId="1583" applyNumberFormat="1" applyFont="1" applyBorder="1" applyAlignment="1" applyProtection="1">
      <alignment horizontal="center" vertical="center" wrapText="1"/>
      <protection locked="0"/>
    </xf>
    <xf numFmtId="171" fontId="3" fillId="0" borderId="62" xfId="1583" applyNumberFormat="1" applyFont="1" applyBorder="1" applyAlignment="1">
      <alignment horizontal="center" vertical="center" wrapText="1"/>
    </xf>
    <xf numFmtId="164" fontId="3" fillId="0" borderId="62" xfId="1583" applyNumberFormat="1" applyFont="1" applyBorder="1" applyAlignment="1">
      <alignment horizontal="center" vertical="center" wrapText="1"/>
    </xf>
    <xf numFmtId="3" fontId="3" fillId="0" borderId="62" xfId="1583" applyNumberFormat="1" applyFont="1" applyBorder="1" applyAlignment="1">
      <alignment horizontal="center" vertical="center" wrapText="1"/>
    </xf>
    <xf numFmtId="9" fontId="3" fillId="0" borderId="62" xfId="2" applyFont="1" applyBorder="1" applyAlignment="1">
      <alignment horizontal="center" vertical="center" wrapText="1"/>
    </xf>
    <xf numFmtId="172" fontId="3" fillId="0" borderId="62" xfId="1583" applyNumberFormat="1" applyFont="1" applyBorder="1" applyAlignment="1">
      <alignment horizontal="center" vertical="center" wrapText="1"/>
    </xf>
    <xf numFmtId="171" fontId="3" fillId="0" borderId="62" xfId="1583" applyNumberFormat="1" applyFont="1" applyBorder="1" applyAlignment="1">
      <alignment horizontal="left" vertical="center" wrapText="1"/>
    </xf>
    <xf numFmtId="0" fontId="3" fillId="0" borderId="55" xfId="1583" applyFont="1" applyBorder="1" applyAlignment="1">
      <alignment horizontal="center" vertical="center"/>
    </xf>
    <xf numFmtId="0" fontId="3" fillId="0" borderId="56" xfId="1583" applyFont="1" applyBorder="1" applyAlignment="1">
      <alignment horizontal="center" vertical="center"/>
    </xf>
    <xf numFmtId="0" fontId="106" fillId="0" borderId="55" xfId="1583" applyFont="1" applyBorder="1" applyAlignment="1">
      <alignment horizontal="center" vertical="center"/>
    </xf>
    <xf numFmtId="0" fontId="106" fillId="0" borderId="0" xfId="1583" applyFont="1" applyAlignment="1">
      <alignment horizontal="center" vertical="center"/>
    </xf>
    <xf numFmtId="172" fontId="106" fillId="0" borderId="56" xfId="1583" applyNumberFormat="1" applyFont="1" applyBorder="1" applyAlignment="1">
      <alignment horizontal="center" vertical="center"/>
    </xf>
    <xf numFmtId="3" fontId="3" fillId="0" borderId="62" xfId="1583" applyNumberFormat="1" applyFont="1" applyBorder="1" applyAlignment="1" applyProtection="1">
      <alignment horizontal="center" vertical="center" wrapText="1"/>
      <protection locked="0"/>
    </xf>
    <xf numFmtId="0" fontId="3" fillId="0" borderId="62" xfId="1583" applyFont="1" applyBorder="1" applyAlignment="1">
      <alignment vertical="center" wrapText="1"/>
    </xf>
    <xf numFmtId="0" fontId="3" fillId="0" borderId="62" xfId="1583" applyFont="1" applyBorder="1" applyAlignment="1">
      <alignment horizontal="left" vertical="center" wrapText="1"/>
    </xf>
    <xf numFmtId="9" fontId="3" fillId="0" borderId="62" xfId="2" applyFont="1" applyBorder="1" applyAlignment="1" applyProtection="1">
      <alignment horizontal="center" vertical="center" wrapText="1"/>
      <protection locked="0"/>
    </xf>
    <xf numFmtId="164" fontId="3" fillId="0" borderId="62" xfId="1583" applyNumberFormat="1" applyFont="1" applyBorder="1" applyAlignment="1" applyProtection="1">
      <alignment horizontal="center" vertical="center" wrapText="1"/>
      <protection locked="0"/>
    </xf>
    <xf numFmtId="0" fontId="2" fillId="0" borderId="55" xfId="1583" applyBorder="1" applyAlignment="1">
      <alignment horizontal="center" vertical="center"/>
    </xf>
    <xf numFmtId="0" fontId="2" fillId="0" borderId="0" xfId="1583" applyAlignment="1">
      <alignment horizontal="center" vertical="center"/>
    </xf>
    <xf numFmtId="0" fontId="3" fillId="0" borderId="62" xfId="1583" applyFont="1" applyBorder="1" applyAlignment="1">
      <alignment horizontal="center" vertical="top" wrapText="1"/>
    </xf>
    <xf numFmtId="166" fontId="3" fillId="0" borderId="62" xfId="1583" applyNumberFormat="1" applyFont="1" applyBorder="1" applyAlignment="1">
      <alignment horizontal="center" vertical="top" wrapText="1"/>
    </xf>
    <xf numFmtId="49" fontId="3" fillId="0" borderId="62" xfId="1583" applyNumberFormat="1" applyFont="1" applyBorder="1" applyAlignment="1">
      <alignment horizontal="center" vertical="center" wrapText="1"/>
    </xf>
    <xf numFmtId="166" fontId="3" fillId="0" borderId="62" xfId="1583" applyNumberFormat="1" applyFont="1" applyBorder="1" applyAlignment="1">
      <alignment horizontal="center" vertical="center" wrapText="1"/>
    </xf>
    <xf numFmtId="166" fontId="3" fillId="0" borderId="62" xfId="1583" applyNumberFormat="1" applyFont="1" applyBorder="1" applyAlignment="1">
      <alignment horizontal="left" vertical="top" wrapText="1"/>
    </xf>
    <xf numFmtId="166" fontId="3" fillId="0" borderId="62" xfId="1583" applyNumberFormat="1" applyFont="1" applyBorder="1" applyAlignment="1">
      <alignment vertical="top" wrapText="1"/>
    </xf>
    <xf numFmtId="173" fontId="3" fillId="0" borderId="62" xfId="1583" applyNumberFormat="1" applyFont="1" applyBorder="1" applyAlignment="1">
      <alignment horizontal="center" vertical="center" wrapText="1"/>
    </xf>
    <xf numFmtId="0" fontId="3" fillId="0" borderId="62" xfId="1583" applyFont="1" applyBorder="1" applyAlignment="1">
      <alignment horizontal="left" vertical="top" wrapText="1"/>
    </xf>
    <xf numFmtId="0" fontId="3" fillId="0" borderId="62" xfId="1583" applyFont="1" applyBorder="1" applyAlignment="1">
      <alignment vertical="top" wrapText="1"/>
    </xf>
    <xf numFmtId="0" fontId="9" fillId="0" borderId="0" xfId="1583" applyFont="1"/>
    <xf numFmtId="0" fontId="3" fillId="5" borderId="62" xfId="1583" applyFont="1" applyFill="1" applyBorder="1" applyAlignment="1">
      <alignment horizontal="left" vertical="center" wrapText="1"/>
    </xf>
    <xf numFmtId="49" fontId="3" fillId="0" borderId="62" xfId="1583" applyNumberFormat="1" applyFont="1" applyBorder="1" applyAlignment="1" applyProtection="1">
      <alignment horizontal="center" vertical="center" wrapText="1"/>
      <protection locked="0"/>
    </xf>
    <xf numFmtId="3" fontId="3" fillId="0" borderId="62" xfId="1583" applyNumberFormat="1" applyFont="1" applyBorder="1" applyAlignment="1">
      <alignment horizontal="center" vertical="center"/>
    </xf>
    <xf numFmtId="172" fontId="3" fillId="0" borderId="62" xfId="1583" applyNumberFormat="1" applyFont="1" applyBorder="1" applyAlignment="1" applyProtection="1">
      <alignment horizontal="center" vertical="center" wrapText="1"/>
      <protection locked="0"/>
    </xf>
    <xf numFmtId="0" fontId="3" fillId="0" borderId="62" xfId="1583" applyFont="1" applyBorder="1" applyAlignment="1">
      <alignment horizontal="center" vertical="top"/>
    </xf>
    <xf numFmtId="0" fontId="2" fillId="0" borderId="0" xfId="1583" applyAlignment="1">
      <alignment vertical="center"/>
    </xf>
    <xf numFmtId="0" fontId="8" fillId="0" borderId="62" xfId="1583" applyFont="1" applyBorder="1" applyAlignment="1">
      <alignment horizontal="center" vertical="top"/>
    </xf>
    <xf numFmtId="0" fontId="3" fillId="7" borderId="0" xfId="1583" applyFont="1" applyFill="1" applyAlignment="1">
      <alignment vertical="center"/>
    </xf>
    <xf numFmtId="0" fontId="3" fillId="0" borderId="54" xfId="1583" applyFont="1" applyBorder="1" applyAlignment="1">
      <alignment horizontal="center" vertical="center" wrapText="1"/>
    </xf>
    <xf numFmtId="171" fontId="3" fillId="0" borderId="53" xfId="1583" applyNumberFormat="1" applyFont="1" applyBorder="1" applyAlignment="1">
      <alignment horizontal="center" vertical="center" wrapText="1"/>
    </xf>
    <xf numFmtId="0" fontId="8" fillId="0" borderId="0" xfId="1583" applyFont="1"/>
    <xf numFmtId="172" fontId="3" fillId="6" borderId="62" xfId="1583" applyNumberFormat="1" applyFont="1" applyFill="1" applyBorder="1" applyAlignment="1">
      <alignment horizontal="center" vertical="center" wrapText="1"/>
    </xf>
    <xf numFmtId="0" fontId="2" fillId="0" borderId="0" xfId="1583" applyAlignment="1">
      <alignment horizontal="center" vertical="center" wrapText="1"/>
    </xf>
    <xf numFmtId="0" fontId="111" fillId="54" borderId="0" xfId="1583" applyFont="1" applyFill="1" applyAlignment="1">
      <alignment horizontal="left" vertical="center"/>
    </xf>
    <xf numFmtId="0" fontId="41" fillId="0" borderId="0" xfId="1583" applyFont="1" applyBorder="1" applyAlignment="1">
      <alignment horizontal="left" vertical="center"/>
    </xf>
    <xf numFmtId="0" fontId="41" fillId="0" borderId="0" xfId="1583" applyFont="1" applyBorder="1" applyAlignment="1">
      <alignment horizontal="left" vertical="center" wrapText="1"/>
    </xf>
    <xf numFmtId="0" fontId="107" fillId="0" borderId="0" xfId="1583" applyFont="1" applyBorder="1" applyAlignment="1">
      <alignment horizontal="center" vertical="center" wrapText="1"/>
    </xf>
    <xf numFmtId="0" fontId="5" fillId="0" borderId="0" xfId="1583" applyFont="1" applyBorder="1" applyAlignment="1">
      <alignment horizontal="center" vertical="center" wrapText="1"/>
    </xf>
    <xf numFmtId="0" fontId="41" fillId="0" borderId="62" xfId="1583" applyFont="1" applyBorder="1" applyAlignment="1">
      <alignment horizontal="left" vertical="center" wrapText="1"/>
    </xf>
    <xf numFmtId="0" fontId="41" fillId="0" borderId="62" xfId="1583" applyFont="1" applyBorder="1" applyAlignment="1">
      <alignment horizontal="left" vertical="center"/>
    </xf>
    <xf numFmtId="0" fontId="107" fillId="0" borderId="62" xfId="1583" applyFont="1" applyBorder="1" applyAlignment="1">
      <alignment horizontal="center" vertical="center" wrapText="1"/>
    </xf>
    <xf numFmtId="0" fontId="5" fillId="0" borderId="62" xfId="1583" applyFont="1" applyBorder="1" applyAlignment="1">
      <alignment horizontal="center" vertical="center" wrapText="1"/>
    </xf>
    <xf numFmtId="0" fontId="106" fillId="0" borderId="62" xfId="1583" applyFont="1" applyBorder="1" applyAlignment="1">
      <alignment horizontal="center" vertical="center" wrapText="1"/>
    </xf>
    <xf numFmtId="0" fontId="106" fillId="0" borderId="0" xfId="1583" applyFont="1" applyFill="1" applyAlignment="1">
      <alignment horizontal="center" vertical="center"/>
    </xf>
    <xf numFmtId="0" fontId="3" fillId="0" borderId="0" xfId="1583" applyFont="1" applyFill="1" applyAlignment="1">
      <alignment vertical="center"/>
    </xf>
    <xf numFmtId="0" fontId="3" fillId="0" borderId="0" xfId="1583" applyFont="1" applyFill="1" applyAlignment="1">
      <alignment vertical="center" wrapText="1"/>
    </xf>
    <xf numFmtId="0" fontId="2" fillId="0" borderId="0" xfId="1583" applyFill="1" applyAlignment="1">
      <alignment vertical="center"/>
    </xf>
    <xf numFmtId="0" fontId="8" fillId="0" borderId="0" xfId="1583" applyFont="1" applyFill="1"/>
    <xf numFmtId="0" fontId="9" fillId="0" borderId="0" xfId="1583" applyFont="1" applyFill="1"/>
    <xf numFmtId="0" fontId="3" fillId="0" borderId="55" xfId="1583" applyFont="1" applyFill="1" applyBorder="1" applyAlignment="1">
      <alignment horizontal="center" vertical="center"/>
    </xf>
    <xf numFmtId="0" fontId="3" fillId="0" borderId="0" xfId="1583" applyFont="1" applyFill="1" applyAlignment="1">
      <alignment horizontal="center" vertical="center"/>
    </xf>
    <xf numFmtId="0" fontId="3" fillId="0" borderId="56" xfId="1583" applyFont="1" applyFill="1" applyBorder="1" applyAlignment="1">
      <alignment horizontal="center" vertical="center"/>
    </xf>
    <xf numFmtId="0" fontId="2" fillId="0" borderId="55" xfId="1583" applyFill="1" applyBorder="1" applyAlignment="1">
      <alignment horizontal="center" vertical="center"/>
    </xf>
    <xf numFmtId="0" fontId="2" fillId="0" borderId="0" xfId="1583" applyFill="1" applyAlignment="1">
      <alignment horizontal="center" vertical="center"/>
    </xf>
    <xf numFmtId="172" fontId="3" fillId="0" borderId="62" xfId="158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210" fontId="112" fillId="0" borderId="0" xfId="0" applyNumberFormat="1" applyFont="1"/>
    <xf numFmtId="172" fontId="3" fillId="0" borderId="63" xfId="1583" applyNumberFormat="1" applyFont="1" applyFill="1" applyBorder="1" applyAlignment="1">
      <alignment horizontal="center" vertical="center" wrapText="1"/>
    </xf>
    <xf numFmtId="166" fontId="3" fillId="59" borderId="0" xfId="1" applyNumberFormat="1" applyFont="1" applyFill="1" applyAlignment="1">
      <alignment horizontal="center" vertical="center" wrapText="1"/>
    </xf>
    <xf numFmtId="166" fontId="6" fillId="59" borderId="0" xfId="1" applyNumberFormat="1" applyFont="1" applyFill="1" applyAlignment="1">
      <alignment horizontal="center" vertical="center" wrapText="1"/>
    </xf>
    <xf numFmtId="166" fontId="4" fillId="59" borderId="0" xfId="1" applyNumberFormat="1" applyFont="1" applyFill="1" applyAlignment="1">
      <alignment horizontal="center" vertical="center" wrapText="1"/>
    </xf>
    <xf numFmtId="172" fontId="3" fillId="59" borderId="63" xfId="1583" applyNumberFormat="1" applyFont="1" applyFill="1" applyBorder="1" applyAlignment="1">
      <alignment horizontal="center" vertical="center" wrapText="1"/>
    </xf>
    <xf numFmtId="172" fontId="3" fillId="59" borderId="63" xfId="1583" applyNumberFormat="1" applyFont="1" applyFill="1" applyBorder="1" applyAlignment="1" applyProtection="1">
      <alignment horizontal="center" vertical="center" wrapText="1"/>
      <protection locked="0"/>
    </xf>
    <xf numFmtId="166" fontId="4" fillId="60" borderId="63" xfId="1" applyNumberFormat="1" applyFont="1" applyFill="1" applyBorder="1" applyAlignment="1" applyProtection="1">
      <alignment horizontal="center" vertical="center" wrapText="1"/>
      <protection locked="0"/>
    </xf>
    <xf numFmtId="3" fontId="3" fillId="0" borderId="63" xfId="1583" applyNumberFormat="1" applyFont="1" applyBorder="1" applyAlignment="1">
      <alignment horizontal="center" vertical="center" wrapText="1"/>
    </xf>
    <xf numFmtId="3" fontId="3" fillId="0" borderId="63" xfId="1583" applyNumberFormat="1" applyFont="1" applyBorder="1" applyAlignment="1" applyProtection="1">
      <alignment horizontal="center" vertical="center" wrapText="1"/>
      <protection locked="0"/>
    </xf>
    <xf numFmtId="3" fontId="3" fillId="59" borderId="62" xfId="1583" applyNumberFormat="1" applyFont="1" applyFill="1" applyBorder="1" applyAlignment="1">
      <alignment horizontal="center" vertical="center" wrapText="1"/>
    </xf>
    <xf numFmtId="0" fontId="3" fillId="59" borderId="62" xfId="1583" applyFont="1" applyFill="1" applyBorder="1" applyAlignment="1">
      <alignment horizontal="center" vertical="center" wrapText="1"/>
    </xf>
    <xf numFmtId="172" fontId="3" fillId="0" borderId="63" xfId="1583" applyNumberFormat="1" applyFont="1" applyFill="1" applyBorder="1" applyAlignment="1" applyProtection="1">
      <alignment horizontal="center" vertical="center" wrapText="1"/>
      <protection locked="0"/>
    </xf>
    <xf numFmtId="164" fontId="3" fillId="59" borderId="62" xfId="1583" applyNumberFormat="1" applyFont="1" applyFill="1" applyBorder="1" applyAlignment="1">
      <alignment horizontal="center" vertical="center" wrapText="1"/>
    </xf>
    <xf numFmtId="172" fontId="3" fillId="61" borderId="63" xfId="1583" applyNumberFormat="1" applyFont="1" applyFill="1" applyBorder="1" applyAlignment="1">
      <alignment horizontal="center" vertical="center" wrapText="1"/>
    </xf>
    <xf numFmtId="3" fontId="3" fillId="59" borderId="63" xfId="1583" applyNumberFormat="1" applyFont="1" applyFill="1" applyBorder="1" applyAlignment="1">
      <alignment horizontal="center" vertical="center" wrapText="1"/>
    </xf>
    <xf numFmtId="3" fontId="3" fillId="59" borderId="63" xfId="1583" applyNumberFormat="1" applyFont="1" applyFill="1" applyBorder="1" applyAlignment="1" applyProtection="1">
      <alignment horizontal="center" vertical="center" wrapText="1"/>
      <protection locked="0"/>
    </xf>
    <xf numFmtId="0" fontId="4" fillId="60" borderId="63" xfId="1583" applyFont="1" applyFill="1" applyBorder="1" applyAlignment="1" applyProtection="1">
      <alignment horizontal="center" vertical="center" wrapText="1"/>
      <protection locked="0"/>
    </xf>
    <xf numFmtId="172" fontId="3" fillId="61" borderId="63" xfId="1583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583" applyFont="1" applyBorder="1" applyAlignment="1">
      <alignment horizontal="center" vertical="top" wrapText="1"/>
    </xf>
    <xf numFmtId="166" fontId="3" fillId="0" borderId="0" xfId="1583" applyNumberFormat="1" applyFont="1" applyBorder="1" applyAlignment="1">
      <alignment horizontal="left" vertical="top" wrapText="1"/>
    </xf>
    <xf numFmtId="0" fontId="3" fillId="0" borderId="0" xfId="1583" applyFont="1" applyBorder="1" applyAlignment="1">
      <alignment horizontal="center" vertical="center" wrapText="1"/>
    </xf>
    <xf numFmtId="166" fontId="3" fillId="0" borderId="0" xfId="1583" applyNumberFormat="1" applyFont="1" applyBorder="1" applyAlignment="1" applyProtection="1">
      <alignment horizontal="center" vertical="center" wrapText="1"/>
      <protection locked="0"/>
    </xf>
    <xf numFmtId="166" fontId="3" fillId="0" borderId="0" xfId="1583" applyNumberFormat="1" applyFont="1" applyBorder="1" applyAlignment="1">
      <alignment horizontal="center" vertical="center" wrapText="1"/>
    </xf>
    <xf numFmtId="171" fontId="3" fillId="0" borderId="0" xfId="1583" applyNumberFormat="1" applyFont="1" applyBorder="1" applyAlignment="1">
      <alignment horizontal="center" vertical="center" wrapText="1"/>
    </xf>
    <xf numFmtId="164" fontId="3" fillId="0" borderId="0" xfId="1583" applyNumberFormat="1" applyFont="1" applyBorder="1" applyAlignment="1">
      <alignment horizontal="center" vertical="center" wrapText="1"/>
    </xf>
    <xf numFmtId="3" fontId="3" fillId="0" borderId="0" xfId="1583" applyNumberFormat="1" applyFont="1" applyBorder="1" applyAlignment="1">
      <alignment horizontal="center" vertical="center" wrapText="1"/>
    </xf>
    <xf numFmtId="9" fontId="3" fillId="0" borderId="0" xfId="2" applyFont="1" applyBorder="1" applyAlignment="1">
      <alignment horizontal="center" vertical="center" wrapText="1"/>
    </xf>
    <xf numFmtId="172" fontId="3" fillId="0" borderId="0" xfId="1583" applyNumberFormat="1" applyFont="1" applyBorder="1" applyAlignment="1">
      <alignment horizontal="center" vertical="center" wrapText="1"/>
    </xf>
    <xf numFmtId="172" fontId="3" fillId="59" borderId="0" xfId="1583" applyNumberFormat="1" applyFont="1" applyFill="1" applyBorder="1" applyAlignment="1">
      <alignment horizontal="center" vertical="center" wrapText="1"/>
    </xf>
    <xf numFmtId="166" fontId="3" fillId="0" borderId="0" xfId="1583" applyNumberFormat="1" applyFont="1" applyBorder="1" applyAlignment="1">
      <alignment vertical="top" wrapText="1"/>
    </xf>
    <xf numFmtId="0" fontId="3" fillId="0" borderId="0" xfId="1583" applyFont="1" applyBorder="1" applyAlignment="1">
      <alignment horizontal="center" vertical="center"/>
    </xf>
    <xf numFmtId="0" fontId="106" fillId="0" borderId="0" xfId="1583" applyFont="1" applyBorder="1" applyAlignment="1">
      <alignment horizontal="center" vertical="center"/>
    </xf>
    <xf numFmtId="172" fontId="106" fillId="0" borderId="0" xfId="1583" applyNumberFormat="1" applyFont="1" applyBorder="1" applyAlignment="1">
      <alignment horizontal="center" vertical="center"/>
    </xf>
    <xf numFmtId="166" fontId="3" fillId="0" borderId="63" xfId="1583" applyNumberFormat="1" applyFont="1" applyBorder="1" applyAlignment="1">
      <alignment horizontal="left" vertical="top" wrapText="1"/>
    </xf>
    <xf numFmtId="0" fontId="3" fillId="0" borderId="63" xfId="1583" applyFont="1" applyBorder="1" applyAlignment="1">
      <alignment horizontal="center" vertical="center" wrapText="1"/>
    </xf>
    <xf numFmtId="164" fontId="3" fillId="59" borderId="62" xfId="1583" applyNumberFormat="1" applyFont="1" applyFill="1" applyBorder="1" applyAlignment="1" applyProtection="1">
      <alignment horizontal="center" vertical="center" wrapText="1"/>
      <protection locked="0"/>
    </xf>
    <xf numFmtId="3" fontId="3" fillId="59" borderId="62" xfId="1583" applyNumberFormat="1" applyFont="1" applyFill="1" applyBorder="1" applyAlignment="1" applyProtection="1">
      <alignment horizontal="center" vertical="center" wrapText="1"/>
      <protection locked="0"/>
    </xf>
    <xf numFmtId="164" fontId="3" fillId="59" borderId="63" xfId="1583" applyNumberFormat="1" applyFont="1" applyFill="1" applyBorder="1" applyAlignment="1">
      <alignment horizontal="center" vertical="center" wrapText="1"/>
    </xf>
    <xf numFmtId="0" fontId="3" fillId="0" borderId="63" xfId="1583" applyFont="1" applyBorder="1" applyAlignment="1" applyProtection="1">
      <alignment horizontal="center" vertical="center" wrapText="1"/>
      <protection locked="0"/>
    </xf>
    <xf numFmtId="0" fontId="3" fillId="59" borderId="63" xfId="1583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left"/>
    </xf>
    <xf numFmtId="0" fontId="17" fillId="10" borderId="0" xfId="3" applyFont="1" applyFill="1" applyAlignment="1">
      <alignment horizontal="center"/>
    </xf>
    <xf numFmtId="0" fontId="18" fillId="45" borderId="0" xfId="0" applyFont="1" applyFill="1" applyAlignment="1">
      <alignment horizontal="center"/>
    </xf>
    <xf numFmtId="0" fontId="18" fillId="49" borderId="0" xfId="0" applyFont="1" applyFill="1" applyAlignment="1">
      <alignment horizontal="center"/>
    </xf>
    <xf numFmtId="0" fontId="13" fillId="43" borderId="51" xfId="0" applyFont="1" applyFill="1" applyBorder="1" applyAlignment="1">
      <alignment horizontal="center"/>
    </xf>
    <xf numFmtId="0" fontId="13" fillId="43" borderId="51" xfId="0" applyFont="1" applyFill="1" applyBorder="1" applyAlignment="1">
      <alignment horizontal="center" vertical="center" wrapText="1"/>
    </xf>
    <xf numFmtId="0" fontId="90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7" fillId="2" borderId="0" xfId="3" applyFont="1" applyFill="1" applyAlignment="1" applyProtection="1">
      <alignment horizontal="center"/>
      <protection locked="0"/>
    </xf>
    <xf numFmtId="0" fontId="97" fillId="0" borderId="0" xfId="1583" applyFont="1" applyBorder="1" applyAlignment="1">
      <alignment horizontal="center"/>
    </xf>
    <xf numFmtId="0" fontId="109" fillId="0" borderId="53" xfId="1583" applyFont="1" applyBorder="1" applyAlignment="1">
      <alignment horizontal="center" vertical="center" wrapText="1"/>
    </xf>
    <xf numFmtId="0" fontId="109" fillId="0" borderId="44" xfId="1583" applyFont="1" applyBorder="1" applyAlignment="1">
      <alignment horizontal="center" vertical="center" wrapText="1"/>
    </xf>
    <xf numFmtId="0" fontId="109" fillId="0" borderId="54" xfId="1583" applyFont="1" applyBorder="1" applyAlignment="1">
      <alignment horizontal="center" vertical="center" wrapText="1"/>
    </xf>
    <xf numFmtId="0" fontId="110" fillId="2" borderId="53" xfId="1583" applyFont="1" applyFill="1" applyBorder="1" applyAlignment="1">
      <alignment horizontal="center" vertical="center" wrapText="1"/>
    </xf>
    <xf numFmtId="0" fontId="110" fillId="2" borderId="44" xfId="1583" applyFont="1" applyFill="1" applyBorder="1" applyAlignment="1">
      <alignment horizontal="center" vertical="center" wrapText="1"/>
    </xf>
    <xf numFmtId="0" fontId="110" fillId="2" borderId="54" xfId="1583" applyFont="1" applyFill="1" applyBorder="1" applyAlignment="1">
      <alignment horizontal="center" vertical="center" wrapText="1"/>
    </xf>
    <xf numFmtId="0" fontId="109" fillId="56" borderId="0" xfId="1583" applyFont="1" applyFill="1" applyAlignment="1">
      <alignment horizontal="center" vertical="center" wrapText="1"/>
    </xf>
    <xf numFmtId="0" fontId="109" fillId="55" borderId="0" xfId="1583" applyFont="1" applyFill="1" applyAlignment="1">
      <alignment horizontal="center" vertical="center" wrapText="1"/>
    </xf>
    <xf numFmtId="0" fontId="100" fillId="60" borderId="63" xfId="1583" applyFont="1" applyFill="1" applyBorder="1" applyAlignment="1" applyProtection="1">
      <alignment horizontal="center" vertical="center" wrapText="1"/>
      <protection locked="0"/>
    </xf>
    <xf numFmtId="0" fontId="3" fillId="59" borderId="0" xfId="1583" applyFont="1" applyFill="1" applyAlignment="1">
      <alignment horizontal="center" vertical="center" wrapText="1"/>
    </xf>
    <xf numFmtId="166" fontId="3" fillId="59" borderId="0" xfId="1583" applyNumberFormat="1" applyFont="1" applyFill="1" applyAlignment="1">
      <alignment horizontal="center" vertical="center" wrapText="1"/>
    </xf>
    <xf numFmtId="0" fontId="4" fillId="59" borderId="0" xfId="1583" applyFont="1" applyFill="1" applyAlignment="1">
      <alignment horizontal="center" vertical="center" wrapText="1"/>
    </xf>
    <xf numFmtId="165" fontId="3" fillId="59" borderId="0" xfId="1583" applyNumberFormat="1" applyFont="1" applyFill="1" applyAlignment="1">
      <alignment horizontal="center" vertical="center" wrapText="1"/>
    </xf>
  </cellXfs>
  <cellStyles count="1586">
    <cellStyle name="20 % - Accent1 2" xfId="6"/>
    <cellStyle name="20 % - Accent2 2" xfId="7"/>
    <cellStyle name="20 % - Accent3 2" xfId="8"/>
    <cellStyle name="20 % - Accent4 2" xfId="9"/>
    <cellStyle name="20 % - Accent5 2" xfId="10"/>
    <cellStyle name="20 % - Accent6 2" xfId="11"/>
    <cellStyle name="20% - Accent1 2" xfId="12"/>
    <cellStyle name="20% - Accent1 2 2" xfId="311"/>
    <cellStyle name="20% - Accent1 3" xfId="13"/>
    <cellStyle name="20% - Accent1 4" xfId="14"/>
    <cellStyle name="20% - Accent1 5" xfId="15"/>
    <cellStyle name="20% - Accent2 2" xfId="16"/>
    <cellStyle name="20% - Accent2 3" xfId="17"/>
    <cellStyle name="20% - Accent2 4" xfId="18"/>
    <cellStyle name="20% - Accent2 5" xfId="19"/>
    <cellStyle name="20% - Accent3 2" xfId="20"/>
    <cellStyle name="20% - Accent3 3" xfId="21"/>
    <cellStyle name="20% - Accent3 4" xfId="22"/>
    <cellStyle name="20% - Accent3 5" xfId="23"/>
    <cellStyle name="20% - Accent4 2" xfId="24"/>
    <cellStyle name="20% - Accent4 3" xfId="25"/>
    <cellStyle name="20% - Accent4 4" xfId="26"/>
    <cellStyle name="20% - Accent4 5" xfId="27"/>
    <cellStyle name="20% - Accent5 2" xfId="28"/>
    <cellStyle name="20% - Accent5 3" xfId="29"/>
    <cellStyle name="20% - Accent5 4" xfId="30"/>
    <cellStyle name="20% - Accent5 5" xfId="31"/>
    <cellStyle name="20% - Accent6 2" xfId="32"/>
    <cellStyle name="20% - Accent6 3" xfId="33"/>
    <cellStyle name="20% - Accent6 4" xfId="34"/>
    <cellStyle name="20% - Accent6 5" xfId="35"/>
    <cellStyle name="20% - 强调文字颜色 1 2" xfId="374"/>
    <cellStyle name="20% - 强调文字颜色 1 2 2" xfId="375"/>
    <cellStyle name="20% - 强调文字颜色 1 2 2 2" xfId="376"/>
    <cellStyle name="20% - 强调文字颜色 1 2 2 3" xfId="377"/>
    <cellStyle name="20% - 强调文字颜色 1 2 3" xfId="378"/>
    <cellStyle name="20% - 强调文字颜色 1 2 4" xfId="379"/>
    <cellStyle name="20% - 强调文字颜色 1 3" xfId="380"/>
    <cellStyle name="20% - 强调文字颜色 1 3 2" xfId="381"/>
    <cellStyle name="20% - 强调文字颜色 1 3 2 2" xfId="382"/>
    <cellStyle name="20% - 强调文字颜色 1 3 2 3" xfId="383"/>
    <cellStyle name="20% - 强调文字颜色 1 3 3" xfId="384"/>
    <cellStyle name="20% - 强调文字颜色 1 3 4" xfId="385"/>
    <cellStyle name="20% - 强调文字颜色 1 4" xfId="386"/>
    <cellStyle name="20% - 强调文字颜色 1 4 2" xfId="387"/>
    <cellStyle name="20% - 强调文字颜色 1 4 3" xfId="388"/>
    <cellStyle name="20% - 强调文字颜色 2 2" xfId="389"/>
    <cellStyle name="20% - 强调文字颜色 2 2 2" xfId="390"/>
    <cellStyle name="20% - 强调文字颜色 2 2 2 2" xfId="391"/>
    <cellStyle name="20% - 强调文字颜色 2 2 2 3" xfId="392"/>
    <cellStyle name="20% - 强调文字颜色 2 2 3" xfId="393"/>
    <cellStyle name="20% - 强调文字颜色 2 2 4" xfId="394"/>
    <cellStyle name="20% - 强调文字颜色 2 3" xfId="395"/>
    <cellStyle name="20% - 强调文字颜色 2 3 2" xfId="396"/>
    <cellStyle name="20% - 强调文字颜色 2 3 2 2" xfId="397"/>
    <cellStyle name="20% - 强调文字颜色 2 3 2 3" xfId="398"/>
    <cellStyle name="20% - 强调文字颜色 2 3 3" xfId="399"/>
    <cellStyle name="20% - 强调文字颜色 2 3 4" xfId="400"/>
    <cellStyle name="20% - 强调文字颜色 2 4" xfId="401"/>
    <cellStyle name="20% - 强调文字颜色 2 4 2" xfId="402"/>
    <cellStyle name="20% - 强调文字颜色 2 4 3" xfId="403"/>
    <cellStyle name="20% - 强调文字颜色 3 2" xfId="404"/>
    <cellStyle name="20% - 强调文字颜色 3 2 2" xfId="405"/>
    <cellStyle name="20% - 强调文字颜色 3 2 2 2" xfId="406"/>
    <cellStyle name="20% - 强调文字颜色 3 2 2 3" xfId="407"/>
    <cellStyle name="20% - 强调文字颜色 3 2 3" xfId="408"/>
    <cellStyle name="20% - 强调文字颜色 3 2 4" xfId="409"/>
    <cellStyle name="20% - 强调文字颜色 3 3" xfId="410"/>
    <cellStyle name="20% - 强调文字颜色 3 3 2" xfId="411"/>
    <cellStyle name="20% - 强调文字颜色 3 3 2 2" xfId="412"/>
    <cellStyle name="20% - 强调文字颜色 3 3 2 3" xfId="413"/>
    <cellStyle name="20% - 强调文字颜色 3 3 3" xfId="414"/>
    <cellStyle name="20% - 强调文字颜色 3 3 4" xfId="415"/>
    <cellStyle name="20% - 强调文字颜色 3 4" xfId="416"/>
    <cellStyle name="20% - 强调文字颜色 3 4 2" xfId="417"/>
    <cellStyle name="20% - 强调文字颜色 3 4 3" xfId="418"/>
    <cellStyle name="20% - 强调文字颜色 4 2" xfId="419"/>
    <cellStyle name="20% - 强调文字颜色 4 2 2" xfId="420"/>
    <cellStyle name="20% - 强调文字颜色 4 2 2 2" xfId="421"/>
    <cellStyle name="20% - 强调文字颜色 4 2 2 3" xfId="422"/>
    <cellStyle name="20% - 强调文字颜色 4 2 3" xfId="423"/>
    <cellStyle name="20% - 强调文字颜色 4 2 4" xfId="424"/>
    <cellStyle name="20% - 强调文字颜色 4 3" xfId="425"/>
    <cellStyle name="20% - 强调文字颜色 4 3 2" xfId="426"/>
    <cellStyle name="20% - 强调文字颜色 4 3 2 2" xfId="427"/>
    <cellStyle name="20% - 强调文字颜色 4 3 2 3" xfId="428"/>
    <cellStyle name="20% - 强调文字颜色 4 3 3" xfId="429"/>
    <cellStyle name="20% - 强调文字颜色 4 3 4" xfId="430"/>
    <cellStyle name="20% - 强调文字颜色 4 4" xfId="431"/>
    <cellStyle name="20% - 强调文字颜色 4 4 2" xfId="432"/>
    <cellStyle name="20% - 强调文字颜色 4 4 3" xfId="433"/>
    <cellStyle name="20% - 强调文字颜色 5 2" xfId="434"/>
    <cellStyle name="20% - 强调文字颜色 5 2 2" xfId="435"/>
    <cellStyle name="20% - 强调文字颜色 5 2 2 2" xfId="436"/>
    <cellStyle name="20% - 强调文字颜色 5 2 2 3" xfId="437"/>
    <cellStyle name="20% - 强调文字颜色 5 2 3" xfId="438"/>
    <cellStyle name="20% - 强调文字颜色 5 2 4" xfId="439"/>
    <cellStyle name="20% - 强调文字颜色 5 3" xfId="440"/>
    <cellStyle name="20% - 强调文字颜色 5 3 2" xfId="441"/>
    <cellStyle name="20% - 强调文字颜色 5 3 2 2" xfId="442"/>
    <cellStyle name="20% - 强调文字颜色 5 3 2 3" xfId="443"/>
    <cellStyle name="20% - 强调文字颜色 5 3 3" xfId="444"/>
    <cellStyle name="20% - 强调文字颜色 5 3 4" xfId="445"/>
    <cellStyle name="20% - 强调文字颜色 5 4" xfId="446"/>
    <cellStyle name="20% - 强调文字颜色 5 4 2" xfId="447"/>
    <cellStyle name="20% - 强调文字颜色 5 4 3" xfId="448"/>
    <cellStyle name="20% - 强调文字颜色 6 2" xfId="449"/>
    <cellStyle name="20% - 强调文字颜色 6 2 2" xfId="450"/>
    <cellStyle name="20% - 强调文字颜色 6 2 2 2" xfId="451"/>
    <cellStyle name="20% - 强调文字颜色 6 2 2 3" xfId="452"/>
    <cellStyle name="20% - 强调文字颜色 6 2 3" xfId="453"/>
    <cellStyle name="20% - 强调文字颜色 6 2 4" xfId="454"/>
    <cellStyle name="20% - 强调文字颜色 6 3" xfId="455"/>
    <cellStyle name="20% - 强调文字颜色 6 3 2" xfId="456"/>
    <cellStyle name="20% - 强调文字颜色 6 3 2 2" xfId="457"/>
    <cellStyle name="20% - 强调文字颜色 6 3 2 3" xfId="458"/>
    <cellStyle name="20% - 强调文字颜色 6 3 3" xfId="459"/>
    <cellStyle name="20% - 强调文字颜色 6 3 4" xfId="460"/>
    <cellStyle name="20% - 强调文字颜色 6 4" xfId="461"/>
    <cellStyle name="20% - 强调文字颜色 6 4 2" xfId="462"/>
    <cellStyle name="20% - 强调文字颜色 6 4 3" xfId="463"/>
    <cellStyle name="40 % - Accent1 2" xfId="36"/>
    <cellStyle name="40 % - Accent2 2" xfId="37"/>
    <cellStyle name="40 % - Accent3 2" xfId="38"/>
    <cellStyle name="40 % - Accent4 2" xfId="39"/>
    <cellStyle name="40 % - Accent5 2" xfId="40"/>
    <cellStyle name="40 % - Accent6 2" xfId="41"/>
    <cellStyle name="40% - Accent1 2" xfId="42"/>
    <cellStyle name="40% - Accent1 3" xfId="43"/>
    <cellStyle name="40% - Accent1 4" xfId="44"/>
    <cellStyle name="40% - Accent1 5" xfId="45"/>
    <cellStyle name="40% - Accent2 2" xfId="46"/>
    <cellStyle name="40% - Accent2 3" xfId="47"/>
    <cellStyle name="40% - Accent2 4" xfId="48"/>
    <cellStyle name="40% - Accent2 5" xfId="49"/>
    <cellStyle name="40% - Accent3 2" xfId="50"/>
    <cellStyle name="40% - Accent3 3" xfId="51"/>
    <cellStyle name="40% - Accent3 4" xfId="52"/>
    <cellStyle name="40% - Accent3 5" xfId="53"/>
    <cellStyle name="40% - Accent4 2" xfId="54"/>
    <cellStyle name="40% - Accent4 3" xfId="55"/>
    <cellStyle name="40% - Accent4 4" xfId="56"/>
    <cellStyle name="40% - Accent4 5" xfId="57"/>
    <cellStyle name="40% - Accent5 2" xfId="58"/>
    <cellStyle name="40% - Accent5 3" xfId="59"/>
    <cellStyle name="40% - Accent5 4" xfId="60"/>
    <cellStyle name="40% - Accent5 5" xfId="61"/>
    <cellStyle name="40% - Accent6 2" xfId="62"/>
    <cellStyle name="40% - Accent6 3" xfId="63"/>
    <cellStyle name="40% - Accent6 4" xfId="64"/>
    <cellStyle name="40% - Accent6 5" xfId="65"/>
    <cellStyle name="40% - 强调文字颜色 1 2" xfId="464"/>
    <cellStyle name="40% - 强调文字颜色 1 2 2" xfId="465"/>
    <cellStyle name="40% - 强调文字颜色 1 2 2 2" xfId="466"/>
    <cellStyle name="40% - 强调文字颜色 1 2 2 3" xfId="467"/>
    <cellStyle name="40% - 强调文字颜色 1 2 3" xfId="468"/>
    <cellStyle name="40% - 强调文字颜色 1 2 4" xfId="469"/>
    <cellStyle name="40% - 强调文字颜色 1 3" xfId="470"/>
    <cellStyle name="40% - 强调文字颜色 1 3 2" xfId="471"/>
    <cellStyle name="40% - 强调文字颜色 1 3 2 2" xfId="472"/>
    <cellStyle name="40% - 强调文字颜色 1 3 2 3" xfId="473"/>
    <cellStyle name="40% - 强调文字颜色 1 3 3" xfId="474"/>
    <cellStyle name="40% - 强调文字颜色 1 3 4" xfId="475"/>
    <cellStyle name="40% - 强调文字颜色 1 4" xfId="476"/>
    <cellStyle name="40% - 强调文字颜色 1 4 2" xfId="477"/>
    <cellStyle name="40% - 强调文字颜色 1 4 3" xfId="478"/>
    <cellStyle name="40% - 强调文字颜色 2 2" xfId="479"/>
    <cellStyle name="40% - 强调文字颜色 2 2 2" xfId="480"/>
    <cellStyle name="40% - 强调文字颜色 2 2 2 2" xfId="481"/>
    <cellStyle name="40% - 强调文字颜色 2 2 2 3" xfId="482"/>
    <cellStyle name="40% - 强调文字颜色 2 2 3" xfId="483"/>
    <cellStyle name="40% - 强调文字颜色 2 2 4" xfId="484"/>
    <cellStyle name="40% - 强调文字颜色 2 3" xfId="485"/>
    <cellStyle name="40% - 强调文字颜色 2 3 2" xfId="486"/>
    <cellStyle name="40% - 强调文字颜色 2 3 2 2" xfId="487"/>
    <cellStyle name="40% - 强调文字颜色 2 3 2 3" xfId="488"/>
    <cellStyle name="40% - 强调文字颜色 2 3 3" xfId="489"/>
    <cellStyle name="40% - 强调文字颜色 2 3 4" xfId="490"/>
    <cellStyle name="40% - 强调文字颜色 2 4" xfId="491"/>
    <cellStyle name="40% - 强调文字颜色 2 4 2" xfId="492"/>
    <cellStyle name="40% - 强调文字颜色 2 4 3" xfId="493"/>
    <cellStyle name="40% - 强调文字颜色 3 2" xfId="494"/>
    <cellStyle name="40% - 强调文字颜色 3 2 2" xfId="495"/>
    <cellStyle name="40% - 强调文字颜色 3 2 2 2" xfId="496"/>
    <cellStyle name="40% - 强调文字颜色 3 2 2 3" xfId="497"/>
    <cellStyle name="40% - 强调文字颜色 3 2 3" xfId="498"/>
    <cellStyle name="40% - 强调文字颜色 3 2 4" xfId="499"/>
    <cellStyle name="40% - 强调文字颜色 3 3" xfId="500"/>
    <cellStyle name="40% - 强调文字颜色 3 3 2" xfId="501"/>
    <cellStyle name="40% - 强调文字颜色 3 3 2 2" xfId="502"/>
    <cellStyle name="40% - 强调文字颜色 3 3 2 3" xfId="503"/>
    <cellStyle name="40% - 强调文字颜色 3 3 3" xfId="504"/>
    <cellStyle name="40% - 强调文字颜色 3 3 4" xfId="505"/>
    <cellStyle name="40% - 强调文字颜色 3 4" xfId="506"/>
    <cellStyle name="40% - 强调文字颜色 3 4 2" xfId="507"/>
    <cellStyle name="40% - 强调文字颜色 3 4 3" xfId="508"/>
    <cellStyle name="40% - 强调文字颜色 4 2" xfId="509"/>
    <cellStyle name="40% - 强调文字颜色 4 2 2" xfId="510"/>
    <cellStyle name="40% - 强调文字颜色 4 2 2 2" xfId="511"/>
    <cellStyle name="40% - 强调文字颜色 4 2 2 3" xfId="512"/>
    <cellStyle name="40% - 强调文字颜色 4 2 3" xfId="513"/>
    <cellStyle name="40% - 强调文字颜色 4 2 4" xfId="514"/>
    <cellStyle name="40% - 强调文字颜色 4 3" xfId="515"/>
    <cellStyle name="40% - 强调文字颜色 4 3 2" xfId="516"/>
    <cellStyle name="40% - 强调文字颜色 4 3 2 2" xfId="517"/>
    <cellStyle name="40% - 强调文字颜色 4 3 2 3" xfId="518"/>
    <cellStyle name="40% - 强调文字颜色 4 3 3" xfId="519"/>
    <cellStyle name="40% - 强调文字颜色 4 3 4" xfId="520"/>
    <cellStyle name="40% - 强调文字颜色 4 4" xfId="521"/>
    <cellStyle name="40% - 强调文字颜色 4 4 2" xfId="522"/>
    <cellStyle name="40% - 强调文字颜色 4 4 3" xfId="523"/>
    <cellStyle name="40% - 强调文字颜色 5 2" xfId="524"/>
    <cellStyle name="40% - 强调文字颜色 5 2 2" xfId="525"/>
    <cellStyle name="40% - 强调文字颜色 5 2 2 2" xfId="526"/>
    <cellStyle name="40% - 强调文字颜色 5 2 2 3" xfId="527"/>
    <cellStyle name="40% - 强调文字颜色 5 2 3" xfId="528"/>
    <cellStyle name="40% - 强调文字颜色 5 2 4" xfId="529"/>
    <cellStyle name="40% - 强调文字颜色 5 3" xfId="530"/>
    <cellStyle name="40% - 强调文字颜色 5 3 2" xfId="531"/>
    <cellStyle name="40% - 强调文字颜色 5 3 2 2" xfId="532"/>
    <cellStyle name="40% - 强调文字颜色 5 3 2 3" xfId="533"/>
    <cellStyle name="40% - 强调文字颜色 5 3 3" xfId="534"/>
    <cellStyle name="40% - 强调文字颜色 5 3 4" xfId="535"/>
    <cellStyle name="40% - 强调文字颜色 5 4" xfId="536"/>
    <cellStyle name="40% - 强调文字颜色 5 4 2" xfId="537"/>
    <cellStyle name="40% - 强调文字颜色 5 4 3" xfId="538"/>
    <cellStyle name="40% - 强调文字颜色 6 2" xfId="539"/>
    <cellStyle name="40% - 强调文字颜色 6 2 2" xfId="540"/>
    <cellStyle name="40% - 强调文字颜色 6 2 2 2" xfId="541"/>
    <cellStyle name="40% - 强调文字颜色 6 2 2 3" xfId="542"/>
    <cellStyle name="40% - 强调文字颜色 6 2 3" xfId="543"/>
    <cellStyle name="40% - 强调文字颜色 6 2 4" xfId="544"/>
    <cellStyle name="40% - 强调文字颜色 6 3" xfId="545"/>
    <cellStyle name="40% - 强调文字颜色 6 3 2" xfId="546"/>
    <cellStyle name="40% - 强调文字颜色 6 3 2 2" xfId="547"/>
    <cellStyle name="40% - 强调文字颜色 6 3 2 3" xfId="548"/>
    <cellStyle name="40% - 强调文字颜色 6 3 3" xfId="549"/>
    <cellStyle name="40% - 强调文字颜色 6 3 4" xfId="550"/>
    <cellStyle name="40% - 强调文字颜色 6 4" xfId="551"/>
    <cellStyle name="40% - 强调文字颜色 6 4 2" xfId="552"/>
    <cellStyle name="40% - 强调文字颜色 6 4 3" xfId="553"/>
    <cellStyle name="60 % - Accent1 2" xfId="66"/>
    <cellStyle name="60 % - Accent2 2" xfId="67"/>
    <cellStyle name="60 % - Accent3 2" xfId="68"/>
    <cellStyle name="60 % - Accent4 2" xfId="69"/>
    <cellStyle name="60 % - Accent5 2" xfId="70"/>
    <cellStyle name="60 % - Accent6 2" xfId="71"/>
    <cellStyle name="60% - Accent1 2" xfId="72"/>
    <cellStyle name="60% - Accent1 3" xfId="73"/>
    <cellStyle name="60% - Accent1 4" xfId="74"/>
    <cellStyle name="60% - Accent1 5" xfId="75"/>
    <cellStyle name="60% - Accent2 2" xfId="76"/>
    <cellStyle name="60% - Accent2 3" xfId="77"/>
    <cellStyle name="60% - Accent2 4" xfId="78"/>
    <cellStyle name="60% - Accent2 5" xfId="79"/>
    <cellStyle name="60% - Accent3 2" xfId="80"/>
    <cellStyle name="60% - Accent3 3" xfId="81"/>
    <cellStyle name="60% - Accent3 4" xfId="82"/>
    <cellStyle name="60% - Accent3 5" xfId="83"/>
    <cellStyle name="60% - Accent4 2" xfId="84"/>
    <cellStyle name="60% - Accent4 3" xfId="85"/>
    <cellStyle name="60% - Accent4 4" xfId="86"/>
    <cellStyle name="60% - Accent4 5" xfId="87"/>
    <cellStyle name="60% - Accent5 2" xfId="88"/>
    <cellStyle name="60% - Accent5 3" xfId="89"/>
    <cellStyle name="60% - Accent5 4" xfId="90"/>
    <cellStyle name="60% - Accent5 5" xfId="91"/>
    <cellStyle name="60% - Accent6 2" xfId="92"/>
    <cellStyle name="60% - Accent6 3" xfId="93"/>
    <cellStyle name="60% - Accent6 4" xfId="94"/>
    <cellStyle name="60% - Accent6 5" xfId="95"/>
    <cellStyle name="60% - 强调文字颜色 1 2" xfId="554"/>
    <cellStyle name="60% - 强调文字颜色 1 2 2" xfId="555"/>
    <cellStyle name="60% - 强调文字颜色 1 2 2 2" xfId="556"/>
    <cellStyle name="60% - 强调文字颜色 1 2 2 3" xfId="557"/>
    <cellStyle name="60% - 强调文字颜色 1 2 3" xfId="558"/>
    <cellStyle name="60% - 强调文字颜色 1 2 4" xfId="559"/>
    <cellStyle name="60% - 强调文字颜色 1 3" xfId="560"/>
    <cellStyle name="60% - 强调文字颜色 1 3 2" xfId="561"/>
    <cellStyle name="60% - 强调文字颜色 1 3 2 2" xfId="562"/>
    <cellStyle name="60% - 强调文字颜色 1 3 2 3" xfId="563"/>
    <cellStyle name="60% - 强调文字颜色 1 3 3" xfId="564"/>
    <cellStyle name="60% - 强调文字颜色 1 3 4" xfId="565"/>
    <cellStyle name="60% - 强调文字颜色 1 4" xfId="566"/>
    <cellStyle name="60% - 强调文字颜色 1 4 2" xfId="567"/>
    <cellStyle name="60% - 强调文字颜色 1 4 3" xfId="568"/>
    <cellStyle name="60% - 强调文字颜色 2 2" xfId="569"/>
    <cellStyle name="60% - 强调文字颜色 2 2 2" xfId="570"/>
    <cellStyle name="60% - 强调文字颜色 2 2 2 2" xfId="571"/>
    <cellStyle name="60% - 强调文字颜色 2 2 2 3" xfId="572"/>
    <cellStyle name="60% - 强调文字颜色 2 2 3" xfId="573"/>
    <cellStyle name="60% - 强调文字颜色 2 2 4" xfId="574"/>
    <cellStyle name="60% - 强调文字颜色 2 3" xfId="575"/>
    <cellStyle name="60% - 强调文字颜色 2 3 2" xfId="576"/>
    <cellStyle name="60% - 强调文字颜色 2 3 2 2" xfId="577"/>
    <cellStyle name="60% - 强调文字颜色 2 3 2 3" xfId="578"/>
    <cellStyle name="60% - 强调文字颜色 2 3 3" xfId="579"/>
    <cellStyle name="60% - 强调文字颜色 2 3 4" xfId="580"/>
    <cellStyle name="60% - 强调文字颜色 2 4" xfId="581"/>
    <cellStyle name="60% - 强调文字颜色 2 4 2" xfId="582"/>
    <cellStyle name="60% - 强调文字颜色 2 4 3" xfId="583"/>
    <cellStyle name="60% - 强调文字颜色 3 2" xfId="584"/>
    <cellStyle name="60% - 强调文字颜色 3 2 2" xfId="585"/>
    <cellStyle name="60% - 强调文字颜色 3 2 2 2" xfId="586"/>
    <cellStyle name="60% - 强调文字颜色 3 2 2 3" xfId="587"/>
    <cellStyle name="60% - 强调文字颜色 3 2 3" xfId="588"/>
    <cellStyle name="60% - 强调文字颜色 3 2 4" xfId="589"/>
    <cellStyle name="60% - 强调文字颜色 3 3" xfId="590"/>
    <cellStyle name="60% - 强调文字颜色 3 3 2" xfId="591"/>
    <cellStyle name="60% - 强调文字颜色 3 3 2 2" xfId="592"/>
    <cellStyle name="60% - 强调文字颜色 3 3 2 3" xfId="593"/>
    <cellStyle name="60% - 强调文字颜色 3 3 3" xfId="594"/>
    <cellStyle name="60% - 强调文字颜色 3 3 4" xfId="595"/>
    <cellStyle name="60% - 强调文字颜色 3 4" xfId="596"/>
    <cellStyle name="60% - 强调文字颜色 3 4 2" xfId="597"/>
    <cellStyle name="60% - 强调文字颜色 3 4 3" xfId="598"/>
    <cellStyle name="60% - 强调文字颜色 4 2" xfId="599"/>
    <cellStyle name="60% - 强调文字颜色 4 2 2" xfId="600"/>
    <cellStyle name="60% - 强调文字颜色 4 2 2 2" xfId="601"/>
    <cellStyle name="60% - 强调文字颜色 4 2 2 3" xfId="602"/>
    <cellStyle name="60% - 强调文字颜色 4 2 3" xfId="603"/>
    <cellStyle name="60% - 强调文字颜色 4 2 4" xfId="604"/>
    <cellStyle name="60% - 强调文字颜色 4 3" xfId="605"/>
    <cellStyle name="60% - 强调文字颜色 4 3 2" xfId="606"/>
    <cellStyle name="60% - 强调文字颜色 4 3 2 2" xfId="607"/>
    <cellStyle name="60% - 强调文字颜色 4 3 2 3" xfId="608"/>
    <cellStyle name="60% - 强调文字颜色 4 3 3" xfId="609"/>
    <cellStyle name="60% - 强调文字颜色 4 3 4" xfId="610"/>
    <cellStyle name="60% - 强调文字颜色 4 4" xfId="611"/>
    <cellStyle name="60% - 强调文字颜色 4 4 2" xfId="612"/>
    <cellStyle name="60% - 强调文字颜色 4 4 3" xfId="613"/>
    <cellStyle name="60% - 强调文字颜色 5 2" xfId="614"/>
    <cellStyle name="60% - 强调文字颜色 5 2 2" xfId="615"/>
    <cellStyle name="60% - 强调文字颜色 5 2 2 2" xfId="616"/>
    <cellStyle name="60% - 强调文字颜色 5 2 2 3" xfId="617"/>
    <cellStyle name="60% - 强调文字颜色 5 2 3" xfId="618"/>
    <cellStyle name="60% - 强调文字颜色 5 2 4" xfId="619"/>
    <cellStyle name="60% - 强调文字颜色 5 3" xfId="620"/>
    <cellStyle name="60% - 强调文字颜色 5 3 2" xfId="621"/>
    <cellStyle name="60% - 强调文字颜色 5 3 2 2" xfId="622"/>
    <cellStyle name="60% - 强调文字颜色 5 3 2 3" xfId="623"/>
    <cellStyle name="60% - 强调文字颜色 5 3 3" xfId="624"/>
    <cellStyle name="60% - 强调文字颜色 5 3 4" xfId="625"/>
    <cellStyle name="60% - 强调文字颜色 5 4" xfId="626"/>
    <cellStyle name="60% - 强调文字颜色 5 4 2" xfId="627"/>
    <cellStyle name="60% - 强调文字颜色 5 4 3" xfId="628"/>
    <cellStyle name="60% - 强调文字颜色 6 2" xfId="629"/>
    <cellStyle name="60% - 强调文字颜色 6 2 2" xfId="630"/>
    <cellStyle name="60% - 强调文字颜色 6 2 2 2" xfId="631"/>
    <cellStyle name="60% - 强调文字颜色 6 2 2 3" xfId="632"/>
    <cellStyle name="60% - 强调文字颜色 6 2 3" xfId="633"/>
    <cellStyle name="60% - 强调文字颜色 6 2 4" xfId="634"/>
    <cellStyle name="60% - 强调文字颜色 6 3" xfId="635"/>
    <cellStyle name="60% - 强调文字颜色 6 3 2" xfId="636"/>
    <cellStyle name="60% - 强调文字颜色 6 3 2 2" xfId="637"/>
    <cellStyle name="60% - 强调文字颜色 6 3 2 3" xfId="638"/>
    <cellStyle name="60% - 强调文字颜色 6 3 3" xfId="639"/>
    <cellStyle name="60% - 强调文字颜色 6 3 4" xfId="640"/>
    <cellStyle name="60% - 强调文字颜色 6 4" xfId="641"/>
    <cellStyle name="60% - 强调文字颜色 6 4 2" xfId="642"/>
    <cellStyle name="60% - 强调文字颜色 6 4 3" xfId="643"/>
    <cellStyle name="Accent1 - 20%" xfId="96"/>
    <cellStyle name="Accent1 - 40%" xfId="97"/>
    <cellStyle name="Accent1 - 60%" xfId="98"/>
    <cellStyle name="Accent1 2" xfId="99"/>
    <cellStyle name="Accent1 3" xfId="100"/>
    <cellStyle name="Accent1 4" xfId="101"/>
    <cellStyle name="Accent1 5" xfId="102"/>
    <cellStyle name="Accent2 - 20%" xfId="103"/>
    <cellStyle name="Accent2 - 40%" xfId="104"/>
    <cellStyle name="Accent2 - 60%" xfId="105"/>
    <cellStyle name="Accent2 2" xfId="106"/>
    <cellStyle name="Accent2 3" xfId="107"/>
    <cellStyle name="Accent2 4" xfId="108"/>
    <cellStyle name="Accent2 5" xfId="109"/>
    <cellStyle name="Accent3 - 20%" xfId="110"/>
    <cellStyle name="Accent3 - 40%" xfId="111"/>
    <cellStyle name="Accent3 - 60%" xfId="112"/>
    <cellStyle name="Accent3 2" xfId="113"/>
    <cellStyle name="Accent3 3" xfId="114"/>
    <cellStyle name="Accent3 4" xfId="115"/>
    <cellStyle name="Accent3 5" xfId="116"/>
    <cellStyle name="Accent4 - 20%" xfId="117"/>
    <cellStyle name="Accent4 - 40%" xfId="118"/>
    <cellStyle name="Accent4 - 60%" xfId="119"/>
    <cellStyle name="Accent4 2" xfId="120"/>
    <cellStyle name="Accent4 3" xfId="121"/>
    <cellStyle name="Accent4 4" xfId="122"/>
    <cellStyle name="Accent4 5" xfId="123"/>
    <cellStyle name="Accent5 - 20%" xfId="124"/>
    <cellStyle name="Accent5 - 40%" xfId="125"/>
    <cellStyle name="Accent5 - 60%" xfId="126"/>
    <cellStyle name="Accent5 2" xfId="127"/>
    <cellStyle name="Accent5 3" xfId="128"/>
    <cellStyle name="Accent5 4" xfId="129"/>
    <cellStyle name="Accent5 5" xfId="130"/>
    <cellStyle name="Accent6 - 20%" xfId="131"/>
    <cellStyle name="Accent6 - 40%" xfId="132"/>
    <cellStyle name="Accent6 - 60%" xfId="133"/>
    <cellStyle name="Accent6 2" xfId="134"/>
    <cellStyle name="Accent6 3" xfId="135"/>
    <cellStyle name="Accent6 4" xfId="136"/>
    <cellStyle name="Accent6 5" xfId="137"/>
    <cellStyle name="Actual Date" xfId="312"/>
    <cellStyle name="Avertissement 2" xfId="138"/>
    <cellStyle name="Bad 2" xfId="139"/>
    <cellStyle name="Bad 3" xfId="140"/>
    <cellStyle name="Bad 4" xfId="141"/>
    <cellStyle name="Bad 5" xfId="142"/>
    <cellStyle name="billion" xfId="143"/>
    <cellStyle name="Bottom bold border" xfId="313"/>
    <cellStyle name="Bottom single border" xfId="314"/>
    <cellStyle name="Calc Currency (0)" xfId="315"/>
    <cellStyle name="Calcul 2" xfId="1073"/>
    <cellStyle name="Calcul 2 2" xfId="1391"/>
    <cellStyle name="Calcul 3" xfId="1157"/>
    <cellStyle name="Calcul 3 2" xfId="1327"/>
    <cellStyle name="Calcul 4" xfId="144"/>
    <cellStyle name="Calcul 5" xfId="1303"/>
    <cellStyle name="Calculation 2" xfId="145"/>
    <cellStyle name="Calculation 2 2" xfId="1074"/>
    <cellStyle name="Calculation 2 2 2" xfId="1390"/>
    <cellStyle name="Calculation 2 3" xfId="1156"/>
    <cellStyle name="Calculation 2 3 2" xfId="1280"/>
    <cellStyle name="Calculation 2 4" xfId="1304"/>
    <cellStyle name="Calculation 3" xfId="146"/>
    <cellStyle name="Calculation 3 2" xfId="1075"/>
    <cellStyle name="Calculation 3 2 2" xfId="1389"/>
    <cellStyle name="Calculation 3 3" xfId="1155"/>
    <cellStyle name="Calculation 3 3 2" xfId="1281"/>
    <cellStyle name="Calculation 3 4" xfId="1305"/>
    <cellStyle name="Calculation 4" xfId="147"/>
    <cellStyle name="Calculation 4 2" xfId="1076"/>
    <cellStyle name="Calculation 4 2 2" xfId="1388"/>
    <cellStyle name="Calculation 4 3" xfId="1154"/>
    <cellStyle name="Calculation 4 3 2" xfId="1282"/>
    <cellStyle name="Calculation 4 4" xfId="1306"/>
    <cellStyle name="Calculation 5" xfId="148"/>
    <cellStyle name="Calculation 5 2" xfId="1077"/>
    <cellStyle name="Calculation 5 2 2" xfId="1387"/>
    <cellStyle name="Calculation 5 3" xfId="1153"/>
    <cellStyle name="Calculation 5 3 2" xfId="1283"/>
    <cellStyle name="Calculation 5 4" xfId="1307"/>
    <cellStyle name="Cellule liée 2" xfId="149"/>
    <cellStyle name="Check Cell 2" xfId="150"/>
    <cellStyle name="Check Cell 3" xfId="151"/>
    <cellStyle name="Check Cell 4" xfId="152"/>
    <cellStyle name="Check Cell 5" xfId="153"/>
    <cellStyle name="Comma 10" xfId="309"/>
    <cellStyle name="Comma 2" xfId="5"/>
    <cellStyle name="Comma 2 2" xfId="154"/>
    <cellStyle name="Comma 2 3" xfId="155"/>
    <cellStyle name="Comma 2 4" xfId="156"/>
    <cellStyle name="Comma 2 5" xfId="1060"/>
    <cellStyle name="Comma 2 6" xfId="1056"/>
    <cellStyle name="Comma 2_2. Commodities budget" xfId="1058"/>
    <cellStyle name="Comma 3" xfId="157"/>
    <cellStyle name="Comma 4" xfId="158"/>
    <cellStyle name="Comma 4 2" xfId="1054"/>
    <cellStyle name="Comma 5" xfId="159"/>
    <cellStyle name="Comma 5 2" xfId="645"/>
    <cellStyle name="Comma 5 3" xfId="644"/>
    <cellStyle name="Comma 6" xfId="160"/>
    <cellStyle name="Comma 6 2" xfId="161"/>
    <cellStyle name="Comma 7" xfId="162"/>
    <cellStyle name="Comma 8" xfId="163"/>
    <cellStyle name="Comma 9" xfId="164"/>
    <cellStyle name="Comma 9 2" xfId="1057"/>
    <cellStyle name="Comma0" xfId="317"/>
    <cellStyle name="Commentaire 2" xfId="1037"/>
    <cellStyle name="Commentaire 2 2" xfId="1233"/>
    <cellStyle name="Commentaire 2 2 2" xfId="1543"/>
    <cellStyle name="Commentaire 2 3" xfId="1272"/>
    <cellStyle name="Commentaire 2 3 2" xfId="1582"/>
    <cellStyle name="Commentaire 2 4" xfId="1474"/>
    <cellStyle name="Commentaire 3" xfId="1078"/>
    <cellStyle name="Commentaire 3 2" xfId="1386"/>
    <cellStyle name="Commentaire 4" xfId="1152"/>
    <cellStyle name="Commentaire 4 2" xfId="1284"/>
    <cellStyle name="Commentaire 5" xfId="165"/>
    <cellStyle name="Commentaire 6" xfId="1308"/>
    <cellStyle name="Currency 10" xfId="166"/>
    <cellStyle name="Currency 2" xfId="167"/>
    <cellStyle name="Currency 2 2" xfId="168"/>
    <cellStyle name="Currency 2 3" xfId="169"/>
    <cellStyle name="Currency 2 4" xfId="170"/>
    <cellStyle name="Currency 2 5" xfId="1053"/>
    <cellStyle name="Currency 3" xfId="171"/>
    <cellStyle name="Currency 3 2" xfId="172"/>
    <cellStyle name="Currency 3 2 2" xfId="173"/>
    <cellStyle name="Currency 3 3" xfId="174"/>
    <cellStyle name="Currency 4" xfId="175"/>
    <cellStyle name="Currency 4 2" xfId="646"/>
    <cellStyle name="Currency 5" xfId="176"/>
    <cellStyle name="Currency 6" xfId="177"/>
    <cellStyle name="Currency 7" xfId="178"/>
    <cellStyle name="Currency 8" xfId="179"/>
    <cellStyle name="Currency 9" xfId="180"/>
    <cellStyle name="Currency0" xfId="318"/>
    <cellStyle name="Date" xfId="319"/>
    <cellStyle name="Entrée 2" xfId="1079"/>
    <cellStyle name="Entrée 2 2" xfId="1385"/>
    <cellStyle name="Entrée 3" xfId="1151"/>
    <cellStyle name="Entrée 3 2" xfId="1285"/>
    <cellStyle name="Entrée 4" xfId="181"/>
    <cellStyle name="Entrée 5" xfId="1309"/>
    <cellStyle name="Euro" xfId="182"/>
    <cellStyle name="Euro 2" xfId="1038"/>
    <cellStyle name="Euro 3" xfId="1039"/>
    <cellStyle name="Euro billion" xfId="183"/>
    <cellStyle name="Euro million" xfId="184"/>
    <cellStyle name="Euro thousand" xfId="185"/>
    <cellStyle name="Explanatory Text 2" xfId="186"/>
    <cellStyle name="Explanatory Text 3" xfId="187"/>
    <cellStyle name="Explanatory Text 4" xfId="188"/>
    <cellStyle name="Explanatory Text 5" xfId="189"/>
    <cellStyle name="Fixed" xfId="320"/>
    <cellStyle name="FRxAmtStyle" xfId="321"/>
    <cellStyle name="GBP" xfId="190"/>
    <cellStyle name="GBP billion" xfId="191"/>
    <cellStyle name="GBP million" xfId="192"/>
    <cellStyle name="GBP thousand" xfId="193"/>
    <cellStyle name="Good 2" xfId="194"/>
    <cellStyle name="Good 2 2" xfId="322"/>
    <cellStyle name="Good 3" xfId="195"/>
    <cellStyle name="Good 4" xfId="196"/>
    <cellStyle name="Good 5" xfId="197"/>
    <cellStyle name="Grey" xfId="323"/>
    <cellStyle name="Header1" xfId="324"/>
    <cellStyle name="Header2" xfId="325"/>
    <cellStyle name="Header2 2" xfId="1102"/>
    <cellStyle name="Header2 2 2" xfId="1362"/>
    <cellStyle name="Heading" xfId="326"/>
    <cellStyle name="Heading 1 2" xfId="198"/>
    <cellStyle name="Heading 1 3" xfId="199"/>
    <cellStyle name="Heading 1 4" xfId="200"/>
    <cellStyle name="Heading 1 5" xfId="201"/>
    <cellStyle name="Heading 2" xfId="1103"/>
    <cellStyle name="Heading 2 2" xfId="202"/>
    <cellStyle name="Heading 2 3" xfId="203"/>
    <cellStyle name="Heading 2 4" xfId="204"/>
    <cellStyle name="Heading 2 5" xfId="205"/>
    <cellStyle name="Heading 2 6" xfId="1361"/>
    <cellStyle name="Heading 3" xfId="1093"/>
    <cellStyle name="Heading 3 2" xfId="206"/>
    <cellStyle name="Heading 3 3" xfId="207"/>
    <cellStyle name="Heading 3 4" xfId="208"/>
    <cellStyle name="Heading 3 5" xfId="209"/>
    <cellStyle name="Heading 3 6" xfId="1371"/>
    <cellStyle name="Heading 4" xfId="1328"/>
    <cellStyle name="Heading 4 2" xfId="210"/>
    <cellStyle name="Heading 4 3" xfId="211"/>
    <cellStyle name="Heading 4 4" xfId="212"/>
    <cellStyle name="Heading 4 5" xfId="213"/>
    <cellStyle name="hjcnum2" xfId="327"/>
    <cellStyle name="Hyperlink 2" xfId="328"/>
    <cellStyle name="Hyperlink 2 2" xfId="329"/>
    <cellStyle name="Input 2" xfId="214"/>
    <cellStyle name="Input 2 2" xfId="330"/>
    <cellStyle name="Input 2 3" xfId="1080"/>
    <cellStyle name="Input 2 3 2" xfId="1384"/>
    <cellStyle name="Input 2 4" xfId="1150"/>
    <cellStyle name="Input 2 4 2" xfId="1286"/>
    <cellStyle name="Input 2 5" xfId="1310"/>
    <cellStyle name="Input 3" xfId="215"/>
    <cellStyle name="Input 3 2" xfId="1081"/>
    <cellStyle name="Input 3 2 2" xfId="1383"/>
    <cellStyle name="Input 3 3" xfId="1149"/>
    <cellStyle name="Input 3 3 2" xfId="1287"/>
    <cellStyle name="Input 3 4" xfId="1311"/>
    <cellStyle name="Input 4" xfId="216"/>
    <cellStyle name="Input 4 2" xfId="1082"/>
    <cellStyle name="Input 4 2 2" xfId="1382"/>
    <cellStyle name="Input 4 3" xfId="1148"/>
    <cellStyle name="Input 4 3 2" xfId="1288"/>
    <cellStyle name="Input 4 4" xfId="1312"/>
    <cellStyle name="Input 5" xfId="217"/>
    <cellStyle name="Input 5 2" xfId="1083"/>
    <cellStyle name="Input 5 2 2" xfId="1381"/>
    <cellStyle name="Input 5 3" xfId="1147"/>
    <cellStyle name="Input 5 3 2" xfId="1289"/>
    <cellStyle name="Input 5 4" xfId="1313"/>
    <cellStyle name="Insatisfaisant 2" xfId="218"/>
    <cellStyle name="Lien hypertexte" xfId="1585" builtinId="8"/>
    <cellStyle name="Linked Cell 2" xfId="219"/>
    <cellStyle name="Linked Cell 3" xfId="220"/>
    <cellStyle name="Linked Cell 4" xfId="221"/>
    <cellStyle name="Linked Cell 5" xfId="22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331"/>
    <cellStyle name="Milliers" xfId="1" builtinId="3"/>
    <cellStyle name="Milliers 2" xfId="1065"/>
    <cellStyle name="Milliers 3" xfId="4"/>
    <cellStyle name="million" xfId="223"/>
    <cellStyle name="Monétaire 2" xfId="1062"/>
    <cellStyle name="Monétaire 3" xfId="1064"/>
    <cellStyle name="Name" xfId="332"/>
    <cellStyle name="Neutral 2" xfId="224"/>
    <cellStyle name="Neutral 3" xfId="225"/>
    <cellStyle name="Neutral 4" xfId="226"/>
    <cellStyle name="Neutral 5" xfId="227"/>
    <cellStyle name="Neutre 2" xfId="228"/>
    <cellStyle name="No Border" xfId="333"/>
    <cellStyle name="no dec" xfId="334"/>
    <cellStyle name="Normal" xfId="0" builtinId="0"/>
    <cellStyle name="Normal - Style1" xfId="335"/>
    <cellStyle name="Normal 10" xfId="229"/>
    <cellStyle name="Normal 10 2" xfId="336"/>
    <cellStyle name="Normal 10 3" xfId="230"/>
    <cellStyle name="Normal 11" xfId="231"/>
    <cellStyle name="Normal 11 2" xfId="337"/>
    <cellStyle name="Normal 12" xfId="232"/>
    <cellStyle name="Normal 12 2" xfId="233"/>
    <cellStyle name="Normal 12 3" xfId="338"/>
    <cellStyle name="Normal 13" xfId="234"/>
    <cellStyle name="Normal 13 2" xfId="339"/>
    <cellStyle name="Normal 14" xfId="235"/>
    <cellStyle name="Normal 14 2" xfId="340"/>
    <cellStyle name="Normal 15" xfId="236"/>
    <cellStyle name="Normal 15 2" xfId="341"/>
    <cellStyle name="Normal 16" xfId="237"/>
    <cellStyle name="Normal 16 2" xfId="342"/>
    <cellStyle name="Normal 17" xfId="238"/>
    <cellStyle name="Normal 17 2" xfId="343"/>
    <cellStyle name="Normal 18" xfId="239"/>
    <cellStyle name="Normal 18 2" xfId="344"/>
    <cellStyle name="Normal 18 3" xfId="1052"/>
    <cellStyle name="Normal 19" xfId="240"/>
    <cellStyle name="Normal 19 2" xfId="345"/>
    <cellStyle name="Normal 2" xfId="3"/>
    <cellStyle name="Normal 2 10" xfId="241"/>
    <cellStyle name="Normal 2 11" xfId="310"/>
    <cellStyle name="Normal 2 2" xfId="242"/>
    <cellStyle name="Normal 2 2 2" xfId="243"/>
    <cellStyle name="Normal 2 2 2 3" xfId="1051"/>
    <cellStyle name="Normal 2 2_2. 2011 2nd Line Commodity Bud." xfId="244"/>
    <cellStyle name="Normal 2 3" xfId="245"/>
    <cellStyle name="Normal 2 3 2" xfId="246"/>
    <cellStyle name="Normal 2 3 3" xfId="647"/>
    <cellStyle name="Normal 2 4" xfId="247"/>
    <cellStyle name="Normal 2 5" xfId="248"/>
    <cellStyle name="Normal 2 6" xfId="249"/>
    <cellStyle name="Normal 2 7" xfId="250"/>
    <cellStyle name="Normal 2 8" xfId="251"/>
    <cellStyle name="Normal 2 9" xfId="252"/>
    <cellStyle name="Normal 2_2. Commodities budget" xfId="1059"/>
    <cellStyle name="Normal 20" xfId="372"/>
    <cellStyle name="Normal 20 2" xfId="1061"/>
    <cellStyle name="Normal 21" xfId="648"/>
    <cellStyle name="Normal 22" xfId="649"/>
    <cellStyle name="Normal 23" xfId="650"/>
    <cellStyle name="Normal 24" xfId="651"/>
    <cellStyle name="Normal 25" xfId="652"/>
    <cellStyle name="Normal 26" xfId="653"/>
    <cellStyle name="Normal 27" xfId="316"/>
    <cellStyle name="Normal 28" xfId="1033"/>
    <cellStyle name="Normal 29" xfId="1034"/>
    <cellStyle name="Normal 3" xfId="253"/>
    <cellStyle name="Normal 3 2" xfId="254"/>
    <cellStyle name="Normal 3 2 2" xfId="347"/>
    <cellStyle name="Normal 3 2 3" xfId="1055"/>
    <cellStyle name="Normal 3 3" xfId="255"/>
    <cellStyle name="Normal 3 3 2" xfId="348"/>
    <cellStyle name="Normal 3 4" xfId="654"/>
    <cellStyle name="Normal 3 5" xfId="346"/>
    <cellStyle name="Normal 3_2L Budget - 2011" xfId="256"/>
    <cellStyle name="Normal 30" xfId="1035"/>
    <cellStyle name="Normal 31" xfId="1042"/>
    <cellStyle name="Normal 32" xfId="1043"/>
    <cellStyle name="Normal 33" xfId="1045"/>
    <cellStyle name="Normal 34" xfId="1049"/>
    <cellStyle name="Normal 35" xfId="1050"/>
    <cellStyle name="Normal 36" xfId="1584"/>
    <cellStyle name="Normal 4" xfId="257"/>
    <cellStyle name="Normal 4 2" xfId="655"/>
    <cellStyle name="Normal 4 3" xfId="349"/>
    <cellStyle name="Normal 5" xfId="258"/>
    <cellStyle name="Normal 5 2" xfId="259"/>
    <cellStyle name="Normal 5 3" xfId="350"/>
    <cellStyle name="Normal 5 4" xfId="1040"/>
    <cellStyle name="Normal 55" xfId="1063"/>
    <cellStyle name="Normal 6" xfId="260"/>
    <cellStyle name="Normal 6 2" xfId="351"/>
    <cellStyle name="Normal 7" xfId="261"/>
    <cellStyle name="Normal 7 2" xfId="656"/>
    <cellStyle name="Normal 7 3" xfId="657"/>
    <cellStyle name="Normal 7 4" xfId="658"/>
    <cellStyle name="Normal 7 5" xfId="659"/>
    <cellStyle name="Normal 7 6" xfId="660"/>
    <cellStyle name="Normal 7 7" xfId="661"/>
    <cellStyle name="Normal 7 8" xfId="352"/>
    <cellStyle name="Normal 8" xfId="262"/>
    <cellStyle name="Normal 8 2" xfId="353"/>
    <cellStyle name="Normal 9" xfId="263"/>
    <cellStyle name="Normal 9 2" xfId="355"/>
    <cellStyle name="Normal 9 3" xfId="354"/>
    <cellStyle name="Note 2" xfId="264"/>
    <cellStyle name="Note 2 2" xfId="1085"/>
    <cellStyle name="Note 2 2 2" xfId="1379"/>
    <cellStyle name="Note 2 3" xfId="1146"/>
    <cellStyle name="Note 2 3 2" xfId="1290"/>
    <cellStyle name="Note 2 4" xfId="1314"/>
    <cellStyle name="Note 3" xfId="265"/>
    <cellStyle name="Note 3 2" xfId="1086"/>
    <cellStyle name="Note 3 2 2" xfId="1378"/>
    <cellStyle name="Note 3 3" xfId="1145"/>
    <cellStyle name="Note 3 3 2" xfId="1291"/>
    <cellStyle name="Note 3 4" xfId="1315"/>
    <cellStyle name="Note 4" xfId="266"/>
    <cellStyle name="Note 4 2" xfId="1087"/>
    <cellStyle name="Note 4 2 2" xfId="1377"/>
    <cellStyle name="Note 4 3" xfId="1144"/>
    <cellStyle name="Note 4 3 2" xfId="1292"/>
    <cellStyle name="Note 4 4" xfId="1316"/>
    <cellStyle name="Note 5" xfId="267"/>
    <cellStyle name="Note 5 2" xfId="1088"/>
    <cellStyle name="Note 5 2 2" xfId="1376"/>
    <cellStyle name="Note 5 3" xfId="1143"/>
    <cellStyle name="Note 5 3 2" xfId="1293"/>
    <cellStyle name="Note 5 4" xfId="1317"/>
    <cellStyle name="Number" xfId="356"/>
    <cellStyle name="Output 2" xfId="268"/>
    <cellStyle name="Output 2 2" xfId="1089"/>
    <cellStyle name="Output 2 2 2" xfId="1375"/>
    <cellStyle name="Output 2 3" xfId="1142"/>
    <cellStyle name="Output 2 3 2" xfId="1294"/>
    <cellStyle name="Output 2 4" xfId="1318"/>
    <cellStyle name="Output 3" xfId="269"/>
    <cellStyle name="Output 3 2" xfId="1090"/>
    <cellStyle name="Output 3 2 2" xfId="1374"/>
    <cellStyle name="Output 3 3" xfId="1141"/>
    <cellStyle name="Output 3 3 2" xfId="1295"/>
    <cellStyle name="Output 3 4" xfId="1319"/>
    <cellStyle name="Output 4" xfId="270"/>
    <cellStyle name="Output 4 2" xfId="1091"/>
    <cellStyle name="Output 4 2 2" xfId="1373"/>
    <cellStyle name="Output 4 3" xfId="1140"/>
    <cellStyle name="Output 4 3 2" xfId="1296"/>
    <cellStyle name="Output 4 4" xfId="1320"/>
    <cellStyle name="Output 5" xfId="271"/>
    <cellStyle name="Output 5 2" xfId="1092"/>
    <cellStyle name="Output 5 2 2" xfId="1372"/>
    <cellStyle name="Output 5 3" xfId="1139"/>
    <cellStyle name="Output 5 3 2" xfId="1297"/>
    <cellStyle name="Output 5 4" xfId="1321"/>
    <cellStyle name="Percent [2]" xfId="357"/>
    <cellStyle name="Percent 10" xfId="1031"/>
    <cellStyle name="Percent 11" xfId="1041"/>
    <cellStyle name="Percent 12" xfId="1036"/>
    <cellStyle name="Percent 13" xfId="1046"/>
    <cellStyle name="Percent 14" xfId="1047"/>
    <cellStyle name="Percent 15" xfId="1044"/>
    <cellStyle name="Percent 16" xfId="1048"/>
    <cellStyle name="Percent 2" xfId="272"/>
    <cellStyle name="Percent 2 2" xfId="273"/>
    <cellStyle name="Percent 2 2 2" xfId="662"/>
    <cellStyle name="Percent 2 2 3" xfId="663"/>
    <cellStyle name="Percent 2 2 4" xfId="664"/>
    <cellStyle name="Percent 2 2 5" xfId="665"/>
    <cellStyle name="Percent 2 2 6" xfId="666"/>
    <cellStyle name="Percent 2 2 7" xfId="667"/>
    <cellStyle name="Percent 2 2 8" xfId="358"/>
    <cellStyle name="Percent 2 3" xfId="274"/>
    <cellStyle name="Percent 3" xfId="275"/>
    <cellStyle name="Percent 4" xfId="276"/>
    <cellStyle name="Percent 4 2" xfId="373"/>
    <cellStyle name="Percent 5" xfId="277"/>
    <cellStyle name="Percent 6" xfId="278"/>
    <cellStyle name="Percent 7" xfId="279"/>
    <cellStyle name="Percent 8" xfId="1030"/>
    <cellStyle name="Percent 9" xfId="1032"/>
    <cellStyle name="Pourcentage" xfId="2" builtinId="5"/>
    <cellStyle name="RangeName" xfId="359"/>
    <cellStyle name="Restricted Input" xfId="360"/>
    <cellStyle name="RowLevel_1_chart version6_BW2.xls" xfId="280"/>
    <cellStyle name="Satisfaisant 2" xfId="281"/>
    <cellStyle name="Sheet Title" xfId="282"/>
    <cellStyle name="Single Border" xfId="361"/>
    <cellStyle name="Sortie 2" xfId="1094"/>
    <cellStyle name="Sortie 2 2" xfId="1370"/>
    <cellStyle name="Sortie 3" xfId="1138"/>
    <cellStyle name="Sortie 3 2" xfId="1298"/>
    <cellStyle name="Sortie 4" xfId="283"/>
    <cellStyle name="Sortie 5" xfId="1322"/>
    <cellStyle name="Stub" xfId="362"/>
    <cellStyle name="Stub 2" xfId="1104"/>
    <cellStyle name="Stub 2 2" xfId="1360"/>
    <cellStyle name="Stub 3" xfId="1137"/>
    <cellStyle name="Stub 3 2" xfId="1299"/>
    <cellStyle name="Stub 4" xfId="1329"/>
    <cellStyle name="STYLE1" xfId="363"/>
    <cellStyle name="STYLE2" xfId="364"/>
    <cellStyle name="STYLE3" xfId="365"/>
    <cellStyle name="STYLE4" xfId="366"/>
    <cellStyle name="STYLE5" xfId="367"/>
    <cellStyle name="STYLE6" xfId="368"/>
    <cellStyle name="STYLE7" xfId="369"/>
    <cellStyle name="Text" xfId="284"/>
    <cellStyle name="Texte explicatif 2" xfId="285"/>
    <cellStyle name="Texte explicatif 3" xfId="1583"/>
    <cellStyle name="Thousand" xfId="286"/>
    <cellStyle name="Title 2" xfId="287"/>
    <cellStyle name="Title 3" xfId="288"/>
    <cellStyle name="Title 4" xfId="289"/>
    <cellStyle name="Title 5" xfId="290"/>
    <cellStyle name="Titre 2" xfId="291"/>
    <cellStyle name="Titre 1 2" xfId="292"/>
    <cellStyle name="Titre 2 2" xfId="293"/>
    <cellStyle name="Titre 3 2" xfId="294"/>
    <cellStyle name="Titre 4 2" xfId="295"/>
    <cellStyle name="Top" xfId="370"/>
    <cellStyle name="Top 2" xfId="1105"/>
    <cellStyle name="Top 2 2" xfId="1359"/>
    <cellStyle name="Top 3" xfId="1084"/>
    <cellStyle name="Top 3 2" xfId="1380"/>
    <cellStyle name="Top 4" xfId="1330"/>
    <cellStyle name="Total 2" xfId="296"/>
    <cellStyle name="Total 2 2" xfId="1097"/>
    <cellStyle name="Total 2 2 2" xfId="1367"/>
    <cellStyle name="Total 2 3" xfId="1101"/>
    <cellStyle name="Total 2 3 2" xfId="1363"/>
    <cellStyle name="Total 2 4" xfId="1323"/>
    <cellStyle name="Total 3" xfId="297"/>
    <cellStyle name="Total 3 2" xfId="1098"/>
    <cellStyle name="Total 3 2 2" xfId="1366"/>
    <cellStyle name="Total 3 3" xfId="1106"/>
    <cellStyle name="Total 3 3 2" xfId="1358"/>
    <cellStyle name="Total 3 4" xfId="1324"/>
    <cellStyle name="Total 4" xfId="298"/>
    <cellStyle name="Total 4 2" xfId="1099"/>
    <cellStyle name="Total 4 2 2" xfId="1365"/>
    <cellStyle name="Total 4 3" xfId="1096"/>
    <cellStyle name="Total 4 3 2" xfId="1368"/>
    <cellStyle name="Total 4 4" xfId="1325"/>
    <cellStyle name="Total 5" xfId="299"/>
    <cellStyle name="Total 5 2" xfId="1100"/>
    <cellStyle name="Total 5 2 2" xfId="1364"/>
    <cellStyle name="Total 5 3" xfId="1095"/>
    <cellStyle name="Total 5 3 2" xfId="1369"/>
    <cellStyle name="Total 5 4" xfId="1326"/>
    <cellStyle name="Totals" xfId="371"/>
    <cellStyle name="USD" xfId="300"/>
    <cellStyle name="USD billion" xfId="301"/>
    <cellStyle name="USD million" xfId="302"/>
    <cellStyle name="USD thousand" xfId="303"/>
    <cellStyle name="Vérification 2" xfId="304"/>
    <cellStyle name="Warning Text 2" xfId="305"/>
    <cellStyle name="Warning Text 3" xfId="306"/>
    <cellStyle name="Warning Text 4" xfId="307"/>
    <cellStyle name="Warning Text 5" xfId="308"/>
    <cellStyle name="好 2" xfId="668"/>
    <cellStyle name="好 2 2" xfId="669"/>
    <cellStyle name="好 2 2 2" xfId="670"/>
    <cellStyle name="好 2 2 3" xfId="671"/>
    <cellStyle name="好 2 3" xfId="672"/>
    <cellStyle name="好 2 4" xfId="673"/>
    <cellStyle name="好 3" xfId="674"/>
    <cellStyle name="好 3 2" xfId="675"/>
    <cellStyle name="好 3 2 2" xfId="676"/>
    <cellStyle name="好 3 2 3" xfId="677"/>
    <cellStyle name="好 3 3" xfId="678"/>
    <cellStyle name="好 3 4" xfId="679"/>
    <cellStyle name="好 4" xfId="680"/>
    <cellStyle name="好 4 2" xfId="681"/>
    <cellStyle name="好 4 3" xfId="682"/>
    <cellStyle name="差 2" xfId="683"/>
    <cellStyle name="差 2 2" xfId="684"/>
    <cellStyle name="差 2 2 2" xfId="685"/>
    <cellStyle name="差 2 2 3" xfId="686"/>
    <cellStyle name="差 2 3" xfId="687"/>
    <cellStyle name="差 2 4" xfId="688"/>
    <cellStyle name="差 3" xfId="689"/>
    <cellStyle name="差 3 2" xfId="690"/>
    <cellStyle name="差 3 2 2" xfId="691"/>
    <cellStyle name="差 3 2 3" xfId="692"/>
    <cellStyle name="差 3 3" xfId="693"/>
    <cellStyle name="差 3 4" xfId="694"/>
    <cellStyle name="差 4" xfId="695"/>
    <cellStyle name="差 4 2" xfId="696"/>
    <cellStyle name="差 4 3" xfId="697"/>
    <cellStyle name="常规 10" xfId="698"/>
    <cellStyle name="常规 2" xfId="699"/>
    <cellStyle name="常规 2 2" xfId="700"/>
    <cellStyle name="常规 2 2 2" xfId="701"/>
    <cellStyle name="常规 2 2 3" xfId="702"/>
    <cellStyle name="常规 2 2 4" xfId="703"/>
    <cellStyle name="常规 2 3" xfId="704"/>
    <cellStyle name="常规 2 3 2" xfId="705"/>
    <cellStyle name="常规 2 3 3" xfId="706"/>
    <cellStyle name="常规 2 4" xfId="707"/>
    <cellStyle name="常规 2 4 2" xfId="708"/>
    <cellStyle name="常规 2 4 3" xfId="709"/>
    <cellStyle name="常规 2 5" xfId="710"/>
    <cellStyle name="常规 2 6" xfId="711"/>
    <cellStyle name="常规 2 7" xfId="712"/>
    <cellStyle name="常规 9" xfId="713"/>
    <cellStyle name="常规_Sheet1" xfId="714"/>
    <cellStyle name="强调文字颜色 1 2" xfId="715"/>
    <cellStyle name="强调文字颜色 1 2 2" xfId="716"/>
    <cellStyle name="强调文字颜色 1 2 2 2" xfId="717"/>
    <cellStyle name="强调文字颜色 1 2 2 3" xfId="718"/>
    <cellStyle name="强调文字颜色 1 2 3" xfId="719"/>
    <cellStyle name="强调文字颜色 1 2 4" xfId="720"/>
    <cellStyle name="强调文字颜色 1 3" xfId="721"/>
    <cellStyle name="强调文字颜色 1 3 2" xfId="722"/>
    <cellStyle name="强调文字颜色 1 3 2 2" xfId="723"/>
    <cellStyle name="强调文字颜色 1 3 2 3" xfId="724"/>
    <cellStyle name="强调文字颜色 1 3 3" xfId="725"/>
    <cellStyle name="强调文字颜色 1 3 4" xfId="726"/>
    <cellStyle name="强调文字颜色 1 4" xfId="727"/>
    <cellStyle name="强调文字颜色 1 4 2" xfId="728"/>
    <cellStyle name="强调文字颜色 1 4 3" xfId="729"/>
    <cellStyle name="强调文字颜色 2 2" xfId="730"/>
    <cellStyle name="强调文字颜色 2 2 2" xfId="731"/>
    <cellStyle name="强调文字颜色 2 2 2 2" xfId="732"/>
    <cellStyle name="强调文字颜色 2 2 2 3" xfId="733"/>
    <cellStyle name="强调文字颜色 2 2 3" xfId="734"/>
    <cellStyle name="强调文字颜色 2 2 4" xfId="735"/>
    <cellStyle name="强调文字颜色 2 3" xfId="736"/>
    <cellStyle name="强调文字颜色 2 3 2" xfId="737"/>
    <cellStyle name="强调文字颜色 2 3 2 2" xfId="738"/>
    <cellStyle name="强调文字颜色 2 3 2 3" xfId="739"/>
    <cellStyle name="强调文字颜色 2 3 3" xfId="740"/>
    <cellStyle name="强调文字颜色 2 3 4" xfId="741"/>
    <cellStyle name="强调文字颜色 2 4" xfId="742"/>
    <cellStyle name="强调文字颜色 2 4 2" xfId="743"/>
    <cellStyle name="强调文字颜色 2 4 3" xfId="744"/>
    <cellStyle name="强调文字颜色 3 2" xfId="745"/>
    <cellStyle name="强调文字颜色 3 2 2" xfId="746"/>
    <cellStyle name="强调文字颜色 3 2 2 2" xfId="747"/>
    <cellStyle name="强调文字颜色 3 2 2 3" xfId="748"/>
    <cellStyle name="强调文字颜色 3 2 3" xfId="749"/>
    <cellStyle name="强调文字颜色 3 2 4" xfId="750"/>
    <cellStyle name="强调文字颜色 3 3" xfId="751"/>
    <cellStyle name="强调文字颜色 3 3 2" xfId="752"/>
    <cellStyle name="强调文字颜色 3 3 2 2" xfId="753"/>
    <cellStyle name="强调文字颜色 3 3 2 3" xfId="754"/>
    <cellStyle name="强调文字颜色 3 3 3" xfId="755"/>
    <cellStyle name="强调文字颜色 3 3 4" xfId="756"/>
    <cellStyle name="强调文字颜色 3 4" xfId="757"/>
    <cellStyle name="强调文字颜色 3 4 2" xfId="758"/>
    <cellStyle name="强调文字颜色 3 4 3" xfId="759"/>
    <cellStyle name="强调文字颜色 4 2" xfId="760"/>
    <cellStyle name="强调文字颜色 4 2 2" xfId="761"/>
    <cellStyle name="强调文字颜色 4 2 2 2" xfId="762"/>
    <cellStyle name="强调文字颜色 4 2 2 3" xfId="763"/>
    <cellStyle name="强调文字颜色 4 2 3" xfId="764"/>
    <cellStyle name="强调文字颜色 4 2 4" xfId="765"/>
    <cellStyle name="强调文字颜色 4 3" xfId="766"/>
    <cellStyle name="强调文字颜色 4 3 2" xfId="767"/>
    <cellStyle name="强调文字颜色 4 3 2 2" xfId="768"/>
    <cellStyle name="强调文字颜色 4 3 2 3" xfId="769"/>
    <cellStyle name="强调文字颜色 4 3 3" xfId="770"/>
    <cellStyle name="强调文字颜色 4 3 4" xfId="771"/>
    <cellStyle name="强调文字颜色 4 4" xfId="772"/>
    <cellStyle name="强调文字颜色 4 4 2" xfId="773"/>
    <cellStyle name="强调文字颜色 4 4 3" xfId="774"/>
    <cellStyle name="强调文字颜色 5 2" xfId="775"/>
    <cellStyle name="强调文字颜色 5 2 2" xfId="776"/>
    <cellStyle name="强调文字颜色 5 2 2 2" xfId="777"/>
    <cellStyle name="强调文字颜色 5 2 2 3" xfId="778"/>
    <cellStyle name="强调文字颜色 5 2 3" xfId="779"/>
    <cellStyle name="强调文字颜色 5 2 4" xfId="780"/>
    <cellStyle name="强调文字颜色 5 3" xfId="781"/>
    <cellStyle name="强调文字颜色 5 3 2" xfId="782"/>
    <cellStyle name="强调文字颜色 5 3 2 2" xfId="783"/>
    <cellStyle name="强调文字颜色 5 3 2 3" xfId="784"/>
    <cellStyle name="强调文字颜色 5 3 3" xfId="785"/>
    <cellStyle name="强调文字颜色 5 3 4" xfId="786"/>
    <cellStyle name="强调文字颜色 5 4" xfId="787"/>
    <cellStyle name="强调文字颜色 5 4 2" xfId="788"/>
    <cellStyle name="强调文字颜色 5 4 3" xfId="789"/>
    <cellStyle name="强调文字颜色 6 2" xfId="790"/>
    <cellStyle name="强调文字颜色 6 2 2" xfId="791"/>
    <cellStyle name="强调文字颜色 6 2 2 2" xfId="792"/>
    <cellStyle name="强调文字颜色 6 2 2 3" xfId="793"/>
    <cellStyle name="强调文字颜色 6 2 3" xfId="794"/>
    <cellStyle name="强调文字颜色 6 2 4" xfId="795"/>
    <cellStyle name="强调文字颜色 6 3" xfId="796"/>
    <cellStyle name="强调文字颜色 6 3 2" xfId="797"/>
    <cellStyle name="强调文字颜色 6 3 2 2" xfId="798"/>
    <cellStyle name="强调文字颜色 6 3 2 3" xfId="799"/>
    <cellStyle name="强调文字颜色 6 3 3" xfId="800"/>
    <cellStyle name="强调文字颜色 6 3 4" xfId="801"/>
    <cellStyle name="强调文字颜色 6 4" xfId="802"/>
    <cellStyle name="强调文字颜色 6 4 2" xfId="803"/>
    <cellStyle name="强调文字颜色 6 4 3" xfId="804"/>
    <cellStyle name="标题 1 2" xfId="805"/>
    <cellStyle name="标题 1 2 2" xfId="806"/>
    <cellStyle name="标题 1 2 2 2" xfId="807"/>
    <cellStyle name="标题 1 2 2 3" xfId="808"/>
    <cellStyle name="标题 1 2 3" xfId="809"/>
    <cellStyle name="标题 1 2 4" xfId="810"/>
    <cellStyle name="标题 1 3" xfId="811"/>
    <cellStyle name="标题 1 3 2" xfId="812"/>
    <cellStyle name="标题 1 3 2 2" xfId="813"/>
    <cellStyle name="标题 1 3 2 3" xfId="814"/>
    <cellStyle name="标题 1 3 3" xfId="815"/>
    <cellStyle name="标题 1 3 4" xfId="816"/>
    <cellStyle name="标题 1 4" xfId="817"/>
    <cellStyle name="标题 1 4 2" xfId="818"/>
    <cellStyle name="标题 1 4 3" xfId="819"/>
    <cellStyle name="标题 2 2" xfId="820"/>
    <cellStyle name="标题 2 2 2" xfId="821"/>
    <cellStyle name="标题 2 2 2 2" xfId="822"/>
    <cellStyle name="标题 2 2 2 3" xfId="823"/>
    <cellStyle name="标题 2 2 3" xfId="824"/>
    <cellStyle name="标题 2 2 4" xfId="825"/>
    <cellStyle name="标题 2 3" xfId="826"/>
    <cellStyle name="标题 2 3 2" xfId="827"/>
    <cellStyle name="标题 2 3 2 2" xfId="828"/>
    <cellStyle name="标题 2 3 2 3" xfId="829"/>
    <cellStyle name="标题 2 3 3" xfId="830"/>
    <cellStyle name="标题 2 3 4" xfId="831"/>
    <cellStyle name="标题 2 4" xfId="832"/>
    <cellStyle name="标题 2 4 2" xfId="833"/>
    <cellStyle name="标题 2 4 3" xfId="834"/>
    <cellStyle name="标题 3 2" xfId="835"/>
    <cellStyle name="标题 3 2 2" xfId="836"/>
    <cellStyle name="标题 3 2 2 2" xfId="837"/>
    <cellStyle name="标题 3 2 2 3" xfId="838"/>
    <cellStyle name="标题 3 2 3" xfId="839"/>
    <cellStyle name="标题 3 2 4" xfId="840"/>
    <cellStyle name="标题 3 3" xfId="841"/>
    <cellStyle name="标题 3 3 2" xfId="842"/>
    <cellStyle name="标题 3 3 2 2" xfId="843"/>
    <cellStyle name="标题 3 3 2 3" xfId="844"/>
    <cellStyle name="标题 3 3 3" xfId="845"/>
    <cellStyle name="标题 3 3 4" xfId="846"/>
    <cellStyle name="标题 3 4" xfId="847"/>
    <cellStyle name="标题 3 4 2" xfId="848"/>
    <cellStyle name="标题 3 4 3" xfId="849"/>
    <cellStyle name="标题 4 2" xfId="850"/>
    <cellStyle name="标题 4 2 2" xfId="851"/>
    <cellStyle name="标题 4 2 2 2" xfId="852"/>
    <cellStyle name="标题 4 2 2 3" xfId="853"/>
    <cellStyle name="标题 4 2 3" xfId="854"/>
    <cellStyle name="标题 4 2 4" xfId="855"/>
    <cellStyle name="标题 4 3" xfId="856"/>
    <cellStyle name="标题 4 3 2" xfId="857"/>
    <cellStyle name="标题 4 3 2 2" xfId="858"/>
    <cellStyle name="标题 4 3 2 3" xfId="859"/>
    <cellStyle name="标题 4 3 3" xfId="860"/>
    <cellStyle name="标题 4 3 4" xfId="861"/>
    <cellStyle name="标题 4 4" xfId="862"/>
    <cellStyle name="标题 4 4 2" xfId="863"/>
    <cellStyle name="标题 4 4 3" xfId="864"/>
    <cellStyle name="标题 5" xfId="865"/>
    <cellStyle name="标题 5 2" xfId="866"/>
    <cellStyle name="标题 5 2 2" xfId="867"/>
    <cellStyle name="标题 5 2 3" xfId="868"/>
    <cellStyle name="标题 5 3" xfId="869"/>
    <cellStyle name="标题 5 4" xfId="870"/>
    <cellStyle name="标题 6" xfId="871"/>
    <cellStyle name="标题 6 2" xfId="872"/>
    <cellStyle name="标题 6 2 2" xfId="873"/>
    <cellStyle name="标题 6 2 3" xfId="874"/>
    <cellStyle name="标题 6 3" xfId="875"/>
    <cellStyle name="标题 6 4" xfId="876"/>
    <cellStyle name="标题 7" xfId="877"/>
    <cellStyle name="标题 7 2" xfId="878"/>
    <cellStyle name="标题 7 3" xfId="879"/>
    <cellStyle name="检查单元格 2" xfId="880"/>
    <cellStyle name="检查单元格 2 2" xfId="881"/>
    <cellStyle name="检查单元格 2 2 2" xfId="882"/>
    <cellStyle name="检查单元格 2 2 3" xfId="883"/>
    <cellStyle name="检查单元格 2 3" xfId="884"/>
    <cellStyle name="检查单元格 2 4" xfId="885"/>
    <cellStyle name="检查单元格 3" xfId="886"/>
    <cellStyle name="检查单元格 3 2" xfId="887"/>
    <cellStyle name="检查单元格 3 2 2" xfId="888"/>
    <cellStyle name="检查单元格 3 2 3" xfId="889"/>
    <cellStyle name="检查单元格 3 3" xfId="890"/>
    <cellStyle name="检查单元格 3 4" xfId="891"/>
    <cellStyle name="检查单元格 4" xfId="892"/>
    <cellStyle name="检查单元格 4 2" xfId="893"/>
    <cellStyle name="检查单元格 4 3" xfId="894"/>
    <cellStyle name="汇总 2" xfId="895"/>
    <cellStyle name="汇总 2 2" xfId="896"/>
    <cellStyle name="汇总 2 2 2" xfId="897"/>
    <cellStyle name="汇总 2 2 2 2" xfId="1160"/>
    <cellStyle name="汇总 2 2 2 2 2" xfId="1277"/>
    <cellStyle name="汇总 2 2 2 3" xfId="1134"/>
    <cellStyle name="汇总 2 2 2 3 2" xfId="1302"/>
    <cellStyle name="汇总 2 2 2 4" xfId="1401"/>
    <cellStyle name="汇总 2 2 3" xfId="898"/>
    <cellStyle name="汇总 2 2 3 2" xfId="1161"/>
    <cellStyle name="汇总 2 2 3 2 2" xfId="1276"/>
    <cellStyle name="汇总 2 2 3 3" xfId="1133"/>
    <cellStyle name="汇总 2 2 3 3 2" xfId="1331"/>
    <cellStyle name="汇总 2 2 3 4" xfId="1402"/>
    <cellStyle name="汇总 2 2 4" xfId="1159"/>
    <cellStyle name="汇总 2 2 4 2" xfId="1278"/>
    <cellStyle name="汇总 2 2 5" xfId="1135"/>
    <cellStyle name="汇总 2 2 5 2" xfId="1301"/>
    <cellStyle name="汇总 2 2 6" xfId="1400"/>
    <cellStyle name="汇总 2 3" xfId="899"/>
    <cellStyle name="汇总 2 3 2" xfId="1162"/>
    <cellStyle name="汇总 2 3 2 2" xfId="1275"/>
    <cellStyle name="汇总 2 3 3" xfId="1132"/>
    <cellStyle name="汇总 2 3 3 2" xfId="1332"/>
    <cellStyle name="汇总 2 3 4" xfId="1403"/>
    <cellStyle name="汇总 2 4" xfId="900"/>
    <cellStyle name="汇总 2 4 2" xfId="1163"/>
    <cellStyle name="汇总 2 4 2 2" xfId="1274"/>
    <cellStyle name="汇总 2 4 3" xfId="1131"/>
    <cellStyle name="汇总 2 4 3 2" xfId="1333"/>
    <cellStyle name="汇总 2 4 4" xfId="1404"/>
    <cellStyle name="汇总 2 5" xfId="1158"/>
    <cellStyle name="汇总 2 5 2" xfId="1279"/>
    <cellStyle name="汇总 2 6" xfId="1136"/>
    <cellStyle name="汇总 2 6 2" xfId="1300"/>
    <cellStyle name="汇总 2 7" xfId="1399"/>
    <cellStyle name="汇总 3" xfId="901"/>
    <cellStyle name="汇总 3 2" xfId="902"/>
    <cellStyle name="汇总 3 2 2" xfId="903"/>
    <cellStyle name="汇总 3 2 2 2" xfId="1166"/>
    <cellStyle name="汇总 3 2 2 2 2" xfId="1476"/>
    <cellStyle name="汇总 3 2 2 3" xfId="1128"/>
    <cellStyle name="汇总 3 2 2 3 2" xfId="1336"/>
    <cellStyle name="汇总 3 2 2 4" xfId="1407"/>
    <cellStyle name="汇总 3 2 3" xfId="904"/>
    <cellStyle name="汇总 3 2 3 2" xfId="1167"/>
    <cellStyle name="汇总 3 2 3 2 2" xfId="1477"/>
    <cellStyle name="汇总 3 2 3 3" xfId="1127"/>
    <cellStyle name="汇总 3 2 3 3 2" xfId="1337"/>
    <cellStyle name="汇总 3 2 3 4" xfId="1408"/>
    <cellStyle name="汇总 3 2 4" xfId="1165"/>
    <cellStyle name="汇总 3 2 4 2" xfId="1475"/>
    <cellStyle name="汇总 3 2 5" xfId="1129"/>
    <cellStyle name="汇总 3 2 5 2" xfId="1335"/>
    <cellStyle name="汇总 3 2 6" xfId="1406"/>
    <cellStyle name="汇总 3 3" xfId="905"/>
    <cellStyle name="汇总 3 3 2" xfId="1168"/>
    <cellStyle name="汇总 3 3 2 2" xfId="1478"/>
    <cellStyle name="汇总 3 3 3" xfId="1126"/>
    <cellStyle name="汇总 3 3 3 2" xfId="1338"/>
    <cellStyle name="汇总 3 3 4" xfId="1409"/>
    <cellStyle name="汇总 3 4" xfId="906"/>
    <cellStyle name="汇总 3 4 2" xfId="1169"/>
    <cellStyle name="汇总 3 4 2 2" xfId="1479"/>
    <cellStyle name="汇总 3 4 3" xfId="1125"/>
    <cellStyle name="汇总 3 4 3 2" xfId="1339"/>
    <cellStyle name="汇总 3 4 4" xfId="1410"/>
    <cellStyle name="汇总 3 5" xfId="1164"/>
    <cellStyle name="汇总 3 5 2" xfId="1273"/>
    <cellStyle name="汇总 3 6" xfId="1130"/>
    <cellStyle name="汇总 3 6 2" xfId="1334"/>
    <cellStyle name="汇总 3 7" xfId="1405"/>
    <cellStyle name="汇总 4" xfId="907"/>
    <cellStyle name="汇总 4 2" xfId="908"/>
    <cellStyle name="汇总 4 2 2" xfId="1171"/>
    <cellStyle name="汇总 4 2 2 2" xfId="1481"/>
    <cellStyle name="汇总 4 2 3" xfId="1123"/>
    <cellStyle name="汇总 4 2 3 2" xfId="1341"/>
    <cellStyle name="汇总 4 2 4" xfId="1412"/>
    <cellStyle name="汇总 4 3" xfId="909"/>
    <cellStyle name="汇总 4 3 2" xfId="1172"/>
    <cellStyle name="汇总 4 3 2 2" xfId="1482"/>
    <cellStyle name="汇总 4 3 3" xfId="1122"/>
    <cellStyle name="汇总 4 3 3 2" xfId="1342"/>
    <cellStyle name="汇总 4 3 4" xfId="1413"/>
    <cellStyle name="汇总 4 4" xfId="1170"/>
    <cellStyle name="汇总 4 4 2" xfId="1480"/>
    <cellStyle name="汇总 4 5" xfId="1124"/>
    <cellStyle name="汇总 4 5 2" xfId="1340"/>
    <cellStyle name="汇总 4 6" xfId="1411"/>
    <cellStyle name="注释 2" xfId="910"/>
    <cellStyle name="注释 2 2" xfId="911"/>
    <cellStyle name="注释 2 2 2" xfId="912"/>
    <cellStyle name="注释 2 2 2 2" xfId="1175"/>
    <cellStyle name="注释 2 2 2 2 2" xfId="1485"/>
    <cellStyle name="注释 2 2 2 3" xfId="1119"/>
    <cellStyle name="注释 2 2 2 3 2" xfId="1345"/>
    <cellStyle name="注释 2 2 2 4" xfId="1416"/>
    <cellStyle name="注释 2 2 3" xfId="913"/>
    <cellStyle name="注释 2 2 3 2" xfId="1176"/>
    <cellStyle name="注释 2 2 3 2 2" xfId="1486"/>
    <cellStyle name="注释 2 2 3 3" xfId="1118"/>
    <cellStyle name="注释 2 2 3 3 2" xfId="1346"/>
    <cellStyle name="注释 2 2 3 4" xfId="1417"/>
    <cellStyle name="注释 2 2 4" xfId="1174"/>
    <cellStyle name="注释 2 2 4 2" xfId="1484"/>
    <cellStyle name="注释 2 2 5" xfId="1120"/>
    <cellStyle name="注释 2 2 5 2" xfId="1344"/>
    <cellStyle name="注释 2 2 6" xfId="1415"/>
    <cellStyle name="注释 2 3" xfId="914"/>
    <cellStyle name="注释 2 3 2" xfId="1177"/>
    <cellStyle name="注释 2 3 2 2" xfId="1487"/>
    <cellStyle name="注释 2 3 3" xfId="1117"/>
    <cellStyle name="注释 2 3 3 2" xfId="1347"/>
    <cellStyle name="注释 2 3 4" xfId="1418"/>
    <cellStyle name="注释 2 4" xfId="915"/>
    <cellStyle name="注释 2 4 2" xfId="1178"/>
    <cellStyle name="注释 2 4 2 2" xfId="1488"/>
    <cellStyle name="注释 2 4 3" xfId="1116"/>
    <cellStyle name="注释 2 4 3 2" xfId="1348"/>
    <cellStyle name="注释 2 4 4" xfId="1419"/>
    <cellStyle name="注释 2 5" xfId="1173"/>
    <cellStyle name="注释 2 5 2" xfId="1483"/>
    <cellStyle name="注释 2 6" xfId="1121"/>
    <cellStyle name="注释 2 6 2" xfId="1343"/>
    <cellStyle name="注释 2 7" xfId="1414"/>
    <cellStyle name="注释 3" xfId="916"/>
    <cellStyle name="注释 3 2" xfId="917"/>
    <cellStyle name="注释 3 2 2" xfId="918"/>
    <cellStyle name="注释 3 2 2 2" xfId="1181"/>
    <cellStyle name="注释 3 2 2 2 2" xfId="1491"/>
    <cellStyle name="注释 3 2 2 3" xfId="1113"/>
    <cellStyle name="注释 3 2 2 3 2" xfId="1351"/>
    <cellStyle name="注释 3 2 2 4" xfId="1422"/>
    <cellStyle name="注释 3 2 3" xfId="919"/>
    <cellStyle name="注释 3 2 3 2" xfId="1182"/>
    <cellStyle name="注释 3 2 3 2 2" xfId="1492"/>
    <cellStyle name="注释 3 2 3 3" xfId="1112"/>
    <cellStyle name="注释 3 2 3 3 2" xfId="1352"/>
    <cellStyle name="注释 3 2 3 4" xfId="1423"/>
    <cellStyle name="注释 3 2 4" xfId="1180"/>
    <cellStyle name="注释 3 2 4 2" xfId="1490"/>
    <cellStyle name="注释 3 2 5" xfId="1114"/>
    <cellStyle name="注释 3 2 5 2" xfId="1350"/>
    <cellStyle name="注释 3 2 6" xfId="1421"/>
    <cellStyle name="注释 3 3" xfId="920"/>
    <cellStyle name="注释 3 3 2" xfId="1183"/>
    <cellStyle name="注释 3 3 2 2" xfId="1493"/>
    <cellStyle name="注释 3 3 3" xfId="1111"/>
    <cellStyle name="注释 3 3 3 2" xfId="1353"/>
    <cellStyle name="注释 3 3 4" xfId="1424"/>
    <cellStyle name="注释 3 4" xfId="921"/>
    <cellStyle name="注释 3 4 2" xfId="1184"/>
    <cellStyle name="注释 3 4 2 2" xfId="1494"/>
    <cellStyle name="注释 3 4 3" xfId="1110"/>
    <cellStyle name="注释 3 4 3 2" xfId="1354"/>
    <cellStyle name="注释 3 4 4" xfId="1425"/>
    <cellStyle name="注释 3 5" xfId="1179"/>
    <cellStyle name="注释 3 5 2" xfId="1489"/>
    <cellStyle name="注释 3 6" xfId="1115"/>
    <cellStyle name="注释 3 6 2" xfId="1349"/>
    <cellStyle name="注释 3 7" xfId="1420"/>
    <cellStyle name="注释 4" xfId="922"/>
    <cellStyle name="注释 4 2" xfId="923"/>
    <cellStyle name="注释 4 2 2" xfId="1186"/>
    <cellStyle name="注释 4 2 2 2" xfId="1496"/>
    <cellStyle name="注释 4 2 3" xfId="1108"/>
    <cellStyle name="注释 4 2 3 2" xfId="1356"/>
    <cellStyle name="注释 4 2 4" xfId="1427"/>
    <cellStyle name="注释 4 3" xfId="924"/>
    <cellStyle name="注释 4 3 2" xfId="1187"/>
    <cellStyle name="注释 4 3 2 2" xfId="1497"/>
    <cellStyle name="注释 4 3 3" xfId="1107"/>
    <cellStyle name="注释 4 3 3 2" xfId="1357"/>
    <cellStyle name="注释 4 3 4" xfId="1428"/>
    <cellStyle name="注释 4 4" xfId="1185"/>
    <cellStyle name="注释 4 4 2" xfId="1495"/>
    <cellStyle name="注释 4 5" xfId="1109"/>
    <cellStyle name="注释 4 5 2" xfId="1355"/>
    <cellStyle name="注释 4 6" xfId="1426"/>
    <cellStyle name="解释性文本 2" xfId="925"/>
    <cellStyle name="解释性文本 2 2" xfId="926"/>
    <cellStyle name="解释性文本 2 2 2" xfId="927"/>
    <cellStyle name="解释性文本 2 2 3" xfId="928"/>
    <cellStyle name="解释性文本 2 3" xfId="929"/>
    <cellStyle name="解释性文本 2 4" xfId="930"/>
    <cellStyle name="解释性文本 3" xfId="931"/>
    <cellStyle name="解释性文本 3 2" xfId="932"/>
    <cellStyle name="解释性文本 3 2 2" xfId="933"/>
    <cellStyle name="解释性文本 3 2 3" xfId="934"/>
    <cellStyle name="解释性文本 3 3" xfId="935"/>
    <cellStyle name="解释性文本 3 4" xfId="936"/>
    <cellStyle name="解释性文本 4" xfId="937"/>
    <cellStyle name="解释性文本 4 2" xfId="938"/>
    <cellStyle name="解释性文本 4 3" xfId="939"/>
    <cellStyle name="警告文本 2" xfId="940"/>
    <cellStyle name="警告文本 2 2" xfId="941"/>
    <cellStyle name="警告文本 2 2 2" xfId="942"/>
    <cellStyle name="警告文本 2 2 3" xfId="943"/>
    <cellStyle name="警告文本 2 3" xfId="944"/>
    <cellStyle name="警告文本 2 4" xfId="945"/>
    <cellStyle name="警告文本 3" xfId="946"/>
    <cellStyle name="警告文本 3 2" xfId="947"/>
    <cellStyle name="警告文本 3 2 2" xfId="948"/>
    <cellStyle name="警告文本 3 2 3" xfId="949"/>
    <cellStyle name="警告文本 3 3" xfId="950"/>
    <cellStyle name="警告文本 3 4" xfId="951"/>
    <cellStyle name="警告文本 4" xfId="952"/>
    <cellStyle name="警告文本 4 2" xfId="953"/>
    <cellStyle name="警告文本 4 3" xfId="954"/>
    <cellStyle name="计算 2" xfId="955"/>
    <cellStyle name="计算 2 2" xfId="956"/>
    <cellStyle name="计算 2 2 2" xfId="957"/>
    <cellStyle name="计算 2 2 2 2" xfId="1190"/>
    <cellStyle name="计算 2 2 2 2 2" xfId="1500"/>
    <cellStyle name="计算 2 2 2 3" xfId="1070"/>
    <cellStyle name="计算 2 2 2 3 2" xfId="1394"/>
    <cellStyle name="计算 2 2 2 4" xfId="1431"/>
    <cellStyle name="计算 2 2 3" xfId="958"/>
    <cellStyle name="计算 2 2 3 2" xfId="1191"/>
    <cellStyle name="计算 2 2 3 2 2" xfId="1501"/>
    <cellStyle name="计算 2 2 3 3" xfId="1069"/>
    <cellStyle name="计算 2 2 3 3 2" xfId="1395"/>
    <cellStyle name="计算 2 2 3 4" xfId="1432"/>
    <cellStyle name="计算 2 2 4" xfId="1189"/>
    <cellStyle name="计算 2 2 4 2" xfId="1499"/>
    <cellStyle name="计算 2 2 5" xfId="1071"/>
    <cellStyle name="计算 2 2 5 2" xfId="1393"/>
    <cellStyle name="计算 2 2 6" xfId="1430"/>
    <cellStyle name="计算 2 3" xfId="959"/>
    <cellStyle name="计算 2 3 2" xfId="1192"/>
    <cellStyle name="计算 2 3 2 2" xfId="1502"/>
    <cellStyle name="计算 2 3 3" xfId="1068"/>
    <cellStyle name="计算 2 3 3 2" xfId="1396"/>
    <cellStyle name="计算 2 3 4" xfId="1433"/>
    <cellStyle name="计算 2 4" xfId="960"/>
    <cellStyle name="计算 2 4 2" xfId="1193"/>
    <cellStyle name="计算 2 4 2 2" xfId="1503"/>
    <cellStyle name="计算 2 4 3" xfId="1067"/>
    <cellStyle name="计算 2 4 3 2" xfId="1397"/>
    <cellStyle name="计算 2 4 4" xfId="1434"/>
    <cellStyle name="计算 2 5" xfId="1188"/>
    <cellStyle name="计算 2 5 2" xfId="1498"/>
    <cellStyle name="计算 2 6" xfId="1072"/>
    <cellStyle name="计算 2 6 2" xfId="1392"/>
    <cellStyle name="计算 2 7" xfId="1429"/>
    <cellStyle name="计算 3" xfId="961"/>
    <cellStyle name="计算 3 2" xfId="962"/>
    <cellStyle name="计算 3 2 2" xfId="963"/>
    <cellStyle name="计算 3 2 2 2" xfId="1196"/>
    <cellStyle name="计算 3 2 2 2 2" xfId="1506"/>
    <cellStyle name="计算 3 2 2 3" xfId="1235"/>
    <cellStyle name="计算 3 2 2 3 2" xfId="1545"/>
    <cellStyle name="计算 3 2 2 4" xfId="1437"/>
    <cellStyle name="计算 3 2 3" xfId="964"/>
    <cellStyle name="计算 3 2 3 2" xfId="1197"/>
    <cellStyle name="计算 3 2 3 2 2" xfId="1507"/>
    <cellStyle name="计算 3 2 3 3" xfId="1236"/>
    <cellStyle name="计算 3 2 3 3 2" xfId="1546"/>
    <cellStyle name="计算 3 2 3 4" xfId="1438"/>
    <cellStyle name="计算 3 2 4" xfId="1195"/>
    <cellStyle name="计算 3 2 4 2" xfId="1505"/>
    <cellStyle name="计算 3 2 5" xfId="1234"/>
    <cellStyle name="计算 3 2 5 2" xfId="1544"/>
    <cellStyle name="计算 3 2 6" xfId="1436"/>
    <cellStyle name="计算 3 3" xfId="965"/>
    <cellStyle name="计算 3 3 2" xfId="1198"/>
    <cellStyle name="计算 3 3 2 2" xfId="1508"/>
    <cellStyle name="计算 3 3 3" xfId="1237"/>
    <cellStyle name="计算 3 3 3 2" xfId="1547"/>
    <cellStyle name="计算 3 3 4" xfId="1439"/>
    <cellStyle name="计算 3 4" xfId="966"/>
    <cellStyle name="计算 3 4 2" xfId="1199"/>
    <cellStyle name="计算 3 4 2 2" xfId="1509"/>
    <cellStyle name="计算 3 4 3" xfId="1238"/>
    <cellStyle name="计算 3 4 3 2" xfId="1548"/>
    <cellStyle name="计算 3 4 4" xfId="1440"/>
    <cellStyle name="计算 3 5" xfId="1194"/>
    <cellStyle name="计算 3 5 2" xfId="1504"/>
    <cellStyle name="计算 3 6" xfId="1066"/>
    <cellStyle name="计算 3 6 2" xfId="1398"/>
    <cellStyle name="计算 3 7" xfId="1435"/>
    <cellStyle name="计算 4" xfId="967"/>
    <cellStyle name="计算 4 2" xfId="968"/>
    <cellStyle name="计算 4 2 2" xfId="1201"/>
    <cellStyle name="计算 4 2 2 2" xfId="1511"/>
    <cellStyle name="计算 4 2 3" xfId="1240"/>
    <cellStyle name="计算 4 2 3 2" xfId="1550"/>
    <cellStyle name="计算 4 2 4" xfId="1442"/>
    <cellStyle name="计算 4 3" xfId="969"/>
    <cellStyle name="计算 4 3 2" xfId="1202"/>
    <cellStyle name="计算 4 3 2 2" xfId="1512"/>
    <cellStyle name="计算 4 3 3" xfId="1241"/>
    <cellStyle name="计算 4 3 3 2" xfId="1551"/>
    <cellStyle name="计算 4 3 4" xfId="1443"/>
    <cellStyle name="计算 4 4" xfId="1200"/>
    <cellStyle name="计算 4 4 2" xfId="1510"/>
    <cellStyle name="计算 4 5" xfId="1239"/>
    <cellStyle name="计算 4 5 2" xfId="1549"/>
    <cellStyle name="计算 4 6" xfId="1441"/>
    <cellStyle name="输入 2" xfId="970"/>
    <cellStyle name="输入 2 2" xfId="971"/>
    <cellStyle name="输入 2 2 2" xfId="972"/>
    <cellStyle name="输入 2 2 2 2" xfId="1205"/>
    <cellStyle name="输入 2 2 2 2 2" xfId="1515"/>
    <cellStyle name="输入 2 2 2 3" xfId="1244"/>
    <cellStyle name="输入 2 2 2 3 2" xfId="1554"/>
    <cellStyle name="输入 2 2 2 4" xfId="1446"/>
    <cellStyle name="输入 2 2 3" xfId="973"/>
    <cellStyle name="输入 2 2 3 2" xfId="1206"/>
    <cellStyle name="输入 2 2 3 2 2" xfId="1516"/>
    <cellStyle name="输入 2 2 3 3" xfId="1245"/>
    <cellStyle name="输入 2 2 3 3 2" xfId="1555"/>
    <cellStyle name="输入 2 2 3 4" xfId="1447"/>
    <cellStyle name="输入 2 2 4" xfId="1204"/>
    <cellStyle name="输入 2 2 4 2" xfId="1514"/>
    <cellStyle name="输入 2 2 5" xfId="1243"/>
    <cellStyle name="输入 2 2 5 2" xfId="1553"/>
    <cellStyle name="输入 2 2 6" xfId="1445"/>
    <cellStyle name="输入 2 3" xfId="974"/>
    <cellStyle name="输入 2 3 2" xfId="1207"/>
    <cellStyle name="输入 2 3 2 2" xfId="1517"/>
    <cellStyle name="输入 2 3 3" xfId="1246"/>
    <cellStyle name="输入 2 3 3 2" xfId="1556"/>
    <cellStyle name="输入 2 3 4" xfId="1448"/>
    <cellStyle name="输入 2 4" xfId="975"/>
    <cellStyle name="输入 2 4 2" xfId="1208"/>
    <cellStyle name="输入 2 4 2 2" xfId="1518"/>
    <cellStyle name="输入 2 4 3" xfId="1247"/>
    <cellStyle name="输入 2 4 3 2" xfId="1557"/>
    <cellStyle name="输入 2 4 4" xfId="1449"/>
    <cellStyle name="输入 2 5" xfId="1203"/>
    <cellStyle name="输入 2 5 2" xfId="1513"/>
    <cellStyle name="输入 2 6" xfId="1242"/>
    <cellStyle name="输入 2 6 2" xfId="1552"/>
    <cellStyle name="输入 2 7" xfId="1444"/>
    <cellStyle name="输入 3" xfId="976"/>
    <cellStyle name="输入 3 2" xfId="977"/>
    <cellStyle name="输入 3 2 2" xfId="978"/>
    <cellStyle name="输入 3 2 2 2" xfId="1211"/>
    <cellStyle name="输入 3 2 2 2 2" xfId="1521"/>
    <cellStyle name="输入 3 2 2 3" xfId="1250"/>
    <cellStyle name="输入 3 2 2 3 2" xfId="1560"/>
    <cellStyle name="输入 3 2 2 4" xfId="1452"/>
    <cellStyle name="输入 3 2 3" xfId="979"/>
    <cellStyle name="输入 3 2 3 2" xfId="1212"/>
    <cellStyle name="输入 3 2 3 2 2" xfId="1522"/>
    <cellStyle name="输入 3 2 3 3" xfId="1251"/>
    <cellStyle name="输入 3 2 3 3 2" xfId="1561"/>
    <cellStyle name="输入 3 2 3 4" xfId="1453"/>
    <cellStyle name="输入 3 2 4" xfId="1210"/>
    <cellStyle name="输入 3 2 4 2" xfId="1520"/>
    <cellStyle name="输入 3 2 5" xfId="1249"/>
    <cellStyle name="输入 3 2 5 2" xfId="1559"/>
    <cellStyle name="输入 3 2 6" xfId="1451"/>
    <cellStyle name="输入 3 3" xfId="980"/>
    <cellStyle name="输入 3 3 2" xfId="1213"/>
    <cellStyle name="输入 3 3 2 2" xfId="1523"/>
    <cellStyle name="输入 3 3 3" xfId="1252"/>
    <cellStyle name="输入 3 3 3 2" xfId="1562"/>
    <cellStyle name="输入 3 3 4" xfId="1454"/>
    <cellStyle name="输入 3 4" xfId="981"/>
    <cellStyle name="输入 3 4 2" xfId="1214"/>
    <cellStyle name="输入 3 4 2 2" xfId="1524"/>
    <cellStyle name="输入 3 4 3" xfId="1253"/>
    <cellStyle name="输入 3 4 3 2" xfId="1563"/>
    <cellStyle name="输入 3 4 4" xfId="1455"/>
    <cellStyle name="输入 3 5" xfId="1209"/>
    <cellStyle name="输入 3 5 2" xfId="1519"/>
    <cellStyle name="输入 3 6" xfId="1248"/>
    <cellStyle name="输入 3 6 2" xfId="1558"/>
    <cellStyle name="输入 3 7" xfId="1450"/>
    <cellStyle name="输入 4" xfId="982"/>
    <cellStyle name="输入 4 2" xfId="983"/>
    <cellStyle name="输入 4 2 2" xfId="1216"/>
    <cellStyle name="输入 4 2 2 2" xfId="1526"/>
    <cellStyle name="输入 4 2 3" xfId="1255"/>
    <cellStyle name="输入 4 2 3 2" xfId="1565"/>
    <cellStyle name="输入 4 2 4" xfId="1457"/>
    <cellStyle name="输入 4 3" xfId="984"/>
    <cellStyle name="输入 4 3 2" xfId="1217"/>
    <cellStyle name="输入 4 3 2 2" xfId="1527"/>
    <cellStyle name="输入 4 3 3" xfId="1256"/>
    <cellStyle name="输入 4 3 3 2" xfId="1566"/>
    <cellStyle name="输入 4 3 4" xfId="1458"/>
    <cellStyle name="输入 4 4" xfId="1215"/>
    <cellStyle name="输入 4 4 2" xfId="1525"/>
    <cellStyle name="输入 4 5" xfId="1254"/>
    <cellStyle name="输入 4 5 2" xfId="1564"/>
    <cellStyle name="输入 4 6" xfId="1456"/>
    <cellStyle name="输出 2" xfId="985"/>
    <cellStyle name="输出 2 2" xfId="986"/>
    <cellStyle name="输出 2 2 2" xfId="987"/>
    <cellStyle name="输出 2 2 2 2" xfId="1220"/>
    <cellStyle name="输出 2 2 2 2 2" xfId="1530"/>
    <cellStyle name="输出 2 2 2 3" xfId="1259"/>
    <cellStyle name="输出 2 2 2 3 2" xfId="1569"/>
    <cellStyle name="输出 2 2 2 4" xfId="1461"/>
    <cellStyle name="输出 2 2 3" xfId="988"/>
    <cellStyle name="输出 2 2 3 2" xfId="1221"/>
    <cellStyle name="输出 2 2 3 2 2" xfId="1531"/>
    <cellStyle name="输出 2 2 3 3" xfId="1260"/>
    <cellStyle name="输出 2 2 3 3 2" xfId="1570"/>
    <cellStyle name="输出 2 2 3 4" xfId="1462"/>
    <cellStyle name="输出 2 2 4" xfId="1219"/>
    <cellStyle name="输出 2 2 4 2" xfId="1529"/>
    <cellStyle name="输出 2 2 5" xfId="1258"/>
    <cellStyle name="输出 2 2 5 2" xfId="1568"/>
    <cellStyle name="输出 2 2 6" xfId="1460"/>
    <cellStyle name="输出 2 3" xfId="989"/>
    <cellStyle name="输出 2 3 2" xfId="1222"/>
    <cellStyle name="输出 2 3 2 2" xfId="1532"/>
    <cellStyle name="输出 2 3 3" xfId="1261"/>
    <cellStyle name="输出 2 3 3 2" xfId="1571"/>
    <cellStyle name="输出 2 3 4" xfId="1463"/>
    <cellStyle name="输出 2 4" xfId="990"/>
    <cellStyle name="输出 2 4 2" xfId="1223"/>
    <cellStyle name="输出 2 4 2 2" xfId="1533"/>
    <cellStyle name="输出 2 4 3" xfId="1262"/>
    <cellStyle name="输出 2 4 3 2" xfId="1572"/>
    <cellStyle name="输出 2 4 4" xfId="1464"/>
    <cellStyle name="输出 2 5" xfId="1218"/>
    <cellStyle name="输出 2 5 2" xfId="1528"/>
    <cellStyle name="输出 2 6" xfId="1257"/>
    <cellStyle name="输出 2 6 2" xfId="1567"/>
    <cellStyle name="输出 2 7" xfId="1459"/>
    <cellStyle name="输出 3" xfId="991"/>
    <cellStyle name="输出 3 2" xfId="992"/>
    <cellStyle name="输出 3 2 2" xfId="993"/>
    <cellStyle name="输出 3 2 2 2" xfId="1226"/>
    <cellStyle name="输出 3 2 2 2 2" xfId="1536"/>
    <cellStyle name="输出 3 2 2 3" xfId="1265"/>
    <cellStyle name="输出 3 2 2 3 2" xfId="1575"/>
    <cellStyle name="输出 3 2 2 4" xfId="1467"/>
    <cellStyle name="输出 3 2 3" xfId="994"/>
    <cellStyle name="输出 3 2 3 2" xfId="1227"/>
    <cellStyle name="输出 3 2 3 2 2" xfId="1537"/>
    <cellStyle name="输出 3 2 3 3" xfId="1266"/>
    <cellStyle name="输出 3 2 3 3 2" xfId="1576"/>
    <cellStyle name="输出 3 2 3 4" xfId="1468"/>
    <cellStyle name="输出 3 2 4" xfId="1225"/>
    <cellStyle name="输出 3 2 4 2" xfId="1535"/>
    <cellStyle name="输出 3 2 5" xfId="1264"/>
    <cellStyle name="输出 3 2 5 2" xfId="1574"/>
    <cellStyle name="输出 3 2 6" xfId="1466"/>
    <cellStyle name="输出 3 3" xfId="995"/>
    <cellStyle name="输出 3 3 2" xfId="1228"/>
    <cellStyle name="输出 3 3 2 2" xfId="1538"/>
    <cellStyle name="输出 3 3 3" xfId="1267"/>
    <cellStyle name="输出 3 3 3 2" xfId="1577"/>
    <cellStyle name="输出 3 3 4" xfId="1469"/>
    <cellStyle name="输出 3 4" xfId="996"/>
    <cellStyle name="输出 3 4 2" xfId="1229"/>
    <cellStyle name="输出 3 4 2 2" xfId="1539"/>
    <cellStyle name="输出 3 4 3" xfId="1268"/>
    <cellStyle name="输出 3 4 3 2" xfId="1578"/>
    <cellStyle name="输出 3 4 4" xfId="1470"/>
    <cellStyle name="输出 3 5" xfId="1224"/>
    <cellStyle name="输出 3 5 2" xfId="1534"/>
    <cellStyle name="输出 3 6" xfId="1263"/>
    <cellStyle name="输出 3 6 2" xfId="1573"/>
    <cellStyle name="输出 3 7" xfId="1465"/>
    <cellStyle name="输出 4" xfId="997"/>
    <cellStyle name="输出 4 2" xfId="998"/>
    <cellStyle name="输出 4 2 2" xfId="1231"/>
    <cellStyle name="输出 4 2 2 2" xfId="1541"/>
    <cellStyle name="输出 4 2 3" xfId="1270"/>
    <cellStyle name="输出 4 2 3 2" xfId="1580"/>
    <cellStyle name="输出 4 2 4" xfId="1472"/>
    <cellStyle name="输出 4 3" xfId="999"/>
    <cellStyle name="输出 4 3 2" xfId="1232"/>
    <cellStyle name="输出 4 3 2 2" xfId="1542"/>
    <cellStyle name="输出 4 3 3" xfId="1271"/>
    <cellStyle name="输出 4 3 3 2" xfId="1581"/>
    <cellStyle name="输出 4 3 4" xfId="1473"/>
    <cellStyle name="输出 4 4" xfId="1230"/>
    <cellStyle name="输出 4 4 2" xfId="1540"/>
    <cellStyle name="输出 4 5" xfId="1269"/>
    <cellStyle name="输出 4 5 2" xfId="1579"/>
    <cellStyle name="输出 4 6" xfId="1471"/>
    <cellStyle name="适中 2" xfId="1000"/>
    <cellStyle name="适中 2 2" xfId="1001"/>
    <cellStyle name="适中 2 2 2" xfId="1002"/>
    <cellStyle name="适中 2 2 3" xfId="1003"/>
    <cellStyle name="适中 2 3" xfId="1004"/>
    <cellStyle name="适中 2 4" xfId="1005"/>
    <cellStyle name="适中 3" xfId="1006"/>
    <cellStyle name="适中 3 2" xfId="1007"/>
    <cellStyle name="适中 3 2 2" xfId="1008"/>
    <cellStyle name="适中 3 2 3" xfId="1009"/>
    <cellStyle name="适中 3 3" xfId="1010"/>
    <cellStyle name="适中 3 4" xfId="1011"/>
    <cellStyle name="适中 4" xfId="1012"/>
    <cellStyle name="适中 4 2" xfId="1013"/>
    <cellStyle name="适中 4 3" xfId="1014"/>
    <cellStyle name="链接单元格 2" xfId="1015"/>
    <cellStyle name="链接单元格 2 2" xfId="1016"/>
    <cellStyle name="链接单元格 2 2 2" xfId="1017"/>
    <cellStyle name="链接单元格 2 2 3" xfId="1018"/>
    <cellStyle name="链接单元格 2 3" xfId="1019"/>
    <cellStyle name="链接单元格 2 4" xfId="1020"/>
    <cellStyle name="链接单元格 3" xfId="1021"/>
    <cellStyle name="链接单元格 3 2" xfId="1022"/>
    <cellStyle name="链接单元格 3 2 2" xfId="1023"/>
    <cellStyle name="链接单元格 3 2 3" xfId="1024"/>
    <cellStyle name="链接单元格 3 3" xfId="1025"/>
    <cellStyle name="链接单元格 3 4" xfId="1026"/>
    <cellStyle name="链接单元格 4" xfId="1027"/>
    <cellStyle name="链接单元格 4 2" xfId="1028"/>
    <cellStyle name="链接单元格 4 3" xfId="1029"/>
  </cellStyles>
  <dxfs count="0"/>
  <tableStyles count="0" defaultTableStyle="TableStyleMedium2" defaultPivotStyle="PivotStyleLight16"/>
  <colors>
    <mruColors>
      <color rgb="FFFF66FF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this783.sharepoint.com/Users/jeanne.roussel/AppData/Local/Microsoft/Windows/Temporary%20Internet%20Files/Content.Outlook/TPPIV1OU/solthis/Administration/Budgets/Outils%20budg&#233;taires/Kit%20budget%20MSF/Capita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this783.sharepoint.com/Users/o.sylla/AppData/Local/Microsoft/Windows/Temporary%20Internet%20Files/Content.Outlook/ZCMWCAIN/Inventaire%20des%20&#233;quipements%20PCR%20des%20laboratoires%20OPP-ERA-%20Burundi-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this783.sharepoint.com/HALUU/Admin/Accounting/Report%20-%20advance%20-%20clear%20off/2012,0111%20EMW_%20Accounting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levy/SOLTHIS/Multi_ATLAS%20-%20Documents%20-%20Vie%20du%20projet/02%20-%20Finances/ATLAS_Budget_Fichier%20de%20travail%20SOLTHIS%20_%20Param&#233;trage%20et%20ventilation%20des%20lignes%20budg&#233;tair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ka/SOLTHIS/Multi_ATLAS%20-%20Documents%20-%20Vie%20du%20projet/02%20-%20Finances/ATLAS_Budget_Fichier%20de%20travail%20SOLTHIS%20_%20Param&#233;trage%20et%20ventilation%20des%20lignes%20budg&#233;tair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:/sante/4.P&#244;le%20Coop.Hosp-I%20ESTHER/3.Projets%20multipays-transversaux/16SAN0C131%20-%20OPP-ERA%20PHASE%20II/Inventaire/Cameroun%20Janvier%202017/Inventaire%20des%20&#233;quipements%20Charge%20Virale%20des%20laboratoires%20OPP-ERA%20Cameroun%20fin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:/24.02.2017/Rapport%20financier%20et%20SUIVI%20RCI/Revu%20EO%2028022017-%20SB2016%20RCI%20OPPERA%20Phase%20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this783.sharepoint.com/Users/emilie.ong/Desktop/OPP-ERA%20Suivi%20financier%20Phase%20II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étrages"/>
      <sheetName val="Expatriés"/>
      <sheetName val="Staff Nat."/>
      <sheetName val="Frais fonct."/>
      <sheetName val="Inventaire"/>
      <sheetName val="Medical-Nut"/>
      <sheetName val="Log-Sanitation"/>
      <sheetName val="Format-Appui local"/>
      <sheetName val="Transp-Fret-Stock"/>
      <sheetName val="Consult-Appui terrain"/>
      <sheetName val="Divers"/>
      <sheetName val="Total Projet"/>
      <sheetName val="Analyse des écarts"/>
      <sheetName val="Trésorerie"/>
      <sheetName val="TradBud"/>
      <sheetName val="Module1"/>
      <sheetName val="Français"/>
      <sheetName val="Anglais"/>
      <sheetName val="Espagnol"/>
      <sheetName val="Portugais"/>
      <sheetName val="Module2"/>
      <sheetName val="Module3"/>
      <sheetName val="Module BudInit"/>
      <sheetName val="Module Janvier"/>
      <sheetName val="Module Février"/>
      <sheetName val="Module Mars"/>
      <sheetName val="Module Avril"/>
      <sheetName val="Module Mai"/>
      <sheetName val="Module Juin"/>
      <sheetName val="Module Juillet"/>
      <sheetName val="Module Aout"/>
      <sheetName val="Module Septembre"/>
      <sheetName val="Module Octobre"/>
      <sheetName val="Module Novembre"/>
      <sheetName val="Module Décembre"/>
      <sheetName val="Module4"/>
      <sheetName val="Module5"/>
      <sheetName val="Internal Data - 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ire"/>
      <sheetName val="Table"/>
    </sheetNames>
    <sheetDataSet>
      <sheetData sheetId="0"/>
      <sheetData sheetId="1">
        <row r="1">
          <cell r="D1" t="str">
            <v>Amplificateur</v>
          </cell>
        </row>
        <row r="2">
          <cell r="D2" t="str">
            <v>Autre (à préciser)</v>
          </cell>
        </row>
        <row r="3">
          <cell r="D3" t="str">
            <v>Cabinet PCR</v>
          </cell>
        </row>
        <row r="4">
          <cell r="D4" t="str">
            <v>Centrifugeuse</v>
          </cell>
        </row>
        <row r="5">
          <cell r="D5" t="str">
            <v>Congélateur</v>
          </cell>
        </row>
        <row r="6">
          <cell r="D6" t="str">
            <v>Extracteur</v>
          </cell>
        </row>
        <row r="7">
          <cell r="D7" t="str">
            <v>Onduleur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"/>
      <sheetName val="Cash"/>
      <sheetName val="Fields"/>
      <sheetName val="EMW"/>
      <sheetName val="Contract Follow Up"/>
      <sheetName val="Cash Inventory"/>
      <sheetName val="Bank Reconciliation"/>
      <sheetName val="EMW-Adv Report"/>
      <sheetName val="PNV-Advance form"/>
      <sheetName val="PNV-Payment form"/>
      <sheetName val="Forecast Feb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8">
          <cell r="B28" t="str">
            <v>2.1 EMW - Cell phone and gasoline</v>
          </cell>
        </row>
        <row r="29">
          <cell r="B29" t="str">
            <v>2.2 EMW - Travel</v>
          </cell>
        </row>
        <row r="30">
          <cell r="B30" t="str">
            <v>2.3 Project Manager - HCMC/Hanoi trips</v>
          </cell>
        </row>
        <row r="31">
          <cell r="B31" t="str">
            <v>2.4 Training Manager - HCMC/Hanoi trips</v>
          </cell>
        </row>
        <row r="32">
          <cell r="B32" t="str">
            <v>2.5 External Relation Manager - HCMC/HaNoi trips</v>
          </cell>
        </row>
        <row r="33">
          <cell r="B33" t="str">
            <v>2.6 Student Selection Process - Field trips</v>
          </cell>
        </row>
        <row r="34">
          <cell r="B34" t="str">
            <v>2.7 Family investgiation</v>
          </cell>
        </row>
        <row r="36">
          <cell r="B36" t="str">
            <v>3.1 Helmet + Bicycle</v>
          </cell>
        </row>
        <row r="37">
          <cell r="B37" t="str">
            <v>3.2 Computers</v>
          </cell>
        </row>
        <row r="38">
          <cell r="B38" t="str">
            <v>3.3 Computer maintenance course equipment</v>
          </cell>
        </row>
        <row r="39">
          <cell r="B39" t="str">
            <v>3.4 Books and teaching aid</v>
          </cell>
        </row>
        <row r="40">
          <cell r="B40" t="str">
            <v>3.5 Furniture (Classroom)</v>
          </cell>
        </row>
        <row r="41">
          <cell r="B41" t="str">
            <v>3.6 Laptops</v>
          </cell>
        </row>
        <row r="42">
          <cell r="B42" t="str">
            <v>3.7 Printers</v>
          </cell>
        </row>
        <row r="43">
          <cell r="B43" t="str">
            <v>3.8 Camera</v>
          </cell>
        </row>
        <row r="45">
          <cell r="B45" t="str">
            <v>4.1 Office and training centre rent</v>
          </cell>
        </row>
        <row r="46">
          <cell r="B46" t="str">
            <v>4.2 Office consumables</v>
          </cell>
        </row>
        <row r="47">
          <cell r="B47" t="str">
            <v>4.3 Other services (tel/fax, electricity, maintenance)</v>
          </cell>
        </row>
        <row r="48">
          <cell r="B48" t="str">
            <v>4.4 Offices upkeep</v>
          </cell>
        </row>
        <row r="49">
          <cell r="B49" t="str">
            <v>4.5 Houses &amp; Labs Leader</v>
          </cell>
        </row>
        <row r="51">
          <cell r="B51" t="str">
            <v>5.1 Ceremonies - graduation  and school opening for new promotion</v>
          </cell>
        </row>
        <row r="52">
          <cell r="B52" t="str">
            <v>5.2 T-Shirt &amp; shirts</v>
          </cell>
        </row>
        <row r="53">
          <cell r="B53" t="str">
            <v>5.3 Furniture</v>
          </cell>
        </row>
        <row r="54">
          <cell r="B54" t="str">
            <v>5.4 Others ( miscelanenous things for student life)</v>
          </cell>
        </row>
        <row r="55">
          <cell r="B55" t="str">
            <v xml:space="preserve">5.5 Health insurance </v>
          </cell>
        </row>
        <row r="56">
          <cell r="B56" t="str">
            <v>5.6 Housing Pepayment of Jan &amp; Feb 2012 in 2011</v>
          </cell>
        </row>
        <row r="57">
          <cell r="B57" t="str">
            <v>5.7 Food allowance</v>
          </cell>
        </row>
        <row r="58">
          <cell r="B58" t="str">
            <v>5.8 Other costs and services (expenses for outdoor activities, and others unexpected)</v>
          </cell>
        </row>
        <row r="59">
          <cell r="B59" t="str">
            <v>5.9 Job placement and travel for students for internship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udget overview"/>
      <sheetName val="Supwkshhidden"/>
      <sheetName val="TCD for SAGA - CONTRACT"/>
      <sheetName val="TCD for SAGA - PROJECTS"/>
      <sheetName val="Budget details_CONTRACTUAL"/>
      <sheetName val="Budget details_SOLTHIS VERSION"/>
      <sheetName val="TCD Budget details"/>
      <sheetName val="Expense group &amp; type"/>
      <sheetName val="Budget Narrative VF "/>
      <sheetName val="BUDGET IRD_POUR MOU"/>
      <sheetName val="BUDGET IBB_POUR MOU"/>
      <sheetName val="Quantification"/>
      <sheetName val="ICR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L1">
            <v>533.29837398373979</v>
          </cell>
        </row>
        <row r="2">
          <cell r="L2">
            <v>1.23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udget overview"/>
      <sheetName val="Supwkshhidden"/>
      <sheetName val="TCD for SAGA - CONTRACT"/>
      <sheetName val="TCD for SAGA - PROJECTS"/>
      <sheetName val="Budget details_CONTRACTUAL"/>
      <sheetName val="Feuil2"/>
      <sheetName val="Budget details_SOLTHIS VERSION"/>
      <sheetName val="TCD Budget details"/>
      <sheetName val="Expense group &amp; type"/>
      <sheetName val="Budget Narrative VF "/>
      <sheetName val="BUDGET IRD_POUR MOU"/>
      <sheetName val="BUDGET IBB_POUR MOU"/>
      <sheetName val="BUDGET LHSTM_POUR MOU"/>
      <sheetName val="Quantification"/>
      <sheetName val="ICR 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>
        <row r="1">
          <cell r="L1">
            <v>533.29837398373979</v>
          </cell>
        </row>
        <row r="2">
          <cell r="L2">
            <v>1.23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ire"/>
      <sheetName val="Table"/>
      <sheetName val="Action plan status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Paramétrage"/>
      <sheetName val="COTE D'IVOIRE"/>
      <sheetName val="SB COTE D'IVOIRE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facturation"/>
      <sheetName val="Tutoriel"/>
      <sheetName val="Budget"/>
      <sheetName val="Paramétrage"/>
      <sheetName val="Planif opé"/>
      <sheetName val="CAMEROUN"/>
      <sheetName val="SB CAMEROUN"/>
      <sheetName val="COTE D'IVOIRE"/>
      <sheetName val="SB COTE D'IVOIRE"/>
      <sheetName val="EF Siège Paris"/>
      <sheetName val="Journal des avances"/>
      <sheetName val="SB EF Siège"/>
      <sheetName val="Extraction X3"/>
      <sheetName val="Journal Consolidé"/>
      <sheetName val="SB Consolidé"/>
      <sheetName val="Récap Conventions"/>
      <sheetName val="Tableau de bord "/>
      <sheetName val="Feuil1"/>
      <sheetName val="Action plan status"/>
    </sheetNames>
    <sheetDataSet>
      <sheetData sheetId="0"/>
      <sheetData sheetId="1"/>
      <sheetData sheetId="2"/>
      <sheetData sheetId="3">
        <row r="1">
          <cell r="A1" t="str">
            <v>ELEMENTS BUDGETAIRES A RENSEIGNER</v>
          </cell>
        </row>
        <row r="8">
          <cell r="M8" t="str">
            <v>Assurance Multirisques bureaux</v>
          </cell>
        </row>
        <row r="9">
          <cell r="M9" t="str">
            <v>Assurances experts</v>
          </cell>
        </row>
        <row r="10">
          <cell r="M10" t="str">
            <v>Assurances responsabilité civile</v>
          </cell>
        </row>
        <row r="11">
          <cell r="M11" t="str">
            <v>Billet d'avion / train</v>
          </cell>
        </row>
        <row r="12">
          <cell r="M12" t="str">
            <v>DHL</v>
          </cell>
        </row>
        <row r="13">
          <cell r="M13" t="str">
            <v xml:space="preserve">Edition </v>
          </cell>
        </row>
        <row r="14">
          <cell r="M14" t="str">
            <v>Frais bancaires</v>
          </cell>
        </row>
        <row r="15">
          <cell r="M15" t="str">
            <v>Frais de communication</v>
          </cell>
        </row>
        <row r="16">
          <cell r="M16" t="str">
            <v>Frais de fonctionnement/Bureau</v>
          </cell>
        </row>
        <row r="17">
          <cell r="M17" t="str">
            <v>Frais de mission – réel</v>
          </cell>
        </row>
        <row r="18">
          <cell r="M18" t="str">
            <v>Frais de séminaires</v>
          </cell>
        </row>
        <row r="19">
          <cell r="M19" t="str">
            <v xml:space="preserve">Frais de télécommunication </v>
          </cell>
        </row>
        <row r="20">
          <cell r="M20" t="str">
            <v>Gains de changes</v>
          </cell>
        </row>
        <row r="21">
          <cell r="M21" t="str">
            <v>Honoraires experts</v>
          </cell>
        </row>
        <row r="22">
          <cell r="M22" t="str">
            <v>Honoraires avec bulletins de paie</v>
          </cell>
        </row>
        <row r="23">
          <cell r="M23" t="str">
            <v>Honoraires (autres)</v>
          </cell>
        </row>
        <row r="24">
          <cell r="M24" t="str">
            <v>Location de véhicule</v>
          </cell>
        </row>
        <row r="25">
          <cell r="M25" t="str">
            <v>Logement / Gardiennage</v>
          </cell>
        </row>
        <row r="26">
          <cell r="M26" t="str">
            <v xml:space="preserve">Maintenance </v>
          </cell>
        </row>
        <row r="27">
          <cell r="M27" t="str">
            <v>MS Siège refacturable</v>
          </cell>
        </row>
        <row r="28">
          <cell r="M28" t="str">
            <v>Matériel</v>
          </cell>
        </row>
        <row r="29">
          <cell r="M29" t="str">
            <v>Perdiem</v>
          </cell>
        </row>
        <row r="30">
          <cell r="M30" t="str">
            <v>Pertes de changes</v>
          </cell>
        </row>
        <row r="31">
          <cell r="M31" t="str">
            <v>Préfinancement. sur subvention ou convention Financières</v>
          </cell>
        </row>
        <row r="32">
          <cell r="M32" t="str">
            <v>Préstations sous-traitées</v>
          </cell>
        </row>
        <row r="33">
          <cell r="M33" t="str">
            <v>Publication</v>
          </cell>
        </row>
        <row r="34">
          <cell r="M34" t="str">
            <v xml:space="preserve">Mise à disposition de personnel / intérimaires </v>
          </cell>
        </row>
        <row r="35">
          <cell r="M35" t="str">
            <v>Salaires</v>
          </cell>
        </row>
        <row r="36">
          <cell r="M36" t="str">
            <v>Solde sur subvention ou conventions financieres</v>
          </cell>
        </row>
        <row r="37">
          <cell r="M37" t="str">
            <v>Traduction-interpretariat</v>
          </cell>
        </row>
        <row r="38">
          <cell r="M38" t="str">
            <v>VISA</v>
          </cell>
        </row>
        <row r="39">
          <cell r="M39" t="str">
            <v>Voyage/transports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">
          <cell r="A12">
            <v>0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workbookViewId="0">
      <selection activeCell="C13" sqref="C13"/>
    </sheetView>
  </sheetViews>
  <sheetFormatPr baseColWidth="10" defaultColWidth="9.08984375" defaultRowHeight="13"/>
  <cols>
    <col min="1" max="1" width="2" style="4" customWidth="1"/>
    <col min="2" max="2" width="57.90625" style="4" customWidth="1"/>
    <col min="3" max="6" width="11.36328125" style="3" bestFit="1" customWidth="1"/>
    <col min="7" max="7" width="17.54296875" style="4" customWidth="1"/>
    <col min="8" max="16384" width="9.08984375" style="4"/>
  </cols>
  <sheetData>
    <row r="1" spans="2:7">
      <c r="B1" s="2" t="s">
        <v>339</v>
      </c>
      <c r="C1" s="368" t="s">
        <v>340</v>
      </c>
      <c r="D1" s="368"/>
    </row>
    <row r="2" spans="2:7">
      <c r="B2" s="2" t="s">
        <v>184</v>
      </c>
      <c r="C2" s="368" t="s">
        <v>341</v>
      </c>
      <c r="D2" s="368"/>
    </row>
    <row r="3" spans="2:7" s="5" customFormat="1" ht="10.5">
      <c r="B3" s="2" t="s">
        <v>186</v>
      </c>
      <c r="C3" s="368">
        <v>0</v>
      </c>
      <c r="D3" s="368"/>
    </row>
    <row r="4" spans="2:7" s="5" customFormat="1" ht="10.5">
      <c r="B4" s="2" t="s">
        <v>342</v>
      </c>
      <c r="C4" s="368">
        <v>0</v>
      </c>
      <c r="D4" s="368"/>
    </row>
    <row r="6" spans="2:7" ht="19.5">
      <c r="B6" s="369" t="s">
        <v>151</v>
      </c>
      <c r="C6" s="369"/>
      <c r="D6" s="369"/>
      <c r="E6" s="369"/>
      <c r="F6" s="369"/>
      <c r="G6" s="369"/>
    </row>
    <row r="8" spans="2:7">
      <c r="B8" s="6"/>
      <c r="C8" s="7">
        <v>2018</v>
      </c>
      <c r="D8" s="7">
        <v>2019</v>
      </c>
      <c r="E8" s="7">
        <v>2020</v>
      </c>
      <c r="F8" s="7">
        <v>2021</v>
      </c>
      <c r="G8" s="7" t="s">
        <v>152</v>
      </c>
    </row>
    <row r="9" spans="2:7">
      <c r="B9" s="8" t="s">
        <v>153</v>
      </c>
      <c r="C9" s="9">
        <v>0</v>
      </c>
      <c r="D9" s="9">
        <f>C24</f>
        <v>20000</v>
      </c>
      <c r="E9" s="9">
        <f>D24</f>
        <v>20000</v>
      </c>
      <c r="F9" s="9">
        <f>E24</f>
        <v>20000</v>
      </c>
      <c r="G9" s="10"/>
    </row>
    <row r="10" spans="2:7">
      <c r="B10" s="11"/>
      <c r="C10" s="12"/>
      <c r="D10" s="12"/>
      <c r="E10" s="12"/>
      <c r="F10" s="12"/>
      <c r="G10" s="13"/>
    </row>
    <row r="11" spans="2:7">
      <c r="B11" s="14" t="s">
        <v>154</v>
      </c>
      <c r="C11" s="15">
        <f>+SUM(C12:C18)</f>
        <v>20000</v>
      </c>
      <c r="D11" s="15">
        <f>+SUM(D12:D18)</f>
        <v>0</v>
      </c>
      <c r="E11" s="15">
        <f>+SUM(E12:E18)</f>
        <v>0</v>
      </c>
      <c r="F11" s="15">
        <f>+SUM(F12:F18)</f>
        <v>0</v>
      </c>
      <c r="G11" s="16">
        <f>+SUM(C11:F11)</f>
        <v>20000</v>
      </c>
    </row>
    <row r="12" spans="2:7">
      <c r="B12" s="17" t="s">
        <v>294</v>
      </c>
      <c r="C12" s="12">
        <v>20000</v>
      </c>
      <c r="D12" s="12"/>
      <c r="E12" s="12"/>
      <c r="F12" s="12"/>
      <c r="G12" s="18"/>
    </row>
    <row r="13" spans="2:7">
      <c r="B13" s="17" t="s">
        <v>295</v>
      </c>
      <c r="C13" s="12"/>
      <c r="D13" s="12"/>
      <c r="E13" s="12"/>
      <c r="F13" s="12"/>
      <c r="G13" s="18"/>
    </row>
    <row r="14" spans="2:7">
      <c r="B14" s="17" t="s">
        <v>296</v>
      </c>
      <c r="C14" s="12"/>
      <c r="D14" s="12"/>
      <c r="E14" s="12"/>
      <c r="F14" s="12"/>
      <c r="G14" s="18"/>
    </row>
    <row r="15" spans="2:7">
      <c r="B15" s="17" t="s">
        <v>297</v>
      </c>
      <c r="C15" s="12"/>
      <c r="D15" s="12"/>
      <c r="E15" s="12"/>
      <c r="F15" s="12"/>
      <c r="G15" s="18"/>
    </row>
    <row r="16" spans="2:7">
      <c r="B16" s="17"/>
      <c r="C16" s="19"/>
      <c r="D16" s="19"/>
      <c r="E16" s="19"/>
      <c r="F16" s="19"/>
      <c r="G16" s="18"/>
    </row>
    <row r="17" spans="2:7">
      <c r="B17" s="17" t="s">
        <v>155</v>
      </c>
      <c r="C17" s="12"/>
      <c r="D17" s="12"/>
      <c r="E17" s="12"/>
      <c r="F17" s="12"/>
      <c r="G17" s="18"/>
    </row>
    <row r="18" spans="2:7">
      <c r="B18" s="17" t="s">
        <v>156</v>
      </c>
      <c r="C18" s="12"/>
      <c r="D18" s="12"/>
      <c r="E18" s="12"/>
      <c r="F18" s="12"/>
      <c r="G18" s="18"/>
    </row>
    <row r="19" spans="2:7">
      <c r="B19" s="11"/>
      <c r="C19" s="12"/>
      <c r="D19" s="12"/>
      <c r="E19" s="12"/>
      <c r="F19" s="12"/>
      <c r="G19" s="18"/>
    </row>
    <row r="20" spans="2:7">
      <c r="B20" s="14" t="s">
        <v>157</v>
      </c>
      <c r="C20" s="15">
        <f>+SUM(C21:C22)</f>
        <v>0</v>
      </c>
      <c r="D20" s="15">
        <f>+SUM(D21:D22)</f>
        <v>0</v>
      </c>
      <c r="E20" s="15">
        <f>+SUM(E21:E22)</f>
        <v>0</v>
      </c>
      <c r="F20" s="15">
        <f>+SUM(F21:F22)</f>
        <v>0</v>
      </c>
      <c r="G20" s="16">
        <f>+SUM(C20:F20)</f>
        <v>0</v>
      </c>
    </row>
    <row r="21" spans="2:7">
      <c r="B21" s="17" t="s">
        <v>158</v>
      </c>
      <c r="C21" s="12"/>
      <c r="D21" s="12"/>
      <c r="E21" s="12"/>
      <c r="F21" s="12"/>
      <c r="G21" s="18"/>
    </row>
    <row r="22" spans="2:7">
      <c r="B22" s="17" t="s">
        <v>159</v>
      </c>
      <c r="C22" s="12"/>
      <c r="D22" s="12"/>
      <c r="E22" s="12"/>
      <c r="F22" s="12"/>
      <c r="G22" s="18"/>
    </row>
    <row r="23" spans="2:7">
      <c r="B23" s="11"/>
      <c r="C23" s="12"/>
      <c r="D23" s="12"/>
      <c r="E23" s="12"/>
      <c r="F23" s="12"/>
      <c r="G23" s="18"/>
    </row>
    <row r="24" spans="2:7">
      <c r="B24" s="20" t="s">
        <v>160</v>
      </c>
      <c r="C24" s="21">
        <f>+C9+C11-C20</f>
        <v>20000</v>
      </c>
      <c r="D24" s="21">
        <f>+D9+D11-D20</f>
        <v>20000</v>
      </c>
      <c r="E24" s="21">
        <f>+E9+E11-E20</f>
        <v>20000</v>
      </c>
      <c r="F24" s="21">
        <f>+F9+F11-F20</f>
        <v>20000</v>
      </c>
      <c r="G24" s="22"/>
    </row>
    <row r="25" spans="2:7">
      <c r="C25" s="4"/>
      <c r="D25" s="4"/>
      <c r="E25" s="4"/>
      <c r="F25" s="4"/>
    </row>
    <row r="26" spans="2:7">
      <c r="B26" s="23" t="s">
        <v>161</v>
      </c>
      <c r="C26" s="4"/>
      <c r="D26" s="4"/>
      <c r="E26" s="4"/>
      <c r="F26" s="4"/>
    </row>
    <row r="27" spans="2:7">
      <c r="B27" s="8" t="s">
        <v>160</v>
      </c>
      <c r="C27" s="9">
        <f>C24</f>
        <v>20000</v>
      </c>
      <c r="D27" s="9">
        <f>D24</f>
        <v>20000</v>
      </c>
      <c r="E27" s="9">
        <f>E24</f>
        <v>20000</v>
      </c>
      <c r="F27" s="9">
        <f>F24</f>
        <v>20000</v>
      </c>
    </row>
    <row r="28" spans="2:7">
      <c r="B28" s="17" t="s">
        <v>162</v>
      </c>
      <c r="C28" s="12"/>
      <c r="D28" s="12"/>
      <c r="E28" s="12"/>
      <c r="F28" s="12"/>
    </row>
    <row r="29" spans="2:7">
      <c r="B29" s="17" t="s">
        <v>163</v>
      </c>
      <c r="C29" s="12"/>
      <c r="D29" s="12"/>
      <c r="E29" s="12"/>
      <c r="F29" s="12"/>
    </row>
    <row r="30" spans="2:7">
      <c r="B30" s="17" t="s">
        <v>164</v>
      </c>
      <c r="C30" s="12"/>
      <c r="D30" s="12"/>
      <c r="E30" s="12"/>
      <c r="F30" s="12"/>
    </row>
    <row r="31" spans="2:7">
      <c r="B31" s="20" t="s">
        <v>165</v>
      </c>
      <c r="C31" s="24">
        <f>C24-C28+C29</f>
        <v>20000</v>
      </c>
      <c r="D31" s="24">
        <f>D24-D28+D29</f>
        <v>20000</v>
      </c>
      <c r="E31" s="24">
        <f>E24-E28+E29</f>
        <v>20000</v>
      </c>
      <c r="F31" s="24">
        <f>F24-F28+F29</f>
        <v>20000</v>
      </c>
    </row>
  </sheetData>
  <mergeCells count="5">
    <mergeCell ref="C1:D1"/>
    <mergeCell ref="C2:D2"/>
    <mergeCell ref="C3:D3"/>
    <mergeCell ref="C4:D4"/>
    <mergeCell ref="B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4.5"/>
  <sheetData>
    <row r="1" spans="1:1">
      <c r="A1" t="s">
        <v>204</v>
      </c>
    </row>
    <row r="2" spans="1:1">
      <c r="A2" t="s">
        <v>288</v>
      </c>
    </row>
    <row r="3" spans="1:1">
      <c r="A3" t="s">
        <v>289</v>
      </c>
    </row>
    <row r="4" spans="1:1">
      <c r="A4" t="s">
        <v>290</v>
      </c>
    </row>
    <row r="5" spans="1:1">
      <c r="A5" t="s">
        <v>291</v>
      </c>
    </row>
    <row r="6" spans="1:1">
      <c r="A6" t="s">
        <v>292</v>
      </c>
    </row>
    <row r="7" spans="1:1">
      <c r="A7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71"/>
  <sheetViews>
    <sheetView showGridLines="0" zoomScale="90" zoomScaleNormal="90" workbookViewId="0">
      <pane ySplit="5" topLeftCell="A6" activePane="bottomLeft" state="frozenSplit"/>
      <selection pane="bottomLeft" activeCell="B13" sqref="B13"/>
    </sheetView>
  </sheetViews>
  <sheetFormatPr baseColWidth="10" defaultRowHeight="14.5" outlineLevelRow="1"/>
  <cols>
    <col min="5" max="6" width="11.54296875" style="87"/>
    <col min="7" max="7" width="13.453125" style="87" bestFit="1" customWidth="1"/>
    <col min="8" max="8" width="45.6328125" bestFit="1" customWidth="1"/>
    <col min="16" max="16" width="14.81640625" customWidth="1"/>
    <col min="17" max="17" width="19.90625" bestFit="1" customWidth="1"/>
  </cols>
  <sheetData>
    <row r="1" spans="1:17">
      <c r="A1" s="29" t="s">
        <v>196</v>
      </c>
      <c r="B1" s="25"/>
      <c r="C1" s="25"/>
      <c r="D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>
      <c r="A2" s="86" t="s">
        <v>197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26"/>
      <c r="N2" s="25"/>
      <c r="O2" s="25"/>
      <c r="P2" s="25"/>
      <c r="Q2" s="25"/>
    </row>
    <row r="3" spans="1:17">
      <c r="A3" s="25"/>
      <c r="B3" s="25"/>
      <c r="C3" s="25"/>
      <c r="D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>
      <c r="A4" s="370" t="s">
        <v>166</v>
      </c>
      <c r="B4" s="370"/>
      <c r="C4" s="370"/>
      <c r="D4" s="370"/>
      <c r="E4" s="370"/>
      <c r="F4" s="370"/>
      <c r="G4" s="370"/>
      <c r="H4" s="370"/>
      <c r="I4" s="370"/>
      <c r="J4" s="84"/>
      <c r="K4" s="84"/>
      <c r="L4" s="84"/>
      <c r="M4" s="371" t="s">
        <v>167</v>
      </c>
      <c r="N4" s="371"/>
      <c r="O4" s="371"/>
      <c r="P4" s="371"/>
      <c r="Q4" s="371"/>
    </row>
    <row r="5" spans="1:17" s="99" customFormat="1" ht="39">
      <c r="A5" s="95" t="s">
        <v>168</v>
      </c>
      <c r="B5" s="96" t="s">
        <v>191</v>
      </c>
      <c r="C5" s="97" t="s">
        <v>198</v>
      </c>
      <c r="D5" s="96" t="s">
        <v>6</v>
      </c>
      <c r="E5" s="96" t="s">
        <v>202</v>
      </c>
      <c r="F5" s="96" t="s">
        <v>205</v>
      </c>
      <c r="G5" s="96" t="s">
        <v>201</v>
      </c>
      <c r="H5" s="97" t="s">
        <v>199</v>
      </c>
      <c r="I5" s="97" t="s">
        <v>169</v>
      </c>
      <c r="J5" s="97" t="s">
        <v>170</v>
      </c>
      <c r="K5" s="98" t="s">
        <v>171</v>
      </c>
      <c r="L5" s="96" t="s">
        <v>172</v>
      </c>
      <c r="M5" s="97" t="s">
        <v>263</v>
      </c>
      <c r="N5" s="97" t="s">
        <v>173</v>
      </c>
      <c r="O5" s="97" t="s">
        <v>174</v>
      </c>
      <c r="P5" s="97" t="s">
        <v>193</v>
      </c>
      <c r="Q5" s="97" t="s">
        <v>194</v>
      </c>
    </row>
    <row r="6" spans="1:17" ht="57.65" customHeight="1">
      <c r="A6" s="27" t="s">
        <v>175</v>
      </c>
      <c r="B6" s="27" t="s">
        <v>176</v>
      </c>
      <c r="C6" s="27"/>
      <c r="D6" s="28"/>
      <c r="E6" s="28"/>
      <c r="F6" s="28"/>
      <c r="G6" s="28"/>
      <c r="H6" s="27" t="s">
        <v>192</v>
      </c>
      <c r="I6" s="27" t="s">
        <v>299</v>
      </c>
      <c r="J6" s="88" t="s">
        <v>298</v>
      </c>
      <c r="K6" s="56" t="s">
        <v>177</v>
      </c>
      <c r="L6" s="88" t="s">
        <v>178</v>
      </c>
      <c r="M6" s="27" t="s">
        <v>195</v>
      </c>
      <c r="N6" s="27"/>
      <c r="O6" s="27"/>
      <c r="P6" s="27"/>
      <c r="Q6" s="27"/>
    </row>
    <row r="7" spans="1:17" ht="15" hidden="1" outlineLevel="1" thickBot="1">
      <c r="A7" s="30" t="s">
        <v>179</v>
      </c>
      <c r="B7" s="30"/>
      <c r="C7" s="30"/>
      <c r="D7" s="31"/>
      <c r="E7" s="31"/>
      <c r="F7" s="31"/>
      <c r="G7" s="31"/>
      <c r="H7" s="30"/>
      <c r="I7" s="30"/>
      <c r="J7" s="32">
        <f>SUM(J8:J11)</f>
        <v>0</v>
      </c>
      <c r="K7" s="57"/>
      <c r="L7" s="33">
        <f>SUM(L8:L11)</f>
        <v>0</v>
      </c>
      <c r="M7" s="78"/>
      <c r="N7" s="30"/>
      <c r="O7" s="30"/>
      <c r="P7" s="30"/>
      <c r="Q7" s="30"/>
    </row>
    <row r="8" spans="1:17" hidden="1" outlineLevel="1">
      <c r="A8" s="63"/>
      <c r="B8" s="39"/>
      <c r="C8" s="39"/>
      <c r="D8" s="40"/>
      <c r="E8" s="63"/>
      <c r="F8" s="63"/>
      <c r="G8" s="63"/>
      <c r="H8" s="38"/>
      <c r="I8" s="38"/>
      <c r="J8" s="41">
        <v>0</v>
      </c>
      <c r="K8" s="58">
        <v>1.17</v>
      </c>
      <c r="L8" s="48">
        <v>0</v>
      </c>
      <c r="M8" s="42"/>
      <c r="N8" s="38"/>
      <c r="O8" s="38"/>
      <c r="P8" s="38"/>
      <c r="Q8" s="38"/>
    </row>
    <row r="9" spans="1:17" hidden="1" outlineLevel="1">
      <c r="A9" s="65"/>
      <c r="B9" s="44"/>
      <c r="C9" s="44"/>
      <c r="D9" s="45"/>
      <c r="E9" s="62"/>
      <c r="F9" s="62"/>
      <c r="G9" s="62"/>
      <c r="H9" s="46"/>
      <c r="I9" s="46"/>
      <c r="J9" s="47">
        <v>0</v>
      </c>
      <c r="K9" s="59">
        <v>1.17</v>
      </c>
      <c r="L9" s="48">
        <v>0</v>
      </c>
      <c r="M9" s="49"/>
      <c r="N9" s="46"/>
      <c r="O9" s="46"/>
      <c r="P9" s="46"/>
      <c r="Q9" s="46"/>
    </row>
    <row r="10" spans="1:17" hidden="1" outlineLevel="1">
      <c r="A10" s="65"/>
      <c r="B10" s="44"/>
      <c r="C10" s="44"/>
      <c r="D10" s="45"/>
      <c r="E10" s="62"/>
      <c r="F10" s="62"/>
      <c r="G10" s="62"/>
      <c r="H10" s="46"/>
      <c r="I10" s="46"/>
      <c r="J10" s="47">
        <v>0</v>
      </c>
      <c r="K10" s="59"/>
      <c r="L10" s="48">
        <v>0</v>
      </c>
      <c r="M10" s="49"/>
      <c r="N10" s="46"/>
      <c r="O10" s="46"/>
      <c r="P10" s="46"/>
      <c r="Q10" s="46"/>
    </row>
    <row r="11" spans="1:17" ht="15" hidden="1" outlineLevel="1" thickBot="1">
      <c r="A11" s="66"/>
      <c r="B11" s="50"/>
      <c r="C11" s="50"/>
      <c r="D11" s="51"/>
      <c r="E11" s="94"/>
      <c r="F11" s="94"/>
      <c r="G11" s="94"/>
      <c r="H11" s="52"/>
      <c r="I11" s="52"/>
      <c r="J11" s="53">
        <v>0</v>
      </c>
      <c r="K11" s="60"/>
      <c r="L11" s="54">
        <v>0</v>
      </c>
      <c r="M11" s="55"/>
      <c r="N11" s="52"/>
      <c r="O11" s="52"/>
      <c r="P11" s="52"/>
      <c r="Q11" s="52"/>
    </row>
    <row r="12" spans="1:17" ht="15" hidden="1" outlineLevel="1" thickBot="1">
      <c r="A12" s="34" t="s">
        <v>180</v>
      </c>
      <c r="B12" s="34"/>
      <c r="C12" s="34"/>
      <c r="D12" s="35"/>
      <c r="E12" s="35"/>
      <c r="F12" s="35"/>
      <c r="G12" s="35"/>
      <c r="H12" s="34"/>
      <c r="I12" s="34"/>
      <c r="J12" s="36">
        <f>SUM(J13:J1171)</f>
        <v>0</v>
      </c>
      <c r="K12" s="61"/>
      <c r="L12" s="37">
        <f>SUM(L13:L1171)</f>
        <v>0</v>
      </c>
      <c r="M12" s="79"/>
      <c r="N12" s="34"/>
      <c r="O12" s="34"/>
      <c r="P12" s="34"/>
      <c r="Q12" s="34"/>
    </row>
    <row r="13" spans="1:17" collapsed="1">
      <c r="A13" s="64" t="s">
        <v>204</v>
      </c>
      <c r="B13" s="64"/>
      <c r="C13" s="65"/>
      <c r="D13" s="187" t="str">
        <f>LEFT(RIGHT(B13,3),1)</f>
        <v/>
      </c>
      <c r="E13" s="187" t="str">
        <f>RIGHT(B13,2)</f>
        <v/>
      </c>
      <c r="F13" s="187" t="str">
        <f>RIGHT(LEFT(B13,3),2)</f>
        <v/>
      </c>
      <c r="G13" s="187" t="e">
        <f>VLOOKUP(F13,'Expense group &amp; type'!$E$6:$F$52,2,FALSE)</f>
        <v>#N/A</v>
      </c>
      <c r="H13" s="43"/>
      <c r="I13" s="70"/>
      <c r="J13" s="189"/>
      <c r="K13" s="59">
        <v>1.1741000002199999</v>
      </c>
      <c r="L13" s="188">
        <f>J13*K13</f>
        <v>0</v>
      </c>
      <c r="M13" s="93"/>
      <c r="N13" s="43"/>
      <c r="O13" s="43"/>
      <c r="P13" s="69"/>
      <c r="Q13" s="43"/>
    </row>
    <row r="14" spans="1:17">
      <c r="A14" s="64"/>
      <c r="B14" s="64"/>
      <c r="C14" s="65"/>
      <c r="D14" s="187" t="str">
        <f t="shared" ref="D14:D77" si="0">LEFT(RIGHT(B14,3),1)</f>
        <v/>
      </c>
      <c r="E14" s="187" t="str">
        <f t="shared" ref="E14:E77" si="1">RIGHT(B14,2)</f>
        <v/>
      </c>
      <c r="F14" s="187" t="str">
        <f t="shared" ref="F14:F77" si="2">RIGHT(LEFT(B14,3),2)</f>
        <v/>
      </c>
      <c r="G14" s="187" t="e">
        <f>VLOOKUP(F14,'Expense group &amp; type'!$E$6:$F$52,2,FALSE)</f>
        <v>#N/A</v>
      </c>
      <c r="H14" s="43"/>
      <c r="I14" s="70"/>
      <c r="J14" s="189">
        <v>0</v>
      </c>
      <c r="K14" s="59">
        <v>1.1741000002199999</v>
      </c>
      <c r="L14" s="188">
        <f>J14*K14</f>
        <v>0</v>
      </c>
      <c r="M14" s="93"/>
      <c r="N14" s="43"/>
      <c r="O14" s="43"/>
      <c r="P14" s="69"/>
      <c r="Q14" s="43"/>
    </row>
    <row r="15" spans="1:17">
      <c r="A15" s="64"/>
      <c r="B15" s="64"/>
      <c r="C15" s="65"/>
      <c r="D15" s="187" t="str">
        <f t="shared" si="0"/>
        <v/>
      </c>
      <c r="E15" s="187" t="str">
        <f t="shared" si="1"/>
        <v/>
      </c>
      <c r="F15" s="187" t="str">
        <f t="shared" si="2"/>
        <v/>
      </c>
      <c r="G15" s="187" t="e">
        <f>VLOOKUP(F15,'Expense group &amp; type'!$E$6:$F$52,2,FALSE)</f>
        <v>#N/A</v>
      </c>
      <c r="H15" s="43"/>
      <c r="I15" s="70"/>
      <c r="J15" s="189">
        <v>0</v>
      </c>
      <c r="K15" s="59">
        <v>1.1741000002199999</v>
      </c>
      <c r="L15" s="188">
        <f t="shared" ref="L15:L27" si="3">J15*K15</f>
        <v>0</v>
      </c>
      <c r="M15" s="68"/>
      <c r="N15" s="43"/>
      <c r="O15" s="43"/>
      <c r="P15" s="43"/>
      <c r="Q15" s="43"/>
    </row>
    <row r="16" spans="1:17">
      <c r="A16" s="64"/>
      <c r="B16" s="64"/>
      <c r="C16" s="65"/>
      <c r="D16" s="187" t="str">
        <f t="shared" si="0"/>
        <v/>
      </c>
      <c r="E16" s="187" t="str">
        <f t="shared" si="1"/>
        <v/>
      </c>
      <c r="F16" s="187" t="str">
        <f t="shared" si="2"/>
        <v/>
      </c>
      <c r="G16" s="187" t="e">
        <f>VLOOKUP(F16,'Expense group &amp; type'!$E$6:$F$52,2,FALSE)</f>
        <v>#N/A</v>
      </c>
      <c r="H16" s="43"/>
      <c r="I16" s="70"/>
      <c r="J16" s="189">
        <v>0</v>
      </c>
      <c r="K16" s="59">
        <v>1.1741000002199999</v>
      </c>
      <c r="L16" s="188">
        <f t="shared" si="3"/>
        <v>0</v>
      </c>
      <c r="M16" s="68"/>
      <c r="N16" s="43"/>
      <c r="O16" s="43"/>
      <c r="P16" s="43"/>
      <c r="Q16" s="43"/>
    </row>
    <row r="17" spans="1:17">
      <c r="A17" s="64"/>
      <c r="B17" s="64"/>
      <c r="C17" s="65"/>
      <c r="D17" s="187" t="str">
        <f t="shared" si="0"/>
        <v/>
      </c>
      <c r="E17" s="187" t="str">
        <f t="shared" si="1"/>
        <v/>
      </c>
      <c r="F17" s="187" t="str">
        <f t="shared" si="2"/>
        <v/>
      </c>
      <c r="G17" s="187" t="e">
        <f>VLOOKUP(F17,'Expense group &amp; type'!$E$6:$F$52,2,FALSE)</f>
        <v>#N/A</v>
      </c>
      <c r="H17" s="43"/>
      <c r="I17" s="70"/>
      <c r="J17" s="189">
        <v>0</v>
      </c>
      <c r="K17" s="59">
        <v>1.1741000002199999</v>
      </c>
      <c r="L17" s="188">
        <f t="shared" si="3"/>
        <v>0</v>
      </c>
      <c r="M17" s="68"/>
      <c r="N17" s="43"/>
      <c r="O17" s="43"/>
      <c r="P17" s="69"/>
      <c r="Q17" s="43"/>
    </row>
    <row r="18" spans="1:17">
      <c r="A18" s="64"/>
      <c r="B18" s="64"/>
      <c r="C18" s="65"/>
      <c r="D18" s="187" t="str">
        <f t="shared" si="0"/>
        <v/>
      </c>
      <c r="E18" s="187" t="str">
        <f t="shared" si="1"/>
        <v/>
      </c>
      <c r="F18" s="187" t="str">
        <f t="shared" si="2"/>
        <v/>
      </c>
      <c r="G18" s="187" t="e">
        <f>VLOOKUP(F18,'Expense group &amp; type'!$E$6:$F$52,2,FALSE)</f>
        <v>#N/A</v>
      </c>
      <c r="H18" s="43"/>
      <c r="I18" s="70"/>
      <c r="J18" s="189">
        <v>0</v>
      </c>
      <c r="K18" s="59">
        <v>1.1741000002199999</v>
      </c>
      <c r="L18" s="188">
        <f t="shared" si="3"/>
        <v>0</v>
      </c>
      <c r="M18" s="68"/>
      <c r="N18" s="43"/>
      <c r="O18" s="43"/>
      <c r="P18" s="43"/>
      <c r="Q18" s="43"/>
    </row>
    <row r="19" spans="1:17">
      <c r="A19" s="64"/>
      <c r="B19" s="64"/>
      <c r="C19" s="65"/>
      <c r="D19" s="187" t="str">
        <f t="shared" si="0"/>
        <v/>
      </c>
      <c r="E19" s="187" t="str">
        <f t="shared" si="1"/>
        <v/>
      </c>
      <c r="F19" s="187" t="str">
        <f t="shared" si="2"/>
        <v/>
      </c>
      <c r="G19" s="187" t="e">
        <f>VLOOKUP(F19,'Expense group &amp; type'!$E$6:$F$52,2,FALSE)</f>
        <v>#N/A</v>
      </c>
      <c r="H19" s="43"/>
      <c r="I19" s="70"/>
      <c r="J19" s="189">
        <v>0</v>
      </c>
      <c r="K19" s="59">
        <v>1.1741000002199999</v>
      </c>
      <c r="L19" s="188">
        <f t="shared" si="3"/>
        <v>0</v>
      </c>
      <c r="M19" s="68"/>
      <c r="N19" s="43"/>
      <c r="O19" s="43"/>
      <c r="P19" s="69"/>
      <c r="Q19" s="43"/>
    </row>
    <row r="20" spans="1:17">
      <c r="A20" s="64"/>
      <c r="B20" s="64"/>
      <c r="C20" s="65"/>
      <c r="D20" s="187" t="str">
        <f t="shared" si="0"/>
        <v/>
      </c>
      <c r="E20" s="187" t="str">
        <f t="shared" si="1"/>
        <v/>
      </c>
      <c r="F20" s="187" t="str">
        <f t="shared" si="2"/>
        <v/>
      </c>
      <c r="G20" s="187" t="e">
        <f>VLOOKUP(F20,'Expense group &amp; type'!$E$6:$F$52,2,FALSE)</f>
        <v>#N/A</v>
      </c>
      <c r="H20" s="43"/>
      <c r="I20" s="70"/>
      <c r="J20" s="189">
        <v>0</v>
      </c>
      <c r="K20" s="59">
        <v>1.1741000002199999</v>
      </c>
      <c r="L20" s="188">
        <f t="shared" si="3"/>
        <v>0</v>
      </c>
      <c r="M20" s="68"/>
      <c r="N20" s="43"/>
      <c r="O20" s="43"/>
      <c r="P20" s="43"/>
      <c r="Q20" s="43"/>
    </row>
    <row r="21" spans="1:17">
      <c r="A21" s="64"/>
      <c r="B21" s="64"/>
      <c r="C21" s="65"/>
      <c r="D21" s="187" t="str">
        <f t="shared" si="0"/>
        <v/>
      </c>
      <c r="E21" s="187" t="str">
        <f>RIGHT(B21,2)</f>
        <v/>
      </c>
      <c r="F21" s="187" t="str">
        <f t="shared" si="2"/>
        <v/>
      </c>
      <c r="G21" s="187" t="e">
        <f>VLOOKUP(F21,'Expense group &amp; type'!$E$6:$F$52,2,FALSE)</f>
        <v>#N/A</v>
      </c>
      <c r="H21" s="43"/>
      <c r="I21" s="70"/>
      <c r="J21" s="189">
        <v>0</v>
      </c>
      <c r="K21" s="59">
        <v>1.1741000002199999</v>
      </c>
      <c r="L21" s="188">
        <f t="shared" si="3"/>
        <v>0</v>
      </c>
      <c r="M21" s="68"/>
      <c r="N21" s="43"/>
      <c r="O21" s="43"/>
      <c r="P21" s="69"/>
      <c r="Q21" s="43"/>
    </row>
    <row r="22" spans="1:17">
      <c r="A22" s="64"/>
      <c r="B22" s="64"/>
      <c r="C22" s="65"/>
      <c r="D22" s="187" t="str">
        <f t="shared" si="0"/>
        <v/>
      </c>
      <c r="E22" s="187" t="str">
        <f t="shared" si="1"/>
        <v/>
      </c>
      <c r="F22" s="187" t="str">
        <f t="shared" si="2"/>
        <v/>
      </c>
      <c r="G22" s="187" t="e">
        <f>VLOOKUP(F22,'Expense group &amp; type'!$E$6:$F$52,2,FALSE)</f>
        <v>#N/A</v>
      </c>
      <c r="H22" s="43"/>
      <c r="I22" s="70"/>
      <c r="J22" s="189">
        <v>0</v>
      </c>
      <c r="K22" s="59">
        <v>1.1741000002199999</v>
      </c>
      <c r="L22" s="188">
        <f t="shared" si="3"/>
        <v>0</v>
      </c>
      <c r="M22" s="68"/>
      <c r="N22" s="43"/>
      <c r="O22" s="43"/>
      <c r="P22" s="69"/>
      <c r="Q22" s="43"/>
    </row>
    <row r="23" spans="1:17">
      <c r="A23" s="64"/>
      <c r="B23" s="64"/>
      <c r="C23" s="65"/>
      <c r="D23" s="187" t="str">
        <f t="shared" si="0"/>
        <v/>
      </c>
      <c r="E23" s="187" t="str">
        <f t="shared" si="1"/>
        <v/>
      </c>
      <c r="F23" s="187" t="str">
        <f t="shared" si="2"/>
        <v/>
      </c>
      <c r="G23" s="187" t="e">
        <f>VLOOKUP(F23,'Expense group &amp; type'!$E$6:$F$52,2,FALSE)</f>
        <v>#N/A</v>
      </c>
      <c r="H23" s="43"/>
      <c r="I23" s="70"/>
      <c r="J23" s="189">
        <v>0</v>
      </c>
      <c r="K23" s="59">
        <v>1.1741000002199999</v>
      </c>
      <c r="L23" s="188">
        <f t="shared" si="3"/>
        <v>0</v>
      </c>
      <c r="M23" s="68"/>
      <c r="N23" s="43"/>
      <c r="O23" s="43"/>
      <c r="P23" s="43"/>
      <c r="Q23" s="43"/>
    </row>
    <row r="24" spans="1:17">
      <c r="A24" s="64"/>
      <c r="B24" s="64"/>
      <c r="C24" s="65"/>
      <c r="D24" s="187" t="str">
        <f t="shared" si="0"/>
        <v/>
      </c>
      <c r="E24" s="187" t="str">
        <f t="shared" si="1"/>
        <v/>
      </c>
      <c r="F24" s="187" t="str">
        <f t="shared" si="2"/>
        <v/>
      </c>
      <c r="G24" s="187" t="e">
        <f>VLOOKUP(F24,'Expense group &amp; type'!$E$6:$F$52,2,FALSE)</f>
        <v>#N/A</v>
      </c>
      <c r="H24" s="43"/>
      <c r="I24" s="70"/>
      <c r="J24" s="189">
        <v>0</v>
      </c>
      <c r="K24" s="59">
        <v>1.1741000002199999</v>
      </c>
      <c r="L24" s="188">
        <f t="shared" si="3"/>
        <v>0</v>
      </c>
      <c r="M24" s="68"/>
      <c r="N24" s="43"/>
      <c r="O24" s="43"/>
      <c r="P24" s="69"/>
      <c r="Q24" s="43"/>
    </row>
    <row r="25" spans="1:17">
      <c r="A25" s="64"/>
      <c r="B25" s="64"/>
      <c r="C25" s="65"/>
      <c r="D25" s="187" t="str">
        <f t="shared" si="0"/>
        <v/>
      </c>
      <c r="E25" s="187" t="str">
        <f t="shared" si="1"/>
        <v/>
      </c>
      <c r="F25" s="187" t="str">
        <f t="shared" si="2"/>
        <v/>
      </c>
      <c r="G25" s="187" t="e">
        <f>VLOOKUP(F25,'Expense group &amp; type'!$E$6:$F$52,2,FALSE)</f>
        <v>#N/A</v>
      </c>
      <c r="H25" s="43"/>
      <c r="I25" s="70"/>
      <c r="J25" s="189">
        <v>0</v>
      </c>
      <c r="K25" s="59">
        <v>1.1741000002199999</v>
      </c>
      <c r="L25" s="188">
        <f t="shared" si="3"/>
        <v>0</v>
      </c>
      <c r="M25" s="68"/>
      <c r="N25" s="43"/>
      <c r="O25" s="43"/>
      <c r="P25" s="69"/>
      <c r="Q25" s="43"/>
    </row>
    <row r="26" spans="1:17">
      <c r="A26" s="64"/>
      <c r="B26" s="64"/>
      <c r="C26" s="65"/>
      <c r="D26" s="187" t="str">
        <f t="shared" si="0"/>
        <v/>
      </c>
      <c r="E26" s="187" t="str">
        <f t="shared" si="1"/>
        <v/>
      </c>
      <c r="F26" s="187" t="str">
        <f t="shared" si="2"/>
        <v/>
      </c>
      <c r="G26" s="187" t="e">
        <f>VLOOKUP(F26,'Expense group &amp; type'!$E$6:$F$52,2,FALSE)</f>
        <v>#N/A</v>
      </c>
      <c r="H26" s="43"/>
      <c r="I26" s="70"/>
      <c r="J26" s="189">
        <v>0</v>
      </c>
      <c r="K26" s="59">
        <v>1.1741000002199999</v>
      </c>
      <c r="L26" s="188">
        <f t="shared" si="3"/>
        <v>0</v>
      </c>
      <c r="M26" s="68"/>
      <c r="N26" s="43"/>
      <c r="O26" s="43"/>
      <c r="P26" s="43"/>
      <c r="Q26" s="43"/>
    </row>
    <row r="27" spans="1:17">
      <c r="A27" s="64"/>
      <c r="B27" s="64"/>
      <c r="C27" s="65"/>
      <c r="D27" s="187" t="str">
        <f t="shared" si="0"/>
        <v/>
      </c>
      <c r="E27" s="187" t="str">
        <f t="shared" si="1"/>
        <v/>
      </c>
      <c r="F27" s="187" t="str">
        <f t="shared" si="2"/>
        <v/>
      </c>
      <c r="G27" s="187" t="e">
        <f>VLOOKUP(F27,'Expense group &amp; type'!$E$6:$F$52,2,FALSE)</f>
        <v>#N/A</v>
      </c>
      <c r="H27" s="43"/>
      <c r="I27" s="70"/>
      <c r="J27" s="189">
        <v>0</v>
      </c>
      <c r="K27" s="59">
        <v>1.1741000002199999</v>
      </c>
      <c r="L27" s="188">
        <f t="shared" si="3"/>
        <v>0</v>
      </c>
      <c r="M27" s="68"/>
      <c r="N27" s="43"/>
      <c r="O27" s="43"/>
      <c r="P27" s="43"/>
      <c r="Q27" s="43"/>
    </row>
    <row r="28" spans="1:17">
      <c r="A28" s="64"/>
      <c r="B28" s="64"/>
      <c r="C28" s="65"/>
      <c r="D28" s="187" t="str">
        <f t="shared" si="0"/>
        <v/>
      </c>
      <c r="E28" s="187" t="str">
        <f t="shared" si="1"/>
        <v/>
      </c>
      <c r="F28" s="187" t="str">
        <f t="shared" si="2"/>
        <v/>
      </c>
      <c r="G28" s="187" t="e">
        <f>VLOOKUP(F28,'Expense group &amp; type'!$E$6:$F$52,2,FALSE)</f>
        <v>#N/A</v>
      </c>
      <c r="H28" s="69"/>
      <c r="I28" s="70"/>
      <c r="J28" s="189">
        <v>0</v>
      </c>
      <c r="K28" s="59">
        <v>1.1741000002199999</v>
      </c>
      <c r="L28" s="188"/>
      <c r="M28" s="68"/>
      <c r="N28" s="43"/>
      <c r="O28" s="43"/>
      <c r="P28" s="43"/>
      <c r="Q28" s="43"/>
    </row>
    <row r="29" spans="1:17">
      <c r="A29" s="64"/>
      <c r="B29" s="64"/>
      <c r="C29" s="65"/>
      <c r="D29" s="187" t="str">
        <f t="shared" si="0"/>
        <v/>
      </c>
      <c r="E29" s="187" t="str">
        <f t="shared" si="1"/>
        <v/>
      </c>
      <c r="F29" s="187" t="str">
        <f t="shared" si="2"/>
        <v/>
      </c>
      <c r="G29" s="187" t="e">
        <f>VLOOKUP(F29,'Expense group &amp; type'!$E$6:$F$52,2,FALSE)</f>
        <v>#N/A</v>
      </c>
      <c r="H29" s="69"/>
      <c r="I29" s="70"/>
      <c r="J29" s="189">
        <v>0</v>
      </c>
      <c r="K29" s="59">
        <v>1.1741000002199999</v>
      </c>
      <c r="L29" s="188"/>
      <c r="M29" s="68"/>
      <c r="N29" s="43"/>
      <c r="O29" s="43"/>
      <c r="P29" s="43"/>
      <c r="Q29" s="43"/>
    </row>
    <row r="30" spans="1:17">
      <c r="A30" s="64"/>
      <c r="B30" s="64"/>
      <c r="C30" s="65"/>
      <c r="D30" s="187" t="str">
        <f t="shared" si="0"/>
        <v/>
      </c>
      <c r="E30" s="187" t="str">
        <f t="shared" si="1"/>
        <v/>
      </c>
      <c r="F30" s="187" t="str">
        <f t="shared" si="2"/>
        <v/>
      </c>
      <c r="G30" s="187" t="e">
        <f>VLOOKUP(F30,'Expense group &amp; type'!$E$6:$F$52,2,FALSE)</f>
        <v>#N/A</v>
      </c>
      <c r="H30" s="43"/>
      <c r="I30" s="70"/>
      <c r="J30" s="189">
        <v>0</v>
      </c>
      <c r="K30" s="59">
        <v>1.1741000002199999</v>
      </c>
      <c r="L30" s="188"/>
      <c r="M30" s="68"/>
      <c r="N30" s="43"/>
      <c r="O30" s="43"/>
      <c r="P30" s="43"/>
      <c r="Q30" s="43"/>
    </row>
    <row r="31" spans="1:17">
      <c r="A31" s="64"/>
      <c r="B31" s="64"/>
      <c r="C31" s="65"/>
      <c r="D31" s="187" t="str">
        <f t="shared" si="0"/>
        <v/>
      </c>
      <c r="E31" s="187" t="str">
        <f t="shared" si="1"/>
        <v/>
      </c>
      <c r="F31" s="187" t="str">
        <f t="shared" si="2"/>
        <v/>
      </c>
      <c r="G31" s="187" t="e">
        <f>VLOOKUP(F31,'Expense group &amp; type'!$E$6:$F$52,2,FALSE)</f>
        <v>#N/A</v>
      </c>
      <c r="H31" s="43"/>
      <c r="I31" s="70"/>
      <c r="J31" s="189">
        <v>0</v>
      </c>
      <c r="K31" s="59">
        <v>1.1741000002199999</v>
      </c>
      <c r="L31" s="188"/>
      <c r="M31" s="68"/>
      <c r="N31" s="43"/>
      <c r="O31" s="43"/>
      <c r="P31" s="43"/>
      <c r="Q31" s="43"/>
    </row>
    <row r="32" spans="1:17">
      <c r="A32" s="64"/>
      <c r="B32" s="64"/>
      <c r="C32" s="65"/>
      <c r="D32" s="187" t="str">
        <f t="shared" si="0"/>
        <v/>
      </c>
      <c r="E32" s="187" t="str">
        <f t="shared" si="1"/>
        <v/>
      </c>
      <c r="F32" s="187" t="str">
        <f t="shared" si="2"/>
        <v/>
      </c>
      <c r="G32" s="187" t="e">
        <f>VLOOKUP(F32,'Expense group &amp; type'!$E$6:$F$52,2,FALSE)</f>
        <v>#N/A</v>
      </c>
      <c r="H32" s="43"/>
      <c r="I32" s="70"/>
      <c r="J32" s="189">
        <v>0</v>
      </c>
      <c r="K32" s="59">
        <v>1.1741000002199999</v>
      </c>
      <c r="L32" s="188"/>
      <c r="M32" s="68"/>
      <c r="N32" s="43"/>
      <c r="O32" s="43"/>
      <c r="P32" s="43"/>
      <c r="Q32" s="43"/>
    </row>
    <row r="33" spans="1:17">
      <c r="A33" s="64"/>
      <c r="B33" s="64"/>
      <c r="C33" s="65"/>
      <c r="D33" s="187" t="str">
        <f t="shared" si="0"/>
        <v/>
      </c>
      <c r="E33" s="187" t="str">
        <f t="shared" si="1"/>
        <v/>
      </c>
      <c r="F33" s="187" t="str">
        <f t="shared" si="2"/>
        <v/>
      </c>
      <c r="G33" s="187" t="e">
        <f>VLOOKUP(F33,'Expense group &amp; type'!$E$6:$F$52,2,FALSE)</f>
        <v>#N/A</v>
      </c>
      <c r="H33" s="43"/>
      <c r="I33" s="70"/>
      <c r="J33" s="189">
        <v>0</v>
      </c>
      <c r="K33" s="59">
        <v>1.1741000002199999</v>
      </c>
      <c r="L33" s="188"/>
      <c r="M33" s="68"/>
      <c r="N33" s="43"/>
      <c r="O33" s="43"/>
      <c r="P33" s="43"/>
      <c r="Q33" s="43"/>
    </row>
    <row r="34" spans="1:17">
      <c r="A34" s="64"/>
      <c r="B34" s="64"/>
      <c r="C34" s="65"/>
      <c r="D34" s="187" t="str">
        <f t="shared" si="0"/>
        <v/>
      </c>
      <c r="E34" s="187" t="str">
        <f t="shared" si="1"/>
        <v/>
      </c>
      <c r="F34" s="187" t="str">
        <f t="shared" si="2"/>
        <v/>
      </c>
      <c r="G34" s="187" t="e">
        <f>VLOOKUP(F34,'Expense group &amp; type'!$E$6:$F$52,2,FALSE)</f>
        <v>#N/A</v>
      </c>
      <c r="H34" s="43"/>
      <c r="I34" s="70"/>
      <c r="J34" s="189">
        <v>0</v>
      </c>
      <c r="K34" s="59">
        <v>1.1741000002199999</v>
      </c>
      <c r="L34" s="188"/>
      <c r="M34" s="68"/>
      <c r="N34" s="43"/>
      <c r="O34" s="43"/>
      <c r="P34" s="43"/>
      <c r="Q34" s="43"/>
    </row>
    <row r="35" spans="1:17">
      <c r="A35" s="64"/>
      <c r="B35" s="64"/>
      <c r="C35" s="65"/>
      <c r="D35" s="187" t="str">
        <f t="shared" si="0"/>
        <v/>
      </c>
      <c r="E35" s="187" t="str">
        <f t="shared" si="1"/>
        <v/>
      </c>
      <c r="F35" s="187" t="str">
        <f t="shared" si="2"/>
        <v/>
      </c>
      <c r="G35" s="187" t="e">
        <f>VLOOKUP(F35,'Expense group &amp; type'!$E$6:$F$52,2,FALSE)</f>
        <v>#N/A</v>
      </c>
      <c r="H35" s="43"/>
      <c r="I35" s="70"/>
      <c r="J35" s="189">
        <v>0</v>
      </c>
      <c r="K35" s="59">
        <v>1.1741000002199999</v>
      </c>
      <c r="L35" s="188"/>
      <c r="M35" s="68"/>
      <c r="N35" s="43"/>
      <c r="O35" s="43"/>
      <c r="P35" s="43"/>
      <c r="Q35" s="43"/>
    </row>
    <row r="36" spans="1:17">
      <c r="A36" s="64"/>
      <c r="B36" s="64"/>
      <c r="C36" s="65"/>
      <c r="D36" s="187" t="str">
        <f t="shared" si="0"/>
        <v/>
      </c>
      <c r="E36" s="187" t="str">
        <f t="shared" si="1"/>
        <v/>
      </c>
      <c r="F36" s="187" t="str">
        <f t="shared" si="2"/>
        <v/>
      </c>
      <c r="G36" s="187" t="e">
        <f>VLOOKUP(F36,'Expense group &amp; type'!$E$6:$F$52,2,FALSE)</f>
        <v>#N/A</v>
      </c>
      <c r="H36" s="69"/>
      <c r="I36" s="70"/>
      <c r="J36" s="189">
        <v>0</v>
      </c>
      <c r="K36" s="59">
        <v>1.1741000002199999</v>
      </c>
      <c r="L36" s="188"/>
      <c r="M36" s="68"/>
      <c r="N36" s="43"/>
      <c r="O36" s="43"/>
      <c r="P36" s="43"/>
      <c r="Q36" s="43"/>
    </row>
    <row r="37" spans="1:17">
      <c r="A37" s="64"/>
      <c r="B37" s="64"/>
      <c r="C37" s="65"/>
      <c r="D37" s="187" t="str">
        <f t="shared" si="0"/>
        <v/>
      </c>
      <c r="E37" s="187" t="str">
        <f t="shared" si="1"/>
        <v/>
      </c>
      <c r="F37" s="187" t="str">
        <f t="shared" si="2"/>
        <v/>
      </c>
      <c r="G37" s="187" t="e">
        <f>VLOOKUP(F37,'Expense group &amp; type'!$E$6:$F$52,2,FALSE)</f>
        <v>#N/A</v>
      </c>
      <c r="H37" s="69"/>
      <c r="I37" s="70"/>
      <c r="J37" s="189">
        <v>0</v>
      </c>
      <c r="K37" s="59">
        <v>1.1741000002199999</v>
      </c>
      <c r="L37" s="188"/>
      <c r="M37" s="68"/>
      <c r="N37" s="43"/>
      <c r="O37" s="43"/>
      <c r="P37" s="43"/>
      <c r="Q37" s="43"/>
    </row>
    <row r="38" spans="1:17">
      <c r="A38" s="64"/>
      <c r="B38" s="64"/>
      <c r="C38" s="65"/>
      <c r="D38" s="187" t="str">
        <f t="shared" si="0"/>
        <v/>
      </c>
      <c r="E38" s="187" t="str">
        <f t="shared" si="1"/>
        <v/>
      </c>
      <c r="F38" s="187" t="str">
        <f t="shared" si="2"/>
        <v/>
      </c>
      <c r="G38" s="187" t="e">
        <f>VLOOKUP(F38,'Expense group &amp; type'!$E$6:$F$52,2,FALSE)</f>
        <v>#N/A</v>
      </c>
      <c r="H38" s="43"/>
      <c r="I38" s="70"/>
      <c r="J38" s="189">
        <v>0</v>
      </c>
      <c r="K38" s="59">
        <v>1.1741000002199999</v>
      </c>
      <c r="L38" s="188"/>
      <c r="M38" s="68"/>
      <c r="N38" s="43"/>
      <c r="O38" s="43"/>
      <c r="P38" s="43"/>
      <c r="Q38" s="43"/>
    </row>
    <row r="39" spans="1:17">
      <c r="A39" s="64"/>
      <c r="B39" s="64"/>
      <c r="C39" s="65"/>
      <c r="D39" s="187" t="str">
        <f t="shared" si="0"/>
        <v/>
      </c>
      <c r="E39" s="187" t="str">
        <f t="shared" si="1"/>
        <v/>
      </c>
      <c r="F39" s="187" t="str">
        <f t="shared" si="2"/>
        <v/>
      </c>
      <c r="G39" s="187" t="e">
        <f>VLOOKUP(F39,'Expense group &amp; type'!$E$6:$F$52,2,FALSE)</f>
        <v>#N/A</v>
      </c>
      <c r="H39" s="43"/>
      <c r="I39" s="70"/>
      <c r="J39" s="189">
        <v>0</v>
      </c>
      <c r="K39" s="59">
        <v>1.1741000002199999</v>
      </c>
      <c r="L39" s="188"/>
      <c r="M39" s="68"/>
      <c r="N39" s="43"/>
      <c r="O39" s="43"/>
      <c r="P39" s="43"/>
      <c r="Q39" s="43"/>
    </row>
    <row r="40" spans="1:17">
      <c r="A40" s="64"/>
      <c r="B40" s="64"/>
      <c r="C40" s="65"/>
      <c r="D40" s="187" t="str">
        <f t="shared" si="0"/>
        <v/>
      </c>
      <c r="E40" s="187" t="str">
        <f t="shared" si="1"/>
        <v/>
      </c>
      <c r="F40" s="187" t="str">
        <f t="shared" si="2"/>
        <v/>
      </c>
      <c r="G40" s="187" t="e">
        <f>VLOOKUP(F40,'Expense group &amp; type'!$E$6:$F$52,2,FALSE)</f>
        <v>#N/A</v>
      </c>
      <c r="H40" s="43"/>
      <c r="I40" s="70"/>
      <c r="J40" s="189">
        <v>0</v>
      </c>
      <c r="K40" s="59">
        <v>1.1741000002199999</v>
      </c>
      <c r="L40" s="188"/>
      <c r="M40" s="68"/>
      <c r="N40" s="43"/>
      <c r="O40" s="43"/>
      <c r="P40" s="43"/>
      <c r="Q40" s="43"/>
    </row>
    <row r="41" spans="1:17">
      <c r="A41" s="64"/>
      <c r="B41" s="64"/>
      <c r="C41" s="65"/>
      <c r="D41" s="187" t="str">
        <f t="shared" si="0"/>
        <v/>
      </c>
      <c r="E41" s="187" t="str">
        <f t="shared" si="1"/>
        <v/>
      </c>
      <c r="F41" s="187" t="str">
        <f t="shared" si="2"/>
        <v/>
      </c>
      <c r="G41" s="187" t="e">
        <f>VLOOKUP(F41,'Expense group &amp; type'!$E$6:$F$52,2,FALSE)</f>
        <v>#N/A</v>
      </c>
      <c r="H41" s="43"/>
      <c r="I41" s="70"/>
      <c r="J41" s="189">
        <v>0</v>
      </c>
      <c r="K41" s="59">
        <v>1.1741000002199999</v>
      </c>
      <c r="L41" s="188"/>
      <c r="M41" s="68"/>
      <c r="N41" s="43"/>
      <c r="O41" s="43"/>
      <c r="P41" s="43"/>
      <c r="Q41" s="43"/>
    </row>
    <row r="42" spans="1:17">
      <c r="A42" s="64"/>
      <c r="B42" s="64"/>
      <c r="C42" s="65"/>
      <c r="D42" s="187" t="str">
        <f t="shared" si="0"/>
        <v/>
      </c>
      <c r="E42" s="187" t="str">
        <f t="shared" si="1"/>
        <v/>
      </c>
      <c r="F42" s="187" t="str">
        <f t="shared" si="2"/>
        <v/>
      </c>
      <c r="G42" s="187" t="e">
        <f>VLOOKUP(F42,'Expense group &amp; type'!$E$6:$F$52,2,FALSE)</f>
        <v>#N/A</v>
      </c>
      <c r="H42" s="43"/>
      <c r="I42" s="70"/>
      <c r="J42" s="189">
        <v>0</v>
      </c>
      <c r="K42" s="59">
        <v>1.1741000002199999</v>
      </c>
      <c r="L42" s="188"/>
      <c r="M42" s="68"/>
      <c r="N42" s="43"/>
      <c r="O42" s="43"/>
      <c r="P42" s="43"/>
      <c r="Q42" s="43"/>
    </row>
    <row r="43" spans="1:17">
      <c r="A43" s="64"/>
      <c r="B43" s="64"/>
      <c r="C43" s="65"/>
      <c r="D43" s="187" t="str">
        <f t="shared" si="0"/>
        <v/>
      </c>
      <c r="E43" s="187" t="str">
        <f t="shared" si="1"/>
        <v/>
      </c>
      <c r="F43" s="187" t="str">
        <f t="shared" si="2"/>
        <v/>
      </c>
      <c r="G43" s="187" t="e">
        <f>VLOOKUP(F43,'Expense group &amp; type'!$E$6:$F$52,2,FALSE)</f>
        <v>#N/A</v>
      </c>
      <c r="H43" s="43"/>
      <c r="I43" s="70"/>
      <c r="J43" s="189">
        <v>0</v>
      </c>
      <c r="K43" s="59">
        <v>1.1741000002199999</v>
      </c>
      <c r="L43" s="188"/>
      <c r="M43" s="68"/>
      <c r="N43" s="43"/>
      <c r="O43" s="43"/>
      <c r="P43" s="43"/>
      <c r="Q43" s="43"/>
    </row>
    <row r="44" spans="1:17">
      <c r="A44" s="64"/>
      <c r="B44" s="64"/>
      <c r="C44" s="65"/>
      <c r="D44" s="187" t="str">
        <f t="shared" si="0"/>
        <v/>
      </c>
      <c r="E44" s="187" t="str">
        <f t="shared" si="1"/>
        <v/>
      </c>
      <c r="F44" s="187" t="str">
        <f t="shared" si="2"/>
        <v/>
      </c>
      <c r="G44" s="187" t="e">
        <f>VLOOKUP(F44,'Expense group &amp; type'!$E$6:$F$52,2,FALSE)</f>
        <v>#N/A</v>
      </c>
      <c r="H44" s="43"/>
      <c r="I44" s="70"/>
      <c r="J44" s="189">
        <v>0</v>
      </c>
      <c r="K44" s="59">
        <v>1.1741000002199999</v>
      </c>
      <c r="L44" s="188"/>
      <c r="M44" s="68"/>
      <c r="N44" s="43"/>
      <c r="O44" s="43"/>
      <c r="P44" s="43"/>
      <c r="Q44" s="43"/>
    </row>
    <row r="45" spans="1:17">
      <c r="A45" s="64"/>
      <c r="B45" s="64"/>
      <c r="C45" s="65"/>
      <c r="D45" s="187" t="str">
        <f t="shared" si="0"/>
        <v/>
      </c>
      <c r="E45" s="187" t="str">
        <f t="shared" si="1"/>
        <v/>
      </c>
      <c r="F45" s="187" t="str">
        <f t="shared" si="2"/>
        <v/>
      </c>
      <c r="G45" s="187" t="e">
        <f>VLOOKUP(F45,'Expense group &amp; type'!$E$6:$F$52,2,FALSE)</f>
        <v>#N/A</v>
      </c>
      <c r="H45" s="43"/>
      <c r="I45" s="70"/>
      <c r="J45" s="189">
        <v>0</v>
      </c>
      <c r="K45" s="59">
        <v>1.1741000002199999</v>
      </c>
      <c r="L45" s="188"/>
      <c r="M45" s="68"/>
      <c r="N45" s="43"/>
      <c r="O45" s="43"/>
      <c r="P45" s="43"/>
      <c r="Q45" s="43"/>
    </row>
    <row r="46" spans="1:17">
      <c r="A46" s="64"/>
      <c r="B46" s="64"/>
      <c r="C46" s="65"/>
      <c r="D46" s="187" t="str">
        <f t="shared" si="0"/>
        <v/>
      </c>
      <c r="E46" s="187" t="str">
        <f t="shared" si="1"/>
        <v/>
      </c>
      <c r="F46" s="187" t="str">
        <f t="shared" si="2"/>
        <v/>
      </c>
      <c r="G46" s="187" t="e">
        <f>VLOOKUP(F46,'Expense group &amp; type'!$E$6:$F$52,2,FALSE)</f>
        <v>#N/A</v>
      </c>
      <c r="H46" s="69"/>
      <c r="I46" s="70"/>
      <c r="J46" s="189">
        <v>0</v>
      </c>
      <c r="K46" s="59">
        <v>1.1741000002199999</v>
      </c>
      <c r="L46" s="188"/>
      <c r="M46" s="68"/>
      <c r="N46" s="43"/>
      <c r="O46" s="43"/>
      <c r="P46" s="43"/>
      <c r="Q46" s="43"/>
    </row>
    <row r="47" spans="1:17">
      <c r="A47" s="64"/>
      <c r="B47" s="64"/>
      <c r="C47" s="65"/>
      <c r="D47" s="187" t="str">
        <f t="shared" si="0"/>
        <v/>
      </c>
      <c r="E47" s="187" t="str">
        <f t="shared" si="1"/>
        <v/>
      </c>
      <c r="F47" s="187" t="str">
        <f t="shared" si="2"/>
        <v/>
      </c>
      <c r="G47" s="187" t="e">
        <f>VLOOKUP(F47,'Expense group &amp; type'!$E$6:$F$52,2,FALSE)</f>
        <v>#N/A</v>
      </c>
      <c r="H47" s="69"/>
      <c r="I47" s="70"/>
      <c r="J47" s="189">
        <v>0</v>
      </c>
      <c r="K47" s="59">
        <v>1.1741000002199999</v>
      </c>
      <c r="L47" s="188"/>
      <c r="M47" s="68"/>
      <c r="N47" s="43"/>
      <c r="O47" s="43"/>
      <c r="P47" s="43"/>
      <c r="Q47" s="43"/>
    </row>
    <row r="48" spans="1:17">
      <c r="A48" s="64"/>
      <c r="B48" s="64"/>
      <c r="C48" s="65"/>
      <c r="D48" s="187" t="str">
        <f t="shared" si="0"/>
        <v/>
      </c>
      <c r="E48" s="187" t="str">
        <f t="shared" si="1"/>
        <v/>
      </c>
      <c r="F48" s="187" t="str">
        <f t="shared" si="2"/>
        <v/>
      </c>
      <c r="G48" s="187" t="e">
        <f>VLOOKUP(F48,'Expense group &amp; type'!$E$6:$F$52,2,FALSE)</f>
        <v>#N/A</v>
      </c>
      <c r="H48" s="43"/>
      <c r="I48" s="70"/>
      <c r="J48" s="189">
        <v>0</v>
      </c>
      <c r="K48" s="59">
        <v>1.1741000002199999</v>
      </c>
      <c r="L48" s="188"/>
      <c r="M48" s="68"/>
      <c r="N48" s="43"/>
      <c r="O48" s="43"/>
      <c r="P48" s="43"/>
      <c r="Q48" s="43"/>
    </row>
    <row r="49" spans="1:17">
      <c r="A49" s="64"/>
      <c r="B49" s="64"/>
      <c r="C49" s="65"/>
      <c r="D49" s="187" t="str">
        <f t="shared" si="0"/>
        <v/>
      </c>
      <c r="E49" s="187" t="str">
        <f t="shared" si="1"/>
        <v/>
      </c>
      <c r="F49" s="187" t="str">
        <f t="shared" si="2"/>
        <v/>
      </c>
      <c r="G49" s="187" t="e">
        <f>VLOOKUP(F49,'Expense group &amp; type'!$E$6:$F$52,2,FALSE)</f>
        <v>#N/A</v>
      </c>
      <c r="H49" s="43"/>
      <c r="I49" s="70"/>
      <c r="J49" s="189">
        <v>0</v>
      </c>
      <c r="K49" s="59">
        <v>1.1741000002199999</v>
      </c>
      <c r="L49" s="188"/>
      <c r="M49" s="68"/>
      <c r="N49" s="43"/>
      <c r="O49" s="43"/>
      <c r="P49" s="43"/>
      <c r="Q49" s="43"/>
    </row>
    <row r="50" spans="1:17">
      <c r="A50" s="64"/>
      <c r="B50" s="64"/>
      <c r="C50" s="65"/>
      <c r="D50" s="187" t="str">
        <f t="shared" si="0"/>
        <v/>
      </c>
      <c r="E50" s="187" t="str">
        <f t="shared" si="1"/>
        <v/>
      </c>
      <c r="F50" s="187" t="str">
        <f t="shared" si="2"/>
        <v/>
      </c>
      <c r="G50" s="187" t="e">
        <f>VLOOKUP(F50,'Expense group &amp; type'!$E$6:$F$52,2,FALSE)</f>
        <v>#N/A</v>
      </c>
      <c r="H50" s="43"/>
      <c r="I50" s="70"/>
      <c r="J50" s="189">
        <v>0</v>
      </c>
      <c r="K50" s="59">
        <v>1.1741000002199999</v>
      </c>
      <c r="L50" s="188"/>
      <c r="M50" s="68"/>
      <c r="N50" s="43"/>
      <c r="O50" s="43"/>
      <c r="P50" s="43"/>
      <c r="Q50" s="43"/>
    </row>
    <row r="51" spans="1:17">
      <c r="A51" s="64"/>
      <c r="B51" s="64"/>
      <c r="C51" s="65"/>
      <c r="D51" s="187" t="str">
        <f t="shared" si="0"/>
        <v/>
      </c>
      <c r="E51" s="187" t="str">
        <f t="shared" si="1"/>
        <v/>
      </c>
      <c r="F51" s="187" t="str">
        <f t="shared" si="2"/>
        <v/>
      </c>
      <c r="G51" s="187" t="e">
        <f>VLOOKUP(F51,'Expense group &amp; type'!$E$6:$F$52,2,FALSE)</f>
        <v>#N/A</v>
      </c>
      <c r="H51" s="43"/>
      <c r="I51" s="70"/>
      <c r="J51" s="189">
        <v>0</v>
      </c>
      <c r="K51" s="59">
        <v>1.1741000002199999</v>
      </c>
      <c r="L51" s="188"/>
      <c r="M51" s="68"/>
      <c r="N51" s="43"/>
      <c r="O51" s="43"/>
      <c r="P51" s="43"/>
      <c r="Q51" s="43"/>
    </row>
    <row r="52" spans="1:17">
      <c r="A52" s="64"/>
      <c r="B52" s="64"/>
      <c r="C52" s="65"/>
      <c r="D52" s="187" t="str">
        <f t="shared" si="0"/>
        <v/>
      </c>
      <c r="E52" s="187" t="str">
        <f t="shared" si="1"/>
        <v/>
      </c>
      <c r="F52" s="187" t="str">
        <f t="shared" si="2"/>
        <v/>
      </c>
      <c r="G52" s="187" t="e">
        <f>VLOOKUP(F52,'Expense group &amp; type'!$E$6:$F$52,2,FALSE)</f>
        <v>#N/A</v>
      </c>
      <c r="H52" s="43"/>
      <c r="I52" s="70"/>
      <c r="J52" s="189">
        <v>0</v>
      </c>
      <c r="K52" s="59">
        <v>1.1741000002199999</v>
      </c>
      <c r="L52" s="188"/>
      <c r="M52" s="68"/>
      <c r="N52" s="43"/>
      <c r="O52" s="43"/>
      <c r="P52" s="43"/>
      <c r="Q52" s="43"/>
    </row>
    <row r="53" spans="1:17">
      <c r="A53" s="64"/>
      <c r="B53" s="64"/>
      <c r="C53" s="65"/>
      <c r="D53" s="187" t="str">
        <f t="shared" si="0"/>
        <v/>
      </c>
      <c r="E53" s="187" t="str">
        <f t="shared" si="1"/>
        <v/>
      </c>
      <c r="F53" s="187" t="str">
        <f t="shared" si="2"/>
        <v/>
      </c>
      <c r="G53" s="187" t="e">
        <f>VLOOKUP(F53,'Expense group &amp; type'!$E$6:$F$52,2,FALSE)</f>
        <v>#N/A</v>
      </c>
      <c r="H53" s="43"/>
      <c r="I53" s="70"/>
      <c r="J53" s="189">
        <v>0</v>
      </c>
      <c r="K53" s="59">
        <v>1.1741000002199999</v>
      </c>
      <c r="L53" s="188"/>
      <c r="M53" s="68"/>
      <c r="N53" s="43"/>
      <c r="O53" s="43"/>
      <c r="P53" s="43"/>
      <c r="Q53" s="43"/>
    </row>
    <row r="54" spans="1:17">
      <c r="A54" s="64"/>
      <c r="B54" s="64"/>
      <c r="C54" s="65"/>
      <c r="D54" s="187" t="str">
        <f t="shared" si="0"/>
        <v/>
      </c>
      <c r="E54" s="187" t="str">
        <f t="shared" si="1"/>
        <v/>
      </c>
      <c r="F54" s="187" t="str">
        <f t="shared" si="2"/>
        <v/>
      </c>
      <c r="G54" s="187" t="e">
        <f>VLOOKUP(F54,'Expense group &amp; type'!$E$6:$F$52,2,FALSE)</f>
        <v>#N/A</v>
      </c>
      <c r="H54" s="43"/>
      <c r="I54" s="70"/>
      <c r="J54" s="189">
        <v>0</v>
      </c>
      <c r="K54" s="59">
        <v>1.1741000002199999</v>
      </c>
      <c r="L54" s="188"/>
      <c r="M54" s="68"/>
      <c r="N54" s="43"/>
      <c r="O54" s="43"/>
      <c r="P54" s="43"/>
      <c r="Q54" s="43"/>
    </row>
    <row r="55" spans="1:17">
      <c r="A55" s="64"/>
      <c r="B55" s="71"/>
      <c r="C55" s="89"/>
      <c r="D55" s="187" t="str">
        <f t="shared" si="0"/>
        <v/>
      </c>
      <c r="E55" s="187" t="str">
        <f t="shared" si="1"/>
        <v/>
      </c>
      <c r="F55" s="187" t="str">
        <f t="shared" si="2"/>
        <v/>
      </c>
      <c r="G55" s="187" t="e">
        <f>VLOOKUP(F55,'Expense group &amp; type'!$E$6:$F$52,2,FALSE)</f>
        <v>#N/A</v>
      </c>
      <c r="H55" s="69"/>
      <c r="I55" s="90"/>
      <c r="J55" s="189">
        <v>0</v>
      </c>
      <c r="K55" s="59">
        <v>1.1741000002199999</v>
      </c>
      <c r="L55" s="188"/>
      <c r="M55" s="68"/>
      <c r="N55" s="43"/>
      <c r="O55" s="69"/>
      <c r="P55" s="43"/>
      <c r="Q55" s="43"/>
    </row>
    <row r="56" spans="1:17">
      <c r="A56" s="64"/>
      <c r="B56" s="64"/>
      <c r="C56" s="65"/>
      <c r="D56" s="187" t="str">
        <f t="shared" si="0"/>
        <v/>
      </c>
      <c r="E56" s="187" t="str">
        <f t="shared" si="1"/>
        <v/>
      </c>
      <c r="F56" s="187" t="str">
        <f t="shared" si="2"/>
        <v/>
      </c>
      <c r="G56" s="187" t="e">
        <f>VLOOKUP(F56,'Expense group &amp; type'!$E$6:$F$52,2,FALSE)</f>
        <v>#N/A</v>
      </c>
      <c r="H56" s="43"/>
      <c r="I56" s="70"/>
      <c r="J56" s="189">
        <v>0</v>
      </c>
      <c r="K56" s="59">
        <v>1.1741000002199999</v>
      </c>
      <c r="L56" s="188"/>
      <c r="M56" s="68"/>
      <c r="N56" s="43"/>
      <c r="O56" s="43"/>
      <c r="P56" s="43"/>
      <c r="Q56" s="43"/>
    </row>
    <row r="57" spans="1:17">
      <c r="A57" s="64"/>
      <c r="B57" s="64"/>
      <c r="C57" s="65"/>
      <c r="D57" s="187" t="str">
        <f t="shared" si="0"/>
        <v/>
      </c>
      <c r="E57" s="187" t="str">
        <f t="shared" si="1"/>
        <v/>
      </c>
      <c r="F57" s="187" t="str">
        <f t="shared" si="2"/>
        <v/>
      </c>
      <c r="G57" s="187" t="e">
        <f>VLOOKUP(F57,'Expense group &amp; type'!$E$6:$F$52,2,FALSE)</f>
        <v>#N/A</v>
      </c>
      <c r="H57" s="43"/>
      <c r="I57" s="70"/>
      <c r="J57" s="189">
        <v>0</v>
      </c>
      <c r="K57" s="59">
        <v>1.1741000002199999</v>
      </c>
      <c r="L57" s="188"/>
      <c r="M57" s="68"/>
      <c r="N57" s="43"/>
      <c r="O57" s="43"/>
      <c r="P57" s="43"/>
      <c r="Q57" s="43"/>
    </row>
    <row r="58" spans="1:17">
      <c r="A58" s="64"/>
      <c r="B58" s="64"/>
      <c r="C58" s="65"/>
      <c r="D58" s="187" t="str">
        <f t="shared" si="0"/>
        <v/>
      </c>
      <c r="E58" s="187" t="str">
        <f t="shared" si="1"/>
        <v/>
      </c>
      <c r="F58" s="187" t="str">
        <f t="shared" si="2"/>
        <v/>
      </c>
      <c r="G58" s="187" t="e">
        <f>VLOOKUP(F58,'Expense group &amp; type'!$E$6:$F$52,2,FALSE)</f>
        <v>#N/A</v>
      </c>
      <c r="H58" s="43"/>
      <c r="I58" s="70"/>
      <c r="J58" s="189">
        <v>0</v>
      </c>
      <c r="K58" s="59">
        <v>1.1741000002199999</v>
      </c>
      <c r="L58" s="188"/>
      <c r="M58" s="68"/>
      <c r="N58" s="43"/>
      <c r="O58" s="43"/>
      <c r="P58" s="43"/>
      <c r="Q58" s="43"/>
    </row>
    <row r="59" spans="1:17">
      <c r="A59" s="64"/>
      <c r="B59" s="64"/>
      <c r="C59" s="65"/>
      <c r="D59" s="187" t="str">
        <f t="shared" si="0"/>
        <v/>
      </c>
      <c r="E59" s="187" t="str">
        <f t="shared" si="1"/>
        <v/>
      </c>
      <c r="F59" s="187" t="str">
        <f t="shared" si="2"/>
        <v/>
      </c>
      <c r="G59" s="187" t="e">
        <f>VLOOKUP(F59,'Expense group &amp; type'!$E$6:$F$52,2,FALSE)</f>
        <v>#N/A</v>
      </c>
      <c r="H59" s="69"/>
      <c r="I59" s="70"/>
      <c r="J59" s="189">
        <v>0</v>
      </c>
      <c r="K59" s="59">
        <v>1.1741000002199999</v>
      </c>
      <c r="L59" s="188"/>
      <c r="M59" s="68"/>
      <c r="N59" s="43"/>
      <c r="O59" s="43"/>
      <c r="P59" s="43"/>
      <c r="Q59" s="43"/>
    </row>
    <row r="60" spans="1:17">
      <c r="A60" s="64"/>
      <c r="B60" s="64"/>
      <c r="C60" s="65"/>
      <c r="D60" s="187" t="str">
        <f t="shared" si="0"/>
        <v/>
      </c>
      <c r="E60" s="187" t="str">
        <f t="shared" si="1"/>
        <v/>
      </c>
      <c r="F60" s="187" t="str">
        <f t="shared" si="2"/>
        <v/>
      </c>
      <c r="G60" s="187" t="e">
        <f>VLOOKUP(F60,'Expense group &amp; type'!$E$6:$F$52,2,FALSE)</f>
        <v>#N/A</v>
      </c>
      <c r="H60" s="43"/>
      <c r="I60" s="70"/>
      <c r="J60" s="189">
        <v>0</v>
      </c>
      <c r="K60" s="59">
        <v>1.1741000002199999</v>
      </c>
      <c r="L60" s="188"/>
      <c r="M60" s="68"/>
      <c r="N60" s="43"/>
      <c r="O60" s="43"/>
      <c r="P60" s="43"/>
      <c r="Q60" s="43"/>
    </row>
    <row r="61" spans="1:17">
      <c r="A61" s="64"/>
      <c r="B61" s="64"/>
      <c r="C61" s="65"/>
      <c r="D61" s="187" t="str">
        <f t="shared" si="0"/>
        <v/>
      </c>
      <c r="E61" s="187" t="str">
        <f t="shared" si="1"/>
        <v/>
      </c>
      <c r="F61" s="187" t="str">
        <f t="shared" si="2"/>
        <v/>
      </c>
      <c r="G61" s="187" t="e">
        <f>VLOOKUP(F61,'Expense group &amp; type'!$E$6:$F$52,2,FALSE)</f>
        <v>#N/A</v>
      </c>
      <c r="H61" s="43"/>
      <c r="I61" s="70"/>
      <c r="J61" s="189">
        <v>0</v>
      </c>
      <c r="K61" s="59">
        <v>1.1741000002199999</v>
      </c>
      <c r="L61" s="188"/>
      <c r="M61" s="68"/>
      <c r="N61" s="43"/>
      <c r="O61" s="43"/>
      <c r="P61" s="43"/>
      <c r="Q61" s="43"/>
    </row>
    <row r="62" spans="1:17">
      <c r="A62" s="64"/>
      <c r="B62" s="64"/>
      <c r="C62" s="65"/>
      <c r="D62" s="187" t="str">
        <f t="shared" si="0"/>
        <v/>
      </c>
      <c r="E62" s="187" t="str">
        <f t="shared" si="1"/>
        <v/>
      </c>
      <c r="F62" s="187" t="str">
        <f t="shared" si="2"/>
        <v/>
      </c>
      <c r="G62" s="187" t="e">
        <f>VLOOKUP(F62,'Expense group &amp; type'!$E$6:$F$52,2,FALSE)</f>
        <v>#N/A</v>
      </c>
      <c r="H62" s="43"/>
      <c r="I62" s="70"/>
      <c r="J62" s="189">
        <v>0</v>
      </c>
      <c r="K62" s="59">
        <v>1.1741000002199999</v>
      </c>
      <c r="L62" s="188"/>
      <c r="M62" s="68"/>
      <c r="N62" s="43"/>
      <c r="O62" s="43"/>
      <c r="P62" s="43"/>
      <c r="Q62" s="43"/>
    </row>
    <row r="63" spans="1:17">
      <c r="A63" s="64"/>
      <c r="B63" s="64"/>
      <c r="C63" s="65"/>
      <c r="D63" s="187" t="str">
        <f t="shared" si="0"/>
        <v/>
      </c>
      <c r="E63" s="187" t="str">
        <f t="shared" si="1"/>
        <v/>
      </c>
      <c r="F63" s="187" t="str">
        <f t="shared" si="2"/>
        <v/>
      </c>
      <c r="G63" s="187" t="e">
        <f>VLOOKUP(F63,'Expense group &amp; type'!$E$6:$F$52,2,FALSE)</f>
        <v>#N/A</v>
      </c>
      <c r="H63" s="43"/>
      <c r="I63" s="70"/>
      <c r="J63" s="189">
        <v>0</v>
      </c>
      <c r="K63" s="59">
        <v>1.1741000002199999</v>
      </c>
      <c r="L63" s="188"/>
      <c r="M63" s="68"/>
      <c r="N63" s="43"/>
      <c r="O63" s="43"/>
      <c r="P63" s="43"/>
      <c r="Q63" s="43"/>
    </row>
    <row r="64" spans="1:17">
      <c r="A64" s="64"/>
      <c r="B64" s="64"/>
      <c r="C64" s="65"/>
      <c r="D64" s="187" t="str">
        <f t="shared" si="0"/>
        <v/>
      </c>
      <c r="E64" s="187" t="str">
        <f t="shared" si="1"/>
        <v/>
      </c>
      <c r="F64" s="187" t="str">
        <f t="shared" si="2"/>
        <v/>
      </c>
      <c r="G64" s="187" t="e">
        <f>VLOOKUP(F64,'Expense group &amp; type'!$E$6:$F$52,2,FALSE)</f>
        <v>#N/A</v>
      </c>
      <c r="H64" s="43"/>
      <c r="I64" s="70"/>
      <c r="J64" s="189">
        <v>0</v>
      </c>
      <c r="K64" s="59">
        <v>1.1741000002199999</v>
      </c>
      <c r="L64" s="188"/>
      <c r="M64" s="68"/>
      <c r="N64" s="43"/>
      <c r="O64" s="43"/>
      <c r="P64" s="43"/>
      <c r="Q64" s="43"/>
    </row>
    <row r="65" spans="1:17">
      <c r="A65" s="64"/>
      <c r="B65" s="64"/>
      <c r="C65" s="65"/>
      <c r="D65" s="187" t="str">
        <f t="shared" si="0"/>
        <v/>
      </c>
      <c r="E65" s="187" t="str">
        <f t="shared" si="1"/>
        <v/>
      </c>
      <c r="F65" s="187" t="str">
        <f t="shared" si="2"/>
        <v/>
      </c>
      <c r="G65" s="187" t="e">
        <f>VLOOKUP(F65,'Expense group &amp; type'!$E$6:$F$52,2,FALSE)</f>
        <v>#N/A</v>
      </c>
      <c r="H65" s="43"/>
      <c r="I65" s="70"/>
      <c r="J65" s="189">
        <v>0</v>
      </c>
      <c r="K65" s="59">
        <v>1.1741000002199999</v>
      </c>
      <c r="L65" s="188"/>
      <c r="M65" s="68"/>
      <c r="N65" s="43"/>
      <c r="O65" s="43"/>
      <c r="P65" s="43"/>
      <c r="Q65" s="43"/>
    </row>
    <row r="66" spans="1:17">
      <c r="A66" s="64"/>
      <c r="B66" s="64"/>
      <c r="C66" s="65"/>
      <c r="D66" s="187" t="str">
        <f t="shared" si="0"/>
        <v/>
      </c>
      <c r="E66" s="187" t="str">
        <f t="shared" si="1"/>
        <v/>
      </c>
      <c r="F66" s="187" t="str">
        <f t="shared" si="2"/>
        <v/>
      </c>
      <c r="G66" s="187" t="e">
        <f>VLOOKUP(F66,'Expense group &amp; type'!$E$6:$F$52,2,FALSE)</f>
        <v>#N/A</v>
      </c>
      <c r="H66" s="43"/>
      <c r="I66" s="70"/>
      <c r="J66" s="189">
        <v>0</v>
      </c>
      <c r="K66" s="59">
        <v>1.1741000002199999</v>
      </c>
      <c r="L66" s="188"/>
      <c r="M66" s="68"/>
      <c r="N66" s="43"/>
      <c r="O66" s="43"/>
      <c r="P66" s="43"/>
      <c r="Q66" s="43"/>
    </row>
    <row r="67" spans="1:17">
      <c r="A67" s="64"/>
      <c r="B67" s="64"/>
      <c r="C67" s="65"/>
      <c r="D67" s="187" t="str">
        <f t="shared" si="0"/>
        <v/>
      </c>
      <c r="E67" s="187" t="str">
        <f t="shared" si="1"/>
        <v/>
      </c>
      <c r="F67" s="187" t="str">
        <f t="shared" si="2"/>
        <v/>
      </c>
      <c r="G67" s="187" t="e">
        <f>VLOOKUP(F67,'Expense group &amp; type'!$E$6:$F$52,2,FALSE)</f>
        <v>#N/A</v>
      </c>
      <c r="H67" s="43"/>
      <c r="I67" s="70"/>
      <c r="J67" s="189">
        <v>0</v>
      </c>
      <c r="K67" s="59">
        <v>1.1741000002199999</v>
      </c>
      <c r="L67" s="188"/>
      <c r="M67" s="68"/>
      <c r="N67" s="43"/>
      <c r="O67" s="43"/>
      <c r="P67" s="43"/>
      <c r="Q67" s="77"/>
    </row>
    <row r="68" spans="1:17">
      <c r="A68" s="64"/>
      <c r="B68" s="64"/>
      <c r="C68" s="65"/>
      <c r="D68" s="187" t="str">
        <f t="shared" si="0"/>
        <v/>
      </c>
      <c r="E68" s="187" t="str">
        <f t="shared" si="1"/>
        <v/>
      </c>
      <c r="F68" s="187" t="str">
        <f t="shared" si="2"/>
        <v/>
      </c>
      <c r="G68" s="187" t="e">
        <f>VLOOKUP(F68,'Expense group &amp; type'!$E$6:$F$52,2,FALSE)</f>
        <v>#N/A</v>
      </c>
      <c r="H68" s="43"/>
      <c r="I68" s="70"/>
      <c r="J68" s="189">
        <v>0</v>
      </c>
      <c r="K68" s="59">
        <v>1.1741000002199999</v>
      </c>
      <c r="L68" s="188"/>
      <c r="M68" s="68"/>
      <c r="N68" s="43"/>
      <c r="O68" s="43"/>
      <c r="P68" s="43"/>
      <c r="Q68" s="77"/>
    </row>
    <row r="69" spans="1:17">
      <c r="A69" s="64"/>
      <c r="B69" s="64"/>
      <c r="C69" s="65"/>
      <c r="D69" s="187" t="str">
        <f t="shared" si="0"/>
        <v/>
      </c>
      <c r="E69" s="187" t="str">
        <f t="shared" si="1"/>
        <v/>
      </c>
      <c r="F69" s="187" t="str">
        <f t="shared" si="2"/>
        <v/>
      </c>
      <c r="G69" s="187" t="e">
        <f>VLOOKUP(F69,'Expense group &amp; type'!$E$6:$F$52,2,FALSE)</f>
        <v>#N/A</v>
      </c>
      <c r="H69" s="43"/>
      <c r="I69" s="70"/>
      <c r="J69" s="189">
        <v>0</v>
      </c>
      <c r="K69" s="59">
        <v>1.1741000002199999</v>
      </c>
      <c r="L69" s="188"/>
      <c r="M69" s="68"/>
      <c r="N69" s="43"/>
      <c r="O69" s="43"/>
      <c r="P69" s="43"/>
      <c r="Q69" s="43"/>
    </row>
    <row r="70" spans="1:17">
      <c r="A70" s="64"/>
      <c r="B70" s="64"/>
      <c r="C70" s="65"/>
      <c r="D70" s="187" t="str">
        <f t="shared" si="0"/>
        <v/>
      </c>
      <c r="E70" s="187" t="str">
        <f t="shared" si="1"/>
        <v/>
      </c>
      <c r="F70" s="187" t="str">
        <f t="shared" si="2"/>
        <v/>
      </c>
      <c r="G70" s="187" t="e">
        <f>VLOOKUP(F70,'Expense group &amp; type'!$E$6:$F$52,2,FALSE)</f>
        <v>#N/A</v>
      </c>
      <c r="H70" s="69"/>
      <c r="I70" s="70"/>
      <c r="J70" s="189">
        <v>0</v>
      </c>
      <c r="K70" s="59">
        <v>1.1741000002199999</v>
      </c>
      <c r="L70" s="188"/>
      <c r="M70" s="68"/>
      <c r="N70" s="43"/>
      <c r="O70" s="43"/>
      <c r="P70" s="43"/>
      <c r="Q70" s="43"/>
    </row>
    <row r="71" spans="1:17">
      <c r="A71" s="64"/>
      <c r="B71" s="64"/>
      <c r="C71" s="65"/>
      <c r="D71" s="187" t="str">
        <f t="shared" si="0"/>
        <v/>
      </c>
      <c r="E71" s="187" t="str">
        <f t="shared" si="1"/>
        <v/>
      </c>
      <c r="F71" s="187" t="str">
        <f t="shared" si="2"/>
        <v/>
      </c>
      <c r="G71" s="187" t="e">
        <f>VLOOKUP(F71,'Expense group &amp; type'!$E$6:$F$52,2,FALSE)</f>
        <v>#N/A</v>
      </c>
      <c r="H71" s="43"/>
      <c r="I71" s="70"/>
      <c r="J71" s="189">
        <v>0</v>
      </c>
      <c r="K71" s="59">
        <v>1.1741000002199999</v>
      </c>
      <c r="L71" s="188"/>
      <c r="M71" s="68"/>
      <c r="N71" s="43"/>
      <c r="O71" s="43"/>
      <c r="P71" s="43"/>
      <c r="Q71" s="43"/>
    </row>
    <row r="72" spans="1:17">
      <c r="A72" s="64"/>
      <c r="B72" s="64"/>
      <c r="C72" s="65"/>
      <c r="D72" s="187" t="str">
        <f t="shared" si="0"/>
        <v/>
      </c>
      <c r="E72" s="187" t="str">
        <f t="shared" si="1"/>
        <v/>
      </c>
      <c r="F72" s="187" t="str">
        <f t="shared" si="2"/>
        <v/>
      </c>
      <c r="G72" s="187" t="e">
        <f>VLOOKUP(F72,'Expense group &amp; type'!$E$6:$F$52,2,FALSE)</f>
        <v>#N/A</v>
      </c>
      <c r="H72" s="43"/>
      <c r="I72" s="70"/>
      <c r="J72" s="189">
        <v>0</v>
      </c>
      <c r="K72" s="59">
        <v>1.1741000002199999</v>
      </c>
      <c r="L72" s="188"/>
      <c r="M72" s="68"/>
      <c r="N72" s="43"/>
      <c r="O72" s="43"/>
      <c r="P72" s="43"/>
      <c r="Q72" s="43"/>
    </row>
    <row r="73" spans="1:17">
      <c r="A73" s="64"/>
      <c r="B73" s="64"/>
      <c r="C73" s="65"/>
      <c r="D73" s="187" t="str">
        <f t="shared" si="0"/>
        <v/>
      </c>
      <c r="E73" s="187" t="str">
        <f t="shared" si="1"/>
        <v/>
      </c>
      <c r="F73" s="187" t="str">
        <f t="shared" si="2"/>
        <v/>
      </c>
      <c r="G73" s="187" t="e">
        <f>VLOOKUP(F73,'Expense group &amp; type'!$E$6:$F$52,2,FALSE)</f>
        <v>#N/A</v>
      </c>
      <c r="H73" s="43"/>
      <c r="I73" s="70"/>
      <c r="J73" s="189">
        <v>0</v>
      </c>
      <c r="K73" s="59">
        <v>1.1741000002199999</v>
      </c>
      <c r="L73" s="188"/>
      <c r="M73" s="68"/>
      <c r="N73" s="43"/>
      <c r="O73" s="43"/>
      <c r="P73" s="43"/>
      <c r="Q73" s="43"/>
    </row>
    <row r="74" spans="1:17">
      <c r="A74" s="64"/>
      <c r="B74" s="64"/>
      <c r="C74" s="65"/>
      <c r="D74" s="187" t="str">
        <f t="shared" si="0"/>
        <v/>
      </c>
      <c r="E74" s="187" t="str">
        <f t="shared" si="1"/>
        <v/>
      </c>
      <c r="F74" s="187" t="str">
        <f t="shared" si="2"/>
        <v/>
      </c>
      <c r="G74" s="187" t="e">
        <f>VLOOKUP(F74,'Expense group &amp; type'!$E$6:$F$52,2,FALSE)</f>
        <v>#N/A</v>
      </c>
      <c r="H74" s="43"/>
      <c r="I74" s="70"/>
      <c r="J74" s="189">
        <v>0</v>
      </c>
      <c r="K74" s="59">
        <v>1.1741000002199999</v>
      </c>
      <c r="L74" s="188"/>
      <c r="M74" s="68"/>
      <c r="N74" s="43"/>
      <c r="O74" s="43"/>
      <c r="P74" s="43"/>
      <c r="Q74" s="43"/>
    </row>
    <row r="75" spans="1:17">
      <c r="A75" s="64"/>
      <c r="B75" s="64"/>
      <c r="C75" s="65"/>
      <c r="D75" s="187" t="str">
        <f t="shared" si="0"/>
        <v/>
      </c>
      <c r="E75" s="187" t="str">
        <f t="shared" si="1"/>
        <v/>
      </c>
      <c r="F75" s="187" t="str">
        <f t="shared" si="2"/>
        <v/>
      </c>
      <c r="G75" s="187" t="e">
        <f>VLOOKUP(F75,'Expense group &amp; type'!$E$6:$F$52,2,FALSE)</f>
        <v>#N/A</v>
      </c>
      <c r="H75" s="43"/>
      <c r="I75" s="70"/>
      <c r="J75" s="189">
        <v>0</v>
      </c>
      <c r="K75" s="59">
        <v>1.1741000002199999</v>
      </c>
      <c r="L75" s="188"/>
      <c r="M75" s="68"/>
      <c r="N75" s="43"/>
      <c r="O75" s="43"/>
      <c r="P75" s="43"/>
      <c r="Q75" s="43"/>
    </row>
    <row r="76" spans="1:17">
      <c r="A76" s="64"/>
      <c r="B76" s="64"/>
      <c r="C76" s="65"/>
      <c r="D76" s="187" t="str">
        <f t="shared" si="0"/>
        <v/>
      </c>
      <c r="E76" s="187" t="str">
        <f t="shared" si="1"/>
        <v/>
      </c>
      <c r="F76" s="187" t="str">
        <f t="shared" si="2"/>
        <v/>
      </c>
      <c r="G76" s="187" t="e">
        <f>VLOOKUP(F76,'Expense group &amp; type'!$E$6:$F$52,2,FALSE)</f>
        <v>#N/A</v>
      </c>
      <c r="H76" s="43"/>
      <c r="I76" s="70"/>
      <c r="J76" s="189">
        <v>0</v>
      </c>
      <c r="K76" s="59">
        <v>1.1741000002199999</v>
      </c>
      <c r="L76" s="188"/>
      <c r="M76" s="68"/>
      <c r="N76" s="43"/>
      <c r="O76" s="43"/>
      <c r="P76" s="43"/>
      <c r="Q76" s="43"/>
    </row>
    <row r="77" spans="1:17">
      <c r="A77" s="64"/>
      <c r="B77" s="64"/>
      <c r="C77" s="65"/>
      <c r="D77" s="187" t="str">
        <f t="shared" si="0"/>
        <v/>
      </c>
      <c r="E77" s="187" t="str">
        <f t="shared" si="1"/>
        <v/>
      </c>
      <c r="F77" s="187" t="str">
        <f t="shared" si="2"/>
        <v/>
      </c>
      <c r="G77" s="187" t="e">
        <f>VLOOKUP(F77,'Expense group &amp; type'!$E$6:$F$52,2,FALSE)</f>
        <v>#N/A</v>
      </c>
      <c r="H77" s="43"/>
      <c r="I77" s="70"/>
      <c r="J77" s="189">
        <v>0</v>
      </c>
      <c r="K77" s="59">
        <v>1.1741000002199999</v>
      </c>
      <c r="L77" s="188"/>
      <c r="M77" s="68"/>
      <c r="N77" s="43"/>
      <c r="O77" s="43"/>
      <c r="P77" s="43"/>
      <c r="Q77" s="43"/>
    </row>
    <row r="78" spans="1:17">
      <c r="A78" s="64"/>
      <c r="B78" s="64"/>
      <c r="C78" s="65"/>
      <c r="D78" s="187" t="str">
        <f t="shared" ref="D78:D141" si="4">LEFT(RIGHT(B78,3),1)</f>
        <v/>
      </c>
      <c r="E78" s="187" t="str">
        <f t="shared" ref="E78:E141" si="5">RIGHT(B78,2)</f>
        <v/>
      </c>
      <c r="F78" s="187" t="str">
        <f t="shared" ref="F78:F141" si="6">RIGHT(LEFT(B78,3),2)</f>
        <v/>
      </c>
      <c r="G78" s="187" t="e">
        <f>VLOOKUP(F78,'Expense group &amp; type'!$E$6:$F$52,2,FALSE)</f>
        <v>#N/A</v>
      </c>
      <c r="H78" s="69"/>
      <c r="I78" s="70"/>
      <c r="J78" s="189">
        <v>0</v>
      </c>
      <c r="K78" s="59">
        <v>1.1741000002199999</v>
      </c>
      <c r="L78" s="188"/>
      <c r="M78" s="68"/>
      <c r="N78" s="43"/>
      <c r="O78" s="43"/>
      <c r="P78" s="43"/>
      <c r="Q78" s="43"/>
    </row>
    <row r="79" spans="1:17">
      <c r="A79" s="64"/>
      <c r="B79" s="64"/>
      <c r="C79" s="65"/>
      <c r="D79" s="187" t="str">
        <f t="shared" si="4"/>
        <v/>
      </c>
      <c r="E79" s="187" t="str">
        <f t="shared" si="5"/>
        <v/>
      </c>
      <c r="F79" s="187" t="str">
        <f t="shared" si="6"/>
        <v/>
      </c>
      <c r="G79" s="187" t="e">
        <f>VLOOKUP(F79,'Expense group &amp; type'!$E$6:$F$52,2,FALSE)</f>
        <v>#N/A</v>
      </c>
      <c r="H79" s="43"/>
      <c r="I79" s="70"/>
      <c r="J79" s="189">
        <v>0</v>
      </c>
      <c r="K79" s="59">
        <v>1.1741000002199999</v>
      </c>
      <c r="L79" s="188"/>
      <c r="M79" s="68"/>
      <c r="N79" s="43"/>
      <c r="O79" s="43"/>
      <c r="P79" s="43"/>
      <c r="Q79" s="43"/>
    </row>
    <row r="80" spans="1:17">
      <c r="A80" s="64"/>
      <c r="B80" s="64"/>
      <c r="C80" s="65"/>
      <c r="D80" s="187" t="str">
        <f t="shared" si="4"/>
        <v/>
      </c>
      <c r="E80" s="187" t="str">
        <f t="shared" si="5"/>
        <v/>
      </c>
      <c r="F80" s="187" t="str">
        <f t="shared" si="6"/>
        <v/>
      </c>
      <c r="G80" s="187" t="e">
        <f>VLOOKUP(F80,'Expense group &amp; type'!$E$6:$F$52,2,FALSE)</f>
        <v>#N/A</v>
      </c>
      <c r="H80" s="43"/>
      <c r="I80" s="70"/>
      <c r="J80" s="189">
        <v>0</v>
      </c>
      <c r="K80" s="59">
        <v>1.1741000002199999</v>
      </c>
      <c r="L80" s="188"/>
      <c r="M80" s="68"/>
      <c r="N80" s="43"/>
      <c r="O80" s="43"/>
      <c r="P80" s="43"/>
      <c r="Q80" s="43"/>
    </row>
    <row r="81" spans="1:17">
      <c r="A81" s="64"/>
      <c r="B81" s="64"/>
      <c r="C81" s="65"/>
      <c r="D81" s="187" t="str">
        <f t="shared" si="4"/>
        <v/>
      </c>
      <c r="E81" s="187" t="str">
        <f t="shared" si="5"/>
        <v/>
      </c>
      <c r="F81" s="187" t="str">
        <f t="shared" si="6"/>
        <v/>
      </c>
      <c r="G81" s="187" t="e">
        <f>VLOOKUP(F81,'Expense group &amp; type'!$E$6:$F$52,2,FALSE)</f>
        <v>#N/A</v>
      </c>
      <c r="H81" s="43"/>
      <c r="I81" s="70"/>
      <c r="J81" s="189">
        <v>0</v>
      </c>
      <c r="K81" s="59">
        <v>1.1741000002199999</v>
      </c>
      <c r="L81" s="188"/>
      <c r="M81" s="68"/>
      <c r="N81" s="43"/>
      <c r="O81" s="43"/>
      <c r="P81" s="43"/>
      <c r="Q81" s="43"/>
    </row>
    <row r="82" spans="1:17">
      <c r="A82" s="64"/>
      <c r="B82" s="64"/>
      <c r="C82" s="65"/>
      <c r="D82" s="187" t="str">
        <f t="shared" si="4"/>
        <v/>
      </c>
      <c r="E82" s="187" t="str">
        <f t="shared" si="5"/>
        <v/>
      </c>
      <c r="F82" s="187" t="str">
        <f t="shared" si="6"/>
        <v/>
      </c>
      <c r="G82" s="187" t="e">
        <f>VLOOKUP(F82,'Expense group &amp; type'!$E$6:$F$52,2,FALSE)</f>
        <v>#N/A</v>
      </c>
      <c r="H82" s="43"/>
      <c r="I82" s="70"/>
      <c r="J82" s="189">
        <v>0</v>
      </c>
      <c r="K82" s="59">
        <v>1.1741000002199999</v>
      </c>
      <c r="L82" s="188"/>
      <c r="M82" s="68"/>
      <c r="N82" s="43"/>
      <c r="O82" s="43"/>
      <c r="P82" s="43"/>
      <c r="Q82" s="43"/>
    </row>
    <row r="83" spans="1:17">
      <c r="A83" s="64"/>
      <c r="B83" s="64"/>
      <c r="C83" s="65"/>
      <c r="D83" s="187" t="str">
        <f t="shared" si="4"/>
        <v/>
      </c>
      <c r="E83" s="187" t="str">
        <f t="shared" si="5"/>
        <v/>
      </c>
      <c r="F83" s="187" t="str">
        <f t="shared" si="6"/>
        <v/>
      </c>
      <c r="G83" s="187" t="e">
        <f>VLOOKUP(F83,'Expense group &amp; type'!$E$6:$F$52,2,FALSE)</f>
        <v>#N/A</v>
      </c>
      <c r="H83" s="43"/>
      <c r="I83" s="70"/>
      <c r="J83" s="189">
        <v>0</v>
      </c>
      <c r="K83" s="59">
        <v>1.1741000002199999</v>
      </c>
      <c r="L83" s="188"/>
      <c r="M83" s="68"/>
      <c r="N83" s="43"/>
      <c r="O83" s="43"/>
      <c r="P83" s="43"/>
      <c r="Q83" s="43"/>
    </row>
    <row r="84" spans="1:17">
      <c r="A84" s="64"/>
      <c r="B84" s="71"/>
      <c r="C84" s="89"/>
      <c r="D84" s="187" t="str">
        <f t="shared" si="4"/>
        <v/>
      </c>
      <c r="E84" s="187" t="str">
        <f t="shared" si="5"/>
        <v/>
      </c>
      <c r="F84" s="187" t="str">
        <f t="shared" si="6"/>
        <v/>
      </c>
      <c r="G84" s="187" t="e">
        <f>VLOOKUP(F84,'Expense group &amp; type'!$E$6:$F$52,2,FALSE)</f>
        <v>#N/A</v>
      </c>
      <c r="H84" s="69"/>
      <c r="I84" s="90"/>
      <c r="J84" s="189">
        <v>0</v>
      </c>
      <c r="K84" s="59">
        <v>1.1741000002199999</v>
      </c>
      <c r="L84" s="188"/>
      <c r="M84" s="68"/>
      <c r="N84" s="43"/>
      <c r="O84" s="43"/>
      <c r="P84" s="43"/>
      <c r="Q84" s="43"/>
    </row>
    <row r="85" spans="1:17">
      <c r="A85" s="64"/>
      <c r="B85" s="64"/>
      <c r="C85" s="65"/>
      <c r="D85" s="187" t="str">
        <f t="shared" si="4"/>
        <v/>
      </c>
      <c r="E85" s="187" t="str">
        <f t="shared" si="5"/>
        <v/>
      </c>
      <c r="F85" s="187" t="str">
        <f t="shared" si="6"/>
        <v/>
      </c>
      <c r="G85" s="187" t="e">
        <f>VLOOKUP(F85,'Expense group &amp; type'!$E$6:$F$52,2,FALSE)</f>
        <v>#N/A</v>
      </c>
      <c r="H85" s="43"/>
      <c r="I85" s="70"/>
      <c r="J85" s="189">
        <v>0</v>
      </c>
      <c r="K85" s="59">
        <v>1.1741000002199999</v>
      </c>
      <c r="L85" s="188"/>
      <c r="M85" s="68"/>
      <c r="N85" s="43"/>
      <c r="O85" s="43"/>
      <c r="P85" s="43"/>
      <c r="Q85" s="43"/>
    </row>
    <row r="86" spans="1:17">
      <c r="A86" s="64"/>
      <c r="B86" s="64"/>
      <c r="C86" s="65"/>
      <c r="D86" s="187" t="str">
        <f t="shared" si="4"/>
        <v/>
      </c>
      <c r="E86" s="187" t="str">
        <f t="shared" si="5"/>
        <v/>
      </c>
      <c r="F86" s="187" t="str">
        <f t="shared" si="6"/>
        <v/>
      </c>
      <c r="G86" s="187" t="e">
        <f>VLOOKUP(F86,'Expense group &amp; type'!$E$6:$F$52,2,FALSE)</f>
        <v>#N/A</v>
      </c>
      <c r="H86" s="43"/>
      <c r="I86" s="70"/>
      <c r="J86" s="189">
        <v>0</v>
      </c>
      <c r="K86" s="59">
        <v>1.1741000002199999</v>
      </c>
      <c r="L86" s="188"/>
      <c r="M86" s="68"/>
      <c r="N86" s="43"/>
      <c r="O86" s="43"/>
      <c r="P86" s="43"/>
      <c r="Q86" s="43"/>
    </row>
    <row r="87" spans="1:17">
      <c r="A87" s="64"/>
      <c r="B87" s="64"/>
      <c r="C87" s="65"/>
      <c r="D87" s="187" t="str">
        <f t="shared" si="4"/>
        <v/>
      </c>
      <c r="E87" s="187" t="str">
        <f t="shared" si="5"/>
        <v/>
      </c>
      <c r="F87" s="187" t="str">
        <f t="shared" si="6"/>
        <v/>
      </c>
      <c r="G87" s="187" t="e">
        <f>VLOOKUP(F87,'Expense group &amp; type'!$E$6:$F$52,2,FALSE)</f>
        <v>#N/A</v>
      </c>
      <c r="H87" s="43"/>
      <c r="I87" s="70"/>
      <c r="J87" s="189">
        <v>0</v>
      </c>
      <c r="K87" s="59">
        <v>1.1741000002199999</v>
      </c>
      <c r="L87" s="188"/>
      <c r="M87" s="68"/>
      <c r="N87" s="43"/>
      <c r="O87" s="43"/>
      <c r="P87" s="43"/>
      <c r="Q87" s="43"/>
    </row>
    <row r="88" spans="1:17">
      <c r="A88" s="64"/>
      <c r="B88" s="64"/>
      <c r="C88" s="65"/>
      <c r="D88" s="187" t="str">
        <f t="shared" si="4"/>
        <v/>
      </c>
      <c r="E88" s="187" t="str">
        <f t="shared" si="5"/>
        <v/>
      </c>
      <c r="F88" s="187" t="str">
        <f t="shared" si="6"/>
        <v/>
      </c>
      <c r="G88" s="187" t="e">
        <f>VLOOKUP(F88,'Expense group &amp; type'!$E$6:$F$52,2,FALSE)</f>
        <v>#N/A</v>
      </c>
      <c r="H88" s="43"/>
      <c r="I88" s="70"/>
      <c r="J88" s="189">
        <v>0</v>
      </c>
      <c r="K88" s="59">
        <v>1.1741000002199999</v>
      </c>
      <c r="L88" s="188"/>
      <c r="M88" s="68"/>
      <c r="N88" s="43"/>
      <c r="O88" s="43"/>
      <c r="P88" s="43"/>
      <c r="Q88" s="43"/>
    </row>
    <row r="89" spans="1:17">
      <c r="A89" s="65"/>
      <c r="B89" s="64"/>
      <c r="C89" s="65"/>
      <c r="D89" s="187" t="str">
        <f t="shared" si="4"/>
        <v/>
      </c>
      <c r="E89" s="187" t="str">
        <f t="shared" si="5"/>
        <v/>
      </c>
      <c r="F89" s="187" t="str">
        <f t="shared" si="6"/>
        <v/>
      </c>
      <c r="G89" s="187" t="e">
        <f>VLOOKUP(F89,'Expense group &amp; type'!$E$6:$F$52,2,FALSE)</f>
        <v>#N/A</v>
      </c>
      <c r="H89" s="43"/>
      <c r="I89" s="70"/>
      <c r="J89" s="189">
        <v>0</v>
      </c>
      <c r="K89" s="59">
        <v>1.1741000002199999</v>
      </c>
      <c r="L89" s="188"/>
      <c r="M89" s="72"/>
      <c r="N89" s="43"/>
      <c r="O89" s="43"/>
      <c r="P89" s="43"/>
      <c r="Q89" s="43"/>
    </row>
    <row r="90" spans="1:17">
      <c r="A90" s="65"/>
      <c r="B90" s="64"/>
      <c r="C90" s="65"/>
      <c r="D90" s="187" t="str">
        <f t="shared" si="4"/>
        <v/>
      </c>
      <c r="E90" s="187" t="str">
        <f t="shared" si="5"/>
        <v/>
      </c>
      <c r="F90" s="187" t="str">
        <f t="shared" si="6"/>
        <v/>
      </c>
      <c r="G90" s="187" t="e">
        <f>VLOOKUP(F90,'Expense group &amp; type'!$E$6:$F$52,2,FALSE)</f>
        <v>#N/A</v>
      </c>
      <c r="H90" s="43"/>
      <c r="I90" s="70"/>
      <c r="J90" s="189">
        <v>0</v>
      </c>
      <c r="K90" s="59">
        <v>1.1741000002199999</v>
      </c>
      <c r="L90" s="188"/>
      <c r="M90" s="72"/>
      <c r="N90" s="43"/>
      <c r="O90" s="43"/>
      <c r="P90" s="43"/>
      <c r="Q90" s="43"/>
    </row>
    <row r="91" spans="1:17">
      <c r="A91" s="65"/>
      <c r="B91" s="64"/>
      <c r="C91" s="65"/>
      <c r="D91" s="187" t="str">
        <f t="shared" si="4"/>
        <v/>
      </c>
      <c r="E91" s="187" t="str">
        <f t="shared" si="5"/>
        <v/>
      </c>
      <c r="F91" s="187" t="str">
        <f t="shared" si="6"/>
        <v/>
      </c>
      <c r="G91" s="187" t="e">
        <f>VLOOKUP(F91,'Expense group &amp; type'!$E$6:$F$52,2,FALSE)</f>
        <v>#N/A</v>
      </c>
      <c r="H91" s="43"/>
      <c r="I91" s="70"/>
      <c r="J91" s="189">
        <v>0</v>
      </c>
      <c r="K91" s="59">
        <v>1.1741000002199999</v>
      </c>
      <c r="L91" s="188"/>
      <c r="M91" s="65"/>
      <c r="N91" s="43"/>
      <c r="O91" s="43"/>
      <c r="P91" s="43"/>
      <c r="Q91" s="43"/>
    </row>
    <row r="92" spans="1:17">
      <c r="A92" s="65"/>
      <c r="B92" s="64"/>
      <c r="C92" s="65"/>
      <c r="D92" s="187" t="str">
        <f t="shared" si="4"/>
        <v/>
      </c>
      <c r="E92" s="187" t="str">
        <f t="shared" si="5"/>
        <v/>
      </c>
      <c r="F92" s="187" t="str">
        <f t="shared" si="6"/>
        <v/>
      </c>
      <c r="G92" s="187" t="e">
        <f>VLOOKUP(F92,'Expense group &amp; type'!$E$6:$F$52,2,FALSE)</f>
        <v>#N/A</v>
      </c>
      <c r="H92" s="43"/>
      <c r="I92" s="70"/>
      <c r="J92" s="189">
        <v>0</v>
      </c>
      <c r="K92" s="59">
        <v>1.1741000002199999</v>
      </c>
      <c r="L92" s="188"/>
      <c r="M92" s="72"/>
      <c r="N92" s="43"/>
      <c r="O92" s="43"/>
      <c r="P92" s="43"/>
      <c r="Q92" s="43"/>
    </row>
    <row r="93" spans="1:17">
      <c r="A93" s="65"/>
      <c r="B93" s="64"/>
      <c r="C93" s="65"/>
      <c r="D93" s="187" t="str">
        <f t="shared" si="4"/>
        <v/>
      </c>
      <c r="E93" s="187" t="str">
        <f t="shared" si="5"/>
        <v/>
      </c>
      <c r="F93" s="187" t="str">
        <f t="shared" si="6"/>
        <v/>
      </c>
      <c r="G93" s="187" t="e">
        <f>VLOOKUP(F93,'Expense group &amp; type'!$E$6:$F$52,2,FALSE)</f>
        <v>#N/A</v>
      </c>
      <c r="H93" s="43"/>
      <c r="I93" s="70"/>
      <c r="J93" s="189">
        <v>0</v>
      </c>
      <c r="K93" s="59">
        <v>1.1741000002199999</v>
      </c>
      <c r="L93" s="188"/>
      <c r="M93" s="72"/>
      <c r="N93" s="43"/>
      <c r="O93" s="43"/>
      <c r="P93" s="43"/>
      <c r="Q93" s="43"/>
    </row>
    <row r="94" spans="1:17">
      <c r="A94" s="65"/>
      <c r="B94" s="64"/>
      <c r="C94" s="65"/>
      <c r="D94" s="187" t="str">
        <f t="shared" si="4"/>
        <v/>
      </c>
      <c r="E94" s="187" t="str">
        <f t="shared" si="5"/>
        <v/>
      </c>
      <c r="F94" s="187" t="str">
        <f t="shared" si="6"/>
        <v/>
      </c>
      <c r="G94" s="187" t="e">
        <f>VLOOKUP(F94,'Expense group &amp; type'!$E$6:$F$52,2,FALSE)</f>
        <v>#N/A</v>
      </c>
      <c r="H94" s="43"/>
      <c r="I94" s="70"/>
      <c r="J94" s="189">
        <v>0</v>
      </c>
      <c r="K94" s="59">
        <v>1.1741000002199999</v>
      </c>
      <c r="L94" s="188"/>
      <c r="M94" s="72"/>
      <c r="N94" s="43"/>
      <c r="O94" s="43"/>
      <c r="P94" s="43"/>
      <c r="Q94" s="43"/>
    </row>
    <row r="95" spans="1:17">
      <c r="A95" s="65"/>
      <c r="B95" s="64"/>
      <c r="C95" s="65"/>
      <c r="D95" s="187" t="str">
        <f t="shared" si="4"/>
        <v/>
      </c>
      <c r="E95" s="187" t="str">
        <f t="shared" si="5"/>
        <v/>
      </c>
      <c r="F95" s="187" t="str">
        <f t="shared" si="6"/>
        <v/>
      </c>
      <c r="G95" s="187" t="e">
        <f>VLOOKUP(F95,'Expense group &amp; type'!$E$6:$F$52,2,FALSE)</f>
        <v>#N/A</v>
      </c>
      <c r="H95" s="43"/>
      <c r="I95" s="70"/>
      <c r="J95" s="189">
        <v>0</v>
      </c>
      <c r="K95" s="59">
        <v>1.1741000002199999</v>
      </c>
      <c r="L95" s="188"/>
      <c r="M95" s="72"/>
      <c r="N95" s="43"/>
      <c r="O95" s="43"/>
      <c r="P95" s="43"/>
      <c r="Q95" s="43"/>
    </row>
    <row r="96" spans="1:17">
      <c r="A96" s="65"/>
      <c r="B96" s="64"/>
      <c r="C96" s="65"/>
      <c r="D96" s="187" t="str">
        <f t="shared" si="4"/>
        <v/>
      </c>
      <c r="E96" s="187" t="str">
        <f t="shared" si="5"/>
        <v/>
      </c>
      <c r="F96" s="187" t="str">
        <f t="shared" si="6"/>
        <v/>
      </c>
      <c r="G96" s="187" t="e">
        <f>VLOOKUP(F96,'Expense group &amp; type'!$E$6:$F$52,2,FALSE)</f>
        <v>#N/A</v>
      </c>
      <c r="H96" s="43"/>
      <c r="I96" s="70"/>
      <c r="J96" s="189">
        <v>0</v>
      </c>
      <c r="K96" s="59">
        <v>1.1741000002199999</v>
      </c>
      <c r="L96" s="188"/>
      <c r="M96" s="72"/>
      <c r="N96" s="43"/>
      <c r="O96" s="43"/>
      <c r="P96" s="43"/>
      <c r="Q96" s="43"/>
    </row>
    <row r="97" spans="1:17">
      <c r="A97" s="65"/>
      <c r="B97" s="64"/>
      <c r="C97" s="65"/>
      <c r="D97" s="187" t="str">
        <f t="shared" si="4"/>
        <v/>
      </c>
      <c r="E97" s="187" t="str">
        <f t="shared" si="5"/>
        <v/>
      </c>
      <c r="F97" s="187" t="str">
        <f t="shared" si="6"/>
        <v/>
      </c>
      <c r="G97" s="187" t="e">
        <f>VLOOKUP(F97,'Expense group &amp; type'!$E$6:$F$52,2,FALSE)</f>
        <v>#N/A</v>
      </c>
      <c r="H97" s="43"/>
      <c r="I97" s="70"/>
      <c r="J97" s="189">
        <v>0</v>
      </c>
      <c r="K97" s="59">
        <v>1.1741000002199999</v>
      </c>
      <c r="L97" s="188"/>
      <c r="M97" s="72"/>
      <c r="N97" s="43"/>
      <c r="O97" s="43"/>
      <c r="P97" s="43"/>
      <c r="Q97" s="43"/>
    </row>
    <row r="98" spans="1:17">
      <c r="A98" s="65"/>
      <c r="B98" s="64"/>
      <c r="C98" s="65"/>
      <c r="D98" s="187" t="str">
        <f t="shared" si="4"/>
        <v/>
      </c>
      <c r="E98" s="187" t="str">
        <f t="shared" si="5"/>
        <v/>
      </c>
      <c r="F98" s="187" t="str">
        <f t="shared" si="6"/>
        <v/>
      </c>
      <c r="G98" s="187" t="e">
        <f>VLOOKUP(F98,'Expense group &amp; type'!$E$6:$F$52,2,FALSE)</f>
        <v>#N/A</v>
      </c>
      <c r="H98" s="43"/>
      <c r="I98" s="70"/>
      <c r="J98" s="189">
        <v>0</v>
      </c>
      <c r="K98" s="59">
        <v>1.1741000002199999</v>
      </c>
      <c r="L98" s="188"/>
      <c r="M98" s="72"/>
      <c r="N98" s="43"/>
      <c r="O98" s="43"/>
      <c r="P98" s="43"/>
      <c r="Q98" s="43"/>
    </row>
    <row r="99" spans="1:17">
      <c r="A99" s="65"/>
      <c r="B99" s="64"/>
      <c r="C99" s="65"/>
      <c r="D99" s="187" t="str">
        <f t="shared" si="4"/>
        <v/>
      </c>
      <c r="E99" s="187" t="str">
        <f t="shared" si="5"/>
        <v/>
      </c>
      <c r="F99" s="187" t="str">
        <f t="shared" si="6"/>
        <v/>
      </c>
      <c r="G99" s="187" t="e">
        <f>VLOOKUP(F99,'Expense group &amp; type'!$E$6:$F$52,2,FALSE)</f>
        <v>#N/A</v>
      </c>
      <c r="H99" s="43"/>
      <c r="I99" s="70"/>
      <c r="J99" s="189">
        <v>0</v>
      </c>
      <c r="K99" s="59">
        <v>1.1741000002199999</v>
      </c>
      <c r="L99" s="188"/>
      <c r="M99" s="72"/>
      <c r="N99" s="43"/>
      <c r="O99" s="43"/>
      <c r="P99" s="43"/>
      <c r="Q99" s="43"/>
    </row>
    <row r="100" spans="1:17">
      <c r="A100" s="65"/>
      <c r="B100" s="64"/>
      <c r="C100" s="65"/>
      <c r="D100" s="187" t="str">
        <f t="shared" si="4"/>
        <v/>
      </c>
      <c r="E100" s="187" t="str">
        <f t="shared" si="5"/>
        <v/>
      </c>
      <c r="F100" s="187" t="str">
        <f t="shared" si="6"/>
        <v/>
      </c>
      <c r="G100" s="187" t="e">
        <f>VLOOKUP(F100,'Expense group &amp; type'!$E$6:$F$52,2,FALSE)</f>
        <v>#N/A</v>
      </c>
      <c r="H100" s="43"/>
      <c r="I100" s="70"/>
      <c r="J100" s="189">
        <v>0</v>
      </c>
      <c r="K100" s="59">
        <v>1.1741000002199999</v>
      </c>
      <c r="L100" s="188"/>
      <c r="M100" s="72"/>
      <c r="N100" s="43"/>
      <c r="O100" s="43"/>
      <c r="P100" s="43"/>
      <c r="Q100" s="43"/>
    </row>
    <row r="101" spans="1:17">
      <c r="A101" s="65"/>
      <c r="B101" s="64"/>
      <c r="C101" s="65"/>
      <c r="D101" s="187" t="str">
        <f t="shared" si="4"/>
        <v/>
      </c>
      <c r="E101" s="187" t="str">
        <f t="shared" si="5"/>
        <v/>
      </c>
      <c r="F101" s="187" t="str">
        <f t="shared" si="6"/>
        <v/>
      </c>
      <c r="G101" s="187" t="e">
        <f>VLOOKUP(F101,'Expense group &amp; type'!$E$6:$F$52,2,FALSE)</f>
        <v>#N/A</v>
      </c>
      <c r="H101" s="43"/>
      <c r="I101" s="70"/>
      <c r="J101" s="189">
        <v>0</v>
      </c>
      <c r="K101" s="59">
        <v>1.1741000002199999</v>
      </c>
      <c r="L101" s="188"/>
      <c r="M101" s="72"/>
      <c r="N101" s="43"/>
      <c r="O101" s="43"/>
      <c r="P101" s="43"/>
      <c r="Q101" s="43"/>
    </row>
    <row r="102" spans="1:17">
      <c r="A102" s="65"/>
      <c r="B102" s="64"/>
      <c r="C102" s="65"/>
      <c r="D102" s="187" t="str">
        <f t="shared" si="4"/>
        <v/>
      </c>
      <c r="E102" s="187" t="str">
        <f t="shared" si="5"/>
        <v/>
      </c>
      <c r="F102" s="187" t="str">
        <f t="shared" si="6"/>
        <v/>
      </c>
      <c r="G102" s="187" t="e">
        <f>VLOOKUP(F102,'Expense group &amp; type'!$E$6:$F$52,2,FALSE)</f>
        <v>#N/A</v>
      </c>
      <c r="H102" s="43"/>
      <c r="I102" s="70"/>
      <c r="J102" s="189">
        <v>0</v>
      </c>
      <c r="K102" s="59">
        <v>1.1741000002199999</v>
      </c>
      <c r="L102" s="188"/>
      <c r="M102" s="72"/>
      <c r="N102" s="43"/>
      <c r="O102" s="43"/>
      <c r="P102" s="43"/>
      <c r="Q102" s="43"/>
    </row>
    <row r="103" spans="1:17">
      <c r="A103" s="65"/>
      <c r="B103" s="64"/>
      <c r="C103" s="65"/>
      <c r="D103" s="187" t="str">
        <f t="shared" si="4"/>
        <v/>
      </c>
      <c r="E103" s="187" t="str">
        <f t="shared" si="5"/>
        <v/>
      </c>
      <c r="F103" s="187" t="str">
        <f t="shared" si="6"/>
        <v/>
      </c>
      <c r="G103" s="187" t="e">
        <f>VLOOKUP(F103,'Expense group &amp; type'!$E$6:$F$52,2,FALSE)</f>
        <v>#N/A</v>
      </c>
      <c r="H103" s="43"/>
      <c r="I103" s="70"/>
      <c r="J103" s="189">
        <v>0</v>
      </c>
      <c r="K103" s="59">
        <v>1.1741000002199999</v>
      </c>
      <c r="L103" s="188"/>
      <c r="M103" s="72"/>
      <c r="N103" s="43"/>
      <c r="O103" s="43"/>
      <c r="P103" s="43"/>
      <c r="Q103" s="43"/>
    </row>
    <row r="104" spans="1:17">
      <c r="A104" s="65"/>
      <c r="B104" s="64"/>
      <c r="C104" s="65"/>
      <c r="D104" s="187" t="str">
        <f t="shared" si="4"/>
        <v/>
      </c>
      <c r="E104" s="187" t="str">
        <f t="shared" si="5"/>
        <v/>
      </c>
      <c r="F104" s="187" t="str">
        <f t="shared" si="6"/>
        <v/>
      </c>
      <c r="G104" s="187" t="e">
        <f>VLOOKUP(F104,'Expense group &amp; type'!$E$6:$F$52,2,FALSE)</f>
        <v>#N/A</v>
      </c>
      <c r="H104" s="43"/>
      <c r="I104" s="70"/>
      <c r="J104" s="189">
        <v>0</v>
      </c>
      <c r="K104" s="59">
        <v>1.1741000002199999</v>
      </c>
      <c r="L104" s="188"/>
      <c r="M104" s="65"/>
      <c r="N104" s="43"/>
      <c r="O104" s="43"/>
      <c r="P104" s="43"/>
      <c r="Q104" s="43"/>
    </row>
    <row r="105" spans="1:17">
      <c r="A105" s="65"/>
      <c r="B105" s="64"/>
      <c r="C105" s="65"/>
      <c r="D105" s="187" t="str">
        <f t="shared" si="4"/>
        <v/>
      </c>
      <c r="E105" s="187" t="str">
        <f t="shared" si="5"/>
        <v/>
      </c>
      <c r="F105" s="187" t="str">
        <f t="shared" si="6"/>
        <v/>
      </c>
      <c r="G105" s="187" t="e">
        <f>VLOOKUP(F105,'Expense group &amp; type'!$E$6:$F$52,2,FALSE)</f>
        <v>#N/A</v>
      </c>
      <c r="H105" s="43"/>
      <c r="I105" s="70"/>
      <c r="J105" s="189">
        <v>0</v>
      </c>
      <c r="K105" s="59">
        <v>1.1741000002199999</v>
      </c>
      <c r="L105" s="188"/>
      <c r="M105" s="65"/>
      <c r="N105" s="43"/>
      <c r="O105" s="43"/>
      <c r="P105" s="43"/>
      <c r="Q105" s="77"/>
    </row>
    <row r="106" spans="1:17">
      <c r="A106" s="65"/>
      <c r="B106" s="64"/>
      <c r="C106" s="65"/>
      <c r="D106" s="187" t="str">
        <f t="shared" si="4"/>
        <v/>
      </c>
      <c r="E106" s="187" t="str">
        <f t="shared" si="5"/>
        <v/>
      </c>
      <c r="F106" s="187" t="str">
        <f t="shared" si="6"/>
        <v/>
      </c>
      <c r="G106" s="187" t="e">
        <f>VLOOKUP(F106,'Expense group &amp; type'!$E$6:$F$52,2,FALSE)</f>
        <v>#N/A</v>
      </c>
      <c r="H106" s="43"/>
      <c r="I106" s="70"/>
      <c r="J106" s="189">
        <v>0</v>
      </c>
      <c r="K106" s="59">
        <v>1.1741000002199999</v>
      </c>
      <c r="L106" s="188"/>
      <c r="M106" s="65"/>
      <c r="N106" s="43"/>
      <c r="O106" s="43"/>
      <c r="P106" s="43"/>
      <c r="Q106" s="77"/>
    </row>
    <row r="107" spans="1:17">
      <c r="A107" s="65"/>
      <c r="B107" s="64"/>
      <c r="C107" s="65"/>
      <c r="D107" s="187" t="str">
        <f t="shared" si="4"/>
        <v/>
      </c>
      <c r="E107" s="187" t="str">
        <f t="shared" si="5"/>
        <v/>
      </c>
      <c r="F107" s="187" t="str">
        <f t="shared" si="6"/>
        <v/>
      </c>
      <c r="G107" s="187" t="e">
        <f>VLOOKUP(F107,'Expense group &amp; type'!$E$6:$F$52,2,FALSE)</f>
        <v>#N/A</v>
      </c>
      <c r="H107" s="43"/>
      <c r="I107" s="70"/>
      <c r="J107" s="189">
        <v>0</v>
      </c>
      <c r="K107" s="59">
        <v>1.1741000002199999</v>
      </c>
      <c r="L107" s="188"/>
      <c r="M107" s="65"/>
      <c r="N107" s="43"/>
      <c r="O107" s="43"/>
      <c r="P107" s="43"/>
      <c r="Q107" s="77"/>
    </row>
    <row r="108" spans="1:17">
      <c r="A108" s="65"/>
      <c r="B108" s="64"/>
      <c r="C108" s="65"/>
      <c r="D108" s="187" t="str">
        <f t="shared" si="4"/>
        <v/>
      </c>
      <c r="E108" s="187" t="str">
        <f t="shared" si="5"/>
        <v/>
      </c>
      <c r="F108" s="187" t="str">
        <f t="shared" si="6"/>
        <v/>
      </c>
      <c r="G108" s="187" t="e">
        <f>VLOOKUP(F108,'Expense group &amp; type'!$E$6:$F$52,2,FALSE)</f>
        <v>#N/A</v>
      </c>
      <c r="H108" s="43"/>
      <c r="I108" s="70"/>
      <c r="J108" s="189">
        <v>0</v>
      </c>
      <c r="K108" s="59">
        <v>1.1741000002199999</v>
      </c>
      <c r="L108" s="188"/>
      <c r="M108" s="65"/>
      <c r="N108" s="43"/>
      <c r="O108" s="43"/>
      <c r="P108" s="43"/>
      <c r="Q108" s="77"/>
    </row>
    <row r="109" spans="1:17">
      <c r="A109" s="65"/>
      <c r="B109" s="64"/>
      <c r="C109" s="65"/>
      <c r="D109" s="187" t="str">
        <f t="shared" si="4"/>
        <v/>
      </c>
      <c r="E109" s="187" t="str">
        <f t="shared" si="5"/>
        <v/>
      </c>
      <c r="F109" s="187" t="str">
        <f t="shared" si="6"/>
        <v/>
      </c>
      <c r="G109" s="187" t="e">
        <f>VLOOKUP(F109,'Expense group &amp; type'!$E$6:$F$52,2,FALSE)</f>
        <v>#N/A</v>
      </c>
      <c r="H109" s="43"/>
      <c r="I109" s="70"/>
      <c r="J109" s="189">
        <v>0</v>
      </c>
      <c r="K109" s="59">
        <v>1.1741000002199999</v>
      </c>
      <c r="L109" s="188"/>
      <c r="M109" s="65"/>
      <c r="N109" s="43"/>
      <c r="O109" s="43"/>
      <c r="P109" s="43"/>
      <c r="Q109" s="77"/>
    </row>
    <row r="110" spans="1:17">
      <c r="A110" s="65"/>
      <c r="B110" s="64"/>
      <c r="C110" s="65"/>
      <c r="D110" s="187" t="str">
        <f t="shared" si="4"/>
        <v/>
      </c>
      <c r="E110" s="187" t="str">
        <f t="shared" si="5"/>
        <v/>
      </c>
      <c r="F110" s="187" t="str">
        <f t="shared" si="6"/>
        <v/>
      </c>
      <c r="G110" s="187" t="e">
        <f>VLOOKUP(F110,'Expense group &amp; type'!$E$6:$F$52,2,FALSE)</f>
        <v>#N/A</v>
      </c>
      <c r="H110" s="43"/>
      <c r="I110" s="70"/>
      <c r="J110" s="189">
        <v>0</v>
      </c>
      <c r="K110" s="59">
        <v>1.1741000002199999</v>
      </c>
      <c r="L110" s="188"/>
      <c r="M110" s="65"/>
      <c r="N110" s="43"/>
      <c r="O110" s="43"/>
      <c r="P110" s="43"/>
      <c r="Q110" s="77"/>
    </row>
    <row r="111" spans="1:17">
      <c r="A111" s="65"/>
      <c r="B111" s="64"/>
      <c r="C111" s="65"/>
      <c r="D111" s="187" t="str">
        <f t="shared" si="4"/>
        <v/>
      </c>
      <c r="E111" s="187" t="str">
        <f t="shared" si="5"/>
        <v/>
      </c>
      <c r="F111" s="187" t="str">
        <f t="shared" si="6"/>
        <v/>
      </c>
      <c r="G111" s="187" t="e">
        <f>VLOOKUP(F111,'Expense group &amp; type'!$E$6:$F$52,2,FALSE)</f>
        <v>#N/A</v>
      </c>
      <c r="H111" s="43"/>
      <c r="I111" s="70"/>
      <c r="J111" s="189">
        <v>0</v>
      </c>
      <c r="K111" s="59">
        <v>1.1741000002199999</v>
      </c>
      <c r="L111" s="188"/>
      <c r="M111" s="65"/>
      <c r="N111" s="43"/>
      <c r="O111" s="43"/>
      <c r="P111" s="43"/>
      <c r="Q111" s="77"/>
    </row>
    <row r="112" spans="1:17">
      <c r="A112" s="65"/>
      <c r="B112" s="64"/>
      <c r="C112" s="65"/>
      <c r="D112" s="187" t="str">
        <f t="shared" si="4"/>
        <v/>
      </c>
      <c r="E112" s="187" t="str">
        <f t="shared" si="5"/>
        <v/>
      </c>
      <c r="F112" s="187" t="str">
        <f t="shared" si="6"/>
        <v/>
      </c>
      <c r="G112" s="187" t="e">
        <f>VLOOKUP(F112,'Expense group &amp; type'!$E$6:$F$52,2,FALSE)</f>
        <v>#N/A</v>
      </c>
      <c r="H112" s="43"/>
      <c r="I112" s="70"/>
      <c r="J112" s="189">
        <v>0</v>
      </c>
      <c r="K112" s="59">
        <v>1.1741000002199999</v>
      </c>
      <c r="L112" s="188"/>
      <c r="M112" s="65"/>
      <c r="N112" s="43"/>
      <c r="O112" s="43"/>
      <c r="P112" s="43"/>
      <c r="Q112" s="77"/>
    </row>
    <row r="113" spans="1:17">
      <c r="A113" s="65"/>
      <c r="B113" s="64"/>
      <c r="C113" s="65"/>
      <c r="D113" s="187" t="str">
        <f t="shared" si="4"/>
        <v/>
      </c>
      <c r="E113" s="187" t="str">
        <f t="shared" si="5"/>
        <v/>
      </c>
      <c r="F113" s="187" t="str">
        <f t="shared" si="6"/>
        <v/>
      </c>
      <c r="G113" s="187" t="e">
        <f>VLOOKUP(F113,'Expense group &amp; type'!$E$6:$F$52,2,FALSE)</f>
        <v>#N/A</v>
      </c>
      <c r="H113" s="43"/>
      <c r="I113" s="70"/>
      <c r="J113" s="189">
        <v>0</v>
      </c>
      <c r="K113" s="59">
        <v>1.1741000002199999</v>
      </c>
      <c r="L113" s="188"/>
      <c r="M113" s="65"/>
      <c r="N113" s="43"/>
      <c r="O113" s="43"/>
      <c r="P113" s="43"/>
      <c r="Q113" s="91"/>
    </row>
    <row r="114" spans="1:17">
      <c r="A114" s="65"/>
      <c r="B114" s="64"/>
      <c r="C114" s="65"/>
      <c r="D114" s="187" t="str">
        <f t="shared" si="4"/>
        <v/>
      </c>
      <c r="E114" s="187" t="str">
        <f t="shared" si="5"/>
        <v/>
      </c>
      <c r="F114" s="187" t="str">
        <f t="shared" si="6"/>
        <v/>
      </c>
      <c r="G114" s="187" t="e">
        <f>VLOOKUP(F114,'Expense group &amp; type'!$E$6:$F$52,2,FALSE)</f>
        <v>#N/A</v>
      </c>
      <c r="H114" s="43"/>
      <c r="I114" s="70"/>
      <c r="J114" s="189">
        <v>0</v>
      </c>
      <c r="K114" s="59">
        <v>1.1741000002199999</v>
      </c>
      <c r="L114" s="188"/>
      <c r="M114" s="72"/>
      <c r="N114" s="43"/>
      <c r="O114" s="43"/>
      <c r="P114" s="43"/>
      <c r="Q114" s="77"/>
    </row>
    <row r="115" spans="1:17">
      <c r="A115" s="65"/>
      <c r="B115" s="64"/>
      <c r="C115" s="65"/>
      <c r="D115" s="187" t="str">
        <f t="shared" si="4"/>
        <v/>
      </c>
      <c r="E115" s="187" t="str">
        <f t="shared" si="5"/>
        <v/>
      </c>
      <c r="F115" s="187" t="str">
        <f t="shared" si="6"/>
        <v/>
      </c>
      <c r="G115" s="187" t="e">
        <f>VLOOKUP(F115,'Expense group &amp; type'!$E$6:$F$52,2,FALSE)</f>
        <v>#N/A</v>
      </c>
      <c r="H115" s="43"/>
      <c r="I115" s="70"/>
      <c r="J115" s="189">
        <v>0</v>
      </c>
      <c r="K115" s="59">
        <v>1.1741000002199999</v>
      </c>
      <c r="L115" s="188"/>
      <c r="M115" s="72"/>
      <c r="N115" s="43"/>
      <c r="O115" s="43"/>
      <c r="P115" s="43"/>
      <c r="Q115" s="77"/>
    </row>
    <row r="116" spans="1:17">
      <c r="A116" s="65"/>
      <c r="B116" s="64"/>
      <c r="C116" s="65"/>
      <c r="D116" s="187" t="str">
        <f t="shared" si="4"/>
        <v/>
      </c>
      <c r="E116" s="187" t="str">
        <f t="shared" si="5"/>
        <v/>
      </c>
      <c r="F116" s="187" t="str">
        <f t="shared" si="6"/>
        <v/>
      </c>
      <c r="G116" s="187" t="e">
        <f>VLOOKUP(F116,'Expense group &amp; type'!$E$6:$F$52,2,FALSE)</f>
        <v>#N/A</v>
      </c>
      <c r="H116" s="43"/>
      <c r="I116" s="70"/>
      <c r="J116" s="189">
        <v>0</v>
      </c>
      <c r="K116" s="59">
        <v>1.1741000002199999</v>
      </c>
      <c r="L116" s="188"/>
      <c r="M116" s="72"/>
      <c r="N116" s="43"/>
      <c r="O116" s="43"/>
      <c r="P116" s="43"/>
      <c r="Q116" s="77"/>
    </row>
    <row r="117" spans="1:17">
      <c r="A117" s="65"/>
      <c r="B117" s="64"/>
      <c r="C117" s="65"/>
      <c r="D117" s="187" t="str">
        <f t="shared" si="4"/>
        <v/>
      </c>
      <c r="E117" s="187" t="str">
        <f t="shared" si="5"/>
        <v/>
      </c>
      <c r="F117" s="187" t="str">
        <f t="shared" si="6"/>
        <v/>
      </c>
      <c r="G117" s="187" t="e">
        <f>VLOOKUP(F117,'Expense group &amp; type'!$E$6:$F$52,2,FALSE)</f>
        <v>#N/A</v>
      </c>
      <c r="H117" s="43"/>
      <c r="I117" s="70"/>
      <c r="J117" s="189">
        <v>0</v>
      </c>
      <c r="K117" s="59">
        <v>1.1741000002199999</v>
      </c>
      <c r="L117" s="188"/>
      <c r="M117" s="72"/>
      <c r="N117" s="43"/>
      <c r="O117" s="43"/>
      <c r="P117" s="43"/>
      <c r="Q117" s="77"/>
    </row>
    <row r="118" spans="1:17">
      <c r="A118" s="65"/>
      <c r="B118" s="64"/>
      <c r="C118" s="65"/>
      <c r="D118" s="187" t="str">
        <f t="shared" si="4"/>
        <v/>
      </c>
      <c r="E118" s="187" t="str">
        <f t="shared" si="5"/>
        <v/>
      </c>
      <c r="F118" s="187" t="str">
        <f t="shared" si="6"/>
        <v/>
      </c>
      <c r="G118" s="187" t="e">
        <f>VLOOKUP(F118,'Expense group &amp; type'!$E$6:$F$52,2,FALSE)</f>
        <v>#N/A</v>
      </c>
      <c r="H118" s="74"/>
      <c r="I118" s="70"/>
      <c r="J118" s="189">
        <v>0</v>
      </c>
      <c r="K118" s="59">
        <v>1.1741000002199999</v>
      </c>
      <c r="L118" s="188"/>
      <c r="M118" s="72"/>
      <c r="N118" s="43"/>
      <c r="O118" s="43"/>
      <c r="P118" s="43"/>
      <c r="Q118" s="77"/>
    </row>
    <row r="119" spans="1:17">
      <c r="A119" s="65"/>
      <c r="B119" s="64"/>
      <c r="C119" s="65"/>
      <c r="D119" s="187" t="str">
        <f t="shared" si="4"/>
        <v/>
      </c>
      <c r="E119" s="187" t="str">
        <f t="shared" si="5"/>
        <v/>
      </c>
      <c r="F119" s="187" t="str">
        <f t="shared" si="6"/>
        <v/>
      </c>
      <c r="G119" s="187" t="e">
        <f>VLOOKUP(F119,'Expense group &amp; type'!$E$6:$F$52,2,FALSE)</f>
        <v>#N/A</v>
      </c>
      <c r="H119" s="43"/>
      <c r="I119" s="70"/>
      <c r="J119" s="189">
        <v>0</v>
      </c>
      <c r="K119" s="59">
        <v>1.1741000002199999</v>
      </c>
      <c r="L119" s="188"/>
      <c r="M119" s="68"/>
      <c r="N119" s="43"/>
      <c r="O119" s="43"/>
      <c r="P119" s="43"/>
      <c r="Q119" s="77"/>
    </row>
    <row r="120" spans="1:17">
      <c r="A120" s="65"/>
      <c r="B120" s="64"/>
      <c r="C120" s="65"/>
      <c r="D120" s="187" t="str">
        <f t="shared" si="4"/>
        <v/>
      </c>
      <c r="E120" s="187" t="str">
        <f t="shared" si="5"/>
        <v/>
      </c>
      <c r="F120" s="187" t="str">
        <f t="shared" si="6"/>
        <v/>
      </c>
      <c r="G120" s="187" t="e">
        <f>VLOOKUP(F120,'Expense group &amp; type'!$E$6:$F$52,2,FALSE)</f>
        <v>#N/A</v>
      </c>
      <c r="H120" s="43"/>
      <c r="I120" s="70"/>
      <c r="J120" s="189">
        <v>0</v>
      </c>
      <c r="K120" s="59">
        <v>1.1741000002199999</v>
      </c>
      <c r="L120" s="188"/>
      <c r="M120" s="68"/>
      <c r="N120" s="43"/>
      <c r="O120" s="43"/>
      <c r="P120" s="43"/>
      <c r="Q120" s="77"/>
    </row>
    <row r="121" spans="1:17">
      <c r="A121" s="65"/>
      <c r="B121" s="64"/>
      <c r="C121" s="65"/>
      <c r="D121" s="187" t="str">
        <f t="shared" si="4"/>
        <v/>
      </c>
      <c r="E121" s="187" t="str">
        <f t="shared" si="5"/>
        <v/>
      </c>
      <c r="F121" s="187" t="str">
        <f t="shared" si="6"/>
        <v/>
      </c>
      <c r="G121" s="187" t="e">
        <f>VLOOKUP(F121,'Expense group &amp; type'!$E$6:$F$52,2,FALSE)</f>
        <v>#N/A</v>
      </c>
      <c r="H121" s="43"/>
      <c r="I121" s="70"/>
      <c r="J121" s="189">
        <v>0</v>
      </c>
      <c r="K121" s="59">
        <v>1.1741000002199999</v>
      </c>
      <c r="L121" s="188"/>
      <c r="M121" s="68"/>
      <c r="N121" s="43"/>
      <c r="O121" s="43"/>
      <c r="P121" s="43"/>
      <c r="Q121" s="77"/>
    </row>
    <row r="122" spans="1:17">
      <c r="A122" s="65"/>
      <c r="B122" s="64"/>
      <c r="C122" s="65"/>
      <c r="D122" s="187" t="str">
        <f t="shared" si="4"/>
        <v/>
      </c>
      <c r="E122" s="187" t="str">
        <f t="shared" si="5"/>
        <v/>
      </c>
      <c r="F122" s="187" t="str">
        <f t="shared" si="6"/>
        <v/>
      </c>
      <c r="G122" s="187" t="e">
        <f>VLOOKUP(F122,'Expense group &amp; type'!$E$6:$F$52,2,FALSE)</f>
        <v>#N/A</v>
      </c>
      <c r="H122" s="43"/>
      <c r="I122" s="70"/>
      <c r="J122" s="189">
        <v>0</v>
      </c>
      <c r="K122" s="59">
        <v>1.1741000002199999</v>
      </c>
      <c r="L122" s="188"/>
      <c r="M122" s="68"/>
      <c r="N122" s="43"/>
      <c r="O122" s="43"/>
      <c r="P122" s="43"/>
      <c r="Q122" s="77"/>
    </row>
    <row r="123" spans="1:17">
      <c r="A123" s="65"/>
      <c r="B123" s="64"/>
      <c r="C123" s="65"/>
      <c r="D123" s="187" t="str">
        <f t="shared" si="4"/>
        <v/>
      </c>
      <c r="E123" s="187" t="str">
        <f t="shared" si="5"/>
        <v/>
      </c>
      <c r="F123" s="187" t="str">
        <f t="shared" si="6"/>
        <v/>
      </c>
      <c r="G123" s="187" t="e">
        <f>VLOOKUP(F123,'Expense group &amp; type'!$E$6:$F$52,2,FALSE)</f>
        <v>#N/A</v>
      </c>
      <c r="H123" s="43"/>
      <c r="I123" s="70"/>
      <c r="J123" s="189">
        <v>0</v>
      </c>
      <c r="K123" s="59">
        <v>1.1741000002199999</v>
      </c>
      <c r="L123" s="188"/>
      <c r="M123" s="68"/>
      <c r="N123" s="43"/>
      <c r="O123" s="43"/>
      <c r="P123" s="43"/>
      <c r="Q123" s="77"/>
    </row>
    <row r="124" spans="1:17">
      <c r="A124" s="65"/>
      <c r="B124" s="64"/>
      <c r="C124" s="65"/>
      <c r="D124" s="187" t="str">
        <f t="shared" si="4"/>
        <v/>
      </c>
      <c r="E124" s="187" t="str">
        <f t="shared" si="5"/>
        <v/>
      </c>
      <c r="F124" s="187" t="str">
        <f t="shared" si="6"/>
        <v/>
      </c>
      <c r="G124" s="187" t="e">
        <f>VLOOKUP(F124,'Expense group &amp; type'!$E$6:$F$52,2,FALSE)</f>
        <v>#N/A</v>
      </c>
      <c r="H124" s="43"/>
      <c r="I124" s="70"/>
      <c r="J124" s="189">
        <v>0</v>
      </c>
      <c r="K124" s="59">
        <v>1.1741000002199999</v>
      </c>
      <c r="L124" s="188"/>
      <c r="M124" s="72"/>
      <c r="N124" s="43"/>
      <c r="O124" s="43"/>
      <c r="P124" s="43"/>
      <c r="Q124" s="77"/>
    </row>
    <row r="125" spans="1:17">
      <c r="A125" s="65"/>
      <c r="B125" s="64"/>
      <c r="C125" s="65"/>
      <c r="D125" s="187" t="str">
        <f t="shared" si="4"/>
        <v/>
      </c>
      <c r="E125" s="187" t="str">
        <f t="shared" si="5"/>
        <v/>
      </c>
      <c r="F125" s="187" t="str">
        <f t="shared" si="6"/>
        <v/>
      </c>
      <c r="G125" s="187" t="e">
        <f>VLOOKUP(F125,'Expense group &amp; type'!$E$6:$F$52,2,FALSE)</f>
        <v>#N/A</v>
      </c>
      <c r="H125" s="43"/>
      <c r="I125" s="70"/>
      <c r="J125" s="189">
        <v>0</v>
      </c>
      <c r="K125" s="59">
        <v>1.1741000002199999</v>
      </c>
      <c r="L125" s="188"/>
      <c r="M125" s="72"/>
      <c r="N125" s="43"/>
      <c r="O125" s="43"/>
      <c r="P125" s="43"/>
      <c r="Q125" s="77"/>
    </row>
    <row r="126" spans="1:17">
      <c r="A126" s="65"/>
      <c r="B126" s="64"/>
      <c r="C126" s="65"/>
      <c r="D126" s="187" t="str">
        <f t="shared" si="4"/>
        <v/>
      </c>
      <c r="E126" s="187" t="str">
        <f t="shared" si="5"/>
        <v/>
      </c>
      <c r="F126" s="187" t="str">
        <f t="shared" si="6"/>
        <v/>
      </c>
      <c r="G126" s="187" t="e">
        <f>VLOOKUP(F126,'Expense group &amp; type'!$E$6:$F$52,2,FALSE)</f>
        <v>#N/A</v>
      </c>
      <c r="H126" s="43"/>
      <c r="I126" s="70"/>
      <c r="J126" s="189">
        <v>0</v>
      </c>
      <c r="K126" s="59">
        <v>1.1741000002199999</v>
      </c>
      <c r="L126" s="188"/>
      <c r="M126" s="68"/>
      <c r="N126" s="43"/>
      <c r="O126" s="43"/>
      <c r="P126" s="43"/>
      <c r="Q126" s="77"/>
    </row>
    <row r="127" spans="1:17">
      <c r="A127" s="65"/>
      <c r="B127" s="64"/>
      <c r="C127" s="65"/>
      <c r="D127" s="187" t="str">
        <f t="shared" si="4"/>
        <v/>
      </c>
      <c r="E127" s="187" t="str">
        <f t="shared" si="5"/>
        <v/>
      </c>
      <c r="F127" s="187" t="str">
        <f t="shared" si="6"/>
        <v/>
      </c>
      <c r="G127" s="187" t="e">
        <f>VLOOKUP(F127,'Expense group &amp; type'!$E$6:$F$52,2,FALSE)</f>
        <v>#N/A</v>
      </c>
      <c r="H127" s="43"/>
      <c r="I127" s="70"/>
      <c r="J127" s="189">
        <v>0</v>
      </c>
      <c r="K127" s="59">
        <v>1.1741000002199999</v>
      </c>
      <c r="L127" s="188"/>
      <c r="M127" s="68"/>
      <c r="N127" s="43"/>
      <c r="O127" s="43"/>
      <c r="P127" s="43"/>
      <c r="Q127" s="77"/>
    </row>
    <row r="128" spans="1:17">
      <c r="A128" s="65"/>
      <c r="B128" s="64"/>
      <c r="C128" s="65"/>
      <c r="D128" s="187" t="str">
        <f t="shared" si="4"/>
        <v/>
      </c>
      <c r="E128" s="187" t="str">
        <f t="shared" si="5"/>
        <v/>
      </c>
      <c r="F128" s="187" t="str">
        <f t="shared" si="6"/>
        <v/>
      </c>
      <c r="G128" s="187" t="e">
        <f>VLOOKUP(F128,'Expense group &amp; type'!$E$6:$F$52,2,FALSE)</f>
        <v>#N/A</v>
      </c>
      <c r="H128" s="43"/>
      <c r="I128" s="70"/>
      <c r="J128" s="189">
        <v>0</v>
      </c>
      <c r="K128" s="59">
        <v>1.1741000002199999</v>
      </c>
      <c r="L128" s="188"/>
      <c r="M128" s="68"/>
      <c r="N128" s="43"/>
      <c r="O128" s="43"/>
      <c r="P128" s="43"/>
      <c r="Q128" s="77"/>
    </row>
    <row r="129" spans="1:17">
      <c r="A129" s="65"/>
      <c r="B129" s="64"/>
      <c r="C129" s="65"/>
      <c r="D129" s="187" t="str">
        <f t="shared" si="4"/>
        <v/>
      </c>
      <c r="E129" s="187" t="str">
        <f t="shared" si="5"/>
        <v/>
      </c>
      <c r="F129" s="187" t="str">
        <f t="shared" si="6"/>
        <v/>
      </c>
      <c r="G129" s="187" t="e">
        <f>VLOOKUP(F129,'Expense group &amp; type'!$E$6:$F$52,2,FALSE)</f>
        <v>#N/A</v>
      </c>
      <c r="H129" s="43"/>
      <c r="I129" s="70"/>
      <c r="J129" s="189">
        <v>0</v>
      </c>
      <c r="K129" s="59">
        <v>1.1741000002199999</v>
      </c>
      <c r="L129" s="188"/>
      <c r="M129" s="68"/>
      <c r="N129" s="43"/>
      <c r="O129" s="43"/>
      <c r="P129" s="43"/>
      <c r="Q129" s="77"/>
    </row>
    <row r="130" spans="1:17">
      <c r="A130" s="65"/>
      <c r="B130" s="64"/>
      <c r="C130" s="65"/>
      <c r="D130" s="187" t="str">
        <f t="shared" si="4"/>
        <v/>
      </c>
      <c r="E130" s="187" t="str">
        <f t="shared" si="5"/>
        <v/>
      </c>
      <c r="F130" s="187" t="str">
        <f t="shared" si="6"/>
        <v/>
      </c>
      <c r="G130" s="187" t="e">
        <f>VLOOKUP(F130,'Expense group &amp; type'!$E$6:$F$52,2,FALSE)</f>
        <v>#N/A</v>
      </c>
      <c r="H130" s="43"/>
      <c r="I130" s="70"/>
      <c r="J130" s="189">
        <v>0</v>
      </c>
      <c r="K130" s="59">
        <v>1.1741000002199999</v>
      </c>
      <c r="L130" s="188"/>
      <c r="M130" s="68"/>
      <c r="N130" s="43"/>
      <c r="O130" s="43"/>
      <c r="P130" s="43"/>
      <c r="Q130" s="77"/>
    </row>
    <row r="131" spans="1:17">
      <c r="A131" s="65"/>
      <c r="B131" s="64"/>
      <c r="C131" s="65"/>
      <c r="D131" s="187" t="str">
        <f t="shared" si="4"/>
        <v/>
      </c>
      <c r="E131" s="187" t="str">
        <f t="shared" si="5"/>
        <v/>
      </c>
      <c r="F131" s="187" t="str">
        <f t="shared" si="6"/>
        <v/>
      </c>
      <c r="G131" s="187" t="e">
        <f>VLOOKUP(F131,'Expense group &amp; type'!$E$6:$F$52,2,FALSE)</f>
        <v>#N/A</v>
      </c>
      <c r="H131" s="43"/>
      <c r="I131" s="70"/>
      <c r="J131" s="189">
        <v>0</v>
      </c>
      <c r="K131" s="59">
        <v>1.1741000002199999</v>
      </c>
      <c r="L131" s="188"/>
      <c r="M131" s="68"/>
      <c r="N131" s="43"/>
      <c r="O131" s="43"/>
      <c r="P131" s="43"/>
      <c r="Q131" s="77"/>
    </row>
    <row r="132" spans="1:17">
      <c r="A132" s="65"/>
      <c r="B132" s="64"/>
      <c r="C132" s="65"/>
      <c r="D132" s="187" t="str">
        <f t="shared" si="4"/>
        <v/>
      </c>
      <c r="E132" s="187" t="str">
        <f t="shared" si="5"/>
        <v/>
      </c>
      <c r="F132" s="187" t="str">
        <f t="shared" si="6"/>
        <v/>
      </c>
      <c r="G132" s="187" t="e">
        <f>VLOOKUP(F132,'Expense group &amp; type'!$E$6:$F$52,2,FALSE)</f>
        <v>#N/A</v>
      </c>
      <c r="H132" s="43"/>
      <c r="I132" s="70"/>
      <c r="J132" s="189">
        <v>0</v>
      </c>
      <c r="K132" s="59">
        <v>1.1741000002199999</v>
      </c>
      <c r="L132" s="188"/>
      <c r="M132" s="68"/>
      <c r="N132" s="43"/>
      <c r="O132" s="43"/>
      <c r="P132" s="43"/>
      <c r="Q132" s="77"/>
    </row>
    <row r="133" spans="1:17">
      <c r="A133" s="65"/>
      <c r="B133" s="64"/>
      <c r="C133" s="65"/>
      <c r="D133" s="187" t="str">
        <f t="shared" si="4"/>
        <v/>
      </c>
      <c r="E133" s="187" t="str">
        <f t="shared" si="5"/>
        <v/>
      </c>
      <c r="F133" s="187" t="str">
        <f t="shared" si="6"/>
        <v/>
      </c>
      <c r="G133" s="187" t="e">
        <f>VLOOKUP(F133,'Expense group &amp; type'!$E$6:$F$52,2,FALSE)</f>
        <v>#N/A</v>
      </c>
      <c r="H133" s="43"/>
      <c r="I133" s="70"/>
      <c r="J133" s="189">
        <v>0</v>
      </c>
      <c r="K133" s="59">
        <v>1.1741000002199999</v>
      </c>
      <c r="L133" s="188"/>
      <c r="M133" s="68"/>
      <c r="N133" s="43"/>
      <c r="O133" s="43"/>
      <c r="P133" s="43"/>
      <c r="Q133" s="77"/>
    </row>
    <row r="134" spans="1:17">
      <c r="A134" s="65"/>
      <c r="B134" s="64"/>
      <c r="C134" s="65"/>
      <c r="D134" s="187" t="str">
        <f t="shared" si="4"/>
        <v/>
      </c>
      <c r="E134" s="187" t="str">
        <f t="shared" si="5"/>
        <v/>
      </c>
      <c r="F134" s="187" t="str">
        <f t="shared" si="6"/>
        <v/>
      </c>
      <c r="G134" s="187" t="e">
        <f>VLOOKUP(F134,'Expense group &amp; type'!$E$6:$F$52,2,FALSE)</f>
        <v>#N/A</v>
      </c>
      <c r="H134" s="43"/>
      <c r="I134" s="70"/>
      <c r="J134" s="189">
        <v>0</v>
      </c>
      <c r="K134" s="59">
        <v>1.1741000002199999</v>
      </c>
      <c r="L134" s="188"/>
      <c r="M134" s="68"/>
      <c r="N134" s="43"/>
      <c r="O134" s="43"/>
      <c r="P134" s="43"/>
      <c r="Q134" s="77"/>
    </row>
    <row r="135" spans="1:17">
      <c r="A135" s="65"/>
      <c r="B135" s="64"/>
      <c r="C135" s="65"/>
      <c r="D135" s="187" t="str">
        <f t="shared" si="4"/>
        <v/>
      </c>
      <c r="E135" s="187" t="str">
        <f t="shared" si="5"/>
        <v/>
      </c>
      <c r="F135" s="187" t="str">
        <f t="shared" si="6"/>
        <v/>
      </c>
      <c r="G135" s="187" t="e">
        <f>VLOOKUP(F135,'Expense group &amp; type'!$E$6:$F$52,2,FALSE)</f>
        <v>#N/A</v>
      </c>
      <c r="H135" s="43"/>
      <c r="I135" s="70"/>
      <c r="J135" s="189">
        <v>0</v>
      </c>
      <c r="K135" s="59">
        <v>1.1741000002199999</v>
      </c>
      <c r="L135" s="188"/>
      <c r="M135" s="62"/>
      <c r="N135" s="43"/>
      <c r="O135" s="43"/>
      <c r="P135" s="43"/>
      <c r="Q135" s="77"/>
    </row>
    <row r="136" spans="1:17">
      <c r="A136" s="65"/>
      <c r="B136" s="64"/>
      <c r="C136" s="65"/>
      <c r="D136" s="187" t="str">
        <f t="shared" si="4"/>
        <v/>
      </c>
      <c r="E136" s="187" t="str">
        <f t="shared" si="5"/>
        <v/>
      </c>
      <c r="F136" s="187" t="str">
        <f t="shared" si="6"/>
        <v/>
      </c>
      <c r="G136" s="187" t="e">
        <f>VLOOKUP(F136,'Expense group &amp; type'!$E$6:$F$52,2,FALSE)</f>
        <v>#N/A</v>
      </c>
      <c r="H136" s="43"/>
      <c r="I136" s="70"/>
      <c r="J136" s="189">
        <v>0</v>
      </c>
      <c r="K136" s="59">
        <v>1.1741000002199999</v>
      </c>
      <c r="L136" s="188"/>
      <c r="M136" s="72"/>
      <c r="N136" s="43"/>
      <c r="O136" s="43"/>
      <c r="P136" s="43"/>
      <c r="Q136" s="77"/>
    </row>
    <row r="137" spans="1:17">
      <c r="A137" s="65"/>
      <c r="B137" s="64"/>
      <c r="C137" s="65"/>
      <c r="D137" s="187" t="str">
        <f t="shared" si="4"/>
        <v/>
      </c>
      <c r="E137" s="187" t="str">
        <f t="shared" si="5"/>
        <v/>
      </c>
      <c r="F137" s="187" t="str">
        <f t="shared" si="6"/>
        <v/>
      </c>
      <c r="G137" s="187" t="e">
        <f>VLOOKUP(F137,'Expense group &amp; type'!$E$6:$F$52,2,FALSE)</f>
        <v>#N/A</v>
      </c>
      <c r="H137" s="43"/>
      <c r="I137" s="70"/>
      <c r="J137" s="189">
        <v>0</v>
      </c>
      <c r="K137" s="59">
        <v>1.1741000002199999</v>
      </c>
      <c r="L137" s="188"/>
      <c r="M137" s="72"/>
      <c r="N137" s="43"/>
      <c r="O137" s="43"/>
      <c r="P137" s="43"/>
      <c r="Q137" s="77"/>
    </row>
    <row r="138" spans="1:17">
      <c r="A138" s="65"/>
      <c r="B138" s="64"/>
      <c r="C138" s="65"/>
      <c r="D138" s="187" t="str">
        <f t="shared" si="4"/>
        <v/>
      </c>
      <c r="E138" s="187" t="str">
        <f t="shared" si="5"/>
        <v/>
      </c>
      <c r="F138" s="187" t="str">
        <f t="shared" si="6"/>
        <v/>
      </c>
      <c r="G138" s="187" t="e">
        <f>VLOOKUP(F138,'Expense group &amp; type'!$E$6:$F$52,2,FALSE)</f>
        <v>#N/A</v>
      </c>
      <c r="H138" s="43"/>
      <c r="I138" s="70"/>
      <c r="J138" s="189">
        <v>0</v>
      </c>
      <c r="K138" s="59">
        <v>1.1741000002199999</v>
      </c>
      <c r="L138" s="188"/>
      <c r="M138" s="72"/>
      <c r="N138" s="43"/>
      <c r="O138" s="43"/>
      <c r="P138" s="43"/>
      <c r="Q138" s="77"/>
    </row>
    <row r="139" spans="1:17">
      <c r="A139" s="65"/>
      <c r="B139" s="64"/>
      <c r="C139" s="65"/>
      <c r="D139" s="187" t="str">
        <f t="shared" si="4"/>
        <v/>
      </c>
      <c r="E139" s="187" t="str">
        <f t="shared" si="5"/>
        <v/>
      </c>
      <c r="F139" s="187" t="str">
        <f t="shared" si="6"/>
        <v/>
      </c>
      <c r="G139" s="187" t="e">
        <f>VLOOKUP(F139,'Expense group &amp; type'!$E$6:$F$52,2,FALSE)</f>
        <v>#N/A</v>
      </c>
      <c r="H139" s="43"/>
      <c r="I139" s="70"/>
      <c r="J139" s="189">
        <v>0</v>
      </c>
      <c r="K139" s="59">
        <v>1.1741000002199999</v>
      </c>
      <c r="L139" s="188"/>
      <c r="M139" s="72"/>
      <c r="N139" s="43"/>
      <c r="O139" s="43"/>
      <c r="P139" s="43"/>
      <c r="Q139" s="77"/>
    </row>
    <row r="140" spans="1:17">
      <c r="A140" s="65"/>
      <c r="B140" s="64"/>
      <c r="C140" s="65"/>
      <c r="D140" s="187" t="str">
        <f t="shared" si="4"/>
        <v/>
      </c>
      <c r="E140" s="187" t="str">
        <f t="shared" si="5"/>
        <v/>
      </c>
      <c r="F140" s="187" t="str">
        <f t="shared" si="6"/>
        <v/>
      </c>
      <c r="G140" s="187" t="e">
        <f>VLOOKUP(F140,'Expense group &amp; type'!$E$6:$F$52,2,FALSE)</f>
        <v>#N/A</v>
      </c>
      <c r="H140" s="43"/>
      <c r="I140" s="70"/>
      <c r="J140" s="189">
        <v>0</v>
      </c>
      <c r="K140" s="59">
        <v>1.1741000002199999</v>
      </c>
      <c r="L140" s="188"/>
      <c r="M140" s="72"/>
      <c r="N140" s="43"/>
      <c r="O140" s="43"/>
      <c r="P140" s="43"/>
      <c r="Q140" s="77"/>
    </row>
    <row r="141" spans="1:17">
      <c r="A141" s="65"/>
      <c r="B141" s="64"/>
      <c r="C141" s="65"/>
      <c r="D141" s="187" t="str">
        <f t="shared" si="4"/>
        <v/>
      </c>
      <c r="E141" s="187" t="str">
        <f t="shared" si="5"/>
        <v/>
      </c>
      <c r="F141" s="187" t="str">
        <f t="shared" si="6"/>
        <v/>
      </c>
      <c r="G141" s="187" t="e">
        <f>VLOOKUP(F141,'Expense group &amp; type'!$E$6:$F$52,2,FALSE)</f>
        <v>#N/A</v>
      </c>
      <c r="H141" s="43"/>
      <c r="I141" s="70"/>
      <c r="J141" s="189">
        <v>0</v>
      </c>
      <c r="K141" s="59">
        <v>1.1741000002199999</v>
      </c>
      <c r="L141" s="188"/>
      <c r="M141" s="72"/>
      <c r="N141" s="43"/>
      <c r="O141" s="43"/>
      <c r="P141" s="43"/>
      <c r="Q141" s="77"/>
    </row>
    <row r="142" spans="1:17">
      <c r="A142" s="65"/>
      <c r="B142" s="64"/>
      <c r="C142" s="65"/>
      <c r="D142" s="187" t="str">
        <f t="shared" ref="D142:D205" si="7">LEFT(RIGHT(B142,3),1)</f>
        <v/>
      </c>
      <c r="E142" s="187" t="str">
        <f t="shared" ref="E142:E205" si="8">RIGHT(B142,2)</f>
        <v/>
      </c>
      <c r="F142" s="187" t="str">
        <f t="shared" ref="F142:F205" si="9">RIGHT(LEFT(B142,3),2)</f>
        <v/>
      </c>
      <c r="G142" s="187" t="e">
        <f>VLOOKUP(F142,'Expense group &amp; type'!$E$6:$F$52,2,FALSE)</f>
        <v>#N/A</v>
      </c>
      <c r="H142" s="43"/>
      <c r="I142" s="70"/>
      <c r="J142" s="189">
        <v>0</v>
      </c>
      <c r="K142" s="59">
        <v>1.1741000002199999</v>
      </c>
      <c r="L142" s="188"/>
      <c r="M142" s="72"/>
      <c r="N142" s="43"/>
      <c r="O142" s="43"/>
      <c r="P142" s="43"/>
      <c r="Q142" s="77"/>
    </row>
    <row r="143" spans="1:17">
      <c r="A143" s="65"/>
      <c r="B143" s="64"/>
      <c r="C143" s="65"/>
      <c r="D143" s="187" t="str">
        <f t="shared" si="7"/>
        <v/>
      </c>
      <c r="E143" s="187" t="str">
        <f t="shared" si="8"/>
        <v/>
      </c>
      <c r="F143" s="187" t="str">
        <f t="shared" si="9"/>
        <v/>
      </c>
      <c r="G143" s="187" t="e">
        <f>VLOOKUP(F143,'Expense group &amp; type'!$E$6:$F$52,2,FALSE)</f>
        <v>#N/A</v>
      </c>
      <c r="H143" s="43"/>
      <c r="I143" s="70"/>
      <c r="J143" s="189">
        <v>0</v>
      </c>
      <c r="K143" s="59">
        <v>1.1741000002199999</v>
      </c>
      <c r="L143" s="188"/>
      <c r="M143" s="72"/>
      <c r="N143" s="43"/>
      <c r="O143" s="43"/>
      <c r="P143" s="43"/>
      <c r="Q143" s="77"/>
    </row>
    <row r="144" spans="1:17">
      <c r="A144" s="65"/>
      <c r="B144" s="64"/>
      <c r="C144" s="65"/>
      <c r="D144" s="187" t="str">
        <f t="shared" si="7"/>
        <v/>
      </c>
      <c r="E144" s="187" t="str">
        <f t="shared" si="8"/>
        <v/>
      </c>
      <c r="F144" s="187" t="str">
        <f t="shared" si="9"/>
        <v/>
      </c>
      <c r="G144" s="187" t="e">
        <f>VLOOKUP(F144,'Expense group &amp; type'!$E$6:$F$52,2,FALSE)</f>
        <v>#N/A</v>
      </c>
      <c r="H144" s="43"/>
      <c r="I144" s="70"/>
      <c r="J144" s="189">
        <v>0</v>
      </c>
      <c r="K144" s="59">
        <v>1.1741000002199999</v>
      </c>
      <c r="L144" s="188"/>
      <c r="M144" s="68"/>
      <c r="N144" s="43"/>
      <c r="O144" s="43"/>
      <c r="P144" s="43"/>
      <c r="Q144" s="77"/>
    </row>
    <row r="145" spans="1:17">
      <c r="A145" s="65"/>
      <c r="B145" s="64"/>
      <c r="C145" s="65"/>
      <c r="D145" s="187" t="str">
        <f t="shared" si="7"/>
        <v/>
      </c>
      <c r="E145" s="187" t="str">
        <f t="shared" si="8"/>
        <v/>
      </c>
      <c r="F145" s="187" t="str">
        <f t="shared" si="9"/>
        <v/>
      </c>
      <c r="G145" s="187" t="e">
        <f>VLOOKUP(F145,'Expense group &amp; type'!$E$6:$F$52,2,FALSE)</f>
        <v>#N/A</v>
      </c>
      <c r="H145" s="43"/>
      <c r="I145" s="70"/>
      <c r="J145" s="189">
        <v>0</v>
      </c>
      <c r="K145" s="59">
        <v>1.1741000002199999</v>
      </c>
      <c r="L145" s="188"/>
      <c r="M145" s="68"/>
      <c r="N145" s="43"/>
      <c r="O145" s="43"/>
      <c r="P145" s="43"/>
      <c r="Q145" s="77"/>
    </row>
    <row r="146" spans="1:17">
      <c r="A146" s="65"/>
      <c r="B146" s="64"/>
      <c r="C146" s="65"/>
      <c r="D146" s="187" t="str">
        <f t="shared" si="7"/>
        <v/>
      </c>
      <c r="E146" s="187" t="str">
        <f t="shared" si="8"/>
        <v/>
      </c>
      <c r="F146" s="187" t="str">
        <f t="shared" si="9"/>
        <v/>
      </c>
      <c r="G146" s="187" t="e">
        <f>VLOOKUP(F146,'Expense group &amp; type'!$E$6:$F$52,2,FALSE)</f>
        <v>#N/A</v>
      </c>
      <c r="H146" s="43"/>
      <c r="I146" s="70"/>
      <c r="J146" s="189">
        <v>0</v>
      </c>
      <c r="K146" s="59">
        <v>1.1741000002199999</v>
      </c>
      <c r="L146" s="188"/>
      <c r="M146" s="68"/>
      <c r="N146" s="43"/>
      <c r="O146" s="43"/>
      <c r="P146" s="43"/>
      <c r="Q146" s="77"/>
    </row>
    <row r="147" spans="1:17">
      <c r="A147" s="65"/>
      <c r="B147" s="64"/>
      <c r="C147" s="65"/>
      <c r="D147" s="187" t="str">
        <f t="shared" si="7"/>
        <v/>
      </c>
      <c r="E147" s="187" t="str">
        <f t="shared" si="8"/>
        <v/>
      </c>
      <c r="F147" s="187" t="str">
        <f t="shared" si="9"/>
        <v/>
      </c>
      <c r="G147" s="187" t="e">
        <f>VLOOKUP(F147,'Expense group &amp; type'!$E$6:$F$52,2,FALSE)</f>
        <v>#N/A</v>
      </c>
      <c r="H147" s="43"/>
      <c r="I147" s="70"/>
      <c r="J147" s="189">
        <v>0</v>
      </c>
      <c r="K147" s="59">
        <v>1.1741000002199999</v>
      </c>
      <c r="L147" s="188"/>
      <c r="M147" s="72"/>
      <c r="N147" s="43"/>
      <c r="O147" s="43"/>
      <c r="P147" s="43"/>
      <c r="Q147" s="77"/>
    </row>
    <row r="148" spans="1:17">
      <c r="A148" s="65"/>
      <c r="B148" s="64"/>
      <c r="C148" s="65"/>
      <c r="D148" s="187" t="str">
        <f t="shared" si="7"/>
        <v/>
      </c>
      <c r="E148" s="187" t="str">
        <f t="shared" si="8"/>
        <v/>
      </c>
      <c r="F148" s="187" t="str">
        <f t="shared" si="9"/>
        <v/>
      </c>
      <c r="G148" s="187" t="e">
        <f>VLOOKUP(F148,'Expense group &amp; type'!$E$6:$F$52,2,FALSE)</f>
        <v>#N/A</v>
      </c>
      <c r="H148" s="43"/>
      <c r="I148" s="70"/>
      <c r="J148" s="189">
        <v>0</v>
      </c>
      <c r="K148" s="59">
        <v>1.1741000002199999</v>
      </c>
      <c r="L148" s="188"/>
      <c r="M148" s="68"/>
      <c r="N148" s="43"/>
      <c r="O148" s="43"/>
      <c r="P148" s="43"/>
      <c r="Q148" s="77"/>
    </row>
    <row r="149" spans="1:17">
      <c r="A149" s="65"/>
      <c r="B149" s="64"/>
      <c r="C149" s="65"/>
      <c r="D149" s="187" t="str">
        <f t="shared" si="7"/>
        <v/>
      </c>
      <c r="E149" s="187" t="str">
        <f t="shared" si="8"/>
        <v/>
      </c>
      <c r="F149" s="187" t="str">
        <f t="shared" si="9"/>
        <v/>
      </c>
      <c r="G149" s="187" t="e">
        <f>VLOOKUP(F149,'Expense group &amp; type'!$E$6:$F$52,2,FALSE)</f>
        <v>#N/A</v>
      </c>
      <c r="H149" s="43"/>
      <c r="I149" s="70"/>
      <c r="J149" s="189">
        <v>0</v>
      </c>
      <c r="K149" s="59">
        <v>1.1741000002199999</v>
      </c>
      <c r="L149" s="188"/>
      <c r="M149" s="72"/>
      <c r="N149" s="43"/>
      <c r="O149" s="43"/>
      <c r="P149" s="43"/>
      <c r="Q149" s="77"/>
    </row>
    <row r="150" spans="1:17">
      <c r="A150" s="65"/>
      <c r="B150" s="64"/>
      <c r="C150" s="65"/>
      <c r="D150" s="187" t="str">
        <f t="shared" si="7"/>
        <v/>
      </c>
      <c r="E150" s="187" t="str">
        <f t="shared" si="8"/>
        <v/>
      </c>
      <c r="F150" s="187" t="str">
        <f t="shared" si="9"/>
        <v/>
      </c>
      <c r="G150" s="187" t="e">
        <f>VLOOKUP(F150,'Expense group &amp; type'!$E$6:$F$52,2,FALSE)</f>
        <v>#N/A</v>
      </c>
      <c r="H150" s="43"/>
      <c r="I150" s="70"/>
      <c r="J150" s="189">
        <v>0</v>
      </c>
      <c r="K150" s="59">
        <v>1.1741000002199999</v>
      </c>
      <c r="L150" s="188"/>
      <c r="M150" s="68"/>
      <c r="N150" s="43"/>
      <c r="O150" s="43"/>
      <c r="P150" s="43"/>
      <c r="Q150" s="77"/>
    </row>
    <row r="151" spans="1:17">
      <c r="A151" s="65"/>
      <c r="B151" s="64"/>
      <c r="C151" s="65"/>
      <c r="D151" s="187" t="str">
        <f t="shared" si="7"/>
        <v/>
      </c>
      <c r="E151" s="187" t="str">
        <f t="shared" si="8"/>
        <v/>
      </c>
      <c r="F151" s="187" t="str">
        <f t="shared" si="9"/>
        <v/>
      </c>
      <c r="G151" s="187" t="e">
        <f>VLOOKUP(F151,'Expense group &amp; type'!$E$6:$F$52,2,FALSE)</f>
        <v>#N/A</v>
      </c>
      <c r="H151" s="43"/>
      <c r="I151" s="70"/>
      <c r="J151" s="189">
        <v>0</v>
      </c>
      <c r="K151" s="59"/>
      <c r="L151" s="188"/>
      <c r="M151" s="68"/>
      <c r="N151" s="43"/>
      <c r="O151" s="43"/>
      <c r="P151" s="43"/>
      <c r="Q151" s="77"/>
    </row>
    <row r="152" spans="1:17">
      <c r="A152" s="65"/>
      <c r="B152" s="64"/>
      <c r="C152" s="65"/>
      <c r="D152" s="187" t="str">
        <f t="shared" si="7"/>
        <v/>
      </c>
      <c r="E152" s="187" t="str">
        <f t="shared" si="8"/>
        <v/>
      </c>
      <c r="F152" s="187" t="str">
        <f t="shared" si="9"/>
        <v/>
      </c>
      <c r="G152" s="187" t="e">
        <f>VLOOKUP(F152,'Expense group &amp; type'!$E$6:$F$52,2,FALSE)</f>
        <v>#N/A</v>
      </c>
      <c r="H152" s="43"/>
      <c r="I152" s="70"/>
      <c r="J152" s="189">
        <v>0</v>
      </c>
      <c r="K152" s="59"/>
      <c r="L152" s="188"/>
      <c r="M152" s="68"/>
      <c r="N152" s="43"/>
      <c r="O152" s="43"/>
      <c r="P152" s="43"/>
      <c r="Q152" s="77"/>
    </row>
    <row r="153" spans="1:17">
      <c r="A153" s="65"/>
      <c r="B153" s="64"/>
      <c r="C153" s="65"/>
      <c r="D153" s="187" t="str">
        <f t="shared" si="7"/>
        <v/>
      </c>
      <c r="E153" s="187" t="str">
        <f t="shared" si="8"/>
        <v/>
      </c>
      <c r="F153" s="187" t="str">
        <f t="shared" si="9"/>
        <v/>
      </c>
      <c r="G153" s="187" t="e">
        <f>VLOOKUP(F153,'Expense group &amp; type'!$E$6:$F$52,2,FALSE)</f>
        <v>#N/A</v>
      </c>
      <c r="H153" s="43"/>
      <c r="I153" s="70"/>
      <c r="J153" s="189">
        <v>0</v>
      </c>
      <c r="K153" s="59"/>
      <c r="L153" s="188"/>
      <c r="M153" s="80"/>
      <c r="N153" s="43"/>
      <c r="O153" s="43"/>
      <c r="P153" s="43"/>
      <c r="Q153" s="77"/>
    </row>
    <row r="154" spans="1:17">
      <c r="A154" s="65"/>
      <c r="B154" s="64"/>
      <c r="C154" s="65"/>
      <c r="D154" s="187" t="str">
        <f t="shared" si="7"/>
        <v/>
      </c>
      <c r="E154" s="187" t="str">
        <f t="shared" si="8"/>
        <v/>
      </c>
      <c r="F154" s="187" t="str">
        <f t="shared" si="9"/>
        <v/>
      </c>
      <c r="G154" s="187" t="e">
        <f>VLOOKUP(F154,'Expense group &amp; type'!$E$6:$F$52,2,FALSE)</f>
        <v>#N/A</v>
      </c>
      <c r="H154" s="43"/>
      <c r="I154" s="70"/>
      <c r="J154" s="189">
        <v>0</v>
      </c>
      <c r="K154" s="59"/>
      <c r="L154" s="188"/>
      <c r="M154" s="73"/>
      <c r="N154" s="43"/>
      <c r="O154" s="43"/>
      <c r="P154" s="43"/>
      <c r="Q154" s="77"/>
    </row>
    <row r="155" spans="1:17">
      <c r="A155" s="65"/>
      <c r="B155" s="64"/>
      <c r="C155" s="65"/>
      <c r="D155" s="187" t="str">
        <f t="shared" si="7"/>
        <v/>
      </c>
      <c r="E155" s="187" t="str">
        <f t="shared" si="8"/>
        <v/>
      </c>
      <c r="F155" s="187" t="str">
        <f t="shared" si="9"/>
        <v/>
      </c>
      <c r="G155" s="187" t="e">
        <f>VLOOKUP(F155,'Expense group &amp; type'!$E$6:$F$52,2,FALSE)</f>
        <v>#N/A</v>
      </c>
      <c r="H155" s="43"/>
      <c r="I155" s="70"/>
      <c r="J155" s="189">
        <v>0</v>
      </c>
      <c r="K155" s="59"/>
      <c r="L155" s="188"/>
      <c r="M155" s="73"/>
      <c r="N155" s="43"/>
      <c r="O155" s="43"/>
      <c r="P155" s="43"/>
      <c r="Q155" s="77"/>
    </row>
    <row r="156" spans="1:17">
      <c r="A156" s="65"/>
      <c r="B156" s="64"/>
      <c r="C156" s="65"/>
      <c r="D156" s="187" t="str">
        <f t="shared" si="7"/>
        <v/>
      </c>
      <c r="E156" s="187" t="str">
        <f t="shared" si="8"/>
        <v/>
      </c>
      <c r="F156" s="187" t="str">
        <f t="shared" si="9"/>
        <v/>
      </c>
      <c r="G156" s="187" t="e">
        <f>VLOOKUP(F156,'Expense group &amp; type'!$E$6:$F$52,2,FALSE)</f>
        <v>#N/A</v>
      </c>
      <c r="H156" s="43"/>
      <c r="I156" s="70"/>
      <c r="J156" s="189">
        <v>0</v>
      </c>
      <c r="K156" s="59"/>
      <c r="L156" s="188"/>
      <c r="M156" s="73"/>
      <c r="N156" s="43"/>
      <c r="O156" s="43"/>
      <c r="P156" s="43"/>
      <c r="Q156" s="77"/>
    </row>
    <row r="157" spans="1:17">
      <c r="A157" s="65"/>
      <c r="B157" s="64"/>
      <c r="C157" s="65"/>
      <c r="D157" s="187" t="str">
        <f t="shared" si="7"/>
        <v/>
      </c>
      <c r="E157" s="187" t="str">
        <f t="shared" si="8"/>
        <v/>
      </c>
      <c r="F157" s="187" t="str">
        <f t="shared" si="9"/>
        <v/>
      </c>
      <c r="G157" s="187" t="e">
        <f>VLOOKUP(F157,'Expense group &amp; type'!$E$6:$F$52,2,FALSE)</f>
        <v>#N/A</v>
      </c>
      <c r="H157" s="43"/>
      <c r="I157" s="70"/>
      <c r="J157" s="189">
        <v>0</v>
      </c>
      <c r="K157" s="59"/>
      <c r="L157" s="188"/>
      <c r="M157" s="76"/>
      <c r="N157" s="43"/>
      <c r="O157" s="43"/>
      <c r="P157" s="43"/>
      <c r="Q157" s="77"/>
    </row>
    <row r="158" spans="1:17">
      <c r="A158" s="65"/>
      <c r="B158" s="64"/>
      <c r="C158" s="65"/>
      <c r="D158" s="187" t="str">
        <f t="shared" si="7"/>
        <v/>
      </c>
      <c r="E158" s="187" t="str">
        <f t="shared" si="8"/>
        <v/>
      </c>
      <c r="F158" s="187" t="str">
        <f t="shared" si="9"/>
        <v/>
      </c>
      <c r="G158" s="187" t="e">
        <f>VLOOKUP(F158,'Expense group &amp; type'!$E$6:$F$52,2,FALSE)</f>
        <v>#N/A</v>
      </c>
      <c r="H158" s="43"/>
      <c r="I158" s="70"/>
      <c r="J158" s="189">
        <v>0</v>
      </c>
      <c r="K158" s="59"/>
      <c r="L158" s="188"/>
      <c r="M158" s="73"/>
      <c r="N158" s="43"/>
      <c r="O158" s="43"/>
      <c r="P158" s="43"/>
      <c r="Q158" s="77"/>
    </row>
    <row r="159" spans="1:17">
      <c r="A159" s="65"/>
      <c r="B159" s="64"/>
      <c r="C159" s="65"/>
      <c r="D159" s="187" t="str">
        <f t="shared" si="7"/>
        <v/>
      </c>
      <c r="E159" s="187" t="str">
        <f t="shared" si="8"/>
        <v/>
      </c>
      <c r="F159" s="187" t="str">
        <f t="shared" si="9"/>
        <v/>
      </c>
      <c r="G159" s="187" t="e">
        <f>VLOOKUP(F159,'Expense group &amp; type'!$E$6:$F$52,2,FALSE)</f>
        <v>#N/A</v>
      </c>
      <c r="H159" s="43"/>
      <c r="I159" s="70"/>
      <c r="J159" s="189">
        <v>0</v>
      </c>
      <c r="K159" s="59"/>
      <c r="L159" s="188"/>
      <c r="M159" s="73"/>
      <c r="N159" s="43"/>
      <c r="O159" s="43"/>
      <c r="P159" s="43"/>
      <c r="Q159" s="77"/>
    </row>
    <row r="160" spans="1:17">
      <c r="A160" s="65"/>
      <c r="B160" s="64"/>
      <c r="C160" s="65"/>
      <c r="D160" s="187" t="str">
        <f t="shared" si="7"/>
        <v/>
      </c>
      <c r="E160" s="187" t="str">
        <f t="shared" si="8"/>
        <v/>
      </c>
      <c r="F160" s="187" t="str">
        <f t="shared" si="9"/>
        <v/>
      </c>
      <c r="G160" s="187" t="e">
        <f>VLOOKUP(F160,'Expense group &amp; type'!$E$6:$F$52,2,FALSE)</f>
        <v>#N/A</v>
      </c>
      <c r="H160" s="43"/>
      <c r="I160" s="70"/>
      <c r="J160" s="189">
        <v>0</v>
      </c>
      <c r="K160" s="59"/>
      <c r="L160" s="188"/>
      <c r="M160" s="81"/>
      <c r="N160" s="43"/>
      <c r="O160" s="43"/>
      <c r="P160" s="43"/>
      <c r="Q160" s="77"/>
    </row>
    <row r="161" spans="1:17">
      <c r="A161" s="65"/>
      <c r="B161" s="64"/>
      <c r="C161" s="65"/>
      <c r="D161" s="187" t="str">
        <f t="shared" si="7"/>
        <v/>
      </c>
      <c r="E161" s="187" t="str">
        <f t="shared" si="8"/>
        <v/>
      </c>
      <c r="F161" s="187" t="str">
        <f t="shared" si="9"/>
        <v/>
      </c>
      <c r="G161" s="187" t="e">
        <f>VLOOKUP(F161,'Expense group &amp; type'!$E$6:$F$52,2,FALSE)</f>
        <v>#N/A</v>
      </c>
      <c r="H161" s="43"/>
      <c r="I161" s="70"/>
      <c r="J161" s="189">
        <v>0</v>
      </c>
      <c r="K161" s="59"/>
      <c r="L161" s="188"/>
      <c r="M161" s="75"/>
      <c r="N161" s="43"/>
      <c r="O161" s="43"/>
      <c r="P161" s="43"/>
      <c r="Q161" s="77"/>
    </row>
    <row r="162" spans="1:17">
      <c r="A162" s="65"/>
      <c r="B162" s="64"/>
      <c r="C162" s="65"/>
      <c r="D162" s="187" t="str">
        <f t="shared" si="7"/>
        <v/>
      </c>
      <c r="E162" s="187" t="str">
        <f t="shared" si="8"/>
        <v/>
      </c>
      <c r="F162" s="187" t="str">
        <f t="shared" si="9"/>
        <v/>
      </c>
      <c r="G162" s="187" t="e">
        <f>VLOOKUP(F162,'Expense group &amp; type'!$E$6:$F$52,2,FALSE)</f>
        <v>#N/A</v>
      </c>
      <c r="H162" s="43"/>
      <c r="I162" s="70"/>
      <c r="J162" s="189">
        <v>0</v>
      </c>
      <c r="K162" s="59"/>
      <c r="L162" s="188"/>
      <c r="M162" s="75"/>
      <c r="N162" s="43"/>
      <c r="O162" s="43"/>
      <c r="P162" s="43"/>
      <c r="Q162" s="77"/>
    </row>
    <row r="163" spans="1:17">
      <c r="A163" s="65"/>
      <c r="B163" s="64"/>
      <c r="C163" s="65"/>
      <c r="D163" s="187" t="str">
        <f t="shared" si="7"/>
        <v/>
      </c>
      <c r="E163" s="187" t="str">
        <f t="shared" si="8"/>
        <v/>
      </c>
      <c r="F163" s="187" t="str">
        <f t="shared" si="9"/>
        <v/>
      </c>
      <c r="G163" s="187" t="e">
        <f>VLOOKUP(F163,'Expense group &amp; type'!$E$6:$F$52,2,FALSE)</f>
        <v>#N/A</v>
      </c>
      <c r="H163" s="43"/>
      <c r="I163" s="70"/>
      <c r="J163" s="189">
        <v>0</v>
      </c>
      <c r="K163" s="59"/>
      <c r="L163" s="188"/>
      <c r="M163" s="75"/>
      <c r="N163" s="43"/>
      <c r="O163" s="43"/>
      <c r="P163" s="43"/>
      <c r="Q163" s="77"/>
    </row>
    <row r="164" spans="1:17">
      <c r="A164" s="65"/>
      <c r="B164" s="64"/>
      <c r="C164" s="65"/>
      <c r="D164" s="187" t="str">
        <f t="shared" si="7"/>
        <v/>
      </c>
      <c r="E164" s="187" t="str">
        <f t="shared" si="8"/>
        <v/>
      </c>
      <c r="F164" s="187" t="str">
        <f t="shared" si="9"/>
        <v/>
      </c>
      <c r="G164" s="187" t="e">
        <f>VLOOKUP(F164,'Expense group &amp; type'!$E$6:$F$52,2,FALSE)</f>
        <v>#N/A</v>
      </c>
      <c r="H164" s="43"/>
      <c r="I164" s="70"/>
      <c r="J164" s="189">
        <v>0</v>
      </c>
      <c r="K164" s="59"/>
      <c r="L164" s="188"/>
      <c r="M164" s="81"/>
      <c r="N164" s="43"/>
      <c r="O164" s="43"/>
      <c r="P164" s="43"/>
      <c r="Q164" s="77"/>
    </row>
    <row r="165" spans="1:17">
      <c r="A165" s="65"/>
      <c r="B165" s="64"/>
      <c r="C165" s="65"/>
      <c r="D165" s="187" t="str">
        <f t="shared" si="7"/>
        <v/>
      </c>
      <c r="E165" s="187" t="str">
        <f t="shared" si="8"/>
        <v/>
      </c>
      <c r="F165" s="187" t="str">
        <f t="shared" si="9"/>
        <v/>
      </c>
      <c r="G165" s="187" t="e">
        <f>VLOOKUP(F165,'Expense group &amp; type'!$E$6:$F$52,2,FALSE)</f>
        <v>#N/A</v>
      </c>
      <c r="H165" s="43"/>
      <c r="I165" s="70"/>
      <c r="J165" s="189">
        <v>0</v>
      </c>
      <c r="K165" s="59"/>
      <c r="L165" s="188"/>
      <c r="M165" s="75"/>
      <c r="N165" s="43"/>
      <c r="O165" s="43"/>
      <c r="P165" s="43"/>
      <c r="Q165" s="77"/>
    </row>
    <row r="166" spans="1:17">
      <c r="A166" s="65"/>
      <c r="B166" s="64"/>
      <c r="C166" s="65"/>
      <c r="D166" s="187" t="str">
        <f t="shared" si="7"/>
        <v/>
      </c>
      <c r="E166" s="187" t="str">
        <f t="shared" si="8"/>
        <v/>
      </c>
      <c r="F166" s="187" t="str">
        <f t="shared" si="9"/>
        <v/>
      </c>
      <c r="G166" s="187" t="e">
        <f>VLOOKUP(F166,'Expense group &amp; type'!$E$6:$F$52,2,FALSE)</f>
        <v>#N/A</v>
      </c>
      <c r="H166" s="43"/>
      <c r="I166" s="70"/>
      <c r="J166" s="189">
        <v>0</v>
      </c>
      <c r="K166" s="59"/>
      <c r="L166" s="188"/>
      <c r="M166" s="75"/>
      <c r="N166" s="43"/>
      <c r="O166" s="43"/>
      <c r="P166" s="43"/>
      <c r="Q166" s="77"/>
    </row>
    <row r="167" spans="1:17">
      <c r="A167" s="65"/>
      <c r="B167" s="64"/>
      <c r="C167" s="65"/>
      <c r="D167" s="187" t="str">
        <f t="shared" si="7"/>
        <v/>
      </c>
      <c r="E167" s="187" t="str">
        <f t="shared" si="8"/>
        <v/>
      </c>
      <c r="F167" s="187" t="str">
        <f t="shared" si="9"/>
        <v/>
      </c>
      <c r="G167" s="187" t="e">
        <f>VLOOKUP(F167,'Expense group &amp; type'!$E$6:$F$52,2,FALSE)</f>
        <v>#N/A</v>
      </c>
      <c r="H167" s="43"/>
      <c r="I167" s="70"/>
      <c r="J167" s="189">
        <v>0</v>
      </c>
      <c r="K167" s="59"/>
      <c r="L167" s="188"/>
      <c r="M167" s="75"/>
      <c r="N167" s="43"/>
      <c r="O167" s="43"/>
      <c r="P167" s="43"/>
      <c r="Q167" s="77"/>
    </row>
    <row r="168" spans="1:17">
      <c r="A168" s="65"/>
      <c r="B168" s="64"/>
      <c r="C168" s="65"/>
      <c r="D168" s="187" t="str">
        <f t="shared" si="7"/>
        <v/>
      </c>
      <c r="E168" s="187" t="str">
        <f t="shared" si="8"/>
        <v/>
      </c>
      <c r="F168" s="187" t="str">
        <f t="shared" si="9"/>
        <v/>
      </c>
      <c r="G168" s="187" t="e">
        <f>VLOOKUP(F168,'Expense group &amp; type'!$E$6:$F$52,2,FALSE)</f>
        <v>#N/A</v>
      </c>
      <c r="H168" s="43"/>
      <c r="I168" s="70"/>
      <c r="J168" s="189">
        <v>0</v>
      </c>
      <c r="K168" s="59"/>
      <c r="L168" s="188"/>
      <c r="M168" s="73"/>
      <c r="N168" s="43"/>
      <c r="O168" s="43"/>
      <c r="P168" s="43"/>
      <c r="Q168" s="77"/>
    </row>
    <row r="169" spans="1:17">
      <c r="A169" s="65"/>
      <c r="B169" s="64"/>
      <c r="C169" s="65"/>
      <c r="D169" s="187" t="str">
        <f t="shared" si="7"/>
        <v/>
      </c>
      <c r="E169" s="187" t="str">
        <f t="shared" si="8"/>
        <v/>
      </c>
      <c r="F169" s="187" t="str">
        <f t="shared" si="9"/>
        <v/>
      </c>
      <c r="G169" s="187" t="e">
        <f>VLOOKUP(F169,'Expense group &amp; type'!$E$6:$F$52,2,FALSE)</f>
        <v>#N/A</v>
      </c>
      <c r="H169" s="43"/>
      <c r="I169" s="70"/>
      <c r="J169" s="189">
        <v>0</v>
      </c>
      <c r="K169" s="59"/>
      <c r="L169" s="188"/>
      <c r="M169" s="73"/>
      <c r="N169" s="43"/>
      <c r="O169" s="43"/>
      <c r="P169" s="43"/>
      <c r="Q169" s="77"/>
    </row>
    <row r="170" spans="1:17">
      <c r="A170" s="65"/>
      <c r="B170" s="64"/>
      <c r="C170" s="65"/>
      <c r="D170" s="187" t="str">
        <f t="shared" si="7"/>
        <v/>
      </c>
      <c r="E170" s="187" t="str">
        <f t="shared" si="8"/>
        <v/>
      </c>
      <c r="F170" s="187" t="str">
        <f t="shared" si="9"/>
        <v/>
      </c>
      <c r="G170" s="187" t="e">
        <f>VLOOKUP(F170,'Expense group &amp; type'!$E$6:$F$52,2,FALSE)</f>
        <v>#N/A</v>
      </c>
      <c r="H170" s="43"/>
      <c r="I170" s="70"/>
      <c r="J170" s="189">
        <v>0</v>
      </c>
      <c r="K170" s="59"/>
      <c r="L170" s="188"/>
      <c r="M170" s="73"/>
      <c r="N170" s="43"/>
      <c r="O170" s="43"/>
      <c r="P170" s="43"/>
      <c r="Q170" s="77"/>
    </row>
    <row r="171" spans="1:17">
      <c r="A171" s="65"/>
      <c r="B171" s="64"/>
      <c r="C171" s="65"/>
      <c r="D171" s="187" t="str">
        <f t="shared" si="7"/>
        <v/>
      </c>
      <c r="E171" s="187" t="str">
        <f t="shared" si="8"/>
        <v/>
      </c>
      <c r="F171" s="187" t="str">
        <f t="shared" si="9"/>
        <v/>
      </c>
      <c r="G171" s="187" t="e">
        <f>VLOOKUP(F171,'Expense group &amp; type'!$E$6:$F$52,2,FALSE)</f>
        <v>#N/A</v>
      </c>
      <c r="H171" s="43"/>
      <c r="I171" s="70"/>
      <c r="J171" s="189">
        <v>0</v>
      </c>
      <c r="K171" s="59"/>
      <c r="L171" s="188"/>
      <c r="M171" s="75"/>
      <c r="N171" s="43"/>
      <c r="O171" s="43"/>
      <c r="P171" s="43"/>
      <c r="Q171" s="92"/>
    </row>
    <row r="172" spans="1:17">
      <c r="A172" s="65"/>
      <c r="B172" s="64"/>
      <c r="C172" s="65"/>
      <c r="D172" s="187" t="str">
        <f t="shared" si="7"/>
        <v/>
      </c>
      <c r="E172" s="187" t="str">
        <f t="shared" si="8"/>
        <v/>
      </c>
      <c r="F172" s="187" t="str">
        <f t="shared" si="9"/>
        <v/>
      </c>
      <c r="G172" s="187" t="e">
        <f>VLOOKUP(F172,'Expense group &amp; type'!$E$6:$F$52,2,FALSE)</f>
        <v>#N/A</v>
      </c>
      <c r="H172" s="43"/>
      <c r="I172" s="70"/>
      <c r="J172" s="189">
        <v>0</v>
      </c>
      <c r="K172" s="59"/>
      <c r="L172" s="188"/>
      <c r="M172" s="81"/>
      <c r="N172" s="43"/>
      <c r="O172" s="43"/>
      <c r="P172" s="43"/>
      <c r="Q172" s="92"/>
    </row>
    <row r="173" spans="1:17">
      <c r="A173" s="65"/>
      <c r="B173" s="64"/>
      <c r="C173" s="65"/>
      <c r="D173" s="187" t="str">
        <f t="shared" si="7"/>
        <v/>
      </c>
      <c r="E173" s="187" t="str">
        <f t="shared" si="8"/>
        <v/>
      </c>
      <c r="F173" s="187" t="str">
        <f t="shared" si="9"/>
        <v/>
      </c>
      <c r="G173" s="187" t="e">
        <f>VLOOKUP(F173,'Expense group &amp; type'!$E$6:$F$52,2,FALSE)</f>
        <v>#N/A</v>
      </c>
      <c r="H173" s="43"/>
      <c r="I173" s="70"/>
      <c r="J173" s="189">
        <v>0</v>
      </c>
      <c r="K173" s="59"/>
      <c r="L173" s="188"/>
      <c r="M173" s="80"/>
      <c r="N173" s="43"/>
      <c r="O173" s="43"/>
      <c r="P173" s="43"/>
      <c r="Q173" s="92"/>
    </row>
    <row r="174" spans="1:17">
      <c r="A174" s="65"/>
      <c r="B174" s="64"/>
      <c r="C174" s="65"/>
      <c r="D174" s="187" t="str">
        <f t="shared" si="7"/>
        <v/>
      </c>
      <c r="E174" s="187" t="str">
        <f t="shared" si="8"/>
        <v/>
      </c>
      <c r="F174" s="187" t="str">
        <f t="shared" si="9"/>
        <v/>
      </c>
      <c r="G174" s="187" t="e">
        <f>VLOOKUP(F174,'Expense group &amp; type'!$E$6:$F$52,2,FALSE)</f>
        <v>#N/A</v>
      </c>
      <c r="H174" s="43"/>
      <c r="I174" s="70"/>
      <c r="J174" s="189">
        <v>0</v>
      </c>
      <c r="K174" s="59"/>
      <c r="L174" s="188"/>
      <c r="M174" s="73"/>
      <c r="N174" s="43"/>
      <c r="O174" s="43"/>
      <c r="P174" s="43"/>
      <c r="Q174" s="77"/>
    </row>
    <row r="175" spans="1:17">
      <c r="A175" s="65"/>
      <c r="B175" s="64"/>
      <c r="C175" s="65"/>
      <c r="D175" s="187" t="str">
        <f t="shared" si="7"/>
        <v/>
      </c>
      <c r="E175" s="187" t="str">
        <f t="shared" si="8"/>
        <v/>
      </c>
      <c r="F175" s="187" t="str">
        <f t="shared" si="9"/>
        <v/>
      </c>
      <c r="G175" s="187" t="e">
        <f>VLOOKUP(F175,'Expense group &amp; type'!$E$6:$F$52,2,FALSE)</f>
        <v>#N/A</v>
      </c>
      <c r="H175" s="43"/>
      <c r="I175" s="70"/>
      <c r="J175" s="189">
        <v>0</v>
      </c>
      <c r="K175" s="59"/>
      <c r="L175" s="188"/>
      <c r="M175" s="73"/>
      <c r="N175" s="43"/>
      <c r="O175" s="43"/>
      <c r="P175" s="43"/>
      <c r="Q175" s="77"/>
    </row>
    <row r="176" spans="1:17">
      <c r="A176" s="65"/>
      <c r="B176" s="64"/>
      <c r="C176" s="65"/>
      <c r="D176" s="187" t="str">
        <f t="shared" si="7"/>
        <v/>
      </c>
      <c r="E176" s="187" t="str">
        <f t="shared" si="8"/>
        <v/>
      </c>
      <c r="F176" s="187" t="str">
        <f t="shared" si="9"/>
        <v/>
      </c>
      <c r="G176" s="187" t="e">
        <f>VLOOKUP(F176,'Expense group &amp; type'!$E$6:$F$52,2,FALSE)</f>
        <v>#N/A</v>
      </c>
      <c r="H176" s="43"/>
      <c r="I176" s="70"/>
      <c r="J176" s="189">
        <v>0</v>
      </c>
      <c r="K176" s="59"/>
      <c r="L176" s="188"/>
      <c r="M176" s="73"/>
      <c r="N176" s="43"/>
      <c r="O176" s="43"/>
      <c r="P176" s="43"/>
      <c r="Q176" s="77"/>
    </row>
    <row r="177" spans="1:17">
      <c r="A177" s="65"/>
      <c r="B177" s="64"/>
      <c r="C177" s="65"/>
      <c r="D177" s="187" t="str">
        <f t="shared" si="7"/>
        <v/>
      </c>
      <c r="E177" s="187" t="str">
        <f t="shared" si="8"/>
        <v/>
      </c>
      <c r="F177" s="187" t="str">
        <f t="shared" si="9"/>
        <v/>
      </c>
      <c r="G177" s="187" t="e">
        <f>VLOOKUP(F177,'Expense group &amp; type'!$E$6:$F$52,2,FALSE)</f>
        <v>#N/A</v>
      </c>
      <c r="H177" s="43"/>
      <c r="I177" s="70"/>
      <c r="J177" s="189">
        <v>0</v>
      </c>
      <c r="K177" s="59"/>
      <c r="L177" s="188"/>
      <c r="M177" s="80"/>
      <c r="N177" s="43"/>
      <c r="O177" s="43"/>
      <c r="P177" s="43"/>
      <c r="Q177" s="92"/>
    </row>
    <row r="178" spans="1:17">
      <c r="A178" s="65"/>
      <c r="B178" s="64"/>
      <c r="C178" s="65"/>
      <c r="D178" s="187" t="str">
        <f t="shared" si="7"/>
        <v/>
      </c>
      <c r="E178" s="187" t="str">
        <f t="shared" si="8"/>
        <v/>
      </c>
      <c r="F178" s="187" t="str">
        <f t="shared" si="9"/>
        <v/>
      </c>
      <c r="G178" s="187" t="e">
        <f>VLOOKUP(F178,'Expense group &amp; type'!$E$6:$F$52,2,FALSE)</f>
        <v>#N/A</v>
      </c>
      <c r="H178" s="43"/>
      <c r="I178" s="70"/>
      <c r="J178" s="189">
        <v>0</v>
      </c>
      <c r="K178" s="59"/>
      <c r="L178" s="188"/>
      <c r="M178" s="73"/>
      <c r="N178" s="43"/>
      <c r="O178" s="43"/>
      <c r="P178" s="43"/>
      <c r="Q178" s="77"/>
    </row>
    <row r="179" spans="1:17">
      <c r="A179" s="65"/>
      <c r="B179" s="64"/>
      <c r="C179" s="65"/>
      <c r="D179" s="187" t="str">
        <f t="shared" si="7"/>
        <v/>
      </c>
      <c r="E179" s="187" t="str">
        <f t="shared" si="8"/>
        <v/>
      </c>
      <c r="F179" s="187" t="str">
        <f t="shared" si="9"/>
        <v/>
      </c>
      <c r="G179" s="187" t="e">
        <f>VLOOKUP(F179,'Expense group &amp; type'!$E$6:$F$52,2,FALSE)</f>
        <v>#N/A</v>
      </c>
      <c r="H179" s="43"/>
      <c r="I179" s="70"/>
      <c r="J179" s="189">
        <v>0</v>
      </c>
      <c r="K179" s="59"/>
      <c r="L179" s="188"/>
      <c r="M179" s="73"/>
      <c r="N179" s="43"/>
      <c r="O179" s="43"/>
      <c r="P179" s="43"/>
      <c r="Q179" s="77"/>
    </row>
    <row r="180" spans="1:17">
      <c r="A180" s="65"/>
      <c r="B180" s="64"/>
      <c r="C180" s="65"/>
      <c r="D180" s="187" t="str">
        <f t="shared" si="7"/>
        <v/>
      </c>
      <c r="E180" s="187" t="str">
        <f t="shared" si="8"/>
        <v/>
      </c>
      <c r="F180" s="187" t="str">
        <f t="shared" si="9"/>
        <v/>
      </c>
      <c r="G180" s="187" t="e">
        <f>VLOOKUP(F180,'Expense group &amp; type'!$E$6:$F$52,2,FALSE)</f>
        <v>#N/A</v>
      </c>
      <c r="H180" s="43"/>
      <c r="I180" s="70"/>
      <c r="J180" s="189">
        <v>0</v>
      </c>
      <c r="K180" s="59"/>
      <c r="L180" s="188"/>
      <c r="M180" s="73"/>
      <c r="N180" s="43"/>
      <c r="O180" s="43"/>
      <c r="P180" s="43"/>
      <c r="Q180" s="77"/>
    </row>
    <row r="181" spans="1:17">
      <c r="A181" s="65"/>
      <c r="B181" s="64"/>
      <c r="C181" s="65"/>
      <c r="D181" s="187" t="str">
        <f t="shared" si="7"/>
        <v/>
      </c>
      <c r="E181" s="187" t="str">
        <f t="shared" si="8"/>
        <v/>
      </c>
      <c r="F181" s="187" t="str">
        <f t="shared" si="9"/>
        <v/>
      </c>
      <c r="G181" s="187" t="e">
        <f>VLOOKUP(F181,'Expense group &amp; type'!$E$6:$F$52,2,FALSE)</f>
        <v>#N/A</v>
      </c>
      <c r="H181" s="43"/>
      <c r="I181" s="70"/>
      <c r="J181" s="189">
        <v>0</v>
      </c>
      <c r="K181" s="59"/>
      <c r="L181" s="188"/>
      <c r="M181" s="73"/>
      <c r="N181" s="43"/>
      <c r="O181" s="43"/>
      <c r="P181" s="43"/>
      <c r="Q181" s="77"/>
    </row>
    <row r="182" spans="1:17">
      <c r="A182" s="65"/>
      <c r="B182" s="64"/>
      <c r="C182" s="65"/>
      <c r="D182" s="187" t="str">
        <f t="shared" si="7"/>
        <v/>
      </c>
      <c r="E182" s="187" t="str">
        <f t="shared" si="8"/>
        <v/>
      </c>
      <c r="F182" s="187" t="str">
        <f t="shared" si="9"/>
        <v/>
      </c>
      <c r="G182" s="187" t="e">
        <f>VLOOKUP(F182,'Expense group &amp; type'!$E$6:$F$52,2,FALSE)</f>
        <v>#N/A</v>
      </c>
      <c r="H182" s="43"/>
      <c r="I182" s="70"/>
      <c r="J182" s="189">
        <v>0</v>
      </c>
      <c r="K182" s="59"/>
      <c r="L182" s="188"/>
      <c r="M182" s="73"/>
      <c r="N182" s="43"/>
      <c r="O182" s="43"/>
      <c r="P182" s="43"/>
      <c r="Q182" s="77"/>
    </row>
    <row r="183" spans="1:17">
      <c r="A183" s="65"/>
      <c r="B183" s="64"/>
      <c r="C183" s="65"/>
      <c r="D183" s="187" t="str">
        <f t="shared" si="7"/>
        <v/>
      </c>
      <c r="E183" s="187" t="str">
        <f t="shared" si="8"/>
        <v/>
      </c>
      <c r="F183" s="187" t="str">
        <f t="shared" si="9"/>
        <v/>
      </c>
      <c r="G183" s="187" t="e">
        <f>VLOOKUP(F183,'Expense group &amp; type'!$E$6:$F$52,2,FALSE)</f>
        <v>#N/A</v>
      </c>
      <c r="H183" s="43"/>
      <c r="I183" s="70"/>
      <c r="J183" s="189">
        <v>0</v>
      </c>
      <c r="K183" s="59"/>
      <c r="L183" s="188"/>
      <c r="M183" s="73"/>
      <c r="N183" s="43"/>
      <c r="O183" s="43"/>
      <c r="P183" s="43"/>
      <c r="Q183" s="77"/>
    </row>
    <row r="184" spans="1:17">
      <c r="A184" s="65"/>
      <c r="B184" s="64"/>
      <c r="C184" s="65"/>
      <c r="D184" s="187" t="str">
        <f t="shared" si="7"/>
        <v/>
      </c>
      <c r="E184" s="187" t="str">
        <f t="shared" si="8"/>
        <v/>
      </c>
      <c r="F184" s="187" t="str">
        <f t="shared" si="9"/>
        <v/>
      </c>
      <c r="G184" s="187" t="e">
        <f>VLOOKUP(F184,'Expense group &amp; type'!$E$6:$F$52,2,FALSE)</f>
        <v>#N/A</v>
      </c>
      <c r="H184" s="43"/>
      <c r="I184" s="70"/>
      <c r="J184" s="189">
        <v>0</v>
      </c>
      <c r="K184" s="59"/>
      <c r="L184" s="188"/>
      <c r="M184" s="80"/>
      <c r="N184" s="43"/>
      <c r="O184" s="43"/>
      <c r="P184" s="43"/>
      <c r="Q184" s="92"/>
    </row>
    <row r="185" spans="1:17">
      <c r="A185" s="65"/>
      <c r="B185" s="64"/>
      <c r="C185" s="65"/>
      <c r="D185" s="187" t="str">
        <f t="shared" si="7"/>
        <v/>
      </c>
      <c r="E185" s="187" t="str">
        <f t="shared" si="8"/>
        <v/>
      </c>
      <c r="F185" s="187" t="str">
        <f t="shared" si="9"/>
        <v/>
      </c>
      <c r="G185" s="187" t="e">
        <f>VLOOKUP(F185,'Expense group &amp; type'!$E$6:$F$52,2,FALSE)</f>
        <v>#N/A</v>
      </c>
      <c r="H185" s="43"/>
      <c r="I185" s="70"/>
      <c r="J185" s="189">
        <v>0</v>
      </c>
      <c r="K185" s="59"/>
      <c r="L185" s="188"/>
      <c r="M185" s="80"/>
      <c r="N185" s="43"/>
      <c r="O185" s="43"/>
      <c r="P185" s="43"/>
      <c r="Q185" s="92"/>
    </row>
    <row r="186" spans="1:17">
      <c r="A186" s="65"/>
      <c r="B186" s="64"/>
      <c r="C186" s="65"/>
      <c r="D186" s="187" t="str">
        <f t="shared" si="7"/>
        <v/>
      </c>
      <c r="E186" s="187" t="str">
        <f t="shared" si="8"/>
        <v/>
      </c>
      <c r="F186" s="187" t="str">
        <f t="shared" si="9"/>
        <v/>
      </c>
      <c r="G186" s="187" t="e">
        <f>VLOOKUP(F186,'Expense group &amp; type'!$E$6:$F$52,2,FALSE)</f>
        <v>#N/A</v>
      </c>
      <c r="H186" s="43"/>
      <c r="I186" s="70"/>
      <c r="J186" s="189">
        <v>0</v>
      </c>
      <c r="K186" s="59"/>
      <c r="L186" s="188"/>
      <c r="M186" s="73"/>
      <c r="N186" s="43"/>
      <c r="O186" s="43"/>
      <c r="P186" s="43"/>
      <c r="Q186" s="77"/>
    </row>
    <row r="187" spans="1:17">
      <c r="A187" s="65"/>
      <c r="B187" s="64"/>
      <c r="C187" s="65"/>
      <c r="D187" s="187" t="str">
        <f t="shared" si="7"/>
        <v/>
      </c>
      <c r="E187" s="187" t="str">
        <f t="shared" si="8"/>
        <v/>
      </c>
      <c r="F187" s="187" t="str">
        <f t="shared" si="9"/>
        <v/>
      </c>
      <c r="G187" s="187" t="e">
        <f>VLOOKUP(F187,'Expense group &amp; type'!$E$6:$F$52,2,FALSE)</f>
        <v>#N/A</v>
      </c>
      <c r="H187" s="43"/>
      <c r="I187" s="70"/>
      <c r="J187" s="189">
        <v>0</v>
      </c>
      <c r="K187" s="59"/>
      <c r="L187" s="188"/>
      <c r="M187" s="73"/>
      <c r="N187" s="43"/>
      <c r="O187" s="43"/>
      <c r="P187" s="43"/>
      <c r="Q187" s="77"/>
    </row>
    <row r="188" spans="1:17">
      <c r="A188" s="65"/>
      <c r="B188" s="64"/>
      <c r="C188" s="65"/>
      <c r="D188" s="187" t="str">
        <f t="shared" si="7"/>
        <v/>
      </c>
      <c r="E188" s="187" t="str">
        <f t="shared" si="8"/>
        <v/>
      </c>
      <c r="F188" s="187" t="str">
        <f t="shared" si="9"/>
        <v/>
      </c>
      <c r="G188" s="187" t="e">
        <f>VLOOKUP(F188,'Expense group &amp; type'!$E$6:$F$52,2,FALSE)</f>
        <v>#N/A</v>
      </c>
      <c r="H188" s="43"/>
      <c r="I188" s="70"/>
      <c r="J188" s="189">
        <v>0</v>
      </c>
      <c r="K188" s="59"/>
      <c r="L188" s="188"/>
      <c r="M188" s="75"/>
      <c r="N188" s="43"/>
      <c r="O188" s="43"/>
      <c r="P188" s="43"/>
      <c r="Q188" s="77"/>
    </row>
    <row r="189" spans="1:17">
      <c r="A189" s="65"/>
      <c r="B189" s="64"/>
      <c r="C189" s="65"/>
      <c r="D189" s="187" t="str">
        <f t="shared" si="7"/>
        <v/>
      </c>
      <c r="E189" s="187" t="str">
        <f t="shared" si="8"/>
        <v/>
      </c>
      <c r="F189" s="187" t="str">
        <f t="shared" si="9"/>
        <v/>
      </c>
      <c r="G189" s="187" t="e">
        <f>VLOOKUP(F189,'Expense group &amp; type'!$E$6:$F$52,2,FALSE)</f>
        <v>#N/A</v>
      </c>
      <c r="H189" s="43"/>
      <c r="I189" s="70"/>
      <c r="J189" s="189">
        <v>0</v>
      </c>
      <c r="K189" s="59"/>
      <c r="L189" s="188"/>
      <c r="M189" s="62"/>
      <c r="N189" s="43"/>
      <c r="O189" s="43"/>
      <c r="P189" s="43"/>
      <c r="Q189" s="77"/>
    </row>
    <row r="190" spans="1:17">
      <c r="A190" s="65"/>
      <c r="B190" s="64"/>
      <c r="C190" s="65"/>
      <c r="D190" s="187" t="str">
        <f t="shared" si="7"/>
        <v/>
      </c>
      <c r="E190" s="187" t="str">
        <f t="shared" si="8"/>
        <v/>
      </c>
      <c r="F190" s="187" t="str">
        <f t="shared" si="9"/>
        <v/>
      </c>
      <c r="G190" s="187" t="e">
        <f>VLOOKUP(F190,'Expense group &amp; type'!$E$6:$F$52,2,FALSE)</f>
        <v>#N/A</v>
      </c>
      <c r="H190" s="43"/>
      <c r="I190" s="70"/>
      <c r="J190" s="189">
        <v>0</v>
      </c>
      <c r="K190" s="59"/>
      <c r="L190" s="188"/>
      <c r="M190" s="62"/>
      <c r="N190" s="43"/>
      <c r="O190" s="43"/>
      <c r="P190" s="43"/>
      <c r="Q190" s="77"/>
    </row>
    <row r="191" spans="1:17">
      <c r="A191" s="65"/>
      <c r="B191" s="64"/>
      <c r="C191" s="65"/>
      <c r="D191" s="187" t="str">
        <f t="shared" si="7"/>
        <v/>
      </c>
      <c r="E191" s="187" t="str">
        <f t="shared" si="8"/>
        <v/>
      </c>
      <c r="F191" s="187" t="str">
        <f t="shared" si="9"/>
        <v/>
      </c>
      <c r="G191" s="187" t="e">
        <f>VLOOKUP(F191,'Expense group &amp; type'!$E$6:$F$52,2,FALSE)</f>
        <v>#N/A</v>
      </c>
      <c r="H191" s="43"/>
      <c r="I191" s="70"/>
      <c r="J191" s="189">
        <v>0</v>
      </c>
      <c r="K191" s="59"/>
      <c r="L191" s="188"/>
      <c r="M191" s="62"/>
      <c r="N191" s="43"/>
      <c r="O191" s="43"/>
      <c r="P191" s="43"/>
      <c r="Q191" s="77"/>
    </row>
    <row r="192" spans="1:17">
      <c r="A192" s="65"/>
      <c r="B192" s="64"/>
      <c r="C192" s="65"/>
      <c r="D192" s="187" t="str">
        <f t="shared" si="7"/>
        <v/>
      </c>
      <c r="E192" s="187" t="str">
        <f t="shared" si="8"/>
        <v/>
      </c>
      <c r="F192" s="187" t="str">
        <f t="shared" si="9"/>
        <v/>
      </c>
      <c r="G192" s="187" t="e">
        <f>VLOOKUP(F192,'Expense group &amp; type'!$E$6:$F$52,2,FALSE)</f>
        <v>#N/A</v>
      </c>
      <c r="H192" s="43"/>
      <c r="I192" s="70"/>
      <c r="J192" s="189">
        <v>0</v>
      </c>
      <c r="K192" s="59"/>
      <c r="L192" s="188"/>
      <c r="M192" s="62"/>
      <c r="N192" s="43"/>
      <c r="O192" s="43"/>
      <c r="P192" s="43"/>
      <c r="Q192" s="77"/>
    </row>
    <row r="193" spans="1:20">
      <c r="A193" s="65"/>
      <c r="B193" s="64"/>
      <c r="C193" s="65"/>
      <c r="D193" s="187" t="str">
        <f t="shared" si="7"/>
        <v/>
      </c>
      <c r="E193" s="187" t="str">
        <f t="shared" si="8"/>
        <v/>
      </c>
      <c r="F193" s="187" t="str">
        <f t="shared" si="9"/>
        <v/>
      </c>
      <c r="G193" s="187" t="e">
        <f>VLOOKUP(F193,'Expense group &amp; type'!$E$6:$F$52,2,FALSE)</f>
        <v>#N/A</v>
      </c>
      <c r="H193" s="43"/>
      <c r="I193" s="70"/>
      <c r="J193" s="189">
        <v>0</v>
      </c>
      <c r="K193" s="59"/>
      <c r="L193" s="188"/>
      <c r="M193" s="62"/>
      <c r="N193" s="43"/>
      <c r="O193" s="43"/>
      <c r="P193" s="43"/>
      <c r="Q193" s="77"/>
    </row>
    <row r="194" spans="1:20">
      <c r="A194" s="65"/>
      <c r="B194" s="64"/>
      <c r="C194" s="65"/>
      <c r="D194" s="187" t="str">
        <f t="shared" si="7"/>
        <v/>
      </c>
      <c r="E194" s="187" t="str">
        <f t="shared" si="8"/>
        <v/>
      </c>
      <c r="F194" s="187" t="str">
        <f t="shared" si="9"/>
        <v/>
      </c>
      <c r="G194" s="187" t="e">
        <f>VLOOKUP(F194,'Expense group &amp; type'!$E$6:$F$52,2,FALSE)</f>
        <v>#N/A</v>
      </c>
      <c r="H194" s="43"/>
      <c r="I194" s="70"/>
      <c r="J194" s="189">
        <v>0</v>
      </c>
      <c r="K194" s="59"/>
      <c r="L194" s="188"/>
      <c r="M194" s="62"/>
      <c r="N194" s="43"/>
      <c r="O194" s="43"/>
      <c r="P194" s="43"/>
      <c r="Q194" s="77"/>
    </row>
    <row r="195" spans="1:20">
      <c r="A195" s="65"/>
      <c r="B195" s="64"/>
      <c r="C195" s="65"/>
      <c r="D195" s="187" t="str">
        <f t="shared" si="7"/>
        <v/>
      </c>
      <c r="E195" s="187" t="str">
        <f t="shared" si="8"/>
        <v/>
      </c>
      <c r="F195" s="187" t="str">
        <f t="shared" si="9"/>
        <v/>
      </c>
      <c r="G195" s="187" t="e">
        <f>VLOOKUP(F195,'Expense group &amp; type'!$E$6:$F$52,2,FALSE)</f>
        <v>#N/A</v>
      </c>
      <c r="H195" s="43"/>
      <c r="I195" s="70"/>
      <c r="J195" s="189">
        <v>0</v>
      </c>
      <c r="K195" s="59"/>
      <c r="L195" s="188"/>
      <c r="M195" s="62"/>
      <c r="N195" s="43"/>
      <c r="O195" s="43"/>
      <c r="P195" s="43"/>
      <c r="Q195" s="77"/>
    </row>
    <row r="196" spans="1:20">
      <c r="A196" s="65"/>
      <c r="B196" s="64"/>
      <c r="C196" s="65"/>
      <c r="D196" s="187" t="str">
        <f t="shared" si="7"/>
        <v/>
      </c>
      <c r="E196" s="187" t="str">
        <f t="shared" si="8"/>
        <v/>
      </c>
      <c r="F196" s="187" t="str">
        <f t="shared" si="9"/>
        <v/>
      </c>
      <c r="G196" s="187" t="e">
        <f>VLOOKUP(F196,'Expense group &amp; type'!$E$6:$F$52,2,FALSE)</f>
        <v>#N/A</v>
      </c>
      <c r="H196" s="43"/>
      <c r="I196" s="70"/>
      <c r="J196" s="189">
        <v>0</v>
      </c>
      <c r="K196" s="59"/>
      <c r="L196" s="188"/>
      <c r="M196" s="62"/>
      <c r="N196" s="43"/>
      <c r="O196" s="43"/>
      <c r="P196" s="43"/>
      <c r="Q196" s="77"/>
    </row>
    <row r="197" spans="1:20">
      <c r="A197" s="65"/>
      <c r="B197" s="64"/>
      <c r="C197" s="65"/>
      <c r="D197" s="187" t="str">
        <f t="shared" si="7"/>
        <v/>
      </c>
      <c r="E197" s="187" t="str">
        <f t="shared" si="8"/>
        <v/>
      </c>
      <c r="F197" s="187" t="str">
        <f t="shared" si="9"/>
        <v/>
      </c>
      <c r="G197" s="187" t="e">
        <f>VLOOKUP(F197,'Expense group &amp; type'!$E$6:$F$52,2,FALSE)</f>
        <v>#N/A</v>
      </c>
      <c r="H197" s="69"/>
      <c r="I197" s="70"/>
      <c r="J197" s="189">
        <v>0</v>
      </c>
      <c r="K197" s="59"/>
      <c r="L197" s="188"/>
      <c r="M197" s="62"/>
      <c r="N197" s="43"/>
      <c r="O197" s="43"/>
      <c r="P197" s="43"/>
      <c r="Q197" s="77"/>
    </row>
    <row r="198" spans="1:20">
      <c r="A198" s="65"/>
      <c r="B198" s="64"/>
      <c r="C198" s="65"/>
      <c r="D198" s="187" t="str">
        <f t="shared" si="7"/>
        <v/>
      </c>
      <c r="E198" s="187" t="str">
        <f t="shared" si="8"/>
        <v/>
      </c>
      <c r="F198" s="187" t="str">
        <f t="shared" si="9"/>
        <v/>
      </c>
      <c r="G198" s="187" t="e">
        <f>VLOOKUP(F198,'Expense group &amp; type'!$E$6:$F$52,2,FALSE)</f>
        <v>#N/A</v>
      </c>
      <c r="H198" s="43"/>
      <c r="I198" s="70"/>
      <c r="J198" s="189">
        <v>0</v>
      </c>
      <c r="K198" s="59"/>
      <c r="L198" s="188"/>
      <c r="M198" s="62"/>
      <c r="N198" s="43"/>
      <c r="O198" s="43"/>
      <c r="P198" s="43"/>
      <c r="Q198" s="77"/>
    </row>
    <row r="199" spans="1:20">
      <c r="A199" s="65"/>
      <c r="B199" s="64"/>
      <c r="C199" s="65"/>
      <c r="D199" s="187" t="str">
        <f t="shared" si="7"/>
        <v/>
      </c>
      <c r="E199" s="187" t="str">
        <f t="shared" si="8"/>
        <v/>
      </c>
      <c r="F199" s="187" t="str">
        <f t="shared" si="9"/>
        <v/>
      </c>
      <c r="G199" s="187" t="e">
        <f>VLOOKUP(F199,'Expense group &amp; type'!$E$6:$F$52,2,FALSE)</f>
        <v>#N/A</v>
      </c>
      <c r="H199" s="43"/>
      <c r="I199" s="70"/>
      <c r="J199" s="189">
        <v>0</v>
      </c>
      <c r="K199" s="59"/>
      <c r="L199" s="188"/>
      <c r="M199" s="62"/>
      <c r="N199" s="43"/>
      <c r="O199" s="43"/>
      <c r="P199" s="43"/>
      <c r="Q199" s="77"/>
    </row>
    <row r="200" spans="1:20">
      <c r="A200" s="65"/>
      <c r="B200" s="64"/>
      <c r="C200" s="65"/>
      <c r="D200" s="187" t="str">
        <f t="shared" si="7"/>
        <v/>
      </c>
      <c r="E200" s="187" t="str">
        <f t="shared" si="8"/>
        <v/>
      </c>
      <c r="F200" s="187" t="str">
        <f t="shared" si="9"/>
        <v/>
      </c>
      <c r="G200" s="187" t="e">
        <f>VLOOKUP(F200,'Expense group &amp; type'!$E$6:$F$52,2,FALSE)</f>
        <v>#N/A</v>
      </c>
      <c r="H200" s="43"/>
      <c r="I200" s="70"/>
      <c r="J200" s="189">
        <v>0</v>
      </c>
      <c r="K200" s="59"/>
      <c r="L200" s="188"/>
      <c r="M200" s="62"/>
      <c r="N200" s="43"/>
      <c r="O200" s="43"/>
      <c r="P200" s="43"/>
      <c r="Q200" s="77"/>
    </row>
    <row r="201" spans="1:20">
      <c r="A201" s="65"/>
      <c r="B201" s="64"/>
      <c r="C201" s="65"/>
      <c r="D201" s="187" t="str">
        <f t="shared" si="7"/>
        <v/>
      </c>
      <c r="E201" s="187" t="str">
        <f t="shared" si="8"/>
        <v/>
      </c>
      <c r="F201" s="187" t="str">
        <f t="shared" si="9"/>
        <v/>
      </c>
      <c r="G201" s="187" t="e">
        <f>VLOOKUP(F201,'Expense group &amp; type'!$E$6:$F$52,2,FALSE)</f>
        <v>#N/A</v>
      </c>
      <c r="H201" s="43"/>
      <c r="I201" s="70"/>
      <c r="J201" s="189">
        <v>0</v>
      </c>
      <c r="K201" s="59"/>
      <c r="L201" s="188"/>
      <c r="M201" s="65"/>
      <c r="N201" s="43"/>
      <c r="O201" s="43"/>
      <c r="P201" s="43"/>
      <c r="Q201" s="77"/>
    </row>
    <row r="202" spans="1:20">
      <c r="A202" s="65"/>
      <c r="B202" s="64"/>
      <c r="C202" s="65"/>
      <c r="D202" s="187" t="str">
        <f t="shared" si="7"/>
        <v/>
      </c>
      <c r="E202" s="187" t="str">
        <f t="shared" si="8"/>
        <v/>
      </c>
      <c r="F202" s="187" t="str">
        <f t="shared" si="9"/>
        <v/>
      </c>
      <c r="G202" s="187" t="e">
        <f>VLOOKUP(F202,'Expense group &amp; type'!$E$6:$F$52,2,FALSE)</f>
        <v>#N/A</v>
      </c>
      <c r="H202" s="43"/>
      <c r="I202" s="70"/>
      <c r="J202" s="189">
        <v>0</v>
      </c>
      <c r="K202" s="59"/>
      <c r="L202" s="188"/>
      <c r="M202" s="65"/>
      <c r="N202" s="43"/>
      <c r="O202" s="43"/>
      <c r="P202" s="43"/>
      <c r="Q202" s="77"/>
    </row>
    <row r="203" spans="1:20">
      <c r="A203" s="65"/>
      <c r="B203" s="64"/>
      <c r="C203" s="65"/>
      <c r="D203" s="187" t="str">
        <f t="shared" si="7"/>
        <v/>
      </c>
      <c r="E203" s="187" t="str">
        <f t="shared" si="8"/>
        <v/>
      </c>
      <c r="F203" s="187" t="str">
        <f t="shared" si="9"/>
        <v/>
      </c>
      <c r="G203" s="187" t="e">
        <f>VLOOKUP(F203,'Expense group &amp; type'!$E$6:$F$52,2,FALSE)</f>
        <v>#N/A</v>
      </c>
      <c r="H203" s="43"/>
      <c r="I203" s="70"/>
      <c r="J203" s="189">
        <v>0</v>
      </c>
      <c r="K203" s="59"/>
      <c r="L203" s="188"/>
      <c r="M203" s="65"/>
      <c r="N203" s="43"/>
      <c r="O203" s="43"/>
      <c r="P203" s="43"/>
      <c r="Q203" s="77"/>
    </row>
    <row r="204" spans="1:20">
      <c r="A204" s="65"/>
      <c r="B204" s="64"/>
      <c r="C204" s="65"/>
      <c r="D204" s="187" t="str">
        <f t="shared" si="7"/>
        <v/>
      </c>
      <c r="E204" s="187" t="str">
        <f t="shared" si="8"/>
        <v/>
      </c>
      <c r="F204" s="187" t="str">
        <f t="shared" si="9"/>
        <v/>
      </c>
      <c r="G204" s="187" t="e">
        <f>VLOOKUP(F204,'Expense group &amp; type'!$E$6:$F$52,2,FALSE)</f>
        <v>#N/A</v>
      </c>
      <c r="H204" s="43"/>
      <c r="I204" s="70"/>
      <c r="J204" s="189">
        <v>0</v>
      </c>
      <c r="K204" s="59"/>
      <c r="L204" s="188"/>
      <c r="M204" s="65"/>
      <c r="N204" s="43"/>
      <c r="O204" s="43"/>
      <c r="P204" s="43"/>
      <c r="Q204" s="77"/>
    </row>
    <row r="205" spans="1:20">
      <c r="A205" s="65"/>
      <c r="B205" s="64"/>
      <c r="C205" s="65"/>
      <c r="D205" s="187" t="str">
        <f t="shared" si="7"/>
        <v/>
      </c>
      <c r="E205" s="187" t="str">
        <f t="shared" si="8"/>
        <v/>
      </c>
      <c r="F205" s="187" t="str">
        <f t="shared" si="9"/>
        <v/>
      </c>
      <c r="G205" s="187" t="e">
        <f>VLOOKUP(F205,'Expense group &amp; type'!$E$6:$F$52,2,FALSE)</f>
        <v>#N/A</v>
      </c>
      <c r="H205" s="43"/>
      <c r="I205" s="70"/>
      <c r="J205" s="189">
        <v>0</v>
      </c>
      <c r="K205" s="59"/>
      <c r="L205" s="188"/>
      <c r="M205" s="65"/>
      <c r="N205" s="43"/>
      <c r="O205" s="43"/>
      <c r="P205" s="43"/>
      <c r="Q205" s="77"/>
    </row>
    <row r="206" spans="1:20">
      <c r="A206" s="65"/>
      <c r="B206" s="64"/>
      <c r="C206" s="65"/>
      <c r="D206" s="187" t="str">
        <f t="shared" ref="D206:D269" si="10">LEFT(RIGHT(B206,3),1)</f>
        <v/>
      </c>
      <c r="E206" s="187" t="str">
        <f t="shared" ref="E206:E269" si="11">RIGHT(B206,2)</f>
        <v/>
      </c>
      <c r="F206" s="187" t="str">
        <f t="shared" ref="F206:F269" si="12">RIGHT(LEFT(B206,3),2)</f>
        <v/>
      </c>
      <c r="G206" s="187" t="e">
        <f>VLOOKUP(F206,'Expense group &amp; type'!$E$6:$F$52,2,FALSE)</f>
        <v>#N/A</v>
      </c>
      <c r="H206" s="43"/>
      <c r="I206" s="70"/>
      <c r="J206" s="189">
        <v>0</v>
      </c>
      <c r="K206" s="59"/>
      <c r="L206" s="188"/>
      <c r="M206" s="65"/>
      <c r="N206" s="43"/>
      <c r="O206" s="43"/>
      <c r="P206" s="43"/>
      <c r="Q206" s="77"/>
    </row>
    <row r="207" spans="1:20">
      <c r="A207" s="65"/>
      <c r="B207" s="64"/>
      <c r="C207" s="65"/>
      <c r="D207" s="187" t="str">
        <f t="shared" si="10"/>
        <v/>
      </c>
      <c r="E207" s="187" t="str">
        <f t="shared" si="11"/>
        <v/>
      </c>
      <c r="F207" s="187" t="str">
        <f t="shared" si="12"/>
        <v/>
      </c>
      <c r="G207" s="187" t="e">
        <f>VLOOKUP(F207,'Expense group &amp; type'!$E$6:$F$52,2,FALSE)</f>
        <v>#N/A</v>
      </c>
      <c r="H207" s="43"/>
      <c r="I207" s="70"/>
      <c r="J207" s="189">
        <v>0</v>
      </c>
      <c r="K207" s="59"/>
      <c r="L207" s="188"/>
      <c r="M207" s="72"/>
      <c r="N207" s="43"/>
      <c r="O207" s="43"/>
      <c r="P207" s="43"/>
      <c r="Q207" s="77"/>
    </row>
    <row r="208" spans="1:20">
      <c r="A208" s="65"/>
      <c r="B208" s="64"/>
      <c r="C208" s="65"/>
      <c r="D208" s="187" t="str">
        <f t="shared" si="10"/>
        <v/>
      </c>
      <c r="E208" s="187" t="str">
        <f t="shared" si="11"/>
        <v/>
      </c>
      <c r="F208" s="187" t="str">
        <f t="shared" si="12"/>
        <v/>
      </c>
      <c r="G208" s="187" t="e">
        <f>VLOOKUP(F208,'Expense group &amp; type'!$E$6:$F$52,2,FALSE)</f>
        <v>#N/A</v>
      </c>
      <c r="H208" s="43"/>
      <c r="I208" s="70"/>
      <c r="J208" s="189">
        <v>0</v>
      </c>
      <c r="K208" s="59"/>
      <c r="L208" s="188"/>
      <c r="M208" s="72"/>
      <c r="N208" s="43"/>
      <c r="O208" s="43"/>
      <c r="P208" s="43"/>
      <c r="Q208" s="77"/>
      <c r="R208" s="25"/>
      <c r="S208" s="25"/>
      <c r="T208" s="25"/>
    </row>
    <row r="209" spans="1:20">
      <c r="A209" s="65"/>
      <c r="B209" s="64"/>
      <c r="C209" s="65"/>
      <c r="D209" s="187" t="str">
        <f t="shared" si="10"/>
        <v/>
      </c>
      <c r="E209" s="187" t="str">
        <f t="shared" si="11"/>
        <v/>
      </c>
      <c r="F209" s="187" t="str">
        <f t="shared" si="12"/>
        <v/>
      </c>
      <c r="G209" s="187" t="e">
        <f>VLOOKUP(F209,'Expense group &amp; type'!$E$6:$F$52,2,FALSE)</f>
        <v>#N/A</v>
      </c>
      <c r="H209" s="43"/>
      <c r="I209" s="70"/>
      <c r="J209" s="189">
        <v>0</v>
      </c>
      <c r="K209" s="59"/>
      <c r="L209" s="188"/>
      <c r="M209" s="72"/>
      <c r="N209" s="43"/>
      <c r="O209" s="43"/>
      <c r="P209" s="43"/>
      <c r="Q209" s="77"/>
      <c r="R209" s="25"/>
      <c r="S209" s="25"/>
      <c r="T209" s="25"/>
    </row>
    <row r="210" spans="1:20">
      <c r="A210" s="65"/>
      <c r="B210" s="64"/>
      <c r="C210" s="65"/>
      <c r="D210" s="187" t="str">
        <f t="shared" si="10"/>
        <v/>
      </c>
      <c r="E210" s="187" t="str">
        <f t="shared" si="11"/>
        <v/>
      </c>
      <c r="F210" s="187" t="str">
        <f t="shared" si="12"/>
        <v/>
      </c>
      <c r="G210" s="187" t="e">
        <f>VLOOKUP(F210,'Expense group &amp; type'!$E$6:$F$52,2,FALSE)</f>
        <v>#N/A</v>
      </c>
      <c r="H210" s="43"/>
      <c r="I210" s="70"/>
      <c r="J210" s="189">
        <v>0</v>
      </c>
      <c r="K210" s="59"/>
      <c r="L210" s="188"/>
      <c r="M210" s="72"/>
      <c r="N210" s="43"/>
      <c r="O210" s="43"/>
      <c r="P210" s="43"/>
      <c r="Q210" s="77"/>
      <c r="R210" s="25"/>
      <c r="S210" s="25"/>
      <c r="T210" s="25"/>
    </row>
    <row r="211" spans="1:20">
      <c r="A211" s="65"/>
      <c r="B211" s="64"/>
      <c r="C211" s="65"/>
      <c r="D211" s="187" t="str">
        <f t="shared" si="10"/>
        <v/>
      </c>
      <c r="E211" s="187" t="str">
        <f t="shared" si="11"/>
        <v/>
      </c>
      <c r="F211" s="187" t="str">
        <f t="shared" si="12"/>
        <v/>
      </c>
      <c r="G211" s="187" t="e">
        <f>VLOOKUP(F211,'Expense group &amp; type'!$E$6:$F$52,2,FALSE)</f>
        <v>#N/A</v>
      </c>
      <c r="H211" s="43"/>
      <c r="I211" s="70"/>
      <c r="J211" s="189">
        <v>0</v>
      </c>
      <c r="K211" s="59"/>
      <c r="L211" s="188"/>
      <c r="M211" s="72"/>
      <c r="N211" s="43"/>
      <c r="O211" s="43"/>
      <c r="P211" s="43"/>
      <c r="Q211" s="77"/>
      <c r="R211" s="25"/>
      <c r="S211" s="25"/>
      <c r="T211" s="25"/>
    </row>
    <row r="212" spans="1:20">
      <c r="A212" s="65"/>
      <c r="B212" s="64"/>
      <c r="C212" s="65"/>
      <c r="D212" s="187" t="str">
        <f t="shared" si="10"/>
        <v/>
      </c>
      <c r="E212" s="187" t="str">
        <f t="shared" si="11"/>
        <v/>
      </c>
      <c r="F212" s="187" t="str">
        <f t="shared" si="12"/>
        <v/>
      </c>
      <c r="G212" s="187" t="e">
        <f>VLOOKUP(F212,'Expense group &amp; type'!$E$6:$F$52,2,FALSE)</f>
        <v>#N/A</v>
      </c>
      <c r="H212" s="43"/>
      <c r="I212" s="70"/>
      <c r="J212" s="189">
        <v>0</v>
      </c>
      <c r="K212" s="59"/>
      <c r="L212" s="188"/>
      <c r="M212" s="72"/>
      <c r="N212" s="43"/>
      <c r="O212" s="43"/>
      <c r="P212" s="43"/>
      <c r="Q212" s="77"/>
      <c r="R212" s="25"/>
      <c r="S212" s="25"/>
      <c r="T212" s="25"/>
    </row>
    <row r="213" spans="1:20">
      <c r="A213" s="65"/>
      <c r="B213" s="64"/>
      <c r="C213" s="65"/>
      <c r="D213" s="187" t="str">
        <f t="shared" si="10"/>
        <v/>
      </c>
      <c r="E213" s="187" t="str">
        <f t="shared" si="11"/>
        <v/>
      </c>
      <c r="F213" s="187" t="str">
        <f t="shared" si="12"/>
        <v/>
      </c>
      <c r="G213" s="187" t="e">
        <f>VLOOKUP(F213,'Expense group &amp; type'!$E$6:$F$52,2,FALSE)</f>
        <v>#N/A</v>
      </c>
      <c r="H213" s="43"/>
      <c r="I213" s="70"/>
      <c r="J213" s="189">
        <v>0</v>
      </c>
      <c r="K213" s="59"/>
      <c r="L213" s="188"/>
      <c r="M213" s="72"/>
      <c r="N213" s="43"/>
      <c r="O213" s="43"/>
      <c r="P213" s="43"/>
      <c r="Q213" s="77"/>
      <c r="R213" s="25"/>
      <c r="S213" s="25"/>
      <c r="T213" s="25"/>
    </row>
    <row r="214" spans="1:20">
      <c r="A214" s="65"/>
      <c r="B214" s="64"/>
      <c r="C214" s="65"/>
      <c r="D214" s="187" t="str">
        <f t="shared" si="10"/>
        <v/>
      </c>
      <c r="E214" s="187" t="str">
        <f t="shared" si="11"/>
        <v/>
      </c>
      <c r="F214" s="187" t="str">
        <f t="shared" si="12"/>
        <v/>
      </c>
      <c r="G214" s="187" t="e">
        <f>VLOOKUP(F214,'Expense group &amp; type'!$E$6:$F$52,2,FALSE)</f>
        <v>#N/A</v>
      </c>
      <c r="H214" s="43"/>
      <c r="I214" s="70"/>
      <c r="J214" s="189">
        <v>0</v>
      </c>
      <c r="K214" s="83"/>
      <c r="L214" s="188"/>
      <c r="M214" s="65"/>
      <c r="N214" s="91"/>
      <c r="O214" s="43"/>
      <c r="P214" s="43"/>
      <c r="Q214" s="77"/>
      <c r="R214" s="25"/>
      <c r="S214" s="25"/>
      <c r="T214" s="25"/>
    </row>
    <row r="215" spans="1:20">
      <c r="A215" s="65"/>
      <c r="B215" s="64"/>
      <c r="C215" s="65"/>
      <c r="D215" s="187" t="str">
        <f t="shared" si="10"/>
        <v/>
      </c>
      <c r="E215" s="187" t="str">
        <f t="shared" si="11"/>
        <v/>
      </c>
      <c r="F215" s="187" t="str">
        <f t="shared" si="12"/>
        <v/>
      </c>
      <c r="G215" s="187" t="e">
        <f>VLOOKUP(F215,'Expense group &amp; type'!$E$6:$F$52,2,FALSE)</f>
        <v>#N/A</v>
      </c>
      <c r="H215" s="43"/>
      <c r="I215" s="70"/>
      <c r="J215" s="189">
        <v>0</v>
      </c>
      <c r="K215" s="83"/>
      <c r="L215" s="188"/>
      <c r="M215" s="65"/>
      <c r="N215" s="91"/>
      <c r="O215" s="43"/>
      <c r="P215" s="43"/>
      <c r="Q215" s="77"/>
      <c r="R215" s="25"/>
      <c r="S215" s="25"/>
      <c r="T215" s="25"/>
    </row>
    <row r="216" spans="1:20">
      <c r="A216" s="65"/>
      <c r="B216" s="64"/>
      <c r="C216" s="65"/>
      <c r="D216" s="187" t="str">
        <f t="shared" si="10"/>
        <v/>
      </c>
      <c r="E216" s="187" t="str">
        <f t="shared" si="11"/>
        <v/>
      </c>
      <c r="F216" s="187" t="str">
        <f t="shared" si="12"/>
        <v/>
      </c>
      <c r="G216" s="187" t="e">
        <f>VLOOKUP(F216,'Expense group &amp; type'!$E$6:$F$52,2,FALSE)</f>
        <v>#N/A</v>
      </c>
      <c r="H216" s="43"/>
      <c r="I216" s="70"/>
      <c r="J216" s="189">
        <v>0</v>
      </c>
      <c r="K216" s="83"/>
      <c r="L216" s="188"/>
      <c r="M216" s="65"/>
      <c r="N216" s="91"/>
      <c r="O216" s="43"/>
      <c r="P216" s="43"/>
      <c r="Q216" s="77"/>
      <c r="R216" s="25"/>
      <c r="S216" s="25"/>
      <c r="T216" s="25"/>
    </row>
    <row r="217" spans="1:20">
      <c r="A217" s="65"/>
      <c r="B217" s="64"/>
      <c r="C217" s="65"/>
      <c r="D217" s="187" t="str">
        <f t="shared" si="10"/>
        <v/>
      </c>
      <c r="E217" s="187" t="str">
        <f t="shared" si="11"/>
        <v/>
      </c>
      <c r="F217" s="187" t="str">
        <f t="shared" si="12"/>
        <v/>
      </c>
      <c r="G217" s="187" t="e">
        <f>VLOOKUP(F217,'Expense group &amp; type'!$E$6:$F$52,2,FALSE)</f>
        <v>#N/A</v>
      </c>
      <c r="H217" s="43"/>
      <c r="I217" s="70"/>
      <c r="J217" s="189">
        <v>0</v>
      </c>
      <c r="K217" s="83"/>
      <c r="L217" s="188"/>
      <c r="M217" s="65"/>
      <c r="N217" s="91"/>
      <c r="O217" s="43"/>
      <c r="P217" s="43"/>
      <c r="Q217" s="77"/>
      <c r="R217" s="25"/>
      <c r="S217" s="25"/>
      <c r="T217" s="25"/>
    </row>
    <row r="218" spans="1:20">
      <c r="A218" s="65"/>
      <c r="B218" s="64"/>
      <c r="C218" s="65"/>
      <c r="D218" s="187" t="str">
        <f t="shared" si="10"/>
        <v/>
      </c>
      <c r="E218" s="187" t="str">
        <f t="shared" si="11"/>
        <v/>
      </c>
      <c r="F218" s="187" t="str">
        <f t="shared" si="12"/>
        <v/>
      </c>
      <c r="G218" s="187" t="e">
        <f>VLOOKUP(F218,'Expense group &amp; type'!$E$6:$F$52,2,FALSE)</f>
        <v>#N/A</v>
      </c>
      <c r="H218" s="43"/>
      <c r="I218" s="70"/>
      <c r="J218" s="189">
        <v>0</v>
      </c>
      <c r="K218" s="83"/>
      <c r="L218" s="188"/>
      <c r="M218" s="65"/>
      <c r="N218" s="91"/>
      <c r="O218" s="43"/>
      <c r="P218" s="43"/>
      <c r="Q218" s="77"/>
      <c r="R218" s="25"/>
      <c r="S218" s="25"/>
      <c r="T218" s="25"/>
    </row>
    <row r="219" spans="1:20">
      <c r="A219" s="65"/>
      <c r="B219" s="64"/>
      <c r="C219" s="65"/>
      <c r="D219" s="187" t="str">
        <f t="shared" si="10"/>
        <v/>
      </c>
      <c r="E219" s="187" t="str">
        <f t="shared" si="11"/>
        <v/>
      </c>
      <c r="F219" s="187" t="str">
        <f t="shared" si="12"/>
        <v/>
      </c>
      <c r="G219" s="187" t="e">
        <f>VLOOKUP(F219,'Expense group &amp; type'!$E$6:$F$52,2,FALSE)</f>
        <v>#N/A</v>
      </c>
      <c r="H219" s="43"/>
      <c r="I219" s="70"/>
      <c r="J219" s="189">
        <v>0</v>
      </c>
      <c r="K219" s="83"/>
      <c r="L219" s="188"/>
      <c r="M219" s="65"/>
      <c r="N219" s="91"/>
      <c r="O219" s="43"/>
      <c r="P219" s="43"/>
      <c r="Q219" s="77"/>
      <c r="R219" s="25"/>
      <c r="S219" s="25"/>
      <c r="T219" s="25"/>
    </row>
    <row r="220" spans="1:20">
      <c r="A220" s="65"/>
      <c r="B220" s="64"/>
      <c r="C220" s="65"/>
      <c r="D220" s="187" t="str">
        <f t="shared" si="10"/>
        <v/>
      </c>
      <c r="E220" s="187" t="str">
        <f t="shared" si="11"/>
        <v/>
      </c>
      <c r="F220" s="187" t="str">
        <f t="shared" si="12"/>
        <v/>
      </c>
      <c r="G220" s="187" t="e">
        <f>VLOOKUP(F220,'Expense group &amp; type'!$E$6:$F$52,2,FALSE)</f>
        <v>#N/A</v>
      </c>
      <c r="H220" s="43"/>
      <c r="I220" s="70"/>
      <c r="J220" s="189">
        <v>0</v>
      </c>
      <c r="K220" s="83"/>
      <c r="L220" s="188"/>
      <c r="M220" s="72"/>
      <c r="N220" s="91"/>
      <c r="O220" s="43"/>
      <c r="P220" s="43"/>
      <c r="Q220" s="77"/>
      <c r="R220" s="25"/>
      <c r="S220" s="25"/>
      <c r="T220" s="25"/>
    </row>
    <row r="221" spans="1:20">
      <c r="A221" s="65"/>
      <c r="B221" s="64"/>
      <c r="C221" s="65"/>
      <c r="D221" s="187" t="str">
        <f t="shared" si="10"/>
        <v/>
      </c>
      <c r="E221" s="187" t="str">
        <f t="shared" si="11"/>
        <v/>
      </c>
      <c r="F221" s="187" t="str">
        <f t="shared" si="12"/>
        <v/>
      </c>
      <c r="G221" s="187" t="e">
        <f>VLOOKUP(F221,'Expense group &amp; type'!$E$6:$F$52,2,FALSE)</f>
        <v>#N/A</v>
      </c>
      <c r="H221" s="43"/>
      <c r="I221" s="70"/>
      <c r="J221" s="189">
        <v>0</v>
      </c>
      <c r="K221" s="83"/>
      <c r="L221" s="188"/>
      <c r="M221" s="72"/>
      <c r="N221" s="91"/>
      <c r="O221" s="43"/>
      <c r="P221" s="43"/>
      <c r="Q221" s="77"/>
      <c r="R221" s="25"/>
      <c r="S221" s="25"/>
      <c r="T221" s="25"/>
    </row>
    <row r="222" spans="1:20">
      <c r="A222" s="65"/>
      <c r="B222" s="64"/>
      <c r="C222" s="65"/>
      <c r="D222" s="187" t="str">
        <f t="shared" si="10"/>
        <v/>
      </c>
      <c r="E222" s="187" t="str">
        <f t="shared" si="11"/>
        <v/>
      </c>
      <c r="F222" s="187" t="str">
        <f t="shared" si="12"/>
        <v/>
      </c>
      <c r="G222" s="187" t="e">
        <f>VLOOKUP(F222,'Expense group &amp; type'!$E$6:$F$52,2,FALSE)</f>
        <v>#N/A</v>
      </c>
      <c r="H222" s="43"/>
      <c r="I222" s="70"/>
      <c r="J222" s="189">
        <v>0</v>
      </c>
      <c r="K222" s="83"/>
      <c r="L222" s="188"/>
      <c r="M222" s="72"/>
      <c r="N222" s="43"/>
      <c r="O222" s="43"/>
      <c r="P222" s="43"/>
      <c r="Q222" s="77"/>
      <c r="R222" s="82"/>
      <c r="S222" s="82"/>
      <c r="T222" s="82"/>
    </row>
    <row r="223" spans="1:20">
      <c r="A223" s="65"/>
      <c r="B223" s="64"/>
      <c r="C223" s="65"/>
      <c r="D223" s="187" t="str">
        <f t="shared" si="10"/>
        <v/>
      </c>
      <c r="E223" s="187" t="str">
        <f t="shared" si="11"/>
        <v/>
      </c>
      <c r="F223" s="187" t="str">
        <f t="shared" si="12"/>
        <v/>
      </c>
      <c r="G223" s="187" t="e">
        <f>VLOOKUP(F223,'Expense group &amp; type'!$E$6:$F$52,2,FALSE)</f>
        <v>#N/A</v>
      </c>
      <c r="H223" s="43"/>
      <c r="I223" s="70"/>
      <c r="J223" s="189">
        <v>0</v>
      </c>
      <c r="K223" s="83"/>
      <c r="L223" s="188"/>
      <c r="M223" s="65"/>
      <c r="N223" s="43"/>
      <c r="O223" s="43"/>
      <c r="P223" s="43"/>
      <c r="Q223" s="77"/>
      <c r="R223" s="82"/>
      <c r="S223" s="82"/>
      <c r="T223" s="82"/>
    </row>
    <row r="224" spans="1:20">
      <c r="A224" s="65"/>
      <c r="B224" s="64"/>
      <c r="C224" s="65"/>
      <c r="D224" s="187" t="str">
        <f t="shared" si="10"/>
        <v/>
      </c>
      <c r="E224" s="187" t="str">
        <f t="shared" si="11"/>
        <v/>
      </c>
      <c r="F224" s="187" t="str">
        <f t="shared" si="12"/>
        <v/>
      </c>
      <c r="G224" s="187" t="e">
        <f>VLOOKUP(F224,'Expense group &amp; type'!$E$6:$F$52,2,FALSE)</f>
        <v>#N/A</v>
      </c>
      <c r="H224" s="43"/>
      <c r="I224" s="70"/>
      <c r="J224" s="189">
        <v>0</v>
      </c>
      <c r="K224" s="83"/>
      <c r="L224" s="188"/>
      <c r="M224" s="65"/>
      <c r="N224" s="43"/>
      <c r="O224" s="43"/>
      <c r="P224" s="43"/>
      <c r="Q224" s="77"/>
      <c r="R224" s="82"/>
      <c r="S224" s="82"/>
      <c r="T224" s="82"/>
    </row>
    <row r="225" spans="1:20">
      <c r="A225" s="65"/>
      <c r="B225" s="64"/>
      <c r="C225" s="65"/>
      <c r="D225" s="187" t="str">
        <f t="shared" si="10"/>
        <v/>
      </c>
      <c r="E225" s="187" t="str">
        <f t="shared" si="11"/>
        <v/>
      </c>
      <c r="F225" s="187" t="str">
        <f t="shared" si="12"/>
        <v/>
      </c>
      <c r="G225" s="187" t="e">
        <f>VLOOKUP(F225,'Expense group &amp; type'!$E$6:$F$52,2,FALSE)</f>
        <v>#N/A</v>
      </c>
      <c r="H225" s="43"/>
      <c r="I225" s="70"/>
      <c r="J225" s="189">
        <v>0</v>
      </c>
      <c r="K225" s="83"/>
      <c r="L225" s="188"/>
      <c r="M225" s="65"/>
      <c r="N225" s="43"/>
      <c r="O225" s="43"/>
      <c r="P225" s="43"/>
      <c r="Q225" s="77"/>
      <c r="R225" s="82"/>
      <c r="S225" s="82"/>
      <c r="T225" s="82"/>
    </row>
    <row r="226" spans="1:20">
      <c r="A226" s="65"/>
      <c r="B226" s="64"/>
      <c r="C226" s="65"/>
      <c r="D226" s="187" t="str">
        <f t="shared" si="10"/>
        <v/>
      </c>
      <c r="E226" s="187" t="str">
        <f t="shared" si="11"/>
        <v/>
      </c>
      <c r="F226" s="187" t="str">
        <f t="shared" si="12"/>
        <v/>
      </c>
      <c r="G226" s="187" t="e">
        <f>VLOOKUP(F226,'Expense group &amp; type'!$E$6:$F$52,2,FALSE)</f>
        <v>#N/A</v>
      </c>
      <c r="H226" s="43"/>
      <c r="I226" s="70"/>
      <c r="J226" s="189">
        <v>0</v>
      </c>
      <c r="K226" s="83"/>
      <c r="L226" s="188"/>
      <c r="M226" s="72"/>
      <c r="N226" s="43"/>
      <c r="O226" s="43"/>
      <c r="P226" s="43"/>
      <c r="Q226" s="77"/>
      <c r="R226" s="25"/>
      <c r="S226" s="25"/>
      <c r="T226" s="25"/>
    </row>
    <row r="227" spans="1:20">
      <c r="A227" s="65"/>
      <c r="B227" s="64"/>
      <c r="C227" s="65"/>
      <c r="D227" s="187" t="str">
        <f t="shared" si="10"/>
        <v/>
      </c>
      <c r="E227" s="187" t="str">
        <f t="shared" si="11"/>
        <v/>
      </c>
      <c r="F227" s="187" t="str">
        <f t="shared" si="12"/>
        <v/>
      </c>
      <c r="G227" s="187" t="e">
        <f>VLOOKUP(F227,'Expense group &amp; type'!$E$6:$F$52,2,FALSE)</f>
        <v>#N/A</v>
      </c>
      <c r="H227" s="43"/>
      <c r="I227" s="70"/>
      <c r="J227" s="189">
        <v>0</v>
      </c>
      <c r="K227" s="83"/>
      <c r="L227" s="188"/>
      <c r="M227" s="72"/>
      <c r="N227" s="43"/>
      <c r="O227" s="43"/>
      <c r="P227" s="43"/>
      <c r="Q227" s="77"/>
      <c r="R227" s="25"/>
      <c r="S227" s="25"/>
      <c r="T227" s="25"/>
    </row>
    <row r="228" spans="1:20">
      <c r="A228" s="65"/>
      <c r="B228" s="64"/>
      <c r="C228" s="65"/>
      <c r="D228" s="187" t="str">
        <f t="shared" si="10"/>
        <v/>
      </c>
      <c r="E228" s="187" t="str">
        <f t="shared" si="11"/>
        <v/>
      </c>
      <c r="F228" s="187" t="str">
        <f t="shared" si="12"/>
        <v/>
      </c>
      <c r="G228" s="187" t="e">
        <f>VLOOKUP(F228,'Expense group &amp; type'!$E$6:$F$52,2,FALSE)</f>
        <v>#N/A</v>
      </c>
      <c r="H228" s="43"/>
      <c r="I228" s="70"/>
      <c r="J228" s="189">
        <v>0</v>
      </c>
      <c r="K228" s="83"/>
      <c r="L228" s="188"/>
      <c r="M228" s="72"/>
      <c r="N228" s="43"/>
      <c r="O228" s="43"/>
      <c r="P228" s="43"/>
      <c r="Q228" s="77"/>
      <c r="R228" s="25"/>
      <c r="S228" s="25"/>
      <c r="T228" s="25"/>
    </row>
    <row r="229" spans="1:20">
      <c r="A229" s="65"/>
      <c r="B229" s="64"/>
      <c r="C229" s="65"/>
      <c r="D229" s="187" t="str">
        <f t="shared" si="10"/>
        <v/>
      </c>
      <c r="E229" s="187" t="str">
        <f t="shared" si="11"/>
        <v/>
      </c>
      <c r="F229" s="187" t="str">
        <f t="shared" si="12"/>
        <v/>
      </c>
      <c r="G229" s="187" t="e">
        <f>VLOOKUP(F229,'Expense group &amp; type'!$E$6:$F$52,2,FALSE)</f>
        <v>#N/A</v>
      </c>
      <c r="H229" s="43"/>
      <c r="I229" s="70"/>
      <c r="J229" s="189">
        <v>0</v>
      </c>
      <c r="K229" s="83"/>
      <c r="L229" s="188"/>
      <c r="M229" s="75"/>
      <c r="N229" s="43"/>
      <c r="O229" s="43"/>
      <c r="P229" s="43"/>
      <c r="Q229" s="43"/>
      <c r="R229" s="25"/>
      <c r="S229" s="25"/>
      <c r="T229" s="25"/>
    </row>
    <row r="230" spans="1:20">
      <c r="A230" s="65"/>
      <c r="B230" s="64"/>
      <c r="C230" s="65"/>
      <c r="D230" s="187" t="str">
        <f t="shared" si="10"/>
        <v/>
      </c>
      <c r="E230" s="187" t="str">
        <f t="shared" si="11"/>
        <v/>
      </c>
      <c r="F230" s="187" t="str">
        <f t="shared" si="12"/>
        <v/>
      </c>
      <c r="G230" s="187" t="e">
        <f>VLOOKUP(F230,'Expense group &amp; type'!$E$6:$F$52,2,FALSE)</f>
        <v>#N/A</v>
      </c>
      <c r="H230" s="43"/>
      <c r="I230" s="70"/>
      <c r="J230" s="189">
        <v>0</v>
      </c>
      <c r="K230" s="83"/>
      <c r="L230" s="188"/>
      <c r="M230" s="75"/>
      <c r="N230" s="43"/>
      <c r="O230" s="43"/>
      <c r="P230" s="43"/>
      <c r="Q230" s="43"/>
      <c r="R230" s="25"/>
      <c r="S230" s="25"/>
      <c r="T230" s="25"/>
    </row>
    <row r="231" spans="1:20">
      <c r="A231" s="65"/>
      <c r="B231" s="64"/>
      <c r="C231" s="65"/>
      <c r="D231" s="187" t="str">
        <f t="shared" si="10"/>
        <v/>
      </c>
      <c r="E231" s="187" t="str">
        <f t="shared" si="11"/>
        <v/>
      </c>
      <c r="F231" s="187" t="str">
        <f t="shared" si="12"/>
        <v/>
      </c>
      <c r="G231" s="187" t="e">
        <f>VLOOKUP(F231,'Expense group &amp; type'!$E$6:$F$52,2,FALSE)</f>
        <v>#N/A</v>
      </c>
      <c r="H231" s="43"/>
      <c r="I231" s="70"/>
      <c r="J231" s="189">
        <v>0</v>
      </c>
      <c r="K231" s="83"/>
      <c r="L231" s="188"/>
      <c r="M231" s="75"/>
      <c r="N231" s="43"/>
      <c r="O231" s="43"/>
      <c r="P231" s="43"/>
      <c r="Q231" s="43"/>
      <c r="R231" s="25"/>
      <c r="S231" s="25"/>
      <c r="T231" s="25"/>
    </row>
    <row r="232" spans="1:20">
      <c r="A232" s="65"/>
      <c r="B232" s="64"/>
      <c r="C232" s="65"/>
      <c r="D232" s="187" t="str">
        <f t="shared" si="10"/>
        <v/>
      </c>
      <c r="E232" s="187" t="str">
        <f t="shared" si="11"/>
        <v/>
      </c>
      <c r="F232" s="187" t="str">
        <f t="shared" si="12"/>
        <v/>
      </c>
      <c r="G232" s="187" t="e">
        <f>VLOOKUP(F232,'Expense group &amp; type'!$E$6:$F$52,2,FALSE)</f>
        <v>#N/A</v>
      </c>
      <c r="H232" s="43"/>
      <c r="I232" s="70"/>
      <c r="J232" s="189">
        <v>0</v>
      </c>
      <c r="K232" s="83"/>
      <c r="L232" s="188"/>
      <c r="M232" s="75"/>
      <c r="N232" s="43"/>
      <c r="O232" s="43"/>
      <c r="P232" s="43"/>
      <c r="Q232" s="43"/>
      <c r="R232" s="25"/>
      <c r="S232" s="25"/>
      <c r="T232" s="25"/>
    </row>
    <row r="233" spans="1:20">
      <c r="A233" s="65"/>
      <c r="B233" s="64"/>
      <c r="C233" s="65"/>
      <c r="D233" s="187" t="str">
        <f t="shared" si="10"/>
        <v/>
      </c>
      <c r="E233" s="187" t="str">
        <f t="shared" si="11"/>
        <v/>
      </c>
      <c r="F233" s="187" t="str">
        <f t="shared" si="12"/>
        <v/>
      </c>
      <c r="G233" s="187" t="e">
        <f>VLOOKUP(F233,'Expense group &amp; type'!$E$6:$F$52,2,FALSE)</f>
        <v>#N/A</v>
      </c>
      <c r="H233" s="43"/>
      <c r="I233" s="70"/>
      <c r="J233" s="189">
        <v>0</v>
      </c>
      <c r="K233" s="83"/>
      <c r="L233" s="188"/>
      <c r="M233" s="68"/>
      <c r="N233" s="43"/>
      <c r="O233" s="43"/>
      <c r="P233" s="43"/>
      <c r="Q233" s="43"/>
      <c r="R233" s="25"/>
      <c r="S233" s="25"/>
      <c r="T233" s="25"/>
    </row>
    <row r="234" spans="1:20">
      <c r="A234" s="65"/>
      <c r="B234" s="71"/>
      <c r="C234" s="65"/>
      <c r="D234" s="187" t="str">
        <f t="shared" si="10"/>
        <v/>
      </c>
      <c r="E234" s="187" t="str">
        <f t="shared" si="11"/>
        <v/>
      </c>
      <c r="F234" s="187" t="str">
        <f t="shared" si="12"/>
        <v/>
      </c>
      <c r="G234" s="187" t="e">
        <f>VLOOKUP(F234,'Expense group &amp; type'!$E$6:$F$52,2,FALSE)</f>
        <v>#N/A</v>
      </c>
      <c r="H234" s="43"/>
      <c r="I234" s="70"/>
      <c r="J234" s="189">
        <v>0</v>
      </c>
      <c r="K234" s="83"/>
      <c r="L234" s="188"/>
      <c r="M234" s="68"/>
      <c r="N234" s="43"/>
      <c r="O234" s="43"/>
      <c r="P234" s="43"/>
      <c r="Q234" s="43"/>
      <c r="R234" s="25"/>
      <c r="S234" s="25"/>
      <c r="T234" s="25"/>
    </row>
    <row r="235" spans="1:20">
      <c r="A235" s="65"/>
      <c r="B235" s="64"/>
      <c r="C235" s="65"/>
      <c r="D235" s="187" t="str">
        <f t="shared" si="10"/>
        <v/>
      </c>
      <c r="E235" s="187" t="str">
        <f t="shared" si="11"/>
        <v/>
      </c>
      <c r="F235" s="187" t="str">
        <f t="shared" si="12"/>
        <v/>
      </c>
      <c r="G235" s="187" t="e">
        <f>VLOOKUP(F235,'Expense group &amp; type'!$E$6:$F$52,2,FALSE)</f>
        <v>#N/A</v>
      </c>
      <c r="H235" s="43"/>
      <c r="I235" s="70"/>
      <c r="J235" s="189">
        <v>0</v>
      </c>
      <c r="K235" s="83"/>
      <c r="L235" s="188"/>
      <c r="M235" s="68"/>
      <c r="N235" s="43"/>
      <c r="O235" s="43"/>
      <c r="P235" s="43"/>
      <c r="Q235" s="43"/>
      <c r="R235" s="25"/>
      <c r="S235" s="25"/>
      <c r="T235" s="25"/>
    </row>
    <row r="236" spans="1:20">
      <c r="A236" s="65"/>
      <c r="B236" s="64"/>
      <c r="C236" s="65"/>
      <c r="D236" s="187" t="str">
        <f t="shared" si="10"/>
        <v/>
      </c>
      <c r="E236" s="187" t="str">
        <f t="shared" si="11"/>
        <v/>
      </c>
      <c r="F236" s="187" t="str">
        <f t="shared" si="12"/>
        <v/>
      </c>
      <c r="G236" s="187" t="e">
        <f>VLOOKUP(F236,'Expense group &amp; type'!$E$6:$F$52,2,FALSE)</f>
        <v>#N/A</v>
      </c>
      <c r="H236" s="43"/>
      <c r="I236" s="70"/>
      <c r="J236" s="189">
        <v>0</v>
      </c>
      <c r="K236" s="83"/>
      <c r="L236" s="188"/>
      <c r="M236" s="68"/>
      <c r="N236" s="43"/>
      <c r="O236" s="43"/>
      <c r="P236" s="43"/>
      <c r="Q236" s="43"/>
      <c r="R236" s="25"/>
      <c r="S236" s="25"/>
      <c r="T236" s="25"/>
    </row>
    <row r="237" spans="1:20">
      <c r="A237" s="65"/>
      <c r="B237" s="64"/>
      <c r="C237" s="65"/>
      <c r="D237" s="187" t="str">
        <f t="shared" si="10"/>
        <v/>
      </c>
      <c r="E237" s="187" t="str">
        <f t="shared" si="11"/>
        <v/>
      </c>
      <c r="F237" s="187" t="str">
        <f t="shared" si="12"/>
        <v/>
      </c>
      <c r="G237" s="187" t="e">
        <f>VLOOKUP(F237,'Expense group &amp; type'!$E$6:$F$52,2,FALSE)</f>
        <v>#N/A</v>
      </c>
      <c r="H237" s="43"/>
      <c r="I237" s="70"/>
      <c r="J237" s="189">
        <v>0</v>
      </c>
      <c r="K237" s="83"/>
      <c r="L237" s="188"/>
      <c r="M237" s="68"/>
      <c r="N237" s="43"/>
      <c r="O237" s="43"/>
      <c r="P237" s="43"/>
      <c r="Q237" s="43"/>
      <c r="R237" s="25"/>
      <c r="S237" s="25"/>
      <c r="T237" s="25"/>
    </row>
    <row r="238" spans="1:20">
      <c r="A238" s="65"/>
      <c r="B238" s="64"/>
      <c r="C238" s="65"/>
      <c r="D238" s="187" t="str">
        <f t="shared" si="10"/>
        <v/>
      </c>
      <c r="E238" s="187" t="str">
        <f t="shared" si="11"/>
        <v/>
      </c>
      <c r="F238" s="187" t="str">
        <f t="shared" si="12"/>
        <v/>
      </c>
      <c r="G238" s="187" t="e">
        <f>VLOOKUP(F238,'Expense group &amp; type'!$E$6:$F$52,2,FALSE)</f>
        <v>#N/A</v>
      </c>
      <c r="H238" s="43"/>
      <c r="I238" s="70"/>
      <c r="J238" s="189">
        <v>0</v>
      </c>
      <c r="K238" s="83"/>
      <c r="L238" s="188"/>
      <c r="M238" s="68"/>
      <c r="N238" s="43"/>
      <c r="O238" s="43"/>
      <c r="P238" s="43"/>
      <c r="Q238" s="43"/>
      <c r="R238" s="25"/>
      <c r="S238" s="25"/>
      <c r="T238" s="25"/>
    </row>
    <row r="239" spans="1:20">
      <c r="A239" s="65"/>
      <c r="B239" s="64"/>
      <c r="C239" s="65"/>
      <c r="D239" s="187" t="str">
        <f t="shared" si="10"/>
        <v/>
      </c>
      <c r="E239" s="187" t="str">
        <f t="shared" si="11"/>
        <v/>
      </c>
      <c r="F239" s="187" t="str">
        <f t="shared" si="12"/>
        <v/>
      </c>
      <c r="G239" s="187" t="e">
        <f>VLOOKUP(F239,'Expense group &amp; type'!$E$6:$F$52,2,FALSE)</f>
        <v>#N/A</v>
      </c>
      <c r="H239" s="43"/>
      <c r="I239" s="70"/>
      <c r="J239" s="189">
        <v>0</v>
      </c>
      <c r="K239" s="83"/>
      <c r="L239" s="188"/>
      <c r="M239" s="68"/>
      <c r="N239" s="43"/>
      <c r="O239" s="43"/>
      <c r="P239" s="43"/>
      <c r="Q239" s="43"/>
      <c r="R239" s="25"/>
      <c r="S239" s="25"/>
      <c r="T239" s="25"/>
    </row>
    <row r="240" spans="1:20">
      <c r="A240" s="65"/>
      <c r="B240" s="71"/>
      <c r="C240" s="65"/>
      <c r="D240" s="187" t="str">
        <f t="shared" si="10"/>
        <v/>
      </c>
      <c r="E240" s="187" t="str">
        <f t="shared" si="11"/>
        <v/>
      </c>
      <c r="F240" s="187" t="str">
        <f t="shared" si="12"/>
        <v/>
      </c>
      <c r="G240" s="187" t="e">
        <f>VLOOKUP(F240,'Expense group &amp; type'!$E$6:$F$52,2,FALSE)</f>
        <v>#N/A</v>
      </c>
      <c r="H240" s="43"/>
      <c r="I240" s="70"/>
      <c r="J240" s="189">
        <v>0</v>
      </c>
      <c r="K240" s="83"/>
      <c r="L240" s="188"/>
      <c r="M240" s="68"/>
      <c r="N240" s="43"/>
      <c r="O240" s="43"/>
      <c r="P240" s="43"/>
      <c r="Q240" s="43"/>
    </row>
    <row r="241" spans="1:17">
      <c r="A241" s="65"/>
      <c r="B241" s="71"/>
      <c r="C241" s="65"/>
      <c r="D241" s="187" t="str">
        <f t="shared" si="10"/>
        <v/>
      </c>
      <c r="E241" s="187" t="str">
        <f t="shared" si="11"/>
        <v/>
      </c>
      <c r="F241" s="187" t="str">
        <f t="shared" si="12"/>
        <v/>
      </c>
      <c r="G241" s="187" t="e">
        <f>VLOOKUP(F241,'Expense group &amp; type'!$E$6:$F$52,2,FALSE)</f>
        <v>#N/A</v>
      </c>
      <c r="H241" s="43"/>
      <c r="I241" s="70"/>
      <c r="J241" s="189">
        <v>0</v>
      </c>
      <c r="K241" s="83"/>
      <c r="L241" s="188"/>
      <c r="M241" s="68"/>
      <c r="N241" s="43"/>
      <c r="O241" s="43"/>
      <c r="P241" s="43"/>
      <c r="Q241" s="43"/>
    </row>
    <row r="242" spans="1:17">
      <c r="A242" s="65"/>
      <c r="B242" s="64"/>
      <c r="C242" s="65"/>
      <c r="D242" s="187" t="str">
        <f t="shared" si="10"/>
        <v/>
      </c>
      <c r="E242" s="187" t="str">
        <f t="shared" si="11"/>
        <v/>
      </c>
      <c r="F242" s="187" t="str">
        <f t="shared" si="12"/>
        <v/>
      </c>
      <c r="G242" s="187" t="e">
        <f>VLOOKUP(F242,'Expense group &amp; type'!$E$6:$F$52,2,FALSE)</f>
        <v>#N/A</v>
      </c>
      <c r="H242" s="43"/>
      <c r="I242" s="70"/>
      <c r="J242" s="189">
        <v>0</v>
      </c>
      <c r="K242" s="83"/>
      <c r="L242" s="188"/>
      <c r="M242" s="75"/>
      <c r="N242" s="43"/>
      <c r="O242" s="43"/>
      <c r="P242" s="43"/>
      <c r="Q242" s="43"/>
    </row>
    <row r="243" spans="1:17">
      <c r="A243" s="65"/>
      <c r="B243" s="64"/>
      <c r="C243" s="65"/>
      <c r="D243" s="187" t="str">
        <f t="shared" si="10"/>
        <v/>
      </c>
      <c r="E243" s="187" t="str">
        <f t="shared" si="11"/>
        <v/>
      </c>
      <c r="F243" s="187" t="str">
        <f t="shared" si="12"/>
        <v/>
      </c>
      <c r="G243" s="187" t="e">
        <f>VLOOKUP(F243,'Expense group &amp; type'!$E$6:$F$52,2,FALSE)</f>
        <v>#N/A</v>
      </c>
      <c r="H243" s="43"/>
      <c r="I243" s="70"/>
      <c r="J243" s="189">
        <v>0</v>
      </c>
      <c r="K243" s="83"/>
      <c r="L243" s="188"/>
      <c r="M243" s="81"/>
      <c r="N243" s="43"/>
      <c r="O243" s="43"/>
      <c r="P243" s="43"/>
      <c r="Q243" s="43"/>
    </row>
    <row r="244" spans="1:17">
      <c r="A244" s="65"/>
      <c r="B244" s="64"/>
      <c r="C244" s="65"/>
      <c r="D244" s="187" t="str">
        <f t="shared" si="10"/>
        <v/>
      </c>
      <c r="E244" s="187" t="str">
        <f t="shared" si="11"/>
        <v/>
      </c>
      <c r="F244" s="187" t="str">
        <f t="shared" si="12"/>
        <v/>
      </c>
      <c r="G244" s="187" t="e">
        <f>VLOOKUP(F244,'Expense group &amp; type'!$E$6:$F$52,2,FALSE)</f>
        <v>#N/A</v>
      </c>
      <c r="H244" s="43"/>
      <c r="I244" s="70"/>
      <c r="J244" s="189">
        <v>0</v>
      </c>
      <c r="K244" s="83"/>
      <c r="L244" s="188"/>
      <c r="M244" s="81"/>
      <c r="N244" s="43"/>
      <c r="O244" s="43"/>
      <c r="P244" s="43"/>
      <c r="Q244" s="43"/>
    </row>
    <row r="245" spans="1:17">
      <c r="A245" s="65"/>
      <c r="B245" s="64"/>
      <c r="C245" s="65"/>
      <c r="D245" s="187" t="str">
        <f t="shared" si="10"/>
        <v/>
      </c>
      <c r="E245" s="187" t="str">
        <f t="shared" si="11"/>
        <v/>
      </c>
      <c r="F245" s="187" t="str">
        <f t="shared" si="12"/>
        <v/>
      </c>
      <c r="G245" s="187" t="e">
        <f>VLOOKUP(F245,'Expense group &amp; type'!$E$6:$F$52,2,FALSE)</f>
        <v>#N/A</v>
      </c>
      <c r="H245" s="43"/>
      <c r="I245" s="70"/>
      <c r="J245" s="189">
        <v>0</v>
      </c>
      <c r="K245" s="83"/>
      <c r="L245" s="188"/>
      <c r="M245" s="75"/>
      <c r="N245" s="43"/>
      <c r="O245" s="43"/>
      <c r="P245" s="43"/>
      <c r="Q245" s="43"/>
    </row>
    <row r="246" spans="1:17">
      <c r="A246" s="65"/>
      <c r="B246" s="64"/>
      <c r="C246" s="65"/>
      <c r="D246" s="187" t="str">
        <f t="shared" si="10"/>
        <v/>
      </c>
      <c r="E246" s="187" t="str">
        <f t="shared" si="11"/>
        <v/>
      </c>
      <c r="F246" s="187" t="str">
        <f t="shared" si="12"/>
        <v/>
      </c>
      <c r="G246" s="187" t="e">
        <f>VLOOKUP(F246,'Expense group &amp; type'!$E$6:$F$52,2,FALSE)</f>
        <v>#N/A</v>
      </c>
      <c r="H246" s="43"/>
      <c r="I246" s="70"/>
      <c r="J246" s="189">
        <v>0</v>
      </c>
      <c r="K246" s="83"/>
      <c r="L246" s="188"/>
      <c r="M246" s="75"/>
      <c r="N246" s="43"/>
      <c r="O246" s="43"/>
      <c r="P246" s="43"/>
      <c r="Q246" s="43"/>
    </row>
    <row r="247" spans="1:17">
      <c r="A247" s="65"/>
      <c r="B247" s="64"/>
      <c r="C247" s="65"/>
      <c r="D247" s="187" t="str">
        <f t="shared" si="10"/>
        <v/>
      </c>
      <c r="E247" s="187" t="str">
        <f t="shared" si="11"/>
        <v/>
      </c>
      <c r="F247" s="187" t="str">
        <f t="shared" si="12"/>
        <v/>
      </c>
      <c r="G247" s="187" t="e">
        <f>VLOOKUP(F247,'Expense group &amp; type'!$E$6:$F$52,2,FALSE)</f>
        <v>#N/A</v>
      </c>
      <c r="H247" s="43"/>
      <c r="I247" s="70"/>
      <c r="J247" s="189">
        <v>0</v>
      </c>
      <c r="K247" s="83"/>
      <c r="L247" s="188"/>
      <c r="M247" s="75"/>
      <c r="N247" s="43"/>
      <c r="O247" s="43"/>
      <c r="P247" s="43"/>
      <c r="Q247" s="43"/>
    </row>
    <row r="248" spans="1:17">
      <c r="A248" s="65"/>
      <c r="B248" s="71"/>
      <c r="C248" s="65"/>
      <c r="D248" s="187" t="str">
        <f t="shared" si="10"/>
        <v/>
      </c>
      <c r="E248" s="187" t="str">
        <f t="shared" si="11"/>
        <v/>
      </c>
      <c r="F248" s="187" t="str">
        <f t="shared" si="12"/>
        <v/>
      </c>
      <c r="G248" s="187" t="e">
        <f>VLOOKUP(F248,'Expense group &amp; type'!$E$6:$F$52,2,FALSE)</f>
        <v>#N/A</v>
      </c>
      <c r="H248" s="43"/>
      <c r="I248" s="70"/>
      <c r="J248" s="189">
        <v>0</v>
      </c>
      <c r="K248" s="83"/>
      <c r="L248" s="188"/>
      <c r="M248" s="65"/>
      <c r="N248" s="43"/>
      <c r="O248" s="43"/>
      <c r="P248" s="43"/>
      <c r="Q248" s="43"/>
    </row>
    <row r="249" spans="1:17">
      <c r="A249" s="65"/>
      <c r="B249" s="71"/>
      <c r="C249" s="65"/>
      <c r="D249" s="187" t="str">
        <f t="shared" si="10"/>
        <v/>
      </c>
      <c r="E249" s="187" t="str">
        <f t="shared" si="11"/>
        <v/>
      </c>
      <c r="F249" s="187" t="str">
        <f t="shared" si="12"/>
        <v/>
      </c>
      <c r="G249" s="187" t="e">
        <f>VLOOKUP(F249,'Expense group &amp; type'!$E$6:$F$52,2,FALSE)</f>
        <v>#N/A</v>
      </c>
      <c r="H249" s="43"/>
      <c r="I249" s="70"/>
      <c r="J249" s="189">
        <v>0</v>
      </c>
      <c r="K249" s="83"/>
      <c r="L249" s="188"/>
      <c r="M249" s="65"/>
      <c r="N249" s="43"/>
      <c r="O249" s="43"/>
      <c r="P249" s="43"/>
      <c r="Q249" s="43"/>
    </row>
    <row r="250" spans="1:17">
      <c r="A250" s="65"/>
      <c r="B250" s="71"/>
      <c r="C250" s="65"/>
      <c r="D250" s="187" t="str">
        <f t="shared" si="10"/>
        <v/>
      </c>
      <c r="E250" s="187" t="str">
        <f t="shared" si="11"/>
        <v/>
      </c>
      <c r="F250" s="187" t="str">
        <f t="shared" si="12"/>
        <v/>
      </c>
      <c r="G250" s="187" t="e">
        <f>VLOOKUP(F250,'Expense group &amp; type'!$E$6:$F$52,2,FALSE)</f>
        <v>#N/A</v>
      </c>
      <c r="H250" s="43"/>
      <c r="I250" s="70"/>
      <c r="J250" s="189">
        <v>0</v>
      </c>
      <c r="K250" s="83"/>
      <c r="L250" s="188"/>
      <c r="M250" s="65"/>
      <c r="N250" s="43"/>
      <c r="O250" s="43"/>
      <c r="P250" s="43"/>
      <c r="Q250" s="43"/>
    </row>
    <row r="251" spans="1:17">
      <c r="A251" s="65"/>
      <c r="B251" s="71"/>
      <c r="C251" s="65"/>
      <c r="D251" s="187" t="str">
        <f t="shared" si="10"/>
        <v/>
      </c>
      <c r="E251" s="187" t="str">
        <f t="shared" si="11"/>
        <v/>
      </c>
      <c r="F251" s="187" t="str">
        <f t="shared" si="12"/>
        <v/>
      </c>
      <c r="G251" s="187" t="e">
        <f>VLOOKUP(F251,'Expense group &amp; type'!$E$6:$F$52,2,FALSE)</f>
        <v>#N/A</v>
      </c>
      <c r="H251" s="43"/>
      <c r="I251" s="70"/>
      <c r="J251" s="189">
        <v>0</v>
      </c>
      <c r="K251" s="83"/>
      <c r="L251" s="188"/>
      <c r="M251" s="68"/>
      <c r="N251" s="43"/>
      <c r="O251" s="43"/>
      <c r="P251" s="43"/>
      <c r="Q251" s="43"/>
    </row>
    <row r="252" spans="1:17">
      <c r="A252" s="65"/>
      <c r="B252" s="71"/>
      <c r="C252" s="65"/>
      <c r="D252" s="187" t="str">
        <f t="shared" si="10"/>
        <v/>
      </c>
      <c r="E252" s="187" t="str">
        <f t="shared" si="11"/>
        <v/>
      </c>
      <c r="F252" s="187" t="str">
        <f t="shared" si="12"/>
        <v/>
      </c>
      <c r="G252" s="187" t="e">
        <f>VLOOKUP(F252,'Expense group &amp; type'!$E$6:$F$52,2,FALSE)</f>
        <v>#N/A</v>
      </c>
      <c r="H252" s="43"/>
      <c r="I252" s="70"/>
      <c r="J252" s="189">
        <v>0</v>
      </c>
      <c r="K252" s="83"/>
      <c r="L252" s="188"/>
      <c r="M252" s="68"/>
      <c r="N252" s="43"/>
      <c r="O252" s="43"/>
      <c r="P252" s="43"/>
      <c r="Q252" s="43"/>
    </row>
    <row r="253" spans="1:17">
      <c r="A253" s="65"/>
      <c r="B253" s="71"/>
      <c r="C253" s="65"/>
      <c r="D253" s="187" t="str">
        <f t="shared" si="10"/>
        <v/>
      </c>
      <c r="E253" s="187" t="str">
        <f t="shared" si="11"/>
        <v/>
      </c>
      <c r="F253" s="187" t="str">
        <f t="shared" si="12"/>
        <v/>
      </c>
      <c r="G253" s="187" t="e">
        <f>VLOOKUP(F253,'Expense group &amp; type'!$E$6:$F$52,2,FALSE)</f>
        <v>#N/A</v>
      </c>
      <c r="H253" s="43"/>
      <c r="I253" s="70"/>
      <c r="J253" s="189">
        <v>0</v>
      </c>
      <c r="K253" s="83"/>
      <c r="L253" s="188"/>
      <c r="M253" s="68"/>
      <c r="N253" s="43"/>
      <c r="O253" s="43"/>
      <c r="P253" s="43"/>
      <c r="Q253" s="43"/>
    </row>
    <row r="254" spans="1:17">
      <c r="A254" s="65"/>
      <c r="B254" s="71"/>
      <c r="C254" s="65"/>
      <c r="D254" s="187" t="str">
        <f t="shared" si="10"/>
        <v/>
      </c>
      <c r="E254" s="187" t="str">
        <f t="shared" si="11"/>
        <v/>
      </c>
      <c r="F254" s="187" t="str">
        <f t="shared" si="12"/>
        <v/>
      </c>
      <c r="G254" s="187" t="e">
        <f>VLOOKUP(F254,'Expense group &amp; type'!$E$6:$F$52,2,FALSE)</f>
        <v>#N/A</v>
      </c>
      <c r="H254" s="43"/>
      <c r="I254" s="70"/>
      <c r="J254" s="189">
        <v>0</v>
      </c>
      <c r="K254" s="83"/>
      <c r="L254" s="188"/>
      <c r="M254" s="68"/>
      <c r="N254" s="43"/>
      <c r="O254" s="43"/>
      <c r="P254" s="43"/>
      <c r="Q254" s="43"/>
    </row>
    <row r="255" spans="1:17">
      <c r="A255" s="65"/>
      <c r="B255" s="71"/>
      <c r="C255" s="65"/>
      <c r="D255" s="187" t="str">
        <f t="shared" si="10"/>
        <v/>
      </c>
      <c r="E255" s="187" t="str">
        <f t="shared" si="11"/>
        <v/>
      </c>
      <c r="F255" s="187" t="str">
        <f t="shared" si="12"/>
        <v/>
      </c>
      <c r="G255" s="187" t="e">
        <f>VLOOKUP(F255,'Expense group &amp; type'!$E$6:$F$52,2,FALSE)</f>
        <v>#N/A</v>
      </c>
      <c r="H255" s="43"/>
      <c r="I255" s="70"/>
      <c r="J255" s="189">
        <v>0</v>
      </c>
      <c r="K255" s="83"/>
      <c r="L255" s="188"/>
      <c r="M255" s="68"/>
      <c r="N255" s="43"/>
      <c r="O255" s="43"/>
      <c r="P255" s="43"/>
      <c r="Q255" s="43"/>
    </row>
    <row r="256" spans="1:17">
      <c r="A256" s="65"/>
      <c r="B256" s="64"/>
      <c r="C256" s="65"/>
      <c r="D256" s="187" t="str">
        <f t="shared" si="10"/>
        <v/>
      </c>
      <c r="E256" s="187" t="str">
        <f t="shared" si="11"/>
        <v/>
      </c>
      <c r="F256" s="187" t="str">
        <f t="shared" si="12"/>
        <v/>
      </c>
      <c r="G256" s="187" t="e">
        <f>VLOOKUP(F256,'Expense group &amp; type'!$E$6:$F$52,2,FALSE)</f>
        <v>#N/A</v>
      </c>
      <c r="H256" s="43"/>
      <c r="I256" s="70"/>
      <c r="J256" s="189">
        <v>0</v>
      </c>
      <c r="K256" s="83"/>
      <c r="L256" s="188"/>
      <c r="M256" s="68"/>
      <c r="N256" s="43"/>
      <c r="O256" s="43"/>
      <c r="P256" s="43"/>
      <c r="Q256" s="43"/>
    </row>
    <row r="257" spans="1:17">
      <c r="A257" s="65"/>
      <c r="B257" s="64"/>
      <c r="C257" s="65"/>
      <c r="D257" s="187" t="str">
        <f t="shared" si="10"/>
        <v/>
      </c>
      <c r="E257" s="187" t="str">
        <f t="shared" si="11"/>
        <v/>
      </c>
      <c r="F257" s="187" t="str">
        <f t="shared" si="12"/>
        <v/>
      </c>
      <c r="G257" s="187" t="e">
        <f>VLOOKUP(F257,'Expense group &amp; type'!$E$6:$F$52,2,FALSE)</f>
        <v>#N/A</v>
      </c>
      <c r="H257" s="43"/>
      <c r="I257" s="70"/>
      <c r="J257" s="189">
        <v>0</v>
      </c>
      <c r="K257" s="83"/>
      <c r="L257" s="188"/>
      <c r="M257" s="62"/>
      <c r="N257" s="43"/>
      <c r="O257" s="43"/>
      <c r="P257" s="43"/>
      <c r="Q257" s="43"/>
    </row>
    <row r="258" spans="1:17">
      <c r="A258" s="65"/>
      <c r="B258" s="64"/>
      <c r="C258" s="65"/>
      <c r="D258" s="187" t="str">
        <f t="shared" si="10"/>
        <v/>
      </c>
      <c r="E258" s="187" t="str">
        <f t="shared" si="11"/>
        <v/>
      </c>
      <c r="F258" s="187" t="str">
        <f t="shared" si="12"/>
        <v/>
      </c>
      <c r="G258" s="187" t="e">
        <f>VLOOKUP(F258,'Expense group &amp; type'!$E$6:$F$52,2,FALSE)</f>
        <v>#N/A</v>
      </c>
      <c r="H258" s="43"/>
      <c r="I258" s="70"/>
      <c r="J258" s="189">
        <v>0</v>
      </c>
      <c r="K258" s="83"/>
      <c r="L258" s="188"/>
      <c r="M258" s="68"/>
      <c r="N258" s="43"/>
      <c r="O258" s="43"/>
      <c r="P258" s="43"/>
      <c r="Q258" s="43"/>
    </row>
    <row r="259" spans="1:17">
      <c r="A259" s="65"/>
      <c r="B259" s="64"/>
      <c r="C259" s="65"/>
      <c r="D259" s="187" t="str">
        <f t="shared" si="10"/>
        <v/>
      </c>
      <c r="E259" s="187" t="str">
        <f t="shared" si="11"/>
        <v/>
      </c>
      <c r="F259" s="187" t="str">
        <f t="shared" si="12"/>
        <v/>
      </c>
      <c r="G259" s="187" t="e">
        <f>VLOOKUP(F259,'Expense group &amp; type'!$E$6:$F$52,2,FALSE)</f>
        <v>#N/A</v>
      </c>
      <c r="H259" s="43"/>
      <c r="I259" s="70"/>
      <c r="J259" s="189">
        <v>0</v>
      </c>
      <c r="K259" s="83"/>
      <c r="L259" s="188"/>
      <c r="M259" s="68"/>
      <c r="N259" s="43"/>
      <c r="O259" s="43"/>
      <c r="P259" s="43"/>
      <c r="Q259" s="43"/>
    </row>
    <row r="260" spans="1:17">
      <c r="A260" s="65"/>
      <c r="B260" s="64"/>
      <c r="C260" s="65"/>
      <c r="D260" s="187" t="str">
        <f t="shared" si="10"/>
        <v/>
      </c>
      <c r="E260" s="187" t="str">
        <f t="shared" si="11"/>
        <v/>
      </c>
      <c r="F260" s="187" t="str">
        <f t="shared" si="12"/>
        <v/>
      </c>
      <c r="G260" s="187" t="e">
        <f>VLOOKUP(F260,'Expense group &amp; type'!$E$6:$F$52,2,FALSE)</f>
        <v>#N/A</v>
      </c>
      <c r="H260" s="43"/>
      <c r="I260" s="70"/>
      <c r="J260" s="189">
        <v>0</v>
      </c>
      <c r="K260" s="83"/>
      <c r="L260" s="188"/>
      <c r="M260" s="68"/>
      <c r="N260" s="43"/>
      <c r="O260" s="43"/>
      <c r="P260" s="43"/>
      <c r="Q260" s="43"/>
    </row>
    <row r="261" spans="1:17">
      <c r="A261" s="65"/>
      <c r="B261" s="64"/>
      <c r="C261" s="65"/>
      <c r="D261" s="187" t="str">
        <f t="shared" si="10"/>
        <v/>
      </c>
      <c r="E261" s="187" t="str">
        <f t="shared" si="11"/>
        <v/>
      </c>
      <c r="F261" s="187" t="str">
        <f t="shared" si="12"/>
        <v/>
      </c>
      <c r="G261" s="187" t="e">
        <f>VLOOKUP(F261,'Expense group &amp; type'!$E$6:$F$52,2,FALSE)</f>
        <v>#N/A</v>
      </c>
      <c r="H261" s="43"/>
      <c r="I261" s="70"/>
      <c r="J261" s="189">
        <v>0</v>
      </c>
      <c r="K261" s="83"/>
      <c r="L261" s="188"/>
      <c r="M261" s="68"/>
      <c r="N261" s="43"/>
      <c r="O261" s="43"/>
      <c r="P261" s="43"/>
      <c r="Q261" s="43"/>
    </row>
    <row r="262" spans="1:17">
      <c r="A262" s="65"/>
      <c r="B262" s="71"/>
      <c r="C262" s="65"/>
      <c r="D262" s="187" t="str">
        <f t="shared" si="10"/>
        <v/>
      </c>
      <c r="E262" s="187" t="str">
        <f t="shared" si="11"/>
        <v/>
      </c>
      <c r="F262" s="187" t="str">
        <f t="shared" si="12"/>
        <v/>
      </c>
      <c r="G262" s="187" t="e">
        <f>VLOOKUP(F262,'Expense group &amp; type'!$E$6:$F$52,2,FALSE)</f>
        <v>#N/A</v>
      </c>
      <c r="H262" s="43"/>
      <c r="I262" s="70"/>
      <c r="J262" s="189">
        <v>0</v>
      </c>
      <c r="K262" s="83"/>
      <c r="L262" s="188"/>
      <c r="M262" s="68"/>
      <c r="N262" s="43"/>
      <c r="O262" s="43"/>
      <c r="P262" s="43"/>
      <c r="Q262" s="43"/>
    </row>
    <row r="263" spans="1:17">
      <c r="A263" s="65"/>
      <c r="B263" s="64"/>
      <c r="C263" s="65"/>
      <c r="D263" s="187" t="str">
        <f t="shared" si="10"/>
        <v/>
      </c>
      <c r="E263" s="187" t="str">
        <f t="shared" si="11"/>
        <v/>
      </c>
      <c r="F263" s="187" t="str">
        <f t="shared" si="12"/>
        <v/>
      </c>
      <c r="G263" s="187" t="e">
        <f>VLOOKUP(F263,'Expense group &amp; type'!$E$6:$F$52,2,FALSE)</f>
        <v>#N/A</v>
      </c>
      <c r="H263" s="43"/>
      <c r="I263" s="70"/>
      <c r="J263" s="189">
        <v>0</v>
      </c>
      <c r="K263" s="83"/>
      <c r="L263" s="188"/>
      <c r="M263" s="68"/>
      <c r="N263" s="43"/>
      <c r="O263" s="43"/>
      <c r="P263" s="43"/>
      <c r="Q263" s="43"/>
    </row>
    <row r="264" spans="1:17">
      <c r="A264" s="65"/>
      <c r="B264" s="64"/>
      <c r="C264" s="65"/>
      <c r="D264" s="187" t="str">
        <f t="shared" si="10"/>
        <v/>
      </c>
      <c r="E264" s="187" t="str">
        <f t="shared" si="11"/>
        <v/>
      </c>
      <c r="F264" s="187" t="str">
        <f t="shared" si="12"/>
        <v/>
      </c>
      <c r="G264" s="187" t="e">
        <f>VLOOKUP(F264,'Expense group &amp; type'!$E$6:$F$52,2,FALSE)</f>
        <v>#N/A</v>
      </c>
      <c r="H264" s="43"/>
      <c r="I264" s="70"/>
      <c r="J264" s="189">
        <v>0</v>
      </c>
      <c r="K264" s="83"/>
      <c r="L264" s="188"/>
      <c r="M264" s="65"/>
      <c r="N264" s="43"/>
      <c r="O264" s="43"/>
      <c r="P264" s="43"/>
      <c r="Q264" s="43"/>
    </row>
    <row r="265" spans="1:17">
      <c r="A265" s="65"/>
      <c r="B265" s="64"/>
      <c r="C265" s="65"/>
      <c r="D265" s="187" t="str">
        <f t="shared" si="10"/>
        <v/>
      </c>
      <c r="E265" s="187" t="str">
        <f t="shared" si="11"/>
        <v/>
      </c>
      <c r="F265" s="187" t="str">
        <f t="shared" si="12"/>
        <v/>
      </c>
      <c r="G265" s="187" t="e">
        <f>VLOOKUP(F265,'Expense group &amp; type'!$E$6:$F$52,2,FALSE)</f>
        <v>#N/A</v>
      </c>
      <c r="H265" s="43"/>
      <c r="I265" s="70"/>
      <c r="J265" s="189">
        <v>0</v>
      </c>
      <c r="K265" s="83"/>
      <c r="L265" s="188"/>
      <c r="M265" s="65"/>
      <c r="N265" s="43"/>
      <c r="O265" s="43"/>
      <c r="P265" s="43"/>
      <c r="Q265" s="43"/>
    </row>
    <row r="266" spans="1:17">
      <c r="A266" s="65"/>
      <c r="B266" s="64"/>
      <c r="C266" s="65"/>
      <c r="D266" s="187" t="str">
        <f t="shared" si="10"/>
        <v/>
      </c>
      <c r="E266" s="187" t="str">
        <f t="shared" si="11"/>
        <v/>
      </c>
      <c r="F266" s="187" t="str">
        <f t="shared" si="12"/>
        <v/>
      </c>
      <c r="G266" s="187" t="e">
        <f>VLOOKUP(F266,'Expense group &amp; type'!$E$6:$F$52,2,FALSE)</f>
        <v>#N/A</v>
      </c>
      <c r="H266" s="43"/>
      <c r="I266" s="70"/>
      <c r="J266" s="189">
        <v>0</v>
      </c>
      <c r="K266" s="83"/>
      <c r="L266" s="188"/>
      <c r="M266" s="72"/>
      <c r="N266" s="43"/>
      <c r="O266" s="43"/>
      <c r="P266" s="43"/>
      <c r="Q266" s="43"/>
    </row>
    <row r="267" spans="1:17">
      <c r="A267" s="65"/>
      <c r="B267" s="71"/>
      <c r="C267" s="65"/>
      <c r="D267" s="187" t="str">
        <f t="shared" si="10"/>
        <v/>
      </c>
      <c r="E267" s="187" t="str">
        <f t="shared" si="11"/>
        <v/>
      </c>
      <c r="F267" s="187" t="str">
        <f t="shared" si="12"/>
        <v/>
      </c>
      <c r="G267" s="187" t="e">
        <f>VLOOKUP(F267,'Expense group &amp; type'!$E$6:$F$52,2,FALSE)</f>
        <v>#N/A</v>
      </c>
      <c r="H267" s="43"/>
      <c r="I267" s="70"/>
      <c r="J267" s="189">
        <v>0</v>
      </c>
      <c r="K267" s="83"/>
      <c r="L267" s="188"/>
      <c r="M267" s="72"/>
      <c r="N267" s="43"/>
      <c r="O267" s="43"/>
      <c r="P267" s="43"/>
      <c r="Q267" s="43"/>
    </row>
    <row r="268" spans="1:17">
      <c r="A268" s="65"/>
      <c r="B268" s="71"/>
      <c r="C268" s="65"/>
      <c r="D268" s="187" t="str">
        <f t="shared" si="10"/>
        <v/>
      </c>
      <c r="E268" s="187" t="str">
        <f t="shared" si="11"/>
        <v/>
      </c>
      <c r="F268" s="187" t="str">
        <f t="shared" si="12"/>
        <v/>
      </c>
      <c r="G268" s="187" t="e">
        <f>VLOOKUP(F268,'Expense group &amp; type'!$E$6:$F$52,2,FALSE)</f>
        <v>#N/A</v>
      </c>
      <c r="H268" s="43"/>
      <c r="I268" s="70"/>
      <c r="J268" s="189">
        <v>0</v>
      </c>
      <c r="K268" s="83"/>
      <c r="L268" s="188"/>
      <c r="M268" s="72"/>
      <c r="N268" s="43"/>
      <c r="O268" s="43"/>
      <c r="P268" s="43"/>
      <c r="Q268" s="43"/>
    </row>
    <row r="269" spans="1:17">
      <c r="A269" s="65"/>
      <c r="B269" s="71"/>
      <c r="C269" s="65"/>
      <c r="D269" s="187" t="str">
        <f t="shared" si="10"/>
        <v/>
      </c>
      <c r="E269" s="187" t="str">
        <f t="shared" si="11"/>
        <v/>
      </c>
      <c r="F269" s="187" t="str">
        <f t="shared" si="12"/>
        <v/>
      </c>
      <c r="G269" s="187" t="e">
        <f>VLOOKUP(F269,'Expense group &amp; type'!$E$6:$F$52,2,FALSE)</f>
        <v>#N/A</v>
      </c>
      <c r="H269" s="43"/>
      <c r="I269" s="70"/>
      <c r="J269" s="189">
        <v>0</v>
      </c>
      <c r="K269" s="83"/>
      <c r="L269" s="188"/>
      <c r="M269" s="72"/>
      <c r="N269" s="43"/>
      <c r="O269" s="43"/>
      <c r="P269" s="43"/>
      <c r="Q269" s="43"/>
    </row>
    <row r="270" spans="1:17">
      <c r="A270" s="65"/>
      <c r="B270" s="71"/>
      <c r="C270" s="65"/>
      <c r="D270" s="187" t="str">
        <f t="shared" ref="D270:D333" si="13">LEFT(RIGHT(B270,3),1)</f>
        <v/>
      </c>
      <c r="E270" s="187" t="str">
        <f t="shared" ref="E270:E333" si="14">RIGHT(B270,2)</f>
        <v/>
      </c>
      <c r="F270" s="187" t="str">
        <f t="shared" ref="F270:F333" si="15">RIGHT(LEFT(B270,3),2)</f>
        <v/>
      </c>
      <c r="G270" s="187" t="e">
        <f>VLOOKUP(F270,'Expense group &amp; type'!$E$6:$F$52,2,FALSE)</f>
        <v>#N/A</v>
      </c>
      <c r="H270" s="43"/>
      <c r="I270" s="70"/>
      <c r="J270" s="189">
        <v>0</v>
      </c>
      <c r="K270" s="83"/>
      <c r="L270" s="188"/>
      <c r="M270" s="65"/>
      <c r="N270" s="43"/>
      <c r="O270" s="43"/>
      <c r="P270" s="43"/>
      <c r="Q270" s="43"/>
    </row>
    <row r="271" spans="1:17">
      <c r="A271" s="65"/>
      <c r="B271" s="64"/>
      <c r="C271" s="65"/>
      <c r="D271" s="187" t="str">
        <f t="shared" si="13"/>
        <v/>
      </c>
      <c r="E271" s="187" t="str">
        <f t="shared" si="14"/>
        <v/>
      </c>
      <c r="F271" s="187" t="str">
        <f t="shared" si="15"/>
        <v/>
      </c>
      <c r="G271" s="187" t="e">
        <f>VLOOKUP(F271,'Expense group &amp; type'!$E$6:$F$52,2,FALSE)</f>
        <v>#N/A</v>
      </c>
      <c r="H271" s="43"/>
      <c r="I271" s="70"/>
      <c r="J271" s="189">
        <v>0</v>
      </c>
      <c r="K271" s="83"/>
      <c r="L271" s="188"/>
      <c r="M271" s="72"/>
      <c r="N271" s="43"/>
      <c r="O271" s="43"/>
      <c r="P271" s="43"/>
      <c r="Q271" s="43"/>
    </row>
    <row r="272" spans="1:17">
      <c r="A272" s="65"/>
      <c r="B272" s="64"/>
      <c r="C272" s="65"/>
      <c r="D272" s="187" t="str">
        <f t="shared" si="13"/>
        <v/>
      </c>
      <c r="E272" s="187" t="str">
        <f t="shared" si="14"/>
        <v/>
      </c>
      <c r="F272" s="187" t="str">
        <f t="shared" si="15"/>
        <v/>
      </c>
      <c r="G272" s="187" t="e">
        <f>VLOOKUP(F272,'Expense group &amp; type'!$E$6:$F$52,2,FALSE)</f>
        <v>#N/A</v>
      </c>
      <c r="H272" s="43"/>
      <c r="I272" s="70"/>
      <c r="J272" s="189">
        <v>0</v>
      </c>
      <c r="K272" s="83"/>
      <c r="L272" s="188"/>
      <c r="M272" s="72"/>
      <c r="N272" s="43"/>
      <c r="O272" s="43"/>
      <c r="P272" s="43"/>
      <c r="Q272" s="43"/>
    </row>
    <row r="273" spans="1:17">
      <c r="A273" s="65"/>
      <c r="B273" s="64"/>
      <c r="C273" s="65"/>
      <c r="D273" s="187" t="str">
        <f t="shared" si="13"/>
        <v/>
      </c>
      <c r="E273" s="187" t="str">
        <f t="shared" si="14"/>
        <v/>
      </c>
      <c r="F273" s="187" t="str">
        <f t="shared" si="15"/>
        <v/>
      </c>
      <c r="G273" s="187" t="e">
        <f>VLOOKUP(F273,'Expense group &amp; type'!$E$6:$F$52,2,FALSE)</f>
        <v>#N/A</v>
      </c>
      <c r="H273" s="43"/>
      <c r="I273" s="70"/>
      <c r="J273" s="189">
        <v>0</v>
      </c>
      <c r="K273" s="83"/>
      <c r="L273" s="188"/>
      <c r="M273" s="72"/>
      <c r="N273" s="43"/>
      <c r="O273" s="43"/>
      <c r="P273" s="43"/>
      <c r="Q273" s="43"/>
    </row>
    <row r="274" spans="1:17">
      <c r="A274" s="65"/>
      <c r="B274" s="64"/>
      <c r="C274" s="65"/>
      <c r="D274" s="187" t="str">
        <f t="shared" si="13"/>
        <v/>
      </c>
      <c r="E274" s="187" t="str">
        <f t="shared" si="14"/>
        <v/>
      </c>
      <c r="F274" s="187" t="str">
        <f t="shared" si="15"/>
        <v/>
      </c>
      <c r="G274" s="187" t="e">
        <f>VLOOKUP(F274,'Expense group &amp; type'!$E$6:$F$52,2,FALSE)</f>
        <v>#N/A</v>
      </c>
      <c r="H274" s="43"/>
      <c r="I274" s="70"/>
      <c r="J274" s="189">
        <v>0</v>
      </c>
      <c r="K274" s="83"/>
      <c r="L274" s="188"/>
      <c r="M274" s="68"/>
      <c r="N274" s="43"/>
      <c r="O274" s="43"/>
      <c r="P274" s="43"/>
      <c r="Q274" s="43"/>
    </row>
    <row r="275" spans="1:17">
      <c r="A275" s="65"/>
      <c r="B275" s="64"/>
      <c r="C275" s="65"/>
      <c r="D275" s="187" t="str">
        <f t="shared" si="13"/>
        <v/>
      </c>
      <c r="E275" s="187" t="str">
        <f t="shared" si="14"/>
        <v/>
      </c>
      <c r="F275" s="187" t="str">
        <f t="shared" si="15"/>
        <v/>
      </c>
      <c r="G275" s="187" t="e">
        <f>VLOOKUP(F275,'Expense group &amp; type'!$E$6:$F$52,2,FALSE)</f>
        <v>#N/A</v>
      </c>
      <c r="H275" s="43"/>
      <c r="I275" s="70"/>
      <c r="J275" s="189">
        <v>0</v>
      </c>
      <c r="K275" s="83"/>
      <c r="L275" s="188"/>
      <c r="M275" s="68"/>
      <c r="N275" s="43"/>
      <c r="O275" s="43"/>
      <c r="P275" s="43"/>
      <c r="Q275" s="43"/>
    </row>
    <row r="276" spans="1:17">
      <c r="A276" s="65"/>
      <c r="B276" s="64"/>
      <c r="C276" s="65"/>
      <c r="D276" s="187" t="str">
        <f t="shared" si="13"/>
        <v/>
      </c>
      <c r="E276" s="187" t="str">
        <f t="shared" si="14"/>
        <v/>
      </c>
      <c r="F276" s="187" t="str">
        <f t="shared" si="15"/>
        <v/>
      </c>
      <c r="G276" s="187" t="e">
        <f>VLOOKUP(F276,'Expense group &amp; type'!$E$6:$F$52,2,FALSE)</f>
        <v>#N/A</v>
      </c>
      <c r="H276" s="43"/>
      <c r="I276" s="70"/>
      <c r="J276" s="189">
        <v>0</v>
      </c>
      <c r="K276" s="83"/>
      <c r="L276" s="188"/>
      <c r="M276" s="68"/>
      <c r="N276" s="43"/>
      <c r="O276" s="43"/>
      <c r="P276" s="43"/>
      <c r="Q276" s="43"/>
    </row>
    <row r="277" spans="1:17">
      <c r="A277" s="65"/>
      <c r="B277" s="64"/>
      <c r="C277" s="65"/>
      <c r="D277" s="187" t="str">
        <f t="shared" si="13"/>
        <v/>
      </c>
      <c r="E277" s="187" t="str">
        <f t="shared" si="14"/>
        <v/>
      </c>
      <c r="F277" s="187" t="str">
        <f t="shared" si="15"/>
        <v/>
      </c>
      <c r="G277" s="187" t="e">
        <f>VLOOKUP(F277,'Expense group &amp; type'!$E$6:$F$52,2,FALSE)</f>
        <v>#N/A</v>
      </c>
      <c r="H277" s="43"/>
      <c r="I277" s="70"/>
      <c r="J277" s="189">
        <v>0</v>
      </c>
      <c r="K277" s="83"/>
      <c r="L277" s="188"/>
      <c r="M277" s="68"/>
      <c r="N277" s="43"/>
      <c r="O277" s="43"/>
      <c r="P277" s="43"/>
      <c r="Q277" s="43"/>
    </row>
    <row r="278" spans="1:17">
      <c r="A278" s="65"/>
      <c r="B278" s="64"/>
      <c r="C278" s="65" t="s">
        <v>181</v>
      </c>
      <c r="D278" s="187" t="str">
        <f t="shared" si="13"/>
        <v/>
      </c>
      <c r="E278" s="187" t="str">
        <f t="shared" si="14"/>
        <v/>
      </c>
      <c r="F278" s="187" t="str">
        <f t="shared" si="15"/>
        <v/>
      </c>
      <c r="G278" s="187" t="e">
        <f>VLOOKUP(F278,'Expense group &amp; type'!$E$6:$F$52,2,FALSE)</f>
        <v>#N/A</v>
      </c>
      <c r="H278" s="43"/>
      <c r="I278" s="70"/>
      <c r="J278" s="189">
        <v>0</v>
      </c>
      <c r="K278" s="83"/>
      <c r="L278" s="188"/>
      <c r="M278" s="68"/>
      <c r="N278" s="43"/>
      <c r="O278" s="43"/>
      <c r="P278" s="43"/>
      <c r="Q278" s="43"/>
    </row>
    <row r="279" spans="1:17">
      <c r="A279" s="65"/>
      <c r="B279" s="64"/>
      <c r="C279" s="65" t="s">
        <v>181</v>
      </c>
      <c r="D279" s="187" t="str">
        <f t="shared" si="13"/>
        <v/>
      </c>
      <c r="E279" s="187" t="str">
        <f t="shared" si="14"/>
        <v/>
      </c>
      <c r="F279" s="187" t="str">
        <f t="shared" si="15"/>
        <v/>
      </c>
      <c r="G279" s="187" t="e">
        <f>VLOOKUP(F279,'Expense group &amp; type'!$E$6:$F$52,2,FALSE)</f>
        <v>#N/A</v>
      </c>
      <c r="H279" s="43"/>
      <c r="I279" s="43"/>
      <c r="J279" s="189">
        <v>0</v>
      </c>
      <c r="K279" s="59"/>
      <c r="L279" s="188"/>
      <c r="M279" s="68"/>
      <c r="N279" s="43"/>
      <c r="O279" s="43"/>
      <c r="P279" s="43"/>
      <c r="Q279" s="43"/>
    </row>
    <row r="280" spans="1:17">
      <c r="A280" s="65"/>
      <c r="B280" s="64"/>
      <c r="C280" s="65" t="s">
        <v>181</v>
      </c>
      <c r="D280" s="187" t="str">
        <f t="shared" si="13"/>
        <v/>
      </c>
      <c r="E280" s="187" t="str">
        <f t="shared" si="14"/>
        <v/>
      </c>
      <c r="F280" s="187" t="str">
        <f t="shared" si="15"/>
        <v/>
      </c>
      <c r="G280" s="187" t="e">
        <f>VLOOKUP(F280,'Expense group &amp; type'!$E$6:$F$52,2,FALSE)</f>
        <v>#N/A</v>
      </c>
      <c r="H280" s="43"/>
      <c r="I280" s="43"/>
      <c r="J280" s="189">
        <v>0</v>
      </c>
      <c r="K280" s="59"/>
      <c r="L280" s="188"/>
      <c r="M280" s="49"/>
      <c r="N280" s="43"/>
      <c r="O280" s="43"/>
      <c r="P280" s="43"/>
      <c r="Q280" s="43"/>
    </row>
    <row r="281" spans="1:17">
      <c r="A281" s="65"/>
      <c r="B281" s="64"/>
      <c r="C281" s="65" t="s">
        <v>181</v>
      </c>
      <c r="D281" s="187" t="str">
        <f t="shared" si="13"/>
        <v/>
      </c>
      <c r="E281" s="187" t="str">
        <f t="shared" si="14"/>
        <v/>
      </c>
      <c r="F281" s="187" t="str">
        <f t="shared" si="15"/>
        <v/>
      </c>
      <c r="G281" s="187" t="e">
        <f>VLOOKUP(F281,'Expense group &amp; type'!$E$6:$F$52,2,FALSE)</f>
        <v>#N/A</v>
      </c>
      <c r="H281" s="43"/>
      <c r="I281" s="43"/>
      <c r="J281" s="189">
        <v>0</v>
      </c>
      <c r="K281" s="59"/>
      <c r="L281" s="188"/>
      <c r="M281" s="49"/>
      <c r="N281" s="43"/>
      <c r="O281" s="43"/>
      <c r="P281" s="43"/>
      <c r="Q281" s="43"/>
    </row>
    <row r="282" spans="1:17">
      <c r="A282" s="65"/>
      <c r="B282" s="64"/>
      <c r="C282" s="65" t="s">
        <v>181</v>
      </c>
      <c r="D282" s="187" t="str">
        <f t="shared" si="13"/>
        <v/>
      </c>
      <c r="E282" s="187" t="str">
        <f t="shared" si="14"/>
        <v/>
      </c>
      <c r="F282" s="187" t="str">
        <f t="shared" si="15"/>
        <v/>
      </c>
      <c r="G282" s="187" t="e">
        <f>VLOOKUP(F282,'Expense group &amp; type'!$E$6:$F$52,2,FALSE)</f>
        <v>#N/A</v>
      </c>
      <c r="H282" s="43"/>
      <c r="I282" s="43"/>
      <c r="J282" s="189">
        <v>0</v>
      </c>
      <c r="K282" s="59"/>
      <c r="L282" s="188"/>
      <c r="M282" s="49"/>
      <c r="N282" s="43"/>
      <c r="O282" s="43"/>
      <c r="P282" s="43"/>
      <c r="Q282" s="43"/>
    </row>
    <row r="283" spans="1:17">
      <c r="A283" s="65"/>
      <c r="B283" s="64"/>
      <c r="C283" s="65" t="s">
        <v>181</v>
      </c>
      <c r="D283" s="187" t="str">
        <f t="shared" si="13"/>
        <v/>
      </c>
      <c r="E283" s="187" t="str">
        <f t="shared" si="14"/>
        <v/>
      </c>
      <c r="F283" s="187" t="str">
        <f t="shared" si="15"/>
        <v/>
      </c>
      <c r="G283" s="187" t="e">
        <f>VLOOKUP(F283,'Expense group &amp; type'!$E$6:$F$52,2,FALSE)</f>
        <v>#N/A</v>
      </c>
      <c r="H283" s="43"/>
      <c r="I283" s="43"/>
      <c r="J283" s="189">
        <v>0</v>
      </c>
      <c r="K283" s="59"/>
      <c r="L283" s="188"/>
      <c r="M283" s="49"/>
      <c r="N283" s="43"/>
      <c r="O283" s="43"/>
      <c r="P283" s="43"/>
      <c r="Q283" s="43"/>
    </row>
    <row r="284" spans="1:17">
      <c r="A284" s="65"/>
      <c r="B284" s="64"/>
      <c r="C284" s="65" t="s">
        <v>181</v>
      </c>
      <c r="D284" s="187" t="str">
        <f t="shared" si="13"/>
        <v/>
      </c>
      <c r="E284" s="187" t="str">
        <f t="shared" si="14"/>
        <v/>
      </c>
      <c r="F284" s="187" t="str">
        <f t="shared" si="15"/>
        <v/>
      </c>
      <c r="G284" s="187" t="e">
        <f>VLOOKUP(F284,'Expense group &amp; type'!$E$6:$F$52,2,FALSE)</f>
        <v>#N/A</v>
      </c>
      <c r="H284" s="43"/>
      <c r="I284" s="43"/>
      <c r="J284" s="189">
        <v>0</v>
      </c>
      <c r="K284" s="59"/>
      <c r="L284" s="188"/>
      <c r="M284" s="49"/>
      <c r="N284" s="43"/>
      <c r="O284" s="43"/>
      <c r="P284" s="43"/>
      <c r="Q284" s="43"/>
    </row>
    <row r="285" spans="1:17">
      <c r="A285" s="65"/>
      <c r="B285" s="64"/>
      <c r="C285" s="65" t="s">
        <v>181</v>
      </c>
      <c r="D285" s="187" t="str">
        <f t="shared" si="13"/>
        <v/>
      </c>
      <c r="E285" s="187" t="str">
        <f t="shared" si="14"/>
        <v/>
      </c>
      <c r="F285" s="187" t="str">
        <f t="shared" si="15"/>
        <v/>
      </c>
      <c r="G285" s="187" t="e">
        <f>VLOOKUP(F285,'Expense group &amp; type'!$E$6:$F$52,2,FALSE)</f>
        <v>#N/A</v>
      </c>
      <c r="H285" s="43"/>
      <c r="I285" s="43"/>
      <c r="J285" s="189">
        <v>0</v>
      </c>
      <c r="K285" s="59"/>
      <c r="L285" s="188"/>
      <c r="M285" s="49"/>
      <c r="N285" s="43"/>
      <c r="O285" s="43"/>
      <c r="P285" s="43"/>
      <c r="Q285" s="43"/>
    </row>
    <row r="286" spans="1:17">
      <c r="A286" s="65"/>
      <c r="B286" s="64"/>
      <c r="C286" s="65" t="s">
        <v>181</v>
      </c>
      <c r="D286" s="187" t="str">
        <f t="shared" si="13"/>
        <v/>
      </c>
      <c r="E286" s="187" t="str">
        <f t="shared" si="14"/>
        <v/>
      </c>
      <c r="F286" s="187" t="str">
        <f t="shared" si="15"/>
        <v/>
      </c>
      <c r="G286" s="187" t="e">
        <f>VLOOKUP(F286,'Expense group &amp; type'!$E$6:$F$52,2,FALSE)</f>
        <v>#N/A</v>
      </c>
      <c r="H286" s="43"/>
      <c r="I286" s="43"/>
      <c r="J286" s="189">
        <v>0</v>
      </c>
      <c r="K286" s="59"/>
      <c r="L286" s="188"/>
      <c r="M286" s="49"/>
      <c r="N286" s="43"/>
      <c r="O286" s="43"/>
      <c r="P286" s="43"/>
      <c r="Q286" s="43"/>
    </row>
    <row r="287" spans="1:17">
      <c r="A287" s="65"/>
      <c r="B287" s="64"/>
      <c r="C287" s="65" t="s">
        <v>181</v>
      </c>
      <c r="D287" s="187" t="str">
        <f t="shared" si="13"/>
        <v/>
      </c>
      <c r="E287" s="187" t="str">
        <f t="shared" si="14"/>
        <v/>
      </c>
      <c r="F287" s="187" t="str">
        <f t="shared" si="15"/>
        <v/>
      </c>
      <c r="G287" s="187" t="e">
        <f>VLOOKUP(F287,'Expense group &amp; type'!$E$6:$F$52,2,FALSE)</f>
        <v>#N/A</v>
      </c>
      <c r="H287" s="43"/>
      <c r="I287" s="43"/>
      <c r="J287" s="189">
        <v>0</v>
      </c>
      <c r="K287" s="59"/>
      <c r="L287" s="188"/>
      <c r="M287" s="49"/>
      <c r="N287" s="43"/>
      <c r="O287" s="43"/>
      <c r="P287" s="43"/>
      <c r="Q287" s="43"/>
    </row>
    <row r="288" spans="1:17">
      <c r="A288" s="65"/>
      <c r="B288" s="64"/>
      <c r="C288" s="65" t="s">
        <v>181</v>
      </c>
      <c r="D288" s="187" t="str">
        <f t="shared" si="13"/>
        <v/>
      </c>
      <c r="E288" s="187" t="str">
        <f t="shared" si="14"/>
        <v/>
      </c>
      <c r="F288" s="187" t="str">
        <f t="shared" si="15"/>
        <v/>
      </c>
      <c r="G288" s="187" t="e">
        <f>VLOOKUP(F288,'Expense group &amp; type'!$E$6:$F$52,2,FALSE)</f>
        <v>#N/A</v>
      </c>
      <c r="H288" s="43"/>
      <c r="I288" s="43"/>
      <c r="J288" s="189">
        <v>0</v>
      </c>
      <c r="K288" s="59"/>
      <c r="L288" s="188"/>
      <c r="M288" s="49"/>
      <c r="N288" s="43"/>
      <c r="O288" s="43"/>
      <c r="P288" s="43"/>
      <c r="Q288" s="43"/>
    </row>
    <row r="289" spans="1:17">
      <c r="A289" s="65"/>
      <c r="B289" s="64"/>
      <c r="C289" s="65" t="s">
        <v>181</v>
      </c>
      <c r="D289" s="187" t="str">
        <f t="shared" si="13"/>
        <v/>
      </c>
      <c r="E289" s="187" t="str">
        <f t="shared" si="14"/>
        <v/>
      </c>
      <c r="F289" s="187" t="str">
        <f t="shared" si="15"/>
        <v/>
      </c>
      <c r="G289" s="187" t="e">
        <f>VLOOKUP(F289,'Expense group &amp; type'!$E$6:$F$52,2,FALSE)</f>
        <v>#N/A</v>
      </c>
      <c r="H289" s="43"/>
      <c r="I289" s="43"/>
      <c r="J289" s="189">
        <v>0</v>
      </c>
      <c r="K289" s="59"/>
      <c r="L289" s="188"/>
      <c r="M289" s="49"/>
      <c r="N289" s="43"/>
      <c r="O289" s="43"/>
      <c r="P289" s="43"/>
      <c r="Q289" s="43"/>
    </row>
    <row r="290" spans="1:17">
      <c r="A290" s="65"/>
      <c r="B290" s="64"/>
      <c r="C290" s="65" t="s">
        <v>181</v>
      </c>
      <c r="D290" s="187" t="str">
        <f t="shared" si="13"/>
        <v/>
      </c>
      <c r="E290" s="187" t="str">
        <f t="shared" si="14"/>
        <v/>
      </c>
      <c r="F290" s="187" t="str">
        <f t="shared" si="15"/>
        <v/>
      </c>
      <c r="G290" s="187" t="e">
        <f>VLOOKUP(F290,'Expense group &amp; type'!$E$6:$F$52,2,FALSE)</f>
        <v>#N/A</v>
      </c>
      <c r="H290" s="43"/>
      <c r="I290" s="43"/>
      <c r="J290" s="189">
        <v>0</v>
      </c>
      <c r="K290" s="59"/>
      <c r="L290" s="188"/>
      <c r="M290" s="49"/>
      <c r="N290" s="43"/>
      <c r="O290" s="43"/>
      <c r="P290" s="43"/>
      <c r="Q290" s="43"/>
    </row>
    <row r="291" spans="1:17">
      <c r="A291" s="65"/>
      <c r="B291" s="64"/>
      <c r="C291" s="65" t="s">
        <v>181</v>
      </c>
      <c r="D291" s="187" t="str">
        <f t="shared" si="13"/>
        <v/>
      </c>
      <c r="E291" s="187" t="str">
        <f t="shared" si="14"/>
        <v/>
      </c>
      <c r="F291" s="187" t="str">
        <f t="shared" si="15"/>
        <v/>
      </c>
      <c r="G291" s="187" t="e">
        <f>VLOOKUP(F291,'Expense group &amp; type'!$E$6:$F$52,2,FALSE)</f>
        <v>#N/A</v>
      </c>
      <c r="H291" s="43"/>
      <c r="I291" s="43"/>
      <c r="J291" s="189">
        <v>0</v>
      </c>
      <c r="K291" s="59"/>
      <c r="L291" s="188"/>
      <c r="M291" s="49"/>
      <c r="N291" s="43"/>
      <c r="O291" s="43"/>
      <c r="P291" s="43"/>
      <c r="Q291" s="43"/>
    </row>
    <row r="292" spans="1:17">
      <c r="A292" s="65"/>
      <c r="B292" s="64"/>
      <c r="C292" s="65" t="s">
        <v>181</v>
      </c>
      <c r="D292" s="187" t="str">
        <f t="shared" si="13"/>
        <v/>
      </c>
      <c r="E292" s="187" t="str">
        <f t="shared" si="14"/>
        <v/>
      </c>
      <c r="F292" s="187" t="str">
        <f t="shared" si="15"/>
        <v/>
      </c>
      <c r="G292" s="187" t="e">
        <f>VLOOKUP(F292,'Expense group &amp; type'!$E$6:$F$52,2,FALSE)</f>
        <v>#N/A</v>
      </c>
      <c r="H292" s="43"/>
      <c r="I292" s="43"/>
      <c r="J292" s="189">
        <v>0</v>
      </c>
      <c r="K292" s="59"/>
      <c r="L292" s="188"/>
      <c r="M292" s="49"/>
      <c r="N292" s="43"/>
      <c r="O292" s="43"/>
      <c r="P292" s="43"/>
      <c r="Q292" s="43"/>
    </row>
    <row r="293" spans="1:17">
      <c r="A293" s="65"/>
      <c r="B293" s="64"/>
      <c r="C293" s="65" t="s">
        <v>181</v>
      </c>
      <c r="D293" s="187" t="str">
        <f t="shared" si="13"/>
        <v/>
      </c>
      <c r="E293" s="187" t="str">
        <f t="shared" si="14"/>
        <v/>
      </c>
      <c r="F293" s="187" t="str">
        <f t="shared" si="15"/>
        <v/>
      </c>
      <c r="G293" s="187" t="e">
        <f>VLOOKUP(F293,'Expense group &amp; type'!$E$6:$F$52,2,FALSE)</f>
        <v>#N/A</v>
      </c>
      <c r="H293" s="43"/>
      <c r="I293" s="43"/>
      <c r="J293" s="189">
        <v>0</v>
      </c>
      <c r="K293" s="59"/>
      <c r="L293" s="188"/>
      <c r="M293" s="49"/>
      <c r="N293" s="43"/>
      <c r="O293" s="43"/>
      <c r="P293" s="43"/>
      <c r="Q293" s="43"/>
    </row>
    <row r="294" spans="1:17">
      <c r="A294" s="65"/>
      <c r="B294" s="64"/>
      <c r="C294" s="65" t="s">
        <v>181</v>
      </c>
      <c r="D294" s="187" t="str">
        <f t="shared" si="13"/>
        <v/>
      </c>
      <c r="E294" s="187" t="str">
        <f t="shared" si="14"/>
        <v/>
      </c>
      <c r="F294" s="187" t="str">
        <f t="shared" si="15"/>
        <v/>
      </c>
      <c r="G294" s="187" t="e">
        <f>VLOOKUP(F294,'Expense group &amp; type'!$E$6:$F$52,2,FALSE)</f>
        <v>#N/A</v>
      </c>
      <c r="H294" s="43"/>
      <c r="I294" s="43"/>
      <c r="J294" s="189">
        <v>0</v>
      </c>
      <c r="K294" s="59"/>
      <c r="L294" s="188"/>
      <c r="M294" s="49"/>
      <c r="N294" s="43"/>
      <c r="O294" s="43"/>
      <c r="P294" s="43"/>
      <c r="Q294" s="43"/>
    </row>
    <row r="295" spans="1:17">
      <c r="A295" s="65"/>
      <c r="B295" s="64"/>
      <c r="C295" s="65" t="s">
        <v>181</v>
      </c>
      <c r="D295" s="187" t="str">
        <f t="shared" si="13"/>
        <v/>
      </c>
      <c r="E295" s="187" t="str">
        <f t="shared" si="14"/>
        <v/>
      </c>
      <c r="F295" s="187" t="str">
        <f t="shared" si="15"/>
        <v/>
      </c>
      <c r="G295" s="187" t="e">
        <f>VLOOKUP(F295,'Expense group &amp; type'!$E$6:$F$52,2,FALSE)</f>
        <v>#N/A</v>
      </c>
      <c r="H295" s="43"/>
      <c r="I295" s="43"/>
      <c r="J295" s="189">
        <v>0</v>
      </c>
      <c r="K295" s="59"/>
      <c r="L295" s="188"/>
      <c r="M295" s="49"/>
      <c r="N295" s="43"/>
      <c r="O295" s="43"/>
      <c r="P295" s="43"/>
      <c r="Q295" s="43"/>
    </row>
    <row r="296" spans="1:17">
      <c r="A296" s="65"/>
      <c r="B296" s="64"/>
      <c r="C296" s="65" t="s">
        <v>181</v>
      </c>
      <c r="D296" s="187" t="str">
        <f t="shared" si="13"/>
        <v/>
      </c>
      <c r="E296" s="187" t="str">
        <f t="shared" si="14"/>
        <v/>
      </c>
      <c r="F296" s="187" t="str">
        <f t="shared" si="15"/>
        <v/>
      </c>
      <c r="G296" s="187" t="e">
        <f>VLOOKUP(F296,'Expense group &amp; type'!$E$6:$F$52,2,FALSE)</f>
        <v>#N/A</v>
      </c>
      <c r="H296" s="43"/>
      <c r="I296" s="43"/>
      <c r="J296" s="189">
        <v>0</v>
      </c>
      <c r="K296" s="59"/>
      <c r="L296" s="188"/>
      <c r="M296" s="49"/>
      <c r="N296" s="43"/>
      <c r="O296" s="43"/>
      <c r="P296" s="43"/>
      <c r="Q296" s="43"/>
    </row>
    <row r="297" spans="1:17">
      <c r="A297" s="65"/>
      <c r="B297" s="64"/>
      <c r="C297" s="65" t="s">
        <v>181</v>
      </c>
      <c r="D297" s="187" t="str">
        <f t="shared" si="13"/>
        <v/>
      </c>
      <c r="E297" s="187" t="str">
        <f t="shared" si="14"/>
        <v/>
      </c>
      <c r="F297" s="187" t="str">
        <f t="shared" si="15"/>
        <v/>
      </c>
      <c r="G297" s="187" t="e">
        <f>VLOOKUP(F297,'Expense group &amp; type'!$E$6:$F$52,2,FALSE)</f>
        <v>#N/A</v>
      </c>
      <c r="H297" s="43"/>
      <c r="I297" s="43"/>
      <c r="J297" s="189">
        <v>0</v>
      </c>
      <c r="K297" s="59"/>
      <c r="L297" s="188"/>
      <c r="M297" s="49"/>
      <c r="N297" s="43"/>
      <c r="O297" s="43"/>
      <c r="P297" s="43"/>
      <c r="Q297" s="43"/>
    </row>
    <row r="298" spans="1:17">
      <c r="A298" s="65"/>
      <c r="B298" s="64"/>
      <c r="C298" s="65" t="s">
        <v>181</v>
      </c>
      <c r="D298" s="187" t="str">
        <f t="shared" si="13"/>
        <v/>
      </c>
      <c r="E298" s="187" t="str">
        <f t="shared" si="14"/>
        <v/>
      </c>
      <c r="F298" s="187" t="str">
        <f t="shared" si="15"/>
        <v/>
      </c>
      <c r="G298" s="187" t="e">
        <f>VLOOKUP(F298,'Expense group &amp; type'!$E$6:$F$52,2,FALSE)</f>
        <v>#N/A</v>
      </c>
      <c r="H298" s="43"/>
      <c r="I298" s="43"/>
      <c r="J298" s="189">
        <v>0</v>
      </c>
      <c r="K298" s="59"/>
      <c r="L298" s="188"/>
      <c r="M298" s="49"/>
      <c r="N298" s="43"/>
      <c r="O298" s="43"/>
      <c r="P298" s="43"/>
      <c r="Q298" s="43"/>
    </row>
    <row r="299" spans="1:17">
      <c r="A299" s="65"/>
      <c r="B299" s="64"/>
      <c r="C299" s="65" t="s">
        <v>181</v>
      </c>
      <c r="D299" s="187" t="str">
        <f t="shared" si="13"/>
        <v/>
      </c>
      <c r="E299" s="187" t="str">
        <f t="shared" si="14"/>
        <v/>
      </c>
      <c r="F299" s="187" t="str">
        <f t="shared" si="15"/>
        <v/>
      </c>
      <c r="G299" s="187" t="e">
        <f>VLOOKUP(F299,'Expense group &amp; type'!$E$6:$F$52,2,FALSE)</f>
        <v>#N/A</v>
      </c>
      <c r="H299" s="43"/>
      <c r="I299" s="43"/>
      <c r="J299" s="189">
        <v>0</v>
      </c>
      <c r="K299" s="59"/>
      <c r="L299" s="188"/>
      <c r="M299" s="49"/>
      <c r="N299" s="43"/>
      <c r="O299" s="43"/>
      <c r="P299" s="43"/>
      <c r="Q299" s="43"/>
    </row>
    <row r="300" spans="1:17">
      <c r="A300" s="65"/>
      <c r="B300" s="64"/>
      <c r="C300" s="65" t="s">
        <v>181</v>
      </c>
      <c r="D300" s="187" t="str">
        <f t="shared" si="13"/>
        <v/>
      </c>
      <c r="E300" s="187" t="str">
        <f t="shared" si="14"/>
        <v/>
      </c>
      <c r="F300" s="187" t="str">
        <f t="shared" si="15"/>
        <v/>
      </c>
      <c r="G300" s="187" t="e">
        <f>VLOOKUP(F300,'Expense group &amp; type'!$E$6:$F$52,2,FALSE)</f>
        <v>#N/A</v>
      </c>
      <c r="H300" s="43"/>
      <c r="I300" s="43"/>
      <c r="J300" s="189">
        <v>0</v>
      </c>
      <c r="K300" s="59"/>
      <c r="L300" s="188"/>
      <c r="M300" s="49"/>
      <c r="N300" s="43"/>
      <c r="O300" s="43"/>
      <c r="P300" s="43"/>
      <c r="Q300" s="43"/>
    </row>
    <row r="301" spans="1:17">
      <c r="A301" s="65"/>
      <c r="B301" s="64"/>
      <c r="C301" s="65" t="s">
        <v>181</v>
      </c>
      <c r="D301" s="187" t="str">
        <f t="shared" si="13"/>
        <v/>
      </c>
      <c r="E301" s="187" t="str">
        <f t="shared" si="14"/>
        <v/>
      </c>
      <c r="F301" s="187" t="str">
        <f t="shared" si="15"/>
        <v/>
      </c>
      <c r="G301" s="187" t="e">
        <f>VLOOKUP(F301,'Expense group &amp; type'!$E$6:$F$52,2,FALSE)</f>
        <v>#N/A</v>
      </c>
      <c r="H301" s="43"/>
      <c r="I301" s="43"/>
      <c r="J301" s="189">
        <v>0</v>
      </c>
      <c r="K301" s="59"/>
      <c r="L301" s="188"/>
      <c r="M301" s="49"/>
      <c r="N301" s="43"/>
      <c r="O301" s="43"/>
      <c r="P301" s="43"/>
      <c r="Q301" s="43"/>
    </row>
    <row r="302" spans="1:17">
      <c r="A302" s="65"/>
      <c r="B302" s="64"/>
      <c r="C302" s="65" t="s">
        <v>181</v>
      </c>
      <c r="D302" s="187" t="str">
        <f t="shared" si="13"/>
        <v/>
      </c>
      <c r="E302" s="187" t="str">
        <f t="shared" si="14"/>
        <v/>
      </c>
      <c r="F302" s="187" t="str">
        <f t="shared" si="15"/>
        <v/>
      </c>
      <c r="G302" s="187" t="e">
        <f>VLOOKUP(F302,'Expense group &amp; type'!$E$6:$F$52,2,FALSE)</f>
        <v>#N/A</v>
      </c>
      <c r="H302" s="43"/>
      <c r="I302" s="43"/>
      <c r="J302" s="189">
        <v>0</v>
      </c>
      <c r="K302" s="59"/>
      <c r="L302" s="188"/>
      <c r="M302" s="49"/>
      <c r="N302" s="43"/>
      <c r="O302" s="43"/>
      <c r="P302" s="43"/>
      <c r="Q302" s="43"/>
    </row>
    <row r="303" spans="1:17">
      <c r="A303" s="65"/>
      <c r="B303" s="64"/>
      <c r="C303" s="65" t="s">
        <v>181</v>
      </c>
      <c r="D303" s="187" t="str">
        <f t="shared" si="13"/>
        <v/>
      </c>
      <c r="E303" s="187" t="str">
        <f t="shared" si="14"/>
        <v/>
      </c>
      <c r="F303" s="187" t="str">
        <f t="shared" si="15"/>
        <v/>
      </c>
      <c r="G303" s="187" t="e">
        <f>VLOOKUP(F303,'Expense group &amp; type'!$E$6:$F$52,2,FALSE)</f>
        <v>#N/A</v>
      </c>
      <c r="H303" s="43"/>
      <c r="I303" s="43"/>
      <c r="J303" s="189">
        <v>0</v>
      </c>
      <c r="K303" s="59"/>
      <c r="L303" s="188"/>
      <c r="M303" s="49"/>
      <c r="N303" s="43"/>
      <c r="O303" s="43"/>
      <c r="P303" s="43"/>
      <c r="Q303" s="43"/>
    </row>
    <row r="304" spans="1:17">
      <c r="A304" s="65"/>
      <c r="B304" s="64"/>
      <c r="C304" s="65" t="s">
        <v>181</v>
      </c>
      <c r="D304" s="187" t="str">
        <f t="shared" si="13"/>
        <v/>
      </c>
      <c r="E304" s="187" t="str">
        <f t="shared" si="14"/>
        <v/>
      </c>
      <c r="F304" s="187" t="str">
        <f t="shared" si="15"/>
        <v/>
      </c>
      <c r="G304" s="187" t="e">
        <f>VLOOKUP(F304,'Expense group &amp; type'!$E$6:$F$52,2,FALSE)</f>
        <v>#N/A</v>
      </c>
      <c r="H304" s="43"/>
      <c r="I304" s="43"/>
      <c r="J304" s="189">
        <v>0</v>
      </c>
      <c r="K304" s="59"/>
      <c r="L304" s="188"/>
      <c r="M304" s="49"/>
      <c r="N304" s="43"/>
      <c r="O304" s="43"/>
      <c r="P304" s="43"/>
      <c r="Q304" s="43"/>
    </row>
    <row r="305" spans="1:17">
      <c r="A305" s="65"/>
      <c r="B305" s="64"/>
      <c r="C305" s="65" t="s">
        <v>181</v>
      </c>
      <c r="D305" s="187" t="str">
        <f t="shared" si="13"/>
        <v/>
      </c>
      <c r="E305" s="187" t="str">
        <f t="shared" si="14"/>
        <v/>
      </c>
      <c r="F305" s="187" t="str">
        <f t="shared" si="15"/>
        <v/>
      </c>
      <c r="G305" s="187" t="e">
        <f>VLOOKUP(F305,'Expense group &amp; type'!$E$6:$F$52,2,FALSE)</f>
        <v>#N/A</v>
      </c>
      <c r="H305" s="43"/>
      <c r="I305" s="43"/>
      <c r="J305" s="189">
        <v>0</v>
      </c>
      <c r="K305" s="59"/>
      <c r="L305" s="188"/>
      <c r="M305" s="49"/>
      <c r="N305" s="43"/>
      <c r="O305" s="43"/>
      <c r="P305" s="43"/>
      <c r="Q305" s="43"/>
    </row>
    <row r="306" spans="1:17">
      <c r="A306" s="65"/>
      <c r="B306" s="64"/>
      <c r="C306" s="65" t="s">
        <v>181</v>
      </c>
      <c r="D306" s="187" t="str">
        <f t="shared" si="13"/>
        <v/>
      </c>
      <c r="E306" s="187" t="str">
        <f t="shared" si="14"/>
        <v/>
      </c>
      <c r="F306" s="187" t="str">
        <f t="shared" si="15"/>
        <v/>
      </c>
      <c r="G306" s="187" t="e">
        <f>VLOOKUP(F306,'Expense group &amp; type'!$E$6:$F$52,2,FALSE)</f>
        <v>#N/A</v>
      </c>
      <c r="H306" s="43"/>
      <c r="I306" s="43"/>
      <c r="J306" s="189">
        <v>0</v>
      </c>
      <c r="K306" s="59"/>
      <c r="L306" s="188"/>
      <c r="M306" s="49"/>
      <c r="N306" s="43"/>
      <c r="O306" s="43"/>
      <c r="P306" s="43"/>
      <c r="Q306" s="43"/>
    </row>
    <row r="307" spans="1:17">
      <c r="A307" s="65"/>
      <c r="B307" s="64"/>
      <c r="C307" s="65" t="s">
        <v>181</v>
      </c>
      <c r="D307" s="187" t="str">
        <f t="shared" si="13"/>
        <v/>
      </c>
      <c r="E307" s="187" t="str">
        <f t="shared" si="14"/>
        <v/>
      </c>
      <c r="F307" s="187" t="str">
        <f t="shared" si="15"/>
        <v/>
      </c>
      <c r="G307" s="187" t="e">
        <f>VLOOKUP(F307,'Expense group &amp; type'!$E$6:$F$52,2,FALSE)</f>
        <v>#N/A</v>
      </c>
      <c r="H307" s="43"/>
      <c r="I307" s="43"/>
      <c r="J307" s="189">
        <v>0</v>
      </c>
      <c r="K307" s="59"/>
      <c r="L307" s="188"/>
      <c r="M307" s="49"/>
      <c r="N307" s="43"/>
      <c r="O307" s="43"/>
      <c r="P307" s="43"/>
      <c r="Q307" s="43"/>
    </row>
    <row r="308" spans="1:17">
      <c r="A308" s="65"/>
      <c r="B308" s="64"/>
      <c r="C308" s="65" t="s">
        <v>181</v>
      </c>
      <c r="D308" s="187" t="str">
        <f t="shared" si="13"/>
        <v/>
      </c>
      <c r="E308" s="187" t="str">
        <f t="shared" si="14"/>
        <v/>
      </c>
      <c r="F308" s="187" t="str">
        <f t="shared" si="15"/>
        <v/>
      </c>
      <c r="G308" s="187" t="e">
        <f>VLOOKUP(F308,'Expense group &amp; type'!$E$6:$F$52,2,FALSE)</f>
        <v>#N/A</v>
      </c>
      <c r="H308" s="43"/>
      <c r="I308" s="43"/>
      <c r="J308" s="189">
        <v>0</v>
      </c>
      <c r="K308" s="59"/>
      <c r="L308" s="188"/>
      <c r="M308" s="49"/>
      <c r="N308" s="43"/>
      <c r="O308" s="43"/>
      <c r="P308" s="43"/>
      <c r="Q308" s="43"/>
    </row>
    <row r="309" spans="1:17">
      <c r="A309" s="65"/>
      <c r="B309" s="64"/>
      <c r="C309" s="65" t="s">
        <v>181</v>
      </c>
      <c r="D309" s="187" t="str">
        <f t="shared" si="13"/>
        <v/>
      </c>
      <c r="E309" s="187" t="str">
        <f t="shared" si="14"/>
        <v/>
      </c>
      <c r="F309" s="187" t="str">
        <f t="shared" si="15"/>
        <v/>
      </c>
      <c r="G309" s="187" t="e">
        <f>VLOOKUP(F309,'Expense group &amp; type'!$E$6:$F$52,2,FALSE)</f>
        <v>#N/A</v>
      </c>
      <c r="H309" s="43"/>
      <c r="I309" s="43"/>
      <c r="J309" s="189">
        <v>0</v>
      </c>
      <c r="K309" s="59"/>
      <c r="L309" s="188"/>
      <c r="M309" s="49"/>
      <c r="N309" s="43"/>
      <c r="O309" s="43"/>
      <c r="P309" s="43"/>
      <c r="Q309" s="43"/>
    </row>
    <row r="310" spans="1:17">
      <c r="A310" s="65"/>
      <c r="B310" s="64"/>
      <c r="C310" s="65" t="s">
        <v>181</v>
      </c>
      <c r="D310" s="187" t="str">
        <f t="shared" si="13"/>
        <v/>
      </c>
      <c r="E310" s="187" t="str">
        <f t="shared" si="14"/>
        <v/>
      </c>
      <c r="F310" s="187" t="str">
        <f t="shared" si="15"/>
        <v/>
      </c>
      <c r="G310" s="187" t="e">
        <f>VLOOKUP(F310,'Expense group &amp; type'!$E$6:$F$52,2,FALSE)</f>
        <v>#N/A</v>
      </c>
      <c r="H310" s="43"/>
      <c r="I310" s="43"/>
      <c r="J310" s="189">
        <v>0</v>
      </c>
      <c r="K310" s="59"/>
      <c r="L310" s="188"/>
      <c r="M310" s="49"/>
      <c r="N310" s="43"/>
      <c r="O310" s="43"/>
      <c r="P310" s="43"/>
      <c r="Q310" s="43"/>
    </row>
    <row r="311" spans="1:17">
      <c r="A311" s="65"/>
      <c r="B311" s="64"/>
      <c r="C311" s="65" t="s">
        <v>181</v>
      </c>
      <c r="D311" s="187" t="str">
        <f t="shared" si="13"/>
        <v/>
      </c>
      <c r="E311" s="187" t="str">
        <f t="shared" si="14"/>
        <v/>
      </c>
      <c r="F311" s="187" t="str">
        <f t="shared" si="15"/>
        <v/>
      </c>
      <c r="G311" s="187" t="e">
        <f>VLOOKUP(F311,'Expense group &amp; type'!$E$6:$F$52,2,FALSE)</f>
        <v>#N/A</v>
      </c>
      <c r="H311" s="43"/>
      <c r="I311" s="43"/>
      <c r="J311" s="189">
        <v>0</v>
      </c>
      <c r="K311" s="59"/>
      <c r="L311" s="188"/>
      <c r="M311" s="49"/>
      <c r="N311" s="43"/>
      <c r="O311" s="43"/>
      <c r="P311" s="43"/>
      <c r="Q311" s="43"/>
    </row>
    <row r="312" spans="1:17">
      <c r="A312" s="65"/>
      <c r="B312" s="64"/>
      <c r="C312" s="65" t="s">
        <v>181</v>
      </c>
      <c r="D312" s="187" t="str">
        <f t="shared" si="13"/>
        <v/>
      </c>
      <c r="E312" s="187" t="str">
        <f t="shared" si="14"/>
        <v/>
      </c>
      <c r="F312" s="187" t="str">
        <f t="shared" si="15"/>
        <v/>
      </c>
      <c r="G312" s="187" t="e">
        <f>VLOOKUP(F312,'Expense group &amp; type'!$E$6:$F$52,2,FALSE)</f>
        <v>#N/A</v>
      </c>
      <c r="H312" s="43"/>
      <c r="I312" s="43"/>
      <c r="J312" s="189">
        <v>0</v>
      </c>
      <c r="K312" s="59"/>
      <c r="L312" s="188"/>
      <c r="M312" s="49"/>
      <c r="N312" s="43"/>
      <c r="O312" s="43"/>
      <c r="P312" s="43"/>
      <c r="Q312" s="43"/>
    </row>
    <row r="313" spans="1:17">
      <c r="A313" s="65"/>
      <c r="B313" s="64"/>
      <c r="C313" s="65" t="s">
        <v>181</v>
      </c>
      <c r="D313" s="187" t="str">
        <f t="shared" si="13"/>
        <v/>
      </c>
      <c r="E313" s="187" t="str">
        <f t="shared" si="14"/>
        <v/>
      </c>
      <c r="F313" s="187" t="str">
        <f t="shared" si="15"/>
        <v/>
      </c>
      <c r="G313" s="187" t="e">
        <f>VLOOKUP(F313,'Expense group &amp; type'!$E$6:$F$52,2,FALSE)</f>
        <v>#N/A</v>
      </c>
      <c r="H313" s="43"/>
      <c r="I313" s="43"/>
      <c r="J313" s="189">
        <v>0</v>
      </c>
      <c r="K313" s="59"/>
      <c r="L313" s="188"/>
      <c r="M313" s="49"/>
      <c r="N313" s="43"/>
      <c r="O313" s="43"/>
      <c r="P313" s="43"/>
      <c r="Q313" s="43"/>
    </row>
    <row r="314" spans="1:17">
      <c r="A314" s="65"/>
      <c r="B314" s="64"/>
      <c r="C314" s="65" t="s">
        <v>181</v>
      </c>
      <c r="D314" s="187" t="str">
        <f t="shared" si="13"/>
        <v/>
      </c>
      <c r="E314" s="187" t="str">
        <f t="shared" si="14"/>
        <v/>
      </c>
      <c r="F314" s="187" t="str">
        <f t="shared" si="15"/>
        <v/>
      </c>
      <c r="G314" s="187" t="e">
        <f>VLOOKUP(F314,'Expense group &amp; type'!$E$6:$F$52,2,FALSE)</f>
        <v>#N/A</v>
      </c>
      <c r="H314" s="43"/>
      <c r="I314" s="43"/>
      <c r="J314" s="189">
        <v>0</v>
      </c>
      <c r="K314" s="59"/>
      <c r="L314" s="188"/>
      <c r="M314" s="49"/>
      <c r="N314" s="43"/>
      <c r="O314" s="43"/>
      <c r="P314" s="43"/>
      <c r="Q314" s="43"/>
    </row>
    <row r="315" spans="1:17">
      <c r="A315" s="65"/>
      <c r="B315" s="64"/>
      <c r="C315" s="65" t="s">
        <v>181</v>
      </c>
      <c r="D315" s="187" t="str">
        <f t="shared" si="13"/>
        <v/>
      </c>
      <c r="E315" s="187" t="str">
        <f t="shared" si="14"/>
        <v/>
      </c>
      <c r="F315" s="187" t="str">
        <f t="shared" si="15"/>
        <v/>
      </c>
      <c r="G315" s="187" t="e">
        <f>VLOOKUP(F315,'Expense group &amp; type'!$E$6:$F$52,2,FALSE)</f>
        <v>#N/A</v>
      </c>
      <c r="H315" s="43"/>
      <c r="I315" s="43"/>
      <c r="J315" s="189">
        <v>0</v>
      </c>
      <c r="K315" s="59"/>
      <c r="L315" s="188"/>
      <c r="M315" s="49"/>
      <c r="N315" s="43"/>
      <c r="O315" s="43"/>
      <c r="P315" s="43"/>
      <c r="Q315" s="43"/>
    </row>
    <row r="316" spans="1:17">
      <c r="A316" s="65"/>
      <c r="B316" s="64"/>
      <c r="C316" s="65" t="s">
        <v>181</v>
      </c>
      <c r="D316" s="187" t="str">
        <f t="shared" si="13"/>
        <v/>
      </c>
      <c r="E316" s="187" t="str">
        <f t="shared" si="14"/>
        <v/>
      </c>
      <c r="F316" s="187" t="str">
        <f t="shared" si="15"/>
        <v/>
      </c>
      <c r="G316" s="187" t="e">
        <f>VLOOKUP(F316,'Expense group &amp; type'!$E$6:$F$52,2,FALSE)</f>
        <v>#N/A</v>
      </c>
      <c r="H316" s="43"/>
      <c r="I316" s="43"/>
      <c r="J316" s="189">
        <v>0</v>
      </c>
      <c r="K316" s="59"/>
      <c r="L316" s="188"/>
      <c r="M316" s="49"/>
      <c r="N316" s="43"/>
      <c r="O316" s="43"/>
      <c r="P316" s="43"/>
      <c r="Q316" s="43"/>
    </row>
    <row r="317" spans="1:17">
      <c r="A317" s="65"/>
      <c r="B317" s="64"/>
      <c r="C317" s="65" t="s">
        <v>181</v>
      </c>
      <c r="D317" s="187" t="str">
        <f t="shared" si="13"/>
        <v/>
      </c>
      <c r="E317" s="187" t="str">
        <f t="shared" si="14"/>
        <v/>
      </c>
      <c r="F317" s="187" t="str">
        <f t="shared" si="15"/>
        <v/>
      </c>
      <c r="G317" s="187" t="e">
        <f>VLOOKUP(F317,'Expense group &amp; type'!$E$6:$F$52,2,FALSE)</f>
        <v>#N/A</v>
      </c>
      <c r="H317" s="43"/>
      <c r="I317" s="43"/>
      <c r="J317" s="189">
        <v>0</v>
      </c>
      <c r="K317" s="59"/>
      <c r="L317" s="188"/>
      <c r="M317" s="49"/>
      <c r="N317" s="43"/>
      <c r="O317" s="43"/>
      <c r="P317" s="43"/>
      <c r="Q317" s="43"/>
    </row>
    <row r="318" spans="1:17">
      <c r="A318" s="65"/>
      <c r="B318" s="64"/>
      <c r="C318" s="65" t="s">
        <v>181</v>
      </c>
      <c r="D318" s="187" t="str">
        <f t="shared" si="13"/>
        <v/>
      </c>
      <c r="E318" s="187" t="str">
        <f t="shared" si="14"/>
        <v/>
      </c>
      <c r="F318" s="187" t="str">
        <f t="shared" si="15"/>
        <v/>
      </c>
      <c r="G318" s="187" t="e">
        <f>VLOOKUP(F318,'Expense group &amp; type'!$E$6:$F$52,2,FALSE)</f>
        <v>#N/A</v>
      </c>
      <c r="H318" s="43"/>
      <c r="I318" s="43"/>
      <c r="J318" s="189">
        <v>0</v>
      </c>
      <c r="K318" s="59"/>
      <c r="L318" s="188"/>
      <c r="M318" s="49"/>
      <c r="N318" s="43"/>
      <c r="O318" s="43"/>
      <c r="P318" s="43"/>
      <c r="Q318" s="43"/>
    </row>
    <row r="319" spans="1:17">
      <c r="A319" s="65"/>
      <c r="B319" s="64"/>
      <c r="C319" s="65" t="s">
        <v>181</v>
      </c>
      <c r="D319" s="187" t="str">
        <f t="shared" si="13"/>
        <v/>
      </c>
      <c r="E319" s="187" t="str">
        <f t="shared" si="14"/>
        <v/>
      </c>
      <c r="F319" s="187" t="str">
        <f t="shared" si="15"/>
        <v/>
      </c>
      <c r="G319" s="187" t="e">
        <f>VLOOKUP(F319,'Expense group &amp; type'!$E$6:$F$52,2,FALSE)</f>
        <v>#N/A</v>
      </c>
      <c r="H319" s="43"/>
      <c r="I319" s="43"/>
      <c r="J319" s="189">
        <v>0</v>
      </c>
      <c r="K319" s="59"/>
      <c r="L319" s="188"/>
      <c r="M319" s="49"/>
      <c r="N319" s="43"/>
      <c r="O319" s="43"/>
      <c r="P319" s="43"/>
      <c r="Q319" s="43"/>
    </row>
    <row r="320" spans="1:17">
      <c r="A320" s="65"/>
      <c r="B320" s="64"/>
      <c r="C320" s="65" t="s">
        <v>181</v>
      </c>
      <c r="D320" s="187" t="str">
        <f t="shared" si="13"/>
        <v/>
      </c>
      <c r="E320" s="187" t="str">
        <f t="shared" si="14"/>
        <v/>
      </c>
      <c r="F320" s="187" t="str">
        <f t="shared" si="15"/>
        <v/>
      </c>
      <c r="G320" s="187" t="e">
        <f>VLOOKUP(F320,'Expense group &amp; type'!$E$6:$F$52,2,FALSE)</f>
        <v>#N/A</v>
      </c>
      <c r="H320" s="43"/>
      <c r="I320" s="43"/>
      <c r="J320" s="189">
        <v>0</v>
      </c>
      <c r="K320" s="59"/>
      <c r="L320" s="188"/>
      <c r="M320" s="49"/>
      <c r="N320" s="43"/>
      <c r="O320" s="43"/>
      <c r="P320" s="43"/>
      <c r="Q320" s="43"/>
    </row>
    <row r="321" spans="1:17">
      <c r="A321" s="65"/>
      <c r="B321" s="64"/>
      <c r="C321" s="65" t="s">
        <v>181</v>
      </c>
      <c r="D321" s="187" t="str">
        <f t="shared" si="13"/>
        <v/>
      </c>
      <c r="E321" s="187" t="str">
        <f t="shared" si="14"/>
        <v/>
      </c>
      <c r="F321" s="187" t="str">
        <f t="shared" si="15"/>
        <v/>
      </c>
      <c r="G321" s="187" t="e">
        <f>VLOOKUP(F321,'Expense group &amp; type'!$E$6:$F$52,2,FALSE)</f>
        <v>#N/A</v>
      </c>
      <c r="H321" s="43"/>
      <c r="I321" s="43"/>
      <c r="J321" s="189">
        <v>0</v>
      </c>
      <c r="K321" s="59"/>
      <c r="L321" s="188"/>
      <c r="M321" s="49"/>
      <c r="N321" s="43"/>
      <c r="O321" s="43"/>
      <c r="P321" s="43"/>
      <c r="Q321" s="43"/>
    </row>
    <row r="322" spans="1:17">
      <c r="A322" s="65"/>
      <c r="B322" s="64"/>
      <c r="C322" s="65" t="s">
        <v>181</v>
      </c>
      <c r="D322" s="187" t="str">
        <f t="shared" si="13"/>
        <v/>
      </c>
      <c r="E322" s="187" t="str">
        <f t="shared" si="14"/>
        <v/>
      </c>
      <c r="F322" s="187" t="str">
        <f t="shared" si="15"/>
        <v/>
      </c>
      <c r="G322" s="187" t="e">
        <f>VLOOKUP(F322,'Expense group &amp; type'!$E$6:$F$52,2,FALSE)</f>
        <v>#N/A</v>
      </c>
      <c r="H322" s="43"/>
      <c r="I322" s="43"/>
      <c r="J322" s="189">
        <v>0</v>
      </c>
      <c r="K322" s="59"/>
      <c r="L322" s="188"/>
      <c r="M322" s="49"/>
      <c r="N322" s="43"/>
      <c r="O322" s="43"/>
      <c r="P322" s="43"/>
      <c r="Q322" s="43"/>
    </row>
    <row r="323" spans="1:17">
      <c r="A323" s="65"/>
      <c r="B323" s="64"/>
      <c r="C323" s="65" t="s">
        <v>181</v>
      </c>
      <c r="D323" s="187" t="str">
        <f t="shared" si="13"/>
        <v/>
      </c>
      <c r="E323" s="187" t="str">
        <f t="shared" si="14"/>
        <v/>
      </c>
      <c r="F323" s="187" t="str">
        <f t="shared" si="15"/>
        <v/>
      </c>
      <c r="G323" s="187" t="e">
        <f>VLOOKUP(F323,'Expense group &amp; type'!$E$6:$F$52,2,FALSE)</f>
        <v>#N/A</v>
      </c>
      <c r="H323" s="43"/>
      <c r="I323" s="43"/>
      <c r="J323" s="189">
        <v>0</v>
      </c>
      <c r="K323" s="59"/>
      <c r="L323" s="188"/>
      <c r="M323" s="49"/>
      <c r="N323" s="43"/>
      <c r="O323" s="43"/>
      <c r="P323" s="43"/>
      <c r="Q323" s="43"/>
    </row>
    <row r="324" spans="1:17">
      <c r="A324" s="65"/>
      <c r="B324" s="64"/>
      <c r="C324" s="65" t="s">
        <v>181</v>
      </c>
      <c r="D324" s="187" t="str">
        <f t="shared" si="13"/>
        <v/>
      </c>
      <c r="E324" s="187" t="str">
        <f t="shared" si="14"/>
        <v/>
      </c>
      <c r="F324" s="187" t="str">
        <f t="shared" si="15"/>
        <v/>
      </c>
      <c r="G324" s="187" t="e">
        <f>VLOOKUP(F324,'Expense group &amp; type'!$E$6:$F$52,2,FALSE)</f>
        <v>#N/A</v>
      </c>
      <c r="H324" s="43"/>
      <c r="I324" s="43"/>
      <c r="J324" s="189">
        <v>0</v>
      </c>
      <c r="K324" s="59"/>
      <c r="L324" s="188"/>
      <c r="M324" s="49"/>
      <c r="N324" s="43"/>
      <c r="O324" s="43"/>
      <c r="P324" s="43"/>
      <c r="Q324" s="43"/>
    </row>
    <row r="325" spans="1:17">
      <c r="A325" s="65"/>
      <c r="B325" s="64"/>
      <c r="C325" s="65" t="s">
        <v>181</v>
      </c>
      <c r="D325" s="187" t="str">
        <f t="shared" si="13"/>
        <v/>
      </c>
      <c r="E325" s="187" t="str">
        <f t="shared" si="14"/>
        <v/>
      </c>
      <c r="F325" s="187" t="str">
        <f t="shared" si="15"/>
        <v/>
      </c>
      <c r="G325" s="187" t="e">
        <f>VLOOKUP(F325,'Expense group &amp; type'!$E$6:$F$52,2,FALSE)</f>
        <v>#N/A</v>
      </c>
      <c r="H325" s="43"/>
      <c r="I325" s="43"/>
      <c r="J325" s="189">
        <v>0</v>
      </c>
      <c r="K325" s="59"/>
      <c r="L325" s="188"/>
      <c r="M325" s="49"/>
      <c r="N325" s="43"/>
      <c r="O325" s="43"/>
      <c r="P325" s="43"/>
      <c r="Q325" s="43"/>
    </row>
    <row r="326" spans="1:17">
      <c r="A326" s="65"/>
      <c r="B326" s="64"/>
      <c r="C326" s="65" t="s">
        <v>181</v>
      </c>
      <c r="D326" s="187" t="str">
        <f t="shared" si="13"/>
        <v/>
      </c>
      <c r="E326" s="187" t="str">
        <f t="shared" si="14"/>
        <v/>
      </c>
      <c r="F326" s="187" t="str">
        <f t="shared" si="15"/>
        <v/>
      </c>
      <c r="G326" s="187" t="e">
        <f>VLOOKUP(F326,'Expense group &amp; type'!$E$6:$F$52,2,FALSE)</f>
        <v>#N/A</v>
      </c>
      <c r="H326" s="43"/>
      <c r="I326" s="43"/>
      <c r="J326" s="189">
        <v>0</v>
      </c>
      <c r="K326" s="59"/>
      <c r="L326" s="188"/>
      <c r="M326" s="49"/>
      <c r="N326" s="43"/>
      <c r="O326" s="43"/>
      <c r="P326" s="43"/>
      <c r="Q326" s="43"/>
    </row>
    <row r="327" spans="1:17">
      <c r="A327" s="65"/>
      <c r="B327" s="64"/>
      <c r="C327" s="65" t="s">
        <v>181</v>
      </c>
      <c r="D327" s="187" t="str">
        <f t="shared" si="13"/>
        <v/>
      </c>
      <c r="E327" s="187" t="str">
        <f t="shared" si="14"/>
        <v/>
      </c>
      <c r="F327" s="187" t="str">
        <f t="shared" si="15"/>
        <v/>
      </c>
      <c r="G327" s="187" t="e">
        <f>VLOOKUP(F327,'Expense group &amp; type'!$E$6:$F$52,2,FALSE)</f>
        <v>#N/A</v>
      </c>
      <c r="H327" s="43"/>
      <c r="I327" s="43"/>
      <c r="J327" s="189">
        <v>0</v>
      </c>
      <c r="K327" s="59"/>
      <c r="L327" s="188"/>
      <c r="M327" s="49"/>
      <c r="N327" s="43"/>
      <c r="O327" s="43"/>
      <c r="P327" s="43"/>
      <c r="Q327" s="43"/>
    </row>
    <row r="328" spans="1:17">
      <c r="A328" s="65"/>
      <c r="B328" s="64"/>
      <c r="C328" s="65" t="s">
        <v>181</v>
      </c>
      <c r="D328" s="187" t="str">
        <f t="shared" si="13"/>
        <v/>
      </c>
      <c r="E328" s="187" t="str">
        <f t="shared" si="14"/>
        <v/>
      </c>
      <c r="F328" s="187" t="str">
        <f t="shared" si="15"/>
        <v/>
      </c>
      <c r="G328" s="187" t="e">
        <f>VLOOKUP(F328,'Expense group &amp; type'!$E$6:$F$52,2,FALSE)</f>
        <v>#N/A</v>
      </c>
      <c r="H328" s="43"/>
      <c r="I328" s="43"/>
      <c r="J328" s="189">
        <v>0</v>
      </c>
      <c r="K328" s="59"/>
      <c r="L328" s="188"/>
      <c r="M328" s="49"/>
      <c r="N328" s="43"/>
      <c r="O328" s="43"/>
      <c r="P328" s="43"/>
      <c r="Q328" s="43"/>
    </row>
    <row r="329" spans="1:17">
      <c r="A329" s="65"/>
      <c r="B329" s="64"/>
      <c r="C329" s="65" t="s">
        <v>181</v>
      </c>
      <c r="D329" s="187" t="str">
        <f t="shared" si="13"/>
        <v/>
      </c>
      <c r="E329" s="187" t="str">
        <f t="shared" si="14"/>
        <v/>
      </c>
      <c r="F329" s="187" t="str">
        <f t="shared" si="15"/>
        <v/>
      </c>
      <c r="G329" s="187" t="e">
        <f>VLOOKUP(F329,'Expense group &amp; type'!$E$6:$F$52,2,FALSE)</f>
        <v>#N/A</v>
      </c>
      <c r="H329" s="43"/>
      <c r="I329" s="43"/>
      <c r="J329" s="189">
        <v>0</v>
      </c>
      <c r="K329" s="59"/>
      <c r="L329" s="188"/>
      <c r="M329" s="49"/>
      <c r="N329" s="43"/>
      <c r="O329" s="43"/>
      <c r="P329" s="43"/>
      <c r="Q329" s="43"/>
    </row>
    <row r="330" spans="1:17">
      <c r="A330" s="65"/>
      <c r="B330" s="64"/>
      <c r="C330" s="65" t="s">
        <v>181</v>
      </c>
      <c r="D330" s="187" t="str">
        <f t="shared" si="13"/>
        <v/>
      </c>
      <c r="E330" s="187" t="str">
        <f t="shared" si="14"/>
        <v/>
      </c>
      <c r="F330" s="187" t="str">
        <f t="shared" si="15"/>
        <v/>
      </c>
      <c r="G330" s="187" t="e">
        <f>VLOOKUP(F330,'Expense group &amp; type'!$E$6:$F$52,2,FALSE)</f>
        <v>#N/A</v>
      </c>
      <c r="H330" s="43"/>
      <c r="I330" s="43"/>
      <c r="J330" s="189">
        <v>0</v>
      </c>
      <c r="K330" s="59"/>
      <c r="L330" s="188"/>
      <c r="M330" s="49"/>
      <c r="N330" s="43"/>
      <c r="O330" s="43"/>
      <c r="P330" s="43"/>
      <c r="Q330" s="43"/>
    </row>
    <row r="331" spans="1:17">
      <c r="A331" s="65"/>
      <c r="B331" s="64"/>
      <c r="C331" s="65" t="s">
        <v>181</v>
      </c>
      <c r="D331" s="187" t="str">
        <f t="shared" si="13"/>
        <v/>
      </c>
      <c r="E331" s="187" t="str">
        <f t="shared" si="14"/>
        <v/>
      </c>
      <c r="F331" s="187" t="str">
        <f t="shared" si="15"/>
        <v/>
      </c>
      <c r="G331" s="187" t="e">
        <f>VLOOKUP(F331,'Expense group &amp; type'!$E$6:$F$52,2,FALSE)</f>
        <v>#N/A</v>
      </c>
      <c r="H331" s="43"/>
      <c r="I331" s="43"/>
      <c r="J331" s="189">
        <v>0</v>
      </c>
      <c r="K331" s="59"/>
      <c r="L331" s="188"/>
      <c r="M331" s="49"/>
      <c r="N331" s="43"/>
      <c r="O331" s="43"/>
      <c r="P331" s="43"/>
      <c r="Q331" s="43"/>
    </row>
    <row r="332" spans="1:17">
      <c r="A332" s="65"/>
      <c r="B332" s="64"/>
      <c r="C332" s="65" t="s">
        <v>181</v>
      </c>
      <c r="D332" s="187" t="str">
        <f t="shared" si="13"/>
        <v/>
      </c>
      <c r="E332" s="187" t="str">
        <f t="shared" si="14"/>
        <v/>
      </c>
      <c r="F332" s="187" t="str">
        <f t="shared" si="15"/>
        <v/>
      </c>
      <c r="G332" s="187" t="e">
        <f>VLOOKUP(F332,'Expense group &amp; type'!$E$6:$F$52,2,FALSE)</f>
        <v>#N/A</v>
      </c>
      <c r="H332" s="43"/>
      <c r="I332" s="43"/>
      <c r="J332" s="189">
        <v>0</v>
      </c>
      <c r="K332" s="59"/>
      <c r="L332" s="188"/>
      <c r="M332" s="49"/>
      <c r="N332" s="43"/>
      <c r="O332" s="43"/>
      <c r="P332" s="43"/>
      <c r="Q332" s="43"/>
    </row>
    <row r="333" spans="1:17">
      <c r="A333" s="65"/>
      <c r="B333" s="64"/>
      <c r="C333" s="65" t="s">
        <v>181</v>
      </c>
      <c r="D333" s="187" t="str">
        <f t="shared" si="13"/>
        <v/>
      </c>
      <c r="E333" s="187" t="str">
        <f t="shared" si="14"/>
        <v/>
      </c>
      <c r="F333" s="187" t="str">
        <f t="shared" si="15"/>
        <v/>
      </c>
      <c r="G333" s="187" t="e">
        <f>VLOOKUP(F333,'Expense group &amp; type'!$E$6:$F$52,2,FALSE)</f>
        <v>#N/A</v>
      </c>
      <c r="H333" s="43"/>
      <c r="I333" s="43"/>
      <c r="J333" s="189">
        <v>0</v>
      </c>
      <c r="K333" s="59"/>
      <c r="L333" s="188"/>
      <c r="M333" s="49"/>
      <c r="N333" s="43"/>
      <c r="O333" s="43"/>
      <c r="P333" s="43"/>
      <c r="Q333" s="43"/>
    </row>
    <row r="334" spans="1:17">
      <c r="A334" s="65"/>
      <c r="B334" s="64"/>
      <c r="C334" s="65" t="s">
        <v>181</v>
      </c>
      <c r="D334" s="187" t="str">
        <f t="shared" ref="D334:D397" si="16">LEFT(RIGHT(B334,3),1)</f>
        <v/>
      </c>
      <c r="E334" s="187" t="str">
        <f t="shared" ref="E334:E397" si="17">RIGHT(B334,2)</f>
        <v/>
      </c>
      <c r="F334" s="187" t="str">
        <f t="shared" ref="F334:F397" si="18">RIGHT(LEFT(B334,3),2)</f>
        <v/>
      </c>
      <c r="G334" s="187" t="e">
        <f>VLOOKUP(F334,'Expense group &amp; type'!$E$6:$F$52,2,FALSE)</f>
        <v>#N/A</v>
      </c>
      <c r="H334" s="43"/>
      <c r="I334" s="43"/>
      <c r="J334" s="189">
        <v>0</v>
      </c>
      <c r="K334" s="59"/>
      <c r="L334" s="188"/>
      <c r="M334" s="49"/>
      <c r="N334" s="46"/>
      <c r="O334" s="46"/>
      <c r="P334" s="46"/>
      <c r="Q334" s="46"/>
    </row>
    <row r="335" spans="1:17">
      <c r="A335" s="65"/>
      <c r="B335" s="64"/>
      <c r="C335" s="65" t="s">
        <v>181</v>
      </c>
      <c r="D335" s="187" t="str">
        <f t="shared" si="16"/>
        <v/>
      </c>
      <c r="E335" s="187" t="str">
        <f t="shared" si="17"/>
        <v/>
      </c>
      <c r="F335" s="187" t="str">
        <f t="shared" si="18"/>
        <v/>
      </c>
      <c r="G335" s="187" t="e">
        <f>VLOOKUP(F335,'Expense group &amp; type'!$E$6:$F$52,2,FALSE)</f>
        <v>#N/A</v>
      </c>
      <c r="H335" s="43"/>
      <c r="I335" s="43"/>
      <c r="J335" s="189">
        <v>0</v>
      </c>
      <c r="K335" s="59"/>
      <c r="L335" s="188"/>
      <c r="M335" s="49"/>
      <c r="N335" s="46"/>
      <c r="O335" s="46"/>
      <c r="P335" s="46"/>
      <c r="Q335" s="46"/>
    </row>
    <row r="336" spans="1:17">
      <c r="A336" s="65"/>
      <c r="B336" s="64"/>
      <c r="C336" s="65" t="s">
        <v>181</v>
      </c>
      <c r="D336" s="187" t="str">
        <f t="shared" si="16"/>
        <v/>
      </c>
      <c r="E336" s="187" t="str">
        <f t="shared" si="17"/>
        <v/>
      </c>
      <c r="F336" s="187" t="str">
        <f t="shared" si="18"/>
        <v/>
      </c>
      <c r="G336" s="187" t="e">
        <f>VLOOKUP(F336,'Expense group &amp; type'!$E$6:$F$52,2,FALSE)</f>
        <v>#N/A</v>
      </c>
      <c r="H336" s="43"/>
      <c r="I336" s="43"/>
      <c r="J336" s="189">
        <v>0</v>
      </c>
      <c r="K336" s="59"/>
      <c r="L336" s="188"/>
      <c r="M336" s="49"/>
      <c r="N336" s="46"/>
      <c r="O336" s="46"/>
      <c r="P336" s="46"/>
      <c r="Q336" s="46"/>
    </row>
    <row r="337" spans="1:17">
      <c r="A337" s="65"/>
      <c r="B337" s="64"/>
      <c r="C337" s="65" t="s">
        <v>181</v>
      </c>
      <c r="D337" s="187" t="str">
        <f t="shared" si="16"/>
        <v/>
      </c>
      <c r="E337" s="187" t="str">
        <f t="shared" si="17"/>
        <v/>
      </c>
      <c r="F337" s="187" t="str">
        <f t="shared" si="18"/>
        <v/>
      </c>
      <c r="G337" s="187" t="e">
        <f>VLOOKUP(F337,'Expense group &amp; type'!$E$6:$F$52,2,FALSE)</f>
        <v>#N/A</v>
      </c>
      <c r="H337" s="43"/>
      <c r="I337" s="43"/>
      <c r="J337" s="189">
        <v>0</v>
      </c>
      <c r="K337" s="59"/>
      <c r="L337" s="188"/>
      <c r="M337" s="49"/>
      <c r="N337" s="46"/>
      <c r="O337" s="46"/>
      <c r="P337" s="46"/>
      <c r="Q337" s="46"/>
    </row>
    <row r="338" spans="1:17">
      <c r="A338" s="65"/>
      <c r="B338" s="64"/>
      <c r="C338" s="65" t="s">
        <v>181</v>
      </c>
      <c r="D338" s="187" t="str">
        <f t="shared" si="16"/>
        <v/>
      </c>
      <c r="E338" s="187" t="str">
        <f t="shared" si="17"/>
        <v/>
      </c>
      <c r="F338" s="187" t="str">
        <f t="shared" si="18"/>
        <v/>
      </c>
      <c r="G338" s="187" t="e">
        <f>VLOOKUP(F338,'Expense group &amp; type'!$E$6:$F$52,2,FALSE)</f>
        <v>#N/A</v>
      </c>
      <c r="H338" s="43"/>
      <c r="I338" s="43"/>
      <c r="J338" s="189">
        <v>0</v>
      </c>
      <c r="K338" s="59"/>
      <c r="L338" s="188"/>
      <c r="M338" s="49"/>
      <c r="N338" s="46"/>
      <c r="O338" s="46"/>
      <c r="P338" s="46"/>
      <c r="Q338" s="46"/>
    </row>
    <row r="339" spans="1:17">
      <c r="A339" s="65"/>
      <c r="B339" s="64"/>
      <c r="C339" s="65" t="s">
        <v>181</v>
      </c>
      <c r="D339" s="187" t="str">
        <f t="shared" si="16"/>
        <v/>
      </c>
      <c r="E339" s="187" t="str">
        <f t="shared" si="17"/>
        <v/>
      </c>
      <c r="F339" s="187" t="str">
        <f t="shared" si="18"/>
        <v/>
      </c>
      <c r="G339" s="187" t="e">
        <f>VLOOKUP(F339,'Expense group &amp; type'!$E$6:$F$52,2,FALSE)</f>
        <v>#N/A</v>
      </c>
      <c r="H339" s="43"/>
      <c r="I339" s="43"/>
      <c r="J339" s="189">
        <v>0</v>
      </c>
      <c r="K339" s="59"/>
      <c r="L339" s="188"/>
      <c r="M339" s="49"/>
      <c r="N339" s="46"/>
      <c r="O339" s="46"/>
      <c r="P339" s="46"/>
      <c r="Q339" s="46"/>
    </row>
    <row r="340" spans="1:17">
      <c r="A340" s="65"/>
      <c r="B340" s="64"/>
      <c r="C340" s="65" t="s">
        <v>181</v>
      </c>
      <c r="D340" s="187" t="str">
        <f t="shared" si="16"/>
        <v/>
      </c>
      <c r="E340" s="187" t="str">
        <f t="shared" si="17"/>
        <v/>
      </c>
      <c r="F340" s="187" t="str">
        <f t="shared" si="18"/>
        <v/>
      </c>
      <c r="G340" s="187" t="e">
        <f>VLOOKUP(F340,'Expense group &amp; type'!$E$6:$F$52,2,FALSE)</f>
        <v>#N/A</v>
      </c>
      <c r="H340" s="43"/>
      <c r="I340" s="43"/>
      <c r="J340" s="189">
        <v>0</v>
      </c>
      <c r="K340" s="59"/>
      <c r="L340" s="188"/>
      <c r="M340" s="49"/>
      <c r="N340" s="46"/>
      <c r="O340" s="46"/>
      <c r="P340" s="46"/>
      <c r="Q340" s="46"/>
    </row>
    <row r="341" spans="1:17">
      <c r="A341" s="65"/>
      <c r="B341" s="64"/>
      <c r="C341" s="65" t="s">
        <v>181</v>
      </c>
      <c r="D341" s="187" t="str">
        <f t="shared" si="16"/>
        <v/>
      </c>
      <c r="E341" s="187" t="str">
        <f t="shared" si="17"/>
        <v/>
      </c>
      <c r="F341" s="187" t="str">
        <f t="shared" si="18"/>
        <v/>
      </c>
      <c r="G341" s="187" t="e">
        <f>VLOOKUP(F341,'Expense group &amp; type'!$E$6:$F$52,2,FALSE)</f>
        <v>#N/A</v>
      </c>
      <c r="H341" s="43"/>
      <c r="I341" s="43"/>
      <c r="J341" s="189">
        <v>0</v>
      </c>
      <c r="K341" s="59"/>
      <c r="L341" s="188"/>
      <c r="M341" s="49"/>
      <c r="N341" s="46"/>
      <c r="O341" s="46"/>
      <c r="P341" s="46"/>
      <c r="Q341" s="46"/>
    </row>
    <row r="342" spans="1:17">
      <c r="A342" s="65"/>
      <c r="B342" s="64"/>
      <c r="C342" s="65" t="s">
        <v>181</v>
      </c>
      <c r="D342" s="187" t="str">
        <f t="shared" si="16"/>
        <v/>
      </c>
      <c r="E342" s="187" t="str">
        <f t="shared" si="17"/>
        <v/>
      </c>
      <c r="F342" s="187" t="str">
        <f t="shared" si="18"/>
        <v/>
      </c>
      <c r="G342" s="187" t="e">
        <f>VLOOKUP(F342,'Expense group &amp; type'!$E$6:$F$52,2,FALSE)</f>
        <v>#N/A</v>
      </c>
      <c r="H342" s="43"/>
      <c r="I342" s="43"/>
      <c r="J342" s="189">
        <v>0</v>
      </c>
      <c r="K342" s="59"/>
      <c r="L342" s="188"/>
      <c r="M342" s="49"/>
      <c r="N342" s="46"/>
      <c r="O342" s="46"/>
      <c r="P342" s="46"/>
      <c r="Q342" s="46"/>
    </row>
    <row r="343" spans="1:17">
      <c r="A343" s="65"/>
      <c r="B343" s="64"/>
      <c r="C343" s="65" t="s">
        <v>181</v>
      </c>
      <c r="D343" s="187" t="str">
        <f t="shared" si="16"/>
        <v/>
      </c>
      <c r="E343" s="187" t="str">
        <f t="shared" si="17"/>
        <v/>
      </c>
      <c r="F343" s="187" t="str">
        <f t="shared" si="18"/>
        <v/>
      </c>
      <c r="G343" s="187" t="e">
        <f>VLOOKUP(F343,'Expense group &amp; type'!$E$6:$F$52,2,FALSE)</f>
        <v>#N/A</v>
      </c>
      <c r="H343" s="43"/>
      <c r="I343" s="43"/>
      <c r="J343" s="189">
        <v>0</v>
      </c>
      <c r="K343" s="59"/>
      <c r="L343" s="188"/>
      <c r="M343" s="49"/>
      <c r="N343" s="46"/>
      <c r="O343" s="46"/>
      <c r="P343" s="46"/>
      <c r="Q343" s="46"/>
    </row>
    <row r="344" spans="1:17">
      <c r="A344" s="65"/>
      <c r="B344" s="64"/>
      <c r="C344" s="65" t="s">
        <v>181</v>
      </c>
      <c r="D344" s="187" t="str">
        <f t="shared" si="16"/>
        <v/>
      </c>
      <c r="E344" s="187" t="str">
        <f t="shared" si="17"/>
        <v/>
      </c>
      <c r="F344" s="187" t="str">
        <f t="shared" si="18"/>
        <v/>
      </c>
      <c r="G344" s="187" t="e">
        <f>VLOOKUP(F344,'Expense group &amp; type'!$E$6:$F$52,2,FALSE)</f>
        <v>#N/A</v>
      </c>
      <c r="H344" s="43"/>
      <c r="I344" s="43"/>
      <c r="J344" s="189">
        <v>0</v>
      </c>
      <c r="K344" s="59"/>
      <c r="L344" s="188"/>
      <c r="M344" s="49"/>
      <c r="N344" s="46"/>
      <c r="O344" s="46"/>
      <c r="P344" s="46"/>
      <c r="Q344" s="46"/>
    </row>
    <row r="345" spans="1:17">
      <c r="A345" s="65"/>
      <c r="B345" s="64"/>
      <c r="C345" s="65" t="s">
        <v>181</v>
      </c>
      <c r="D345" s="187" t="str">
        <f t="shared" si="16"/>
        <v/>
      </c>
      <c r="E345" s="187" t="str">
        <f t="shared" si="17"/>
        <v/>
      </c>
      <c r="F345" s="187" t="str">
        <f t="shared" si="18"/>
        <v/>
      </c>
      <c r="G345" s="187" t="e">
        <f>VLOOKUP(F345,'Expense group &amp; type'!$E$6:$F$52,2,FALSE)</f>
        <v>#N/A</v>
      </c>
      <c r="H345" s="43"/>
      <c r="I345" s="43"/>
      <c r="J345" s="189">
        <v>0</v>
      </c>
      <c r="K345" s="59"/>
      <c r="L345" s="188"/>
      <c r="M345" s="49"/>
      <c r="N345" s="46"/>
      <c r="O345" s="46"/>
      <c r="P345" s="46"/>
      <c r="Q345" s="46"/>
    </row>
    <row r="346" spans="1:17">
      <c r="A346" s="65"/>
      <c r="B346" s="64"/>
      <c r="C346" s="65" t="s">
        <v>181</v>
      </c>
      <c r="D346" s="187" t="str">
        <f t="shared" si="16"/>
        <v/>
      </c>
      <c r="E346" s="187" t="str">
        <f t="shared" si="17"/>
        <v/>
      </c>
      <c r="F346" s="187" t="str">
        <f t="shared" si="18"/>
        <v/>
      </c>
      <c r="G346" s="187" t="e">
        <f>VLOOKUP(F346,'Expense group &amp; type'!$E$6:$F$52,2,FALSE)</f>
        <v>#N/A</v>
      </c>
      <c r="H346" s="43"/>
      <c r="I346" s="43"/>
      <c r="J346" s="189">
        <v>0</v>
      </c>
      <c r="K346" s="59"/>
      <c r="L346" s="188"/>
      <c r="M346" s="49"/>
      <c r="N346" s="46"/>
      <c r="O346" s="46"/>
      <c r="P346" s="46"/>
      <c r="Q346" s="46"/>
    </row>
    <row r="347" spans="1:17">
      <c r="A347" s="65"/>
      <c r="B347" s="64"/>
      <c r="C347" s="65" t="s">
        <v>181</v>
      </c>
      <c r="D347" s="187" t="str">
        <f t="shared" si="16"/>
        <v/>
      </c>
      <c r="E347" s="187" t="str">
        <f t="shared" si="17"/>
        <v/>
      </c>
      <c r="F347" s="187" t="str">
        <f t="shared" si="18"/>
        <v/>
      </c>
      <c r="G347" s="187" t="e">
        <f>VLOOKUP(F347,'Expense group &amp; type'!$E$6:$F$52,2,FALSE)</f>
        <v>#N/A</v>
      </c>
      <c r="H347" s="43"/>
      <c r="I347" s="43"/>
      <c r="J347" s="189">
        <v>0</v>
      </c>
      <c r="K347" s="59"/>
      <c r="L347" s="188"/>
      <c r="M347" s="49"/>
      <c r="N347" s="46"/>
      <c r="O347" s="46"/>
      <c r="P347" s="46"/>
      <c r="Q347" s="46"/>
    </row>
    <row r="348" spans="1:17">
      <c r="A348" s="65"/>
      <c r="B348" s="64"/>
      <c r="C348" s="65" t="s">
        <v>181</v>
      </c>
      <c r="D348" s="187" t="str">
        <f t="shared" si="16"/>
        <v/>
      </c>
      <c r="E348" s="187" t="str">
        <f t="shared" si="17"/>
        <v/>
      </c>
      <c r="F348" s="187" t="str">
        <f t="shared" si="18"/>
        <v/>
      </c>
      <c r="G348" s="187" t="e">
        <f>VLOOKUP(F348,'Expense group &amp; type'!$E$6:$F$52,2,FALSE)</f>
        <v>#N/A</v>
      </c>
      <c r="H348" s="43"/>
      <c r="I348" s="43"/>
      <c r="J348" s="189">
        <v>0</v>
      </c>
      <c r="K348" s="59"/>
      <c r="L348" s="188"/>
      <c r="M348" s="49"/>
      <c r="N348" s="46"/>
      <c r="O348" s="46"/>
      <c r="P348" s="46"/>
      <c r="Q348" s="46"/>
    </row>
    <row r="349" spans="1:17">
      <c r="A349" s="65"/>
      <c r="B349" s="64"/>
      <c r="C349" s="65" t="s">
        <v>181</v>
      </c>
      <c r="D349" s="187" t="str">
        <f t="shared" si="16"/>
        <v/>
      </c>
      <c r="E349" s="187" t="str">
        <f t="shared" si="17"/>
        <v/>
      </c>
      <c r="F349" s="187" t="str">
        <f t="shared" si="18"/>
        <v/>
      </c>
      <c r="G349" s="187" t="e">
        <f>VLOOKUP(F349,'Expense group &amp; type'!$E$6:$F$52,2,FALSE)</f>
        <v>#N/A</v>
      </c>
      <c r="H349" s="43"/>
      <c r="I349" s="43"/>
      <c r="J349" s="189">
        <v>0</v>
      </c>
      <c r="K349" s="59"/>
      <c r="L349" s="188"/>
      <c r="M349" s="49"/>
      <c r="N349" s="46"/>
      <c r="O349" s="46"/>
      <c r="P349" s="46"/>
      <c r="Q349" s="46"/>
    </row>
    <row r="350" spans="1:17">
      <c r="A350" s="65"/>
      <c r="B350" s="64"/>
      <c r="C350" s="65" t="s">
        <v>181</v>
      </c>
      <c r="D350" s="187" t="str">
        <f t="shared" si="16"/>
        <v/>
      </c>
      <c r="E350" s="187" t="str">
        <f t="shared" si="17"/>
        <v/>
      </c>
      <c r="F350" s="187" t="str">
        <f t="shared" si="18"/>
        <v/>
      </c>
      <c r="G350" s="187" t="e">
        <f>VLOOKUP(F350,'Expense group &amp; type'!$E$6:$F$52,2,FALSE)</f>
        <v>#N/A</v>
      </c>
      <c r="H350" s="43"/>
      <c r="I350" s="43"/>
      <c r="J350" s="189">
        <v>0</v>
      </c>
      <c r="K350" s="59"/>
      <c r="L350" s="188"/>
      <c r="M350" s="49"/>
      <c r="N350" s="46"/>
      <c r="O350" s="46"/>
      <c r="P350" s="46"/>
      <c r="Q350" s="46"/>
    </row>
    <row r="351" spans="1:17">
      <c r="A351" s="65"/>
      <c r="B351" s="64"/>
      <c r="C351" s="65" t="s">
        <v>181</v>
      </c>
      <c r="D351" s="187" t="str">
        <f t="shared" si="16"/>
        <v/>
      </c>
      <c r="E351" s="187" t="str">
        <f t="shared" si="17"/>
        <v/>
      </c>
      <c r="F351" s="187" t="str">
        <f t="shared" si="18"/>
        <v/>
      </c>
      <c r="G351" s="187" t="e">
        <f>VLOOKUP(F351,'Expense group &amp; type'!$E$6:$F$52,2,FALSE)</f>
        <v>#N/A</v>
      </c>
      <c r="H351" s="43"/>
      <c r="I351" s="43"/>
      <c r="J351" s="189">
        <v>0</v>
      </c>
      <c r="K351" s="59"/>
      <c r="L351" s="188"/>
      <c r="M351" s="49"/>
      <c r="N351" s="46"/>
      <c r="O351" s="46"/>
      <c r="P351" s="46"/>
      <c r="Q351" s="46"/>
    </row>
    <row r="352" spans="1:17">
      <c r="A352" s="65"/>
      <c r="B352" s="64"/>
      <c r="C352" s="65" t="s">
        <v>181</v>
      </c>
      <c r="D352" s="187" t="str">
        <f t="shared" si="16"/>
        <v/>
      </c>
      <c r="E352" s="187" t="str">
        <f t="shared" si="17"/>
        <v/>
      </c>
      <c r="F352" s="187" t="str">
        <f t="shared" si="18"/>
        <v/>
      </c>
      <c r="G352" s="187" t="e">
        <f>VLOOKUP(F352,'Expense group &amp; type'!$E$6:$F$52,2,FALSE)</f>
        <v>#N/A</v>
      </c>
      <c r="H352" s="43"/>
      <c r="I352" s="43"/>
      <c r="J352" s="189">
        <v>0</v>
      </c>
      <c r="K352" s="59"/>
      <c r="L352" s="188"/>
      <c r="M352" s="49"/>
      <c r="N352" s="46"/>
      <c r="O352" s="46"/>
      <c r="P352" s="46"/>
      <c r="Q352" s="46"/>
    </row>
    <row r="353" spans="1:17">
      <c r="A353" s="65"/>
      <c r="B353" s="64"/>
      <c r="C353" s="65" t="s">
        <v>181</v>
      </c>
      <c r="D353" s="187" t="str">
        <f t="shared" si="16"/>
        <v/>
      </c>
      <c r="E353" s="187" t="str">
        <f t="shared" si="17"/>
        <v/>
      </c>
      <c r="F353" s="187" t="str">
        <f t="shared" si="18"/>
        <v/>
      </c>
      <c r="G353" s="187" t="e">
        <f>VLOOKUP(F353,'Expense group &amp; type'!$E$6:$F$52,2,FALSE)</f>
        <v>#N/A</v>
      </c>
      <c r="H353" s="43"/>
      <c r="I353" s="43"/>
      <c r="J353" s="189">
        <v>0</v>
      </c>
      <c r="K353" s="59"/>
      <c r="L353" s="188"/>
      <c r="M353" s="49"/>
      <c r="N353" s="46"/>
      <c r="O353" s="46"/>
      <c r="P353" s="46"/>
      <c r="Q353" s="46"/>
    </row>
    <row r="354" spans="1:17">
      <c r="A354" s="65"/>
      <c r="B354" s="64"/>
      <c r="C354" s="65" t="s">
        <v>181</v>
      </c>
      <c r="D354" s="187" t="str">
        <f t="shared" si="16"/>
        <v/>
      </c>
      <c r="E354" s="187" t="str">
        <f t="shared" si="17"/>
        <v/>
      </c>
      <c r="F354" s="187" t="str">
        <f t="shared" si="18"/>
        <v/>
      </c>
      <c r="G354" s="187" t="e">
        <f>VLOOKUP(F354,'Expense group &amp; type'!$E$6:$F$52,2,FALSE)</f>
        <v>#N/A</v>
      </c>
      <c r="H354" s="43"/>
      <c r="I354" s="43"/>
      <c r="J354" s="189">
        <v>0</v>
      </c>
      <c r="K354" s="59"/>
      <c r="L354" s="188"/>
      <c r="M354" s="49"/>
      <c r="N354" s="46"/>
      <c r="O354" s="46"/>
      <c r="P354" s="46"/>
      <c r="Q354" s="46"/>
    </row>
    <row r="355" spans="1:17">
      <c r="A355" s="65"/>
      <c r="B355" s="64"/>
      <c r="C355" s="65" t="s">
        <v>181</v>
      </c>
      <c r="D355" s="187" t="str">
        <f t="shared" si="16"/>
        <v/>
      </c>
      <c r="E355" s="187" t="str">
        <f t="shared" si="17"/>
        <v/>
      </c>
      <c r="F355" s="187" t="str">
        <f t="shared" si="18"/>
        <v/>
      </c>
      <c r="G355" s="187" t="e">
        <f>VLOOKUP(F355,'Expense group &amp; type'!$E$6:$F$52,2,FALSE)</f>
        <v>#N/A</v>
      </c>
      <c r="H355" s="43"/>
      <c r="I355" s="43"/>
      <c r="J355" s="189">
        <v>0</v>
      </c>
      <c r="K355" s="59"/>
      <c r="L355" s="188"/>
      <c r="M355" s="49"/>
      <c r="N355" s="46"/>
      <c r="O355" s="46"/>
      <c r="P355" s="46"/>
      <c r="Q355" s="46"/>
    </row>
    <row r="356" spans="1:17">
      <c r="A356" s="65"/>
      <c r="B356" s="64"/>
      <c r="C356" s="65" t="s">
        <v>181</v>
      </c>
      <c r="D356" s="187" t="str">
        <f t="shared" si="16"/>
        <v/>
      </c>
      <c r="E356" s="187" t="str">
        <f t="shared" si="17"/>
        <v/>
      </c>
      <c r="F356" s="187" t="str">
        <f t="shared" si="18"/>
        <v/>
      </c>
      <c r="G356" s="187" t="e">
        <f>VLOOKUP(F356,'Expense group &amp; type'!$E$6:$F$52,2,FALSE)</f>
        <v>#N/A</v>
      </c>
      <c r="H356" s="43"/>
      <c r="I356" s="43"/>
      <c r="J356" s="189">
        <v>0</v>
      </c>
      <c r="K356" s="59"/>
      <c r="L356" s="188"/>
      <c r="M356" s="49"/>
      <c r="N356" s="46"/>
      <c r="O356" s="46"/>
      <c r="P356" s="46"/>
      <c r="Q356" s="46"/>
    </row>
    <row r="357" spans="1:17">
      <c r="A357" s="65"/>
      <c r="B357" s="64"/>
      <c r="C357" s="65" t="s">
        <v>181</v>
      </c>
      <c r="D357" s="187" t="str">
        <f t="shared" si="16"/>
        <v/>
      </c>
      <c r="E357" s="187" t="str">
        <f t="shared" si="17"/>
        <v/>
      </c>
      <c r="F357" s="187" t="str">
        <f t="shared" si="18"/>
        <v/>
      </c>
      <c r="G357" s="187" t="e">
        <f>VLOOKUP(F357,'Expense group &amp; type'!$E$6:$F$52,2,FALSE)</f>
        <v>#N/A</v>
      </c>
      <c r="H357" s="43"/>
      <c r="I357" s="43"/>
      <c r="J357" s="189">
        <v>0</v>
      </c>
      <c r="K357" s="59"/>
      <c r="L357" s="188"/>
      <c r="M357" s="49"/>
      <c r="N357" s="46"/>
      <c r="O357" s="46"/>
      <c r="P357" s="46"/>
      <c r="Q357" s="46"/>
    </row>
    <row r="358" spans="1:17">
      <c r="A358" s="65"/>
      <c r="B358" s="64"/>
      <c r="C358" s="65" t="s">
        <v>181</v>
      </c>
      <c r="D358" s="187" t="str">
        <f t="shared" si="16"/>
        <v/>
      </c>
      <c r="E358" s="187" t="str">
        <f t="shared" si="17"/>
        <v/>
      </c>
      <c r="F358" s="187" t="str">
        <f t="shared" si="18"/>
        <v/>
      </c>
      <c r="G358" s="187" t="e">
        <f>VLOOKUP(F358,'Expense group &amp; type'!$E$6:$F$52,2,FALSE)</f>
        <v>#N/A</v>
      </c>
      <c r="H358" s="43"/>
      <c r="I358" s="43"/>
      <c r="J358" s="189">
        <v>0</v>
      </c>
      <c r="K358" s="59"/>
      <c r="L358" s="188"/>
      <c r="M358" s="49"/>
      <c r="N358" s="46"/>
      <c r="O358" s="46"/>
      <c r="P358" s="46"/>
      <c r="Q358" s="46"/>
    </row>
    <row r="359" spans="1:17">
      <c r="A359" s="65"/>
      <c r="B359" s="64"/>
      <c r="C359" s="65" t="s">
        <v>181</v>
      </c>
      <c r="D359" s="187" t="str">
        <f t="shared" si="16"/>
        <v/>
      </c>
      <c r="E359" s="187" t="str">
        <f t="shared" si="17"/>
        <v/>
      </c>
      <c r="F359" s="187" t="str">
        <f t="shared" si="18"/>
        <v/>
      </c>
      <c r="G359" s="187" t="e">
        <f>VLOOKUP(F359,'Expense group &amp; type'!$E$6:$F$52,2,FALSE)</f>
        <v>#N/A</v>
      </c>
      <c r="H359" s="43"/>
      <c r="I359" s="43"/>
      <c r="J359" s="189">
        <v>0</v>
      </c>
      <c r="K359" s="59"/>
      <c r="L359" s="188"/>
      <c r="M359" s="49"/>
      <c r="N359" s="46"/>
      <c r="O359" s="46"/>
      <c r="P359" s="46"/>
      <c r="Q359" s="46"/>
    </row>
    <row r="360" spans="1:17">
      <c r="A360" s="65"/>
      <c r="B360" s="64"/>
      <c r="C360" s="65" t="s">
        <v>181</v>
      </c>
      <c r="D360" s="187" t="str">
        <f t="shared" si="16"/>
        <v/>
      </c>
      <c r="E360" s="187" t="str">
        <f t="shared" si="17"/>
        <v/>
      </c>
      <c r="F360" s="187" t="str">
        <f t="shared" si="18"/>
        <v/>
      </c>
      <c r="G360" s="187" t="e">
        <f>VLOOKUP(F360,'Expense group &amp; type'!$E$6:$F$52,2,FALSE)</f>
        <v>#N/A</v>
      </c>
      <c r="H360" s="43"/>
      <c r="I360" s="43"/>
      <c r="J360" s="189">
        <v>0</v>
      </c>
      <c r="K360" s="59"/>
      <c r="L360" s="188"/>
      <c r="M360" s="49"/>
      <c r="N360" s="46"/>
      <c r="O360" s="46"/>
      <c r="P360" s="46"/>
      <c r="Q360" s="46"/>
    </row>
    <row r="361" spans="1:17">
      <c r="A361" s="65"/>
      <c r="B361" s="64"/>
      <c r="C361" s="65" t="s">
        <v>181</v>
      </c>
      <c r="D361" s="187" t="str">
        <f t="shared" si="16"/>
        <v/>
      </c>
      <c r="E361" s="187" t="str">
        <f t="shared" si="17"/>
        <v/>
      </c>
      <c r="F361" s="187" t="str">
        <f t="shared" si="18"/>
        <v/>
      </c>
      <c r="G361" s="187" t="e">
        <f>VLOOKUP(F361,'Expense group &amp; type'!$E$6:$F$52,2,FALSE)</f>
        <v>#N/A</v>
      </c>
      <c r="H361" s="43"/>
      <c r="I361" s="43"/>
      <c r="J361" s="189">
        <v>0</v>
      </c>
      <c r="K361" s="59"/>
      <c r="L361" s="188"/>
      <c r="M361" s="49"/>
      <c r="N361" s="46"/>
      <c r="O361" s="46"/>
      <c r="P361" s="46"/>
      <c r="Q361" s="46"/>
    </row>
    <row r="362" spans="1:17">
      <c r="A362" s="65"/>
      <c r="B362" s="64"/>
      <c r="C362" s="65" t="s">
        <v>181</v>
      </c>
      <c r="D362" s="187" t="str">
        <f t="shared" si="16"/>
        <v/>
      </c>
      <c r="E362" s="187" t="str">
        <f t="shared" si="17"/>
        <v/>
      </c>
      <c r="F362" s="187" t="str">
        <f t="shared" si="18"/>
        <v/>
      </c>
      <c r="G362" s="187" t="e">
        <f>VLOOKUP(F362,'Expense group &amp; type'!$E$6:$F$52,2,FALSE)</f>
        <v>#N/A</v>
      </c>
      <c r="H362" s="43"/>
      <c r="I362" s="43"/>
      <c r="J362" s="189">
        <v>0</v>
      </c>
      <c r="K362" s="59"/>
      <c r="L362" s="188"/>
      <c r="M362" s="49"/>
      <c r="N362" s="46"/>
      <c r="O362" s="46"/>
      <c r="P362" s="46"/>
      <c r="Q362" s="46"/>
    </row>
    <row r="363" spans="1:17">
      <c r="A363" s="65"/>
      <c r="B363" s="64"/>
      <c r="C363" s="65" t="s">
        <v>181</v>
      </c>
      <c r="D363" s="187" t="str">
        <f t="shared" si="16"/>
        <v/>
      </c>
      <c r="E363" s="187" t="str">
        <f t="shared" si="17"/>
        <v/>
      </c>
      <c r="F363" s="187" t="str">
        <f t="shared" si="18"/>
        <v/>
      </c>
      <c r="G363" s="187" t="e">
        <f>VLOOKUP(F363,'Expense group &amp; type'!$E$6:$F$52,2,FALSE)</f>
        <v>#N/A</v>
      </c>
      <c r="H363" s="43"/>
      <c r="I363" s="43"/>
      <c r="J363" s="189">
        <v>0</v>
      </c>
      <c r="K363" s="59"/>
      <c r="L363" s="188"/>
      <c r="M363" s="49"/>
      <c r="N363" s="46"/>
      <c r="O363" s="46"/>
      <c r="P363" s="46"/>
      <c r="Q363" s="46"/>
    </row>
    <row r="364" spans="1:17">
      <c r="A364" s="65"/>
      <c r="B364" s="64"/>
      <c r="C364" s="65" t="s">
        <v>181</v>
      </c>
      <c r="D364" s="187" t="str">
        <f t="shared" si="16"/>
        <v/>
      </c>
      <c r="E364" s="187" t="str">
        <f t="shared" si="17"/>
        <v/>
      </c>
      <c r="F364" s="187" t="str">
        <f t="shared" si="18"/>
        <v/>
      </c>
      <c r="G364" s="187" t="e">
        <f>VLOOKUP(F364,'Expense group &amp; type'!$E$6:$F$52,2,FALSE)</f>
        <v>#N/A</v>
      </c>
      <c r="H364" s="43"/>
      <c r="I364" s="43"/>
      <c r="J364" s="189">
        <v>0</v>
      </c>
      <c r="K364" s="59"/>
      <c r="L364" s="188"/>
      <c r="M364" s="49"/>
      <c r="N364" s="46"/>
      <c r="O364" s="46"/>
      <c r="P364" s="46"/>
      <c r="Q364" s="46"/>
    </row>
    <row r="365" spans="1:17">
      <c r="A365" s="65"/>
      <c r="B365" s="64"/>
      <c r="C365" s="65" t="s">
        <v>181</v>
      </c>
      <c r="D365" s="187" t="str">
        <f t="shared" si="16"/>
        <v/>
      </c>
      <c r="E365" s="187" t="str">
        <f t="shared" si="17"/>
        <v/>
      </c>
      <c r="F365" s="187" t="str">
        <f t="shared" si="18"/>
        <v/>
      </c>
      <c r="G365" s="187" t="e">
        <f>VLOOKUP(F365,'Expense group &amp; type'!$E$6:$F$52,2,FALSE)</f>
        <v>#N/A</v>
      </c>
      <c r="H365" s="43"/>
      <c r="I365" s="43"/>
      <c r="J365" s="189">
        <v>0</v>
      </c>
      <c r="K365" s="59"/>
      <c r="L365" s="188"/>
      <c r="M365" s="49"/>
      <c r="N365" s="46"/>
      <c r="O365" s="46"/>
      <c r="P365" s="46"/>
      <c r="Q365" s="46"/>
    </row>
    <row r="366" spans="1:17">
      <c r="A366" s="65"/>
      <c r="B366" s="64"/>
      <c r="C366" s="65" t="s">
        <v>181</v>
      </c>
      <c r="D366" s="187" t="str">
        <f t="shared" si="16"/>
        <v/>
      </c>
      <c r="E366" s="187" t="str">
        <f t="shared" si="17"/>
        <v/>
      </c>
      <c r="F366" s="187" t="str">
        <f t="shared" si="18"/>
        <v/>
      </c>
      <c r="G366" s="187" t="e">
        <f>VLOOKUP(F366,'Expense group &amp; type'!$E$6:$F$52,2,FALSE)</f>
        <v>#N/A</v>
      </c>
      <c r="H366" s="43"/>
      <c r="I366" s="43"/>
      <c r="J366" s="189">
        <v>0</v>
      </c>
      <c r="K366" s="59"/>
      <c r="L366" s="188"/>
      <c r="M366" s="49"/>
      <c r="N366" s="46"/>
      <c r="O366" s="46"/>
      <c r="P366" s="46"/>
      <c r="Q366" s="46"/>
    </row>
    <row r="367" spans="1:17">
      <c r="A367" s="65"/>
      <c r="B367" s="64"/>
      <c r="C367" s="65" t="s">
        <v>181</v>
      </c>
      <c r="D367" s="187" t="str">
        <f t="shared" si="16"/>
        <v/>
      </c>
      <c r="E367" s="187" t="str">
        <f t="shared" si="17"/>
        <v/>
      </c>
      <c r="F367" s="187" t="str">
        <f t="shared" si="18"/>
        <v/>
      </c>
      <c r="G367" s="187" t="e">
        <f>VLOOKUP(F367,'Expense group &amp; type'!$E$6:$F$52,2,FALSE)</f>
        <v>#N/A</v>
      </c>
      <c r="H367" s="43"/>
      <c r="I367" s="43"/>
      <c r="J367" s="189">
        <v>0</v>
      </c>
      <c r="K367" s="59"/>
      <c r="L367" s="188"/>
      <c r="M367" s="49"/>
      <c r="N367" s="46"/>
      <c r="O367" s="46"/>
      <c r="P367" s="46"/>
      <c r="Q367" s="46"/>
    </row>
    <row r="368" spans="1:17">
      <c r="A368" s="65"/>
      <c r="B368" s="64"/>
      <c r="C368" s="65" t="s">
        <v>181</v>
      </c>
      <c r="D368" s="187" t="str">
        <f t="shared" si="16"/>
        <v/>
      </c>
      <c r="E368" s="187" t="str">
        <f t="shared" si="17"/>
        <v/>
      </c>
      <c r="F368" s="187" t="str">
        <f t="shared" si="18"/>
        <v/>
      </c>
      <c r="G368" s="187" t="e">
        <f>VLOOKUP(F368,'Expense group &amp; type'!$E$6:$F$52,2,FALSE)</f>
        <v>#N/A</v>
      </c>
      <c r="H368" s="43"/>
      <c r="I368" s="43"/>
      <c r="J368" s="189">
        <v>0</v>
      </c>
      <c r="K368" s="59"/>
      <c r="L368" s="188"/>
      <c r="M368" s="49"/>
      <c r="N368" s="46"/>
      <c r="O368" s="46"/>
      <c r="P368" s="46"/>
      <c r="Q368" s="46"/>
    </row>
    <row r="369" spans="1:17">
      <c r="A369" s="65"/>
      <c r="B369" s="64"/>
      <c r="C369" s="65" t="s">
        <v>181</v>
      </c>
      <c r="D369" s="187" t="str">
        <f t="shared" si="16"/>
        <v/>
      </c>
      <c r="E369" s="187" t="str">
        <f t="shared" si="17"/>
        <v/>
      </c>
      <c r="F369" s="187" t="str">
        <f t="shared" si="18"/>
        <v/>
      </c>
      <c r="G369" s="187" t="e">
        <f>VLOOKUP(F369,'Expense group &amp; type'!$E$6:$F$52,2,FALSE)</f>
        <v>#N/A</v>
      </c>
      <c r="H369" s="43"/>
      <c r="I369" s="43"/>
      <c r="J369" s="189">
        <v>0</v>
      </c>
      <c r="K369" s="59"/>
      <c r="L369" s="188"/>
      <c r="M369" s="49"/>
      <c r="N369" s="46"/>
      <c r="O369" s="46"/>
      <c r="P369" s="46"/>
      <c r="Q369" s="46"/>
    </row>
    <row r="370" spans="1:17">
      <c r="A370" s="65"/>
      <c r="B370" s="64"/>
      <c r="C370" s="65" t="s">
        <v>181</v>
      </c>
      <c r="D370" s="187" t="str">
        <f t="shared" si="16"/>
        <v/>
      </c>
      <c r="E370" s="187" t="str">
        <f t="shared" si="17"/>
        <v/>
      </c>
      <c r="F370" s="187" t="str">
        <f t="shared" si="18"/>
        <v/>
      </c>
      <c r="G370" s="187" t="e">
        <f>VLOOKUP(F370,'Expense group &amp; type'!$E$6:$F$52,2,FALSE)</f>
        <v>#N/A</v>
      </c>
      <c r="H370" s="43"/>
      <c r="I370" s="43"/>
      <c r="J370" s="189">
        <v>0</v>
      </c>
      <c r="K370" s="59"/>
      <c r="L370" s="188"/>
      <c r="M370" s="49"/>
      <c r="N370" s="46"/>
      <c r="O370" s="46"/>
      <c r="P370" s="46"/>
      <c r="Q370" s="46"/>
    </row>
    <row r="371" spans="1:17">
      <c r="A371" s="65"/>
      <c r="B371" s="67"/>
      <c r="C371" s="65" t="s">
        <v>181</v>
      </c>
      <c r="D371" s="187" t="str">
        <f t="shared" si="16"/>
        <v/>
      </c>
      <c r="E371" s="187" t="str">
        <f t="shared" si="17"/>
        <v/>
      </c>
      <c r="F371" s="187" t="str">
        <f t="shared" si="18"/>
        <v/>
      </c>
      <c r="G371" s="187" t="e">
        <f>VLOOKUP(F371,'Expense group &amp; type'!$E$6:$F$52,2,FALSE)</f>
        <v>#N/A</v>
      </c>
      <c r="H371" s="46"/>
      <c r="I371" s="46"/>
      <c r="J371" s="189">
        <v>0</v>
      </c>
      <c r="K371" s="59"/>
      <c r="L371" s="188"/>
      <c r="M371" s="49"/>
      <c r="N371" s="46"/>
      <c r="O371" s="46"/>
      <c r="P371" s="46"/>
      <c r="Q371" s="46"/>
    </row>
    <row r="372" spans="1:17">
      <c r="A372" s="65"/>
      <c r="B372" s="67"/>
      <c r="C372" s="65" t="s">
        <v>181</v>
      </c>
      <c r="D372" s="187" t="str">
        <f t="shared" si="16"/>
        <v/>
      </c>
      <c r="E372" s="187" t="str">
        <f t="shared" si="17"/>
        <v/>
      </c>
      <c r="F372" s="187" t="str">
        <f t="shared" si="18"/>
        <v/>
      </c>
      <c r="G372" s="187" t="e">
        <f>VLOOKUP(F372,'Expense group &amp; type'!$E$6:$F$52,2,FALSE)</f>
        <v>#N/A</v>
      </c>
      <c r="H372" s="46"/>
      <c r="I372" s="46"/>
      <c r="J372" s="189">
        <v>0</v>
      </c>
      <c r="K372" s="59"/>
      <c r="L372" s="188"/>
      <c r="M372" s="49"/>
      <c r="N372" s="46"/>
      <c r="O372" s="46"/>
      <c r="P372" s="46"/>
      <c r="Q372" s="46"/>
    </row>
    <row r="373" spans="1:17">
      <c r="A373" s="65"/>
      <c r="B373" s="67"/>
      <c r="C373" s="65" t="s">
        <v>181</v>
      </c>
      <c r="D373" s="187" t="str">
        <f t="shared" si="16"/>
        <v/>
      </c>
      <c r="E373" s="187" t="str">
        <f t="shared" si="17"/>
        <v/>
      </c>
      <c r="F373" s="187" t="str">
        <f t="shared" si="18"/>
        <v/>
      </c>
      <c r="G373" s="187" t="e">
        <f>VLOOKUP(F373,'Expense group &amp; type'!$E$6:$F$52,2,FALSE)</f>
        <v>#N/A</v>
      </c>
      <c r="H373" s="46"/>
      <c r="I373" s="46"/>
      <c r="J373" s="189">
        <v>0</v>
      </c>
      <c r="K373" s="59"/>
      <c r="L373" s="188"/>
      <c r="M373" s="49"/>
      <c r="N373" s="46"/>
      <c r="O373" s="46"/>
      <c r="P373" s="46"/>
      <c r="Q373" s="46"/>
    </row>
    <row r="374" spans="1:17">
      <c r="A374" s="65"/>
      <c r="B374" s="67"/>
      <c r="C374" s="65" t="s">
        <v>181</v>
      </c>
      <c r="D374" s="187" t="str">
        <f t="shared" si="16"/>
        <v/>
      </c>
      <c r="E374" s="187" t="str">
        <f t="shared" si="17"/>
        <v/>
      </c>
      <c r="F374" s="187" t="str">
        <f t="shared" si="18"/>
        <v/>
      </c>
      <c r="G374" s="187" t="e">
        <f>VLOOKUP(F374,'Expense group &amp; type'!$E$6:$F$52,2,FALSE)</f>
        <v>#N/A</v>
      </c>
      <c r="H374" s="46"/>
      <c r="I374" s="46"/>
      <c r="J374" s="189">
        <v>0</v>
      </c>
      <c r="K374" s="59"/>
      <c r="L374" s="188"/>
      <c r="M374" s="49"/>
      <c r="N374" s="46"/>
      <c r="O374" s="46"/>
      <c r="P374" s="46"/>
      <c r="Q374" s="46"/>
    </row>
    <row r="375" spans="1:17">
      <c r="A375" s="65"/>
      <c r="B375" s="67"/>
      <c r="C375" s="65" t="s">
        <v>181</v>
      </c>
      <c r="D375" s="187" t="str">
        <f t="shared" si="16"/>
        <v/>
      </c>
      <c r="E375" s="187" t="str">
        <f t="shared" si="17"/>
        <v/>
      </c>
      <c r="F375" s="187" t="str">
        <f t="shared" si="18"/>
        <v/>
      </c>
      <c r="G375" s="187" t="e">
        <f>VLOOKUP(F375,'Expense group &amp; type'!$E$6:$F$52,2,FALSE)</f>
        <v>#N/A</v>
      </c>
      <c r="H375" s="46"/>
      <c r="I375" s="46"/>
      <c r="J375" s="189">
        <v>0</v>
      </c>
      <c r="K375" s="59"/>
      <c r="L375" s="188"/>
      <c r="M375" s="49"/>
      <c r="N375" s="46"/>
      <c r="O375" s="46"/>
      <c r="P375" s="46"/>
      <c r="Q375" s="46"/>
    </row>
    <row r="376" spans="1:17">
      <c r="A376" s="65"/>
      <c r="B376" s="67"/>
      <c r="C376" s="65" t="s">
        <v>181</v>
      </c>
      <c r="D376" s="187" t="str">
        <f t="shared" si="16"/>
        <v/>
      </c>
      <c r="E376" s="187" t="str">
        <f t="shared" si="17"/>
        <v/>
      </c>
      <c r="F376" s="187" t="str">
        <f t="shared" si="18"/>
        <v/>
      </c>
      <c r="G376" s="187" t="e">
        <f>VLOOKUP(F376,'Expense group &amp; type'!$E$6:$F$52,2,FALSE)</f>
        <v>#N/A</v>
      </c>
      <c r="H376" s="46"/>
      <c r="I376" s="46"/>
      <c r="J376" s="189">
        <v>0</v>
      </c>
      <c r="K376" s="59"/>
      <c r="L376" s="188"/>
      <c r="M376" s="49"/>
      <c r="N376" s="46"/>
      <c r="O376" s="46"/>
      <c r="P376" s="46"/>
      <c r="Q376" s="46"/>
    </row>
    <row r="377" spans="1:17">
      <c r="A377" s="65"/>
      <c r="B377" s="67"/>
      <c r="C377" s="65" t="s">
        <v>181</v>
      </c>
      <c r="D377" s="187" t="str">
        <f t="shared" si="16"/>
        <v/>
      </c>
      <c r="E377" s="187" t="str">
        <f t="shared" si="17"/>
        <v/>
      </c>
      <c r="F377" s="187" t="str">
        <f t="shared" si="18"/>
        <v/>
      </c>
      <c r="G377" s="187" t="e">
        <f>VLOOKUP(F377,'Expense group &amp; type'!$E$6:$F$52,2,FALSE)</f>
        <v>#N/A</v>
      </c>
      <c r="H377" s="46"/>
      <c r="I377" s="46"/>
      <c r="J377" s="189">
        <v>0</v>
      </c>
      <c r="K377" s="59"/>
      <c r="L377" s="188"/>
      <c r="M377" s="49"/>
      <c r="N377" s="46"/>
      <c r="O377" s="46"/>
      <c r="P377" s="46"/>
      <c r="Q377" s="46"/>
    </row>
    <row r="378" spans="1:17">
      <c r="A378" s="65"/>
      <c r="B378" s="67"/>
      <c r="C378" s="65" t="s">
        <v>181</v>
      </c>
      <c r="D378" s="187" t="str">
        <f t="shared" si="16"/>
        <v/>
      </c>
      <c r="E378" s="187" t="str">
        <f t="shared" si="17"/>
        <v/>
      </c>
      <c r="F378" s="187" t="str">
        <f t="shared" si="18"/>
        <v/>
      </c>
      <c r="G378" s="187" t="e">
        <f>VLOOKUP(F378,'Expense group &amp; type'!$E$6:$F$52,2,FALSE)</f>
        <v>#N/A</v>
      </c>
      <c r="H378" s="46"/>
      <c r="I378" s="46"/>
      <c r="J378" s="189">
        <v>0</v>
      </c>
      <c r="K378" s="59"/>
      <c r="L378" s="188"/>
      <c r="M378" s="49"/>
      <c r="N378" s="46"/>
      <c r="O378" s="46"/>
      <c r="P378" s="46"/>
      <c r="Q378" s="46"/>
    </row>
    <row r="379" spans="1:17">
      <c r="A379" s="65"/>
      <c r="B379" s="67"/>
      <c r="C379" s="65" t="s">
        <v>181</v>
      </c>
      <c r="D379" s="187" t="str">
        <f t="shared" si="16"/>
        <v/>
      </c>
      <c r="E379" s="187" t="str">
        <f t="shared" si="17"/>
        <v/>
      </c>
      <c r="F379" s="187" t="str">
        <f t="shared" si="18"/>
        <v/>
      </c>
      <c r="G379" s="187" t="e">
        <f>VLOOKUP(F379,'Expense group &amp; type'!$E$6:$F$52,2,FALSE)</f>
        <v>#N/A</v>
      </c>
      <c r="H379" s="46"/>
      <c r="I379" s="46"/>
      <c r="J379" s="189">
        <v>0</v>
      </c>
      <c r="K379" s="59"/>
      <c r="L379" s="188"/>
      <c r="M379" s="49"/>
      <c r="N379" s="46"/>
      <c r="O379" s="46"/>
      <c r="P379" s="46"/>
      <c r="Q379" s="46"/>
    </row>
    <row r="380" spans="1:17">
      <c r="A380" s="65"/>
      <c r="B380" s="67"/>
      <c r="C380" s="65" t="s">
        <v>181</v>
      </c>
      <c r="D380" s="187" t="str">
        <f t="shared" si="16"/>
        <v/>
      </c>
      <c r="E380" s="187" t="str">
        <f t="shared" si="17"/>
        <v/>
      </c>
      <c r="F380" s="187" t="str">
        <f t="shared" si="18"/>
        <v/>
      </c>
      <c r="G380" s="187" t="e">
        <f>VLOOKUP(F380,'Expense group &amp; type'!$E$6:$F$52,2,FALSE)</f>
        <v>#N/A</v>
      </c>
      <c r="H380" s="46"/>
      <c r="I380" s="46"/>
      <c r="J380" s="189">
        <v>0</v>
      </c>
      <c r="K380" s="59"/>
      <c r="L380" s="188"/>
      <c r="M380" s="49"/>
      <c r="N380" s="46"/>
      <c r="O380" s="46"/>
      <c r="P380" s="46"/>
      <c r="Q380" s="46"/>
    </row>
    <row r="381" spans="1:17">
      <c r="A381" s="65"/>
      <c r="B381" s="67"/>
      <c r="C381" s="65" t="s">
        <v>181</v>
      </c>
      <c r="D381" s="187" t="str">
        <f t="shared" si="16"/>
        <v/>
      </c>
      <c r="E381" s="187" t="str">
        <f t="shared" si="17"/>
        <v/>
      </c>
      <c r="F381" s="187" t="str">
        <f t="shared" si="18"/>
        <v/>
      </c>
      <c r="G381" s="187" t="e">
        <f>VLOOKUP(F381,'Expense group &amp; type'!$E$6:$F$52,2,FALSE)</f>
        <v>#N/A</v>
      </c>
      <c r="H381" s="46"/>
      <c r="I381" s="46"/>
      <c r="J381" s="189">
        <v>0</v>
      </c>
      <c r="K381" s="59"/>
      <c r="L381" s="188"/>
      <c r="M381" s="49"/>
      <c r="N381" s="46"/>
      <c r="O381" s="46"/>
      <c r="P381" s="46"/>
      <c r="Q381" s="46"/>
    </row>
    <row r="382" spans="1:17">
      <c r="A382" s="65"/>
      <c r="B382" s="67"/>
      <c r="C382" s="65" t="s">
        <v>181</v>
      </c>
      <c r="D382" s="187" t="str">
        <f t="shared" si="16"/>
        <v/>
      </c>
      <c r="E382" s="187" t="str">
        <f t="shared" si="17"/>
        <v/>
      </c>
      <c r="F382" s="187" t="str">
        <f t="shared" si="18"/>
        <v/>
      </c>
      <c r="G382" s="187" t="e">
        <f>VLOOKUP(F382,'Expense group &amp; type'!$E$6:$F$52,2,FALSE)</f>
        <v>#N/A</v>
      </c>
      <c r="H382" s="46"/>
      <c r="I382" s="46"/>
      <c r="J382" s="189">
        <v>0</v>
      </c>
      <c r="K382" s="59"/>
      <c r="L382" s="188"/>
      <c r="M382" s="49"/>
      <c r="N382" s="46"/>
      <c r="O382" s="46"/>
      <c r="P382" s="46"/>
      <c r="Q382" s="46"/>
    </row>
    <row r="383" spans="1:17">
      <c r="A383" s="65"/>
      <c r="B383" s="67"/>
      <c r="C383" s="65" t="s">
        <v>181</v>
      </c>
      <c r="D383" s="187" t="str">
        <f t="shared" si="16"/>
        <v/>
      </c>
      <c r="E383" s="187" t="str">
        <f t="shared" si="17"/>
        <v/>
      </c>
      <c r="F383" s="187" t="str">
        <f t="shared" si="18"/>
        <v/>
      </c>
      <c r="G383" s="187" t="e">
        <f>VLOOKUP(F383,'Expense group &amp; type'!$E$6:$F$52,2,FALSE)</f>
        <v>#N/A</v>
      </c>
      <c r="H383" s="46"/>
      <c r="I383" s="46"/>
      <c r="J383" s="189">
        <v>0</v>
      </c>
      <c r="K383" s="59"/>
      <c r="L383" s="188"/>
      <c r="M383" s="49"/>
      <c r="N383" s="46"/>
      <c r="O383" s="46"/>
      <c r="P383" s="46"/>
      <c r="Q383" s="46"/>
    </row>
    <row r="384" spans="1:17">
      <c r="A384" s="65"/>
      <c r="B384" s="67"/>
      <c r="C384" s="65" t="s">
        <v>181</v>
      </c>
      <c r="D384" s="187" t="str">
        <f t="shared" si="16"/>
        <v/>
      </c>
      <c r="E384" s="187" t="str">
        <f t="shared" si="17"/>
        <v/>
      </c>
      <c r="F384" s="187" t="str">
        <f t="shared" si="18"/>
        <v/>
      </c>
      <c r="G384" s="187" t="e">
        <f>VLOOKUP(F384,'Expense group &amp; type'!$E$6:$F$52,2,FALSE)</f>
        <v>#N/A</v>
      </c>
      <c r="H384" s="46"/>
      <c r="I384" s="46"/>
      <c r="J384" s="189">
        <v>0</v>
      </c>
      <c r="K384" s="59"/>
      <c r="L384" s="188"/>
      <c r="M384" s="49"/>
      <c r="N384" s="46"/>
      <c r="O384" s="46"/>
      <c r="P384" s="46"/>
      <c r="Q384" s="46"/>
    </row>
    <row r="385" spans="1:17">
      <c r="A385" s="65"/>
      <c r="B385" s="67"/>
      <c r="C385" s="65" t="s">
        <v>181</v>
      </c>
      <c r="D385" s="187" t="str">
        <f t="shared" si="16"/>
        <v/>
      </c>
      <c r="E385" s="187" t="str">
        <f t="shared" si="17"/>
        <v/>
      </c>
      <c r="F385" s="187" t="str">
        <f t="shared" si="18"/>
        <v/>
      </c>
      <c r="G385" s="187" t="e">
        <f>VLOOKUP(F385,'Expense group &amp; type'!$E$6:$F$52,2,FALSE)</f>
        <v>#N/A</v>
      </c>
      <c r="H385" s="46"/>
      <c r="I385" s="46"/>
      <c r="J385" s="189">
        <v>0</v>
      </c>
      <c r="K385" s="59"/>
      <c r="L385" s="188"/>
      <c r="M385" s="49"/>
      <c r="N385" s="46"/>
      <c r="O385" s="46"/>
      <c r="P385" s="46"/>
      <c r="Q385" s="46"/>
    </row>
    <row r="386" spans="1:17">
      <c r="A386" s="65"/>
      <c r="B386" s="67"/>
      <c r="C386" s="65" t="s">
        <v>181</v>
      </c>
      <c r="D386" s="187" t="str">
        <f t="shared" si="16"/>
        <v/>
      </c>
      <c r="E386" s="187" t="str">
        <f t="shared" si="17"/>
        <v/>
      </c>
      <c r="F386" s="187" t="str">
        <f t="shared" si="18"/>
        <v/>
      </c>
      <c r="G386" s="187" t="e">
        <f>VLOOKUP(F386,'Expense group &amp; type'!$E$6:$F$52,2,FALSE)</f>
        <v>#N/A</v>
      </c>
      <c r="H386" s="46"/>
      <c r="I386" s="46"/>
      <c r="J386" s="189">
        <v>0</v>
      </c>
      <c r="K386" s="59"/>
      <c r="L386" s="188"/>
      <c r="M386" s="49"/>
      <c r="N386" s="46"/>
      <c r="O386" s="46"/>
      <c r="P386" s="46"/>
      <c r="Q386" s="46"/>
    </row>
    <row r="387" spans="1:17">
      <c r="A387" s="65"/>
      <c r="B387" s="67"/>
      <c r="C387" s="65" t="s">
        <v>181</v>
      </c>
      <c r="D387" s="187" t="str">
        <f t="shared" si="16"/>
        <v/>
      </c>
      <c r="E387" s="187" t="str">
        <f t="shared" si="17"/>
        <v/>
      </c>
      <c r="F387" s="187" t="str">
        <f t="shared" si="18"/>
        <v/>
      </c>
      <c r="G387" s="187" t="e">
        <f>VLOOKUP(F387,'Expense group &amp; type'!$E$6:$F$52,2,FALSE)</f>
        <v>#N/A</v>
      </c>
      <c r="H387" s="46"/>
      <c r="I387" s="46"/>
      <c r="J387" s="189">
        <v>0</v>
      </c>
      <c r="K387" s="59"/>
      <c r="L387" s="188"/>
      <c r="M387" s="49"/>
      <c r="N387" s="46"/>
      <c r="O387" s="46"/>
      <c r="P387" s="46"/>
      <c r="Q387" s="46"/>
    </row>
    <row r="388" spans="1:17">
      <c r="A388" s="65"/>
      <c r="B388" s="67"/>
      <c r="C388" s="65" t="s">
        <v>181</v>
      </c>
      <c r="D388" s="187" t="str">
        <f t="shared" si="16"/>
        <v/>
      </c>
      <c r="E388" s="187" t="str">
        <f t="shared" si="17"/>
        <v/>
      </c>
      <c r="F388" s="187" t="str">
        <f t="shared" si="18"/>
        <v/>
      </c>
      <c r="G388" s="187" t="e">
        <f>VLOOKUP(F388,'Expense group &amp; type'!$E$6:$F$52,2,FALSE)</f>
        <v>#N/A</v>
      </c>
      <c r="H388" s="46"/>
      <c r="I388" s="46"/>
      <c r="J388" s="189">
        <v>0</v>
      </c>
      <c r="K388" s="59"/>
      <c r="L388" s="188"/>
      <c r="M388" s="49"/>
      <c r="N388" s="46"/>
      <c r="O388" s="46"/>
      <c r="P388" s="46"/>
      <c r="Q388" s="46"/>
    </row>
    <row r="389" spans="1:17">
      <c r="A389" s="65"/>
      <c r="B389" s="67"/>
      <c r="C389" s="65" t="s">
        <v>181</v>
      </c>
      <c r="D389" s="187" t="str">
        <f t="shared" si="16"/>
        <v/>
      </c>
      <c r="E389" s="187" t="str">
        <f t="shared" si="17"/>
        <v/>
      </c>
      <c r="F389" s="187" t="str">
        <f t="shared" si="18"/>
        <v/>
      </c>
      <c r="G389" s="187" t="e">
        <f>VLOOKUP(F389,'Expense group &amp; type'!$E$6:$F$52,2,FALSE)</f>
        <v>#N/A</v>
      </c>
      <c r="H389" s="46"/>
      <c r="I389" s="46"/>
      <c r="J389" s="189">
        <v>0</v>
      </c>
      <c r="K389" s="59"/>
      <c r="L389" s="188"/>
      <c r="M389" s="49"/>
      <c r="N389" s="46"/>
      <c r="O389" s="46"/>
      <c r="P389" s="46"/>
      <c r="Q389" s="46"/>
    </row>
    <row r="390" spans="1:17">
      <c r="A390" s="65"/>
      <c r="B390" s="67"/>
      <c r="C390" s="65" t="s">
        <v>181</v>
      </c>
      <c r="D390" s="187" t="str">
        <f t="shared" si="16"/>
        <v/>
      </c>
      <c r="E390" s="187" t="str">
        <f t="shared" si="17"/>
        <v/>
      </c>
      <c r="F390" s="187" t="str">
        <f t="shared" si="18"/>
        <v/>
      </c>
      <c r="G390" s="187" t="e">
        <f>VLOOKUP(F390,'Expense group &amp; type'!$E$6:$F$52,2,FALSE)</f>
        <v>#N/A</v>
      </c>
      <c r="H390" s="46"/>
      <c r="I390" s="46"/>
      <c r="J390" s="189">
        <v>0</v>
      </c>
      <c r="K390" s="59"/>
      <c r="L390" s="188"/>
      <c r="M390" s="49"/>
      <c r="N390" s="46"/>
      <c r="O390" s="46"/>
      <c r="P390" s="46"/>
      <c r="Q390" s="46"/>
    </row>
    <row r="391" spans="1:17">
      <c r="A391" s="65"/>
      <c r="B391" s="67"/>
      <c r="C391" s="65" t="s">
        <v>181</v>
      </c>
      <c r="D391" s="187" t="str">
        <f t="shared" si="16"/>
        <v/>
      </c>
      <c r="E391" s="187" t="str">
        <f t="shared" si="17"/>
        <v/>
      </c>
      <c r="F391" s="187" t="str">
        <f t="shared" si="18"/>
        <v/>
      </c>
      <c r="G391" s="187" t="e">
        <f>VLOOKUP(F391,'Expense group &amp; type'!$E$6:$F$52,2,FALSE)</f>
        <v>#N/A</v>
      </c>
      <c r="H391" s="46"/>
      <c r="I391" s="46"/>
      <c r="J391" s="189">
        <v>0</v>
      </c>
      <c r="K391" s="59"/>
      <c r="L391" s="188"/>
      <c r="M391" s="49"/>
      <c r="N391" s="46"/>
      <c r="O391" s="46"/>
      <c r="P391" s="46"/>
      <c r="Q391" s="46"/>
    </row>
    <row r="392" spans="1:17">
      <c r="A392" s="65"/>
      <c r="B392" s="67"/>
      <c r="C392" s="65" t="s">
        <v>181</v>
      </c>
      <c r="D392" s="187" t="str">
        <f t="shared" si="16"/>
        <v/>
      </c>
      <c r="E392" s="187" t="str">
        <f t="shared" si="17"/>
        <v/>
      </c>
      <c r="F392" s="187" t="str">
        <f t="shared" si="18"/>
        <v/>
      </c>
      <c r="G392" s="187" t="e">
        <f>VLOOKUP(F392,'Expense group &amp; type'!$E$6:$F$52,2,FALSE)</f>
        <v>#N/A</v>
      </c>
      <c r="H392" s="46"/>
      <c r="I392" s="46"/>
      <c r="J392" s="189">
        <v>0</v>
      </c>
      <c r="K392" s="59"/>
      <c r="L392" s="188"/>
      <c r="M392" s="49"/>
      <c r="N392" s="46"/>
      <c r="O392" s="46"/>
      <c r="P392" s="46"/>
      <c r="Q392" s="46"/>
    </row>
    <row r="393" spans="1:17">
      <c r="A393" s="65"/>
      <c r="B393" s="67"/>
      <c r="C393" s="65" t="s">
        <v>181</v>
      </c>
      <c r="D393" s="187" t="str">
        <f t="shared" si="16"/>
        <v/>
      </c>
      <c r="E393" s="187" t="str">
        <f t="shared" si="17"/>
        <v/>
      </c>
      <c r="F393" s="187" t="str">
        <f t="shared" si="18"/>
        <v/>
      </c>
      <c r="G393" s="187" t="e">
        <f>VLOOKUP(F393,'Expense group &amp; type'!$E$6:$F$52,2,FALSE)</f>
        <v>#N/A</v>
      </c>
      <c r="H393" s="46"/>
      <c r="I393" s="46"/>
      <c r="J393" s="189">
        <v>0</v>
      </c>
      <c r="K393" s="59"/>
      <c r="L393" s="188"/>
      <c r="M393" s="49"/>
      <c r="N393" s="46"/>
      <c r="O393" s="46"/>
      <c r="P393" s="46"/>
      <c r="Q393" s="46"/>
    </row>
    <row r="394" spans="1:17">
      <c r="A394" s="65"/>
      <c r="B394" s="67"/>
      <c r="C394" s="65" t="s">
        <v>181</v>
      </c>
      <c r="D394" s="187" t="str">
        <f t="shared" si="16"/>
        <v/>
      </c>
      <c r="E394" s="187" t="str">
        <f t="shared" si="17"/>
        <v/>
      </c>
      <c r="F394" s="187" t="str">
        <f t="shared" si="18"/>
        <v/>
      </c>
      <c r="G394" s="187" t="e">
        <f>VLOOKUP(F394,'Expense group &amp; type'!$E$6:$F$52,2,FALSE)</f>
        <v>#N/A</v>
      </c>
      <c r="H394" s="46"/>
      <c r="I394" s="46"/>
      <c r="J394" s="189">
        <v>0</v>
      </c>
      <c r="K394" s="59"/>
      <c r="L394" s="188"/>
      <c r="M394" s="49"/>
      <c r="N394" s="46"/>
      <c r="O394" s="46"/>
      <c r="P394" s="46"/>
      <c r="Q394" s="46"/>
    </row>
    <row r="395" spans="1:17">
      <c r="A395" s="65"/>
      <c r="B395" s="67"/>
      <c r="C395" s="65" t="s">
        <v>181</v>
      </c>
      <c r="D395" s="187" t="str">
        <f t="shared" si="16"/>
        <v/>
      </c>
      <c r="E395" s="187" t="str">
        <f t="shared" si="17"/>
        <v/>
      </c>
      <c r="F395" s="187" t="str">
        <f t="shared" si="18"/>
        <v/>
      </c>
      <c r="G395" s="187" t="e">
        <f>VLOOKUP(F395,'Expense group &amp; type'!$E$6:$F$52,2,FALSE)</f>
        <v>#N/A</v>
      </c>
      <c r="H395" s="46"/>
      <c r="I395" s="46"/>
      <c r="J395" s="189">
        <v>0</v>
      </c>
      <c r="K395" s="59"/>
      <c r="L395" s="188"/>
      <c r="M395" s="49"/>
      <c r="N395" s="46"/>
      <c r="O395" s="46"/>
      <c r="P395" s="46"/>
      <c r="Q395" s="46"/>
    </row>
    <row r="396" spans="1:17">
      <c r="A396" s="65"/>
      <c r="B396" s="67"/>
      <c r="C396" s="65" t="s">
        <v>181</v>
      </c>
      <c r="D396" s="187" t="str">
        <f t="shared" si="16"/>
        <v/>
      </c>
      <c r="E396" s="187" t="str">
        <f t="shared" si="17"/>
        <v/>
      </c>
      <c r="F396" s="187" t="str">
        <f t="shared" si="18"/>
        <v/>
      </c>
      <c r="G396" s="187" t="e">
        <f>VLOOKUP(F396,'Expense group &amp; type'!$E$6:$F$52,2,FALSE)</f>
        <v>#N/A</v>
      </c>
      <c r="H396" s="46"/>
      <c r="I396" s="46"/>
      <c r="J396" s="189">
        <v>0</v>
      </c>
      <c r="K396" s="59"/>
      <c r="L396" s="188"/>
      <c r="M396" s="49"/>
      <c r="N396" s="46"/>
      <c r="O396" s="46"/>
      <c r="P396" s="46"/>
      <c r="Q396" s="46"/>
    </row>
    <row r="397" spans="1:17">
      <c r="A397" s="65"/>
      <c r="B397" s="67"/>
      <c r="C397" s="65" t="s">
        <v>181</v>
      </c>
      <c r="D397" s="187" t="str">
        <f t="shared" si="16"/>
        <v/>
      </c>
      <c r="E397" s="187" t="str">
        <f t="shared" si="17"/>
        <v/>
      </c>
      <c r="F397" s="187" t="str">
        <f t="shared" si="18"/>
        <v/>
      </c>
      <c r="G397" s="187" t="e">
        <f>VLOOKUP(F397,'Expense group &amp; type'!$E$6:$F$52,2,FALSE)</f>
        <v>#N/A</v>
      </c>
      <c r="H397" s="46"/>
      <c r="I397" s="46"/>
      <c r="J397" s="189">
        <v>0</v>
      </c>
      <c r="K397" s="59"/>
      <c r="L397" s="188"/>
      <c r="M397" s="49"/>
      <c r="N397" s="46"/>
      <c r="O397" s="46"/>
      <c r="P397" s="46"/>
      <c r="Q397" s="46"/>
    </row>
    <row r="398" spans="1:17">
      <c r="A398" s="65"/>
      <c r="B398" s="67"/>
      <c r="C398" s="65" t="s">
        <v>181</v>
      </c>
      <c r="D398" s="187" t="str">
        <f t="shared" ref="D398:D461" si="19">LEFT(RIGHT(B398,3),1)</f>
        <v/>
      </c>
      <c r="E398" s="187" t="str">
        <f t="shared" ref="E398:E461" si="20">RIGHT(B398,2)</f>
        <v/>
      </c>
      <c r="F398" s="187" t="str">
        <f t="shared" ref="F398:F461" si="21">RIGHT(LEFT(B398,3),2)</f>
        <v/>
      </c>
      <c r="G398" s="187" t="e">
        <f>VLOOKUP(F398,'Expense group &amp; type'!$E$6:$F$52,2,FALSE)</f>
        <v>#N/A</v>
      </c>
      <c r="H398" s="46"/>
      <c r="I398" s="46"/>
      <c r="J398" s="189">
        <v>0</v>
      </c>
      <c r="K398" s="59"/>
      <c r="L398" s="188"/>
      <c r="M398" s="49"/>
      <c r="N398" s="46"/>
      <c r="O398" s="46"/>
      <c r="P398" s="46"/>
      <c r="Q398" s="46"/>
    </row>
    <row r="399" spans="1:17">
      <c r="A399" s="65"/>
      <c r="B399" s="67"/>
      <c r="C399" s="65" t="s">
        <v>181</v>
      </c>
      <c r="D399" s="187" t="str">
        <f t="shared" si="19"/>
        <v/>
      </c>
      <c r="E399" s="187" t="str">
        <f t="shared" si="20"/>
        <v/>
      </c>
      <c r="F399" s="187" t="str">
        <f t="shared" si="21"/>
        <v/>
      </c>
      <c r="G399" s="187" t="e">
        <f>VLOOKUP(F399,'Expense group &amp; type'!$E$6:$F$52,2,FALSE)</f>
        <v>#N/A</v>
      </c>
      <c r="H399" s="46"/>
      <c r="I399" s="46"/>
      <c r="J399" s="189">
        <v>0</v>
      </c>
      <c r="K399" s="59"/>
      <c r="L399" s="188"/>
      <c r="M399" s="49"/>
      <c r="N399" s="46"/>
      <c r="O399" s="46"/>
      <c r="P399" s="46"/>
      <c r="Q399" s="46"/>
    </row>
    <row r="400" spans="1:17">
      <c r="A400" s="65"/>
      <c r="B400" s="67"/>
      <c r="C400" s="65" t="s">
        <v>181</v>
      </c>
      <c r="D400" s="187" t="str">
        <f t="shared" si="19"/>
        <v/>
      </c>
      <c r="E400" s="187" t="str">
        <f t="shared" si="20"/>
        <v/>
      </c>
      <c r="F400" s="187" t="str">
        <f t="shared" si="21"/>
        <v/>
      </c>
      <c r="G400" s="187" t="e">
        <f>VLOOKUP(F400,'Expense group &amp; type'!$E$6:$F$52,2,FALSE)</f>
        <v>#N/A</v>
      </c>
      <c r="H400" s="46"/>
      <c r="I400" s="46"/>
      <c r="J400" s="189">
        <v>0</v>
      </c>
      <c r="K400" s="59"/>
      <c r="L400" s="188"/>
      <c r="M400" s="49"/>
      <c r="N400" s="46"/>
      <c r="O400" s="46"/>
      <c r="P400" s="46"/>
      <c r="Q400" s="46"/>
    </row>
    <row r="401" spans="1:17">
      <c r="A401" s="65"/>
      <c r="B401" s="67"/>
      <c r="C401" s="65" t="s">
        <v>181</v>
      </c>
      <c r="D401" s="187" t="str">
        <f t="shared" si="19"/>
        <v/>
      </c>
      <c r="E401" s="187" t="str">
        <f t="shared" si="20"/>
        <v/>
      </c>
      <c r="F401" s="187" t="str">
        <f t="shared" si="21"/>
        <v/>
      </c>
      <c r="G401" s="187" t="e">
        <f>VLOOKUP(F401,'Expense group &amp; type'!$E$6:$F$52,2,FALSE)</f>
        <v>#N/A</v>
      </c>
      <c r="H401" s="46"/>
      <c r="I401" s="46"/>
      <c r="J401" s="189">
        <v>0</v>
      </c>
      <c r="K401" s="59"/>
      <c r="L401" s="188"/>
      <c r="M401" s="49"/>
      <c r="N401" s="46"/>
      <c r="O401" s="46"/>
      <c r="P401" s="46"/>
      <c r="Q401" s="46"/>
    </row>
    <row r="402" spans="1:17">
      <c r="A402" s="65"/>
      <c r="B402" s="67"/>
      <c r="C402" s="65" t="s">
        <v>181</v>
      </c>
      <c r="D402" s="187" t="str">
        <f t="shared" si="19"/>
        <v/>
      </c>
      <c r="E402" s="187" t="str">
        <f t="shared" si="20"/>
        <v/>
      </c>
      <c r="F402" s="187" t="str">
        <f t="shared" si="21"/>
        <v/>
      </c>
      <c r="G402" s="187" t="e">
        <f>VLOOKUP(F402,'Expense group &amp; type'!$E$6:$F$52,2,FALSE)</f>
        <v>#N/A</v>
      </c>
      <c r="H402" s="46"/>
      <c r="I402" s="46"/>
      <c r="J402" s="189">
        <v>0</v>
      </c>
      <c r="K402" s="59"/>
      <c r="L402" s="188"/>
      <c r="M402" s="49"/>
      <c r="N402" s="46"/>
      <c r="O402" s="46"/>
      <c r="P402" s="46"/>
      <c r="Q402" s="46"/>
    </row>
    <row r="403" spans="1:17">
      <c r="A403" s="65"/>
      <c r="B403" s="67"/>
      <c r="C403" s="65" t="s">
        <v>181</v>
      </c>
      <c r="D403" s="187" t="str">
        <f t="shared" si="19"/>
        <v/>
      </c>
      <c r="E403" s="187" t="str">
        <f t="shared" si="20"/>
        <v/>
      </c>
      <c r="F403" s="187" t="str">
        <f t="shared" si="21"/>
        <v/>
      </c>
      <c r="G403" s="187" t="e">
        <f>VLOOKUP(F403,'Expense group &amp; type'!$E$6:$F$52,2,FALSE)</f>
        <v>#N/A</v>
      </c>
      <c r="H403" s="46"/>
      <c r="I403" s="46"/>
      <c r="J403" s="189">
        <v>0</v>
      </c>
      <c r="K403" s="59"/>
      <c r="L403" s="188"/>
      <c r="M403" s="49"/>
      <c r="N403" s="46"/>
      <c r="O403" s="46"/>
      <c r="P403" s="46"/>
      <c r="Q403" s="46"/>
    </row>
    <row r="404" spans="1:17">
      <c r="A404" s="65"/>
      <c r="B404" s="67"/>
      <c r="C404" s="65" t="s">
        <v>181</v>
      </c>
      <c r="D404" s="187" t="str">
        <f t="shared" si="19"/>
        <v/>
      </c>
      <c r="E404" s="187" t="str">
        <f t="shared" si="20"/>
        <v/>
      </c>
      <c r="F404" s="187" t="str">
        <f t="shared" si="21"/>
        <v/>
      </c>
      <c r="G404" s="187" t="e">
        <f>VLOOKUP(F404,'Expense group &amp; type'!$E$6:$F$52,2,FALSE)</f>
        <v>#N/A</v>
      </c>
      <c r="H404" s="46"/>
      <c r="I404" s="46"/>
      <c r="J404" s="189">
        <v>0</v>
      </c>
      <c r="K404" s="59"/>
      <c r="L404" s="188"/>
      <c r="M404" s="49"/>
      <c r="N404" s="46"/>
      <c r="O404" s="46"/>
      <c r="P404" s="46"/>
      <c r="Q404" s="46"/>
    </row>
    <row r="405" spans="1:17">
      <c r="A405" s="65"/>
      <c r="B405" s="67"/>
      <c r="C405" s="65" t="s">
        <v>181</v>
      </c>
      <c r="D405" s="187" t="str">
        <f t="shared" si="19"/>
        <v/>
      </c>
      <c r="E405" s="187" t="str">
        <f t="shared" si="20"/>
        <v/>
      </c>
      <c r="F405" s="187" t="str">
        <f t="shared" si="21"/>
        <v/>
      </c>
      <c r="G405" s="187" t="e">
        <f>VLOOKUP(F405,'Expense group &amp; type'!$E$6:$F$52,2,FALSE)</f>
        <v>#N/A</v>
      </c>
      <c r="H405" s="46"/>
      <c r="I405" s="46"/>
      <c r="J405" s="189">
        <v>0</v>
      </c>
      <c r="K405" s="59"/>
      <c r="L405" s="188"/>
      <c r="M405" s="49"/>
      <c r="N405" s="46"/>
      <c r="O405" s="46"/>
      <c r="P405" s="46"/>
      <c r="Q405" s="46"/>
    </row>
    <row r="406" spans="1:17">
      <c r="A406" s="65"/>
      <c r="B406" s="67"/>
      <c r="C406" s="65" t="s">
        <v>181</v>
      </c>
      <c r="D406" s="187" t="str">
        <f t="shared" si="19"/>
        <v/>
      </c>
      <c r="E406" s="187" t="str">
        <f t="shared" si="20"/>
        <v/>
      </c>
      <c r="F406" s="187" t="str">
        <f t="shared" si="21"/>
        <v/>
      </c>
      <c r="G406" s="187" t="e">
        <f>VLOOKUP(F406,'Expense group &amp; type'!$E$6:$F$52,2,FALSE)</f>
        <v>#N/A</v>
      </c>
      <c r="H406" s="46"/>
      <c r="I406" s="46"/>
      <c r="J406" s="189">
        <v>0</v>
      </c>
      <c r="K406" s="59"/>
      <c r="L406" s="188"/>
      <c r="M406" s="49"/>
      <c r="N406" s="46"/>
      <c r="O406" s="46"/>
      <c r="P406" s="46"/>
      <c r="Q406" s="46"/>
    </row>
    <row r="407" spans="1:17">
      <c r="A407" s="65"/>
      <c r="B407" s="67"/>
      <c r="C407" s="65" t="s">
        <v>181</v>
      </c>
      <c r="D407" s="187" t="str">
        <f t="shared" si="19"/>
        <v/>
      </c>
      <c r="E407" s="187" t="str">
        <f t="shared" si="20"/>
        <v/>
      </c>
      <c r="F407" s="187" t="str">
        <f t="shared" si="21"/>
        <v/>
      </c>
      <c r="G407" s="187" t="e">
        <f>VLOOKUP(F407,'Expense group &amp; type'!$E$6:$F$52,2,FALSE)</f>
        <v>#N/A</v>
      </c>
      <c r="H407" s="46"/>
      <c r="I407" s="46"/>
      <c r="J407" s="189">
        <v>0</v>
      </c>
      <c r="K407" s="59"/>
      <c r="L407" s="188">
        <v>0</v>
      </c>
      <c r="M407" s="49"/>
      <c r="N407" s="46"/>
      <c r="O407" s="46"/>
      <c r="P407" s="46"/>
      <c r="Q407" s="46"/>
    </row>
    <row r="408" spans="1:17">
      <c r="A408" s="65"/>
      <c r="B408" s="67"/>
      <c r="C408" s="65" t="s">
        <v>181</v>
      </c>
      <c r="D408" s="187" t="str">
        <f t="shared" si="19"/>
        <v/>
      </c>
      <c r="E408" s="187" t="str">
        <f t="shared" si="20"/>
        <v/>
      </c>
      <c r="F408" s="187" t="str">
        <f t="shared" si="21"/>
        <v/>
      </c>
      <c r="G408" s="187" t="e">
        <f>VLOOKUP(F408,'Expense group &amp; type'!$E$6:$F$52,2,FALSE)</f>
        <v>#N/A</v>
      </c>
      <c r="H408" s="46"/>
      <c r="I408" s="46"/>
      <c r="J408" s="189">
        <v>0</v>
      </c>
      <c r="K408" s="59"/>
      <c r="L408" s="188">
        <v>0</v>
      </c>
      <c r="M408" s="49"/>
      <c r="N408" s="46"/>
      <c r="O408" s="46"/>
      <c r="P408" s="46"/>
      <c r="Q408" s="46"/>
    </row>
    <row r="409" spans="1:17">
      <c r="A409" s="65"/>
      <c r="B409" s="67"/>
      <c r="C409" s="65" t="s">
        <v>181</v>
      </c>
      <c r="D409" s="187" t="str">
        <f t="shared" si="19"/>
        <v/>
      </c>
      <c r="E409" s="187" t="str">
        <f t="shared" si="20"/>
        <v/>
      </c>
      <c r="F409" s="187" t="str">
        <f t="shared" si="21"/>
        <v/>
      </c>
      <c r="G409" s="187" t="e">
        <f>VLOOKUP(F409,'Expense group &amp; type'!$E$6:$F$52,2,FALSE)</f>
        <v>#N/A</v>
      </c>
      <c r="H409" s="46"/>
      <c r="I409" s="46"/>
      <c r="J409" s="189">
        <v>0</v>
      </c>
      <c r="K409" s="59"/>
      <c r="L409" s="188">
        <v>0</v>
      </c>
      <c r="M409" s="49"/>
      <c r="N409" s="46"/>
      <c r="O409" s="46"/>
      <c r="P409" s="46"/>
      <c r="Q409" s="46"/>
    </row>
    <row r="410" spans="1:17">
      <c r="A410" s="65"/>
      <c r="B410" s="67"/>
      <c r="C410" s="65" t="s">
        <v>181</v>
      </c>
      <c r="D410" s="187" t="str">
        <f t="shared" si="19"/>
        <v/>
      </c>
      <c r="E410" s="187" t="str">
        <f t="shared" si="20"/>
        <v/>
      </c>
      <c r="F410" s="187" t="str">
        <f t="shared" si="21"/>
        <v/>
      </c>
      <c r="G410" s="187" t="e">
        <f>VLOOKUP(F410,'Expense group &amp; type'!$E$6:$F$52,2,FALSE)</f>
        <v>#N/A</v>
      </c>
      <c r="H410" s="46"/>
      <c r="I410" s="46"/>
      <c r="J410" s="189">
        <v>0</v>
      </c>
      <c r="K410" s="59"/>
      <c r="L410" s="188">
        <v>0</v>
      </c>
      <c r="M410" s="49"/>
      <c r="N410" s="46"/>
      <c r="O410" s="46"/>
      <c r="P410" s="46"/>
      <c r="Q410" s="46"/>
    </row>
    <row r="411" spans="1:17">
      <c r="A411" s="65"/>
      <c r="B411" s="67"/>
      <c r="C411" s="65" t="s">
        <v>181</v>
      </c>
      <c r="D411" s="187" t="str">
        <f t="shared" si="19"/>
        <v/>
      </c>
      <c r="E411" s="187" t="str">
        <f t="shared" si="20"/>
        <v/>
      </c>
      <c r="F411" s="187" t="str">
        <f t="shared" si="21"/>
        <v/>
      </c>
      <c r="G411" s="187" t="e">
        <f>VLOOKUP(F411,'Expense group &amp; type'!$E$6:$F$52,2,FALSE)</f>
        <v>#N/A</v>
      </c>
      <c r="H411" s="46"/>
      <c r="I411" s="46"/>
      <c r="J411" s="189">
        <v>0</v>
      </c>
      <c r="K411" s="59"/>
      <c r="L411" s="188">
        <v>0</v>
      </c>
      <c r="M411" s="49"/>
      <c r="N411" s="46"/>
      <c r="O411" s="46"/>
      <c r="P411" s="46"/>
      <c r="Q411" s="46"/>
    </row>
    <row r="412" spans="1:17">
      <c r="A412" s="65"/>
      <c r="B412" s="67"/>
      <c r="C412" s="65" t="s">
        <v>181</v>
      </c>
      <c r="D412" s="187" t="str">
        <f t="shared" si="19"/>
        <v/>
      </c>
      <c r="E412" s="187" t="str">
        <f t="shared" si="20"/>
        <v/>
      </c>
      <c r="F412" s="187" t="str">
        <f t="shared" si="21"/>
        <v/>
      </c>
      <c r="G412" s="187" t="e">
        <f>VLOOKUP(F412,'Expense group &amp; type'!$E$6:$F$52,2,FALSE)</f>
        <v>#N/A</v>
      </c>
      <c r="H412" s="46"/>
      <c r="I412" s="46"/>
      <c r="J412" s="189">
        <v>0</v>
      </c>
      <c r="K412" s="59"/>
      <c r="L412" s="188">
        <v>0</v>
      </c>
      <c r="M412" s="49"/>
      <c r="N412" s="46"/>
      <c r="O412" s="46"/>
      <c r="P412" s="46"/>
      <c r="Q412" s="46"/>
    </row>
    <row r="413" spans="1:17">
      <c r="A413" s="65"/>
      <c r="B413" s="67"/>
      <c r="C413" s="65" t="s">
        <v>181</v>
      </c>
      <c r="D413" s="187" t="str">
        <f t="shared" si="19"/>
        <v/>
      </c>
      <c r="E413" s="187" t="str">
        <f t="shared" si="20"/>
        <v/>
      </c>
      <c r="F413" s="187" t="str">
        <f t="shared" si="21"/>
        <v/>
      </c>
      <c r="G413" s="187" t="e">
        <f>VLOOKUP(F413,'Expense group &amp; type'!$E$6:$F$52,2,FALSE)</f>
        <v>#N/A</v>
      </c>
      <c r="H413" s="46"/>
      <c r="I413" s="46"/>
      <c r="J413" s="189">
        <v>0</v>
      </c>
      <c r="K413" s="59"/>
      <c r="L413" s="188">
        <v>0</v>
      </c>
      <c r="M413" s="49"/>
      <c r="N413" s="46"/>
      <c r="O413" s="46"/>
      <c r="P413" s="46"/>
      <c r="Q413" s="46"/>
    </row>
    <row r="414" spans="1:17">
      <c r="A414" s="65"/>
      <c r="B414" s="67"/>
      <c r="C414" s="65" t="s">
        <v>181</v>
      </c>
      <c r="D414" s="187" t="str">
        <f t="shared" si="19"/>
        <v/>
      </c>
      <c r="E414" s="187" t="str">
        <f t="shared" si="20"/>
        <v/>
      </c>
      <c r="F414" s="187" t="str">
        <f t="shared" si="21"/>
        <v/>
      </c>
      <c r="G414" s="187" t="e">
        <f>VLOOKUP(F414,'Expense group &amp; type'!$E$6:$F$52,2,FALSE)</f>
        <v>#N/A</v>
      </c>
      <c r="H414" s="46"/>
      <c r="I414" s="46"/>
      <c r="J414" s="189">
        <v>0</v>
      </c>
      <c r="K414" s="59"/>
      <c r="L414" s="188">
        <v>0</v>
      </c>
      <c r="M414" s="49"/>
      <c r="N414" s="46"/>
      <c r="O414" s="46"/>
      <c r="P414" s="46"/>
      <c r="Q414" s="46"/>
    </row>
    <row r="415" spans="1:17">
      <c r="A415" s="65"/>
      <c r="B415" s="67"/>
      <c r="C415" s="65" t="s">
        <v>181</v>
      </c>
      <c r="D415" s="187" t="str">
        <f t="shared" si="19"/>
        <v/>
      </c>
      <c r="E415" s="187" t="str">
        <f t="shared" si="20"/>
        <v/>
      </c>
      <c r="F415" s="187" t="str">
        <f t="shared" si="21"/>
        <v/>
      </c>
      <c r="G415" s="187" t="e">
        <f>VLOOKUP(F415,'Expense group &amp; type'!$E$6:$F$52,2,FALSE)</f>
        <v>#N/A</v>
      </c>
      <c r="H415" s="46"/>
      <c r="I415" s="46"/>
      <c r="J415" s="189">
        <v>0</v>
      </c>
      <c r="K415" s="59"/>
      <c r="L415" s="188">
        <v>0</v>
      </c>
      <c r="M415" s="49"/>
      <c r="N415" s="46"/>
      <c r="O415" s="46"/>
      <c r="P415" s="46"/>
      <c r="Q415" s="46"/>
    </row>
    <row r="416" spans="1:17">
      <c r="A416" s="65"/>
      <c r="B416" s="67"/>
      <c r="C416" s="65" t="s">
        <v>181</v>
      </c>
      <c r="D416" s="187" t="str">
        <f t="shared" si="19"/>
        <v/>
      </c>
      <c r="E416" s="187" t="str">
        <f t="shared" si="20"/>
        <v/>
      </c>
      <c r="F416" s="187" t="str">
        <f t="shared" si="21"/>
        <v/>
      </c>
      <c r="G416" s="187" t="e">
        <f>VLOOKUP(F416,'Expense group &amp; type'!$E$6:$F$52,2,FALSE)</f>
        <v>#N/A</v>
      </c>
      <c r="H416" s="46"/>
      <c r="I416" s="46"/>
      <c r="J416" s="189">
        <v>0</v>
      </c>
      <c r="K416" s="59"/>
      <c r="L416" s="188">
        <v>0</v>
      </c>
      <c r="M416" s="49"/>
      <c r="N416" s="46"/>
      <c r="O416" s="46"/>
      <c r="P416" s="46"/>
      <c r="Q416" s="46"/>
    </row>
    <row r="417" spans="1:17">
      <c r="A417" s="65"/>
      <c r="B417" s="67"/>
      <c r="C417" s="65" t="s">
        <v>181</v>
      </c>
      <c r="D417" s="187" t="str">
        <f t="shared" si="19"/>
        <v/>
      </c>
      <c r="E417" s="187" t="str">
        <f t="shared" si="20"/>
        <v/>
      </c>
      <c r="F417" s="187" t="str">
        <f t="shared" si="21"/>
        <v/>
      </c>
      <c r="G417" s="187" t="e">
        <f>VLOOKUP(F417,'Expense group &amp; type'!$E$6:$F$52,2,FALSE)</f>
        <v>#N/A</v>
      </c>
      <c r="H417" s="46"/>
      <c r="I417" s="46"/>
      <c r="J417" s="189">
        <v>0</v>
      </c>
      <c r="K417" s="59"/>
      <c r="L417" s="188">
        <v>0</v>
      </c>
      <c r="M417" s="49"/>
      <c r="N417" s="46"/>
      <c r="O417" s="46"/>
      <c r="P417" s="46"/>
      <c r="Q417" s="46"/>
    </row>
    <row r="418" spans="1:17">
      <c r="A418" s="65"/>
      <c r="B418" s="67"/>
      <c r="C418" s="65" t="s">
        <v>181</v>
      </c>
      <c r="D418" s="187" t="str">
        <f t="shared" si="19"/>
        <v/>
      </c>
      <c r="E418" s="187" t="str">
        <f t="shared" si="20"/>
        <v/>
      </c>
      <c r="F418" s="187" t="str">
        <f t="shared" si="21"/>
        <v/>
      </c>
      <c r="G418" s="187" t="e">
        <f>VLOOKUP(F418,'Expense group &amp; type'!$E$6:$F$52,2,FALSE)</f>
        <v>#N/A</v>
      </c>
      <c r="H418" s="46"/>
      <c r="I418" s="46"/>
      <c r="J418" s="189">
        <v>0</v>
      </c>
      <c r="K418" s="59"/>
      <c r="L418" s="188">
        <v>0</v>
      </c>
      <c r="M418" s="49"/>
      <c r="N418" s="46"/>
      <c r="O418" s="46"/>
      <c r="P418" s="46"/>
      <c r="Q418" s="46"/>
    </row>
    <row r="419" spans="1:17">
      <c r="A419" s="65"/>
      <c r="B419" s="67"/>
      <c r="C419" s="65" t="s">
        <v>181</v>
      </c>
      <c r="D419" s="187" t="str">
        <f t="shared" si="19"/>
        <v/>
      </c>
      <c r="E419" s="187" t="str">
        <f t="shared" si="20"/>
        <v/>
      </c>
      <c r="F419" s="187" t="str">
        <f t="shared" si="21"/>
        <v/>
      </c>
      <c r="G419" s="187" t="e">
        <f>VLOOKUP(F419,'Expense group &amp; type'!$E$6:$F$52,2,FALSE)</f>
        <v>#N/A</v>
      </c>
      <c r="H419" s="46"/>
      <c r="I419" s="46"/>
      <c r="J419" s="189">
        <v>0</v>
      </c>
      <c r="K419" s="59"/>
      <c r="L419" s="188">
        <v>0</v>
      </c>
      <c r="M419" s="49"/>
      <c r="N419" s="46"/>
      <c r="O419" s="46"/>
      <c r="P419" s="46"/>
      <c r="Q419" s="46"/>
    </row>
    <row r="420" spans="1:17">
      <c r="A420" s="65"/>
      <c r="B420" s="67"/>
      <c r="C420" s="65" t="s">
        <v>181</v>
      </c>
      <c r="D420" s="187" t="str">
        <f t="shared" si="19"/>
        <v/>
      </c>
      <c r="E420" s="187" t="str">
        <f t="shared" si="20"/>
        <v/>
      </c>
      <c r="F420" s="187" t="str">
        <f t="shared" si="21"/>
        <v/>
      </c>
      <c r="G420" s="187" t="e">
        <f>VLOOKUP(F420,'Expense group &amp; type'!$E$6:$F$52,2,FALSE)</f>
        <v>#N/A</v>
      </c>
      <c r="H420" s="46"/>
      <c r="I420" s="46"/>
      <c r="J420" s="189">
        <v>0</v>
      </c>
      <c r="K420" s="59"/>
      <c r="L420" s="188">
        <v>0</v>
      </c>
      <c r="M420" s="49"/>
      <c r="N420" s="46"/>
      <c r="O420" s="46"/>
      <c r="P420" s="46"/>
      <c r="Q420" s="46"/>
    </row>
    <row r="421" spans="1:17">
      <c r="A421" s="65"/>
      <c r="B421" s="67"/>
      <c r="C421" s="65" t="s">
        <v>181</v>
      </c>
      <c r="D421" s="187" t="str">
        <f t="shared" si="19"/>
        <v/>
      </c>
      <c r="E421" s="187" t="str">
        <f t="shared" si="20"/>
        <v/>
      </c>
      <c r="F421" s="187" t="str">
        <f t="shared" si="21"/>
        <v/>
      </c>
      <c r="G421" s="187" t="e">
        <f>VLOOKUP(F421,'Expense group &amp; type'!$E$6:$F$52,2,FALSE)</f>
        <v>#N/A</v>
      </c>
      <c r="H421" s="46"/>
      <c r="I421" s="46"/>
      <c r="J421" s="189">
        <v>0</v>
      </c>
      <c r="K421" s="59"/>
      <c r="L421" s="188">
        <v>0</v>
      </c>
      <c r="M421" s="49"/>
      <c r="N421" s="46"/>
      <c r="O421" s="46"/>
      <c r="P421" s="46"/>
      <c r="Q421" s="46"/>
    </row>
    <row r="422" spans="1:17">
      <c r="A422" s="65"/>
      <c r="B422" s="67"/>
      <c r="C422" s="65" t="s">
        <v>181</v>
      </c>
      <c r="D422" s="187" t="str">
        <f t="shared" si="19"/>
        <v/>
      </c>
      <c r="E422" s="187" t="str">
        <f t="shared" si="20"/>
        <v/>
      </c>
      <c r="F422" s="187" t="str">
        <f t="shared" si="21"/>
        <v/>
      </c>
      <c r="G422" s="187" t="e">
        <f>VLOOKUP(F422,'Expense group &amp; type'!$E$6:$F$52,2,FALSE)</f>
        <v>#N/A</v>
      </c>
      <c r="H422" s="46"/>
      <c r="I422" s="46"/>
      <c r="J422" s="189">
        <v>0</v>
      </c>
      <c r="K422" s="59"/>
      <c r="L422" s="188">
        <v>0</v>
      </c>
      <c r="M422" s="49"/>
      <c r="N422" s="46"/>
      <c r="O422" s="46"/>
      <c r="P422" s="46"/>
      <c r="Q422" s="46"/>
    </row>
    <row r="423" spans="1:17">
      <c r="A423" s="65"/>
      <c r="B423" s="67"/>
      <c r="C423" s="65" t="s">
        <v>181</v>
      </c>
      <c r="D423" s="187" t="str">
        <f t="shared" si="19"/>
        <v/>
      </c>
      <c r="E423" s="187" t="str">
        <f t="shared" si="20"/>
        <v/>
      </c>
      <c r="F423" s="187" t="str">
        <f t="shared" si="21"/>
        <v/>
      </c>
      <c r="G423" s="187" t="e">
        <f>VLOOKUP(F423,'Expense group &amp; type'!$E$6:$F$52,2,FALSE)</f>
        <v>#N/A</v>
      </c>
      <c r="H423" s="46"/>
      <c r="I423" s="46"/>
      <c r="J423" s="189">
        <v>0</v>
      </c>
      <c r="K423" s="59"/>
      <c r="L423" s="188">
        <v>0</v>
      </c>
      <c r="M423" s="49"/>
      <c r="N423" s="46"/>
      <c r="O423" s="46"/>
      <c r="P423" s="46"/>
      <c r="Q423" s="46"/>
    </row>
    <row r="424" spans="1:17">
      <c r="A424" s="65"/>
      <c r="B424" s="67"/>
      <c r="C424" s="65" t="s">
        <v>181</v>
      </c>
      <c r="D424" s="187" t="str">
        <f t="shared" si="19"/>
        <v/>
      </c>
      <c r="E424" s="187" t="str">
        <f t="shared" si="20"/>
        <v/>
      </c>
      <c r="F424" s="187" t="str">
        <f t="shared" si="21"/>
        <v/>
      </c>
      <c r="G424" s="187" t="e">
        <f>VLOOKUP(F424,'Expense group &amp; type'!$E$6:$F$52,2,FALSE)</f>
        <v>#N/A</v>
      </c>
      <c r="H424" s="46"/>
      <c r="I424" s="46"/>
      <c r="J424" s="189">
        <v>0</v>
      </c>
      <c r="K424" s="59"/>
      <c r="L424" s="188">
        <v>0</v>
      </c>
      <c r="M424" s="49"/>
      <c r="N424" s="46"/>
      <c r="O424" s="46"/>
      <c r="P424" s="46"/>
      <c r="Q424" s="46"/>
    </row>
    <row r="425" spans="1:17">
      <c r="A425" s="65"/>
      <c r="B425" s="67"/>
      <c r="C425" s="65" t="s">
        <v>181</v>
      </c>
      <c r="D425" s="187" t="str">
        <f t="shared" si="19"/>
        <v/>
      </c>
      <c r="E425" s="187" t="str">
        <f t="shared" si="20"/>
        <v/>
      </c>
      <c r="F425" s="187" t="str">
        <f t="shared" si="21"/>
        <v/>
      </c>
      <c r="G425" s="187" t="e">
        <f>VLOOKUP(F425,'Expense group &amp; type'!$E$6:$F$52,2,FALSE)</f>
        <v>#N/A</v>
      </c>
      <c r="H425" s="46"/>
      <c r="I425" s="46"/>
      <c r="J425" s="189">
        <v>0</v>
      </c>
      <c r="K425" s="59"/>
      <c r="L425" s="188">
        <v>0</v>
      </c>
      <c r="M425" s="49"/>
      <c r="N425" s="46"/>
      <c r="O425" s="46"/>
      <c r="P425" s="46"/>
      <c r="Q425" s="46"/>
    </row>
    <row r="426" spans="1:17">
      <c r="A426" s="65"/>
      <c r="B426" s="67"/>
      <c r="C426" s="65" t="s">
        <v>181</v>
      </c>
      <c r="D426" s="187" t="str">
        <f t="shared" si="19"/>
        <v/>
      </c>
      <c r="E426" s="187" t="str">
        <f t="shared" si="20"/>
        <v/>
      </c>
      <c r="F426" s="187" t="str">
        <f t="shared" si="21"/>
        <v/>
      </c>
      <c r="G426" s="187" t="e">
        <f>VLOOKUP(F426,'Expense group &amp; type'!$E$6:$F$52,2,FALSE)</f>
        <v>#N/A</v>
      </c>
      <c r="H426" s="46"/>
      <c r="I426" s="46"/>
      <c r="J426" s="189">
        <v>0</v>
      </c>
      <c r="K426" s="59"/>
      <c r="L426" s="188">
        <v>0</v>
      </c>
      <c r="M426" s="49"/>
      <c r="N426" s="46"/>
      <c r="O426" s="46"/>
      <c r="P426" s="46"/>
      <c r="Q426" s="46"/>
    </row>
    <row r="427" spans="1:17">
      <c r="A427" s="65"/>
      <c r="B427" s="67"/>
      <c r="C427" s="65" t="s">
        <v>181</v>
      </c>
      <c r="D427" s="187" t="str">
        <f t="shared" si="19"/>
        <v/>
      </c>
      <c r="E427" s="187" t="str">
        <f t="shared" si="20"/>
        <v/>
      </c>
      <c r="F427" s="187" t="str">
        <f t="shared" si="21"/>
        <v/>
      </c>
      <c r="G427" s="187" t="e">
        <f>VLOOKUP(F427,'Expense group &amp; type'!$E$6:$F$52,2,FALSE)</f>
        <v>#N/A</v>
      </c>
      <c r="H427" s="46"/>
      <c r="I427" s="46"/>
      <c r="J427" s="189">
        <v>0</v>
      </c>
      <c r="K427" s="59"/>
      <c r="L427" s="188">
        <v>0</v>
      </c>
      <c r="M427" s="49"/>
      <c r="N427" s="46"/>
      <c r="O427" s="46"/>
      <c r="P427" s="46"/>
      <c r="Q427" s="46"/>
    </row>
    <row r="428" spans="1:17">
      <c r="A428" s="65"/>
      <c r="B428" s="67"/>
      <c r="C428" s="65" t="s">
        <v>181</v>
      </c>
      <c r="D428" s="187" t="str">
        <f t="shared" si="19"/>
        <v/>
      </c>
      <c r="E428" s="187" t="str">
        <f t="shared" si="20"/>
        <v/>
      </c>
      <c r="F428" s="187" t="str">
        <f t="shared" si="21"/>
        <v/>
      </c>
      <c r="G428" s="187" t="e">
        <f>VLOOKUP(F428,'Expense group &amp; type'!$E$6:$F$52,2,FALSE)</f>
        <v>#N/A</v>
      </c>
      <c r="H428" s="46"/>
      <c r="I428" s="46"/>
      <c r="J428" s="189">
        <v>0</v>
      </c>
      <c r="K428" s="59"/>
      <c r="L428" s="188">
        <v>0</v>
      </c>
      <c r="M428" s="49"/>
      <c r="N428" s="46"/>
      <c r="O428" s="46"/>
      <c r="P428" s="46"/>
      <c r="Q428" s="46"/>
    </row>
    <row r="429" spans="1:17">
      <c r="A429" s="65"/>
      <c r="B429" s="67"/>
      <c r="C429" s="65" t="s">
        <v>181</v>
      </c>
      <c r="D429" s="187" t="str">
        <f t="shared" si="19"/>
        <v/>
      </c>
      <c r="E429" s="187" t="str">
        <f t="shared" si="20"/>
        <v/>
      </c>
      <c r="F429" s="187" t="str">
        <f t="shared" si="21"/>
        <v/>
      </c>
      <c r="G429" s="187" t="e">
        <f>VLOOKUP(F429,'Expense group &amp; type'!$E$6:$F$52,2,FALSE)</f>
        <v>#N/A</v>
      </c>
      <c r="H429" s="46"/>
      <c r="I429" s="46"/>
      <c r="J429" s="189">
        <v>0</v>
      </c>
      <c r="K429" s="59"/>
      <c r="L429" s="188">
        <v>0</v>
      </c>
      <c r="M429" s="49"/>
      <c r="N429" s="46"/>
      <c r="O429" s="46"/>
      <c r="P429" s="46"/>
      <c r="Q429" s="46"/>
    </row>
    <row r="430" spans="1:17">
      <c r="A430" s="65"/>
      <c r="B430" s="67"/>
      <c r="C430" s="65" t="s">
        <v>181</v>
      </c>
      <c r="D430" s="187" t="str">
        <f t="shared" si="19"/>
        <v/>
      </c>
      <c r="E430" s="187" t="str">
        <f t="shared" si="20"/>
        <v/>
      </c>
      <c r="F430" s="187" t="str">
        <f t="shared" si="21"/>
        <v/>
      </c>
      <c r="G430" s="187" t="e">
        <f>VLOOKUP(F430,'Expense group &amp; type'!$E$6:$F$52,2,FALSE)</f>
        <v>#N/A</v>
      </c>
      <c r="H430" s="46"/>
      <c r="I430" s="46"/>
      <c r="J430" s="189">
        <v>0</v>
      </c>
      <c r="K430" s="59"/>
      <c r="L430" s="188">
        <v>0</v>
      </c>
      <c r="M430" s="49"/>
      <c r="N430" s="46"/>
      <c r="O430" s="46"/>
      <c r="P430" s="46"/>
      <c r="Q430" s="46"/>
    </row>
    <row r="431" spans="1:17">
      <c r="A431" s="65"/>
      <c r="B431" s="67"/>
      <c r="C431" s="65" t="s">
        <v>181</v>
      </c>
      <c r="D431" s="187" t="str">
        <f t="shared" si="19"/>
        <v/>
      </c>
      <c r="E431" s="187" t="str">
        <f t="shared" si="20"/>
        <v/>
      </c>
      <c r="F431" s="187" t="str">
        <f t="shared" si="21"/>
        <v/>
      </c>
      <c r="G431" s="187" t="e">
        <f>VLOOKUP(F431,'Expense group &amp; type'!$E$6:$F$52,2,FALSE)</f>
        <v>#N/A</v>
      </c>
      <c r="H431" s="46"/>
      <c r="I431" s="46"/>
      <c r="J431" s="189">
        <v>0</v>
      </c>
      <c r="K431" s="59"/>
      <c r="L431" s="188">
        <v>0</v>
      </c>
      <c r="M431" s="49"/>
      <c r="N431" s="46"/>
      <c r="O431" s="46"/>
      <c r="P431" s="46"/>
      <c r="Q431" s="46"/>
    </row>
    <row r="432" spans="1:17">
      <c r="A432" s="65"/>
      <c r="B432" s="67"/>
      <c r="C432" s="65" t="s">
        <v>181</v>
      </c>
      <c r="D432" s="187" t="str">
        <f t="shared" si="19"/>
        <v/>
      </c>
      <c r="E432" s="187" t="str">
        <f t="shared" si="20"/>
        <v/>
      </c>
      <c r="F432" s="187" t="str">
        <f t="shared" si="21"/>
        <v/>
      </c>
      <c r="G432" s="187" t="e">
        <f>VLOOKUP(F432,'Expense group &amp; type'!$E$6:$F$52,2,FALSE)</f>
        <v>#N/A</v>
      </c>
      <c r="H432" s="46"/>
      <c r="I432" s="46"/>
      <c r="J432" s="189">
        <v>0</v>
      </c>
      <c r="K432" s="59"/>
      <c r="L432" s="188">
        <v>0</v>
      </c>
      <c r="M432" s="49"/>
      <c r="N432" s="46"/>
      <c r="O432" s="46"/>
      <c r="P432" s="46"/>
      <c r="Q432" s="46"/>
    </row>
    <row r="433" spans="1:17">
      <c r="A433" s="65"/>
      <c r="B433" s="67"/>
      <c r="C433" s="65" t="s">
        <v>181</v>
      </c>
      <c r="D433" s="187" t="str">
        <f t="shared" si="19"/>
        <v/>
      </c>
      <c r="E433" s="187" t="str">
        <f t="shared" si="20"/>
        <v/>
      </c>
      <c r="F433" s="187" t="str">
        <f t="shared" si="21"/>
        <v/>
      </c>
      <c r="G433" s="187" t="e">
        <f>VLOOKUP(F433,'Expense group &amp; type'!$E$6:$F$52,2,FALSE)</f>
        <v>#N/A</v>
      </c>
      <c r="H433" s="46"/>
      <c r="I433" s="46"/>
      <c r="J433" s="189">
        <v>0</v>
      </c>
      <c r="K433" s="59"/>
      <c r="L433" s="188">
        <v>0</v>
      </c>
      <c r="M433" s="49"/>
      <c r="N433" s="46"/>
      <c r="O433" s="46"/>
      <c r="P433" s="46"/>
      <c r="Q433" s="46"/>
    </row>
    <row r="434" spans="1:17">
      <c r="A434" s="65"/>
      <c r="B434" s="67"/>
      <c r="C434" s="65" t="s">
        <v>181</v>
      </c>
      <c r="D434" s="187" t="str">
        <f t="shared" si="19"/>
        <v/>
      </c>
      <c r="E434" s="187" t="str">
        <f t="shared" si="20"/>
        <v/>
      </c>
      <c r="F434" s="187" t="str">
        <f t="shared" si="21"/>
        <v/>
      </c>
      <c r="G434" s="187" t="e">
        <f>VLOOKUP(F434,'Expense group &amp; type'!$E$6:$F$52,2,FALSE)</f>
        <v>#N/A</v>
      </c>
      <c r="H434" s="46"/>
      <c r="I434" s="46"/>
      <c r="J434" s="189">
        <v>0</v>
      </c>
      <c r="K434" s="59"/>
      <c r="L434" s="188">
        <v>0</v>
      </c>
      <c r="M434" s="49"/>
      <c r="N434" s="46"/>
      <c r="O434" s="46"/>
      <c r="P434" s="46"/>
      <c r="Q434" s="46"/>
    </row>
    <row r="435" spans="1:17">
      <c r="A435" s="65"/>
      <c r="B435" s="67"/>
      <c r="C435" s="65" t="s">
        <v>181</v>
      </c>
      <c r="D435" s="187" t="str">
        <f t="shared" si="19"/>
        <v/>
      </c>
      <c r="E435" s="187" t="str">
        <f t="shared" si="20"/>
        <v/>
      </c>
      <c r="F435" s="187" t="str">
        <f t="shared" si="21"/>
        <v/>
      </c>
      <c r="G435" s="187" t="e">
        <f>VLOOKUP(F435,'Expense group &amp; type'!$E$6:$F$52,2,FALSE)</f>
        <v>#N/A</v>
      </c>
      <c r="H435" s="46"/>
      <c r="I435" s="46"/>
      <c r="J435" s="189">
        <v>0</v>
      </c>
      <c r="K435" s="59"/>
      <c r="L435" s="188">
        <v>0</v>
      </c>
      <c r="M435" s="49"/>
      <c r="N435" s="46"/>
      <c r="O435" s="46"/>
      <c r="P435" s="46"/>
      <c r="Q435" s="46"/>
    </row>
    <row r="436" spans="1:17">
      <c r="A436" s="65"/>
      <c r="B436" s="67"/>
      <c r="C436" s="65" t="s">
        <v>181</v>
      </c>
      <c r="D436" s="187" t="str">
        <f t="shared" si="19"/>
        <v/>
      </c>
      <c r="E436" s="187" t="str">
        <f t="shared" si="20"/>
        <v/>
      </c>
      <c r="F436" s="187" t="str">
        <f t="shared" si="21"/>
        <v/>
      </c>
      <c r="G436" s="187" t="e">
        <f>VLOOKUP(F436,'Expense group &amp; type'!$E$6:$F$52,2,FALSE)</f>
        <v>#N/A</v>
      </c>
      <c r="H436" s="46"/>
      <c r="I436" s="46"/>
      <c r="J436" s="189">
        <v>0</v>
      </c>
      <c r="K436" s="59"/>
      <c r="L436" s="188">
        <v>0</v>
      </c>
      <c r="M436" s="49"/>
      <c r="N436" s="46"/>
      <c r="O436" s="46"/>
      <c r="P436" s="46"/>
      <c r="Q436" s="46"/>
    </row>
    <row r="437" spans="1:17">
      <c r="A437" s="65"/>
      <c r="B437" s="67"/>
      <c r="C437" s="65" t="s">
        <v>181</v>
      </c>
      <c r="D437" s="187" t="str">
        <f t="shared" si="19"/>
        <v/>
      </c>
      <c r="E437" s="187" t="str">
        <f t="shared" si="20"/>
        <v/>
      </c>
      <c r="F437" s="187" t="str">
        <f t="shared" si="21"/>
        <v/>
      </c>
      <c r="G437" s="187" t="e">
        <f>VLOOKUP(F437,'Expense group &amp; type'!$E$6:$F$52,2,FALSE)</f>
        <v>#N/A</v>
      </c>
      <c r="H437" s="46"/>
      <c r="I437" s="46"/>
      <c r="J437" s="189">
        <v>0</v>
      </c>
      <c r="K437" s="59"/>
      <c r="L437" s="188">
        <v>0</v>
      </c>
      <c r="M437" s="49"/>
      <c r="N437" s="46"/>
      <c r="O437" s="46"/>
      <c r="P437" s="46"/>
      <c r="Q437" s="46"/>
    </row>
    <row r="438" spans="1:17">
      <c r="A438" s="65"/>
      <c r="B438" s="67"/>
      <c r="C438" s="65" t="s">
        <v>181</v>
      </c>
      <c r="D438" s="187" t="str">
        <f t="shared" si="19"/>
        <v/>
      </c>
      <c r="E438" s="187" t="str">
        <f t="shared" si="20"/>
        <v/>
      </c>
      <c r="F438" s="187" t="str">
        <f t="shared" si="21"/>
        <v/>
      </c>
      <c r="G438" s="187" t="e">
        <f>VLOOKUP(F438,'Expense group &amp; type'!$E$6:$F$52,2,FALSE)</f>
        <v>#N/A</v>
      </c>
      <c r="H438" s="46"/>
      <c r="I438" s="46"/>
      <c r="J438" s="189">
        <v>0</v>
      </c>
      <c r="K438" s="59"/>
      <c r="L438" s="188">
        <v>0</v>
      </c>
      <c r="M438" s="49"/>
      <c r="N438" s="46"/>
      <c r="O438" s="46"/>
      <c r="P438" s="46"/>
      <c r="Q438" s="46"/>
    </row>
    <row r="439" spans="1:17">
      <c r="A439" s="65"/>
      <c r="B439" s="67"/>
      <c r="C439" s="65" t="s">
        <v>181</v>
      </c>
      <c r="D439" s="187" t="str">
        <f t="shared" si="19"/>
        <v/>
      </c>
      <c r="E439" s="187" t="str">
        <f t="shared" si="20"/>
        <v/>
      </c>
      <c r="F439" s="187" t="str">
        <f t="shared" si="21"/>
        <v/>
      </c>
      <c r="G439" s="187" t="e">
        <f>VLOOKUP(F439,'Expense group &amp; type'!$E$6:$F$52,2,FALSE)</f>
        <v>#N/A</v>
      </c>
      <c r="H439" s="46"/>
      <c r="I439" s="46"/>
      <c r="J439" s="189">
        <v>0</v>
      </c>
      <c r="K439" s="59"/>
      <c r="L439" s="188">
        <v>0</v>
      </c>
      <c r="M439" s="49"/>
      <c r="N439" s="46"/>
      <c r="O439" s="46"/>
      <c r="P439" s="46"/>
      <c r="Q439" s="46"/>
    </row>
    <row r="440" spans="1:17">
      <c r="A440" s="65"/>
      <c r="B440" s="67"/>
      <c r="C440" s="65" t="s">
        <v>181</v>
      </c>
      <c r="D440" s="187" t="str">
        <f t="shared" si="19"/>
        <v/>
      </c>
      <c r="E440" s="187" t="str">
        <f t="shared" si="20"/>
        <v/>
      </c>
      <c r="F440" s="187" t="str">
        <f t="shared" si="21"/>
        <v/>
      </c>
      <c r="G440" s="187" t="e">
        <f>VLOOKUP(F440,'Expense group &amp; type'!$E$6:$F$52,2,FALSE)</f>
        <v>#N/A</v>
      </c>
      <c r="H440" s="46"/>
      <c r="I440" s="46"/>
      <c r="J440" s="189">
        <v>0</v>
      </c>
      <c r="K440" s="59"/>
      <c r="L440" s="188">
        <v>0</v>
      </c>
      <c r="M440" s="49"/>
      <c r="N440" s="46"/>
      <c r="O440" s="46"/>
      <c r="P440" s="46"/>
      <c r="Q440" s="46"/>
    </row>
    <row r="441" spans="1:17">
      <c r="A441" s="65"/>
      <c r="B441" s="67"/>
      <c r="C441" s="65" t="s">
        <v>181</v>
      </c>
      <c r="D441" s="187" t="str">
        <f t="shared" si="19"/>
        <v/>
      </c>
      <c r="E441" s="187" t="str">
        <f t="shared" si="20"/>
        <v/>
      </c>
      <c r="F441" s="187" t="str">
        <f t="shared" si="21"/>
        <v/>
      </c>
      <c r="G441" s="187" t="e">
        <f>VLOOKUP(F441,'Expense group &amp; type'!$E$6:$F$52,2,FALSE)</f>
        <v>#N/A</v>
      </c>
      <c r="H441" s="46"/>
      <c r="I441" s="46"/>
      <c r="J441" s="189">
        <v>0</v>
      </c>
      <c r="K441" s="59"/>
      <c r="L441" s="188">
        <v>0</v>
      </c>
      <c r="M441" s="49"/>
      <c r="N441" s="46"/>
      <c r="O441" s="46"/>
      <c r="P441" s="46"/>
      <c r="Q441" s="46"/>
    </row>
    <row r="442" spans="1:17">
      <c r="A442" s="65"/>
      <c r="B442" s="67"/>
      <c r="C442" s="65" t="s">
        <v>181</v>
      </c>
      <c r="D442" s="187" t="str">
        <f t="shared" si="19"/>
        <v/>
      </c>
      <c r="E442" s="187" t="str">
        <f t="shared" si="20"/>
        <v/>
      </c>
      <c r="F442" s="187" t="str">
        <f t="shared" si="21"/>
        <v/>
      </c>
      <c r="G442" s="187" t="e">
        <f>VLOOKUP(F442,'Expense group &amp; type'!$E$6:$F$52,2,FALSE)</f>
        <v>#N/A</v>
      </c>
      <c r="H442" s="46"/>
      <c r="I442" s="46"/>
      <c r="J442" s="189">
        <v>0</v>
      </c>
      <c r="K442" s="59"/>
      <c r="L442" s="188">
        <v>0</v>
      </c>
      <c r="M442" s="49"/>
      <c r="N442" s="46"/>
      <c r="O442" s="46"/>
      <c r="P442" s="46"/>
      <c r="Q442" s="46"/>
    </row>
    <row r="443" spans="1:17">
      <c r="A443" s="65"/>
      <c r="B443" s="67"/>
      <c r="C443" s="65" t="s">
        <v>181</v>
      </c>
      <c r="D443" s="187" t="str">
        <f t="shared" si="19"/>
        <v/>
      </c>
      <c r="E443" s="187" t="str">
        <f t="shared" si="20"/>
        <v/>
      </c>
      <c r="F443" s="187" t="str">
        <f t="shared" si="21"/>
        <v/>
      </c>
      <c r="G443" s="187" t="e">
        <f>VLOOKUP(F443,'Expense group &amp; type'!$E$6:$F$52,2,FALSE)</f>
        <v>#N/A</v>
      </c>
      <c r="H443" s="46"/>
      <c r="I443" s="46"/>
      <c r="J443" s="189">
        <v>0</v>
      </c>
      <c r="K443" s="59"/>
      <c r="L443" s="188">
        <v>0</v>
      </c>
      <c r="M443" s="49"/>
      <c r="N443" s="46"/>
      <c r="O443" s="46"/>
      <c r="P443" s="46"/>
      <c r="Q443" s="46"/>
    </row>
    <row r="444" spans="1:17">
      <c r="A444" s="65"/>
      <c r="B444" s="67"/>
      <c r="C444" s="65" t="s">
        <v>181</v>
      </c>
      <c r="D444" s="187" t="str">
        <f t="shared" si="19"/>
        <v/>
      </c>
      <c r="E444" s="187" t="str">
        <f t="shared" si="20"/>
        <v/>
      </c>
      <c r="F444" s="187" t="str">
        <f t="shared" si="21"/>
        <v/>
      </c>
      <c r="G444" s="187" t="e">
        <f>VLOOKUP(F444,'Expense group &amp; type'!$E$6:$F$52,2,FALSE)</f>
        <v>#N/A</v>
      </c>
      <c r="H444" s="46"/>
      <c r="I444" s="46"/>
      <c r="J444" s="189">
        <v>0</v>
      </c>
      <c r="K444" s="59"/>
      <c r="L444" s="188">
        <v>0</v>
      </c>
      <c r="M444" s="49"/>
      <c r="N444" s="46"/>
      <c r="O444" s="46"/>
      <c r="P444" s="46"/>
      <c r="Q444" s="46"/>
    </row>
    <row r="445" spans="1:17">
      <c r="A445" s="65"/>
      <c r="B445" s="67"/>
      <c r="C445" s="65" t="s">
        <v>181</v>
      </c>
      <c r="D445" s="187" t="str">
        <f t="shared" si="19"/>
        <v/>
      </c>
      <c r="E445" s="187" t="str">
        <f t="shared" si="20"/>
        <v/>
      </c>
      <c r="F445" s="187" t="str">
        <f t="shared" si="21"/>
        <v/>
      </c>
      <c r="G445" s="187" t="e">
        <f>VLOOKUP(F445,'Expense group &amp; type'!$E$6:$F$52,2,FALSE)</f>
        <v>#N/A</v>
      </c>
      <c r="H445" s="46"/>
      <c r="I445" s="46"/>
      <c r="J445" s="189">
        <v>0</v>
      </c>
      <c r="K445" s="59"/>
      <c r="L445" s="188">
        <v>0</v>
      </c>
      <c r="M445" s="49"/>
      <c r="N445" s="46"/>
      <c r="O445" s="46"/>
      <c r="P445" s="46"/>
      <c r="Q445" s="46"/>
    </row>
    <row r="446" spans="1:17">
      <c r="A446" s="65"/>
      <c r="B446" s="67"/>
      <c r="C446" s="65" t="s">
        <v>181</v>
      </c>
      <c r="D446" s="187" t="str">
        <f t="shared" si="19"/>
        <v/>
      </c>
      <c r="E446" s="187" t="str">
        <f t="shared" si="20"/>
        <v/>
      </c>
      <c r="F446" s="187" t="str">
        <f t="shared" si="21"/>
        <v/>
      </c>
      <c r="G446" s="187" t="e">
        <f>VLOOKUP(F446,'Expense group &amp; type'!$E$6:$F$52,2,FALSE)</f>
        <v>#N/A</v>
      </c>
      <c r="H446" s="46"/>
      <c r="I446" s="46"/>
      <c r="J446" s="189">
        <v>0</v>
      </c>
      <c r="K446" s="59"/>
      <c r="L446" s="188">
        <v>0</v>
      </c>
      <c r="M446" s="49"/>
      <c r="N446" s="46"/>
      <c r="O446" s="46"/>
      <c r="P446" s="46"/>
      <c r="Q446" s="46"/>
    </row>
    <row r="447" spans="1:17">
      <c r="A447" s="65"/>
      <c r="B447" s="67"/>
      <c r="C447" s="65" t="s">
        <v>181</v>
      </c>
      <c r="D447" s="187" t="str">
        <f t="shared" si="19"/>
        <v/>
      </c>
      <c r="E447" s="187" t="str">
        <f t="shared" si="20"/>
        <v/>
      </c>
      <c r="F447" s="187" t="str">
        <f t="shared" si="21"/>
        <v/>
      </c>
      <c r="G447" s="187" t="e">
        <f>VLOOKUP(F447,'Expense group &amp; type'!$E$6:$F$52,2,FALSE)</f>
        <v>#N/A</v>
      </c>
      <c r="H447" s="46"/>
      <c r="I447" s="46"/>
      <c r="J447" s="189">
        <v>0</v>
      </c>
      <c r="K447" s="59"/>
      <c r="L447" s="188">
        <v>0</v>
      </c>
      <c r="M447" s="49"/>
      <c r="N447" s="46"/>
      <c r="O447" s="46"/>
      <c r="P447" s="46"/>
      <c r="Q447" s="46"/>
    </row>
    <row r="448" spans="1:17">
      <c r="A448" s="65"/>
      <c r="B448" s="67"/>
      <c r="C448" s="65" t="s">
        <v>181</v>
      </c>
      <c r="D448" s="187" t="str">
        <f t="shared" si="19"/>
        <v/>
      </c>
      <c r="E448" s="187" t="str">
        <f t="shared" si="20"/>
        <v/>
      </c>
      <c r="F448" s="187" t="str">
        <f t="shared" si="21"/>
        <v/>
      </c>
      <c r="G448" s="187" t="e">
        <f>VLOOKUP(F448,'Expense group &amp; type'!$E$6:$F$52,2,FALSE)</f>
        <v>#N/A</v>
      </c>
      <c r="H448" s="46"/>
      <c r="I448" s="46"/>
      <c r="J448" s="189">
        <v>0</v>
      </c>
      <c r="K448" s="59"/>
      <c r="L448" s="188">
        <v>0</v>
      </c>
      <c r="M448" s="49"/>
      <c r="N448" s="46"/>
      <c r="O448" s="46"/>
      <c r="P448" s="46"/>
      <c r="Q448" s="46"/>
    </row>
    <row r="449" spans="1:17">
      <c r="A449" s="65"/>
      <c r="B449" s="67"/>
      <c r="C449" s="65" t="s">
        <v>181</v>
      </c>
      <c r="D449" s="187" t="str">
        <f t="shared" si="19"/>
        <v/>
      </c>
      <c r="E449" s="187" t="str">
        <f t="shared" si="20"/>
        <v/>
      </c>
      <c r="F449" s="187" t="str">
        <f t="shared" si="21"/>
        <v/>
      </c>
      <c r="G449" s="187" t="e">
        <f>VLOOKUP(F449,'Expense group &amp; type'!$E$6:$F$52,2,FALSE)</f>
        <v>#N/A</v>
      </c>
      <c r="H449" s="46"/>
      <c r="I449" s="46"/>
      <c r="J449" s="189">
        <v>0</v>
      </c>
      <c r="K449" s="59"/>
      <c r="L449" s="188">
        <v>0</v>
      </c>
      <c r="M449" s="49"/>
      <c r="N449" s="46"/>
      <c r="O449" s="46"/>
      <c r="P449" s="46"/>
      <c r="Q449" s="46"/>
    </row>
    <row r="450" spans="1:17">
      <c r="A450" s="65"/>
      <c r="B450" s="67"/>
      <c r="C450" s="65" t="s">
        <v>181</v>
      </c>
      <c r="D450" s="187" t="str">
        <f t="shared" si="19"/>
        <v/>
      </c>
      <c r="E450" s="187" t="str">
        <f t="shared" si="20"/>
        <v/>
      </c>
      <c r="F450" s="187" t="str">
        <f t="shared" si="21"/>
        <v/>
      </c>
      <c r="G450" s="187" t="e">
        <f>VLOOKUP(F450,'Expense group &amp; type'!$E$6:$F$52,2,FALSE)</f>
        <v>#N/A</v>
      </c>
      <c r="H450" s="46"/>
      <c r="I450" s="46"/>
      <c r="J450" s="189">
        <v>0</v>
      </c>
      <c r="K450" s="59"/>
      <c r="L450" s="188">
        <v>0</v>
      </c>
      <c r="M450" s="49"/>
      <c r="N450" s="46"/>
      <c r="O450" s="46"/>
      <c r="P450" s="46"/>
      <c r="Q450" s="46"/>
    </row>
    <row r="451" spans="1:17">
      <c r="A451" s="65"/>
      <c r="B451" s="67"/>
      <c r="C451" s="65" t="s">
        <v>181</v>
      </c>
      <c r="D451" s="187" t="str">
        <f t="shared" si="19"/>
        <v/>
      </c>
      <c r="E451" s="187" t="str">
        <f t="shared" si="20"/>
        <v/>
      </c>
      <c r="F451" s="187" t="str">
        <f t="shared" si="21"/>
        <v/>
      </c>
      <c r="G451" s="187" t="e">
        <f>VLOOKUP(F451,'Expense group &amp; type'!$E$6:$F$52,2,FALSE)</f>
        <v>#N/A</v>
      </c>
      <c r="H451" s="46"/>
      <c r="I451" s="46"/>
      <c r="J451" s="189">
        <v>0</v>
      </c>
      <c r="K451" s="59"/>
      <c r="L451" s="188">
        <v>0</v>
      </c>
      <c r="M451" s="49"/>
      <c r="N451" s="46"/>
      <c r="O451" s="46"/>
      <c r="P451" s="46"/>
      <c r="Q451" s="46"/>
    </row>
    <row r="452" spans="1:17">
      <c r="A452" s="65"/>
      <c r="B452" s="67"/>
      <c r="C452" s="65" t="s">
        <v>181</v>
      </c>
      <c r="D452" s="187" t="str">
        <f t="shared" si="19"/>
        <v/>
      </c>
      <c r="E452" s="187" t="str">
        <f t="shared" si="20"/>
        <v/>
      </c>
      <c r="F452" s="187" t="str">
        <f t="shared" si="21"/>
        <v/>
      </c>
      <c r="G452" s="187" t="e">
        <f>VLOOKUP(F452,'Expense group &amp; type'!$E$6:$F$52,2,FALSE)</f>
        <v>#N/A</v>
      </c>
      <c r="H452" s="46"/>
      <c r="I452" s="46"/>
      <c r="J452" s="189">
        <v>0</v>
      </c>
      <c r="K452" s="59"/>
      <c r="L452" s="188">
        <v>0</v>
      </c>
      <c r="M452" s="49"/>
      <c r="N452" s="46"/>
      <c r="O452" s="46"/>
      <c r="P452" s="46"/>
      <c r="Q452" s="46"/>
    </row>
    <row r="453" spans="1:17">
      <c r="A453" s="65"/>
      <c r="B453" s="67"/>
      <c r="C453" s="65" t="s">
        <v>181</v>
      </c>
      <c r="D453" s="187" t="str">
        <f t="shared" si="19"/>
        <v/>
      </c>
      <c r="E453" s="187" t="str">
        <f t="shared" si="20"/>
        <v/>
      </c>
      <c r="F453" s="187" t="str">
        <f t="shared" si="21"/>
        <v/>
      </c>
      <c r="G453" s="187" t="e">
        <f>VLOOKUP(F453,'Expense group &amp; type'!$E$6:$F$52,2,FALSE)</f>
        <v>#N/A</v>
      </c>
      <c r="H453" s="46"/>
      <c r="I453" s="46"/>
      <c r="J453" s="189">
        <v>0</v>
      </c>
      <c r="K453" s="59"/>
      <c r="L453" s="188">
        <v>0</v>
      </c>
      <c r="M453" s="49"/>
      <c r="N453" s="46"/>
      <c r="O453" s="46"/>
      <c r="P453" s="46"/>
      <c r="Q453" s="46"/>
    </row>
    <row r="454" spans="1:17">
      <c r="A454" s="65"/>
      <c r="B454" s="67"/>
      <c r="C454" s="65" t="s">
        <v>181</v>
      </c>
      <c r="D454" s="187" t="str">
        <f t="shared" si="19"/>
        <v/>
      </c>
      <c r="E454" s="187" t="str">
        <f t="shared" si="20"/>
        <v/>
      </c>
      <c r="F454" s="187" t="str">
        <f t="shared" si="21"/>
        <v/>
      </c>
      <c r="G454" s="187" t="e">
        <f>VLOOKUP(F454,'Expense group &amp; type'!$E$6:$F$52,2,FALSE)</f>
        <v>#N/A</v>
      </c>
      <c r="H454" s="46"/>
      <c r="I454" s="46"/>
      <c r="J454" s="189">
        <v>0</v>
      </c>
      <c r="K454" s="59"/>
      <c r="L454" s="188">
        <v>0</v>
      </c>
      <c r="M454" s="49"/>
      <c r="N454" s="46"/>
      <c r="O454" s="46"/>
      <c r="P454" s="46"/>
      <c r="Q454" s="46"/>
    </row>
    <row r="455" spans="1:17">
      <c r="A455" s="65"/>
      <c r="B455" s="67"/>
      <c r="C455" s="65" t="s">
        <v>181</v>
      </c>
      <c r="D455" s="187" t="str">
        <f t="shared" si="19"/>
        <v/>
      </c>
      <c r="E455" s="187" t="str">
        <f t="shared" si="20"/>
        <v/>
      </c>
      <c r="F455" s="187" t="str">
        <f t="shared" si="21"/>
        <v/>
      </c>
      <c r="G455" s="187" t="e">
        <f>VLOOKUP(F455,'Expense group &amp; type'!$E$6:$F$52,2,FALSE)</f>
        <v>#N/A</v>
      </c>
      <c r="H455" s="46"/>
      <c r="I455" s="46"/>
      <c r="J455" s="189">
        <v>0</v>
      </c>
      <c r="K455" s="59"/>
      <c r="L455" s="188">
        <v>0</v>
      </c>
      <c r="M455" s="49"/>
      <c r="N455" s="46"/>
      <c r="O455" s="46"/>
      <c r="P455" s="46"/>
      <c r="Q455" s="46"/>
    </row>
    <row r="456" spans="1:17">
      <c r="A456" s="65"/>
      <c r="B456" s="67"/>
      <c r="C456" s="65" t="s">
        <v>181</v>
      </c>
      <c r="D456" s="187" t="str">
        <f t="shared" si="19"/>
        <v/>
      </c>
      <c r="E456" s="187" t="str">
        <f t="shared" si="20"/>
        <v/>
      </c>
      <c r="F456" s="187" t="str">
        <f t="shared" si="21"/>
        <v/>
      </c>
      <c r="G456" s="187" t="e">
        <f>VLOOKUP(F456,'Expense group &amp; type'!$E$6:$F$52,2,FALSE)</f>
        <v>#N/A</v>
      </c>
      <c r="H456" s="46"/>
      <c r="I456" s="46"/>
      <c r="J456" s="189">
        <v>0</v>
      </c>
      <c r="K456" s="59"/>
      <c r="L456" s="188">
        <v>0</v>
      </c>
      <c r="M456" s="49"/>
      <c r="N456" s="46"/>
      <c r="O456" s="46"/>
      <c r="P456" s="46"/>
      <c r="Q456" s="46"/>
    </row>
    <row r="457" spans="1:17">
      <c r="A457" s="65"/>
      <c r="B457" s="67"/>
      <c r="C457" s="65" t="s">
        <v>181</v>
      </c>
      <c r="D457" s="187" t="str">
        <f t="shared" si="19"/>
        <v/>
      </c>
      <c r="E457" s="187" t="str">
        <f t="shared" si="20"/>
        <v/>
      </c>
      <c r="F457" s="187" t="str">
        <f t="shared" si="21"/>
        <v/>
      </c>
      <c r="G457" s="187" t="e">
        <f>VLOOKUP(F457,'Expense group &amp; type'!$E$6:$F$52,2,FALSE)</f>
        <v>#N/A</v>
      </c>
      <c r="H457" s="46"/>
      <c r="I457" s="46"/>
      <c r="J457" s="189">
        <v>0</v>
      </c>
      <c r="K457" s="59"/>
      <c r="L457" s="188">
        <v>0</v>
      </c>
      <c r="M457" s="49"/>
      <c r="N457" s="46"/>
      <c r="O457" s="46"/>
      <c r="P457" s="46"/>
      <c r="Q457" s="46"/>
    </row>
    <row r="458" spans="1:17">
      <c r="A458" s="65"/>
      <c r="B458" s="67"/>
      <c r="C458" s="65" t="s">
        <v>181</v>
      </c>
      <c r="D458" s="187" t="str">
        <f t="shared" si="19"/>
        <v/>
      </c>
      <c r="E458" s="187" t="str">
        <f t="shared" si="20"/>
        <v/>
      </c>
      <c r="F458" s="187" t="str">
        <f t="shared" si="21"/>
        <v/>
      </c>
      <c r="G458" s="187" t="e">
        <f>VLOOKUP(F458,'Expense group &amp; type'!$E$6:$F$52,2,FALSE)</f>
        <v>#N/A</v>
      </c>
      <c r="H458" s="46"/>
      <c r="I458" s="46"/>
      <c r="J458" s="189">
        <v>0</v>
      </c>
      <c r="K458" s="59"/>
      <c r="L458" s="188">
        <v>0</v>
      </c>
      <c r="M458" s="49"/>
      <c r="N458" s="46"/>
      <c r="O458" s="46"/>
      <c r="P458" s="46"/>
      <c r="Q458" s="46"/>
    </row>
    <row r="459" spans="1:17">
      <c r="A459" s="65"/>
      <c r="B459" s="67"/>
      <c r="C459" s="65" t="s">
        <v>181</v>
      </c>
      <c r="D459" s="187" t="str">
        <f t="shared" si="19"/>
        <v/>
      </c>
      <c r="E459" s="187" t="str">
        <f t="shared" si="20"/>
        <v/>
      </c>
      <c r="F459" s="187" t="str">
        <f t="shared" si="21"/>
        <v/>
      </c>
      <c r="G459" s="187" t="e">
        <f>VLOOKUP(F459,'Expense group &amp; type'!$E$6:$F$52,2,FALSE)</f>
        <v>#N/A</v>
      </c>
      <c r="H459" s="46"/>
      <c r="I459" s="46"/>
      <c r="J459" s="189">
        <v>0</v>
      </c>
      <c r="K459" s="59"/>
      <c r="L459" s="188">
        <v>0</v>
      </c>
      <c r="M459" s="49"/>
      <c r="N459" s="46"/>
      <c r="O459" s="46"/>
      <c r="P459" s="46"/>
      <c r="Q459" s="46"/>
    </row>
    <row r="460" spans="1:17">
      <c r="A460" s="65"/>
      <c r="B460" s="67"/>
      <c r="C460" s="65" t="s">
        <v>181</v>
      </c>
      <c r="D460" s="187" t="str">
        <f t="shared" si="19"/>
        <v/>
      </c>
      <c r="E460" s="187" t="str">
        <f t="shared" si="20"/>
        <v/>
      </c>
      <c r="F460" s="187" t="str">
        <f t="shared" si="21"/>
        <v/>
      </c>
      <c r="G460" s="187" t="e">
        <f>VLOOKUP(F460,'Expense group &amp; type'!$E$6:$F$52,2,FALSE)</f>
        <v>#N/A</v>
      </c>
      <c r="H460" s="46"/>
      <c r="I460" s="46"/>
      <c r="J460" s="189">
        <v>0</v>
      </c>
      <c r="K460" s="59"/>
      <c r="L460" s="188">
        <v>0</v>
      </c>
      <c r="M460" s="49"/>
      <c r="N460" s="46"/>
      <c r="O460" s="46"/>
      <c r="P460" s="46"/>
      <c r="Q460" s="46"/>
    </row>
    <row r="461" spans="1:17">
      <c r="A461" s="65"/>
      <c r="B461" s="67"/>
      <c r="C461" s="65" t="s">
        <v>181</v>
      </c>
      <c r="D461" s="187" t="str">
        <f t="shared" si="19"/>
        <v/>
      </c>
      <c r="E461" s="187" t="str">
        <f t="shared" si="20"/>
        <v/>
      </c>
      <c r="F461" s="187" t="str">
        <f t="shared" si="21"/>
        <v/>
      </c>
      <c r="G461" s="187" t="e">
        <f>VLOOKUP(F461,'Expense group &amp; type'!$E$6:$F$52,2,FALSE)</f>
        <v>#N/A</v>
      </c>
      <c r="H461" s="46"/>
      <c r="I461" s="46"/>
      <c r="J461" s="189">
        <v>0</v>
      </c>
      <c r="K461" s="59"/>
      <c r="L461" s="188">
        <v>0</v>
      </c>
      <c r="M461" s="49"/>
      <c r="N461" s="46"/>
      <c r="O461" s="46"/>
      <c r="P461" s="46"/>
      <c r="Q461" s="46"/>
    </row>
    <row r="462" spans="1:17">
      <c r="A462" s="65"/>
      <c r="B462" s="67"/>
      <c r="C462" s="65" t="s">
        <v>181</v>
      </c>
      <c r="D462" s="187" t="str">
        <f t="shared" ref="D462:D525" si="22">LEFT(RIGHT(B462,3),1)</f>
        <v/>
      </c>
      <c r="E462" s="187" t="str">
        <f t="shared" ref="E462:E525" si="23">RIGHT(B462,2)</f>
        <v/>
      </c>
      <c r="F462" s="187" t="str">
        <f t="shared" ref="F462:F525" si="24">RIGHT(LEFT(B462,3),2)</f>
        <v/>
      </c>
      <c r="G462" s="187" t="e">
        <f>VLOOKUP(F462,'Expense group &amp; type'!$E$6:$F$52,2,FALSE)</f>
        <v>#N/A</v>
      </c>
      <c r="H462" s="46"/>
      <c r="I462" s="46"/>
      <c r="J462" s="189">
        <v>0</v>
      </c>
      <c r="K462" s="59"/>
      <c r="L462" s="188">
        <v>0</v>
      </c>
      <c r="M462" s="49"/>
      <c r="N462" s="46"/>
      <c r="O462" s="46"/>
      <c r="P462" s="46"/>
      <c r="Q462" s="46"/>
    </row>
    <row r="463" spans="1:17">
      <c r="A463" s="65"/>
      <c r="B463" s="67"/>
      <c r="C463" s="65" t="s">
        <v>181</v>
      </c>
      <c r="D463" s="187" t="str">
        <f t="shared" si="22"/>
        <v/>
      </c>
      <c r="E463" s="187" t="str">
        <f t="shared" si="23"/>
        <v/>
      </c>
      <c r="F463" s="187" t="str">
        <f t="shared" si="24"/>
        <v/>
      </c>
      <c r="G463" s="187" t="e">
        <f>VLOOKUP(F463,'Expense group &amp; type'!$E$6:$F$52,2,FALSE)</f>
        <v>#N/A</v>
      </c>
      <c r="H463" s="46"/>
      <c r="I463" s="46"/>
      <c r="J463" s="189">
        <v>0</v>
      </c>
      <c r="K463" s="59"/>
      <c r="L463" s="188">
        <v>0</v>
      </c>
      <c r="M463" s="49"/>
      <c r="N463" s="46"/>
      <c r="O463" s="46"/>
      <c r="P463" s="46"/>
      <c r="Q463" s="46"/>
    </row>
    <row r="464" spans="1:17">
      <c r="A464" s="65"/>
      <c r="B464" s="67"/>
      <c r="C464" s="65" t="s">
        <v>181</v>
      </c>
      <c r="D464" s="187" t="str">
        <f t="shared" si="22"/>
        <v/>
      </c>
      <c r="E464" s="187" t="str">
        <f t="shared" si="23"/>
        <v/>
      </c>
      <c r="F464" s="187" t="str">
        <f t="shared" si="24"/>
        <v/>
      </c>
      <c r="G464" s="187" t="e">
        <f>VLOOKUP(F464,'Expense group &amp; type'!$E$6:$F$52,2,FALSE)</f>
        <v>#N/A</v>
      </c>
      <c r="H464" s="46"/>
      <c r="I464" s="46"/>
      <c r="J464" s="189">
        <v>0</v>
      </c>
      <c r="K464" s="59"/>
      <c r="L464" s="188">
        <v>0</v>
      </c>
      <c r="M464" s="49"/>
      <c r="N464" s="46"/>
      <c r="O464" s="46"/>
      <c r="P464" s="46"/>
      <c r="Q464" s="46"/>
    </row>
    <row r="465" spans="1:17">
      <c r="A465" s="65"/>
      <c r="B465" s="67"/>
      <c r="C465" s="65" t="s">
        <v>181</v>
      </c>
      <c r="D465" s="187" t="str">
        <f t="shared" si="22"/>
        <v/>
      </c>
      <c r="E465" s="187" t="str">
        <f t="shared" si="23"/>
        <v/>
      </c>
      <c r="F465" s="187" t="str">
        <f t="shared" si="24"/>
        <v/>
      </c>
      <c r="G465" s="187" t="e">
        <f>VLOOKUP(F465,'Expense group &amp; type'!$E$6:$F$52,2,FALSE)</f>
        <v>#N/A</v>
      </c>
      <c r="H465" s="46"/>
      <c r="I465" s="46"/>
      <c r="J465" s="189">
        <v>0</v>
      </c>
      <c r="K465" s="59"/>
      <c r="L465" s="188">
        <v>0</v>
      </c>
      <c r="M465" s="49"/>
      <c r="N465" s="46"/>
      <c r="O465" s="46"/>
      <c r="P465" s="46"/>
      <c r="Q465" s="46"/>
    </row>
    <row r="466" spans="1:17">
      <c r="A466" s="65"/>
      <c r="B466" s="67"/>
      <c r="C466" s="65" t="s">
        <v>181</v>
      </c>
      <c r="D466" s="187" t="str">
        <f t="shared" si="22"/>
        <v/>
      </c>
      <c r="E466" s="187" t="str">
        <f t="shared" si="23"/>
        <v/>
      </c>
      <c r="F466" s="187" t="str">
        <f t="shared" si="24"/>
        <v/>
      </c>
      <c r="G466" s="187" t="e">
        <f>VLOOKUP(F466,'Expense group &amp; type'!$E$6:$F$52,2,FALSE)</f>
        <v>#N/A</v>
      </c>
      <c r="H466" s="46"/>
      <c r="I466" s="46"/>
      <c r="J466" s="189">
        <v>0</v>
      </c>
      <c r="K466" s="59"/>
      <c r="L466" s="188">
        <v>0</v>
      </c>
      <c r="M466" s="49"/>
      <c r="N466" s="46"/>
      <c r="O466" s="46"/>
      <c r="P466" s="46"/>
      <c r="Q466" s="46"/>
    </row>
    <row r="467" spans="1:17">
      <c r="A467" s="65"/>
      <c r="B467" s="67"/>
      <c r="C467" s="65" t="s">
        <v>181</v>
      </c>
      <c r="D467" s="187" t="str">
        <f t="shared" si="22"/>
        <v/>
      </c>
      <c r="E467" s="187" t="str">
        <f t="shared" si="23"/>
        <v/>
      </c>
      <c r="F467" s="187" t="str">
        <f t="shared" si="24"/>
        <v/>
      </c>
      <c r="G467" s="187" t="e">
        <f>VLOOKUP(F467,'Expense group &amp; type'!$E$6:$F$52,2,FALSE)</f>
        <v>#N/A</v>
      </c>
      <c r="H467" s="46"/>
      <c r="I467" s="46"/>
      <c r="J467" s="189">
        <v>0</v>
      </c>
      <c r="K467" s="59"/>
      <c r="L467" s="188">
        <v>0</v>
      </c>
      <c r="M467" s="49"/>
      <c r="N467" s="46"/>
      <c r="O467" s="46"/>
      <c r="P467" s="46"/>
      <c r="Q467" s="46"/>
    </row>
    <row r="468" spans="1:17">
      <c r="A468" s="65"/>
      <c r="B468" s="67"/>
      <c r="C468" s="65" t="s">
        <v>181</v>
      </c>
      <c r="D468" s="187" t="str">
        <f t="shared" si="22"/>
        <v/>
      </c>
      <c r="E468" s="187" t="str">
        <f t="shared" si="23"/>
        <v/>
      </c>
      <c r="F468" s="187" t="str">
        <f t="shared" si="24"/>
        <v/>
      </c>
      <c r="G468" s="187" t="e">
        <f>VLOOKUP(F468,'Expense group &amp; type'!$E$6:$F$52,2,FALSE)</f>
        <v>#N/A</v>
      </c>
      <c r="H468" s="46"/>
      <c r="I468" s="46"/>
      <c r="J468" s="189">
        <v>0</v>
      </c>
      <c r="K468" s="59"/>
      <c r="L468" s="188">
        <v>0</v>
      </c>
      <c r="M468" s="49"/>
      <c r="N468" s="46"/>
      <c r="O468" s="46"/>
      <c r="P468" s="46"/>
      <c r="Q468" s="46"/>
    </row>
    <row r="469" spans="1:17">
      <c r="A469" s="65"/>
      <c r="B469" s="67"/>
      <c r="C469" s="65" t="s">
        <v>181</v>
      </c>
      <c r="D469" s="187" t="str">
        <f t="shared" si="22"/>
        <v/>
      </c>
      <c r="E469" s="187" t="str">
        <f t="shared" si="23"/>
        <v/>
      </c>
      <c r="F469" s="187" t="str">
        <f t="shared" si="24"/>
        <v/>
      </c>
      <c r="G469" s="187" t="e">
        <f>VLOOKUP(F469,'Expense group &amp; type'!$E$6:$F$52,2,FALSE)</f>
        <v>#N/A</v>
      </c>
      <c r="H469" s="46"/>
      <c r="I469" s="46"/>
      <c r="J469" s="189">
        <v>0</v>
      </c>
      <c r="K469" s="59"/>
      <c r="L469" s="188">
        <v>0</v>
      </c>
      <c r="M469" s="49"/>
      <c r="N469" s="46"/>
      <c r="O469" s="46"/>
      <c r="P469" s="46"/>
      <c r="Q469" s="46"/>
    </row>
    <row r="470" spans="1:17">
      <c r="A470" s="65"/>
      <c r="B470" s="67"/>
      <c r="C470" s="65" t="s">
        <v>181</v>
      </c>
      <c r="D470" s="187" t="str">
        <f t="shared" si="22"/>
        <v/>
      </c>
      <c r="E470" s="187" t="str">
        <f t="shared" si="23"/>
        <v/>
      </c>
      <c r="F470" s="187" t="str">
        <f t="shared" si="24"/>
        <v/>
      </c>
      <c r="G470" s="187" t="e">
        <f>VLOOKUP(F470,'Expense group &amp; type'!$E$6:$F$52,2,FALSE)</f>
        <v>#N/A</v>
      </c>
      <c r="H470" s="46"/>
      <c r="I470" s="46"/>
      <c r="J470" s="189">
        <v>0</v>
      </c>
      <c r="K470" s="59"/>
      <c r="L470" s="188">
        <v>0</v>
      </c>
      <c r="M470" s="49"/>
      <c r="N470" s="46"/>
      <c r="O470" s="46"/>
      <c r="P470" s="46"/>
      <c r="Q470" s="46"/>
    </row>
    <row r="471" spans="1:17">
      <c r="A471" s="65"/>
      <c r="B471" s="67"/>
      <c r="C471" s="65" t="s">
        <v>181</v>
      </c>
      <c r="D471" s="187" t="str">
        <f t="shared" si="22"/>
        <v/>
      </c>
      <c r="E471" s="187" t="str">
        <f t="shared" si="23"/>
        <v/>
      </c>
      <c r="F471" s="187" t="str">
        <f t="shared" si="24"/>
        <v/>
      </c>
      <c r="G471" s="187" t="e">
        <f>VLOOKUP(F471,'Expense group &amp; type'!$E$6:$F$52,2,FALSE)</f>
        <v>#N/A</v>
      </c>
      <c r="H471" s="46"/>
      <c r="I471" s="46"/>
      <c r="J471" s="189">
        <v>0</v>
      </c>
      <c r="K471" s="59"/>
      <c r="L471" s="188">
        <v>0</v>
      </c>
      <c r="M471" s="49"/>
      <c r="N471" s="46"/>
      <c r="O471" s="46"/>
      <c r="P471" s="46"/>
      <c r="Q471" s="46"/>
    </row>
    <row r="472" spans="1:17">
      <c r="A472" s="65"/>
      <c r="B472" s="67"/>
      <c r="C472" s="65" t="s">
        <v>181</v>
      </c>
      <c r="D472" s="187" t="str">
        <f t="shared" si="22"/>
        <v/>
      </c>
      <c r="E472" s="187" t="str">
        <f t="shared" si="23"/>
        <v/>
      </c>
      <c r="F472" s="187" t="str">
        <f t="shared" si="24"/>
        <v/>
      </c>
      <c r="G472" s="187" t="e">
        <f>VLOOKUP(F472,'Expense group &amp; type'!$E$6:$F$52,2,FALSE)</f>
        <v>#N/A</v>
      </c>
      <c r="H472" s="46"/>
      <c r="I472" s="46"/>
      <c r="J472" s="189">
        <v>0</v>
      </c>
      <c r="K472" s="59"/>
      <c r="L472" s="188">
        <v>0</v>
      </c>
      <c r="M472" s="49"/>
      <c r="N472" s="46"/>
      <c r="O472" s="46"/>
      <c r="P472" s="46"/>
      <c r="Q472" s="46"/>
    </row>
    <row r="473" spans="1:17">
      <c r="A473" s="65"/>
      <c r="B473" s="67"/>
      <c r="C473" s="65" t="s">
        <v>181</v>
      </c>
      <c r="D473" s="187" t="str">
        <f t="shared" si="22"/>
        <v/>
      </c>
      <c r="E473" s="187" t="str">
        <f t="shared" si="23"/>
        <v/>
      </c>
      <c r="F473" s="187" t="str">
        <f t="shared" si="24"/>
        <v/>
      </c>
      <c r="G473" s="187" t="e">
        <f>VLOOKUP(F473,'Expense group &amp; type'!$E$6:$F$52,2,FALSE)</f>
        <v>#N/A</v>
      </c>
      <c r="H473" s="46"/>
      <c r="I473" s="46"/>
      <c r="J473" s="189">
        <v>0</v>
      </c>
      <c r="K473" s="59"/>
      <c r="L473" s="188">
        <v>0</v>
      </c>
      <c r="M473" s="49"/>
      <c r="N473" s="46"/>
      <c r="O473" s="46"/>
      <c r="P473" s="46"/>
      <c r="Q473" s="46"/>
    </row>
    <row r="474" spans="1:17">
      <c r="A474" s="65"/>
      <c r="B474" s="67"/>
      <c r="C474" s="65" t="s">
        <v>181</v>
      </c>
      <c r="D474" s="187" t="str">
        <f t="shared" si="22"/>
        <v/>
      </c>
      <c r="E474" s="187" t="str">
        <f t="shared" si="23"/>
        <v/>
      </c>
      <c r="F474" s="187" t="str">
        <f t="shared" si="24"/>
        <v/>
      </c>
      <c r="G474" s="187" t="e">
        <f>VLOOKUP(F474,'Expense group &amp; type'!$E$6:$F$52,2,FALSE)</f>
        <v>#N/A</v>
      </c>
      <c r="H474" s="46"/>
      <c r="I474" s="46"/>
      <c r="J474" s="189">
        <v>0</v>
      </c>
      <c r="K474" s="59"/>
      <c r="L474" s="188">
        <v>0</v>
      </c>
      <c r="M474" s="49"/>
      <c r="N474" s="46"/>
      <c r="O474" s="46"/>
      <c r="P474" s="46"/>
      <c r="Q474" s="46"/>
    </row>
    <row r="475" spans="1:17">
      <c r="A475" s="65"/>
      <c r="B475" s="67"/>
      <c r="C475" s="65" t="s">
        <v>181</v>
      </c>
      <c r="D475" s="187" t="str">
        <f t="shared" si="22"/>
        <v/>
      </c>
      <c r="E475" s="187" t="str">
        <f t="shared" si="23"/>
        <v/>
      </c>
      <c r="F475" s="187" t="str">
        <f t="shared" si="24"/>
        <v/>
      </c>
      <c r="G475" s="187" t="e">
        <f>VLOOKUP(F475,'Expense group &amp; type'!$E$6:$F$52,2,FALSE)</f>
        <v>#N/A</v>
      </c>
      <c r="H475" s="46"/>
      <c r="I475" s="46"/>
      <c r="J475" s="189">
        <v>0</v>
      </c>
      <c r="K475" s="59"/>
      <c r="L475" s="188">
        <v>0</v>
      </c>
      <c r="M475" s="49"/>
      <c r="N475" s="46"/>
      <c r="O475" s="46"/>
      <c r="P475" s="46"/>
      <c r="Q475" s="46"/>
    </row>
    <row r="476" spans="1:17">
      <c r="A476" s="65"/>
      <c r="B476" s="67"/>
      <c r="C476" s="65" t="s">
        <v>181</v>
      </c>
      <c r="D476" s="187" t="str">
        <f t="shared" si="22"/>
        <v/>
      </c>
      <c r="E476" s="187" t="str">
        <f t="shared" si="23"/>
        <v/>
      </c>
      <c r="F476" s="187" t="str">
        <f t="shared" si="24"/>
        <v/>
      </c>
      <c r="G476" s="187" t="e">
        <f>VLOOKUP(F476,'Expense group &amp; type'!$E$6:$F$52,2,FALSE)</f>
        <v>#N/A</v>
      </c>
      <c r="H476" s="46"/>
      <c r="I476" s="46"/>
      <c r="J476" s="189">
        <v>0</v>
      </c>
      <c r="K476" s="59"/>
      <c r="L476" s="188">
        <v>0</v>
      </c>
      <c r="M476" s="49"/>
      <c r="N476" s="46"/>
      <c r="O476" s="46"/>
      <c r="P476" s="46"/>
      <c r="Q476" s="46"/>
    </row>
    <row r="477" spans="1:17">
      <c r="A477" s="65"/>
      <c r="B477" s="67"/>
      <c r="C477" s="65" t="s">
        <v>181</v>
      </c>
      <c r="D477" s="187" t="str">
        <f t="shared" si="22"/>
        <v/>
      </c>
      <c r="E477" s="187" t="str">
        <f t="shared" si="23"/>
        <v/>
      </c>
      <c r="F477" s="187" t="str">
        <f t="shared" si="24"/>
        <v/>
      </c>
      <c r="G477" s="187" t="e">
        <f>VLOOKUP(F477,'Expense group &amp; type'!$E$6:$F$52,2,FALSE)</f>
        <v>#N/A</v>
      </c>
      <c r="H477" s="46"/>
      <c r="I477" s="46"/>
      <c r="J477" s="189">
        <v>0</v>
      </c>
      <c r="K477" s="59"/>
      <c r="L477" s="188">
        <v>0</v>
      </c>
      <c r="M477" s="49"/>
      <c r="N477" s="46"/>
      <c r="O477" s="46"/>
      <c r="P477" s="46"/>
      <c r="Q477" s="46"/>
    </row>
    <row r="478" spans="1:17">
      <c r="A478" s="65"/>
      <c r="B478" s="67"/>
      <c r="C478" s="65" t="s">
        <v>181</v>
      </c>
      <c r="D478" s="187" t="str">
        <f t="shared" si="22"/>
        <v/>
      </c>
      <c r="E478" s="187" t="str">
        <f t="shared" si="23"/>
        <v/>
      </c>
      <c r="F478" s="187" t="str">
        <f t="shared" si="24"/>
        <v/>
      </c>
      <c r="G478" s="187" t="e">
        <f>VLOOKUP(F478,'Expense group &amp; type'!$E$6:$F$52,2,FALSE)</f>
        <v>#N/A</v>
      </c>
      <c r="H478" s="46"/>
      <c r="I478" s="46"/>
      <c r="J478" s="189">
        <v>0</v>
      </c>
      <c r="K478" s="59"/>
      <c r="L478" s="188">
        <v>0</v>
      </c>
      <c r="M478" s="49"/>
      <c r="N478" s="46"/>
      <c r="O478" s="46"/>
      <c r="P478" s="46"/>
      <c r="Q478" s="46"/>
    </row>
    <row r="479" spans="1:17">
      <c r="A479" s="65"/>
      <c r="B479" s="67"/>
      <c r="C479" s="65" t="s">
        <v>181</v>
      </c>
      <c r="D479" s="187" t="str">
        <f t="shared" si="22"/>
        <v/>
      </c>
      <c r="E479" s="187" t="str">
        <f t="shared" si="23"/>
        <v/>
      </c>
      <c r="F479" s="187" t="str">
        <f t="shared" si="24"/>
        <v/>
      </c>
      <c r="G479" s="187" t="e">
        <f>VLOOKUP(F479,'Expense group &amp; type'!$E$6:$F$52,2,FALSE)</f>
        <v>#N/A</v>
      </c>
      <c r="H479" s="46"/>
      <c r="I479" s="46"/>
      <c r="J479" s="189">
        <v>0</v>
      </c>
      <c r="K479" s="59"/>
      <c r="L479" s="188">
        <v>0</v>
      </c>
      <c r="M479" s="49"/>
      <c r="N479" s="46"/>
      <c r="O479" s="46"/>
      <c r="P479" s="46"/>
      <c r="Q479" s="46"/>
    </row>
    <row r="480" spans="1:17">
      <c r="A480" s="65"/>
      <c r="B480" s="67"/>
      <c r="C480" s="65" t="s">
        <v>181</v>
      </c>
      <c r="D480" s="187" t="str">
        <f t="shared" si="22"/>
        <v/>
      </c>
      <c r="E480" s="187" t="str">
        <f t="shared" si="23"/>
        <v/>
      </c>
      <c r="F480" s="187" t="str">
        <f t="shared" si="24"/>
        <v/>
      </c>
      <c r="G480" s="187" t="e">
        <f>VLOOKUP(F480,'Expense group &amp; type'!$E$6:$F$52,2,FALSE)</f>
        <v>#N/A</v>
      </c>
      <c r="H480" s="46"/>
      <c r="I480" s="46"/>
      <c r="J480" s="189">
        <v>0</v>
      </c>
      <c r="K480" s="59"/>
      <c r="L480" s="188">
        <v>0</v>
      </c>
      <c r="M480" s="49"/>
      <c r="N480" s="46"/>
      <c r="O480" s="46"/>
      <c r="P480" s="46"/>
      <c r="Q480" s="46"/>
    </row>
    <row r="481" spans="1:17">
      <c r="A481" s="65"/>
      <c r="B481" s="67"/>
      <c r="C481" s="65" t="s">
        <v>181</v>
      </c>
      <c r="D481" s="187" t="str">
        <f t="shared" si="22"/>
        <v/>
      </c>
      <c r="E481" s="187" t="str">
        <f t="shared" si="23"/>
        <v/>
      </c>
      <c r="F481" s="187" t="str">
        <f t="shared" si="24"/>
        <v/>
      </c>
      <c r="G481" s="187" t="e">
        <f>VLOOKUP(F481,'Expense group &amp; type'!$E$6:$F$52,2,FALSE)</f>
        <v>#N/A</v>
      </c>
      <c r="H481" s="46"/>
      <c r="I481" s="46"/>
      <c r="J481" s="189">
        <v>0</v>
      </c>
      <c r="K481" s="59"/>
      <c r="L481" s="188">
        <v>0</v>
      </c>
      <c r="M481" s="49"/>
      <c r="N481" s="46"/>
      <c r="O481" s="46"/>
      <c r="P481" s="46"/>
      <c r="Q481" s="46"/>
    </row>
    <row r="482" spans="1:17">
      <c r="A482" s="65"/>
      <c r="B482" s="67"/>
      <c r="C482" s="65" t="s">
        <v>181</v>
      </c>
      <c r="D482" s="187" t="str">
        <f t="shared" si="22"/>
        <v/>
      </c>
      <c r="E482" s="187" t="str">
        <f t="shared" si="23"/>
        <v/>
      </c>
      <c r="F482" s="187" t="str">
        <f t="shared" si="24"/>
        <v/>
      </c>
      <c r="G482" s="187" t="e">
        <f>VLOOKUP(F482,'Expense group &amp; type'!$E$6:$F$52,2,FALSE)</f>
        <v>#N/A</v>
      </c>
      <c r="H482" s="46"/>
      <c r="I482" s="46"/>
      <c r="J482" s="189">
        <v>0</v>
      </c>
      <c r="K482" s="59"/>
      <c r="L482" s="188">
        <v>0</v>
      </c>
      <c r="M482" s="49"/>
      <c r="N482" s="46"/>
      <c r="O482" s="46"/>
      <c r="P482" s="46"/>
      <c r="Q482" s="46"/>
    </row>
    <row r="483" spans="1:17">
      <c r="A483" s="65"/>
      <c r="B483" s="67"/>
      <c r="C483" s="65" t="s">
        <v>181</v>
      </c>
      <c r="D483" s="187" t="str">
        <f t="shared" si="22"/>
        <v/>
      </c>
      <c r="E483" s="187" t="str">
        <f t="shared" si="23"/>
        <v/>
      </c>
      <c r="F483" s="187" t="str">
        <f t="shared" si="24"/>
        <v/>
      </c>
      <c r="G483" s="187" t="e">
        <f>VLOOKUP(F483,'Expense group &amp; type'!$E$6:$F$52,2,FALSE)</f>
        <v>#N/A</v>
      </c>
      <c r="H483" s="46"/>
      <c r="I483" s="46"/>
      <c r="J483" s="189">
        <v>0</v>
      </c>
      <c r="K483" s="59"/>
      <c r="L483" s="188">
        <v>0</v>
      </c>
      <c r="M483" s="49"/>
      <c r="N483" s="46"/>
      <c r="O483" s="46"/>
      <c r="P483" s="46"/>
      <c r="Q483" s="46"/>
    </row>
    <row r="484" spans="1:17">
      <c r="A484" s="65"/>
      <c r="B484" s="67"/>
      <c r="C484" s="65" t="s">
        <v>181</v>
      </c>
      <c r="D484" s="187" t="str">
        <f t="shared" si="22"/>
        <v/>
      </c>
      <c r="E484" s="187" t="str">
        <f t="shared" si="23"/>
        <v/>
      </c>
      <c r="F484" s="187" t="str">
        <f t="shared" si="24"/>
        <v/>
      </c>
      <c r="G484" s="187" t="e">
        <f>VLOOKUP(F484,'Expense group &amp; type'!$E$6:$F$52,2,FALSE)</f>
        <v>#N/A</v>
      </c>
      <c r="H484" s="46"/>
      <c r="I484" s="46"/>
      <c r="J484" s="189">
        <v>0</v>
      </c>
      <c r="K484" s="59"/>
      <c r="L484" s="188">
        <v>0</v>
      </c>
      <c r="M484" s="49"/>
      <c r="N484" s="46"/>
      <c r="O484" s="46"/>
      <c r="P484" s="46"/>
      <c r="Q484" s="46"/>
    </row>
    <row r="485" spans="1:17">
      <c r="A485" s="65"/>
      <c r="B485" s="67"/>
      <c r="C485" s="65" t="s">
        <v>181</v>
      </c>
      <c r="D485" s="187" t="str">
        <f t="shared" si="22"/>
        <v/>
      </c>
      <c r="E485" s="187" t="str">
        <f t="shared" si="23"/>
        <v/>
      </c>
      <c r="F485" s="187" t="str">
        <f t="shared" si="24"/>
        <v/>
      </c>
      <c r="G485" s="187" t="e">
        <f>VLOOKUP(F485,'Expense group &amp; type'!$E$6:$F$52,2,FALSE)</f>
        <v>#N/A</v>
      </c>
      <c r="H485" s="46"/>
      <c r="I485" s="46"/>
      <c r="J485" s="189">
        <v>0</v>
      </c>
      <c r="K485" s="59"/>
      <c r="L485" s="188">
        <v>0</v>
      </c>
      <c r="M485" s="49"/>
      <c r="N485" s="46"/>
      <c r="O485" s="46"/>
      <c r="P485" s="46"/>
      <c r="Q485" s="46"/>
    </row>
    <row r="486" spans="1:17">
      <c r="A486" s="65"/>
      <c r="B486" s="67"/>
      <c r="C486" s="65" t="s">
        <v>181</v>
      </c>
      <c r="D486" s="187" t="str">
        <f t="shared" si="22"/>
        <v/>
      </c>
      <c r="E486" s="187" t="str">
        <f t="shared" si="23"/>
        <v/>
      </c>
      <c r="F486" s="187" t="str">
        <f t="shared" si="24"/>
        <v/>
      </c>
      <c r="G486" s="187" t="e">
        <f>VLOOKUP(F486,'Expense group &amp; type'!$E$6:$F$52,2,FALSE)</f>
        <v>#N/A</v>
      </c>
      <c r="H486" s="46"/>
      <c r="I486" s="46"/>
      <c r="J486" s="189">
        <v>0</v>
      </c>
      <c r="K486" s="59"/>
      <c r="L486" s="188">
        <v>0</v>
      </c>
      <c r="M486" s="49"/>
      <c r="N486" s="46"/>
      <c r="O486" s="46"/>
      <c r="P486" s="46"/>
      <c r="Q486" s="46"/>
    </row>
    <row r="487" spans="1:17">
      <c r="A487" s="65"/>
      <c r="B487" s="67"/>
      <c r="C487" s="65" t="s">
        <v>181</v>
      </c>
      <c r="D487" s="187" t="str">
        <f t="shared" si="22"/>
        <v/>
      </c>
      <c r="E487" s="187" t="str">
        <f t="shared" si="23"/>
        <v/>
      </c>
      <c r="F487" s="187" t="str">
        <f t="shared" si="24"/>
        <v/>
      </c>
      <c r="G487" s="187" t="e">
        <f>VLOOKUP(F487,'Expense group &amp; type'!$E$6:$F$52,2,FALSE)</f>
        <v>#N/A</v>
      </c>
      <c r="H487" s="46"/>
      <c r="I487" s="46"/>
      <c r="J487" s="189">
        <v>0</v>
      </c>
      <c r="K487" s="59"/>
      <c r="L487" s="188">
        <v>0</v>
      </c>
      <c r="M487" s="49"/>
      <c r="N487" s="46"/>
      <c r="O487" s="46"/>
      <c r="P487" s="46"/>
      <c r="Q487" s="46"/>
    </row>
    <row r="488" spans="1:17">
      <c r="A488" s="65"/>
      <c r="B488" s="67"/>
      <c r="C488" s="65" t="s">
        <v>181</v>
      </c>
      <c r="D488" s="187" t="str">
        <f t="shared" si="22"/>
        <v/>
      </c>
      <c r="E488" s="187" t="str">
        <f t="shared" si="23"/>
        <v/>
      </c>
      <c r="F488" s="187" t="str">
        <f t="shared" si="24"/>
        <v/>
      </c>
      <c r="G488" s="187" t="e">
        <f>VLOOKUP(F488,'Expense group &amp; type'!$E$6:$F$52,2,FALSE)</f>
        <v>#N/A</v>
      </c>
      <c r="H488" s="46"/>
      <c r="I488" s="46"/>
      <c r="J488" s="189">
        <v>0</v>
      </c>
      <c r="K488" s="59"/>
      <c r="L488" s="188">
        <v>0</v>
      </c>
      <c r="M488" s="49"/>
      <c r="N488" s="46"/>
      <c r="O488" s="46"/>
      <c r="P488" s="46"/>
      <c r="Q488" s="46"/>
    </row>
    <row r="489" spans="1:17">
      <c r="A489" s="65"/>
      <c r="B489" s="67"/>
      <c r="C489" s="65" t="s">
        <v>181</v>
      </c>
      <c r="D489" s="187" t="str">
        <f t="shared" si="22"/>
        <v/>
      </c>
      <c r="E489" s="187" t="str">
        <f t="shared" si="23"/>
        <v/>
      </c>
      <c r="F489" s="187" t="str">
        <f t="shared" si="24"/>
        <v/>
      </c>
      <c r="G489" s="187" t="e">
        <f>VLOOKUP(F489,'Expense group &amp; type'!$E$6:$F$52,2,FALSE)</f>
        <v>#N/A</v>
      </c>
      <c r="H489" s="46"/>
      <c r="I489" s="46"/>
      <c r="J489" s="189">
        <v>0</v>
      </c>
      <c r="K489" s="59"/>
      <c r="L489" s="188">
        <v>0</v>
      </c>
      <c r="M489" s="49"/>
      <c r="N489" s="46"/>
      <c r="O489" s="46"/>
      <c r="P489" s="46"/>
      <c r="Q489" s="46"/>
    </row>
    <row r="490" spans="1:17">
      <c r="A490" s="65"/>
      <c r="B490" s="67"/>
      <c r="C490" s="65" t="s">
        <v>181</v>
      </c>
      <c r="D490" s="187" t="str">
        <f t="shared" si="22"/>
        <v/>
      </c>
      <c r="E490" s="187" t="str">
        <f t="shared" si="23"/>
        <v/>
      </c>
      <c r="F490" s="187" t="str">
        <f t="shared" si="24"/>
        <v/>
      </c>
      <c r="G490" s="187" t="e">
        <f>VLOOKUP(F490,'Expense group &amp; type'!$E$6:$F$52,2,FALSE)</f>
        <v>#N/A</v>
      </c>
      <c r="H490" s="46"/>
      <c r="I490" s="46"/>
      <c r="J490" s="189">
        <v>0</v>
      </c>
      <c r="K490" s="59"/>
      <c r="L490" s="188">
        <v>0</v>
      </c>
      <c r="M490" s="49"/>
      <c r="N490" s="46"/>
      <c r="O490" s="46"/>
      <c r="P490" s="46"/>
      <c r="Q490" s="46"/>
    </row>
    <row r="491" spans="1:17">
      <c r="A491" s="65"/>
      <c r="B491" s="67"/>
      <c r="C491" s="65" t="s">
        <v>181</v>
      </c>
      <c r="D491" s="187" t="str">
        <f t="shared" si="22"/>
        <v/>
      </c>
      <c r="E491" s="187" t="str">
        <f t="shared" si="23"/>
        <v/>
      </c>
      <c r="F491" s="187" t="str">
        <f t="shared" si="24"/>
        <v/>
      </c>
      <c r="G491" s="187" t="e">
        <f>VLOOKUP(F491,'Expense group &amp; type'!$E$6:$F$52,2,FALSE)</f>
        <v>#N/A</v>
      </c>
      <c r="H491" s="46"/>
      <c r="I491" s="46"/>
      <c r="J491" s="189">
        <v>0</v>
      </c>
      <c r="K491" s="59"/>
      <c r="L491" s="188">
        <v>0</v>
      </c>
      <c r="M491" s="49"/>
      <c r="N491" s="46"/>
      <c r="O491" s="46"/>
      <c r="P491" s="46"/>
      <c r="Q491" s="46"/>
    </row>
    <row r="492" spans="1:17">
      <c r="A492" s="65"/>
      <c r="B492" s="67"/>
      <c r="C492" s="65" t="s">
        <v>181</v>
      </c>
      <c r="D492" s="187" t="str">
        <f t="shared" si="22"/>
        <v/>
      </c>
      <c r="E492" s="187" t="str">
        <f t="shared" si="23"/>
        <v/>
      </c>
      <c r="F492" s="187" t="str">
        <f t="shared" si="24"/>
        <v/>
      </c>
      <c r="G492" s="187" t="e">
        <f>VLOOKUP(F492,'Expense group &amp; type'!$E$6:$F$52,2,FALSE)</f>
        <v>#N/A</v>
      </c>
      <c r="H492" s="46"/>
      <c r="I492" s="46"/>
      <c r="J492" s="189">
        <v>0</v>
      </c>
      <c r="K492" s="59"/>
      <c r="L492" s="188">
        <v>0</v>
      </c>
      <c r="M492" s="49"/>
      <c r="N492" s="46"/>
      <c r="O492" s="46"/>
      <c r="P492" s="46"/>
      <c r="Q492" s="46"/>
    </row>
    <row r="493" spans="1:17">
      <c r="A493" s="65"/>
      <c r="B493" s="67"/>
      <c r="C493" s="65" t="s">
        <v>181</v>
      </c>
      <c r="D493" s="187" t="str">
        <f t="shared" si="22"/>
        <v/>
      </c>
      <c r="E493" s="187" t="str">
        <f t="shared" si="23"/>
        <v/>
      </c>
      <c r="F493" s="187" t="str">
        <f t="shared" si="24"/>
        <v/>
      </c>
      <c r="G493" s="187" t="e">
        <f>VLOOKUP(F493,'Expense group &amp; type'!$E$6:$F$52,2,FALSE)</f>
        <v>#N/A</v>
      </c>
      <c r="H493" s="46"/>
      <c r="I493" s="46"/>
      <c r="J493" s="189">
        <v>0</v>
      </c>
      <c r="K493" s="59"/>
      <c r="L493" s="188">
        <v>0</v>
      </c>
      <c r="M493" s="49"/>
      <c r="N493" s="46"/>
      <c r="O493" s="46"/>
      <c r="P493" s="46"/>
      <c r="Q493" s="46"/>
    </row>
    <row r="494" spans="1:17">
      <c r="A494" s="65"/>
      <c r="B494" s="67"/>
      <c r="C494" s="65" t="s">
        <v>181</v>
      </c>
      <c r="D494" s="187" t="str">
        <f t="shared" si="22"/>
        <v/>
      </c>
      <c r="E494" s="187" t="str">
        <f t="shared" si="23"/>
        <v/>
      </c>
      <c r="F494" s="187" t="str">
        <f t="shared" si="24"/>
        <v/>
      </c>
      <c r="G494" s="187" t="e">
        <f>VLOOKUP(F494,'Expense group &amp; type'!$E$6:$F$52,2,FALSE)</f>
        <v>#N/A</v>
      </c>
      <c r="H494" s="46"/>
      <c r="I494" s="46"/>
      <c r="J494" s="189">
        <v>0</v>
      </c>
      <c r="K494" s="59"/>
      <c r="L494" s="188">
        <v>0</v>
      </c>
      <c r="M494" s="49"/>
      <c r="N494" s="46"/>
      <c r="O494" s="46"/>
      <c r="P494" s="46"/>
      <c r="Q494" s="46"/>
    </row>
    <row r="495" spans="1:17">
      <c r="A495" s="65"/>
      <c r="B495" s="67"/>
      <c r="C495" s="65" t="s">
        <v>181</v>
      </c>
      <c r="D495" s="187" t="str">
        <f t="shared" si="22"/>
        <v/>
      </c>
      <c r="E495" s="187" t="str">
        <f t="shared" si="23"/>
        <v/>
      </c>
      <c r="F495" s="187" t="str">
        <f t="shared" si="24"/>
        <v/>
      </c>
      <c r="G495" s="187" t="e">
        <f>VLOOKUP(F495,'Expense group &amp; type'!$E$6:$F$52,2,FALSE)</f>
        <v>#N/A</v>
      </c>
      <c r="H495" s="46"/>
      <c r="I495" s="46"/>
      <c r="J495" s="189">
        <v>0</v>
      </c>
      <c r="K495" s="59"/>
      <c r="L495" s="188">
        <v>0</v>
      </c>
      <c r="M495" s="49"/>
      <c r="N495" s="46"/>
      <c r="O495" s="46"/>
      <c r="P495" s="46"/>
      <c r="Q495" s="46"/>
    </row>
    <row r="496" spans="1:17">
      <c r="A496" s="65"/>
      <c r="B496" s="67"/>
      <c r="C496" s="65" t="s">
        <v>181</v>
      </c>
      <c r="D496" s="187" t="str">
        <f t="shared" si="22"/>
        <v/>
      </c>
      <c r="E496" s="187" t="str">
        <f t="shared" si="23"/>
        <v/>
      </c>
      <c r="F496" s="187" t="str">
        <f t="shared" si="24"/>
        <v/>
      </c>
      <c r="G496" s="187" t="e">
        <f>VLOOKUP(F496,'Expense group &amp; type'!$E$6:$F$52,2,FALSE)</f>
        <v>#N/A</v>
      </c>
      <c r="H496" s="46"/>
      <c r="I496" s="46"/>
      <c r="J496" s="189">
        <v>0</v>
      </c>
      <c r="K496" s="59"/>
      <c r="L496" s="188">
        <v>0</v>
      </c>
      <c r="M496" s="49"/>
      <c r="N496" s="46"/>
      <c r="O496" s="46"/>
      <c r="P496" s="46"/>
      <c r="Q496" s="46"/>
    </row>
    <row r="497" spans="1:17">
      <c r="A497" s="65"/>
      <c r="B497" s="67"/>
      <c r="C497" s="65" t="s">
        <v>181</v>
      </c>
      <c r="D497" s="187" t="str">
        <f t="shared" si="22"/>
        <v/>
      </c>
      <c r="E497" s="187" t="str">
        <f t="shared" si="23"/>
        <v/>
      </c>
      <c r="F497" s="187" t="str">
        <f t="shared" si="24"/>
        <v/>
      </c>
      <c r="G497" s="187" t="e">
        <f>VLOOKUP(F497,'Expense group &amp; type'!$E$6:$F$52,2,FALSE)</f>
        <v>#N/A</v>
      </c>
      <c r="H497" s="46"/>
      <c r="I497" s="46"/>
      <c r="J497" s="189">
        <v>0</v>
      </c>
      <c r="K497" s="59"/>
      <c r="L497" s="188">
        <v>0</v>
      </c>
      <c r="M497" s="49"/>
      <c r="N497" s="46"/>
      <c r="O497" s="46"/>
      <c r="P497" s="46"/>
      <c r="Q497" s="46"/>
    </row>
    <row r="498" spans="1:17">
      <c r="A498" s="65"/>
      <c r="B498" s="67"/>
      <c r="C498" s="65" t="s">
        <v>181</v>
      </c>
      <c r="D498" s="187" t="str">
        <f t="shared" si="22"/>
        <v/>
      </c>
      <c r="E498" s="187" t="str">
        <f t="shared" si="23"/>
        <v/>
      </c>
      <c r="F498" s="187" t="str">
        <f t="shared" si="24"/>
        <v/>
      </c>
      <c r="G498" s="187" t="e">
        <f>VLOOKUP(F498,'Expense group &amp; type'!$E$6:$F$52,2,FALSE)</f>
        <v>#N/A</v>
      </c>
      <c r="H498" s="46"/>
      <c r="I498" s="46"/>
      <c r="J498" s="189">
        <v>0</v>
      </c>
      <c r="K498" s="59"/>
      <c r="L498" s="188">
        <v>0</v>
      </c>
      <c r="M498" s="49"/>
      <c r="N498" s="46"/>
      <c r="O498" s="46"/>
      <c r="P498" s="46"/>
      <c r="Q498" s="46"/>
    </row>
    <row r="499" spans="1:17">
      <c r="A499" s="65"/>
      <c r="B499" s="67"/>
      <c r="C499" s="65" t="s">
        <v>181</v>
      </c>
      <c r="D499" s="187" t="str">
        <f t="shared" si="22"/>
        <v/>
      </c>
      <c r="E499" s="187" t="str">
        <f t="shared" si="23"/>
        <v/>
      </c>
      <c r="F499" s="187" t="str">
        <f t="shared" si="24"/>
        <v/>
      </c>
      <c r="G499" s="187" t="e">
        <f>VLOOKUP(F499,'Expense group &amp; type'!$E$6:$F$52,2,FALSE)</f>
        <v>#N/A</v>
      </c>
      <c r="H499" s="46"/>
      <c r="I499" s="46"/>
      <c r="J499" s="189">
        <v>0</v>
      </c>
      <c r="K499" s="59"/>
      <c r="L499" s="188">
        <v>0</v>
      </c>
      <c r="M499" s="49"/>
      <c r="N499" s="46"/>
      <c r="O499" s="46"/>
      <c r="P499" s="46"/>
      <c r="Q499" s="46"/>
    </row>
    <row r="500" spans="1:17">
      <c r="A500" s="65"/>
      <c r="B500" s="67"/>
      <c r="C500" s="65" t="s">
        <v>181</v>
      </c>
      <c r="D500" s="187" t="str">
        <f t="shared" si="22"/>
        <v/>
      </c>
      <c r="E500" s="187" t="str">
        <f t="shared" si="23"/>
        <v/>
      </c>
      <c r="F500" s="187" t="str">
        <f t="shared" si="24"/>
        <v/>
      </c>
      <c r="G500" s="187" t="e">
        <f>VLOOKUP(F500,'Expense group &amp; type'!$E$6:$F$52,2,FALSE)</f>
        <v>#N/A</v>
      </c>
      <c r="H500" s="46"/>
      <c r="I500" s="46"/>
      <c r="J500" s="189">
        <v>0</v>
      </c>
      <c r="K500" s="59"/>
      <c r="L500" s="188">
        <v>0</v>
      </c>
      <c r="M500" s="49"/>
      <c r="N500" s="46"/>
      <c r="O500" s="46"/>
      <c r="P500" s="46"/>
      <c r="Q500" s="46"/>
    </row>
    <row r="501" spans="1:17">
      <c r="A501" s="65"/>
      <c r="B501" s="67"/>
      <c r="C501" s="65" t="s">
        <v>181</v>
      </c>
      <c r="D501" s="187" t="str">
        <f t="shared" si="22"/>
        <v/>
      </c>
      <c r="E501" s="187" t="str">
        <f t="shared" si="23"/>
        <v/>
      </c>
      <c r="F501" s="187" t="str">
        <f t="shared" si="24"/>
        <v/>
      </c>
      <c r="G501" s="187" t="e">
        <f>VLOOKUP(F501,'Expense group &amp; type'!$E$6:$F$52,2,FALSE)</f>
        <v>#N/A</v>
      </c>
      <c r="H501" s="46"/>
      <c r="I501" s="46"/>
      <c r="J501" s="189">
        <v>0</v>
      </c>
      <c r="K501" s="59"/>
      <c r="L501" s="188">
        <v>0</v>
      </c>
      <c r="M501" s="49"/>
      <c r="N501" s="46"/>
      <c r="O501" s="46"/>
      <c r="P501" s="46"/>
      <c r="Q501" s="46"/>
    </row>
    <row r="502" spans="1:17">
      <c r="A502" s="65"/>
      <c r="B502" s="67"/>
      <c r="C502" s="43" t="s">
        <v>181</v>
      </c>
      <c r="D502" s="187" t="str">
        <f t="shared" si="22"/>
        <v/>
      </c>
      <c r="E502" s="187" t="str">
        <f t="shared" si="23"/>
        <v/>
      </c>
      <c r="F502" s="187" t="str">
        <f t="shared" si="24"/>
        <v/>
      </c>
      <c r="G502" s="187" t="e">
        <f>VLOOKUP(F502,'Expense group &amp; type'!$E$6:$F$52,2,FALSE)</f>
        <v>#N/A</v>
      </c>
      <c r="H502" s="46"/>
      <c r="I502" s="46"/>
      <c r="J502" s="189">
        <v>0</v>
      </c>
      <c r="K502" s="59"/>
      <c r="L502" s="188">
        <v>0</v>
      </c>
      <c r="M502" s="49"/>
      <c r="N502" s="46"/>
      <c r="O502" s="46"/>
      <c r="P502" s="46"/>
      <c r="Q502" s="46"/>
    </row>
    <row r="503" spans="1:17">
      <c r="A503" s="43"/>
      <c r="B503" s="67"/>
      <c r="C503" s="43" t="s">
        <v>181</v>
      </c>
      <c r="D503" s="187" t="str">
        <f t="shared" si="22"/>
        <v/>
      </c>
      <c r="E503" s="187" t="str">
        <f t="shared" si="23"/>
        <v/>
      </c>
      <c r="F503" s="187" t="str">
        <f t="shared" si="24"/>
        <v/>
      </c>
      <c r="G503" s="187" t="e">
        <f>VLOOKUP(F503,'Expense group &amp; type'!$E$6:$F$52,2,FALSE)</f>
        <v>#N/A</v>
      </c>
      <c r="H503" s="46"/>
      <c r="I503" s="46"/>
      <c r="J503" s="189">
        <v>0</v>
      </c>
      <c r="K503" s="59"/>
      <c r="L503" s="188">
        <v>0</v>
      </c>
      <c r="M503" s="49"/>
      <c r="N503" s="46"/>
      <c r="O503" s="46"/>
      <c r="P503" s="46"/>
      <c r="Q503" s="46"/>
    </row>
    <row r="504" spans="1:17">
      <c r="A504" s="43"/>
      <c r="B504" s="67"/>
      <c r="C504" s="43" t="s">
        <v>181</v>
      </c>
      <c r="D504" s="187" t="str">
        <f t="shared" si="22"/>
        <v/>
      </c>
      <c r="E504" s="187" t="str">
        <f t="shared" si="23"/>
        <v/>
      </c>
      <c r="F504" s="187" t="str">
        <f t="shared" si="24"/>
        <v/>
      </c>
      <c r="G504" s="187" t="e">
        <f>VLOOKUP(F504,'Expense group &amp; type'!$E$6:$F$52,2,FALSE)</f>
        <v>#N/A</v>
      </c>
      <c r="H504" s="46"/>
      <c r="I504" s="46"/>
      <c r="J504" s="189">
        <v>0</v>
      </c>
      <c r="K504" s="59"/>
      <c r="L504" s="188">
        <v>0</v>
      </c>
      <c r="M504" s="49"/>
      <c r="N504" s="46"/>
      <c r="O504" s="46"/>
      <c r="P504" s="46"/>
      <c r="Q504" s="46"/>
    </row>
    <row r="505" spans="1:17">
      <c r="A505" s="43"/>
      <c r="B505" s="67"/>
      <c r="C505" s="43" t="s">
        <v>181</v>
      </c>
      <c r="D505" s="187" t="str">
        <f t="shared" si="22"/>
        <v/>
      </c>
      <c r="E505" s="187" t="str">
        <f t="shared" si="23"/>
        <v/>
      </c>
      <c r="F505" s="187" t="str">
        <f t="shared" si="24"/>
        <v/>
      </c>
      <c r="G505" s="187" t="e">
        <f>VLOOKUP(F505,'Expense group &amp; type'!$E$6:$F$52,2,FALSE)</f>
        <v>#N/A</v>
      </c>
      <c r="H505" s="46"/>
      <c r="I505" s="46"/>
      <c r="J505" s="189">
        <v>0</v>
      </c>
      <c r="K505" s="59"/>
      <c r="L505" s="188">
        <v>0</v>
      </c>
      <c r="M505" s="49"/>
      <c r="N505" s="46"/>
      <c r="O505" s="46"/>
      <c r="P505" s="46"/>
      <c r="Q505" s="46"/>
    </row>
    <row r="506" spans="1:17">
      <c r="A506" s="43"/>
      <c r="B506" s="67"/>
      <c r="C506" s="43" t="s">
        <v>181</v>
      </c>
      <c r="D506" s="187" t="str">
        <f t="shared" si="22"/>
        <v/>
      </c>
      <c r="E506" s="187" t="str">
        <f t="shared" si="23"/>
        <v/>
      </c>
      <c r="F506" s="187" t="str">
        <f t="shared" si="24"/>
        <v/>
      </c>
      <c r="G506" s="187" t="e">
        <f>VLOOKUP(F506,'Expense group &amp; type'!$E$6:$F$52,2,FALSE)</f>
        <v>#N/A</v>
      </c>
      <c r="H506" s="46"/>
      <c r="I506" s="46"/>
      <c r="J506" s="189">
        <v>0</v>
      </c>
      <c r="K506" s="59"/>
      <c r="L506" s="188">
        <v>0</v>
      </c>
      <c r="M506" s="49"/>
      <c r="N506" s="46"/>
      <c r="O506" s="46"/>
      <c r="P506" s="46"/>
      <c r="Q506" s="46"/>
    </row>
    <row r="507" spans="1:17">
      <c r="A507" s="43"/>
      <c r="B507" s="67"/>
      <c r="C507" s="43" t="s">
        <v>181</v>
      </c>
      <c r="D507" s="187" t="str">
        <f t="shared" si="22"/>
        <v/>
      </c>
      <c r="E507" s="187" t="str">
        <f t="shared" si="23"/>
        <v/>
      </c>
      <c r="F507" s="187" t="str">
        <f t="shared" si="24"/>
        <v/>
      </c>
      <c r="G507" s="187" t="e">
        <f>VLOOKUP(F507,'Expense group &amp; type'!$E$6:$F$52,2,FALSE)</f>
        <v>#N/A</v>
      </c>
      <c r="H507" s="46"/>
      <c r="I507" s="46"/>
      <c r="J507" s="189">
        <v>0</v>
      </c>
      <c r="K507" s="59"/>
      <c r="L507" s="188">
        <v>0</v>
      </c>
      <c r="M507" s="49"/>
      <c r="N507" s="46"/>
      <c r="O507" s="46"/>
      <c r="P507" s="46"/>
      <c r="Q507" s="46"/>
    </row>
    <row r="508" spans="1:17">
      <c r="A508" s="43"/>
      <c r="B508" s="67"/>
      <c r="C508" s="43" t="s">
        <v>181</v>
      </c>
      <c r="D508" s="187" t="str">
        <f t="shared" si="22"/>
        <v/>
      </c>
      <c r="E508" s="187" t="str">
        <f t="shared" si="23"/>
        <v/>
      </c>
      <c r="F508" s="187" t="str">
        <f t="shared" si="24"/>
        <v/>
      </c>
      <c r="G508" s="187" t="e">
        <f>VLOOKUP(F508,'Expense group &amp; type'!$E$6:$F$52,2,FALSE)</f>
        <v>#N/A</v>
      </c>
      <c r="H508" s="46"/>
      <c r="I508" s="46"/>
      <c r="J508" s="189">
        <v>0</v>
      </c>
      <c r="K508" s="59"/>
      <c r="L508" s="188">
        <v>0</v>
      </c>
      <c r="M508" s="49"/>
      <c r="N508" s="46"/>
      <c r="O508" s="46"/>
      <c r="P508" s="46"/>
      <c r="Q508" s="46"/>
    </row>
    <row r="509" spans="1:17">
      <c r="A509" s="43"/>
      <c r="B509" s="67"/>
      <c r="C509" s="43" t="s">
        <v>181</v>
      </c>
      <c r="D509" s="187" t="str">
        <f t="shared" si="22"/>
        <v/>
      </c>
      <c r="E509" s="187" t="str">
        <f t="shared" si="23"/>
        <v/>
      </c>
      <c r="F509" s="187" t="str">
        <f t="shared" si="24"/>
        <v/>
      </c>
      <c r="G509" s="187" t="e">
        <f>VLOOKUP(F509,'Expense group &amp; type'!$E$6:$F$52,2,FALSE)</f>
        <v>#N/A</v>
      </c>
      <c r="H509" s="46"/>
      <c r="I509" s="46"/>
      <c r="J509" s="189">
        <v>0</v>
      </c>
      <c r="K509" s="59"/>
      <c r="L509" s="188">
        <v>0</v>
      </c>
      <c r="M509" s="49"/>
      <c r="N509" s="46"/>
      <c r="O509" s="46"/>
      <c r="P509" s="46"/>
      <c r="Q509" s="46"/>
    </row>
    <row r="510" spans="1:17">
      <c r="A510" s="43"/>
      <c r="B510" s="67"/>
      <c r="C510" s="43" t="s">
        <v>181</v>
      </c>
      <c r="D510" s="187" t="str">
        <f t="shared" si="22"/>
        <v/>
      </c>
      <c r="E510" s="187" t="str">
        <f t="shared" si="23"/>
        <v/>
      </c>
      <c r="F510" s="187" t="str">
        <f t="shared" si="24"/>
        <v/>
      </c>
      <c r="G510" s="187" t="e">
        <f>VLOOKUP(F510,'Expense group &amp; type'!$E$6:$F$52,2,FALSE)</f>
        <v>#N/A</v>
      </c>
      <c r="H510" s="46"/>
      <c r="I510" s="46"/>
      <c r="J510" s="189">
        <v>0</v>
      </c>
      <c r="K510" s="59"/>
      <c r="L510" s="188">
        <v>0</v>
      </c>
      <c r="M510" s="49"/>
      <c r="N510" s="46"/>
      <c r="O510" s="46"/>
      <c r="P510" s="46"/>
      <c r="Q510" s="46"/>
    </row>
    <row r="511" spans="1:17">
      <c r="A511" s="43"/>
      <c r="B511" s="67"/>
      <c r="C511" s="43" t="s">
        <v>181</v>
      </c>
      <c r="D511" s="187" t="str">
        <f t="shared" si="22"/>
        <v/>
      </c>
      <c r="E511" s="187" t="str">
        <f t="shared" si="23"/>
        <v/>
      </c>
      <c r="F511" s="187" t="str">
        <f t="shared" si="24"/>
        <v/>
      </c>
      <c r="G511" s="187" t="e">
        <f>VLOOKUP(F511,'Expense group &amp; type'!$E$6:$F$52,2,FALSE)</f>
        <v>#N/A</v>
      </c>
      <c r="H511" s="46"/>
      <c r="I511" s="46"/>
      <c r="J511" s="189">
        <v>0</v>
      </c>
      <c r="K511" s="59"/>
      <c r="L511" s="188">
        <v>0</v>
      </c>
      <c r="M511" s="49"/>
      <c r="N511" s="46"/>
      <c r="O511" s="46"/>
      <c r="P511" s="46"/>
      <c r="Q511" s="46"/>
    </row>
    <row r="512" spans="1:17">
      <c r="A512" s="43"/>
      <c r="B512" s="67"/>
      <c r="C512" s="43" t="s">
        <v>181</v>
      </c>
      <c r="D512" s="187" t="str">
        <f t="shared" si="22"/>
        <v/>
      </c>
      <c r="E512" s="187" t="str">
        <f t="shared" si="23"/>
        <v/>
      </c>
      <c r="F512" s="187" t="str">
        <f t="shared" si="24"/>
        <v/>
      </c>
      <c r="G512" s="187" t="e">
        <f>VLOOKUP(F512,'Expense group &amp; type'!$E$6:$F$52,2,FALSE)</f>
        <v>#N/A</v>
      </c>
      <c r="H512" s="46"/>
      <c r="I512" s="46"/>
      <c r="J512" s="189">
        <v>0</v>
      </c>
      <c r="K512" s="59"/>
      <c r="L512" s="188">
        <v>0</v>
      </c>
      <c r="M512" s="49"/>
      <c r="N512" s="46"/>
      <c r="O512" s="46"/>
      <c r="P512" s="46"/>
      <c r="Q512" s="46"/>
    </row>
    <row r="513" spans="1:17">
      <c r="A513" s="43"/>
      <c r="B513" s="67"/>
      <c r="C513" s="43" t="s">
        <v>181</v>
      </c>
      <c r="D513" s="187" t="str">
        <f t="shared" si="22"/>
        <v/>
      </c>
      <c r="E513" s="187" t="str">
        <f t="shared" si="23"/>
        <v/>
      </c>
      <c r="F513" s="187" t="str">
        <f t="shared" si="24"/>
        <v/>
      </c>
      <c r="G513" s="187" t="e">
        <f>VLOOKUP(F513,'Expense group &amp; type'!$E$6:$F$52,2,FALSE)</f>
        <v>#N/A</v>
      </c>
      <c r="H513" s="46"/>
      <c r="I513" s="46"/>
      <c r="J513" s="189">
        <v>0</v>
      </c>
      <c r="K513" s="59"/>
      <c r="L513" s="188">
        <v>0</v>
      </c>
      <c r="M513" s="49"/>
      <c r="N513" s="46"/>
      <c r="O513" s="46"/>
      <c r="P513" s="46"/>
      <c r="Q513" s="46"/>
    </row>
    <row r="514" spans="1:17">
      <c r="A514" s="43"/>
      <c r="B514" s="67"/>
      <c r="C514" s="43" t="s">
        <v>181</v>
      </c>
      <c r="D514" s="187" t="str">
        <f t="shared" si="22"/>
        <v/>
      </c>
      <c r="E514" s="187" t="str">
        <f t="shared" si="23"/>
        <v/>
      </c>
      <c r="F514" s="187" t="str">
        <f t="shared" si="24"/>
        <v/>
      </c>
      <c r="G514" s="187" t="e">
        <f>VLOOKUP(F514,'Expense group &amp; type'!$E$6:$F$52,2,FALSE)</f>
        <v>#N/A</v>
      </c>
      <c r="H514" s="46"/>
      <c r="I514" s="46"/>
      <c r="J514" s="189">
        <v>0</v>
      </c>
      <c r="K514" s="59"/>
      <c r="L514" s="188">
        <v>0</v>
      </c>
      <c r="M514" s="49"/>
      <c r="N514" s="46"/>
      <c r="O514" s="46"/>
      <c r="P514" s="46"/>
      <c r="Q514" s="46"/>
    </row>
    <row r="515" spans="1:17">
      <c r="A515" s="43"/>
      <c r="B515" s="67"/>
      <c r="C515" s="43" t="s">
        <v>181</v>
      </c>
      <c r="D515" s="187" t="str">
        <f t="shared" si="22"/>
        <v/>
      </c>
      <c r="E515" s="187" t="str">
        <f t="shared" si="23"/>
        <v/>
      </c>
      <c r="F515" s="187" t="str">
        <f t="shared" si="24"/>
        <v/>
      </c>
      <c r="G515" s="187" t="e">
        <f>VLOOKUP(F515,'Expense group &amp; type'!$E$6:$F$52,2,FALSE)</f>
        <v>#N/A</v>
      </c>
      <c r="H515" s="46"/>
      <c r="I515" s="46"/>
      <c r="J515" s="189">
        <v>0</v>
      </c>
      <c r="K515" s="59"/>
      <c r="L515" s="188">
        <v>0</v>
      </c>
      <c r="M515" s="49"/>
      <c r="N515" s="46"/>
      <c r="O515" s="46"/>
      <c r="P515" s="46"/>
      <c r="Q515" s="46"/>
    </row>
    <row r="516" spans="1:17">
      <c r="A516" s="43"/>
      <c r="B516" s="67"/>
      <c r="C516" s="43" t="s">
        <v>181</v>
      </c>
      <c r="D516" s="187" t="str">
        <f t="shared" si="22"/>
        <v/>
      </c>
      <c r="E516" s="187" t="str">
        <f t="shared" si="23"/>
        <v/>
      </c>
      <c r="F516" s="187" t="str">
        <f t="shared" si="24"/>
        <v/>
      </c>
      <c r="G516" s="187" t="e">
        <f>VLOOKUP(F516,'Expense group &amp; type'!$E$6:$F$52,2,FALSE)</f>
        <v>#N/A</v>
      </c>
      <c r="H516" s="46"/>
      <c r="I516" s="46"/>
      <c r="J516" s="189">
        <v>0</v>
      </c>
      <c r="K516" s="59"/>
      <c r="L516" s="188">
        <v>0</v>
      </c>
      <c r="M516" s="49"/>
      <c r="N516" s="46"/>
      <c r="O516" s="46"/>
      <c r="P516" s="46"/>
      <c r="Q516" s="46"/>
    </row>
    <row r="517" spans="1:17">
      <c r="A517" s="43"/>
      <c r="B517" s="67"/>
      <c r="C517" s="43" t="s">
        <v>181</v>
      </c>
      <c r="D517" s="187" t="str">
        <f t="shared" si="22"/>
        <v/>
      </c>
      <c r="E517" s="187" t="str">
        <f t="shared" si="23"/>
        <v/>
      </c>
      <c r="F517" s="187" t="str">
        <f t="shared" si="24"/>
        <v/>
      </c>
      <c r="G517" s="187" t="e">
        <f>VLOOKUP(F517,'Expense group &amp; type'!$E$6:$F$52,2,FALSE)</f>
        <v>#N/A</v>
      </c>
      <c r="H517" s="46"/>
      <c r="I517" s="46"/>
      <c r="J517" s="189">
        <v>0</v>
      </c>
      <c r="K517" s="59"/>
      <c r="L517" s="188">
        <v>0</v>
      </c>
      <c r="M517" s="49"/>
      <c r="N517" s="46"/>
      <c r="O517" s="46"/>
      <c r="P517" s="46"/>
      <c r="Q517" s="46"/>
    </row>
    <row r="518" spans="1:17">
      <c r="A518" s="43"/>
      <c r="B518" s="67"/>
      <c r="C518" s="43" t="s">
        <v>181</v>
      </c>
      <c r="D518" s="187" t="str">
        <f t="shared" si="22"/>
        <v/>
      </c>
      <c r="E518" s="187" t="str">
        <f t="shared" si="23"/>
        <v/>
      </c>
      <c r="F518" s="187" t="str">
        <f t="shared" si="24"/>
        <v/>
      </c>
      <c r="G518" s="187" t="e">
        <f>VLOOKUP(F518,'Expense group &amp; type'!$E$6:$F$52,2,FALSE)</f>
        <v>#N/A</v>
      </c>
      <c r="H518" s="46"/>
      <c r="I518" s="46"/>
      <c r="J518" s="189">
        <v>0</v>
      </c>
      <c r="K518" s="59"/>
      <c r="L518" s="188">
        <v>0</v>
      </c>
      <c r="M518" s="49"/>
      <c r="N518" s="46"/>
      <c r="O518" s="46"/>
      <c r="P518" s="46"/>
      <c r="Q518" s="46"/>
    </row>
    <row r="519" spans="1:17">
      <c r="A519" s="43"/>
      <c r="B519" s="67"/>
      <c r="C519" s="43" t="s">
        <v>181</v>
      </c>
      <c r="D519" s="187" t="str">
        <f t="shared" si="22"/>
        <v/>
      </c>
      <c r="E519" s="187" t="str">
        <f t="shared" si="23"/>
        <v/>
      </c>
      <c r="F519" s="187" t="str">
        <f t="shared" si="24"/>
        <v/>
      </c>
      <c r="G519" s="187" t="e">
        <f>VLOOKUP(F519,'Expense group &amp; type'!$E$6:$F$52,2,FALSE)</f>
        <v>#N/A</v>
      </c>
      <c r="H519" s="46"/>
      <c r="I519" s="46"/>
      <c r="J519" s="189">
        <v>0</v>
      </c>
      <c r="K519" s="59"/>
      <c r="L519" s="188">
        <v>0</v>
      </c>
      <c r="M519" s="49"/>
      <c r="N519" s="46"/>
      <c r="O519" s="46"/>
      <c r="P519" s="46"/>
      <c r="Q519" s="46"/>
    </row>
    <row r="520" spans="1:17">
      <c r="A520" s="43"/>
      <c r="B520" s="67"/>
      <c r="C520" s="43" t="s">
        <v>181</v>
      </c>
      <c r="D520" s="187" t="str">
        <f t="shared" si="22"/>
        <v/>
      </c>
      <c r="E520" s="187" t="str">
        <f t="shared" si="23"/>
        <v/>
      </c>
      <c r="F520" s="187" t="str">
        <f t="shared" si="24"/>
        <v/>
      </c>
      <c r="G520" s="187" t="e">
        <f>VLOOKUP(F520,'Expense group &amp; type'!$E$6:$F$52,2,FALSE)</f>
        <v>#N/A</v>
      </c>
      <c r="H520" s="46"/>
      <c r="I520" s="46"/>
      <c r="J520" s="189">
        <v>0</v>
      </c>
      <c r="K520" s="59"/>
      <c r="L520" s="188">
        <v>0</v>
      </c>
      <c r="M520" s="49"/>
      <c r="N520" s="46"/>
      <c r="O520" s="46"/>
      <c r="P520" s="46"/>
      <c r="Q520" s="46"/>
    </row>
    <row r="521" spans="1:17">
      <c r="A521" s="43"/>
      <c r="B521" s="67"/>
      <c r="C521" s="43" t="s">
        <v>181</v>
      </c>
      <c r="D521" s="187" t="str">
        <f t="shared" si="22"/>
        <v/>
      </c>
      <c r="E521" s="187" t="str">
        <f t="shared" si="23"/>
        <v/>
      </c>
      <c r="F521" s="187" t="str">
        <f t="shared" si="24"/>
        <v/>
      </c>
      <c r="G521" s="187" t="e">
        <f>VLOOKUP(F521,'Expense group &amp; type'!$E$6:$F$52,2,FALSE)</f>
        <v>#N/A</v>
      </c>
      <c r="H521" s="46"/>
      <c r="I521" s="46"/>
      <c r="J521" s="189">
        <v>0</v>
      </c>
      <c r="K521" s="59"/>
      <c r="L521" s="188">
        <v>0</v>
      </c>
      <c r="M521" s="49"/>
      <c r="N521" s="46"/>
      <c r="O521" s="46"/>
      <c r="P521" s="46"/>
      <c r="Q521" s="46"/>
    </row>
    <row r="522" spans="1:17">
      <c r="A522" s="43"/>
      <c r="B522" s="67"/>
      <c r="C522" s="43" t="s">
        <v>181</v>
      </c>
      <c r="D522" s="187" t="str">
        <f t="shared" si="22"/>
        <v/>
      </c>
      <c r="E522" s="187" t="str">
        <f t="shared" si="23"/>
        <v/>
      </c>
      <c r="F522" s="187" t="str">
        <f t="shared" si="24"/>
        <v/>
      </c>
      <c r="G522" s="187" t="e">
        <f>VLOOKUP(F522,'Expense group &amp; type'!$E$6:$F$52,2,FALSE)</f>
        <v>#N/A</v>
      </c>
      <c r="H522" s="46"/>
      <c r="I522" s="46"/>
      <c r="J522" s="189">
        <v>0</v>
      </c>
      <c r="K522" s="59"/>
      <c r="L522" s="188">
        <v>0</v>
      </c>
      <c r="M522" s="49"/>
      <c r="N522" s="46"/>
      <c r="O522" s="46"/>
      <c r="P522" s="46"/>
      <c r="Q522" s="46"/>
    </row>
    <row r="523" spans="1:17">
      <c r="A523" s="43"/>
      <c r="B523" s="67"/>
      <c r="C523" s="43" t="s">
        <v>181</v>
      </c>
      <c r="D523" s="187" t="str">
        <f t="shared" si="22"/>
        <v/>
      </c>
      <c r="E523" s="187" t="str">
        <f t="shared" si="23"/>
        <v/>
      </c>
      <c r="F523" s="187" t="str">
        <f t="shared" si="24"/>
        <v/>
      </c>
      <c r="G523" s="187" t="e">
        <f>VLOOKUP(F523,'Expense group &amp; type'!$E$6:$F$52,2,FALSE)</f>
        <v>#N/A</v>
      </c>
      <c r="H523" s="46"/>
      <c r="I523" s="46"/>
      <c r="J523" s="189">
        <v>0</v>
      </c>
      <c r="K523" s="59"/>
      <c r="L523" s="188">
        <v>0</v>
      </c>
      <c r="M523" s="49"/>
      <c r="N523" s="46"/>
      <c r="O523" s="46"/>
      <c r="P523" s="46"/>
      <c r="Q523" s="46"/>
    </row>
    <row r="524" spans="1:17">
      <c r="A524" s="43"/>
      <c r="B524" s="67"/>
      <c r="C524" s="43" t="s">
        <v>181</v>
      </c>
      <c r="D524" s="187" t="str">
        <f t="shared" si="22"/>
        <v/>
      </c>
      <c r="E524" s="187" t="str">
        <f t="shared" si="23"/>
        <v/>
      </c>
      <c r="F524" s="187" t="str">
        <f t="shared" si="24"/>
        <v/>
      </c>
      <c r="G524" s="187" t="e">
        <f>VLOOKUP(F524,'Expense group &amp; type'!$E$6:$F$52,2,FALSE)</f>
        <v>#N/A</v>
      </c>
      <c r="H524" s="46"/>
      <c r="I524" s="46"/>
      <c r="J524" s="189">
        <v>0</v>
      </c>
      <c r="K524" s="59"/>
      <c r="L524" s="188">
        <v>0</v>
      </c>
      <c r="M524" s="49"/>
      <c r="N524" s="46"/>
      <c r="O524" s="46"/>
      <c r="P524" s="46"/>
      <c r="Q524" s="46"/>
    </row>
    <row r="525" spans="1:17">
      <c r="A525" s="43"/>
      <c r="B525" s="67"/>
      <c r="C525" s="43" t="s">
        <v>181</v>
      </c>
      <c r="D525" s="187" t="str">
        <f t="shared" si="22"/>
        <v/>
      </c>
      <c r="E525" s="187" t="str">
        <f t="shared" si="23"/>
        <v/>
      </c>
      <c r="F525" s="187" t="str">
        <f t="shared" si="24"/>
        <v/>
      </c>
      <c r="G525" s="187" t="e">
        <f>VLOOKUP(F525,'Expense group &amp; type'!$E$6:$F$52,2,FALSE)</f>
        <v>#N/A</v>
      </c>
      <c r="H525" s="46"/>
      <c r="I525" s="46"/>
      <c r="J525" s="189">
        <v>0</v>
      </c>
      <c r="K525" s="59"/>
      <c r="L525" s="188">
        <v>0</v>
      </c>
      <c r="M525" s="49"/>
      <c r="N525" s="46"/>
      <c r="O525" s="46"/>
      <c r="P525" s="46"/>
      <c r="Q525" s="46"/>
    </row>
    <row r="526" spans="1:17">
      <c r="A526" s="43"/>
      <c r="B526" s="67"/>
      <c r="C526" s="43" t="s">
        <v>181</v>
      </c>
      <c r="D526" s="187" t="str">
        <f t="shared" ref="D526:D589" si="25">LEFT(RIGHT(B526,3),1)</f>
        <v/>
      </c>
      <c r="E526" s="187" t="str">
        <f t="shared" ref="E526:E589" si="26">RIGHT(B526,2)</f>
        <v/>
      </c>
      <c r="F526" s="187" t="str">
        <f t="shared" ref="F526:F589" si="27">RIGHT(LEFT(B526,3),2)</f>
        <v/>
      </c>
      <c r="G526" s="187" t="e">
        <f>VLOOKUP(F526,'Expense group &amp; type'!$E$6:$F$52,2,FALSE)</f>
        <v>#N/A</v>
      </c>
      <c r="H526" s="46"/>
      <c r="I526" s="46"/>
      <c r="J526" s="189">
        <v>0</v>
      </c>
      <c r="K526" s="59"/>
      <c r="L526" s="188">
        <v>0</v>
      </c>
      <c r="M526" s="49"/>
      <c r="N526" s="46"/>
      <c r="O526" s="46"/>
      <c r="P526" s="46"/>
      <c r="Q526" s="46"/>
    </row>
    <row r="527" spans="1:17">
      <c r="A527" s="43"/>
      <c r="B527" s="67"/>
      <c r="C527" s="43" t="s">
        <v>181</v>
      </c>
      <c r="D527" s="187" t="str">
        <f t="shared" si="25"/>
        <v/>
      </c>
      <c r="E527" s="187" t="str">
        <f t="shared" si="26"/>
        <v/>
      </c>
      <c r="F527" s="187" t="str">
        <f t="shared" si="27"/>
        <v/>
      </c>
      <c r="G527" s="187" t="e">
        <f>VLOOKUP(F527,'Expense group &amp; type'!$E$6:$F$52,2,FALSE)</f>
        <v>#N/A</v>
      </c>
      <c r="H527" s="46"/>
      <c r="I527" s="46"/>
      <c r="J527" s="189">
        <v>0</v>
      </c>
      <c r="K527" s="59"/>
      <c r="L527" s="188">
        <v>0</v>
      </c>
      <c r="M527" s="49"/>
      <c r="N527" s="46"/>
      <c r="O527" s="46"/>
      <c r="P527" s="46"/>
      <c r="Q527" s="46"/>
    </row>
    <row r="528" spans="1:17">
      <c r="A528" s="43"/>
      <c r="B528" s="67"/>
      <c r="C528" s="43" t="s">
        <v>181</v>
      </c>
      <c r="D528" s="187" t="str">
        <f t="shared" si="25"/>
        <v/>
      </c>
      <c r="E528" s="187" t="str">
        <f t="shared" si="26"/>
        <v/>
      </c>
      <c r="F528" s="187" t="str">
        <f t="shared" si="27"/>
        <v/>
      </c>
      <c r="G528" s="187" t="e">
        <f>VLOOKUP(F528,'Expense group &amp; type'!$E$6:$F$52,2,FALSE)</f>
        <v>#N/A</v>
      </c>
      <c r="H528" s="46"/>
      <c r="I528" s="46"/>
      <c r="J528" s="189">
        <v>0</v>
      </c>
      <c r="K528" s="59"/>
      <c r="L528" s="188">
        <v>0</v>
      </c>
      <c r="M528" s="49"/>
      <c r="N528" s="46"/>
      <c r="O528" s="46"/>
      <c r="P528" s="46"/>
      <c r="Q528" s="46"/>
    </row>
    <row r="529" spans="1:17">
      <c r="A529" s="43"/>
      <c r="B529" s="67"/>
      <c r="C529" s="43" t="s">
        <v>181</v>
      </c>
      <c r="D529" s="187" t="str">
        <f t="shared" si="25"/>
        <v/>
      </c>
      <c r="E529" s="187" t="str">
        <f t="shared" si="26"/>
        <v/>
      </c>
      <c r="F529" s="187" t="str">
        <f t="shared" si="27"/>
        <v/>
      </c>
      <c r="G529" s="187" t="e">
        <f>VLOOKUP(F529,'Expense group &amp; type'!$E$6:$F$52,2,FALSE)</f>
        <v>#N/A</v>
      </c>
      <c r="H529" s="46"/>
      <c r="I529" s="46"/>
      <c r="J529" s="189">
        <v>0</v>
      </c>
      <c r="K529" s="59"/>
      <c r="L529" s="188">
        <v>0</v>
      </c>
      <c r="M529" s="49"/>
      <c r="N529" s="46"/>
      <c r="O529" s="46"/>
      <c r="P529" s="46"/>
      <c r="Q529" s="46"/>
    </row>
    <row r="530" spans="1:17">
      <c r="A530" s="43"/>
      <c r="B530" s="67"/>
      <c r="C530" s="43" t="s">
        <v>181</v>
      </c>
      <c r="D530" s="187" t="str">
        <f t="shared" si="25"/>
        <v/>
      </c>
      <c r="E530" s="187" t="str">
        <f t="shared" si="26"/>
        <v/>
      </c>
      <c r="F530" s="187" t="str">
        <f t="shared" si="27"/>
        <v/>
      </c>
      <c r="G530" s="187" t="e">
        <f>VLOOKUP(F530,'Expense group &amp; type'!$E$6:$F$52,2,FALSE)</f>
        <v>#N/A</v>
      </c>
      <c r="H530" s="46"/>
      <c r="I530" s="46"/>
      <c r="J530" s="189">
        <v>0</v>
      </c>
      <c r="K530" s="59"/>
      <c r="L530" s="188">
        <v>0</v>
      </c>
      <c r="M530" s="49"/>
      <c r="N530" s="46"/>
      <c r="O530" s="46"/>
      <c r="P530" s="46"/>
      <c r="Q530" s="46"/>
    </row>
    <row r="531" spans="1:17">
      <c r="A531" s="43"/>
      <c r="B531" s="67"/>
      <c r="C531" s="43" t="s">
        <v>181</v>
      </c>
      <c r="D531" s="187" t="str">
        <f t="shared" si="25"/>
        <v/>
      </c>
      <c r="E531" s="187" t="str">
        <f t="shared" si="26"/>
        <v/>
      </c>
      <c r="F531" s="187" t="str">
        <f t="shared" si="27"/>
        <v/>
      </c>
      <c r="G531" s="187" t="e">
        <f>VLOOKUP(F531,'Expense group &amp; type'!$E$6:$F$52,2,FALSE)</f>
        <v>#N/A</v>
      </c>
      <c r="H531" s="46"/>
      <c r="I531" s="46"/>
      <c r="J531" s="189">
        <v>0</v>
      </c>
      <c r="K531" s="59"/>
      <c r="L531" s="188">
        <v>0</v>
      </c>
      <c r="M531" s="49"/>
      <c r="N531" s="46"/>
      <c r="O531" s="46"/>
      <c r="P531" s="46"/>
      <c r="Q531" s="46"/>
    </row>
    <row r="532" spans="1:17">
      <c r="A532" s="43"/>
      <c r="B532" s="67"/>
      <c r="C532" s="43" t="s">
        <v>181</v>
      </c>
      <c r="D532" s="187" t="str">
        <f t="shared" si="25"/>
        <v/>
      </c>
      <c r="E532" s="187" t="str">
        <f t="shared" si="26"/>
        <v/>
      </c>
      <c r="F532" s="187" t="str">
        <f t="shared" si="27"/>
        <v/>
      </c>
      <c r="G532" s="187" t="e">
        <f>VLOOKUP(F532,'Expense group &amp; type'!$E$6:$F$52,2,FALSE)</f>
        <v>#N/A</v>
      </c>
      <c r="H532" s="46"/>
      <c r="I532" s="46"/>
      <c r="J532" s="189">
        <v>0</v>
      </c>
      <c r="K532" s="59"/>
      <c r="L532" s="188">
        <v>0</v>
      </c>
      <c r="M532" s="49"/>
      <c r="N532" s="46"/>
      <c r="O532" s="46"/>
      <c r="P532" s="46"/>
      <c r="Q532" s="46"/>
    </row>
    <row r="533" spans="1:17">
      <c r="A533" s="43"/>
      <c r="B533" s="67"/>
      <c r="C533" s="43" t="s">
        <v>181</v>
      </c>
      <c r="D533" s="187" t="str">
        <f t="shared" si="25"/>
        <v/>
      </c>
      <c r="E533" s="187" t="str">
        <f t="shared" si="26"/>
        <v/>
      </c>
      <c r="F533" s="187" t="str">
        <f t="shared" si="27"/>
        <v/>
      </c>
      <c r="G533" s="187" t="e">
        <f>VLOOKUP(F533,'Expense group &amp; type'!$E$6:$F$52,2,FALSE)</f>
        <v>#N/A</v>
      </c>
      <c r="H533" s="46"/>
      <c r="I533" s="46"/>
      <c r="J533" s="189">
        <v>0</v>
      </c>
      <c r="K533" s="59"/>
      <c r="L533" s="188">
        <v>0</v>
      </c>
      <c r="M533" s="49"/>
      <c r="N533" s="46"/>
      <c r="O533" s="46"/>
      <c r="P533" s="46"/>
      <c r="Q533" s="46"/>
    </row>
    <row r="534" spans="1:17">
      <c r="A534" s="43"/>
      <c r="B534" s="67"/>
      <c r="C534" s="43" t="s">
        <v>181</v>
      </c>
      <c r="D534" s="187" t="str">
        <f t="shared" si="25"/>
        <v/>
      </c>
      <c r="E534" s="187" t="str">
        <f t="shared" si="26"/>
        <v/>
      </c>
      <c r="F534" s="187" t="str">
        <f t="shared" si="27"/>
        <v/>
      </c>
      <c r="G534" s="187" t="e">
        <f>VLOOKUP(F534,'Expense group &amp; type'!$E$6:$F$52,2,FALSE)</f>
        <v>#N/A</v>
      </c>
      <c r="H534" s="46"/>
      <c r="I534" s="46"/>
      <c r="J534" s="189">
        <v>0</v>
      </c>
      <c r="K534" s="59"/>
      <c r="L534" s="188">
        <v>0</v>
      </c>
      <c r="M534" s="49"/>
      <c r="N534" s="46"/>
      <c r="O534" s="46"/>
      <c r="P534" s="46"/>
      <c r="Q534" s="46"/>
    </row>
    <row r="535" spans="1:17">
      <c r="A535" s="43"/>
      <c r="B535" s="67"/>
      <c r="C535" s="43" t="s">
        <v>181</v>
      </c>
      <c r="D535" s="187" t="str">
        <f t="shared" si="25"/>
        <v/>
      </c>
      <c r="E535" s="187" t="str">
        <f t="shared" si="26"/>
        <v/>
      </c>
      <c r="F535" s="187" t="str">
        <f t="shared" si="27"/>
        <v/>
      </c>
      <c r="G535" s="187" t="e">
        <f>VLOOKUP(F535,'Expense group &amp; type'!$E$6:$F$52,2,FALSE)</f>
        <v>#N/A</v>
      </c>
      <c r="H535" s="46"/>
      <c r="I535" s="46"/>
      <c r="J535" s="189">
        <v>0</v>
      </c>
      <c r="K535" s="59"/>
      <c r="L535" s="188">
        <v>0</v>
      </c>
      <c r="M535" s="49"/>
      <c r="N535" s="46"/>
      <c r="O535" s="46"/>
      <c r="P535" s="46"/>
      <c r="Q535" s="46"/>
    </row>
    <row r="536" spans="1:17">
      <c r="A536" s="43"/>
      <c r="B536" s="67"/>
      <c r="C536" s="43" t="s">
        <v>181</v>
      </c>
      <c r="D536" s="187" t="str">
        <f t="shared" si="25"/>
        <v/>
      </c>
      <c r="E536" s="187" t="str">
        <f t="shared" si="26"/>
        <v/>
      </c>
      <c r="F536" s="187" t="str">
        <f t="shared" si="27"/>
        <v/>
      </c>
      <c r="G536" s="187" t="e">
        <f>VLOOKUP(F536,'Expense group &amp; type'!$E$6:$F$52,2,FALSE)</f>
        <v>#N/A</v>
      </c>
      <c r="H536" s="46"/>
      <c r="I536" s="46"/>
      <c r="J536" s="189">
        <v>0</v>
      </c>
      <c r="K536" s="59"/>
      <c r="L536" s="188">
        <v>0</v>
      </c>
      <c r="M536" s="49"/>
      <c r="N536" s="46"/>
      <c r="O536" s="46"/>
      <c r="P536" s="46"/>
      <c r="Q536" s="46"/>
    </row>
    <row r="537" spans="1:17">
      <c r="A537" s="43"/>
      <c r="B537" s="67"/>
      <c r="C537" s="43" t="s">
        <v>181</v>
      </c>
      <c r="D537" s="187" t="str">
        <f t="shared" si="25"/>
        <v/>
      </c>
      <c r="E537" s="187" t="str">
        <f t="shared" si="26"/>
        <v/>
      </c>
      <c r="F537" s="187" t="str">
        <f t="shared" si="27"/>
        <v/>
      </c>
      <c r="G537" s="187" t="e">
        <f>VLOOKUP(F537,'Expense group &amp; type'!$E$6:$F$52,2,FALSE)</f>
        <v>#N/A</v>
      </c>
      <c r="H537" s="46"/>
      <c r="I537" s="46"/>
      <c r="J537" s="189">
        <v>0</v>
      </c>
      <c r="K537" s="59"/>
      <c r="L537" s="188">
        <v>0</v>
      </c>
      <c r="M537" s="49"/>
      <c r="N537" s="46"/>
      <c r="O537" s="46"/>
      <c r="P537" s="46"/>
      <c r="Q537" s="46"/>
    </row>
    <row r="538" spans="1:17">
      <c r="A538" s="43"/>
      <c r="B538" s="67"/>
      <c r="C538" s="43" t="s">
        <v>181</v>
      </c>
      <c r="D538" s="187" t="str">
        <f t="shared" si="25"/>
        <v/>
      </c>
      <c r="E538" s="187" t="str">
        <f t="shared" si="26"/>
        <v/>
      </c>
      <c r="F538" s="187" t="str">
        <f t="shared" si="27"/>
        <v/>
      </c>
      <c r="G538" s="187" t="e">
        <f>VLOOKUP(F538,'Expense group &amp; type'!$E$6:$F$52,2,FALSE)</f>
        <v>#N/A</v>
      </c>
      <c r="H538" s="46"/>
      <c r="I538" s="46"/>
      <c r="J538" s="189">
        <v>0</v>
      </c>
      <c r="K538" s="59"/>
      <c r="L538" s="188">
        <v>0</v>
      </c>
      <c r="M538" s="49"/>
      <c r="N538" s="46"/>
      <c r="O538" s="46"/>
      <c r="P538" s="46"/>
      <c r="Q538" s="46"/>
    </row>
    <row r="539" spans="1:17">
      <c r="A539" s="43"/>
      <c r="B539" s="67"/>
      <c r="C539" s="43" t="s">
        <v>181</v>
      </c>
      <c r="D539" s="187" t="str">
        <f t="shared" si="25"/>
        <v/>
      </c>
      <c r="E539" s="187" t="str">
        <f t="shared" si="26"/>
        <v/>
      </c>
      <c r="F539" s="187" t="str">
        <f t="shared" si="27"/>
        <v/>
      </c>
      <c r="G539" s="187" t="e">
        <f>VLOOKUP(F539,'Expense group &amp; type'!$E$6:$F$52,2,FALSE)</f>
        <v>#N/A</v>
      </c>
      <c r="H539" s="46"/>
      <c r="I539" s="46"/>
      <c r="J539" s="189">
        <v>0</v>
      </c>
      <c r="K539" s="59"/>
      <c r="L539" s="188">
        <v>0</v>
      </c>
      <c r="M539" s="49"/>
      <c r="N539" s="46"/>
      <c r="O539" s="46"/>
      <c r="P539" s="46"/>
      <c r="Q539" s="46"/>
    </row>
    <row r="540" spans="1:17">
      <c r="A540" s="43"/>
      <c r="B540" s="67"/>
      <c r="C540" s="43" t="s">
        <v>181</v>
      </c>
      <c r="D540" s="187" t="str">
        <f t="shared" si="25"/>
        <v/>
      </c>
      <c r="E540" s="187" t="str">
        <f t="shared" si="26"/>
        <v/>
      </c>
      <c r="F540" s="187" t="str">
        <f t="shared" si="27"/>
        <v/>
      </c>
      <c r="G540" s="187" t="e">
        <f>VLOOKUP(F540,'Expense group &amp; type'!$E$6:$F$52,2,FALSE)</f>
        <v>#N/A</v>
      </c>
      <c r="H540" s="46"/>
      <c r="I540" s="46"/>
      <c r="J540" s="189">
        <v>0</v>
      </c>
      <c r="K540" s="59"/>
      <c r="L540" s="188">
        <v>0</v>
      </c>
      <c r="M540" s="49"/>
      <c r="N540" s="46"/>
      <c r="O540" s="46"/>
      <c r="P540" s="46"/>
      <c r="Q540" s="46"/>
    </row>
    <row r="541" spans="1:17">
      <c r="A541" s="43"/>
      <c r="B541" s="67"/>
      <c r="C541" s="43" t="s">
        <v>181</v>
      </c>
      <c r="D541" s="187" t="str">
        <f t="shared" si="25"/>
        <v/>
      </c>
      <c r="E541" s="187" t="str">
        <f t="shared" si="26"/>
        <v/>
      </c>
      <c r="F541" s="187" t="str">
        <f t="shared" si="27"/>
        <v/>
      </c>
      <c r="G541" s="187" t="e">
        <f>VLOOKUP(F541,'Expense group &amp; type'!$E$6:$F$52,2,FALSE)</f>
        <v>#N/A</v>
      </c>
      <c r="H541" s="46"/>
      <c r="I541" s="46"/>
      <c r="J541" s="189">
        <v>0</v>
      </c>
      <c r="K541" s="59"/>
      <c r="L541" s="188">
        <v>0</v>
      </c>
      <c r="M541" s="49"/>
      <c r="N541" s="46"/>
      <c r="O541" s="46"/>
      <c r="P541" s="46"/>
      <c r="Q541" s="46"/>
    </row>
    <row r="542" spans="1:17">
      <c r="A542" s="43"/>
      <c r="B542" s="67"/>
      <c r="C542" s="43" t="s">
        <v>181</v>
      </c>
      <c r="D542" s="187" t="str">
        <f t="shared" si="25"/>
        <v/>
      </c>
      <c r="E542" s="187" t="str">
        <f t="shared" si="26"/>
        <v/>
      </c>
      <c r="F542" s="187" t="str">
        <f t="shared" si="27"/>
        <v/>
      </c>
      <c r="G542" s="187" t="e">
        <f>VLOOKUP(F542,'Expense group &amp; type'!$E$6:$F$52,2,FALSE)</f>
        <v>#N/A</v>
      </c>
      <c r="H542" s="46"/>
      <c r="I542" s="46"/>
      <c r="J542" s="189">
        <v>0</v>
      </c>
      <c r="K542" s="59"/>
      <c r="L542" s="188">
        <v>0</v>
      </c>
      <c r="M542" s="49"/>
      <c r="N542" s="46"/>
      <c r="O542" s="46"/>
      <c r="P542" s="46"/>
      <c r="Q542" s="46"/>
    </row>
    <row r="543" spans="1:17">
      <c r="A543" s="43"/>
      <c r="B543" s="67"/>
      <c r="C543" s="43" t="s">
        <v>181</v>
      </c>
      <c r="D543" s="187" t="str">
        <f t="shared" si="25"/>
        <v/>
      </c>
      <c r="E543" s="187" t="str">
        <f t="shared" si="26"/>
        <v/>
      </c>
      <c r="F543" s="187" t="str">
        <f t="shared" si="27"/>
        <v/>
      </c>
      <c r="G543" s="187" t="e">
        <f>VLOOKUP(F543,'Expense group &amp; type'!$E$6:$F$52,2,FALSE)</f>
        <v>#N/A</v>
      </c>
      <c r="H543" s="46"/>
      <c r="I543" s="46"/>
      <c r="J543" s="189">
        <v>0</v>
      </c>
      <c r="K543" s="59"/>
      <c r="L543" s="188">
        <v>0</v>
      </c>
      <c r="M543" s="49"/>
      <c r="N543" s="46"/>
      <c r="O543" s="46"/>
      <c r="P543" s="46"/>
      <c r="Q543" s="46"/>
    </row>
    <row r="544" spans="1:17">
      <c r="A544" s="43"/>
      <c r="B544" s="67"/>
      <c r="C544" s="43" t="s">
        <v>181</v>
      </c>
      <c r="D544" s="187" t="str">
        <f t="shared" si="25"/>
        <v/>
      </c>
      <c r="E544" s="187" t="str">
        <f t="shared" si="26"/>
        <v/>
      </c>
      <c r="F544" s="187" t="str">
        <f t="shared" si="27"/>
        <v/>
      </c>
      <c r="G544" s="187" t="e">
        <f>VLOOKUP(F544,'Expense group &amp; type'!$E$6:$F$52,2,FALSE)</f>
        <v>#N/A</v>
      </c>
      <c r="H544" s="46"/>
      <c r="I544" s="46"/>
      <c r="J544" s="189">
        <v>0</v>
      </c>
      <c r="K544" s="59"/>
      <c r="L544" s="188">
        <v>0</v>
      </c>
      <c r="M544" s="49"/>
      <c r="N544" s="46"/>
      <c r="O544" s="46"/>
      <c r="P544" s="46"/>
      <c r="Q544" s="46"/>
    </row>
    <row r="545" spans="1:17">
      <c r="A545" s="43"/>
      <c r="B545" s="67"/>
      <c r="C545" s="43" t="s">
        <v>181</v>
      </c>
      <c r="D545" s="187" t="str">
        <f t="shared" si="25"/>
        <v/>
      </c>
      <c r="E545" s="187" t="str">
        <f t="shared" si="26"/>
        <v/>
      </c>
      <c r="F545" s="187" t="str">
        <f t="shared" si="27"/>
        <v/>
      </c>
      <c r="G545" s="187" t="e">
        <f>VLOOKUP(F545,'Expense group &amp; type'!$E$6:$F$52,2,FALSE)</f>
        <v>#N/A</v>
      </c>
      <c r="H545" s="46"/>
      <c r="I545" s="46"/>
      <c r="J545" s="189">
        <v>0</v>
      </c>
      <c r="K545" s="59"/>
      <c r="L545" s="188">
        <v>0</v>
      </c>
      <c r="M545" s="49"/>
      <c r="N545" s="46"/>
      <c r="O545" s="46"/>
      <c r="P545" s="46"/>
      <c r="Q545" s="46"/>
    </row>
    <row r="546" spans="1:17">
      <c r="A546" s="43"/>
      <c r="B546" s="67"/>
      <c r="C546" s="43" t="s">
        <v>181</v>
      </c>
      <c r="D546" s="187" t="str">
        <f t="shared" si="25"/>
        <v/>
      </c>
      <c r="E546" s="187" t="str">
        <f t="shared" si="26"/>
        <v/>
      </c>
      <c r="F546" s="187" t="str">
        <f t="shared" si="27"/>
        <v/>
      </c>
      <c r="G546" s="187" t="e">
        <f>VLOOKUP(F546,'Expense group &amp; type'!$E$6:$F$52,2,FALSE)</f>
        <v>#N/A</v>
      </c>
      <c r="H546" s="46"/>
      <c r="I546" s="46"/>
      <c r="J546" s="189">
        <v>0</v>
      </c>
      <c r="K546" s="59"/>
      <c r="L546" s="188">
        <v>0</v>
      </c>
      <c r="M546" s="49"/>
      <c r="N546" s="46"/>
      <c r="O546" s="46"/>
      <c r="P546" s="46"/>
      <c r="Q546" s="46"/>
    </row>
    <row r="547" spans="1:17">
      <c r="A547" s="43"/>
      <c r="B547" s="67"/>
      <c r="C547" s="43" t="s">
        <v>181</v>
      </c>
      <c r="D547" s="187" t="str">
        <f t="shared" si="25"/>
        <v/>
      </c>
      <c r="E547" s="187" t="str">
        <f t="shared" si="26"/>
        <v/>
      </c>
      <c r="F547" s="187" t="str">
        <f t="shared" si="27"/>
        <v/>
      </c>
      <c r="G547" s="187" t="e">
        <f>VLOOKUP(F547,'Expense group &amp; type'!$E$6:$F$52,2,FALSE)</f>
        <v>#N/A</v>
      </c>
      <c r="H547" s="46"/>
      <c r="I547" s="46"/>
      <c r="J547" s="189">
        <v>0</v>
      </c>
      <c r="K547" s="59"/>
      <c r="L547" s="188">
        <v>0</v>
      </c>
      <c r="M547" s="49"/>
      <c r="N547" s="46"/>
      <c r="O547" s="46"/>
      <c r="P547" s="46"/>
      <c r="Q547" s="46"/>
    </row>
    <row r="548" spans="1:17">
      <c r="A548" s="43"/>
      <c r="B548" s="67"/>
      <c r="C548" s="43" t="s">
        <v>181</v>
      </c>
      <c r="D548" s="187" t="str">
        <f t="shared" si="25"/>
        <v/>
      </c>
      <c r="E548" s="187" t="str">
        <f t="shared" si="26"/>
        <v/>
      </c>
      <c r="F548" s="187" t="str">
        <f t="shared" si="27"/>
        <v/>
      </c>
      <c r="G548" s="187" t="e">
        <f>VLOOKUP(F548,'Expense group &amp; type'!$E$6:$F$52,2,FALSE)</f>
        <v>#N/A</v>
      </c>
      <c r="H548" s="46"/>
      <c r="I548" s="46"/>
      <c r="J548" s="189">
        <v>0</v>
      </c>
      <c r="K548" s="59"/>
      <c r="L548" s="188">
        <v>0</v>
      </c>
      <c r="M548" s="49"/>
      <c r="N548" s="46"/>
      <c r="O548" s="46"/>
      <c r="P548" s="46"/>
      <c r="Q548" s="46"/>
    </row>
    <row r="549" spans="1:17">
      <c r="A549" s="43"/>
      <c r="B549" s="67"/>
      <c r="C549" s="43" t="s">
        <v>181</v>
      </c>
      <c r="D549" s="187" t="str">
        <f t="shared" si="25"/>
        <v/>
      </c>
      <c r="E549" s="187" t="str">
        <f t="shared" si="26"/>
        <v/>
      </c>
      <c r="F549" s="187" t="str">
        <f t="shared" si="27"/>
        <v/>
      </c>
      <c r="G549" s="187" t="e">
        <f>VLOOKUP(F549,'Expense group &amp; type'!$E$6:$F$52,2,FALSE)</f>
        <v>#N/A</v>
      </c>
      <c r="H549" s="46"/>
      <c r="I549" s="46"/>
      <c r="J549" s="189">
        <v>0</v>
      </c>
      <c r="K549" s="59"/>
      <c r="L549" s="188">
        <v>0</v>
      </c>
      <c r="M549" s="49"/>
      <c r="N549" s="46"/>
      <c r="O549" s="46"/>
      <c r="P549" s="46"/>
      <c r="Q549" s="46"/>
    </row>
    <row r="550" spans="1:17">
      <c r="A550" s="43"/>
      <c r="B550" s="67"/>
      <c r="C550" s="43" t="s">
        <v>181</v>
      </c>
      <c r="D550" s="187" t="str">
        <f t="shared" si="25"/>
        <v/>
      </c>
      <c r="E550" s="187" t="str">
        <f t="shared" si="26"/>
        <v/>
      </c>
      <c r="F550" s="187" t="str">
        <f t="shared" si="27"/>
        <v/>
      </c>
      <c r="G550" s="187" t="e">
        <f>VLOOKUP(F550,'Expense group &amp; type'!$E$6:$F$52,2,FALSE)</f>
        <v>#N/A</v>
      </c>
      <c r="H550" s="46"/>
      <c r="I550" s="46"/>
      <c r="J550" s="189">
        <v>0</v>
      </c>
      <c r="K550" s="59"/>
      <c r="L550" s="188">
        <v>0</v>
      </c>
      <c r="M550" s="49"/>
      <c r="N550" s="46"/>
      <c r="O550" s="46"/>
      <c r="P550" s="46"/>
      <c r="Q550" s="46"/>
    </row>
    <row r="551" spans="1:17">
      <c r="A551" s="43"/>
      <c r="B551" s="67"/>
      <c r="C551" s="43" t="s">
        <v>181</v>
      </c>
      <c r="D551" s="187" t="str">
        <f t="shared" si="25"/>
        <v/>
      </c>
      <c r="E551" s="187" t="str">
        <f t="shared" si="26"/>
        <v/>
      </c>
      <c r="F551" s="187" t="str">
        <f t="shared" si="27"/>
        <v/>
      </c>
      <c r="G551" s="187" t="e">
        <f>VLOOKUP(F551,'Expense group &amp; type'!$E$6:$F$52,2,FALSE)</f>
        <v>#N/A</v>
      </c>
      <c r="H551" s="46"/>
      <c r="I551" s="46"/>
      <c r="J551" s="189">
        <v>0</v>
      </c>
      <c r="K551" s="59"/>
      <c r="L551" s="188">
        <v>0</v>
      </c>
      <c r="M551" s="49"/>
      <c r="N551" s="46"/>
      <c r="O551" s="46"/>
      <c r="P551" s="46"/>
      <c r="Q551" s="46"/>
    </row>
    <row r="552" spans="1:17">
      <c r="A552" s="43"/>
      <c r="B552" s="67"/>
      <c r="C552" s="43" t="s">
        <v>181</v>
      </c>
      <c r="D552" s="187" t="str">
        <f t="shared" si="25"/>
        <v/>
      </c>
      <c r="E552" s="187" t="str">
        <f t="shared" si="26"/>
        <v/>
      </c>
      <c r="F552" s="187" t="str">
        <f t="shared" si="27"/>
        <v/>
      </c>
      <c r="G552" s="187" t="e">
        <f>VLOOKUP(F552,'Expense group &amp; type'!$E$6:$F$52,2,FALSE)</f>
        <v>#N/A</v>
      </c>
      <c r="H552" s="46"/>
      <c r="I552" s="46"/>
      <c r="J552" s="189">
        <v>0</v>
      </c>
      <c r="K552" s="59"/>
      <c r="L552" s="188">
        <v>0</v>
      </c>
      <c r="M552" s="49"/>
      <c r="N552" s="46"/>
      <c r="O552" s="46"/>
      <c r="P552" s="46"/>
      <c r="Q552" s="46"/>
    </row>
    <row r="553" spans="1:17">
      <c r="A553" s="43"/>
      <c r="B553" s="67"/>
      <c r="C553" s="43" t="s">
        <v>181</v>
      </c>
      <c r="D553" s="187" t="str">
        <f t="shared" si="25"/>
        <v/>
      </c>
      <c r="E553" s="187" t="str">
        <f t="shared" si="26"/>
        <v/>
      </c>
      <c r="F553" s="187" t="str">
        <f t="shared" si="27"/>
        <v/>
      </c>
      <c r="G553" s="187" t="e">
        <f>VLOOKUP(F553,'Expense group &amp; type'!$E$6:$F$52,2,FALSE)</f>
        <v>#N/A</v>
      </c>
      <c r="H553" s="46"/>
      <c r="I553" s="46"/>
      <c r="J553" s="189">
        <v>0</v>
      </c>
      <c r="K553" s="59"/>
      <c r="L553" s="188">
        <v>0</v>
      </c>
      <c r="M553" s="49"/>
      <c r="N553" s="46"/>
      <c r="O553" s="46"/>
      <c r="P553" s="46"/>
      <c r="Q553" s="46"/>
    </row>
    <row r="554" spans="1:17">
      <c r="A554" s="43"/>
      <c r="B554" s="67"/>
      <c r="C554" s="43" t="s">
        <v>181</v>
      </c>
      <c r="D554" s="187" t="str">
        <f t="shared" si="25"/>
        <v/>
      </c>
      <c r="E554" s="187" t="str">
        <f t="shared" si="26"/>
        <v/>
      </c>
      <c r="F554" s="187" t="str">
        <f t="shared" si="27"/>
        <v/>
      </c>
      <c r="G554" s="187" t="e">
        <f>VLOOKUP(F554,'Expense group &amp; type'!$E$6:$F$52,2,FALSE)</f>
        <v>#N/A</v>
      </c>
      <c r="H554" s="46"/>
      <c r="I554" s="46"/>
      <c r="J554" s="189">
        <v>0</v>
      </c>
      <c r="K554" s="59"/>
      <c r="L554" s="188">
        <v>0</v>
      </c>
      <c r="M554" s="49"/>
      <c r="N554" s="46"/>
      <c r="O554" s="46"/>
      <c r="P554" s="46"/>
      <c r="Q554" s="46"/>
    </row>
    <row r="555" spans="1:17">
      <c r="A555" s="43"/>
      <c r="B555" s="67"/>
      <c r="C555" s="43" t="s">
        <v>181</v>
      </c>
      <c r="D555" s="187" t="str">
        <f t="shared" si="25"/>
        <v/>
      </c>
      <c r="E555" s="187" t="str">
        <f t="shared" si="26"/>
        <v/>
      </c>
      <c r="F555" s="187" t="str">
        <f t="shared" si="27"/>
        <v/>
      </c>
      <c r="G555" s="187" t="e">
        <f>VLOOKUP(F555,'Expense group &amp; type'!$E$6:$F$52,2,FALSE)</f>
        <v>#N/A</v>
      </c>
      <c r="H555" s="46"/>
      <c r="I555" s="46"/>
      <c r="J555" s="189">
        <v>0</v>
      </c>
      <c r="K555" s="59"/>
      <c r="L555" s="188">
        <v>0</v>
      </c>
      <c r="M555" s="49"/>
      <c r="N555" s="46"/>
      <c r="O555" s="46"/>
      <c r="P555" s="46"/>
      <c r="Q555" s="46"/>
    </row>
    <row r="556" spans="1:17">
      <c r="A556" s="43"/>
      <c r="B556" s="67"/>
      <c r="C556" s="43" t="s">
        <v>181</v>
      </c>
      <c r="D556" s="187" t="str">
        <f t="shared" si="25"/>
        <v/>
      </c>
      <c r="E556" s="187" t="str">
        <f t="shared" si="26"/>
        <v/>
      </c>
      <c r="F556" s="187" t="str">
        <f t="shared" si="27"/>
        <v/>
      </c>
      <c r="G556" s="187" t="e">
        <f>VLOOKUP(F556,'Expense group &amp; type'!$E$6:$F$52,2,FALSE)</f>
        <v>#N/A</v>
      </c>
      <c r="H556" s="46"/>
      <c r="I556" s="46"/>
      <c r="J556" s="189">
        <v>0</v>
      </c>
      <c r="K556" s="59"/>
      <c r="L556" s="188">
        <v>0</v>
      </c>
      <c r="M556" s="49"/>
      <c r="N556" s="46"/>
      <c r="O556" s="46"/>
      <c r="P556" s="46"/>
      <c r="Q556" s="46"/>
    </row>
    <row r="557" spans="1:17">
      <c r="A557" s="43"/>
      <c r="B557" s="67"/>
      <c r="C557" s="43" t="s">
        <v>181</v>
      </c>
      <c r="D557" s="187" t="str">
        <f t="shared" si="25"/>
        <v/>
      </c>
      <c r="E557" s="187" t="str">
        <f t="shared" si="26"/>
        <v/>
      </c>
      <c r="F557" s="187" t="str">
        <f t="shared" si="27"/>
        <v/>
      </c>
      <c r="G557" s="187" t="e">
        <f>VLOOKUP(F557,'Expense group &amp; type'!$E$6:$F$52,2,FALSE)</f>
        <v>#N/A</v>
      </c>
      <c r="H557" s="46"/>
      <c r="I557" s="46"/>
      <c r="J557" s="189">
        <v>0</v>
      </c>
      <c r="K557" s="59"/>
      <c r="L557" s="188">
        <v>0</v>
      </c>
      <c r="M557" s="49"/>
      <c r="N557" s="46"/>
      <c r="O557" s="46"/>
      <c r="P557" s="46"/>
      <c r="Q557" s="46"/>
    </row>
    <row r="558" spans="1:17">
      <c r="A558" s="43"/>
      <c r="B558" s="67"/>
      <c r="C558" s="43" t="s">
        <v>181</v>
      </c>
      <c r="D558" s="187" t="str">
        <f t="shared" si="25"/>
        <v/>
      </c>
      <c r="E558" s="187" t="str">
        <f t="shared" si="26"/>
        <v/>
      </c>
      <c r="F558" s="187" t="str">
        <f t="shared" si="27"/>
        <v/>
      </c>
      <c r="G558" s="187" t="e">
        <f>VLOOKUP(F558,'Expense group &amp; type'!$E$6:$F$52,2,FALSE)</f>
        <v>#N/A</v>
      </c>
      <c r="H558" s="46"/>
      <c r="I558" s="46"/>
      <c r="J558" s="189">
        <v>0</v>
      </c>
      <c r="K558" s="59"/>
      <c r="L558" s="188">
        <v>0</v>
      </c>
      <c r="M558" s="49"/>
      <c r="N558" s="46"/>
      <c r="O558" s="46"/>
      <c r="P558" s="46"/>
      <c r="Q558" s="46"/>
    </row>
    <row r="559" spans="1:17">
      <c r="A559" s="43"/>
      <c r="B559" s="67"/>
      <c r="C559" s="43" t="s">
        <v>181</v>
      </c>
      <c r="D559" s="187" t="str">
        <f t="shared" si="25"/>
        <v/>
      </c>
      <c r="E559" s="187" t="str">
        <f t="shared" si="26"/>
        <v/>
      </c>
      <c r="F559" s="187" t="str">
        <f t="shared" si="27"/>
        <v/>
      </c>
      <c r="G559" s="187" t="e">
        <f>VLOOKUP(F559,'Expense group &amp; type'!$E$6:$F$52,2,FALSE)</f>
        <v>#N/A</v>
      </c>
      <c r="H559" s="46"/>
      <c r="I559" s="46"/>
      <c r="J559" s="189">
        <v>0</v>
      </c>
      <c r="K559" s="59"/>
      <c r="L559" s="188">
        <v>0</v>
      </c>
      <c r="M559" s="49"/>
      <c r="N559" s="46"/>
      <c r="O559" s="46"/>
      <c r="P559" s="46"/>
      <c r="Q559" s="46"/>
    </row>
    <row r="560" spans="1:17">
      <c r="A560" s="43"/>
      <c r="B560" s="67"/>
      <c r="C560" s="43" t="s">
        <v>181</v>
      </c>
      <c r="D560" s="187" t="str">
        <f t="shared" si="25"/>
        <v/>
      </c>
      <c r="E560" s="187" t="str">
        <f t="shared" si="26"/>
        <v/>
      </c>
      <c r="F560" s="187" t="str">
        <f t="shared" si="27"/>
        <v/>
      </c>
      <c r="G560" s="187" t="e">
        <f>VLOOKUP(F560,'Expense group &amp; type'!$E$6:$F$52,2,FALSE)</f>
        <v>#N/A</v>
      </c>
      <c r="H560" s="46"/>
      <c r="I560" s="46"/>
      <c r="J560" s="189">
        <v>0</v>
      </c>
      <c r="K560" s="59"/>
      <c r="L560" s="188">
        <v>0</v>
      </c>
      <c r="M560" s="49"/>
      <c r="N560" s="46"/>
      <c r="O560" s="46"/>
      <c r="P560" s="46"/>
      <c r="Q560" s="46"/>
    </row>
    <row r="561" spans="1:17">
      <c r="A561" s="43"/>
      <c r="B561" s="67"/>
      <c r="C561" s="43" t="s">
        <v>181</v>
      </c>
      <c r="D561" s="187" t="str">
        <f t="shared" si="25"/>
        <v/>
      </c>
      <c r="E561" s="187" t="str">
        <f t="shared" si="26"/>
        <v/>
      </c>
      <c r="F561" s="187" t="str">
        <f t="shared" si="27"/>
        <v/>
      </c>
      <c r="G561" s="187" t="e">
        <f>VLOOKUP(F561,'Expense group &amp; type'!$E$6:$F$52,2,FALSE)</f>
        <v>#N/A</v>
      </c>
      <c r="H561" s="46"/>
      <c r="I561" s="46"/>
      <c r="J561" s="189">
        <v>0</v>
      </c>
      <c r="K561" s="59"/>
      <c r="L561" s="188">
        <v>0</v>
      </c>
      <c r="M561" s="49"/>
      <c r="N561" s="46"/>
      <c r="O561" s="46"/>
      <c r="P561" s="46"/>
      <c r="Q561" s="46"/>
    </row>
    <row r="562" spans="1:17">
      <c r="A562" s="43"/>
      <c r="B562" s="67"/>
      <c r="C562" s="43" t="s">
        <v>181</v>
      </c>
      <c r="D562" s="187" t="str">
        <f t="shared" si="25"/>
        <v/>
      </c>
      <c r="E562" s="187" t="str">
        <f t="shared" si="26"/>
        <v/>
      </c>
      <c r="F562" s="187" t="str">
        <f t="shared" si="27"/>
        <v/>
      </c>
      <c r="G562" s="187" t="e">
        <f>VLOOKUP(F562,'Expense group &amp; type'!$E$6:$F$52,2,FALSE)</f>
        <v>#N/A</v>
      </c>
      <c r="H562" s="46"/>
      <c r="I562" s="46"/>
      <c r="J562" s="189">
        <v>0</v>
      </c>
      <c r="K562" s="59"/>
      <c r="L562" s="188">
        <v>0</v>
      </c>
      <c r="M562" s="49"/>
      <c r="N562" s="46"/>
      <c r="O562" s="46"/>
      <c r="P562" s="46"/>
      <c r="Q562" s="46"/>
    </row>
    <row r="563" spans="1:17">
      <c r="A563" s="43"/>
      <c r="B563" s="67"/>
      <c r="C563" s="43" t="s">
        <v>181</v>
      </c>
      <c r="D563" s="187" t="str">
        <f t="shared" si="25"/>
        <v/>
      </c>
      <c r="E563" s="187" t="str">
        <f t="shared" si="26"/>
        <v/>
      </c>
      <c r="F563" s="187" t="str">
        <f t="shared" si="27"/>
        <v/>
      </c>
      <c r="G563" s="187" t="e">
        <f>VLOOKUP(F563,'Expense group &amp; type'!$E$6:$F$52,2,FALSE)</f>
        <v>#N/A</v>
      </c>
      <c r="H563" s="46"/>
      <c r="I563" s="46"/>
      <c r="J563" s="189">
        <v>0</v>
      </c>
      <c r="K563" s="59"/>
      <c r="L563" s="188">
        <v>0</v>
      </c>
      <c r="M563" s="49"/>
      <c r="N563" s="46"/>
      <c r="O563" s="46"/>
      <c r="P563" s="46"/>
      <c r="Q563" s="46"/>
    </row>
    <row r="564" spans="1:17">
      <c r="A564" s="43"/>
      <c r="B564" s="67"/>
      <c r="C564" s="43" t="s">
        <v>181</v>
      </c>
      <c r="D564" s="187" t="str">
        <f t="shared" si="25"/>
        <v/>
      </c>
      <c r="E564" s="187" t="str">
        <f t="shared" si="26"/>
        <v/>
      </c>
      <c r="F564" s="187" t="str">
        <f t="shared" si="27"/>
        <v/>
      </c>
      <c r="G564" s="187" t="e">
        <f>VLOOKUP(F564,'Expense group &amp; type'!$E$6:$F$52,2,FALSE)</f>
        <v>#N/A</v>
      </c>
      <c r="H564" s="46"/>
      <c r="I564" s="46"/>
      <c r="J564" s="189">
        <v>0</v>
      </c>
      <c r="K564" s="59"/>
      <c r="L564" s="188">
        <v>0</v>
      </c>
      <c r="M564" s="49"/>
      <c r="N564" s="46"/>
      <c r="O564" s="46"/>
      <c r="P564" s="46"/>
      <c r="Q564" s="46"/>
    </row>
    <row r="565" spans="1:17">
      <c r="A565" s="43"/>
      <c r="B565" s="67"/>
      <c r="C565" s="43" t="s">
        <v>181</v>
      </c>
      <c r="D565" s="187" t="str">
        <f t="shared" si="25"/>
        <v/>
      </c>
      <c r="E565" s="187" t="str">
        <f t="shared" si="26"/>
        <v/>
      </c>
      <c r="F565" s="187" t="str">
        <f t="shared" si="27"/>
        <v/>
      </c>
      <c r="G565" s="187" t="e">
        <f>VLOOKUP(F565,'Expense group &amp; type'!$E$6:$F$52,2,FALSE)</f>
        <v>#N/A</v>
      </c>
      <c r="H565" s="46"/>
      <c r="I565" s="46"/>
      <c r="J565" s="189">
        <v>0</v>
      </c>
      <c r="K565" s="59"/>
      <c r="L565" s="188">
        <v>0</v>
      </c>
      <c r="M565" s="49"/>
      <c r="N565" s="46"/>
      <c r="O565" s="46"/>
      <c r="P565" s="46"/>
      <c r="Q565" s="46"/>
    </row>
    <row r="566" spans="1:17">
      <c r="A566" s="43"/>
      <c r="B566" s="67"/>
      <c r="C566" s="43" t="s">
        <v>181</v>
      </c>
      <c r="D566" s="187" t="str">
        <f t="shared" si="25"/>
        <v/>
      </c>
      <c r="E566" s="187" t="str">
        <f t="shared" si="26"/>
        <v/>
      </c>
      <c r="F566" s="187" t="str">
        <f t="shared" si="27"/>
        <v/>
      </c>
      <c r="G566" s="187" t="e">
        <f>VLOOKUP(F566,'Expense group &amp; type'!$E$6:$F$52,2,FALSE)</f>
        <v>#N/A</v>
      </c>
      <c r="H566" s="46"/>
      <c r="I566" s="46"/>
      <c r="J566" s="189">
        <v>0</v>
      </c>
      <c r="K566" s="59"/>
      <c r="L566" s="188">
        <v>0</v>
      </c>
      <c r="M566" s="49"/>
      <c r="N566" s="46"/>
      <c r="O566" s="46"/>
      <c r="P566" s="46"/>
      <c r="Q566" s="46"/>
    </row>
    <row r="567" spans="1:17">
      <c r="A567" s="43"/>
      <c r="B567" s="67"/>
      <c r="C567" s="43" t="s">
        <v>181</v>
      </c>
      <c r="D567" s="187" t="str">
        <f t="shared" si="25"/>
        <v/>
      </c>
      <c r="E567" s="187" t="str">
        <f t="shared" si="26"/>
        <v/>
      </c>
      <c r="F567" s="187" t="str">
        <f t="shared" si="27"/>
        <v/>
      </c>
      <c r="G567" s="187" t="e">
        <f>VLOOKUP(F567,'Expense group &amp; type'!$E$6:$F$52,2,FALSE)</f>
        <v>#N/A</v>
      </c>
      <c r="H567" s="46"/>
      <c r="I567" s="46"/>
      <c r="J567" s="189">
        <v>0</v>
      </c>
      <c r="K567" s="59"/>
      <c r="L567" s="188">
        <v>0</v>
      </c>
      <c r="M567" s="49"/>
      <c r="N567" s="46"/>
      <c r="O567" s="46"/>
      <c r="P567" s="46"/>
      <c r="Q567" s="46"/>
    </row>
    <row r="568" spans="1:17">
      <c r="A568" s="43"/>
      <c r="B568" s="67"/>
      <c r="C568" s="43" t="s">
        <v>181</v>
      </c>
      <c r="D568" s="187" t="str">
        <f t="shared" si="25"/>
        <v/>
      </c>
      <c r="E568" s="187" t="str">
        <f t="shared" si="26"/>
        <v/>
      </c>
      <c r="F568" s="187" t="str">
        <f t="shared" si="27"/>
        <v/>
      </c>
      <c r="G568" s="187" t="e">
        <f>VLOOKUP(F568,'Expense group &amp; type'!$E$6:$F$52,2,FALSE)</f>
        <v>#N/A</v>
      </c>
      <c r="H568" s="46"/>
      <c r="I568" s="46"/>
      <c r="J568" s="189">
        <v>0</v>
      </c>
      <c r="K568" s="59"/>
      <c r="L568" s="188">
        <v>0</v>
      </c>
      <c r="M568" s="49"/>
      <c r="N568" s="46"/>
      <c r="O568" s="46"/>
      <c r="P568" s="46"/>
      <c r="Q568" s="46"/>
    </row>
    <row r="569" spans="1:17">
      <c r="A569" s="43"/>
      <c r="B569" s="67"/>
      <c r="C569" s="43" t="s">
        <v>181</v>
      </c>
      <c r="D569" s="187" t="str">
        <f t="shared" si="25"/>
        <v/>
      </c>
      <c r="E569" s="187" t="str">
        <f t="shared" si="26"/>
        <v/>
      </c>
      <c r="F569" s="187" t="str">
        <f t="shared" si="27"/>
        <v/>
      </c>
      <c r="G569" s="187" t="e">
        <f>VLOOKUP(F569,'Expense group &amp; type'!$E$6:$F$52,2,FALSE)</f>
        <v>#N/A</v>
      </c>
      <c r="H569" s="46"/>
      <c r="I569" s="46"/>
      <c r="J569" s="189">
        <v>0</v>
      </c>
      <c r="K569" s="59"/>
      <c r="L569" s="188">
        <v>0</v>
      </c>
      <c r="M569" s="49"/>
      <c r="N569" s="46"/>
      <c r="O569" s="46"/>
      <c r="P569" s="46"/>
      <c r="Q569" s="46"/>
    </row>
    <row r="570" spans="1:17">
      <c r="A570" s="43"/>
      <c r="B570" s="67"/>
      <c r="C570" s="43" t="s">
        <v>181</v>
      </c>
      <c r="D570" s="187" t="str">
        <f t="shared" si="25"/>
        <v/>
      </c>
      <c r="E570" s="187" t="str">
        <f t="shared" si="26"/>
        <v/>
      </c>
      <c r="F570" s="187" t="str">
        <f t="shared" si="27"/>
        <v/>
      </c>
      <c r="G570" s="187" t="e">
        <f>VLOOKUP(F570,'Expense group &amp; type'!$E$6:$F$52,2,FALSE)</f>
        <v>#N/A</v>
      </c>
      <c r="H570" s="46"/>
      <c r="I570" s="46"/>
      <c r="J570" s="189">
        <v>0</v>
      </c>
      <c r="K570" s="59"/>
      <c r="L570" s="188">
        <v>0</v>
      </c>
      <c r="M570" s="49"/>
      <c r="N570" s="46"/>
      <c r="O570" s="46"/>
      <c r="P570" s="46"/>
      <c r="Q570" s="46"/>
    </row>
    <row r="571" spans="1:17">
      <c r="A571" s="43"/>
      <c r="B571" s="67"/>
      <c r="C571" s="43" t="s">
        <v>181</v>
      </c>
      <c r="D571" s="187" t="str">
        <f t="shared" si="25"/>
        <v/>
      </c>
      <c r="E571" s="187" t="str">
        <f t="shared" si="26"/>
        <v/>
      </c>
      <c r="F571" s="187" t="str">
        <f t="shared" si="27"/>
        <v/>
      </c>
      <c r="G571" s="187" t="e">
        <f>VLOOKUP(F571,'Expense group &amp; type'!$E$6:$F$52,2,FALSE)</f>
        <v>#N/A</v>
      </c>
      <c r="H571" s="46"/>
      <c r="I571" s="46"/>
      <c r="J571" s="189">
        <v>0</v>
      </c>
      <c r="K571" s="59"/>
      <c r="L571" s="188">
        <v>0</v>
      </c>
      <c r="M571" s="49"/>
      <c r="N571" s="46"/>
      <c r="O571" s="46"/>
      <c r="P571" s="46"/>
      <c r="Q571" s="46"/>
    </row>
    <row r="572" spans="1:17">
      <c r="A572" s="43"/>
      <c r="B572" s="67"/>
      <c r="C572" s="43" t="s">
        <v>181</v>
      </c>
      <c r="D572" s="187" t="str">
        <f t="shared" si="25"/>
        <v/>
      </c>
      <c r="E572" s="187" t="str">
        <f t="shared" si="26"/>
        <v/>
      </c>
      <c r="F572" s="187" t="str">
        <f t="shared" si="27"/>
        <v/>
      </c>
      <c r="G572" s="187" t="e">
        <f>VLOOKUP(F572,'Expense group &amp; type'!$E$6:$F$52,2,FALSE)</f>
        <v>#N/A</v>
      </c>
      <c r="H572" s="46"/>
      <c r="I572" s="46"/>
      <c r="J572" s="189">
        <v>0</v>
      </c>
      <c r="K572" s="59"/>
      <c r="L572" s="188">
        <v>0</v>
      </c>
      <c r="M572" s="49"/>
      <c r="N572" s="46"/>
      <c r="O572" s="46"/>
      <c r="P572" s="46"/>
      <c r="Q572" s="46"/>
    </row>
    <row r="573" spans="1:17">
      <c r="A573" s="43"/>
      <c r="B573" s="67"/>
      <c r="C573" s="43" t="s">
        <v>181</v>
      </c>
      <c r="D573" s="187" t="str">
        <f t="shared" si="25"/>
        <v/>
      </c>
      <c r="E573" s="187" t="str">
        <f t="shared" si="26"/>
        <v/>
      </c>
      <c r="F573" s="187" t="str">
        <f t="shared" si="27"/>
        <v/>
      </c>
      <c r="G573" s="187" t="e">
        <f>VLOOKUP(F573,'Expense group &amp; type'!$E$6:$F$52,2,FALSE)</f>
        <v>#N/A</v>
      </c>
      <c r="H573" s="46"/>
      <c r="I573" s="46"/>
      <c r="J573" s="189">
        <v>0</v>
      </c>
      <c r="K573" s="59"/>
      <c r="L573" s="188">
        <v>0</v>
      </c>
      <c r="M573" s="49"/>
      <c r="N573" s="46"/>
      <c r="O573" s="46"/>
      <c r="P573" s="46"/>
      <c r="Q573" s="46"/>
    </row>
    <row r="574" spans="1:17">
      <c r="A574" s="43"/>
      <c r="B574" s="67"/>
      <c r="C574" s="43" t="s">
        <v>181</v>
      </c>
      <c r="D574" s="187" t="str">
        <f t="shared" si="25"/>
        <v/>
      </c>
      <c r="E574" s="187" t="str">
        <f t="shared" si="26"/>
        <v/>
      </c>
      <c r="F574" s="187" t="str">
        <f t="shared" si="27"/>
        <v/>
      </c>
      <c r="G574" s="187" t="e">
        <f>VLOOKUP(F574,'Expense group &amp; type'!$E$6:$F$52,2,FALSE)</f>
        <v>#N/A</v>
      </c>
      <c r="H574" s="46"/>
      <c r="I574" s="46"/>
      <c r="J574" s="189">
        <v>0</v>
      </c>
      <c r="K574" s="59"/>
      <c r="L574" s="188">
        <v>0</v>
      </c>
      <c r="M574" s="49"/>
      <c r="N574" s="46"/>
      <c r="O574" s="46"/>
      <c r="P574" s="46"/>
      <c r="Q574" s="46"/>
    </row>
    <row r="575" spans="1:17">
      <c r="A575" s="43"/>
      <c r="B575" s="67"/>
      <c r="C575" s="43" t="s">
        <v>181</v>
      </c>
      <c r="D575" s="187" t="str">
        <f t="shared" si="25"/>
        <v/>
      </c>
      <c r="E575" s="187" t="str">
        <f t="shared" si="26"/>
        <v/>
      </c>
      <c r="F575" s="187" t="str">
        <f t="shared" si="27"/>
        <v/>
      </c>
      <c r="G575" s="187" t="e">
        <f>VLOOKUP(F575,'Expense group &amp; type'!$E$6:$F$52,2,FALSE)</f>
        <v>#N/A</v>
      </c>
      <c r="H575" s="46"/>
      <c r="I575" s="46"/>
      <c r="J575" s="189">
        <v>0</v>
      </c>
      <c r="K575" s="59"/>
      <c r="L575" s="188">
        <v>0</v>
      </c>
      <c r="M575" s="49"/>
      <c r="N575" s="46"/>
      <c r="O575" s="46"/>
      <c r="P575" s="46"/>
      <c r="Q575" s="46"/>
    </row>
    <row r="576" spans="1:17">
      <c r="A576" s="43"/>
      <c r="B576" s="67"/>
      <c r="C576" s="43" t="s">
        <v>181</v>
      </c>
      <c r="D576" s="187" t="str">
        <f t="shared" si="25"/>
        <v/>
      </c>
      <c r="E576" s="187" t="str">
        <f t="shared" si="26"/>
        <v/>
      </c>
      <c r="F576" s="187" t="str">
        <f t="shared" si="27"/>
        <v/>
      </c>
      <c r="G576" s="187" t="e">
        <f>VLOOKUP(F576,'Expense group &amp; type'!$E$6:$F$52,2,FALSE)</f>
        <v>#N/A</v>
      </c>
      <c r="H576" s="46"/>
      <c r="I576" s="46"/>
      <c r="J576" s="189">
        <v>0</v>
      </c>
      <c r="K576" s="59"/>
      <c r="L576" s="188">
        <v>0</v>
      </c>
      <c r="M576" s="49"/>
      <c r="N576" s="46"/>
      <c r="O576" s="46"/>
      <c r="P576" s="46"/>
      <c r="Q576" s="46"/>
    </row>
    <row r="577" spans="1:17">
      <c r="A577" s="43"/>
      <c r="B577" s="67"/>
      <c r="C577" s="43" t="s">
        <v>181</v>
      </c>
      <c r="D577" s="187" t="str">
        <f t="shared" si="25"/>
        <v/>
      </c>
      <c r="E577" s="187" t="str">
        <f t="shared" si="26"/>
        <v/>
      </c>
      <c r="F577" s="187" t="str">
        <f t="shared" si="27"/>
        <v/>
      </c>
      <c r="G577" s="187" t="e">
        <f>VLOOKUP(F577,'Expense group &amp; type'!$E$6:$F$52,2,FALSE)</f>
        <v>#N/A</v>
      </c>
      <c r="H577" s="46"/>
      <c r="I577" s="46"/>
      <c r="J577" s="189">
        <v>0</v>
      </c>
      <c r="K577" s="59"/>
      <c r="L577" s="188">
        <v>0</v>
      </c>
      <c r="M577" s="49"/>
      <c r="N577" s="46"/>
      <c r="O577" s="46"/>
      <c r="P577" s="46"/>
      <c r="Q577" s="46"/>
    </row>
    <row r="578" spans="1:17">
      <c r="A578" s="43"/>
      <c r="B578" s="67"/>
      <c r="C578" s="43" t="s">
        <v>181</v>
      </c>
      <c r="D578" s="187" t="str">
        <f t="shared" si="25"/>
        <v/>
      </c>
      <c r="E578" s="187" t="str">
        <f t="shared" si="26"/>
        <v/>
      </c>
      <c r="F578" s="187" t="str">
        <f t="shared" si="27"/>
        <v/>
      </c>
      <c r="G578" s="187" t="e">
        <f>VLOOKUP(F578,'Expense group &amp; type'!$E$6:$F$52,2,FALSE)</f>
        <v>#N/A</v>
      </c>
      <c r="H578" s="46"/>
      <c r="I578" s="46"/>
      <c r="J578" s="189">
        <v>0</v>
      </c>
      <c r="K578" s="59"/>
      <c r="L578" s="188">
        <v>0</v>
      </c>
      <c r="M578" s="49"/>
      <c r="N578" s="46"/>
      <c r="O578" s="46"/>
      <c r="P578" s="46"/>
      <c r="Q578" s="46"/>
    </row>
    <row r="579" spans="1:17">
      <c r="A579" s="43"/>
      <c r="B579" s="67"/>
      <c r="C579" s="43" t="s">
        <v>181</v>
      </c>
      <c r="D579" s="187" t="str">
        <f t="shared" si="25"/>
        <v/>
      </c>
      <c r="E579" s="187" t="str">
        <f t="shared" si="26"/>
        <v/>
      </c>
      <c r="F579" s="187" t="str">
        <f t="shared" si="27"/>
        <v/>
      </c>
      <c r="G579" s="187" t="e">
        <f>VLOOKUP(F579,'Expense group &amp; type'!$E$6:$F$52,2,FALSE)</f>
        <v>#N/A</v>
      </c>
      <c r="H579" s="46"/>
      <c r="I579" s="46"/>
      <c r="J579" s="189">
        <v>0</v>
      </c>
      <c r="K579" s="59"/>
      <c r="L579" s="188">
        <v>0</v>
      </c>
      <c r="M579" s="49"/>
      <c r="N579" s="46"/>
      <c r="O579" s="46"/>
      <c r="P579" s="46"/>
      <c r="Q579" s="46"/>
    </row>
    <row r="580" spans="1:17">
      <c r="A580" s="43"/>
      <c r="B580" s="67"/>
      <c r="C580" s="43" t="s">
        <v>181</v>
      </c>
      <c r="D580" s="187" t="str">
        <f t="shared" si="25"/>
        <v/>
      </c>
      <c r="E580" s="187" t="str">
        <f t="shared" si="26"/>
        <v/>
      </c>
      <c r="F580" s="187" t="str">
        <f t="shared" si="27"/>
        <v/>
      </c>
      <c r="G580" s="187" t="e">
        <f>VLOOKUP(F580,'Expense group &amp; type'!$E$6:$F$52,2,FALSE)</f>
        <v>#N/A</v>
      </c>
      <c r="H580" s="46"/>
      <c r="I580" s="46"/>
      <c r="J580" s="189">
        <v>0</v>
      </c>
      <c r="K580" s="59"/>
      <c r="L580" s="188">
        <v>0</v>
      </c>
      <c r="M580" s="49"/>
      <c r="N580" s="46"/>
      <c r="O580" s="46"/>
      <c r="P580" s="46"/>
      <c r="Q580" s="46"/>
    </row>
    <row r="581" spans="1:17">
      <c r="A581" s="43"/>
      <c r="B581" s="67"/>
      <c r="C581" s="43" t="s">
        <v>181</v>
      </c>
      <c r="D581" s="187" t="str">
        <f t="shared" si="25"/>
        <v/>
      </c>
      <c r="E581" s="187" t="str">
        <f t="shared" si="26"/>
        <v/>
      </c>
      <c r="F581" s="187" t="str">
        <f t="shared" si="27"/>
        <v/>
      </c>
      <c r="G581" s="187" t="e">
        <f>VLOOKUP(F581,'Expense group &amp; type'!$E$6:$F$52,2,FALSE)</f>
        <v>#N/A</v>
      </c>
      <c r="H581" s="46"/>
      <c r="I581" s="46"/>
      <c r="J581" s="189">
        <v>0</v>
      </c>
      <c r="K581" s="59"/>
      <c r="L581" s="188">
        <v>0</v>
      </c>
      <c r="M581" s="49"/>
      <c r="N581" s="46"/>
      <c r="O581" s="46"/>
      <c r="P581" s="46"/>
      <c r="Q581" s="46"/>
    </row>
    <row r="582" spans="1:17">
      <c r="A582" s="43"/>
      <c r="B582" s="67"/>
      <c r="C582" s="43" t="s">
        <v>181</v>
      </c>
      <c r="D582" s="187" t="str">
        <f t="shared" si="25"/>
        <v/>
      </c>
      <c r="E582" s="187" t="str">
        <f t="shared" si="26"/>
        <v/>
      </c>
      <c r="F582" s="187" t="str">
        <f t="shared" si="27"/>
        <v/>
      </c>
      <c r="G582" s="187" t="e">
        <f>VLOOKUP(F582,'Expense group &amp; type'!$E$6:$F$52,2,FALSE)</f>
        <v>#N/A</v>
      </c>
      <c r="H582" s="46"/>
      <c r="I582" s="46"/>
      <c r="J582" s="189">
        <v>0</v>
      </c>
      <c r="K582" s="59"/>
      <c r="L582" s="188">
        <v>0</v>
      </c>
      <c r="M582" s="49"/>
      <c r="N582" s="46"/>
      <c r="O582" s="46"/>
      <c r="P582" s="46"/>
      <c r="Q582" s="46"/>
    </row>
    <row r="583" spans="1:17">
      <c r="A583" s="43"/>
      <c r="B583" s="67"/>
      <c r="C583" s="43" t="s">
        <v>181</v>
      </c>
      <c r="D583" s="187" t="str">
        <f t="shared" si="25"/>
        <v/>
      </c>
      <c r="E583" s="187" t="str">
        <f t="shared" si="26"/>
        <v/>
      </c>
      <c r="F583" s="187" t="str">
        <f t="shared" si="27"/>
        <v/>
      </c>
      <c r="G583" s="187" t="e">
        <f>VLOOKUP(F583,'Expense group &amp; type'!$E$6:$F$52,2,FALSE)</f>
        <v>#N/A</v>
      </c>
      <c r="H583" s="46"/>
      <c r="I583" s="46"/>
      <c r="J583" s="189">
        <v>0</v>
      </c>
      <c r="K583" s="59"/>
      <c r="L583" s="188">
        <v>0</v>
      </c>
      <c r="M583" s="49"/>
      <c r="N583" s="46"/>
      <c r="O583" s="46"/>
      <c r="P583" s="46"/>
      <c r="Q583" s="46"/>
    </row>
    <row r="584" spans="1:17">
      <c r="A584" s="43"/>
      <c r="B584" s="67"/>
      <c r="C584" s="43" t="s">
        <v>181</v>
      </c>
      <c r="D584" s="187" t="str">
        <f t="shared" si="25"/>
        <v/>
      </c>
      <c r="E584" s="187" t="str">
        <f t="shared" si="26"/>
        <v/>
      </c>
      <c r="F584" s="187" t="str">
        <f t="shared" si="27"/>
        <v/>
      </c>
      <c r="G584" s="187" t="e">
        <f>VLOOKUP(F584,'Expense group &amp; type'!$E$6:$F$52,2,FALSE)</f>
        <v>#N/A</v>
      </c>
      <c r="H584" s="46"/>
      <c r="I584" s="46"/>
      <c r="J584" s="189">
        <v>0</v>
      </c>
      <c r="K584" s="59"/>
      <c r="L584" s="188">
        <v>0</v>
      </c>
      <c r="M584" s="49"/>
      <c r="N584" s="46"/>
      <c r="O584" s="46"/>
      <c r="P584" s="46"/>
      <c r="Q584" s="46"/>
    </row>
    <row r="585" spans="1:17">
      <c r="A585" s="43"/>
      <c r="B585" s="67"/>
      <c r="C585" s="43" t="s">
        <v>181</v>
      </c>
      <c r="D585" s="187" t="str">
        <f t="shared" si="25"/>
        <v/>
      </c>
      <c r="E585" s="187" t="str">
        <f t="shared" si="26"/>
        <v/>
      </c>
      <c r="F585" s="187" t="str">
        <f t="shared" si="27"/>
        <v/>
      </c>
      <c r="G585" s="187" t="e">
        <f>VLOOKUP(F585,'Expense group &amp; type'!$E$6:$F$52,2,FALSE)</f>
        <v>#N/A</v>
      </c>
      <c r="H585" s="46"/>
      <c r="I585" s="46"/>
      <c r="J585" s="189">
        <v>0</v>
      </c>
      <c r="K585" s="59"/>
      <c r="L585" s="188">
        <v>0</v>
      </c>
      <c r="M585" s="49"/>
      <c r="N585" s="46"/>
      <c r="O585" s="46"/>
      <c r="P585" s="46"/>
      <c r="Q585" s="46"/>
    </row>
    <row r="586" spans="1:17">
      <c r="A586" s="43"/>
      <c r="B586" s="67"/>
      <c r="C586" s="43" t="s">
        <v>181</v>
      </c>
      <c r="D586" s="187" t="str">
        <f t="shared" si="25"/>
        <v/>
      </c>
      <c r="E586" s="187" t="str">
        <f t="shared" si="26"/>
        <v/>
      </c>
      <c r="F586" s="187" t="str">
        <f t="shared" si="27"/>
        <v/>
      </c>
      <c r="G586" s="187" t="e">
        <f>VLOOKUP(F586,'Expense group &amp; type'!$E$6:$F$52,2,FALSE)</f>
        <v>#N/A</v>
      </c>
      <c r="H586" s="46"/>
      <c r="I586" s="46"/>
      <c r="J586" s="189">
        <v>0</v>
      </c>
      <c r="K586" s="59"/>
      <c r="L586" s="188">
        <v>0</v>
      </c>
      <c r="M586" s="49"/>
      <c r="N586" s="46"/>
      <c r="O586" s="46"/>
      <c r="P586" s="46"/>
      <c r="Q586" s="46"/>
    </row>
    <row r="587" spans="1:17">
      <c r="A587" s="43"/>
      <c r="B587" s="67"/>
      <c r="C587" s="43" t="s">
        <v>181</v>
      </c>
      <c r="D587" s="187" t="str">
        <f t="shared" si="25"/>
        <v/>
      </c>
      <c r="E587" s="187" t="str">
        <f t="shared" si="26"/>
        <v/>
      </c>
      <c r="F587" s="187" t="str">
        <f t="shared" si="27"/>
        <v/>
      </c>
      <c r="G587" s="187" t="e">
        <f>VLOOKUP(F587,'Expense group &amp; type'!$E$6:$F$52,2,FALSE)</f>
        <v>#N/A</v>
      </c>
      <c r="H587" s="46"/>
      <c r="I587" s="46"/>
      <c r="J587" s="189">
        <v>0</v>
      </c>
      <c r="K587" s="59"/>
      <c r="L587" s="188">
        <v>0</v>
      </c>
      <c r="M587" s="49"/>
      <c r="N587" s="46"/>
      <c r="O587" s="46"/>
      <c r="P587" s="46"/>
      <c r="Q587" s="46"/>
    </row>
    <row r="588" spans="1:17">
      <c r="A588" s="43"/>
      <c r="B588" s="67"/>
      <c r="C588" s="43" t="s">
        <v>181</v>
      </c>
      <c r="D588" s="187" t="str">
        <f t="shared" si="25"/>
        <v/>
      </c>
      <c r="E588" s="187" t="str">
        <f t="shared" si="26"/>
        <v/>
      </c>
      <c r="F588" s="187" t="str">
        <f t="shared" si="27"/>
        <v/>
      </c>
      <c r="G588" s="187" t="e">
        <f>VLOOKUP(F588,'Expense group &amp; type'!$E$6:$F$52,2,FALSE)</f>
        <v>#N/A</v>
      </c>
      <c r="H588" s="46"/>
      <c r="I588" s="46"/>
      <c r="J588" s="189">
        <v>0</v>
      </c>
      <c r="K588" s="59"/>
      <c r="L588" s="188">
        <v>0</v>
      </c>
      <c r="M588" s="49"/>
      <c r="N588" s="46"/>
      <c r="O588" s="46"/>
      <c r="P588" s="46"/>
      <c r="Q588" s="46"/>
    </row>
    <row r="589" spans="1:17">
      <c r="A589" s="43"/>
      <c r="B589" s="67"/>
      <c r="C589" s="43" t="s">
        <v>181</v>
      </c>
      <c r="D589" s="187" t="str">
        <f t="shared" si="25"/>
        <v/>
      </c>
      <c r="E589" s="187" t="str">
        <f t="shared" si="26"/>
        <v/>
      </c>
      <c r="F589" s="187" t="str">
        <f t="shared" si="27"/>
        <v/>
      </c>
      <c r="G589" s="187" t="e">
        <f>VLOOKUP(F589,'Expense group &amp; type'!$E$6:$F$52,2,FALSE)</f>
        <v>#N/A</v>
      </c>
      <c r="H589" s="46"/>
      <c r="I589" s="46"/>
      <c r="J589" s="189">
        <v>0</v>
      </c>
      <c r="K589" s="59"/>
      <c r="L589" s="188">
        <v>0</v>
      </c>
      <c r="M589" s="49"/>
      <c r="N589" s="46"/>
      <c r="O589" s="46"/>
      <c r="P589" s="46"/>
      <c r="Q589" s="46"/>
    </row>
    <row r="590" spans="1:17">
      <c r="A590" s="43"/>
      <c r="B590" s="67"/>
      <c r="C590" s="43" t="s">
        <v>181</v>
      </c>
      <c r="D590" s="187" t="str">
        <f t="shared" ref="D590:D653" si="28">LEFT(RIGHT(B590,3),1)</f>
        <v/>
      </c>
      <c r="E590" s="187" t="str">
        <f t="shared" ref="E590:E653" si="29">RIGHT(B590,2)</f>
        <v/>
      </c>
      <c r="F590" s="187" t="str">
        <f t="shared" ref="F590:F653" si="30">RIGHT(LEFT(B590,3),2)</f>
        <v/>
      </c>
      <c r="G590" s="187" t="e">
        <f>VLOOKUP(F590,'Expense group &amp; type'!$E$6:$F$52,2,FALSE)</f>
        <v>#N/A</v>
      </c>
      <c r="H590" s="46"/>
      <c r="I590" s="46"/>
      <c r="J590" s="189">
        <v>0</v>
      </c>
      <c r="K590" s="59"/>
      <c r="L590" s="188">
        <v>0</v>
      </c>
      <c r="M590" s="49"/>
      <c r="N590" s="46"/>
      <c r="O590" s="46"/>
      <c r="P590" s="46"/>
      <c r="Q590" s="46"/>
    </row>
    <row r="591" spans="1:17">
      <c r="A591" s="43"/>
      <c r="B591" s="67"/>
      <c r="C591" s="43" t="s">
        <v>181</v>
      </c>
      <c r="D591" s="187" t="str">
        <f t="shared" si="28"/>
        <v/>
      </c>
      <c r="E591" s="187" t="str">
        <f t="shared" si="29"/>
        <v/>
      </c>
      <c r="F591" s="187" t="str">
        <f t="shared" si="30"/>
        <v/>
      </c>
      <c r="G591" s="187" t="e">
        <f>VLOOKUP(F591,'Expense group &amp; type'!$E$6:$F$52,2,FALSE)</f>
        <v>#N/A</v>
      </c>
      <c r="H591" s="46"/>
      <c r="I591" s="46"/>
      <c r="J591" s="189">
        <v>0</v>
      </c>
      <c r="K591" s="59"/>
      <c r="L591" s="188">
        <v>0</v>
      </c>
      <c r="M591" s="49"/>
      <c r="N591" s="46"/>
      <c r="O591" s="46"/>
      <c r="P591" s="46"/>
      <c r="Q591" s="46"/>
    </row>
    <row r="592" spans="1:17">
      <c r="A592" s="43"/>
      <c r="B592" s="67"/>
      <c r="C592" s="43" t="s">
        <v>181</v>
      </c>
      <c r="D592" s="187" t="str">
        <f t="shared" si="28"/>
        <v/>
      </c>
      <c r="E592" s="187" t="str">
        <f t="shared" si="29"/>
        <v/>
      </c>
      <c r="F592" s="187" t="str">
        <f t="shared" si="30"/>
        <v/>
      </c>
      <c r="G592" s="187" t="e">
        <f>VLOOKUP(F592,'Expense group &amp; type'!$E$6:$F$52,2,FALSE)</f>
        <v>#N/A</v>
      </c>
      <c r="H592" s="46"/>
      <c r="I592" s="46"/>
      <c r="J592" s="189">
        <v>0</v>
      </c>
      <c r="K592" s="59"/>
      <c r="L592" s="188">
        <v>0</v>
      </c>
      <c r="M592" s="49"/>
      <c r="N592" s="46"/>
      <c r="O592" s="46"/>
      <c r="P592" s="46"/>
      <c r="Q592" s="46"/>
    </row>
    <row r="593" spans="1:17">
      <c r="A593" s="43"/>
      <c r="B593" s="67"/>
      <c r="C593" s="43" t="s">
        <v>181</v>
      </c>
      <c r="D593" s="187" t="str">
        <f t="shared" si="28"/>
        <v/>
      </c>
      <c r="E593" s="187" t="str">
        <f t="shared" si="29"/>
        <v/>
      </c>
      <c r="F593" s="187" t="str">
        <f t="shared" si="30"/>
        <v/>
      </c>
      <c r="G593" s="187" t="e">
        <f>VLOOKUP(F593,'Expense group &amp; type'!$E$6:$F$52,2,FALSE)</f>
        <v>#N/A</v>
      </c>
      <c r="H593" s="46"/>
      <c r="I593" s="46"/>
      <c r="J593" s="189">
        <v>0</v>
      </c>
      <c r="K593" s="59"/>
      <c r="L593" s="188">
        <v>0</v>
      </c>
      <c r="M593" s="49"/>
      <c r="N593" s="46"/>
      <c r="O593" s="46"/>
      <c r="P593" s="46"/>
      <c r="Q593" s="46"/>
    </row>
    <row r="594" spans="1:17">
      <c r="A594" s="43"/>
      <c r="B594" s="67"/>
      <c r="C594" s="43" t="s">
        <v>181</v>
      </c>
      <c r="D594" s="187" t="str">
        <f t="shared" si="28"/>
        <v/>
      </c>
      <c r="E594" s="187" t="str">
        <f t="shared" si="29"/>
        <v/>
      </c>
      <c r="F594" s="187" t="str">
        <f t="shared" si="30"/>
        <v/>
      </c>
      <c r="G594" s="187" t="e">
        <f>VLOOKUP(F594,'Expense group &amp; type'!$E$6:$F$52,2,FALSE)</f>
        <v>#N/A</v>
      </c>
      <c r="H594" s="46"/>
      <c r="I594" s="46"/>
      <c r="J594" s="189">
        <v>0</v>
      </c>
      <c r="K594" s="59"/>
      <c r="L594" s="188">
        <v>0</v>
      </c>
      <c r="M594" s="49"/>
      <c r="N594" s="46"/>
      <c r="O594" s="46"/>
      <c r="P594" s="46"/>
      <c r="Q594" s="46"/>
    </row>
    <row r="595" spans="1:17">
      <c r="A595" s="43"/>
      <c r="B595" s="67"/>
      <c r="C595" s="43" t="s">
        <v>181</v>
      </c>
      <c r="D595" s="187" t="str">
        <f t="shared" si="28"/>
        <v/>
      </c>
      <c r="E595" s="187" t="str">
        <f t="shared" si="29"/>
        <v/>
      </c>
      <c r="F595" s="187" t="str">
        <f t="shared" si="30"/>
        <v/>
      </c>
      <c r="G595" s="187" t="e">
        <f>VLOOKUP(F595,'Expense group &amp; type'!$E$6:$F$52,2,FALSE)</f>
        <v>#N/A</v>
      </c>
      <c r="H595" s="46"/>
      <c r="I595" s="46"/>
      <c r="J595" s="189">
        <v>0</v>
      </c>
      <c r="K595" s="59"/>
      <c r="L595" s="188">
        <v>0</v>
      </c>
      <c r="M595" s="49"/>
      <c r="N595" s="46"/>
      <c r="O595" s="46"/>
      <c r="P595" s="46"/>
      <c r="Q595" s="46"/>
    </row>
    <row r="596" spans="1:17">
      <c r="A596" s="43"/>
      <c r="B596" s="67"/>
      <c r="C596" s="43" t="s">
        <v>181</v>
      </c>
      <c r="D596" s="187" t="str">
        <f t="shared" si="28"/>
        <v/>
      </c>
      <c r="E596" s="187" t="str">
        <f t="shared" si="29"/>
        <v/>
      </c>
      <c r="F596" s="187" t="str">
        <f t="shared" si="30"/>
        <v/>
      </c>
      <c r="G596" s="187" t="e">
        <f>VLOOKUP(F596,'Expense group &amp; type'!$E$6:$F$52,2,FALSE)</f>
        <v>#N/A</v>
      </c>
      <c r="H596" s="46"/>
      <c r="I596" s="46"/>
      <c r="J596" s="189">
        <v>0</v>
      </c>
      <c r="K596" s="59"/>
      <c r="L596" s="188">
        <v>0</v>
      </c>
      <c r="M596" s="49"/>
      <c r="N596" s="46"/>
      <c r="O596" s="46"/>
      <c r="P596" s="46"/>
      <c r="Q596" s="46"/>
    </row>
    <row r="597" spans="1:17">
      <c r="A597" s="43"/>
      <c r="B597" s="67"/>
      <c r="C597" s="43" t="s">
        <v>181</v>
      </c>
      <c r="D597" s="187" t="str">
        <f t="shared" si="28"/>
        <v/>
      </c>
      <c r="E597" s="187" t="str">
        <f t="shared" si="29"/>
        <v/>
      </c>
      <c r="F597" s="187" t="str">
        <f t="shared" si="30"/>
        <v/>
      </c>
      <c r="G597" s="187" t="e">
        <f>VLOOKUP(F597,'Expense group &amp; type'!$E$6:$F$52,2,FALSE)</f>
        <v>#N/A</v>
      </c>
      <c r="H597" s="46"/>
      <c r="I597" s="46"/>
      <c r="J597" s="189">
        <v>0</v>
      </c>
      <c r="K597" s="59"/>
      <c r="L597" s="188">
        <v>0</v>
      </c>
      <c r="M597" s="49"/>
      <c r="N597" s="46"/>
      <c r="O597" s="46"/>
      <c r="P597" s="46"/>
      <c r="Q597" s="46"/>
    </row>
    <row r="598" spans="1:17">
      <c r="A598" s="43"/>
      <c r="B598" s="67"/>
      <c r="C598" s="43" t="s">
        <v>181</v>
      </c>
      <c r="D598" s="187" t="str">
        <f t="shared" si="28"/>
        <v/>
      </c>
      <c r="E598" s="187" t="str">
        <f t="shared" si="29"/>
        <v/>
      </c>
      <c r="F598" s="187" t="str">
        <f t="shared" si="30"/>
        <v/>
      </c>
      <c r="G598" s="187" t="e">
        <f>VLOOKUP(F598,'Expense group &amp; type'!$E$6:$F$52,2,FALSE)</f>
        <v>#N/A</v>
      </c>
      <c r="H598" s="46"/>
      <c r="I598" s="46"/>
      <c r="J598" s="189">
        <v>0</v>
      </c>
      <c r="K598" s="59"/>
      <c r="L598" s="188">
        <v>0</v>
      </c>
      <c r="M598" s="49"/>
      <c r="N598" s="46"/>
      <c r="O598" s="46"/>
      <c r="P598" s="46"/>
      <c r="Q598" s="46"/>
    </row>
    <row r="599" spans="1:17">
      <c r="A599" s="43"/>
      <c r="B599" s="67"/>
      <c r="C599" s="43" t="s">
        <v>181</v>
      </c>
      <c r="D599" s="187" t="str">
        <f t="shared" si="28"/>
        <v/>
      </c>
      <c r="E599" s="187" t="str">
        <f t="shared" si="29"/>
        <v/>
      </c>
      <c r="F599" s="187" t="str">
        <f t="shared" si="30"/>
        <v/>
      </c>
      <c r="G599" s="187" t="e">
        <f>VLOOKUP(F599,'Expense group &amp; type'!$E$6:$F$52,2,FALSE)</f>
        <v>#N/A</v>
      </c>
      <c r="H599" s="46"/>
      <c r="I599" s="46"/>
      <c r="J599" s="189">
        <v>0</v>
      </c>
      <c r="K599" s="59"/>
      <c r="L599" s="188">
        <v>0</v>
      </c>
      <c r="M599" s="49"/>
      <c r="N599" s="46"/>
      <c r="O599" s="46"/>
      <c r="P599" s="46"/>
      <c r="Q599" s="46"/>
    </row>
    <row r="600" spans="1:17">
      <c r="A600" s="43"/>
      <c r="B600" s="67"/>
      <c r="C600" s="43" t="s">
        <v>181</v>
      </c>
      <c r="D600" s="187" t="str">
        <f t="shared" si="28"/>
        <v/>
      </c>
      <c r="E600" s="187" t="str">
        <f t="shared" si="29"/>
        <v/>
      </c>
      <c r="F600" s="187" t="str">
        <f t="shared" si="30"/>
        <v/>
      </c>
      <c r="G600" s="187" t="e">
        <f>VLOOKUP(F600,'Expense group &amp; type'!$E$6:$F$52,2,FALSE)</f>
        <v>#N/A</v>
      </c>
      <c r="H600" s="46"/>
      <c r="I600" s="46"/>
      <c r="J600" s="189">
        <v>0</v>
      </c>
      <c r="K600" s="59"/>
      <c r="L600" s="188">
        <v>0</v>
      </c>
      <c r="M600" s="49"/>
      <c r="N600" s="46"/>
      <c r="O600" s="46"/>
      <c r="P600" s="46"/>
      <c r="Q600" s="46"/>
    </row>
    <row r="601" spans="1:17">
      <c r="A601" s="43"/>
      <c r="B601" s="67"/>
      <c r="C601" s="43" t="s">
        <v>181</v>
      </c>
      <c r="D601" s="187" t="str">
        <f t="shared" si="28"/>
        <v/>
      </c>
      <c r="E601" s="187" t="str">
        <f t="shared" si="29"/>
        <v/>
      </c>
      <c r="F601" s="187" t="str">
        <f t="shared" si="30"/>
        <v/>
      </c>
      <c r="G601" s="187" t="e">
        <f>VLOOKUP(F601,'Expense group &amp; type'!$E$6:$F$52,2,FALSE)</f>
        <v>#N/A</v>
      </c>
      <c r="H601" s="46"/>
      <c r="I601" s="46"/>
      <c r="J601" s="189">
        <v>0</v>
      </c>
      <c r="K601" s="59"/>
      <c r="L601" s="188">
        <v>0</v>
      </c>
      <c r="M601" s="49"/>
      <c r="N601" s="46"/>
      <c r="O601" s="46"/>
      <c r="P601" s="46"/>
      <c r="Q601" s="46"/>
    </row>
    <row r="602" spans="1:17">
      <c r="A602" s="43"/>
      <c r="B602" s="67"/>
      <c r="C602" s="43" t="s">
        <v>181</v>
      </c>
      <c r="D602" s="187" t="str">
        <f t="shared" si="28"/>
        <v/>
      </c>
      <c r="E602" s="187" t="str">
        <f t="shared" si="29"/>
        <v/>
      </c>
      <c r="F602" s="187" t="str">
        <f t="shared" si="30"/>
        <v/>
      </c>
      <c r="G602" s="187" t="e">
        <f>VLOOKUP(F602,'Expense group &amp; type'!$E$6:$F$52,2,FALSE)</f>
        <v>#N/A</v>
      </c>
      <c r="H602" s="46"/>
      <c r="I602" s="46"/>
      <c r="J602" s="189">
        <v>0</v>
      </c>
      <c r="K602" s="59"/>
      <c r="L602" s="188">
        <v>0</v>
      </c>
      <c r="M602" s="49"/>
      <c r="N602" s="46"/>
      <c r="O602" s="46"/>
      <c r="P602" s="46"/>
      <c r="Q602" s="46"/>
    </row>
    <row r="603" spans="1:17">
      <c r="A603" s="43"/>
      <c r="B603" s="67"/>
      <c r="C603" s="43" t="s">
        <v>181</v>
      </c>
      <c r="D603" s="187" t="str">
        <f t="shared" si="28"/>
        <v/>
      </c>
      <c r="E603" s="187" t="str">
        <f t="shared" si="29"/>
        <v/>
      </c>
      <c r="F603" s="187" t="str">
        <f t="shared" si="30"/>
        <v/>
      </c>
      <c r="G603" s="187" t="e">
        <f>VLOOKUP(F603,'Expense group &amp; type'!$E$6:$F$52,2,FALSE)</f>
        <v>#N/A</v>
      </c>
      <c r="H603" s="46"/>
      <c r="I603" s="46"/>
      <c r="J603" s="189">
        <v>0</v>
      </c>
      <c r="K603" s="59"/>
      <c r="L603" s="188">
        <v>0</v>
      </c>
      <c r="M603" s="49"/>
      <c r="N603" s="46"/>
      <c r="O603" s="46"/>
      <c r="P603" s="46"/>
      <c r="Q603" s="46"/>
    </row>
    <row r="604" spans="1:17">
      <c r="A604" s="43"/>
      <c r="B604" s="67"/>
      <c r="C604" s="43" t="s">
        <v>181</v>
      </c>
      <c r="D604" s="187" t="str">
        <f t="shared" si="28"/>
        <v/>
      </c>
      <c r="E604" s="187" t="str">
        <f t="shared" si="29"/>
        <v/>
      </c>
      <c r="F604" s="187" t="str">
        <f t="shared" si="30"/>
        <v/>
      </c>
      <c r="G604" s="187" t="e">
        <f>VLOOKUP(F604,'Expense group &amp; type'!$E$6:$F$52,2,FALSE)</f>
        <v>#N/A</v>
      </c>
      <c r="H604" s="46"/>
      <c r="I604" s="46"/>
      <c r="J604" s="189">
        <v>0</v>
      </c>
      <c r="K604" s="59"/>
      <c r="L604" s="188">
        <v>0</v>
      </c>
      <c r="M604" s="49"/>
      <c r="N604" s="46"/>
      <c r="O604" s="46"/>
      <c r="P604" s="46"/>
      <c r="Q604" s="46"/>
    </row>
    <row r="605" spans="1:17">
      <c r="A605" s="43"/>
      <c r="B605" s="67"/>
      <c r="C605" s="43" t="s">
        <v>181</v>
      </c>
      <c r="D605" s="187" t="str">
        <f t="shared" si="28"/>
        <v/>
      </c>
      <c r="E605" s="187" t="str">
        <f t="shared" si="29"/>
        <v/>
      </c>
      <c r="F605" s="187" t="str">
        <f t="shared" si="30"/>
        <v/>
      </c>
      <c r="G605" s="187" t="e">
        <f>VLOOKUP(F605,'Expense group &amp; type'!$E$6:$F$52,2,FALSE)</f>
        <v>#N/A</v>
      </c>
      <c r="H605" s="46"/>
      <c r="I605" s="46"/>
      <c r="J605" s="189">
        <v>0</v>
      </c>
      <c r="K605" s="59"/>
      <c r="L605" s="188">
        <v>0</v>
      </c>
      <c r="M605" s="49"/>
      <c r="N605" s="46"/>
      <c r="O605" s="46"/>
      <c r="P605" s="46"/>
      <c r="Q605" s="46"/>
    </row>
    <row r="606" spans="1:17">
      <c r="A606" s="43"/>
      <c r="B606" s="67"/>
      <c r="C606" s="43" t="s">
        <v>181</v>
      </c>
      <c r="D606" s="187" t="str">
        <f t="shared" si="28"/>
        <v/>
      </c>
      <c r="E606" s="187" t="str">
        <f t="shared" si="29"/>
        <v/>
      </c>
      <c r="F606" s="187" t="str">
        <f t="shared" si="30"/>
        <v/>
      </c>
      <c r="G606" s="187" t="e">
        <f>VLOOKUP(F606,'Expense group &amp; type'!$E$6:$F$52,2,FALSE)</f>
        <v>#N/A</v>
      </c>
      <c r="H606" s="46"/>
      <c r="I606" s="46"/>
      <c r="J606" s="189">
        <v>0</v>
      </c>
      <c r="K606" s="59"/>
      <c r="L606" s="188">
        <v>0</v>
      </c>
      <c r="M606" s="49"/>
      <c r="N606" s="46"/>
      <c r="O606" s="46"/>
      <c r="P606" s="46"/>
      <c r="Q606" s="46"/>
    </row>
    <row r="607" spans="1:17">
      <c r="A607" s="43"/>
      <c r="B607" s="67"/>
      <c r="C607" s="43" t="s">
        <v>181</v>
      </c>
      <c r="D607" s="187" t="str">
        <f t="shared" si="28"/>
        <v/>
      </c>
      <c r="E607" s="187" t="str">
        <f t="shared" si="29"/>
        <v/>
      </c>
      <c r="F607" s="187" t="str">
        <f t="shared" si="30"/>
        <v/>
      </c>
      <c r="G607" s="187" t="e">
        <f>VLOOKUP(F607,'Expense group &amp; type'!$E$6:$F$52,2,FALSE)</f>
        <v>#N/A</v>
      </c>
      <c r="H607" s="46"/>
      <c r="I607" s="46"/>
      <c r="J607" s="189">
        <v>0</v>
      </c>
      <c r="K607" s="59"/>
      <c r="L607" s="188">
        <v>0</v>
      </c>
      <c r="M607" s="49"/>
      <c r="N607" s="46"/>
      <c r="O607" s="46"/>
      <c r="P607" s="46"/>
      <c r="Q607" s="46"/>
    </row>
    <row r="608" spans="1:17">
      <c r="A608" s="43"/>
      <c r="B608" s="67"/>
      <c r="C608" s="43" t="s">
        <v>181</v>
      </c>
      <c r="D608" s="187" t="str">
        <f t="shared" si="28"/>
        <v/>
      </c>
      <c r="E608" s="187" t="str">
        <f t="shared" si="29"/>
        <v/>
      </c>
      <c r="F608" s="187" t="str">
        <f t="shared" si="30"/>
        <v/>
      </c>
      <c r="G608" s="187" t="e">
        <f>VLOOKUP(F608,'Expense group &amp; type'!$E$6:$F$52,2,FALSE)</f>
        <v>#N/A</v>
      </c>
      <c r="H608" s="46"/>
      <c r="I608" s="46"/>
      <c r="J608" s="189">
        <v>0</v>
      </c>
      <c r="K608" s="59"/>
      <c r="L608" s="188">
        <v>0</v>
      </c>
      <c r="M608" s="49"/>
      <c r="N608" s="46"/>
      <c r="O608" s="46"/>
      <c r="P608" s="46"/>
      <c r="Q608" s="46"/>
    </row>
    <row r="609" spans="1:17">
      <c r="A609" s="43"/>
      <c r="B609" s="67"/>
      <c r="C609" s="43" t="s">
        <v>181</v>
      </c>
      <c r="D609" s="187" t="str">
        <f t="shared" si="28"/>
        <v/>
      </c>
      <c r="E609" s="187" t="str">
        <f t="shared" si="29"/>
        <v/>
      </c>
      <c r="F609" s="187" t="str">
        <f t="shared" si="30"/>
        <v/>
      </c>
      <c r="G609" s="187" t="e">
        <f>VLOOKUP(F609,'Expense group &amp; type'!$E$6:$F$52,2,FALSE)</f>
        <v>#N/A</v>
      </c>
      <c r="H609" s="46"/>
      <c r="I609" s="46"/>
      <c r="J609" s="189">
        <v>0</v>
      </c>
      <c r="K609" s="59"/>
      <c r="L609" s="188">
        <v>0</v>
      </c>
      <c r="M609" s="49"/>
      <c r="N609" s="46"/>
      <c r="O609" s="46"/>
      <c r="P609" s="46"/>
      <c r="Q609" s="46"/>
    </row>
    <row r="610" spans="1:17">
      <c r="A610" s="43"/>
      <c r="B610" s="67"/>
      <c r="C610" s="43" t="s">
        <v>181</v>
      </c>
      <c r="D610" s="187" t="str">
        <f t="shared" si="28"/>
        <v/>
      </c>
      <c r="E610" s="187" t="str">
        <f t="shared" si="29"/>
        <v/>
      </c>
      <c r="F610" s="187" t="str">
        <f t="shared" si="30"/>
        <v/>
      </c>
      <c r="G610" s="187" t="e">
        <f>VLOOKUP(F610,'Expense group &amp; type'!$E$6:$F$52,2,FALSE)</f>
        <v>#N/A</v>
      </c>
      <c r="H610" s="46"/>
      <c r="I610" s="46"/>
      <c r="J610" s="189">
        <v>0</v>
      </c>
      <c r="K610" s="59"/>
      <c r="L610" s="188">
        <v>0</v>
      </c>
      <c r="M610" s="49"/>
      <c r="N610" s="46"/>
      <c r="O610" s="46"/>
      <c r="P610" s="46"/>
      <c r="Q610" s="46"/>
    </row>
    <row r="611" spans="1:17">
      <c r="A611" s="43"/>
      <c r="B611" s="67"/>
      <c r="C611" s="43" t="s">
        <v>181</v>
      </c>
      <c r="D611" s="187" t="str">
        <f t="shared" si="28"/>
        <v/>
      </c>
      <c r="E611" s="187" t="str">
        <f t="shared" si="29"/>
        <v/>
      </c>
      <c r="F611" s="187" t="str">
        <f t="shared" si="30"/>
        <v/>
      </c>
      <c r="G611" s="187" t="e">
        <f>VLOOKUP(F611,'Expense group &amp; type'!$E$6:$F$52,2,FALSE)</f>
        <v>#N/A</v>
      </c>
      <c r="H611" s="46"/>
      <c r="I611" s="46"/>
      <c r="J611" s="189">
        <v>0</v>
      </c>
      <c r="K611" s="59"/>
      <c r="L611" s="188">
        <v>0</v>
      </c>
      <c r="M611" s="49"/>
      <c r="N611" s="46"/>
      <c r="O611" s="46"/>
      <c r="P611" s="46"/>
      <c r="Q611" s="46"/>
    </row>
    <row r="612" spans="1:17">
      <c r="A612" s="43"/>
      <c r="B612" s="67"/>
      <c r="C612" s="43" t="s">
        <v>181</v>
      </c>
      <c r="D612" s="187" t="str">
        <f t="shared" si="28"/>
        <v/>
      </c>
      <c r="E612" s="187" t="str">
        <f t="shared" si="29"/>
        <v/>
      </c>
      <c r="F612" s="187" t="str">
        <f t="shared" si="30"/>
        <v/>
      </c>
      <c r="G612" s="187" t="e">
        <f>VLOOKUP(F612,'Expense group &amp; type'!$E$6:$F$52,2,FALSE)</f>
        <v>#N/A</v>
      </c>
      <c r="H612" s="46"/>
      <c r="I612" s="46"/>
      <c r="J612" s="189">
        <v>0</v>
      </c>
      <c r="K612" s="59"/>
      <c r="L612" s="188">
        <v>0</v>
      </c>
      <c r="M612" s="49"/>
      <c r="N612" s="46"/>
      <c r="O612" s="46"/>
      <c r="P612" s="46"/>
      <c r="Q612" s="46"/>
    </row>
    <row r="613" spans="1:17">
      <c r="A613" s="43"/>
      <c r="B613" s="67"/>
      <c r="C613" s="43" t="s">
        <v>181</v>
      </c>
      <c r="D613" s="187" t="str">
        <f t="shared" si="28"/>
        <v/>
      </c>
      <c r="E613" s="187" t="str">
        <f t="shared" si="29"/>
        <v/>
      </c>
      <c r="F613" s="187" t="str">
        <f t="shared" si="30"/>
        <v/>
      </c>
      <c r="G613" s="187" t="e">
        <f>VLOOKUP(F613,'Expense group &amp; type'!$E$6:$F$52,2,FALSE)</f>
        <v>#N/A</v>
      </c>
      <c r="H613" s="46"/>
      <c r="I613" s="46"/>
      <c r="J613" s="189">
        <v>0</v>
      </c>
      <c r="K613" s="59"/>
      <c r="L613" s="188">
        <v>0</v>
      </c>
      <c r="M613" s="49"/>
      <c r="N613" s="46"/>
      <c r="O613" s="46"/>
      <c r="P613" s="46"/>
      <c r="Q613" s="46"/>
    </row>
    <row r="614" spans="1:17">
      <c r="A614" s="43"/>
      <c r="B614" s="67"/>
      <c r="C614" s="43" t="s">
        <v>181</v>
      </c>
      <c r="D614" s="187" t="str">
        <f t="shared" si="28"/>
        <v/>
      </c>
      <c r="E614" s="187" t="str">
        <f t="shared" si="29"/>
        <v/>
      </c>
      <c r="F614" s="187" t="str">
        <f t="shared" si="30"/>
        <v/>
      </c>
      <c r="G614" s="187" t="e">
        <f>VLOOKUP(F614,'Expense group &amp; type'!$E$6:$F$52,2,FALSE)</f>
        <v>#N/A</v>
      </c>
      <c r="H614" s="46"/>
      <c r="I614" s="46"/>
      <c r="J614" s="189">
        <v>0</v>
      </c>
      <c r="K614" s="59"/>
      <c r="L614" s="188">
        <v>0</v>
      </c>
      <c r="M614" s="49"/>
      <c r="N614" s="46"/>
      <c r="O614" s="46"/>
      <c r="P614" s="46"/>
      <c r="Q614" s="46"/>
    </row>
    <row r="615" spans="1:17">
      <c r="A615" s="43"/>
      <c r="B615" s="67"/>
      <c r="C615" s="43" t="s">
        <v>181</v>
      </c>
      <c r="D615" s="187" t="str">
        <f t="shared" si="28"/>
        <v/>
      </c>
      <c r="E615" s="187" t="str">
        <f t="shared" si="29"/>
        <v/>
      </c>
      <c r="F615" s="187" t="str">
        <f t="shared" si="30"/>
        <v/>
      </c>
      <c r="G615" s="187" t="e">
        <f>VLOOKUP(F615,'Expense group &amp; type'!$E$6:$F$52,2,FALSE)</f>
        <v>#N/A</v>
      </c>
      <c r="H615" s="46"/>
      <c r="I615" s="46"/>
      <c r="J615" s="189">
        <v>0</v>
      </c>
      <c r="K615" s="59"/>
      <c r="L615" s="188">
        <v>0</v>
      </c>
      <c r="M615" s="49"/>
      <c r="N615" s="46"/>
      <c r="O615" s="46"/>
      <c r="P615" s="46"/>
      <c r="Q615" s="46"/>
    </row>
    <row r="616" spans="1:17">
      <c r="A616" s="43"/>
      <c r="B616" s="67"/>
      <c r="C616" s="43" t="s">
        <v>181</v>
      </c>
      <c r="D616" s="187" t="str">
        <f t="shared" si="28"/>
        <v/>
      </c>
      <c r="E616" s="187" t="str">
        <f t="shared" si="29"/>
        <v/>
      </c>
      <c r="F616" s="187" t="str">
        <f t="shared" si="30"/>
        <v/>
      </c>
      <c r="G616" s="187" t="e">
        <f>VLOOKUP(F616,'Expense group &amp; type'!$E$6:$F$52,2,FALSE)</f>
        <v>#N/A</v>
      </c>
      <c r="H616" s="46"/>
      <c r="I616" s="46"/>
      <c r="J616" s="189">
        <v>0</v>
      </c>
      <c r="K616" s="59"/>
      <c r="L616" s="188">
        <v>0</v>
      </c>
      <c r="M616" s="49"/>
      <c r="N616" s="46"/>
      <c r="O616" s="46"/>
      <c r="P616" s="46"/>
      <c r="Q616" s="46"/>
    </row>
    <row r="617" spans="1:17">
      <c r="A617" s="43"/>
      <c r="B617" s="67"/>
      <c r="C617" s="43" t="s">
        <v>181</v>
      </c>
      <c r="D617" s="187" t="str">
        <f t="shared" si="28"/>
        <v/>
      </c>
      <c r="E617" s="187" t="str">
        <f t="shared" si="29"/>
        <v/>
      </c>
      <c r="F617" s="187" t="str">
        <f t="shared" si="30"/>
        <v/>
      </c>
      <c r="G617" s="187" t="e">
        <f>VLOOKUP(F617,'Expense group &amp; type'!$E$6:$F$52,2,FALSE)</f>
        <v>#N/A</v>
      </c>
      <c r="H617" s="46"/>
      <c r="I617" s="46"/>
      <c r="J617" s="189">
        <v>0</v>
      </c>
      <c r="K617" s="59"/>
      <c r="L617" s="188">
        <v>0</v>
      </c>
      <c r="M617" s="49"/>
      <c r="N617" s="46"/>
      <c r="O617" s="46"/>
      <c r="P617" s="46"/>
      <c r="Q617" s="46"/>
    </row>
    <row r="618" spans="1:17">
      <c r="A618" s="43"/>
      <c r="B618" s="67"/>
      <c r="C618" s="43" t="s">
        <v>181</v>
      </c>
      <c r="D618" s="187" t="str">
        <f t="shared" si="28"/>
        <v/>
      </c>
      <c r="E618" s="187" t="str">
        <f t="shared" si="29"/>
        <v/>
      </c>
      <c r="F618" s="187" t="str">
        <f t="shared" si="30"/>
        <v/>
      </c>
      <c r="G618" s="187" t="e">
        <f>VLOOKUP(F618,'Expense group &amp; type'!$E$6:$F$52,2,FALSE)</f>
        <v>#N/A</v>
      </c>
      <c r="H618" s="46"/>
      <c r="I618" s="46"/>
      <c r="J618" s="189">
        <v>0</v>
      </c>
      <c r="K618" s="59"/>
      <c r="L618" s="188">
        <v>0</v>
      </c>
      <c r="M618" s="49"/>
      <c r="N618" s="46"/>
      <c r="O618" s="46"/>
      <c r="P618" s="46"/>
      <c r="Q618" s="46"/>
    </row>
    <row r="619" spans="1:17">
      <c r="A619" s="43"/>
      <c r="B619" s="67"/>
      <c r="C619" s="43" t="s">
        <v>181</v>
      </c>
      <c r="D619" s="187" t="str">
        <f t="shared" si="28"/>
        <v/>
      </c>
      <c r="E619" s="187" t="str">
        <f t="shared" si="29"/>
        <v/>
      </c>
      <c r="F619" s="187" t="str">
        <f t="shared" si="30"/>
        <v/>
      </c>
      <c r="G619" s="187" t="e">
        <f>VLOOKUP(F619,'Expense group &amp; type'!$E$6:$F$52,2,FALSE)</f>
        <v>#N/A</v>
      </c>
      <c r="H619" s="46"/>
      <c r="I619" s="46"/>
      <c r="J619" s="189">
        <v>0</v>
      </c>
      <c r="K619" s="59"/>
      <c r="L619" s="188">
        <v>0</v>
      </c>
      <c r="M619" s="49"/>
      <c r="N619" s="46"/>
      <c r="O619" s="46"/>
      <c r="P619" s="46"/>
      <c r="Q619" s="46"/>
    </row>
    <row r="620" spans="1:17">
      <c r="A620" s="43"/>
      <c r="B620" s="67"/>
      <c r="C620" s="43" t="s">
        <v>181</v>
      </c>
      <c r="D620" s="187" t="str">
        <f t="shared" si="28"/>
        <v/>
      </c>
      <c r="E620" s="187" t="str">
        <f t="shared" si="29"/>
        <v/>
      </c>
      <c r="F620" s="187" t="str">
        <f t="shared" si="30"/>
        <v/>
      </c>
      <c r="G620" s="187" t="e">
        <f>VLOOKUP(F620,'Expense group &amp; type'!$E$6:$F$52,2,FALSE)</f>
        <v>#N/A</v>
      </c>
      <c r="H620" s="46"/>
      <c r="I620" s="46"/>
      <c r="J620" s="189">
        <v>0</v>
      </c>
      <c r="K620" s="59"/>
      <c r="L620" s="188">
        <v>0</v>
      </c>
      <c r="M620" s="49"/>
      <c r="N620" s="46"/>
      <c r="O620" s="46"/>
      <c r="P620" s="46"/>
      <c r="Q620" s="46"/>
    </row>
    <row r="621" spans="1:17">
      <c r="A621" s="43"/>
      <c r="B621" s="67"/>
      <c r="C621" s="43" t="s">
        <v>181</v>
      </c>
      <c r="D621" s="187" t="str">
        <f t="shared" si="28"/>
        <v/>
      </c>
      <c r="E621" s="187" t="str">
        <f t="shared" si="29"/>
        <v/>
      </c>
      <c r="F621" s="187" t="str">
        <f t="shared" si="30"/>
        <v/>
      </c>
      <c r="G621" s="187" t="e">
        <f>VLOOKUP(F621,'Expense group &amp; type'!$E$6:$F$52,2,FALSE)</f>
        <v>#N/A</v>
      </c>
      <c r="H621" s="46"/>
      <c r="I621" s="46"/>
      <c r="J621" s="189">
        <v>0</v>
      </c>
      <c r="K621" s="59"/>
      <c r="L621" s="188">
        <v>0</v>
      </c>
      <c r="M621" s="49"/>
      <c r="N621" s="46"/>
      <c r="O621" s="46"/>
      <c r="P621" s="46"/>
      <c r="Q621" s="46"/>
    </row>
    <row r="622" spans="1:17">
      <c r="A622" s="43"/>
      <c r="B622" s="67"/>
      <c r="C622" s="43" t="s">
        <v>181</v>
      </c>
      <c r="D622" s="187" t="str">
        <f t="shared" si="28"/>
        <v/>
      </c>
      <c r="E622" s="187" t="str">
        <f t="shared" si="29"/>
        <v/>
      </c>
      <c r="F622" s="187" t="str">
        <f t="shared" si="30"/>
        <v/>
      </c>
      <c r="G622" s="187" t="e">
        <f>VLOOKUP(F622,'Expense group &amp; type'!$E$6:$F$52,2,FALSE)</f>
        <v>#N/A</v>
      </c>
      <c r="H622" s="46"/>
      <c r="I622" s="46"/>
      <c r="J622" s="189">
        <v>0</v>
      </c>
      <c r="K622" s="59"/>
      <c r="L622" s="188">
        <v>0</v>
      </c>
      <c r="M622" s="49"/>
      <c r="N622" s="46"/>
      <c r="O622" s="46"/>
      <c r="P622" s="46"/>
      <c r="Q622" s="46"/>
    </row>
    <row r="623" spans="1:17">
      <c r="A623" s="43"/>
      <c r="B623" s="67"/>
      <c r="C623" s="43" t="s">
        <v>181</v>
      </c>
      <c r="D623" s="187" t="str">
        <f t="shared" si="28"/>
        <v/>
      </c>
      <c r="E623" s="187" t="str">
        <f t="shared" si="29"/>
        <v/>
      </c>
      <c r="F623" s="187" t="str">
        <f t="shared" si="30"/>
        <v/>
      </c>
      <c r="G623" s="187" t="e">
        <f>VLOOKUP(F623,'Expense group &amp; type'!$E$6:$F$52,2,FALSE)</f>
        <v>#N/A</v>
      </c>
      <c r="H623" s="46"/>
      <c r="I623" s="46"/>
      <c r="J623" s="189">
        <v>0</v>
      </c>
      <c r="K623" s="59"/>
      <c r="L623" s="188">
        <v>0</v>
      </c>
      <c r="M623" s="49"/>
      <c r="N623" s="46"/>
      <c r="O623" s="46"/>
      <c r="P623" s="46"/>
      <c r="Q623" s="46"/>
    </row>
    <row r="624" spans="1:17">
      <c r="A624" s="43"/>
      <c r="B624" s="67"/>
      <c r="C624" s="43" t="s">
        <v>181</v>
      </c>
      <c r="D624" s="187" t="str">
        <f t="shared" si="28"/>
        <v/>
      </c>
      <c r="E624" s="187" t="str">
        <f t="shared" si="29"/>
        <v/>
      </c>
      <c r="F624" s="187" t="str">
        <f t="shared" si="30"/>
        <v/>
      </c>
      <c r="G624" s="187" t="e">
        <f>VLOOKUP(F624,'Expense group &amp; type'!$E$6:$F$52,2,FALSE)</f>
        <v>#N/A</v>
      </c>
      <c r="H624" s="46"/>
      <c r="I624" s="46"/>
      <c r="J624" s="189">
        <v>0</v>
      </c>
      <c r="K624" s="59"/>
      <c r="L624" s="188">
        <v>0</v>
      </c>
      <c r="M624" s="49"/>
      <c r="N624" s="46"/>
      <c r="O624" s="46"/>
      <c r="P624" s="46"/>
      <c r="Q624" s="46"/>
    </row>
    <row r="625" spans="1:17">
      <c r="A625" s="43"/>
      <c r="B625" s="67"/>
      <c r="C625" s="43" t="s">
        <v>181</v>
      </c>
      <c r="D625" s="187" t="str">
        <f t="shared" si="28"/>
        <v/>
      </c>
      <c r="E625" s="187" t="str">
        <f t="shared" si="29"/>
        <v/>
      </c>
      <c r="F625" s="187" t="str">
        <f t="shared" si="30"/>
        <v/>
      </c>
      <c r="G625" s="187" t="e">
        <f>VLOOKUP(F625,'Expense group &amp; type'!$E$6:$F$52,2,FALSE)</f>
        <v>#N/A</v>
      </c>
      <c r="H625" s="46"/>
      <c r="I625" s="46"/>
      <c r="J625" s="189">
        <v>0</v>
      </c>
      <c r="K625" s="59"/>
      <c r="L625" s="188">
        <v>0</v>
      </c>
      <c r="M625" s="49"/>
      <c r="N625" s="46"/>
      <c r="O625" s="46"/>
      <c r="P625" s="46"/>
      <c r="Q625" s="46"/>
    </row>
    <row r="626" spans="1:17">
      <c r="A626" s="43"/>
      <c r="B626" s="67"/>
      <c r="C626" s="43" t="s">
        <v>181</v>
      </c>
      <c r="D626" s="187" t="str">
        <f t="shared" si="28"/>
        <v/>
      </c>
      <c r="E626" s="187" t="str">
        <f t="shared" si="29"/>
        <v/>
      </c>
      <c r="F626" s="187" t="str">
        <f t="shared" si="30"/>
        <v/>
      </c>
      <c r="G626" s="187" t="e">
        <f>VLOOKUP(F626,'Expense group &amp; type'!$E$6:$F$52,2,FALSE)</f>
        <v>#N/A</v>
      </c>
      <c r="H626" s="46"/>
      <c r="I626" s="46"/>
      <c r="J626" s="189">
        <v>0</v>
      </c>
      <c r="K626" s="59"/>
      <c r="L626" s="188">
        <v>0</v>
      </c>
      <c r="M626" s="49"/>
      <c r="N626" s="46"/>
      <c r="O626" s="46"/>
      <c r="P626" s="46"/>
      <c r="Q626" s="46"/>
    </row>
    <row r="627" spans="1:17">
      <c r="A627" s="43"/>
      <c r="B627" s="67"/>
      <c r="C627" s="43" t="s">
        <v>181</v>
      </c>
      <c r="D627" s="187" t="str">
        <f t="shared" si="28"/>
        <v/>
      </c>
      <c r="E627" s="187" t="str">
        <f t="shared" si="29"/>
        <v/>
      </c>
      <c r="F627" s="187" t="str">
        <f t="shared" si="30"/>
        <v/>
      </c>
      <c r="G627" s="187" t="e">
        <f>VLOOKUP(F627,'Expense group &amp; type'!$E$6:$F$52,2,FALSE)</f>
        <v>#N/A</v>
      </c>
      <c r="H627" s="46"/>
      <c r="I627" s="46"/>
      <c r="J627" s="189">
        <v>0</v>
      </c>
      <c r="K627" s="59"/>
      <c r="L627" s="188">
        <v>0</v>
      </c>
      <c r="M627" s="49"/>
      <c r="N627" s="46"/>
      <c r="O627" s="46"/>
      <c r="P627" s="46"/>
      <c r="Q627" s="46"/>
    </row>
    <row r="628" spans="1:17">
      <c r="A628" s="43"/>
      <c r="B628" s="67"/>
      <c r="C628" s="43" t="s">
        <v>181</v>
      </c>
      <c r="D628" s="187" t="str">
        <f t="shared" si="28"/>
        <v/>
      </c>
      <c r="E628" s="187" t="str">
        <f t="shared" si="29"/>
        <v/>
      </c>
      <c r="F628" s="187" t="str">
        <f t="shared" si="30"/>
        <v/>
      </c>
      <c r="G628" s="187" t="e">
        <f>VLOOKUP(F628,'Expense group &amp; type'!$E$6:$F$52,2,FALSE)</f>
        <v>#N/A</v>
      </c>
      <c r="H628" s="46"/>
      <c r="I628" s="46"/>
      <c r="J628" s="189">
        <v>0</v>
      </c>
      <c r="K628" s="59"/>
      <c r="L628" s="188">
        <v>0</v>
      </c>
      <c r="M628" s="49"/>
      <c r="N628" s="46"/>
      <c r="O628" s="46"/>
      <c r="P628" s="46"/>
      <c r="Q628" s="46"/>
    </row>
    <row r="629" spans="1:17">
      <c r="A629" s="43"/>
      <c r="B629" s="67"/>
      <c r="C629" s="43" t="s">
        <v>181</v>
      </c>
      <c r="D629" s="187" t="str">
        <f t="shared" si="28"/>
        <v/>
      </c>
      <c r="E629" s="187" t="str">
        <f t="shared" si="29"/>
        <v/>
      </c>
      <c r="F629" s="187" t="str">
        <f t="shared" si="30"/>
        <v/>
      </c>
      <c r="G629" s="187" t="e">
        <f>VLOOKUP(F629,'Expense group &amp; type'!$E$6:$F$52,2,FALSE)</f>
        <v>#N/A</v>
      </c>
      <c r="H629" s="46"/>
      <c r="I629" s="46"/>
      <c r="J629" s="189">
        <v>0</v>
      </c>
      <c r="K629" s="59"/>
      <c r="L629" s="188">
        <v>0</v>
      </c>
      <c r="M629" s="49"/>
      <c r="N629" s="46"/>
      <c r="O629" s="46"/>
      <c r="P629" s="46"/>
      <c r="Q629" s="46"/>
    </row>
    <row r="630" spans="1:17">
      <c r="A630" s="43"/>
      <c r="B630" s="67"/>
      <c r="C630" s="43" t="s">
        <v>181</v>
      </c>
      <c r="D630" s="187" t="str">
        <f t="shared" si="28"/>
        <v/>
      </c>
      <c r="E630" s="187" t="str">
        <f t="shared" si="29"/>
        <v/>
      </c>
      <c r="F630" s="187" t="str">
        <f t="shared" si="30"/>
        <v/>
      </c>
      <c r="G630" s="187" t="e">
        <f>VLOOKUP(F630,'Expense group &amp; type'!$E$6:$F$52,2,FALSE)</f>
        <v>#N/A</v>
      </c>
      <c r="H630" s="46"/>
      <c r="I630" s="46"/>
      <c r="J630" s="189">
        <v>0</v>
      </c>
      <c r="K630" s="59"/>
      <c r="L630" s="188">
        <v>0</v>
      </c>
      <c r="M630" s="49"/>
      <c r="N630" s="46"/>
      <c r="O630" s="46"/>
      <c r="P630" s="46"/>
      <c r="Q630" s="46"/>
    </row>
    <row r="631" spans="1:17">
      <c r="A631" s="43"/>
      <c r="B631" s="67"/>
      <c r="C631" s="43" t="s">
        <v>181</v>
      </c>
      <c r="D631" s="187" t="str">
        <f t="shared" si="28"/>
        <v/>
      </c>
      <c r="E631" s="187" t="str">
        <f t="shared" si="29"/>
        <v/>
      </c>
      <c r="F631" s="187" t="str">
        <f t="shared" si="30"/>
        <v/>
      </c>
      <c r="G631" s="187" t="e">
        <f>VLOOKUP(F631,'Expense group &amp; type'!$E$6:$F$52,2,FALSE)</f>
        <v>#N/A</v>
      </c>
      <c r="H631" s="46"/>
      <c r="I631" s="46"/>
      <c r="J631" s="189">
        <v>0</v>
      </c>
      <c r="K631" s="59"/>
      <c r="L631" s="188">
        <v>0</v>
      </c>
      <c r="M631" s="49"/>
      <c r="N631" s="46"/>
      <c r="O631" s="46"/>
      <c r="P631" s="46"/>
      <c r="Q631" s="46"/>
    </row>
    <row r="632" spans="1:17">
      <c r="A632" s="43"/>
      <c r="B632" s="67"/>
      <c r="C632" s="43" t="s">
        <v>181</v>
      </c>
      <c r="D632" s="187" t="str">
        <f t="shared" si="28"/>
        <v/>
      </c>
      <c r="E632" s="187" t="str">
        <f t="shared" si="29"/>
        <v/>
      </c>
      <c r="F632" s="187" t="str">
        <f t="shared" si="30"/>
        <v/>
      </c>
      <c r="G632" s="187" t="e">
        <f>VLOOKUP(F632,'Expense group &amp; type'!$E$6:$F$52,2,FALSE)</f>
        <v>#N/A</v>
      </c>
      <c r="H632" s="46"/>
      <c r="I632" s="46"/>
      <c r="J632" s="189">
        <v>0</v>
      </c>
      <c r="K632" s="59"/>
      <c r="L632" s="188">
        <v>0</v>
      </c>
      <c r="M632" s="49"/>
      <c r="N632" s="46"/>
      <c r="O632" s="46"/>
      <c r="P632" s="46"/>
      <c r="Q632" s="46"/>
    </row>
    <row r="633" spans="1:17">
      <c r="A633" s="43"/>
      <c r="B633" s="67"/>
      <c r="C633" s="43" t="s">
        <v>181</v>
      </c>
      <c r="D633" s="187" t="str">
        <f t="shared" si="28"/>
        <v/>
      </c>
      <c r="E633" s="187" t="str">
        <f t="shared" si="29"/>
        <v/>
      </c>
      <c r="F633" s="187" t="str">
        <f t="shared" si="30"/>
        <v/>
      </c>
      <c r="G633" s="187" t="e">
        <f>VLOOKUP(F633,'Expense group &amp; type'!$E$6:$F$52,2,FALSE)</f>
        <v>#N/A</v>
      </c>
      <c r="H633" s="46"/>
      <c r="I633" s="46"/>
      <c r="J633" s="189">
        <v>0</v>
      </c>
      <c r="K633" s="59"/>
      <c r="L633" s="188">
        <v>0</v>
      </c>
      <c r="M633" s="49"/>
      <c r="N633" s="46"/>
      <c r="O633" s="46"/>
      <c r="P633" s="46"/>
      <c r="Q633" s="46"/>
    </row>
    <row r="634" spans="1:17">
      <c r="A634" s="43"/>
      <c r="B634" s="67"/>
      <c r="C634" s="43" t="s">
        <v>181</v>
      </c>
      <c r="D634" s="187" t="str">
        <f t="shared" si="28"/>
        <v/>
      </c>
      <c r="E634" s="187" t="str">
        <f t="shared" si="29"/>
        <v/>
      </c>
      <c r="F634" s="187" t="str">
        <f t="shared" si="30"/>
        <v/>
      </c>
      <c r="G634" s="187" t="e">
        <f>VLOOKUP(F634,'Expense group &amp; type'!$E$6:$F$52,2,FALSE)</f>
        <v>#N/A</v>
      </c>
      <c r="H634" s="46"/>
      <c r="I634" s="46"/>
      <c r="J634" s="189">
        <v>0</v>
      </c>
      <c r="K634" s="59"/>
      <c r="L634" s="188">
        <v>0</v>
      </c>
      <c r="M634" s="49"/>
      <c r="N634" s="46"/>
      <c r="O634" s="46"/>
      <c r="P634" s="46"/>
      <c r="Q634" s="46"/>
    </row>
    <row r="635" spans="1:17">
      <c r="A635" s="43"/>
      <c r="B635" s="67"/>
      <c r="C635" s="43" t="s">
        <v>181</v>
      </c>
      <c r="D635" s="187" t="str">
        <f t="shared" si="28"/>
        <v/>
      </c>
      <c r="E635" s="187" t="str">
        <f t="shared" si="29"/>
        <v/>
      </c>
      <c r="F635" s="187" t="str">
        <f t="shared" si="30"/>
        <v/>
      </c>
      <c r="G635" s="187" t="e">
        <f>VLOOKUP(F635,'Expense group &amp; type'!$E$6:$F$52,2,FALSE)</f>
        <v>#N/A</v>
      </c>
      <c r="H635" s="46"/>
      <c r="I635" s="46"/>
      <c r="J635" s="189">
        <v>0</v>
      </c>
      <c r="K635" s="59"/>
      <c r="L635" s="188">
        <v>0</v>
      </c>
      <c r="M635" s="49"/>
      <c r="N635" s="46"/>
      <c r="O635" s="46"/>
      <c r="P635" s="46"/>
      <c r="Q635" s="46"/>
    </row>
    <row r="636" spans="1:17">
      <c r="A636" s="43"/>
      <c r="B636" s="67"/>
      <c r="C636" s="43" t="s">
        <v>181</v>
      </c>
      <c r="D636" s="187" t="str">
        <f t="shared" si="28"/>
        <v/>
      </c>
      <c r="E636" s="187" t="str">
        <f t="shared" si="29"/>
        <v/>
      </c>
      <c r="F636" s="187" t="str">
        <f t="shared" si="30"/>
        <v/>
      </c>
      <c r="G636" s="187" t="e">
        <f>VLOOKUP(F636,'Expense group &amp; type'!$E$6:$F$52,2,FALSE)</f>
        <v>#N/A</v>
      </c>
      <c r="H636" s="46"/>
      <c r="I636" s="46"/>
      <c r="J636" s="189">
        <v>0</v>
      </c>
      <c r="K636" s="59"/>
      <c r="L636" s="188">
        <v>0</v>
      </c>
      <c r="M636" s="49"/>
      <c r="N636" s="46"/>
      <c r="O636" s="46"/>
      <c r="P636" s="46"/>
      <c r="Q636" s="46"/>
    </row>
    <row r="637" spans="1:17">
      <c r="A637" s="43"/>
      <c r="B637" s="67"/>
      <c r="C637" s="43" t="s">
        <v>181</v>
      </c>
      <c r="D637" s="187" t="str">
        <f t="shared" si="28"/>
        <v/>
      </c>
      <c r="E637" s="187" t="str">
        <f t="shared" si="29"/>
        <v/>
      </c>
      <c r="F637" s="187" t="str">
        <f t="shared" si="30"/>
        <v/>
      </c>
      <c r="G637" s="187" t="e">
        <f>VLOOKUP(F637,'Expense group &amp; type'!$E$6:$F$52,2,FALSE)</f>
        <v>#N/A</v>
      </c>
      <c r="H637" s="46"/>
      <c r="I637" s="46"/>
      <c r="J637" s="189">
        <v>0</v>
      </c>
      <c r="K637" s="59"/>
      <c r="L637" s="188">
        <v>0</v>
      </c>
      <c r="M637" s="49"/>
      <c r="N637" s="46"/>
      <c r="O637" s="46"/>
      <c r="P637" s="46"/>
      <c r="Q637" s="46"/>
    </row>
    <row r="638" spans="1:17">
      <c r="A638" s="43"/>
      <c r="B638" s="67"/>
      <c r="C638" s="43" t="s">
        <v>181</v>
      </c>
      <c r="D638" s="187" t="str">
        <f t="shared" si="28"/>
        <v/>
      </c>
      <c r="E638" s="187" t="str">
        <f t="shared" si="29"/>
        <v/>
      </c>
      <c r="F638" s="187" t="str">
        <f t="shared" si="30"/>
        <v/>
      </c>
      <c r="G638" s="187" t="e">
        <f>VLOOKUP(F638,'Expense group &amp; type'!$E$6:$F$52,2,FALSE)</f>
        <v>#N/A</v>
      </c>
      <c r="H638" s="46"/>
      <c r="I638" s="46"/>
      <c r="J638" s="189">
        <v>0</v>
      </c>
      <c r="K638" s="59"/>
      <c r="L638" s="188">
        <v>0</v>
      </c>
      <c r="M638" s="49"/>
      <c r="N638" s="46"/>
      <c r="O638" s="46"/>
      <c r="P638" s="46"/>
      <c r="Q638" s="46"/>
    </row>
    <row r="639" spans="1:17">
      <c r="A639" s="43"/>
      <c r="B639" s="67"/>
      <c r="C639" s="43" t="s">
        <v>181</v>
      </c>
      <c r="D639" s="187" t="str">
        <f t="shared" si="28"/>
        <v/>
      </c>
      <c r="E639" s="187" t="str">
        <f t="shared" si="29"/>
        <v/>
      </c>
      <c r="F639" s="187" t="str">
        <f t="shared" si="30"/>
        <v/>
      </c>
      <c r="G639" s="187" t="e">
        <f>VLOOKUP(F639,'Expense group &amp; type'!$E$6:$F$52,2,FALSE)</f>
        <v>#N/A</v>
      </c>
      <c r="H639" s="46"/>
      <c r="I639" s="46"/>
      <c r="J639" s="189">
        <v>0</v>
      </c>
      <c r="K639" s="59"/>
      <c r="L639" s="188">
        <v>0</v>
      </c>
      <c r="M639" s="49"/>
      <c r="N639" s="46"/>
      <c r="O639" s="46"/>
      <c r="P639" s="46"/>
      <c r="Q639" s="46"/>
    </row>
    <row r="640" spans="1:17">
      <c r="A640" s="43"/>
      <c r="B640" s="67"/>
      <c r="C640" s="43" t="s">
        <v>181</v>
      </c>
      <c r="D640" s="187" t="str">
        <f t="shared" si="28"/>
        <v/>
      </c>
      <c r="E640" s="187" t="str">
        <f t="shared" si="29"/>
        <v/>
      </c>
      <c r="F640" s="187" t="str">
        <f t="shared" si="30"/>
        <v/>
      </c>
      <c r="G640" s="187" t="e">
        <f>VLOOKUP(F640,'Expense group &amp; type'!$E$6:$F$52,2,FALSE)</f>
        <v>#N/A</v>
      </c>
      <c r="H640" s="46"/>
      <c r="I640" s="46"/>
      <c r="J640" s="189">
        <v>0</v>
      </c>
      <c r="K640" s="59"/>
      <c r="L640" s="188">
        <v>0</v>
      </c>
      <c r="M640" s="49"/>
      <c r="N640" s="46"/>
      <c r="O640" s="46"/>
      <c r="P640" s="46"/>
      <c r="Q640" s="46"/>
    </row>
    <row r="641" spans="1:17">
      <c r="A641" s="43"/>
      <c r="B641" s="67"/>
      <c r="C641" s="43" t="s">
        <v>181</v>
      </c>
      <c r="D641" s="187" t="str">
        <f t="shared" si="28"/>
        <v/>
      </c>
      <c r="E641" s="187" t="str">
        <f t="shared" si="29"/>
        <v/>
      </c>
      <c r="F641" s="187" t="str">
        <f t="shared" si="30"/>
        <v/>
      </c>
      <c r="G641" s="187" t="e">
        <f>VLOOKUP(F641,'Expense group &amp; type'!$E$6:$F$52,2,FALSE)</f>
        <v>#N/A</v>
      </c>
      <c r="H641" s="46"/>
      <c r="I641" s="46"/>
      <c r="J641" s="189">
        <v>0</v>
      </c>
      <c r="K641" s="59"/>
      <c r="L641" s="188">
        <v>0</v>
      </c>
      <c r="M641" s="49"/>
      <c r="N641" s="46"/>
      <c r="O641" s="46"/>
      <c r="P641" s="46"/>
      <c r="Q641" s="46"/>
    </row>
    <row r="642" spans="1:17">
      <c r="A642" s="43"/>
      <c r="B642" s="67"/>
      <c r="C642" s="43" t="s">
        <v>181</v>
      </c>
      <c r="D642" s="187" t="str">
        <f t="shared" si="28"/>
        <v/>
      </c>
      <c r="E642" s="187" t="str">
        <f t="shared" si="29"/>
        <v/>
      </c>
      <c r="F642" s="187" t="str">
        <f t="shared" si="30"/>
        <v/>
      </c>
      <c r="G642" s="187" t="e">
        <f>VLOOKUP(F642,'Expense group &amp; type'!$E$6:$F$52,2,FALSE)</f>
        <v>#N/A</v>
      </c>
      <c r="H642" s="46"/>
      <c r="I642" s="46"/>
      <c r="J642" s="189">
        <v>0</v>
      </c>
      <c r="K642" s="59"/>
      <c r="L642" s="188">
        <v>0</v>
      </c>
      <c r="M642" s="49"/>
      <c r="N642" s="46"/>
      <c r="O642" s="46"/>
      <c r="P642" s="46"/>
      <c r="Q642" s="46"/>
    </row>
    <row r="643" spans="1:17">
      <c r="A643" s="43"/>
      <c r="B643" s="67"/>
      <c r="C643" s="43" t="s">
        <v>181</v>
      </c>
      <c r="D643" s="187" t="str">
        <f t="shared" si="28"/>
        <v/>
      </c>
      <c r="E643" s="187" t="str">
        <f t="shared" si="29"/>
        <v/>
      </c>
      <c r="F643" s="187" t="str">
        <f t="shared" si="30"/>
        <v/>
      </c>
      <c r="G643" s="187" t="e">
        <f>VLOOKUP(F643,'Expense group &amp; type'!$E$6:$F$52,2,FALSE)</f>
        <v>#N/A</v>
      </c>
      <c r="H643" s="46"/>
      <c r="I643" s="46"/>
      <c r="J643" s="189">
        <v>0</v>
      </c>
      <c r="K643" s="59"/>
      <c r="L643" s="188">
        <v>0</v>
      </c>
      <c r="M643" s="49"/>
      <c r="N643" s="46"/>
      <c r="O643" s="46"/>
      <c r="P643" s="46"/>
      <c r="Q643" s="46"/>
    </row>
    <row r="644" spans="1:17">
      <c r="A644" s="43"/>
      <c r="B644" s="67"/>
      <c r="C644" s="43" t="s">
        <v>181</v>
      </c>
      <c r="D644" s="187" t="str">
        <f t="shared" si="28"/>
        <v/>
      </c>
      <c r="E644" s="187" t="str">
        <f t="shared" si="29"/>
        <v/>
      </c>
      <c r="F644" s="187" t="str">
        <f t="shared" si="30"/>
        <v/>
      </c>
      <c r="G644" s="187" t="e">
        <f>VLOOKUP(F644,'Expense group &amp; type'!$E$6:$F$52,2,FALSE)</f>
        <v>#N/A</v>
      </c>
      <c r="H644" s="46"/>
      <c r="I644" s="46"/>
      <c r="J644" s="189">
        <v>0</v>
      </c>
      <c r="K644" s="59"/>
      <c r="L644" s="188">
        <v>0</v>
      </c>
      <c r="M644" s="49"/>
      <c r="N644" s="46"/>
      <c r="O644" s="46"/>
      <c r="P644" s="46"/>
      <c r="Q644" s="46"/>
    </row>
    <row r="645" spans="1:17">
      <c r="A645" s="43"/>
      <c r="B645" s="67"/>
      <c r="C645" s="43" t="s">
        <v>181</v>
      </c>
      <c r="D645" s="187" t="str">
        <f t="shared" si="28"/>
        <v/>
      </c>
      <c r="E645" s="187" t="str">
        <f t="shared" si="29"/>
        <v/>
      </c>
      <c r="F645" s="187" t="str">
        <f t="shared" si="30"/>
        <v/>
      </c>
      <c r="G645" s="187" t="e">
        <f>VLOOKUP(F645,'Expense group &amp; type'!$E$6:$F$52,2,FALSE)</f>
        <v>#N/A</v>
      </c>
      <c r="H645" s="46"/>
      <c r="I645" s="46"/>
      <c r="J645" s="189">
        <v>0</v>
      </c>
      <c r="K645" s="59"/>
      <c r="L645" s="188">
        <v>0</v>
      </c>
      <c r="M645" s="49"/>
      <c r="N645" s="46"/>
      <c r="O645" s="46"/>
      <c r="P645" s="46"/>
      <c r="Q645" s="46"/>
    </row>
    <row r="646" spans="1:17">
      <c r="A646" s="43"/>
      <c r="B646" s="67"/>
      <c r="C646" s="43" t="s">
        <v>181</v>
      </c>
      <c r="D646" s="187" t="str">
        <f t="shared" si="28"/>
        <v/>
      </c>
      <c r="E646" s="187" t="str">
        <f t="shared" si="29"/>
        <v/>
      </c>
      <c r="F646" s="187" t="str">
        <f t="shared" si="30"/>
        <v/>
      </c>
      <c r="G646" s="187" t="e">
        <f>VLOOKUP(F646,'Expense group &amp; type'!$E$6:$F$52,2,FALSE)</f>
        <v>#N/A</v>
      </c>
      <c r="H646" s="46"/>
      <c r="I646" s="46"/>
      <c r="J646" s="189">
        <v>0</v>
      </c>
      <c r="K646" s="59"/>
      <c r="L646" s="188">
        <v>0</v>
      </c>
      <c r="M646" s="49"/>
      <c r="N646" s="46"/>
      <c r="O646" s="46"/>
      <c r="P646" s="46"/>
      <c r="Q646" s="46"/>
    </row>
    <row r="647" spans="1:17">
      <c r="A647" s="43"/>
      <c r="B647" s="67"/>
      <c r="C647" s="43" t="s">
        <v>181</v>
      </c>
      <c r="D647" s="187" t="str">
        <f t="shared" si="28"/>
        <v/>
      </c>
      <c r="E647" s="187" t="str">
        <f t="shared" si="29"/>
        <v/>
      </c>
      <c r="F647" s="187" t="str">
        <f t="shared" si="30"/>
        <v/>
      </c>
      <c r="G647" s="187" t="e">
        <f>VLOOKUP(F647,'Expense group &amp; type'!$E$6:$F$52,2,FALSE)</f>
        <v>#N/A</v>
      </c>
      <c r="H647" s="46"/>
      <c r="I647" s="46"/>
      <c r="J647" s="189">
        <v>0</v>
      </c>
      <c r="K647" s="59"/>
      <c r="L647" s="188">
        <v>0</v>
      </c>
      <c r="M647" s="49"/>
      <c r="N647" s="46"/>
      <c r="O647" s="46"/>
      <c r="P647" s="46"/>
      <c r="Q647" s="46"/>
    </row>
    <row r="648" spans="1:17">
      <c r="A648" s="43"/>
      <c r="B648" s="67"/>
      <c r="C648" s="43" t="s">
        <v>181</v>
      </c>
      <c r="D648" s="187" t="str">
        <f t="shared" si="28"/>
        <v/>
      </c>
      <c r="E648" s="187" t="str">
        <f t="shared" si="29"/>
        <v/>
      </c>
      <c r="F648" s="187" t="str">
        <f t="shared" si="30"/>
        <v/>
      </c>
      <c r="G648" s="187" t="e">
        <f>VLOOKUP(F648,'Expense group &amp; type'!$E$6:$F$52,2,FALSE)</f>
        <v>#N/A</v>
      </c>
      <c r="H648" s="46"/>
      <c r="I648" s="46"/>
      <c r="J648" s="189">
        <v>0</v>
      </c>
      <c r="K648" s="59"/>
      <c r="L648" s="188">
        <v>0</v>
      </c>
      <c r="M648" s="49"/>
      <c r="N648" s="46"/>
      <c r="O648" s="46"/>
      <c r="P648" s="46"/>
      <c r="Q648" s="46"/>
    </row>
    <row r="649" spans="1:17">
      <c r="A649" s="43"/>
      <c r="B649" s="67"/>
      <c r="C649" s="43" t="s">
        <v>181</v>
      </c>
      <c r="D649" s="187" t="str">
        <f t="shared" si="28"/>
        <v/>
      </c>
      <c r="E649" s="187" t="str">
        <f t="shared" si="29"/>
        <v/>
      </c>
      <c r="F649" s="187" t="str">
        <f t="shared" si="30"/>
        <v/>
      </c>
      <c r="G649" s="187" t="e">
        <f>VLOOKUP(F649,'Expense group &amp; type'!$E$6:$F$52,2,FALSE)</f>
        <v>#N/A</v>
      </c>
      <c r="H649" s="46"/>
      <c r="I649" s="46"/>
      <c r="J649" s="189">
        <v>0</v>
      </c>
      <c r="K649" s="59"/>
      <c r="L649" s="188">
        <v>0</v>
      </c>
      <c r="M649" s="49"/>
      <c r="N649" s="46"/>
      <c r="O649" s="46"/>
      <c r="P649" s="46"/>
      <c r="Q649" s="46"/>
    </row>
    <row r="650" spans="1:17">
      <c r="A650" s="43"/>
      <c r="B650" s="67"/>
      <c r="C650" s="43" t="s">
        <v>181</v>
      </c>
      <c r="D650" s="187" t="str">
        <f t="shared" si="28"/>
        <v/>
      </c>
      <c r="E650" s="187" t="str">
        <f t="shared" si="29"/>
        <v/>
      </c>
      <c r="F650" s="187" t="str">
        <f t="shared" si="30"/>
        <v/>
      </c>
      <c r="G650" s="187" t="e">
        <f>VLOOKUP(F650,'Expense group &amp; type'!$E$6:$F$52,2,FALSE)</f>
        <v>#N/A</v>
      </c>
      <c r="H650" s="46"/>
      <c r="I650" s="46"/>
      <c r="J650" s="189">
        <v>0</v>
      </c>
      <c r="K650" s="59"/>
      <c r="L650" s="188">
        <v>0</v>
      </c>
      <c r="M650" s="49"/>
      <c r="N650" s="46"/>
      <c r="O650" s="46"/>
      <c r="P650" s="46"/>
      <c r="Q650" s="46"/>
    </row>
    <row r="651" spans="1:17">
      <c r="A651" s="43"/>
      <c r="B651" s="67"/>
      <c r="C651" s="43" t="s">
        <v>181</v>
      </c>
      <c r="D651" s="187" t="str">
        <f t="shared" si="28"/>
        <v/>
      </c>
      <c r="E651" s="187" t="str">
        <f t="shared" si="29"/>
        <v/>
      </c>
      <c r="F651" s="187" t="str">
        <f t="shared" si="30"/>
        <v/>
      </c>
      <c r="G651" s="187" t="e">
        <f>VLOOKUP(F651,'Expense group &amp; type'!$E$6:$F$52,2,FALSE)</f>
        <v>#N/A</v>
      </c>
      <c r="H651" s="46"/>
      <c r="I651" s="46"/>
      <c r="J651" s="189">
        <v>0</v>
      </c>
      <c r="K651" s="59"/>
      <c r="L651" s="188">
        <v>0</v>
      </c>
      <c r="M651" s="49"/>
      <c r="N651" s="46"/>
      <c r="O651" s="46"/>
      <c r="P651" s="46"/>
      <c r="Q651" s="46"/>
    </row>
    <row r="652" spans="1:17">
      <c r="A652" s="43"/>
      <c r="B652" s="67"/>
      <c r="C652" s="43" t="s">
        <v>181</v>
      </c>
      <c r="D652" s="187" t="str">
        <f t="shared" si="28"/>
        <v/>
      </c>
      <c r="E652" s="187" t="str">
        <f t="shared" si="29"/>
        <v/>
      </c>
      <c r="F652" s="187" t="str">
        <f t="shared" si="30"/>
        <v/>
      </c>
      <c r="G652" s="187" t="e">
        <f>VLOOKUP(F652,'Expense group &amp; type'!$E$6:$F$52,2,FALSE)</f>
        <v>#N/A</v>
      </c>
      <c r="H652" s="46"/>
      <c r="I652" s="46"/>
      <c r="J652" s="189">
        <v>0</v>
      </c>
      <c r="K652" s="59"/>
      <c r="L652" s="188">
        <v>0</v>
      </c>
      <c r="M652" s="49"/>
      <c r="N652" s="46"/>
      <c r="O652" s="46"/>
      <c r="P652" s="46"/>
      <c r="Q652" s="46"/>
    </row>
    <row r="653" spans="1:17">
      <c r="A653" s="43"/>
      <c r="B653" s="67"/>
      <c r="C653" s="43" t="s">
        <v>181</v>
      </c>
      <c r="D653" s="187" t="str">
        <f t="shared" si="28"/>
        <v/>
      </c>
      <c r="E653" s="187" t="str">
        <f t="shared" si="29"/>
        <v/>
      </c>
      <c r="F653" s="187" t="str">
        <f t="shared" si="30"/>
        <v/>
      </c>
      <c r="G653" s="187" t="e">
        <f>VLOOKUP(F653,'Expense group &amp; type'!$E$6:$F$52,2,FALSE)</f>
        <v>#N/A</v>
      </c>
      <c r="H653" s="46"/>
      <c r="I653" s="46"/>
      <c r="J653" s="189">
        <v>0</v>
      </c>
      <c r="K653" s="59"/>
      <c r="L653" s="188">
        <v>0</v>
      </c>
      <c r="M653" s="49"/>
      <c r="N653" s="46"/>
      <c r="O653" s="46"/>
      <c r="P653" s="46"/>
      <c r="Q653" s="46"/>
    </row>
    <row r="654" spans="1:17">
      <c r="A654" s="43"/>
      <c r="B654" s="67"/>
      <c r="C654" s="43" t="s">
        <v>181</v>
      </c>
      <c r="D654" s="187" t="str">
        <f t="shared" ref="D654:D717" si="31">LEFT(RIGHT(B654,3),1)</f>
        <v/>
      </c>
      <c r="E654" s="187" t="str">
        <f t="shared" ref="E654:E717" si="32">RIGHT(B654,2)</f>
        <v/>
      </c>
      <c r="F654" s="187" t="str">
        <f t="shared" ref="F654:F717" si="33">RIGHT(LEFT(B654,3),2)</f>
        <v/>
      </c>
      <c r="G654" s="187" t="e">
        <f>VLOOKUP(F654,'Expense group &amp; type'!$E$6:$F$52,2,FALSE)</f>
        <v>#N/A</v>
      </c>
      <c r="H654" s="46"/>
      <c r="I654" s="46"/>
      <c r="J654" s="189">
        <v>0</v>
      </c>
      <c r="K654" s="59"/>
      <c r="L654" s="188">
        <v>0</v>
      </c>
      <c r="M654" s="49"/>
      <c r="N654" s="46"/>
      <c r="O654" s="46"/>
      <c r="P654" s="46"/>
      <c r="Q654" s="46"/>
    </row>
    <row r="655" spans="1:17">
      <c r="A655" s="43"/>
      <c r="B655" s="67"/>
      <c r="C655" s="43" t="s">
        <v>181</v>
      </c>
      <c r="D655" s="187" t="str">
        <f t="shared" si="31"/>
        <v/>
      </c>
      <c r="E655" s="187" t="str">
        <f t="shared" si="32"/>
        <v/>
      </c>
      <c r="F655" s="187" t="str">
        <f t="shared" si="33"/>
        <v/>
      </c>
      <c r="G655" s="187" t="e">
        <f>VLOOKUP(F655,'Expense group &amp; type'!$E$6:$F$52,2,FALSE)</f>
        <v>#N/A</v>
      </c>
      <c r="H655" s="46"/>
      <c r="I655" s="46"/>
      <c r="J655" s="189">
        <v>0</v>
      </c>
      <c r="K655" s="59"/>
      <c r="L655" s="188">
        <v>0</v>
      </c>
      <c r="M655" s="49"/>
      <c r="N655" s="46"/>
      <c r="O655" s="46"/>
      <c r="P655" s="46"/>
      <c r="Q655" s="46"/>
    </row>
    <row r="656" spans="1:17">
      <c r="A656" s="43"/>
      <c r="B656" s="67"/>
      <c r="C656" s="43" t="s">
        <v>181</v>
      </c>
      <c r="D656" s="187" t="str">
        <f t="shared" si="31"/>
        <v/>
      </c>
      <c r="E656" s="187" t="str">
        <f t="shared" si="32"/>
        <v/>
      </c>
      <c r="F656" s="187" t="str">
        <f t="shared" si="33"/>
        <v/>
      </c>
      <c r="G656" s="187" t="e">
        <f>VLOOKUP(F656,'Expense group &amp; type'!$E$6:$F$52,2,FALSE)</f>
        <v>#N/A</v>
      </c>
      <c r="H656" s="46"/>
      <c r="I656" s="46"/>
      <c r="J656" s="189">
        <v>0</v>
      </c>
      <c r="K656" s="59"/>
      <c r="L656" s="188">
        <v>0</v>
      </c>
      <c r="M656" s="49"/>
      <c r="N656" s="46"/>
      <c r="O656" s="46"/>
      <c r="P656" s="46"/>
      <c r="Q656" s="46"/>
    </row>
    <row r="657" spans="1:17">
      <c r="A657" s="43"/>
      <c r="B657" s="67"/>
      <c r="C657" s="43" t="s">
        <v>181</v>
      </c>
      <c r="D657" s="187" t="str">
        <f t="shared" si="31"/>
        <v/>
      </c>
      <c r="E657" s="187" t="str">
        <f t="shared" si="32"/>
        <v/>
      </c>
      <c r="F657" s="187" t="str">
        <f t="shared" si="33"/>
        <v/>
      </c>
      <c r="G657" s="187" t="e">
        <f>VLOOKUP(F657,'Expense group &amp; type'!$E$6:$F$52,2,FALSE)</f>
        <v>#N/A</v>
      </c>
      <c r="H657" s="46"/>
      <c r="I657" s="46"/>
      <c r="J657" s="189">
        <v>0</v>
      </c>
      <c r="K657" s="59"/>
      <c r="L657" s="188">
        <v>0</v>
      </c>
      <c r="M657" s="49"/>
      <c r="N657" s="46"/>
      <c r="O657" s="46"/>
      <c r="P657" s="46"/>
      <c r="Q657" s="46"/>
    </row>
    <row r="658" spans="1:17">
      <c r="A658" s="43"/>
      <c r="B658" s="67"/>
      <c r="C658" s="43" t="s">
        <v>181</v>
      </c>
      <c r="D658" s="187" t="str">
        <f t="shared" si="31"/>
        <v/>
      </c>
      <c r="E658" s="187" t="str">
        <f t="shared" si="32"/>
        <v/>
      </c>
      <c r="F658" s="187" t="str">
        <f t="shared" si="33"/>
        <v/>
      </c>
      <c r="G658" s="187" t="e">
        <f>VLOOKUP(F658,'Expense group &amp; type'!$E$6:$F$52,2,FALSE)</f>
        <v>#N/A</v>
      </c>
      <c r="H658" s="46"/>
      <c r="I658" s="46"/>
      <c r="J658" s="189">
        <v>0</v>
      </c>
      <c r="K658" s="59"/>
      <c r="L658" s="188">
        <v>0</v>
      </c>
      <c r="M658" s="49"/>
      <c r="N658" s="46"/>
      <c r="O658" s="46"/>
      <c r="P658" s="46"/>
      <c r="Q658" s="46"/>
    </row>
    <row r="659" spans="1:17">
      <c r="A659" s="43"/>
      <c r="B659" s="67"/>
      <c r="C659" s="43" t="s">
        <v>181</v>
      </c>
      <c r="D659" s="187" t="str">
        <f t="shared" si="31"/>
        <v/>
      </c>
      <c r="E659" s="187" t="str">
        <f t="shared" si="32"/>
        <v/>
      </c>
      <c r="F659" s="187" t="str">
        <f t="shared" si="33"/>
        <v/>
      </c>
      <c r="G659" s="187" t="e">
        <f>VLOOKUP(F659,'Expense group &amp; type'!$E$6:$F$52,2,FALSE)</f>
        <v>#N/A</v>
      </c>
      <c r="H659" s="46"/>
      <c r="I659" s="46"/>
      <c r="J659" s="189">
        <v>0</v>
      </c>
      <c r="K659" s="59"/>
      <c r="L659" s="188">
        <v>0</v>
      </c>
      <c r="M659" s="49"/>
      <c r="N659" s="46"/>
      <c r="O659" s="46"/>
      <c r="P659" s="46"/>
      <c r="Q659" s="46"/>
    </row>
    <row r="660" spans="1:17">
      <c r="A660" s="43"/>
      <c r="B660" s="67"/>
      <c r="C660" s="43" t="s">
        <v>181</v>
      </c>
      <c r="D660" s="187" t="str">
        <f t="shared" si="31"/>
        <v/>
      </c>
      <c r="E660" s="187" t="str">
        <f t="shared" si="32"/>
        <v/>
      </c>
      <c r="F660" s="187" t="str">
        <f t="shared" si="33"/>
        <v/>
      </c>
      <c r="G660" s="187" t="e">
        <f>VLOOKUP(F660,'Expense group &amp; type'!$E$6:$F$52,2,FALSE)</f>
        <v>#N/A</v>
      </c>
      <c r="H660" s="46"/>
      <c r="I660" s="46"/>
      <c r="J660" s="189">
        <v>0</v>
      </c>
      <c r="K660" s="59"/>
      <c r="L660" s="188">
        <v>0</v>
      </c>
      <c r="M660" s="49"/>
      <c r="N660" s="46"/>
      <c r="O660" s="46"/>
      <c r="P660" s="46"/>
      <c r="Q660" s="46"/>
    </row>
    <row r="661" spans="1:17">
      <c r="A661" s="43"/>
      <c r="B661" s="67"/>
      <c r="C661" s="43" t="s">
        <v>181</v>
      </c>
      <c r="D661" s="187" t="str">
        <f t="shared" si="31"/>
        <v/>
      </c>
      <c r="E661" s="187" t="str">
        <f t="shared" si="32"/>
        <v/>
      </c>
      <c r="F661" s="187" t="str">
        <f t="shared" si="33"/>
        <v/>
      </c>
      <c r="G661" s="187" t="e">
        <f>VLOOKUP(F661,'Expense group &amp; type'!$E$6:$F$52,2,FALSE)</f>
        <v>#N/A</v>
      </c>
      <c r="H661" s="46"/>
      <c r="I661" s="46"/>
      <c r="J661" s="189">
        <v>0</v>
      </c>
      <c r="K661" s="59"/>
      <c r="L661" s="188">
        <v>0</v>
      </c>
      <c r="M661" s="49"/>
      <c r="N661" s="46"/>
      <c r="O661" s="46"/>
      <c r="P661" s="46"/>
      <c r="Q661" s="46"/>
    </row>
    <row r="662" spans="1:17">
      <c r="A662" s="43"/>
      <c r="B662" s="67"/>
      <c r="C662" s="43" t="s">
        <v>181</v>
      </c>
      <c r="D662" s="187" t="str">
        <f t="shared" si="31"/>
        <v/>
      </c>
      <c r="E662" s="187" t="str">
        <f t="shared" si="32"/>
        <v/>
      </c>
      <c r="F662" s="187" t="str">
        <f t="shared" si="33"/>
        <v/>
      </c>
      <c r="G662" s="187" t="e">
        <f>VLOOKUP(F662,'Expense group &amp; type'!$E$6:$F$52,2,FALSE)</f>
        <v>#N/A</v>
      </c>
      <c r="H662" s="46"/>
      <c r="I662" s="46"/>
      <c r="J662" s="189">
        <v>0</v>
      </c>
      <c r="K662" s="59"/>
      <c r="L662" s="188">
        <v>0</v>
      </c>
      <c r="M662" s="49"/>
      <c r="N662" s="46"/>
      <c r="O662" s="46"/>
      <c r="P662" s="46"/>
      <c r="Q662" s="46"/>
    </row>
    <row r="663" spans="1:17">
      <c r="A663" s="43"/>
      <c r="B663" s="67"/>
      <c r="C663" s="43" t="s">
        <v>181</v>
      </c>
      <c r="D663" s="187" t="str">
        <f t="shared" si="31"/>
        <v/>
      </c>
      <c r="E663" s="187" t="str">
        <f t="shared" si="32"/>
        <v/>
      </c>
      <c r="F663" s="187" t="str">
        <f t="shared" si="33"/>
        <v/>
      </c>
      <c r="G663" s="187" t="e">
        <f>VLOOKUP(F663,'Expense group &amp; type'!$E$6:$F$52,2,FALSE)</f>
        <v>#N/A</v>
      </c>
      <c r="H663" s="46"/>
      <c r="I663" s="46"/>
      <c r="J663" s="189">
        <v>0</v>
      </c>
      <c r="K663" s="59"/>
      <c r="L663" s="188">
        <v>0</v>
      </c>
      <c r="M663" s="49"/>
      <c r="N663" s="46"/>
      <c r="O663" s="46"/>
      <c r="P663" s="46"/>
      <c r="Q663" s="46"/>
    </row>
    <row r="664" spans="1:17">
      <c r="A664" s="43"/>
      <c r="B664" s="67"/>
      <c r="C664" s="43" t="s">
        <v>181</v>
      </c>
      <c r="D664" s="187" t="str">
        <f t="shared" si="31"/>
        <v/>
      </c>
      <c r="E664" s="187" t="str">
        <f t="shared" si="32"/>
        <v/>
      </c>
      <c r="F664" s="187" t="str">
        <f t="shared" si="33"/>
        <v/>
      </c>
      <c r="G664" s="187" t="e">
        <f>VLOOKUP(F664,'Expense group &amp; type'!$E$6:$F$52,2,FALSE)</f>
        <v>#N/A</v>
      </c>
      <c r="H664" s="46"/>
      <c r="I664" s="46"/>
      <c r="J664" s="189">
        <v>0</v>
      </c>
      <c r="K664" s="59"/>
      <c r="L664" s="188">
        <v>0</v>
      </c>
      <c r="M664" s="49"/>
      <c r="N664" s="46"/>
      <c r="O664" s="46"/>
      <c r="P664" s="46"/>
      <c r="Q664" s="46"/>
    </row>
    <row r="665" spans="1:17">
      <c r="A665" s="43"/>
      <c r="B665" s="67"/>
      <c r="C665" s="43" t="s">
        <v>181</v>
      </c>
      <c r="D665" s="187" t="str">
        <f t="shared" si="31"/>
        <v/>
      </c>
      <c r="E665" s="187" t="str">
        <f t="shared" si="32"/>
        <v/>
      </c>
      <c r="F665" s="187" t="str">
        <f t="shared" si="33"/>
        <v/>
      </c>
      <c r="G665" s="187" t="e">
        <f>VLOOKUP(F665,'Expense group &amp; type'!$E$6:$F$52,2,FALSE)</f>
        <v>#N/A</v>
      </c>
      <c r="H665" s="46"/>
      <c r="I665" s="46"/>
      <c r="J665" s="189">
        <v>0</v>
      </c>
      <c r="K665" s="59"/>
      <c r="L665" s="188">
        <v>0</v>
      </c>
      <c r="M665" s="49"/>
      <c r="N665" s="46"/>
      <c r="O665" s="46"/>
      <c r="P665" s="46"/>
      <c r="Q665" s="46"/>
    </row>
    <row r="666" spans="1:17">
      <c r="A666" s="43"/>
      <c r="B666" s="67"/>
      <c r="C666" s="43" t="s">
        <v>181</v>
      </c>
      <c r="D666" s="187" t="str">
        <f t="shared" si="31"/>
        <v/>
      </c>
      <c r="E666" s="187" t="str">
        <f t="shared" si="32"/>
        <v/>
      </c>
      <c r="F666" s="187" t="str">
        <f t="shared" si="33"/>
        <v/>
      </c>
      <c r="G666" s="187" t="e">
        <f>VLOOKUP(F666,'Expense group &amp; type'!$E$6:$F$52,2,FALSE)</f>
        <v>#N/A</v>
      </c>
      <c r="H666" s="46"/>
      <c r="I666" s="46"/>
      <c r="J666" s="189">
        <v>0</v>
      </c>
      <c r="K666" s="59"/>
      <c r="L666" s="188">
        <v>0</v>
      </c>
      <c r="M666" s="49"/>
      <c r="N666" s="46"/>
      <c r="O666" s="46"/>
      <c r="P666" s="46"/>
      <c r="Q666" s="46"/>
    </row>
    <row r="667" spans="1:17">
      <c r="A667" s="43"/>
      <c r="B667" s="67"/>
      <c r="C667" s="43" t="s">
        <v>181</v>
      </c>
      <c r="D667" s="187" t="str">
        <f t="shared" si="31"/>
        <v/>
      </c>
      <c r="E667" s="187" t="str">
        <f t="shared" si="32"/>
        <v/>
      </c>
      <c r="F667" s="187" t="str">
        <f t="shared" si="33"/>
        <v/>
      </c>
      <c r="G667" s="187" t="e">
        <f>VLOOKUP(F667,'Expense group &amp; type'!$E$6:$F$52,2,FALSE)</f>
        <v>#N/A</v>
      </c>
      <c r="H667" s="46"/>
      <c r="I667" s="46"/>
      <c r="J667" s="189">
        <v>0</v>
      </c>
      <c r="K667" s="59"/>
      <c r="L667" s="188">
        <v>0</v>
      </c>
      <c r="M667" s="49"/>
      <c r="N667" s="46"/>
      <c r="O667" s="46"/>
      <c r="P667" s="46"/>
      <c r="Q667" s="46"/>
    </row>
    <row r="668" spans="1:17">
      <c r="A668" s="43"/>
      <c r="B668" s="67"/>
      <c r="C668" s="43" t="s">
        <v>181</v>
      </c>
      <c r="D668" s="187" t="str">
        <f t="shared" si="31"/>
        <v/>
      </c>
      <c r="E668" s="187" t="str">
        <f t="shared" si="32"/>
        <v/>
      </c>
      <c r="F668" s="187" t="str">
        <f t="shared" si="33"/>
        <v/>
      </c>
      <c r="G668" s="187" t="e">
        <f>VLOOKUP(F668,'Expense group &amp; type'!$E$6:$F$52,2,FALSE)</f>
        <v>#N/A</v>
      </c>
      <c r="H668" s="46"/>
      <c r="I668" s="46"/>
      <c r="J668" s="189">
        <v>0</v>
      </c>
      <c r="K668" s="59"/>
      <c r="L668" s="188">
        <v>0</v>
      </c>
      <c r="M668" s="49"/>
      <c r="N668" s="46"/>
      <c r="O668" s="46"/>
      <c r="P668" s="46"/>
      <c r="Q668" s="46"/>
    </row>
    <row r="669" spans="1:17">
      <c r="A669" s="43"/>
      <c r="B669" s="67"/>
      <c r="C669" s="43" t="s">
        <v>181</v>
      </c>
      <c r="D669" s="187" t="str">
        <f t="shared" si="31"/>
        <v/>
      </c>
      <c r="E669" s="187" t="str">
        <f t="shared" si="32"/>
        <v/>
      </c>
      <c r="F669" s="187" t="str">
        <f t="shared" si="33"/>
        <v/>
      </c>
      <c r="G669" s="187" t="e">
        <f>VLOOKUP(F669,'Expense group &amp; type'!$E$6:$F$52,2,FALSE)</f>
        <v>#N/A</v>
      </c>
      <c r="H669" s="46"/>
      <c r="I669" s="46"/>
      <c r="J669" s="189">
        <v>0</v>
      </c>
      <c r="K669" s="59"/>
      <c r="L669" s="188">
        <v>0</v>
      </c>
      <c r="M669" s="49"/>
      <c r="N669" s="46"/>
      <c r="O669" s="46"/>
      <c r="P669" s="46"/>
      <c r="Q669" s="46"/>
    </row>
    <row r="670" spans="1:17">
      <c r="A670" s="43"/>
      <c r="B670" s="67"/>
      <c r="C670" s="43" t="s">
        <v>181</v>
      </c>
      <c r="D670" s="187" t="str">
        <f t="shared" si="31"/>
        <v/>
      </c>
      <c r="E670" s="187" t="str">
        <f t="shared" si="32"/>
        <v/>
      </c>
      <c r="F670" s="187" t="str">
        <f t="shared" si="33"/>
        <v/>
      </c>
      <c r="G670" s="187" t="e">
        <f>VLOOKUP(F670,'Expense group &amp; type'!$E$6:$F$52,2,FALSE)</f>
        <v>#N/A</v>
      </c>
      <c r="H670" s="46"/>
      <c r="I670" s="46"/>
      <c r="J670" s="189">
        <v>0</v>
      </c>
      <c r="K670" s="59"/>
      <c r="L670" s="188">
        <v>0</v>
      </c>
      <c r="M670" s="49"/>
      <c r="N670" s="46"/>
      <c r="O670" s="46"/>
      <c r="P670" s="46"/>
      <c r="Q670" s="46"/>
    </row>
    <row r="671" spans="1:17">
      <c r="A671" s="43"/>
      <c r="B671" s="67"/>
      <c r="C671" s="43" t="s">
        <v>181</v>
      </c>
      <c r="D671" s="187" t="str">
        <f t="shared" si="31"/>
        <v/>
      </c>
      <c r="E671" s="187" t="str">
        <f t="shared" si="32"/>
        <v/>
      </c>
      <c r="F671" s="187" t="str">
        <f t="shared" si="33"/>
        <v/>
      </c>
      <c r="G671" s="187" t="e">
        <f>VLOOKUP(F671,'Expense group &amp; type'!$E$6:$F$52,2,FALSE)</f>
        <v>#N/A</v>
      </c>
      <c r="H671" s="46"/>
      <c r="I671" s="46"/>
      <c r="J671" s="189">
        <v>0</v>
      </c>
      <c r="K671" s="59"/>
      <c r="L671" s="188">
        <v>0</v>
      </c>
      <c r="M671" s="49"/>
      <c r="N671" s="46"/>
      <c r="O671" s="46"/>
      <c r="P671" s="46"/>
      <c r="Q671" s="46"/>
    </row>
    <row r="672" spans="1:17">
      <c r="A672" s="43"/>
      <c r="B672" s="67"/>
      <c r="C672" s="43" t="s">
        <v>181</v>
      </c>
      <c r="D672" s="187" t="str">
        <f t="shared" si="31"/>
        <v/>
      </c>
      <c r="E672" s="187" t="str">
        <f t="shared" si="32"/>
        <v/>
      </c>
      <c r="F672" s="187" t="str">
        <f t="shared" si="33"/>
        <v/>
      </c>
      <c r="G672" s="187" t="e">
        <f>VLOOKUP(F672,'Expense group &amp; type'!$E$6:$F$52,2,FALSE)</f>
        <v>#N/A</v>
      </c>
      <c r="H672" s="46"/>
      <c r="I672" s="46"/>
      <c r="J672" s="189">
        <v>0</v>
      </c>
      <c r="K672" s="59"/>
      <c r="L672" s="188">
        <v>0</v>
      </c>
      <c r="M672" s="49"/>
      <c r="N672" s="46"/>
      <c r="O672" s="46"/>
      <c r="P672" s="46"/>
      <c r="Q672" s="46"/>
    </row>
    <row r="673" spans="1:17">
      <c r="A673" s="43"/>
      <c r="B673" s="67"/>
      <c r="C673" s="43" t="s">
        <v>181</v>
      </c>
      <c r="D673" s="187" t="str">
        <f t="shared" si="31"/>
        <v/>
      </c>
      <c r="E673" s="187" t="str">
        <f t="shared" si="32"/>
        <v/>
      </c>
      <c r="F673" s="187" t="str">
        <f t="shared" si="33"/>
        <v/>
      </c>
      <c r="G673" s="187" t="e">
        <f>VLOOKUP(F673,'Expense group &amp; type'!$E$6:$F$52,2,FALSE)</f>
        <v>#N/A</v>
      </c>
      <c r="H673" s="46"/>
      <c r="I673" s="46"/>
      <c r="J673" s="189">
        <v>0</v>
      </c>
      <c r="K673" s="59"/>
      <c r="L673" s="188">
        <v>0</v>
      </c>
      <c r="M673" s="49"/>
      <c r="N673" s="46"/>
      <c r="O673" s="46"/>
      <c r="P673" s="46"/>
      <c r="Q673" s="46"/>
    </row>
    <row r="674" spans="1:17">
      <c r="A674" s="43"/>
      <c r="B674" s="67"/>
      <c r="C674" s="43" t="s">
        <v>181</v>
      </c>
      <c r="D674" s="187" t="str">
        <f t="shared" si="31"/>
        <v/>
      </c>
      <c r="E674" s="187" t="str">
        <f t="shared" si="32"/>
        <v/>
      </c>
      <c r="F674" s="187" t="str">
        <f t="shared" si="33"/>
        <v/>
      </c>
      <c r="G674" s="187" t="e">
        <f>VLOOKUP(F674,'Expense group &amp; type'!$E$6:$F$52,2,FALSE)</f>
        <v>#N/A</v>
      </c>
      <c r="H674" s="46"/>
      <c r="I674" s="46"/>
      <c r="J674" s="189">
        <v>0</v>
      </c>
      <c r="K674" s="59"/>
      <c r="L674" s="188">
        <v>0</v>
      </c>
      <c r="M674" s="49"/>
      <c r="N674" s="46"/>
      <c r="O674" s="46"/>
      <c r="P674" s="46"/>
      <c r="Q674" s="46"/>
    </row>
    <row r="675" spans="1:17">
      <c r="A675" s="43"/>
      <c r="B675" s="67"/>
      <c r="C675" s="43" t="s">
        <v>181</v>
      </c>
      <c r="D675" s="187" t="str">
        <f t="shared" si="31"/>
        <v/>
      </c>
      <c r="E675" s="187" t="str">
        <f t="shared" si="32"/>
        <v/>
      </c>
      <c r="F675" s="187" t="str">
        <f t="shared" si="33"/>
        <v/>
      </c>
      <c r="G675" s="187" t="e">
        <f>VLOOKUP(F675,'Expense group &amp; type'!$E$6:$F$52,2,FALSE)</f>
        <v>#N/A</v>
      </c>
      <c r="H675" s="46"/>
      <c r="I675" s="46"/>
      <c r="J675" s="189">
        <v>0</v>
      </c>
      <c r="K675" s="59"/>
      <c r="L675" s="188">
        <v>0</v>
      </c>
      <c r="M675" s="49"/>
      <c r="N675" s="46"/>
      <c r="O675" s="46"/>
      <c r="P675" s="46"/>
      <c r="Q675" s="46"/>
    </row>
    <row r="676" spans="1:17">
      <c r="A676" s="43"/>
      <c r="B676" s="67"/>
      <c r="C676" s="43" t="s">
        <v>181</v>
      </c>
      <c r="D676" s="187" t="str">
        <f t="shared" si="31"/>
        <v/>
      </c>
      <c r="E676" s="187" t="str">
        <f t="shared" si="32"/>
        <v/>
      </c>
      <c r="F676" s="187" t="str">
        <f t="shared" si="33"/>
        <v/>
      </c>
      <c r="G676" s="187" t="e">
        <f>VLOOKUP(F676,'Expense group &amp; type'!$E$6:$F$52,2,FALSE)</f>
        <v>#N/A</v>
      </c>
      <c r="H676" s="46"/>
      <c r="I676" s="46"/>
      <c r="J676" s="189">
        <v>0</v>
      </c>
      <c r="K676" s="59"/>
      <c r="L676" s="188">
        <v>0</v>
      </c>
      <c r="M676" s="49"/>
      <c r="N676" s="46"/>
      <c r="O676" s="46"/>
      <c r="P676" s="46"/>
      <c r="Q676" s="46"/>
    </row>
    <row r="677" spans="1:17">
      <c r="A677" s="43"/>
      <c r="B677" s="67"/>
      <c r="C677" s="43" t="s">
        <v>181</v>
      </c>
      <c r="D677" s="187" t="str">
        <f t="shared" si="31"/>
        <v/>
      </c>
      <c r="E677" s="187" t="str">
        <f t="shared" si="32"/>
        <v/>
      </c>
      <c r="F677" s="187" t="str">
        <f t="shared" si="33"/>
        <v/>
      </c>
      <c r="G677" s="187" t="e">
        <f>VLOOKUP(F677,'Expense group &amp; type'!$E$6:$F$52,2,FALSE)</f>
        <v>#N/A</v>
      </c>
      <c r="H677" s="46"/>
      <c r="I677" s="46"/>
      <c r="J677" s="189">
        <v>0</v>
      </c>
      <c r="K677" s="59"/>
      <c r="L677" s="188">
        <v>0</v>
      </c>
      <c r="M677" s="49"/>
      <c r="N677" s="46"/>
      <c r="O677" s="46"/>
      <c r="P677" s="46"/>
      <c r="Q677" s="46"/>
    </row>
    <row r="678" spans="1:17">
      <c r="A678" s="43"/>
      <c r="B678" s="67"/>
      <c r="C678" s="43" t="s">
        <v>181</v>
      </c>
      <c r="D678" s="187" t="str">
        <f t="shared" si="31"/>
        <v/>
      </c>
      <c r="E678" s="187" t="str">
        <f t="shared" si="32"/>
        <v/>
      </c>
      <c r="F678" s="187" t="str">
        <f t="shared" si="33"/>
        <v/>
      </c>
      <c r="G678" s="187" t="e">
        <f>VLOOKUP(F678,'Expense group &amp; type'!$E$6:$F$52,2,FALSE)</f>
        <v>#N/A</v>
      </c>
      <c r="H678" s="46"/>
      <c r="I678" s="46"/>
      <c r="J678" s="189">
        <v>0</v>
      </c>
      <c r="K678" s="59"/>
      <c r="L678" s="188">
        <v>0</v>
      </c>
      <c r="M678" s="49"/>
      <c r="N678" s="46"/>
      <c r="O678" s="46"/>
      <c r="P678" s="46"/>
      <c r="Q678" s="46"/>
    </row>
    <row r="679" spans="1:17">
      <c r="A679" s="43"/>
      <c r="B679" s="67"/>
      <c r="C679" s="43" t="s">
        <v>181</v>
      </c>
      <c r="D679" s="187" t="str">
        <f t="shared" si="31"/>
        <v/>
      </c>
      <c r="E679" s="187" t="str">
        <f t="shared" si="32"/>
        <v/>
      </c>
      <c r="F679" s="187" t="str">
        <f t="shared" si="33"/>
        <v/>
      </c>
      <c r="G679" s="187" t="e">
        <f>VLOOKUP(F679,'Expense group &amp; type'!$E$6:$F$52,2,FALSE)</f>
        <v>#N/A</v>
      </c>
      <c r="H679" s="46"/>
      <c r="I679" s="46"/>
      <c r="J679" s="189">
        <v>0</v>
      </c>
      <c r="K679" s="59"/>
      <c r="L679" s="188">
        <v>0</v>
      </c>
      <c r="M679" s="49"/>
      <c r="N679" s="46"/>
      <c r="O679" s="46"/>
      <c r="P679" s="46"/>
      <c r="Q679" s="46"/>
    </row>
    <row r="680" spans="1:17">
      <c r="A680" s="43"/>
      <c r="B680" s="67"/>
      <c r="C680" s="43" t="s">
        <v>181</v>
      </c>
      <c r="D680" s="187" t="str">
        <f t="shared" si="31"/>
        <v/>
      </c>
      <c r="E680" s="187" t="str">
        <f t="shared" si="32"/>
        <v/>
      </c>
      <c r="F680" s="187" t="str">
        <f t="shared" si="33"/>
        <v/>
      </c>
      <c r="G680" s="187" t="e">
        <f>VLOOKUP(F680,'Expense group &amp; type'!$E$6:$F$52,2,FALSE)</f>
        <v>#N/A</v>
      </c>
      <c r="H680" s="46"/>
      <c r="I680" s="46"/>
      <c r="J680" s="189">
        <v>0</v>
      </c>
      <c r="K680" s="59"/>
      <c r="L680" s="188">
        <v>0</v>
      </c>
      <c r="M680" s="49"/>
      <c r="N680" s="46"/>
      <c r="O680" s="46"/>
      <c r="P680" s="46"/>
      <c r="Q680" s="46"/>
    </row>
    <row r="681" spans="1:17">
      <c r="A681" s="43"/>
      <c r="B681" s="67"/>
      <c r="C681" s="43" t="s">
        <v>181</v>
      </c>
      <c r="D681" s="187" t="str">
        <f t="shared" si="31"/>
        <v/>
      </c>
      <c r="E681" s="187" t="str">
        <f t="shared" si="32"/>
        <v/>
      </c>
      <c r="F681" s="187" t="str">
        <f t="shared" si="33"/>
        <v/>
      </c>
      <c r="G681" s="187" t="e">
        <f>VLOOKUP(F681,'Expense group &amp; type'!$E$6:$F$52,2,FALSE)</f>
        <v>#N/A</v>
      </c>
      <c r="H681" s="46"/>
      <c r="I681" s="46"/>
      <c r="J681" s="189">
        <v>0</v>
      </c>
      <c r="K681" s="59"/>
      <c r="L681" s="188">
        <v>0</v>
      </c>
      <c r="M681" s="49"/>
      <c r="N681" s="46"/>
      <c r="O681" s="46"/>
      <c r="P681" s="46"/>
      <c r="Q681" s="46"/>
    </row>
    <row r="682" spans="1:17">
      <c r="A682" s="43"/>
      <c r="B682" s="67"/>
      <c r="C682" s="43" t="s">
        <v>181</v>
      </c>
      <c r="D682" s="187" t="str">
        <f t="shared" si="31"/>
        <v/>
      </c>
      <c r="E682" s="187" t="str">
        <f t="shared" si="32"/>
        <v/>
      </c>
      <c r="F682" s="187" t="str">
        <f t="shared" si="33"/>
        <v/>
      </c>
      <c r="G682" s="187" t="e">
        <f>VLOOKUP(F682,'Expense group &amp; type'!$E$6:$F$52,2,FALSE)</f>
        <v>#N/A</v>
      </c>
      <c r="H682" s="46"/>
      <c r="I682" s="46"/>
      <c r="J682" s="189">
        <v>0</v>
      </c>
      <c r="K682" s="59"/>
      <c r="L682" s="188">
        <v>0</v>
      </c>
      <c r="M682" s="49"/>
      <c r="N682" s="46"/>
      <c r="O682" s="46"/>
      <c r="P682" s="46"/>
      <c r="Q682" s="46"/>
    </row>
    <row r="683" spans="1:17">
      <c r="A683" s="43"/>
      <c r="B683" s="67"/>
      <c r="C683" s="43" t="s">
        <v>181</v>
      </c>
      <c r="D683" s="187" t="str">
        <f t="shared" si="31"/>
        <v/>
      </c>
      <c r="E683" s="187" t="str">
        <f t="shared" si="32"/>
        <v/>
      </c>
      <c r="F683" s="187" t="str">
        <f t="shared" si="33"/>
        <v/>
      </c>
      <c r="G683" s="187" t="e">
        <f>VLOOKUP(F683,'Expense group &amp; type'!$E$6:$F$52,2,FALSE)</f>
        <v>#N/A</v>
      </c>
      <c r="H683" s="46"/>
      <c r="I683" s="46"/>
      <c r="J683" s="189">
        <v>0</v>
      </c>
      <c r="K683" s="59"/>
      <c r="L683" s="188">
        <v>0</v>
      </c>
      <c r="M683" s="49"/>
      <c r="N683" s="46"/>
      <c r="O683" s="46"/>
      <c r="P683" s="46"/>
      <c r="Q683" s="46"/>
    </row>
    <row r="684" spans="1:17">
      <c r="A684" s="43"/>
      <c r="B684" s="67"/>
      <c r="C684" s="43" t="s">
        <v>181</v>
      </c>
      <c r="D684" s="187" t="str">
        <f t="shared" si="31"/>
        <v/>
      </c>
      <c r="E684" s="187" t="str">
        <f t="shared" si="32"/>
        <v/>
      </c>
      <c r="F684" s="187" t="str">
        <f t="shared" si="33"/>
        <v/>
      </c>
      <c r="G684" s="187" t="e">
        <f>VLOOKUP(F684,'Expense group &amp; type'!$E$6:$F$52,2,FALSE)</f>
        <v>#N/A</v>
      </c>
      <c r="H684" s="46"/>
      <c r="I684" s="46"/>
      <c r="J684" s="189">
        <v>0</v>
      </c>
      <c r="K684" s="59"/>
      <c r="L684" s="188">
        <v>0</v>
      </c>
      <c r="M684" s="49"/>
      <c r="N684" s="46"/>
      <c r="O684" s="46"/>
      <c r="P684" s="46"/>
      <c r="Q684" s="46"/>
    </row>
    <row r="685" spans="1:17">
      <c r="A685" s="43"/>
      <c r="B685" s="67"/>
      <c r="C685" s="43" t="s">
        <v>181</v>
      </c>
      <c r="D685" s="187" t="str">
        <f t="shared" si="31"/>
        <v/>
      </c>
      <c r="E685" s="187" t="str">
        <f t="shared" si="32"/>
        <v/>
      </c>
      <c r="F685" s="187" t="str">
        <f t="shared" si="33"/>
        <v/>
      </c>
      <c r="G685" s="187" t="e">
        <f>VLOOKUP(F685,'Expense group &amp; type'!$E$6:$F$52,2,FALSE)</f>
        <v>#N/A</v>
      </c>
      <c r="H685" s="46"/>
      <c r="I685" s="46"/>
      <c r="J685" s="189">
        <v>0</v>
      </c>
      <c r="K685" s="59"/>
      <c r="L685" s="188">
        <v>0</v>
      </c>
      <c r="M685" s="49"/>
      <c r="N685" s="46"/>
      <c r="O685" s="46"/>
      <c r="P685" s="46"/>
      <c r="Q685" s="46"/>
    </row>
    <row r="686" spans="1:17">
      <c r="A686" s="43"/>
      <c r="B686" s="67"/>
      <c r="C686" s="43" t="s">
        <v>181</v>
      </c>
      <c r="D686" s="187" t="str">
        <f t="shared" si="31"/>
        <v/>
      </c>
      <c r="E686" s="187" t="str">
        <f t="shared" si="32"/>
        <v/>
      </c>
      <c r="F686" s="187" t="str">
        <f t="shared" si="33"/>
        <v/>
      </c>
      <c r="G686" s="187" t="e">
        <f>VLOOKUP(F686,'Expense group &amp; type'!$E$6:$F$52,2,FALSE)</f>
        <v>#N/A</v>
      </c>
      <c r="H686" s="46"/>
      <c r="I686" s="46"/>
      <c r="J686" s="189">
        <v>0</v>
      </c>
      <c r="K686" s="59"/>
      <c r="L686" s="188">
        <v>0</v>
      </c>
      <c r="M686" s="49"/>
      <c r="N686" s="46"/>
      <c r="O686" s="46"/>
      <c r="P686" s="46"/>
      <c r="Q686" s="46"/>
    </row>
    <row r="687" spans="1:17">
      <c r="A687" s="43"/>
      <c r="B687" s="67"/>
      <c r="C687" s="43" t="s">
        <v>181</v>
      </c>
      <c r="D687" s="187" t="str">
        <f t="shared" si="31"/>
        <v/>
      </c>
      <c r="E687" s="187" t="str">
        <f t="shared" si="32"/>
        <v/>
      </c>
      <c r="F687" s="187" t="str">
        <f t="shared" si="33"/>
        <v/>
      </c>
      <c r="G687" s="187" t="e">
        <f>VLOOKUP(F687,'Expense group &amp; type'!$E$6:$F$52,2,FALSE)</f>
        <v>#N/A</v>
      </c>
      <c r="H687" s="46"/>
      <c r="I687" s="46"/>
      <c r="J687" s="189">
        <v>0</v>
      </c>
      <c r="K687" s="59"/>
      <c r="L687" s="188">
        <v>0</v>
      </c>
      <c r="M687" s="49"/>
      <c r="N687" s="46"/>
      <c r="O687" s="46"/>
      <c r="P687" s="46"/>
      <c r="Q687" s="46"/>
    </row>
    <row r="688" spans="1:17">
      <c r="A688" s="43"/>
      <c r="B688" s="67"/>
      <c r="C688" s="43" t="s">
        <v>181</v>
      </c>
      <c r="D688" s="187" t="str">
        <f t="shared" si="31"/>
        <v/>
      </c>
      <c r="E688" s="187" t="str">
        <f t="shared" si="32"/>
        <v/>
      </c>
      <c r="F688" s="187" t="str">
        <f t="shared" si="33"/>
        <v/>
      </c>
      <c r="G688" s="187" t="e">
        <f>VLOOKUP(F688,'Expense group &amp; type'!$E$6:$F$52,2,FALSE)</f>
        <v>#N/A</v>
      </c>
      <c r="H688" s="46"/>
      <c r="I688" s="46"/>
      <c r="J688" s="189">
        <v>0</v>
      </c>
      <c r="K688" s="59"/>
      <c r="L688" s="188">
        <v>0</v>
      </c>
      <c r="M688" s="49"/>
      <c r="N688" s="46"/>
      <c r="O688" s="46"/>
      <c r="P688" s="46"/>
      <c r="Q688" s="46"/>
    </row>
    <row r="689" spans="1:17">
      <c r="A689" s="43"/>
      <c r="B689" s="67"/>
      <c r="C689" s="43" t="s">
        <v>181</v>
      </c>
      <c r="D689" s="187" t="str">
        <f t="shared" si="31"/>
        <v/>
      </c>
      <c r="E689" s="187" t="str">
        <f t="shared" si="32"/>
        <v/>
      </c>
      <c r="F689" s="187" t="str">
        <f t="shared" si="33"/>
        <v/>
      </c>
      <c r="G689" s="187" t="e">
        <f>VLOOKUP(F689,'Expense group &amp; type'!$E$6:$F$52,2,FALSE)</f>
        <v>#N/A</v>
      </c>
      <c r="H689" s="46"/>
      <c r="I689" s="46"/>
      <c r="J689" s="189">
        <v>0</v>
      </c>
      <c r="K689" s="59"/>
      <c r="L689" s="188">
        <v>0</v>
      </c>
      <c r="M689" s="49"/>
      <c r="N689" s="46"/>
      <c r="O689" s="46"/>
      <c r="P689" s="46"/>
      <c r="Q689" s="46"/>
    </row>
    <row r="690" spans="1:17">
      <c r="A690" s="43"/>
      <c r="B690" s="67"/>
      <c r="C690" s="43" t="s">
        <v>181</v>
      </c>
      <c r="D690" s="187" t="str">
        <f t="shared" si="31"/>
        <v/>
      </c>
      <c r="E690" s="187" t="str">
        <f t="shared" si="32"/>
        <v/>
      </c>
      <c r="F690" s="187" t="str">
        <f t="shared" si="33"/>
        <v/>
      </c>
      <c r="G690" s="187" t="e">
        <f>VLOOKUP(F690,'Expense group &amp; type'!$E$6:$F$52,2,FALSE)</f>
        <v>#N/A</v>
      </c>
      <c r="H690" s="46"/>
      <c r="I690" s="46"/>
      <c r="J690" s="189">
        <v>0</v>
      </c>
      <c r="K690" s="59"/>
      <c r="L690" s="188">
        <v>0</v>
      </c>
      <c r="M690" s="49"/>
      <c r="N690" s="46"/>
      <c r="O690" s="46"/>
      <c r="P690" s="46"/>
      <c r="Q690" s="46"/>
    </row>
    <row r="691" spans="1:17">
      <c r="A691" s="43"/>
      <c r="B691" s="67"/>
      <c r="C691" s="43" t="s">
        <v>181</v>
      </c>
      <c r="D691" s="187" t="str">
        <f t="shared" si="31"/>
        <v/>
      </c>
      <c r="E691" s="187" t="str">
        <f t="shared" si="32"/>
        <v/>
      </c>
      <c r="F691" s="187" t="str">
        <f t="shared" si="33"/>
        <v/>
      </c>
      <c r="G691" s="187" t="e">
        <f>VLOOKUP(F691,'Expense group &amp; type'!$E$6:$F$52,2,FALSE)</f>
        <v>#N/A</v>
      </c>
      <c r="H691" s="46"/>
      <c r="I691" s="46"/>
      <c r="J691" s="189">
        <v>0</v>
      </c>
      <c r="K691" s="59"/>
      <c r="L691" s="188">
        <v>0</v>
      </c>
      <c r="M691" s="49"/>
      <c r="N691" s="46"/>
      <c r="O691" s="46"/>
      <c r="P691" s="46"/>
      <c r="Q691" s="46"/>
    </row>
    <row r="692" spans="1:17">
      <c r="A692" s="43"/>
      <c r="B692" s="67"/>
      <c r="C692" s="43" t="s">
        <v>181</v>
      </c>
      <c r="D692" s="187" t="str">
        <f t="shared" si="31"/>
        <v/>
      </c>
      <c r="E692" s="187" t="str">
        <f t="shared" si="32"/>
        <v/>
      </c>
      <c r="F692" s="187" t="str">
        <f t="shared" si="33"/>
        <v/>
      </c>
      <c r="G692" s="187" t="e">
        <f>VLOOKUP(F692,'Expense group &amp; type'!$E$6:$F$52,2,FALSE)</f>
        <v>#N/A</v>
      </c>
      <c r="H692" s="46"/>
      <c r="I692" s="46"/>
      <c r="J692" s="189">
        <v>0</v>
      </c>
      <c r="K692" s="59"/>
      <c r="L692" s="188">
        <v>0</v>
      </c>
      <c r="M692" s="49"/>
      <c r="N692" s="46"/>
      <c r="O692" s="46"/>
      <c r="P692" s="46"/>
      <c r="Q692" s="46"/>
    </row>
    <row r="693" spans="1:17">
      <c r="A693" s="43"/>
      <c r="B693" s="67"/>
      <c r="C693" s="43" t="s">
        <v>181</v>
      </c>
      <c r="D693" s="187" t="str">
        <f t="shared" si="31"/>
        <v/>
      </c>
      <c r="E693" s="187" t="str">
        <f t="shared" si="32"/>
        <v/>
      </c>
      <c r="F693" s="187" t="str">
        <f t="shared" si="33"/>
        <v/>
      </c>
      <c r="G693" s="187" t="e">
        <f>VLOOKUP(F693,'Expense group &amp; type'!$E$6:$F$52,2,FALSE)</f>
        <v>#N/A</v>
      </c>
      <c r="H693" s="46"/>
      <c r="I693" s="46"/>
      <c r="J693" s="189">
        <v>0</v>
      </c>
      <c r="K693" s="59"/>
      <c r="L693" s="188">
        <v>0</v>
      </c>
      <c r="M693" s="49"/>
      <c r="N693" s="46"/>
      <c r="O693" s="46"/>
      <c r="P693" s="46"/>
      <c r="Q693" s="46"/>
    </row>
    <row r="694" spans="1:17">
      <c r="A694" s="43"/>
      <c r="B694" s="67"/>
      <c r="C694" s="43" t="s">
        <v>181</v>
      </c>
      <c r="D694" s="187" t="str">
        <f t="shared" si="31"/>
        <v/>
      </c>
      <c r="E694" s="187" t="str">
        <f t="shared" si="32"/>
        <v/>
      </c>
      <c r="F694" s="187" t="str">
        <f t="shared" si="33"/>
        <v/>
      </c>
      <c r="G694" s="187" t="e">
        <f>VLOOKUP(F694,'Expense group &amp; type'!$E$6:$F$52,2,FALSE)</f>
        <v>#N/A</v>
      </c>
      <c r="H694" s="46"/>
      <c r="I694" s="46"/>
      <c r="J694" s="189">
        <v>0</v>
      </c>
      <c r="K694" s="59"/>
      <c r="L694" s="188">
        <v>0</v>
      </c>
      <c r="M694" s="49"/>
      <c r="N694" s="46"/>
      <c r="O694" s="46"/>
      <c r="P694" s="46"/>
      <c r="Q694" s="46"/>
    </row>
    <row r="695" spans="1:17">
      <c r="A695" s="43"/>
      <c r="B695" s="67"/>
      <c r="C695" s="43" t="s">
        <v>181</v>
      </c>
      <c r="D695" s="187" t="str">
        <f t="shared" si="31"/>
        <v/>
      </c>
      <c r="E695" s="187" t="str">
        <f t="shared" si="32"/>
        <v/>
      </c>
      <c r="F695" s="187" t="str">
        <f t="shared" si="33"/>
        <v/>
      </c>
      <c r="G695" s="187" t="e">
        <f>VLOOKUP(F695,'Expense group &amp; type'!$E$6:$F$52,2,FALSE)</f>
        <v>#N/A</v>
      </c>
      <c r="H695" s="46"/>
      <c r="I695" s="46"/>
      <c r="J695" s="189">
        <v>0</v>
      </c>
      <c r="K695" s="59"/>
      <c r="L695" s="188">
        <v>0</v>
      </c>
      <c r="M695" s="49"/>
      <c r="N695" s="46"/>
      <c r="O695" s="46"/>
      <c r="P695" s="46"/>
      <c r="Q695" s="46"/>
    </row>
    <row r="696" spans="1:17">
      <c r="A696" s="43"/>
      <c r="B696" s="67"/>
      <c r="C696" s="43" t="s">
        <v>181</v>
      </c>
      <c r="D696" s="187" t="str">
        <f t="shared" si="31"/>
        <v/>
      </c>
      <c r="E696" s="187" t="str">
        <f t="shared" si="32"/>
        <v/>
      </c>
      <c r="F696" s="187" t="str">
        <f t="shared" si="33"/>
        <v/>
      </c>
      <c r="G696" s="187" t="e">
        <f>VLOOKUP(F696,'Expense group &amp; type'!$E$6:$F$52,2,FALSE)</f>
        <v>#N/A</v>
      </c>
      <c r="H696" s="46"/>
      <c r="I696" s="46"/>
      <c r="J696" s="189">
        <v>0</v>
      </c>
      <c r="K696" s="59"/>
      <c r="L696" s="188">
        <v>0</v>
      </c>
      <c r="M696" s="49"/>
      <c r="N696" s="46"/>
      <c r="O696" s="46"/>
      <c r="P696" s="46"/>
      <c r="Q696" s="46"/>
    </row>
    <row r="697" spans="1:17">
      <c r="A697" s="43"/>
      <c r="B697" s="67"/>
      <c r="C697" s="43" t="s">
        <v>181</v>
      </c>
      <c r="D697" s="187" t="str">
        <f t="shared" si="31"/>
        <v/>
      </c>
      <c r="E697" s="187" t="str">
        <f t="shared" si="32"/>
        <v/>
      </c>
      <c r="F697" s="187" t="str">
        <f t="shared" si="33"/>
        <v/>
      </c>
      <c r="G697" s="187" t="e">
        <f>VLOOKUP(F697,'Expense group &amp; type'!$E$6:$F$52,2,FALSE)</f>
        <v>#N/A</v>
      </c>
      <c r="H697" s="46"/>
      <c r="I697" s="46"/>
      <c r="J697" s="189">
        <v>0</v>
      </c>
      <c r="K697" s="59"/>
      <c r="L697" s="188">
        <v>0</v>
      </c>
      <c r="M697" s="49"/>
      <c r="N697" s="46"/>
      <c r="O697" s="46"/>
      <c r="P697" s="46"/>
      <c r="Q697" s="46"/>
    </row>
    <row r="698" spans="1:17">
      <c r="A698" s="43"/>
      <c r="B698" s="67"/>
      <c r="C698" s="43" t="s">
        <v>181</v>
      </c>
      <c r="D698" s="187" t="str">
        <f t="shared" si="31"/>
        <v/>
      </c>
      <c r="E698" s="187" t="str">
        <f t="shared" si="32"/>
        <v/>
      </c>
      <c r="F698" s="187" t="str">
        <f t="shared" si="33"/>
        <v/>
      </c>
      <c r="G698" s="187" t="e">
        <f>VLOOKUP(F698,'Expense group &amp; type'!$E$6:$F$52,2,FALSE)</f>
        <v>#N/A</v>
      </c>
      <c r="H698" s="46"/>
      <c r="I698" s="46"/>
      <c r="J698" s="189">
        <v>0</v>
      </c>
      <c r="K698" s="59"/>
      <c r="L698" s="188">
        <v>0</v>
      </c>
      <c r="M698" s="49"/>
      <c r="N698" s="46"/>
      <c r="O698" s="46"/>
      <c r="P698" s="46"/>
      <c r="Q698" s="46"/>
    </row>
    <row r="699" spans="1:17">
      <c r="A699" s="43"/>
      <c r="B699" s="67"/>
      <c r="C699" s="43" t="s">
        <v>181</v>
      </c>
      <c r="D699" s="187" t="str">
        <f t="shared" si="31"/>
        <v/>
      </c>
      <c r="E699" s="187" t="str">
        <f t="shared" si="32"/>
        <v/>
      </c>
      <c r="F699" s="187" t="str">
        <f t="shared" si="33"/>
        <v/>
      </c>
      <c r="G699" s="187" t="e">
        <f>VLOOKUP(F699,'Expense group &amp; type'!$E$6:$F$52,2,FALSE)</f>
        <v>#N/A</v>
      </c>
      <c r="H699" s="46"/>
      <c r="I699" s="46"/>
      <c r="J699" s="189">
        <v>0</v>
      </c>
      <c r="K699" s="59"/>
      <c r="L699" s="188">
        <v>0</v>
      </c>
      <c r="M699" s="49"/>
      <c r="N699" s="46"/>
      <c r="O699" s="46"/>
      <c r="P699" s="46"/>
      <c r="Q699" s="46"/>
    </row>
    <row r="700" spans="1:17">
      <c r="A700" s="43"/>
      <c r="B700" s="67"/>
      <c r="C700" s="43" t="s">
        <v>181</v>
      </c>
      <c r="D700" s="187" t="str">
        <f t="shared" si="31"/>
        <v/>
      </c>
      <c r="E700" s="187" t="str">
        <f t="shared" si="32"/>
        <v/>
      </c>
      <c r="F700" s="187" t="str">
        <f t="shared" si="33"/>
        <v/>
      </c>
      <c r="G700" s="187" t="e">
        <f>VLOOKUP(F700,'Expense group &amp; type'!$E$6:$F$52,2,FALSE)</f>
        <v>#N/A</v>
      </c>
      <c r="H700" s="46"/>
      <c r="I700" s="46"/>
      <c r="J700" s="189">
        <v>0</v>
      </c>
      <c r="K700" s="59"/>
      <c r="L700" s="188">
        <v>0</v>
      </c>
      <c r="M700" s="49"/>
      <c r="N700" s="46"/>
      <c r="O700" s="46"/>
      <c r="P700" s="46"/>
      <c r="Q700" s="46"/>
    </row>
    <row r="701" spans="1:17">
      <c r="A701" s="43"/>
      <c r="B701" s="67"/>
      <c r="C701" s="43" t="s">
        <v>181</v>
      </c>
      <c r="D701" s="187" t="str">
        <f t="shared" si="31"/>
        <v/>
      </c>
      <c r="E701" s="187" t="str">
        <f t="shared" si="32"/>
        <v/>
      </c>
      <c r="F701" s="187" t="str">
        <f t="shared" si="33"/>
        <v/>
      </c>
      <c r="G701" s="187" t="e">
        <f>VLOOKUP(F701,'Expense group &amp; type'!$E$6:$F$52,2,FALSE)</f>
        <v>#N/A</v>
      </c>
      <c r="H701" s="46"/>
      <c r="I701" s="46"/>
      <c r="J701" s="189">
        <v>0</v>
      </c>
      <c r="K701" s="59"/>
      <c r="L701" s="188">
        <v>0</v>
      </c>
      <c r="M701" s="49"/>
      <c r="N701" s="46"/>
      <c r="O701" s="46"/>
      <c r="P701" s="46"/>
      <c r="Q701" s="46"/>
    </row>
    <row r="702" spans="1:17">
      <c r="A702" s="43"/>
      <c r="B702" s="67"/>
      <c r="C702" s="43" t="s">
        <v>181</v>
      </c>
      <c r="D702" s="187" t="str">
        <f t="shared" si="31"/>
        <v/>
      </c>
      <c r="E702" s="187" t="str">
        <f t="shared" si="32"/>
        <v/>
      </c>
      <c r="F702" s="187" t="str">
        <f t="shared" si="33"/>
        <v/>
      </c>
      <c r="G702" s="187" t="e">
        <f>VLOOKUP(F702,'Expense group &amp; type'!$E$6:$F$52,2,FALSE)</f>
        <v>#N/A</v>
      </c>
      <c r="H702" s="46"/>
      <c r="I702" s="46"/>
      <c r="J702" s="189">
        <v>0</v>
      </c>
      <c r="K702" s="59"/>
      <c r="L702" s="188">
        <v>0</v>
      </c>
      <c r="M702" s="49"/>
      <c r="N702" s="46"/>
      <c r="O702" s="46"/>
      <c r="P702" s="46"/>
      <c r="Q702" s="46"/>
    </row>
    <row r="703" spans="1:17">
      <c r="A703" s="43"/>
      <c r="B703" s="67"/>
      <c r="C703" s="43" t="s">
        <v>181</v>
      </c>
      <c r="D703" s="187" t="str">
        <f t="shared" si="31"/>
        <v/>
      </c>
      <c r="E703" s="187" t="str">
        <f t="shared" si="32"/>
        <v/>
      </c>
      <c r="F703" s="187" t="str">
        <f t="shared" si="33"/>
        <v/>
      </c>
      <c r="G703" s="187" t="e">
        <f>VLOOKUP(F703,'Expense group &amp; type'!$E$6:$F$52,2,FALSE)</f>
        <v>#N/A</v>
      </c>
      <c r="H703" s="46"/>
      <c r="I703" s="46"/>
      <c r="J703" s="189">
        <v>0</v>
      </c>
      <c r="K703" s="59"/>
      <c r="L703" s="188">
        <v>0</v>
      </c>
      <c r="M703" s="49"/>
      <c r="N703" s="46"/>
      <c r="O703" s="46"/>
      <c r="P703" s="46"/>
      <c r="Q703" s="46"/>
    </row>
    <row r="704" spans="1:17">
      <c r="A704" s="43"/>
      <c r="B704" s="67"/>
      <c r="C704" s="43" t="s">
        <v>181</v>
      </c>
      <c r="D704" s="187" t="str">
        <f t="shared" si="31"/>
        <v/>
      </c>
      <c r="E704" s="187" t="str">
        <f t="shared" si="32"/>
        <v/>
      </c>
      <c r="F704" s="187" t="str">
        <f t="shared" si="33"/>
        <v/>
      </c>
      <c r="G704" s="187" t="e">
        <f>VLOOKUP(F704,'Expense group &amp; type'!$E$6:$F$52,2,FALSE)</f>
        <v>#N/A</v>
      </c>
      <c r="H704" s="46"/>
      <c r="I704" s="46"/>
      <c r="J704" s="189">
        <v>0</v>
      </c>
      <c r="K704" s="59"/>
      <c r="L704" s="188">
        <v>0</v>
      </c>
      <c r="M704" s="49"/>
      <c r="N704" s="46"/>
      <c r="O704" s="46"/>
      <c r="P704" s="46"/>
      <c r="Q704" s="46"/>
    </row>
    <row r="705" spans="1:17">
      <c r="A705" s="43"/>
      <c r="B705" s="67"/>
      <c r="C705" s="43" t="s">
        <v>181</v>
      </c>
      <c r="D705" s="187" t="str">
        <f t="shared" si="31"/>
        <v/>
      </c>
      <c r="E705" s="187" t="str">
        <f t="shared" si="32"/>
        <v/>
      </c>
      <c r="F705" s="187" t="str">
        <f t="shared" si="33"/>
        <v/>
      </c>
      <c r="G705" s="187" t="e">
        <f>VLOOKUP(F705,'Expense group &amp; type'!$E$6:$F$52,2,FALSE)</f>
        <v>#N/A</v>
      </c>
      <c r="H705" s="46"/>
      <c r="I705" s="46"/>
      <c r="J705" s="189">
        <v>0</v>
      </c>
      <c r="K705" s="59"/>
      <c r="L705" s="188">
        <v>0</v>
      </c>
      <c r="M705" s="49"/>
      <c r="N705" s="46"/>
      <c r="O705" s="46"/>
      <c r="P705" s="46"/>
      <c r="Q705" s="46"/>
    </row>
    <row r="706" spans="1:17">
      <c r="A706" s="43"/>
      <c r="B706" s="67"/>
      <c r="C706" s="43" t="s">
        <v>181</v>
      </c>
      <c r="D706" s="187" t="str">
        <f t="shared" si="31"/>
        <v/>
      </c>
      <c r="E706" s="187" t="str">
        <f t="shared" si="32"/>
        <v/>
      </c>
      <c r="F706" s="187" t="str">
        <f t="shared" si="33"/>
        <v/>
      </c>
      <c r="G706" s="187" t="e">
        <f>VLOOKUP(F706,'Expense group &amp; type'!$E$6:$F$52,2,FALSE)</f>
        <v>#N/A</v>
      </c>
      <c r="H706" s="46"/>
      <c r="I706" s="46"/>
      <c r="J706" s="189">
        <v>0</v>
      </c>
      <c r="K706" s="59"/>
      <c r="L706" s="188">
        <v>0</v>
      </c>
      <c r="M706" s="49"/>
      <c r="N706" s="46"/>
      <c r="O706" s="46"/>
      <c r="P706" s="46"/>
      <c r="Q706" s="46"/>
    </row>
    <row r="707" spans="1:17">
      <c r="A707" s="43"/>
      <c r="B707" s="67"/>
      <c r="C707" s="43" t="s">
        <v>181</v>
      </c>
      <c r="D707" s="187" t="str">
        <f t="shared" si="31"/>
        <v/>
      </c>
      <c r="E707" s="187" t="str">
        <f t="shared" si="32"/>
        <v/>
      </c>
      <c r="F707" s="187" t="str">
        <f t="shared" si="33"/>
        <v/>
      </c>
      <c r="G707" s="187" t="e">
        <f>VLOOKUP(F707,'Expense group &amp; type'!$E$6:$F$52,2,FALSE)</f>
        <v>#N/A</v>
      </c>
      <c r="H707" s="46"/>
      <c r="I707" s="46"/>
      <c r="J707" s="189">
        <v>0</v>
      </c>
      <c r="K707" s="59"/>
      <c r="L707" s="188">
        <v>0</v>
      </c>
      <c r="M707" s="49"/>
      <c r="N707" s="46"/>
      <c r="O707" s="46"/>
      <c r="P707" s="46"/>
      <c r="Q707" s="46"/>
    </row>
    <row r="708" spans="1:17">
      <c r="A708" s="43"/>
      <c r="B708" s="67"/>
      <c r="C708" s="43" t="s">
        <v>181</v>
      </c>
      <c r="D708" s="187" t="str">
        <f t="shared" si="31"/>
        <v/>
      </c>
      <c r="E708" s="187" t="str">
        <f t="shared" si="32"/>
        <v/>
      </c>
      <c r="F708" s="187" t="str">
        <f t="shared" si="33"/>
        <v/>
      </c>
      <c r="G708" s="187" t="e">
        <f>VLOOKUP(F708,'Expense group &amp; type'!$E$6:$F$52,2,FALSE)</f>
        <v>#N/A</v>
      </c>
      <c r="H708" s="46"/>
      <c r="I708" s="46"/>
      <c r="J708" s="189">
        <v>0</v>
      </c>
      <c r="K708" s="59"/>
      <c r="L708" s="188">
        <v>0</v>
      </c>
      <c r="M708" s="49"/>
      <c r="N708" s="46"/>
      <c r="O708" s="46"/>
      <c r="P708" s="46"/>
      <c r="Q708" s="46"/>
    </row>
    <row r="709" spans="1:17">
      <c r="A709" s="43"/>
      <c r="B709" s="67"/>
      <c r="C709" s="43" t="s">
        <v>181</v>
      </c>
      <c r="D709" s="187" t="str">
        <f t="shared" si="31"/>
        <v/>
      </c>
      <c r="E709" s="187" t="str">
        <f t="shared" si="32"/>
        <v/>
      </c>
      <c r="F709" s="187" t="str">
        <f t="shared" si="33"/>
        <v/>
      </c>
      <c r="G709" s="187" t="e">
        <f>VLOOKUP(F709,'Expense group &amp; type'!$E$6:$F$52,2,FALSE)</f>
        <v>#N/A</v>
      </c>
      <c r="H709" s="46"/>
      <c r="I709" s="46"/>
      <c r="J709" s="189">
        <v>0</v>
      </c>
      <c r="K709" s="59"/>
      <c r="L709" s="188">
        <v>0</v>
      </c>
      <c r="M709" s="49"/>
      <c r="N709" s="46"/>
      <c r="O709" s="46"/>
      <c r="P709" s="46"/>
      <c r="Q709" s="46"/>
    </row>
    <row r="710" spans="1:17">
      <c r="A710" s="43"/>
      <c r="B710" s="67"/>
      <c r="C710" s="43" t="s">
        <v>181</v>
      </c>
      <c r="D710" s="187" t="str">
        <f t="shared" si="31"/>
        <v/>
      </c>
      <c r="E710" s="187" t="str">
        <f t="shared" si="32"/>
        <v/>
      </c>
      <c r="F710" s="187" t="str">
        <f t="shared" si="33"/>
        <v/>
      </c>
      <c r="G710" s="187" t="e">
        <f>VLOOKUP(F710,'Expense group &amp; type'!$E$6:$F$52,2,FALSE)</f>
        <v>#N/A</v>
      </c>
      <c r="H710" s="46"/>
      <c r="I710" s="46"/>
      <c r="J710" s="189">
        <v>0</v>
      </c>
      <c r="K710" s="59"/>
      <c r="L710" s="188">
        <v>0</v>
      </c>
      <c r="M710" s="49"/>
      <c r="N710" s="46"/>
      <c r="O710" s="46"/>
      <c r="P710" s="46"/>
      <c r="Q710" s="46"/>
    </row>
    <row r="711" spans="1:17">
      <c r="A711" s="43"/>
      <c r="B711" s="67"/>
      <c r="C711" s="43" t="s">
        <v>181</v>
      </c>
      <c r="D711" s="187" t="str">
        <f t="shared" si="31"/>
        <v/>
      </c>
      <c r="E711" s="187" t="str">
        <f t="shared" si="32"/>
        <v/>
      </c>
      <c r="F711" s="187" t="str">
        <f t="shared" si="33"/>
        <v/>
      </c>
      <c r="G711" s="187" t="e">
        <f>VLOOKUP(F711,'Expense group &amp; type'!$E$6:$F$52,2,FALSE)</f>
        <v>#N/A</v>
      </c>
      <c r="H711" s="46"/>
      <c r="I711" s="46"/>
      <c r="J711" s="189">
        <v>0</v>
      </c>
      <c r="K711" s="59"/>
      <c r="L711" s="188">
        <v>0</v>
      </c>
      <c r="M711" s="49"/>
      <c r="N711" s="46"/>
      <c r="O711" s="46"/>
      <c r="P711" s="46"/>
      <c r="Q711" s="46"/>
    </row>
    <row r="712" spans="1:17">
      <c r="A712" s="43"/>
      <c r="B712" s="67"/>
      <c r="C712" s="43" t="s">
        <v>181</v>
      </c>
      <c r="D712" s="187" t="str">
        <f t="shared" si="31"/>
        <v/>
      </c>
      <c r="E712" s="187" t="str">
        <f t="shared" si="32"/>
        <v/>
      </c>
      <c r="F712" s="187" t="str">
        <f t="shared" si="33"/>
        <v/>
      </c>
      <c r="G712" s="187" t="e">
        <f>VLOOKUP(F712,'Expense group &amp; type'!$E$6:$F$52,2,FALSE)</f>
        <v>#N/A</v>
      </c>
      <c r="H712" s="46"/>
      <c r="I712" s="46"/>
      <c r="J712" s="189">
        <v>0</v>
      </c>
      <c r="K712" s="59"/>
      <c r="L712" s="188">
        <v>0</v>
      </c>
      <c r="M712" s="49"/>
      <c r="N712" s="46"/>
      <c r="O712" s="46"/>
      <c r="P712" s="46"/>
      <c r="Q712" s="46"/>
    </row>
    <row r="713" spans="1:17">
      <c r="A713" s="43"/>
      <c r="B713" s="67"/>
      <c r="C713" s="43" t="s">
        <v>181</v>
      </c>
      <c r="D713" s="187" t="str">
        <f t="shared" si="31"/>
        <v/>
      </c>
      <c r="E713" s="187" t="str">
        <f t="shared" si="32"/>
        <v/>
      </c>
      <c r="F713" s="187" t="str">
        <f t="shared" si="33"/>
        <v/>
      </c>
      <c r="G713" s="187" t="e">
        <f>VLOOKUP(F713,'Expense group &amp; type'!$E$6:$F$52,2,FALSE)</f>
        <v>#N/A</v>
      </c>
      <c r="H713" s="46"/>
      <c r="I713" s="46"/>
      <c r="J713" s="189">
        <v>0</v>
      </c>
      <c r="K713" s="59"/>
      <c r="L713" s="188">
        <v>0</v>
      </c>
      <c r="M713" s="49"/>
      <c r="N713" s="46"/>
      <c r="O713" s="46"/>
      <c r="P713" s="46"/>
      <c r="Q713" s="46"/>
    </row>
    <row r="714" spans="1:17">
      <c r="A714" s="43"/>
      <c r="B714" s="67"/>
      <c r="C714" s="43" t="s">
        <v>181</v>
      </c>
      <c r="D714" s="187" t="str">
        <f t="shared" si="31"/>
        <v/>
      </c>
      <c r="E714" s="187" t="str">
        <f t="shared" si="32"/>
        <v/>
      </c>
      <c r="F714" s="187" t="str">
        <f t="shared" si="33"/>
        <v/>
      </c>
      <c r="G714" s="187" t="e">
        <f>VLOOKUP(F714,'Expense group &amp; type'!$E$6:$F$52,2,FALSE)</f>
        <v>#N/A</v>
      </c>
      <c r="H714" s="46"/>
      <c r="I714" s="46"/>
      <c r="J714" s="189">
        <v>0</v>
      </c>
      <c r="K714" s="59"/>
      <c r="L714" s="188">
        <v>0</v>
      </c>
      <c r="M714" s="49"/>
      <c r="N714" s="46"/>
      <c r="O714" s="46"/>
      <c r="P714" s="46"/>
      <c r="Q714" s="46"/>
    </row>
    <row r="715" spans="1:17">
      <c r="A715" s="43"/>
      <c r="B715" s="67"/>
      <c r="C715" s="43" t="s">
        <v>181</v>
      </c>
      <c r="D715" s="187" t="str">
        <f t="shared" si="31"/>
        <v/>
      </c>
      <c r="E715" s="187" t="str">
        <f t="shared" si="32"/>
        <v/>
      </c>
      <c r="F715" s="187" t="str">
        <f t="shared" si="33"/>
        <v/>
      </c>
      <c r="G715" s="187" t="e">
        <f>VLOOKUP(F715,'Expense group &amp; type'!$E$6:$F$52,2,FALSE)</f>
        <v>#N/A</v>
      </c>
      <c r="H715" s="46"/>
      <c r="I715" s="46"/>
      <c r="J715" s="189">
        <v>0</v>
      </c>
      <c r="K715" s="59"/>
      <c r="L715" s="188">
        <v>0</v>
      </c>
      <c r="M715" s="49"/>
      <c r="N715" s="46"/>
      <c r="O715" s="46"/>
      <c r="P715" s="46"/>
      <c r="Q715" s="46"/>
    </row>
    <row r="716" spans="1:17">
      <c r="A716" s="43"/>
      <c r="B716" s="67"/>
      <c r="C716" s="43" t="s">
        <v>181</v>
      </c>
      <c r="D716" s="187" t="str">
        <f t="shared" si="31"/>
        <v/>
      </c>
      <c r="E716" s="187" t="str">
        <f t="shared" si="32"/>
        <v/>
      </c>
      <c r="F716" s="187" t="str">
        <f t="shared" si="33"/>
        <v/>
      </c>
      <c r="G716" s="187" t="e">
        <f>VLOOKUP(F716,'Expense group &amp; type'!$E$6:$F$52,2,FALSE)</f>
        <v>#N/A</v>
      </c>
      <c r="H716" s="46"/>
      <c r="I716" s="46"/>
      <c r="J716" s="189">
        <v>0</v>
      </c>
      <c r="K716" s="59"/>
      <c r="L716" s="188">
        <v>0</v>
      </c>
      <c r="M716" s="49"/>
      <c r="N716" s="46"/>
      <c r="O716" s="46"/>
      <c r="P716" s="46"/>
      <c r="Q716" s="46"/>
    </row>
    <row r="717" spans="1:17">
      <c r="A717" s="43"/>
      <c r="B717" s="67"/>
      <c r="C717" s="43" t="s">
        <v>181</v>
      </c>
      <c r="D717" s="187" t="str">
        <f t="shared" si="31"/>
        <v/>
      </c>
      <c r="E717" s="187" t="str">
        <f t="shared" si="32"/>
        <v/>
      </c>
      <c r="F717" s="187" t="str">
        <f t="shared" si="33"/>
        <v/>
      </c>
      <c r="G717" s="187" t="e">
        <f>VLOOKUP(F717,'Expense group &amp; type'!$E$6:$F$52,2,FALSE)</f>
        <v>#N/A</v>
      </c>
      <c r="H717" s="46"/>
      <c r="I717" s="46"/>
      <c r="J717" s="189">
        <v>0</v>
      </c>
      <c r="K717" s="59"/>
      <c r="L717" s="188">
        <v>0</v>
      </c>
      <c r="M717" s="49"/>
      <c r="N717" s="46"/>
      <c r="O717" s="46"/>
      <c r="P717" s="46"/>
      <c r="Q717" s="46"/>
    </row>
    <row r="718" spans="1:17">
      <c r="A718" s="43"/>
      <c r="B718" s="67"/>
      <c r="C718" s="43" t="s">
        <v>181</v>
      </c>
      <c r="D718" s="187" t="str">
        <f t="shared" ref="D718:D781" si="34">LEFT(RIGHT(B718,3),1)</f>
        <v/>
      </c>
      <c r="E718" s="187" t="str">
        <f t="shared" ref="E718:E781" si="35">RIGHT(B718,2)</f>
        <v/>
      </c>
      <c r="F718" s="187" t="str">
        <f t="shared" ref="F718:F781" si="36">RIGHT(LEFT(B718,3),2)</f>
        <v/>
      </c>
      <c r="G718" s="187" t="e">
        <f>VLOOKUP(F718,'Expense group &amp; type'!$E$6:$F$52,2,FALSE)</f>
        <v>#N/A</v>
      </c>
      <c r="H718" s="46"/>
      <c r="I718" s="46"/>
      <c r="J718" s="189">
        <v>0</v>
      </c>
      <c r="K718" s="59"/>
      <c r="L718" s="188">
        <v>0</v>
      </c>
      <c r="M718" s="49"/>
      <c r="N718" s="46"/>
      <c r="O718" s="46"/>
      <c r="P718" s="46"/>
      <c r="Q718" s="46"/>
    </row>
    <row r="719" spans="1:17">
      <c r="A719" s="43"/>
      <c r="B719" s="67"/>
      <c r="C719" s="43" t="s">
        <v>181</v>
      </c>
      <c r="D719" s="187" t="str">
        <f t="shared" si="34"/>
        <v/>
      </c>
      <c r="E719" s="187" t="str">
        <f t="shared" si="35"/>
        <v/>
      </c>
      <c r="F719" s="187" t="str">
        <f t="shared" si="36"/>
        <v/>
      </c>
      <c r="G719" s="187" t="e">
        <f>VLOOKUP(F719,'Expense group &amp; type'!$E$6:$F$52,2,FALSE)</f>
        <v>#N/A</v>
      </c>
      <c r="H719" s="46"/>
      <c r="I719" s="46"/>
      <c r="J719" s="189">
        <v>0</v>
      </c>
      <c r="K719" s="59"/>
      <c r="L719" s="188">
        <v>0</v>
      </c>
      <c r="M719" s="49"/>
      <c r="N719" s="46"/>
      <c r="O719" s="46"/>
      <c r="P719" s="46"/>
      <c r="Q719" s="46"/>
    </row>
    <row r="720" spans="1:17">
      <c r="A720" s="43"/>
      <c r="B720" s="67"/>
      <c r="C720" s="43" t="s">
        <v>181</v>
      </c>
      <c r="D720" s="187" t="str">
        <f t="shared" si="34"/>
        <v/>
      </c>
      <c r="E720" s="187" t="str">
        <f t="shared" si="35"/>
        <v/>
      </c>
      <c r="F720" s="187" t="str">
        <f t="shared" si="36"/>
        <v/>
      </c>
      <c r="G720" s="187" t="e">
        <f>VLOOKUP(F720,'Expense group &amp; type'!$E$6:$F$52,2,FALSE)</f>
        <v>#N/A</v>
      </c>
      <c r="H720" s="46"/>
      <c r="I720" s="46"/>
      <c r="J720" s="189">
        <v>0</v>
      </c>
      <c r="K720" s="59"/>
      <c r="L720" s="188">
        <v>0</v>
      </c>
      <c r="M720" s="49"/>
      <c r="N720" s="46"/>
      <c r="O720" s="46"/>
      <c r="P720" s="46"/>
      <c r="Q720" s="46"/>
    </row>
    <row r="721" spans="1:17">
      <c r="A721" s="43"/>
      <c r="B721" s="67"/>
      <c r="C721" s="43" t="s">
        <v>181</v>
      </c>
      <c r="D721" s="187" t="str">
        <f t="shared" si="34"/>
        <v/>
      </c>
      <c r="E721" s="187" t="str">
        <f t="shared" si="35"/>
        <v/>
      </c>
      <c r="F721" s="187" t="str">
        <f t="shared" si="36"/>
        <v/>
      </c>
      <c r="G721" s="187" t="e">
        <f>VLOOKUP(F721,'Expense group &amp; type'!$E$6:$F$52,2,FALSE)</f>
        <v>#N/A</v>
      </c>
      <c r="H721" s="46"/>
      <c r="I721" s="46"/>
      <c r="J721" s="189">
        <v>0</v>
      </c>
      <c r="K721" s="59"/>
      <c r="L721" s="188">
        <v>0</v>
      </c>
      <c r="M721" s="49"/>
      <c r="N721" s="46"/>
      <c r="O721" s="46"/>
      <c r="P721" s="46"/>
      <c r="Q721" s="46"/>
    </row>
    <row r="722" spans="1:17">
      <c r="A722" s="43"/>
      <c r="B722" s="67"/>
      <c r="C722" s="43" t="s">
        <v>181</v>
      </c>
      <c r="D722" s="187" t="str">
        <f t="shared" si="34"/>
        <v/>
      </c>
      <c r="E722" s="187" t="str">
        <f t="shared" si="35"/>
        <v/>
      </c>
      <c r="F722" s="187" t="str">
        <f t="shared" si="36"/>
        <v/>
      </c>
      <c r="G722" s="187" t="e">
        <f>VLOOKUP(F722,'Expense group &amp; type'!$E$6:$F$52,2,FALSE)</f>
        <v>#N/A</v>
      </c>
      <c r="H722" s="46"/>
      <c r="I722" s="46"/>
      <c r="J722" s="189">
        <v>0</v>
      </c>
      <c r="K722" s="59"/>
      <c r="L722" s="188">
        <v>0</v>
      </c>
      <c r="M722" s="49"/>
      <c r="N722" s="46"/>
      <c r="O722" s="46"/>
      <c r="P722" s="46"/>
      <c r="Q722" s="46"/>
    </row>
    <row r="723" spans="1:17">
      <c r="A723" s="43"/>
      <c r="B723" s="67"/>
      <c r="C723" s="43" t="s">
        <v>181</v>
      </c>
      <c r="D723" s="187" t="str">
        <f t="shared" si="34"/>
        <v/>
      </c>
      <c r="E723" s="187" t="str">
        <f t="shared" si="35"/>
        <v/>
      </c>
      <c r="F723" s="187" t="str">
        <f t="shared" si="36"/>
        <v/>
      </c>
      <c r="G723" s="187" t="e">
        <f>VLOOKUP(F723,'Expense group &amp; type'!$E$6:$F$52,2,FALSE)</f>
        <v>#N/A</v>
      </c>
      <c r="H723" s="46"/>
      <c r="I723" s="46"/>
      <c r="J723" s="189">
        <v>0</v>
      </c>
      <c r="K723" s="59"/>
      <c r="L723" s="188">
        <v>0</v>
      </c>
      <c r="M723" s="49"/>
      <c r="N723" s="46"/>
      <c r="O723" s="46"/>
      <c r="P723" s="46"/>
      <c r="Q723" s="46"/>
    </row>
    <row r="724" spans="1:17">
      <c r="A724" s="43"/>
      <c r="B724" s="67"/>
      <c r="C724" s="43" t="s">
        <v>181</v>
      </c>
      <c r="D724" s="187" t="str">
        <f t="shared" si="34"/>
        <v/>
      </c>
      <c r="E724" s="187" t="str">
        <f t="shared" si="35"/>
        <v/>
      </c>
      <c r="F724" s="187" t="str">
        <f t="shared" si="36"/>
        <v/>
      </c>
      <c r="G724" s="187" t="e">
        <f>VLOOKUP(F724,'Expense group &amp; type'!$E$6:$F$52,2,FALSE)</f>
        <v>#N/A</v>
      </c>
      <c r="H724" s="46"/>
      <c r="I724" s="46"/>
      <c r="J724" s="189">
        <v>0</v>
      </c>
      <c r="K724" s="59"/>
      <c r="L724" s="188">
        <v>0</v>
      </c>
      <c r="M724" s="49"/>
      <c r="N724" s="46"/>
      <c r="O724" s="46"/>
      <c r="P724" s="46"/>
      <c r="Q724" s="46"/>
    </row>
    <row r="725" spans="1:17">
      <c r="A725" s="43"/>
      <c r="B725" s="67"/>
      <c r="C725" s="43" t="s">
        <v>181</v>
      </c>
      <c r="D725" s="187" t="str">
        <f t="shared" si="34"/>
        <v/>
      </c>
      <c r="E725" s="187" t="str">
        <f t="shared" si="35"/>
        <v/>
      </c>
      <c r="F725" s="187" t="str">
        <f t="shared" si="36"/>
        <v/>
      </c>
      <c r="G725" s="187" t="e">
        <f>VLOOKUP(F725,'Expense group &amp; type'!$E$6:$F$52,2,FALSE)</f>
        <v>#N/A</v>
      </c>
      <c r="H725" s="46"/>
      <c r="I725" s="46"/>
      <c r="J725" s="189">
        <v>0</v>
      </c>
      <c r="K725" s="59"/>
      <c r="L725" s="188">
        <v>0</v>
      </c>
      <c r="M725" s="49"/>
      <c r="N725" s="46"/>
      <c r="O725" s="46"/>
      <c r="P725" s="46"/>
      <c r="Q725" s="46"/>
    </row>
    <row r="726" spans="1:17">
      <c r="A726" s="43"/>
      <c r="B726" s="67"/>
      <c r="C726" s="43" t="s">
        <v>181</v>
      </c>
      <c r="D726" s="187" t="str">
        <f t="shared" si="34"/>
        <v/>
      </c>
      <c r="E726" s="187" t="str">
        <f t="shared" si="35"/>
        <v/>
      </c>
      <c r="F726" s="187" t="str">
        <f t="shared" si="36"/>
        <v/>
      </c>
      <c r="G726" s="187" t="e">
        <f>VLOOKUP(F726,'Expense group &amp; type'!$E$6:$F$52,2,FALSE)</f>
        <v>#N/A</v>
      </c>
      <c r="H726" s="46"/>
      <c r="I726" s="46"/>
      <c r="J726" s="189">
        <v>0</v>
      </c>
      <c r="K726" s="59"/>
      <c r="L726" s="188">
        <v>0</v>
      </c>
      <c r="M726" s="49"/>
      <c r="N726" s="46"/>
      <c r="O726" s="46"/>
      <c r="P726" s="46"/>
      <c r="Q726" s="46"/>
    </row>
    <row r="727" spans="1:17">
      <c r="A727" s="43"/>
      <c r="B727" s="67"/>
      <c r="C727" s="43" t="s">
        <v>181</v>
      </c>
      <c r="D727" s="187" t="str">
        <f t="shared" si="34"/>
        <v/>
      </c>
      <c r="E727" s="187" t="str">
        <f t="shared" si="35"/>
        <v/>
      </c>
      <c r="F727" s="187" t="str">
        <f t="shared" si="36"/>
        <v/>
      </c>
      <c r="G727" s="187" t="e">
        <f>VLOOKUP(F727,'Expense group &amp; type'!$E$6:$F$52,2,FALSE)</f>
        <v>#N/A</v>
      </c>
      <c r="H727" s="46"/>
      <c r="I727" s="46"/>
      <c r="J727" s="189">
        <v>0</v>
      </c>
      <c r="K727" s="59"/>
      <c r="L727" s="188">
        <v>0</v>
      </c>
      <c r="M727" s="49"/>
      <c r="N727" s="46"/>
      <c r="O727" s="46"/>
      <c r="P727" s="46"/>
      <c r="Q727" s="46"/>
    </row>
    <row r="728" spans="1:17">
      <c r="A728" s="43"/>
      <c r="B728" s="67"/>
      <c r="C728" s="43" t="s">
        <v>181</v>
      </c>
      <c r="D728" s="187" t="str">
        <f t="shared" si="34"/>
        <v/>
      </c>
      <c r="E728" s="187" t="str">
        <f t="shared" si="35"/>
        <v/>
      </c>
      <c r="F728" s="187" t="str">
        <f t="shared" si="36"/>
        <v/>
      </c>
      <c r="G728" s="187" t="e">
        <f>VLOOKUP(F728,'Expense group &amp; type'!$E$6:$F$52,2,FALSE)</f>
        <v>#N/A</v>
      </c>
      <c r="H728" s="46"/>
      <c r="I728" s="46"/>
      <c r="J728" s="189">
        <v>0</v>
      </c>
      <c r="K728" s="59"/>
      <c r="L728" s="188">
        <v>0</v>
      </c>
      <c r="M728" s="49"/>
      <c r="N728" s="46"/>
      <c r="O728" s="46"/>
      <c r="P728" s="46"/>
      <c r="Q728" s="46"/>
    </row>
    <row r="729" spans="1:17">
      <c r="A729" s="43"/>
      <c r="B729" s="67"/>
      <c r="C729" s="43" t="s">
        <v>181</v>
      </c>
      <c r="D729" s="187" t="str">
        <f t="shared" si="34"/>
        <v/>
      </c>
      <c r="E729" s="187" t="str">
        <f t="shared" si="35"/>
        <v/>
      </c>
      <c r="F729" s="187" t="str">
        <f t="shared" si="36"/>
        <v/>
      </c>
      <c r="G729" s="187" t="e">
        <f>VLOOKUP(F729,'Expense group &amp; type'!$E$6:$F$52,2,FALSE)</f>
        <v>#N/A</v>
      </c>
      <c r="H729" s="46"/>
      <c r="I729" s="46"/>
      <c r="J729" s="189">
        <v>0</v>
      </c>
      <c r="K729" s="59"/>
      <c r="L729" s="188">
        <v>0</v>
      </c>
      <c r="M729" s="49"/>
      <c r="N729" s="46"/>
      <c r="O729" s="46"/>
      <c r="P729" s="46"/>
      <c r="Q729" s="46"/>
    </row>
    <row r="730" spans="1:17">
      <c r="A730" s="43"/>
      <c r="B730" s="67"/>
      <c r="C730" s="43" t="s">
        <v>181</v>
      </c>
      <c r="D730" s="187" t="str">
        <f t="shared" si="34"/>
        <v/>
      </c>
      <c r="E730" s="187" t="str">
        <f t="shared" si="35"/>
        <v/>
      </c>
      <c r="F730" s="187" t="str">
        <f t="shared" si="36"/>
        <v/>
      </c>
      <c r="G730" s="187" t="e">
        <f>VLOOKUP(F730,'Expense group &amp; type'!$E$6:$F$52,2,FALSE)</f>
        <v>#N/A</v>
      </c>
      <c r="H730" s="46"/>
      <c r="I730" s="46"/>
      <c r="J730" s="189">
        <v>0</v>
      </c>
      <c r="K730" s="59"/>
      <c r="L730" s="188">
        <v>0</v>
      </c>
      <c r="M730" s="49"/>
      <c r="N730" s="46"/>
      <c r="O730" s="46"/>
      <c r="P730" s="46"/>
      <c r="Q730" s="46"/>
    </row>
    <row r="731" spans="1:17">
      <c r="A731" s="43"/>
      <c r="B731" s="67"/>
      <c r="C731" s="43" t="s">
        <v>181</v>
      </c>
      <c r="D731" s="187" t="str">
        <f t="shared" si="34"/>
        <v/>
      </c>
      <c r="E731" s="187" t="str">
        <f t="shared" si="35"/>
        <v/>
      </c>
      <c r="F731" s="187" t="str">
        <f t="shared" si="36"/>
        <v/>
      </c>
      <c r="G731" s="187" t="e">
        <f>VLOOKUP(F731,'Expense group &amp; type'!$E$6:$F$52,2,FALSE)</f>
        <v>#N/A</v>
      </c>
      <c r="H731" s="46"/>
      <c r="I731" s="46"/>
      <c r="J731" s="189">
        <v>0</v>
      </c>
      <c r="K731" s="59"/>
      <c r="L731" s="188">
        <v>0</v>
      </c>
      <c r="M731" s="49"/>
      <c r="N731" s="46"/>
      <c r="O731" s="46"/>
      <c r="P731" s="46"/>
      <c r="Q731" s="46"/>
    </row>
    <row r="732" spans="1:17">
      <c r="A732" s="43"/>
      <c r="B732" s="67"/>
      <c r="C732" s="43" t="s">
        <v>181</v>
      </c>
      <c r="D732" s="187" t="str">
        <f t="shared" si="34"/>
        <v/>
      </c>
      <c r="E732" s="187" t="str">
        <f t="shared" si="35"/>
        <v/>
      </c>
      <c r="F732" s="187" t="str">
        <f t="shared" si="36"/>
        <v/>
      </c>
      <c r="G732" s="187" t="e">
        <f>VLOOKUP(F732,'Expense group &amp; type'!$E$6:$F$52,2,FALSE)</f>
        <v>#N/A</v>
      </c>
      <c r="H732" s="46"/>
      <c r="I732" s="46"/>
      <c r="J732" s="189">
        <v>0</v>
      </c>
      <c r="K732" s="59"/>
      <c r="L732" s="188">
        <v>0</v>
      </c>
      <c r="M732" s="49"/>
      <c r="N732" s="46"/>
      <c r="O732" s="46"/>
      <c r="P732" s="46"/>
      <c r="Q732" s="46"/>
    </row>
    <row r="733" spans="1:17">
      <c r="A733" s="43"/>
      <c r="B733" s="67"/>
      <c r="C733" s="43" t="s">
        <v>181</v>
      </c>
      <c r="D733" s="187" t="str">
        <f t="shared" si="34"/>
        <v/>
      </c>
      <c r="E733" s="187" t="str">
        <f t="shared" si="35"/>
        <v/>
      </c>
      <c r="F733" s="187" t="str">
        <f t="shared" si="36"/>
        <v/>
      </c>
      <c r="G733" s="187" t="e">
        <f>VLOOKUP(F733,'Expense group &amp; type'!$E$6:$F$52,2,FALSE)</f>
        <v>#N/A</v>
      </c>
      <c r="H733" s="46"/>
      <c r="I733" s="46"/>
      <c r="J733" s="189">
        <v>0</v>
      </c>
      <c r="K733" s="59"/>
      <c r="L733" s="188">
        <v>0</v>
      </c>
      <c r="M733" s="49"/>
      <c r="N733" s="46"/>
      <c r="O733" s="46"/>
      <c r="P733" s="46"/>
      <c r="Q733" s="46"/>
    </row>
    <row r="734" spans="1:17">
      <c r="A734" s="43"/>
      <c r="B734" s="67"/>
      <c r="C734" s="43" t="s">
        <v>181</v>
      </c>
      <c r="D734" s="187" t="str">
        <f t="shared" si="34"/>
        <v/>
      </c>
      <c r="E734" s="187" t="str">
        <f t="shared" si="35"/>
        <v/>
      </c>
      <c r="F734" s="187" t="str">
        <f t="shared" si="36"/>
        <v/>
      </c>
      <c r="G734" s="187" t="e">
        <f>VLOOKUP(F734,'Expense group &amp; type'!$E$6:$F$52,2,FALSE)</f>
        <v>#N/A</v>
      </c>
      <c r="H734" s="46"/>
      <c r="I734" s="46"/>
      <c r="J734" s="189">
        <v>0</v>
      </c>
      <c r="K734" s="59"/>
      <c r="L734" s="188">
        <v>0</v>
      </c>
      <c r="M734" s="49"/>
      <c r="N734" s="46"/>
      <c r="O734" s="46"/>
      <c r="P734" s="46"/>
      <c r="Q734" s="46"/>
    </row>
    <row r="735" spans="1:17">
      <c r="A735" s="43"/>
      <c r="B735" s="67"/>
      <c r="C735" s="43" t="s">
        <v>181</v>
      </c>
      <c r="D735" s="187" t="str">
        <f t="shared" si="34"/>
        <v/>
      </c>
      <c r="E735" s="187" t="str">
        <f t="shared" si="35"/>
        <v/>
      </c>
      <c r="F735" s="187" t="str">
        <f t="shared" si="36"/>
        <v/>
      </c>
      <c r="G735" s="187" t="e">
        <f>VLOOKUP(F735,'Expense group &amp; type'!$E$6:$F$52,2,FALSE)</f>
        <v>#N/A</v>
      </c>
      <c r="H735" s="46"/>
      <c r="I735" s="46"/>
      <c r="J735" s="189">
        <v>0</v>
      </c>
      <c r="K735" s="59"/>
      <c r="L735" s="188">
        <v>0</v>
      </c>
      <c r="M735" s="49"/>
      <c r="N735" s="46"/>
      <c r="O735" s="46"/>
      <c r="P735" s="46"/>
      <c r="Q735" s="46"/>
    </row>
    <row r="736" spans="1:17">
      <c r="A736" s="43"/>
      <c r="B736" s="67"/>
      <c r="C736" s="43" t="s">
        <v>181</v>
      </c>
      <c r="D736" s="187" t="str">
        <f t="shared" si="34"/>
        <v/>
      </c>
      <c r="E736" s="187" t="str">
        <f t="shared" si="35"/>
        <v/>
      </c>
      <c r="F736" s="187" t="str">
        <f t="shared" si="36"/>
        <v/>
      </c>
      <c r="G736" s="187" t="e">
        <f>VLOOKUP(F736,'Expense group &amp; type'!$E$6:$F$52,2,FALSE)</f>
        <v>#N/A</v>
      </c>
      <c r="H736" s="46"/>
      <c r="I736" s="46"/>
      <c r="J736" s="189">
        <v>0</v>
      </c>
      <c r="K736" s="59"/>
      <c r="L736" s="188">
        <v>0</v>
      </c>
      <c r="M736" s="49"/>
      <c r="N736" s="46"/>
      <c r="O736" s="46"/>
      <c r="P736" s="46"/>
      <c r="Q736" s="46"/>
    </row>
    <row r="737" spans="1:17">
      <c r="A737" s="43"/>
      <c r="B737" s="67"/>
      <c r="C737" s="43" t="s">
        <v>181</v>
      </c>
      <c r="D737" s="187" t="str">
        <f t="shared" si="34"/>
        <v/>
      </c>
      <c r="E737" s="187" t="str">
        <f t="shared" si="35"/>
        <v/>
      </c>
      <c r="F737" s="187" t="str">
        <f t="shared" si="36"/>
        <v/>
      </c>
      <c r="G737" s="187" t="e">
        <f>VLOOKUP(F737,'Expense group &amp; type'!$E$6:$F$52,2,FALSE)</f>
        <v>#N/A</v>
      </c>
      <c r="H737" s="46"/>
      <c r="I737" s="46"/>
      <c r="J737" s="189">
        <v>0</v>
      </c>
      <c r="K737" s="59"/>
      <c r="L737" s="188">
        <v>0</v>
      </c>
      <c r="M737" s="49"/>
      <c r="N737" s="46"/>
      <c r="O737" s="46"/>
      <c r="P737" s="46"/>
      <c r="Q737" s="46"/>
    </row>
    <row r="738" spans="1:17">
      <c r="A738" s="43"/>
      <c r="B738" s="67"/>
      <c r="C738" s="43" t="s">
        <v>181</v>
      </c>
      <c r="D738" s="187" t="str">
        <f t="shared" si="34"/>
        <v/>
      </c>
      <c r="E738" s="187" t="str">
        <f t="shared" si="35"/>
        <v/>
      </c>
      <c r="F738" s="187" t="str">
        <f t="shared" si="36"/>
        <v/>
      </c>
      <c r="G738" s="187" t="e">
        <f>VLOOKUP(F738,'Expense group &amp; type'!$E$6:$F$52,2,FALSE)</f>
        <v>#N/A</v>
      </c>
      <c r="H738" s="46"/>
      <c r="I738" s="46"/>
      <c r="J738" s="189">
        <v>0</v>
      </c>
      <c r="K738" s="59"/>
      <c r="L738" s="188">
        <v>0</v>
      </c>
      <c r="M738" s="49"/>
      <c r="N738" s="46"/>
      <c r="O738" s="46"/>
      <c r="P738" s="46"/>
      <c r="Q738" s="46"/>
    </row>
    <row r="739" spans="1:17">
      <c r="A739" s="43"/>
      <c r="B739" s="67"/>
      <c r="C739" s="43" t="s">
        <v>181</v>
      </c>
      <c r="D739" s="187" t="str">
        <f t="shared" si="34"/>
        <v/>
      </c>
      <c r="E739" s="187" t="str">
        <f t="shared" si="35"/>
        <v/>
      </c>
      <c r="F739" s="187" t="str">
        <f t="shared" si="36"/>
        <v/>
      </c>
      <c r="G739" s="187" t="e">
        <f>VLOOKUP(F739,'Expense group &amp; type'!$E$6:$F$52,2,FALSE)</f>
        <v>#N/A</v>
      </c>
      <c r="H739" s="46"/>
      <c r="I739" s="46"/>
      <c r="J739" s="189">
        <v>0</v>
      </c>
      <c r="K739" s="59"/>
      <c r="L739" s="188">
        <v>0</v>
      </c>
      <c r="M739" s="49"/>
      <c r="N739" s="46"/>
      <c r="O739" s="46"/>
      <c r="P739" s="46"/>
      <c r="Q739" s="46"/>
    </row>
    <row r="740" spans="1:17">
      <c r="A740" s="43"/>
      <c r="B740" s="67"/>
      <c r="C740" s="43" t="s">
        <v>181</v>
      </c>
      <c r="D740" s="187" t="str">
        <f t="shared" si="34"/>
        <v/>
      </c>
      <c r="E740" s="187" t="str">
        <f t="shared" si="35"/>
        <v/>
      </c>
      <c r="F740" s="187" t="str">
        <f t="shared" si="36"/>
        <v/>
      </c>
      <c r="G740" s="187" t="e">
        <f>VLOOKUP(F740,'Expense group &amp; type'!$E$6:$F$52,2,FALSE)</f>
        <v>#N/A</v>
      </c>
      <c r="H740" s="46"/>
      <c r="I740" s="46"/>
      <c r="J740" s="189">
        <v>0</v>
      </c>
      <c r="K740" s="59"/>
      <c r="L740" s="188">
        <v>0</v>
      </c>
      <c r="M740" s="49"/>
      <c r="N740" s="46"/>
      <c r="O740" s="46"/>
      <c r="P740" s="46"/>
      <c r="Q740" s="46"/>
    </row>
    <row r="741" spans="1:17">
      <c r="A741" s="43"/>
      <c r="B741" s="67"/>
      <c r="C741" s="43" t="s">
        <v>181</v>
      </c>
      <c r="D741" s="187" t="str">
        <f t="shared" si="34"/>
        <v/>
      </c>
      <c r="E741" s="187" t="str">
        <f t="shared" si="35"/>
        <v/>
      </c>
      <c r="F741" s="187" t="str">
        <f t="shared" si="36"/>
        <v/>
      </c>
      <c r="G741" s="187" t="e">
        <f>VLOOKUP(F741,'Expense group &amp; type'!$E$6:$F$52,2,FALSE)</f>
        <v>#N/A</v>
      </c>
      <c r="H741" s="46"/>
      <c r="I741" s="46"/>
      <c r="J741" s="189">
        <v>0</v>
      </c>
      <c r="K741" s="59"/>
      <c r="L741" s="188">
        <v>0</v>
      </c>
      <c r="M741" s="49"/>
      <c r="N741" s="46"/>
      <c r="O741" s="46"/>
      <c r="P741" s="46"/>
      <c r="Q741" s="46"/>
    </row>
    <row r="742" spans="1:17">
      <c r="A742" s="43"/>
      <c r="B742" s="67"/>
      <c r="C742" s="43" t="s">
        <v>181</v>
      </c>
      <c r="D742" s="187" t="str">
        <f t="shared" si="34"/>
        <v/>
      </c>
      <c r="E742" s="187" t="str">
        <f t="shared" si="35"/>
        <v/>
      </c>
      <c r="F742" s="187" t="str">
        <f t="shared" si="36"/>
        <v/>
      </c>
      <c r="G742" s="187" t="e">
        <f>VLOOKUP(F742,'Expense group &amp; type'!$E$6:$F$52,2,FALSE)</f>
        <v>#N/A</v>
      </c>
      <c r="H742" s="46"/>
      <c r="I742" s="46"/>
      <c r="J742" s="189">
        <v>0</v>
      </c>
      <c r="K742" s="59"/>
      <c r="L742" s="188">
        <v>0</v>
      </c>
      <c r="M742" s="49"/>
      <c r="N742" s="46"/>
      <c r="O742" s="46"/>
      <c r="P742" s="46"/>
      <c r="Q742" s="46"/>
    </row>
    <row r="743" spans="1:17">
      <c r="A743" s="43"/>
      <c r="B743" s="67"/>
      <c r="C743" s="43" t="s">
        <v>181</v>
      </c>
      <c r="D743" s="187" t="str">
        <f t="shared" si="34"/>
        <v/>
      </c>
      <c r="E743" s="187" t="str">
        <f t="shared" si="35"/>
        <v/>
      </c>
      <c r="F743" s="187" t="str">
        <f t="shared" si="36"/>
        <v/>
      </c>
      <c r="G743" s="187" t="e">
        <f>VLOOKUP(F743,'Expense group &amp; type'!$E$6:$F$52,2,FALSE)</f>
        <v>#N/A</v>
      </c>
      <c r="H743" s="46"/>
      <c r="I743" s="46"/>
      <c r="J743" s="189">
        <v>0</v>
      </c>
      <c r="K743" s="59"/>
      <c r="L743" s="188">
        <v>0</v>
      </c>
      <c r="M743" s="49"/>
      <c r="N743" s="46"/>
      <c r="O743" s="46"/>
      <c r="P743" s="46"/>
      <c r="Q743" s="46"/>
    </row>
    <row r="744" spans="1:17">
      <c r="A744" s="43"/>
      <c r="B744" s="67"/>
      <c r="C744" s="43" t="s">
        <v>181</v>
      </c>
      <c r="D744" s="187" t="str">
        <f t="shared" si="34"/>
        <v/>
      </c>
      <c r="E744" s="187" t="str">
        <f t="shared" si="35"/>
        <v/>
      </c>
      <c r="F744" s="187" t="str">
        <f t="shared" si="36"/>
        <v/>
      </c>
      <c r="G744" s="187" t="e">
        <f>VLOOKUP(F744,'Expense group &amp; type'!$E$6:$F$52,2,FALSE)</f>
        <v>#N/A</v>
      </c>
      <c r="H744" s="46"/>
      <c r="I744" s="46"/>
      <c r="J744" s="189">
        <v>0</v>
      </c>
      <c r="K744" s="59"/>
      <c r="L744" s="188">
        <v>0</v>
      </c>
      <c r="M744" s="49"/>
      <c r="N744" s="46"/>
      <c r="O744" s="46"/>
      <c r="P744" s="46"/>
      <c r="Q744" s="46"/>
    </row>
    <row r="745" spans="1:17">
      <c r="A745" s="43"/>
      <c r="B745" s="67"/>
      <c r="C745" s="43" t="s">
        <v>181</v>
      </c>
      <c r="D745" s="187" t="str">
        <f t="shared" si="34"/>
        <v/>
      </c>
      <c r="E745" s="187" t="str">
        <f t="shared" si="35"/>
        <v/>
      </c>
      <c r="F745" s="187" t="str">
        <f t="shared" si="36"/>
        <v/>
      </c>
      <c r="G745" s="187" t="e">
        <f>VLOOKUP(F745,'Expense group &amp; type'!$E$6:$F$52,2,FALSE)</f>
        <v>#N/A</v>
      </c>
      <c r="H745" s="46"/>
      <c r="I745" s="46"/>
      <c r="J745" s="189">
        <v>0</v>
      </c>
      <c r="K745" s="59"/>
      <c r="L745" s="188">
        <v>0</v>
      </c>
      <c r="M745" s="49"/>
      <c r="N745" s="46"/>
      <c r="O745" s="46"/>
      <c r="P745" s="46"/>
      <c r="Q745" s="46"/>
    </row>
    <row r="746" spans="1:17">
      <c r="A746" s="43"/>
      <c r="B746" s="67"/>
      <c r="C746" s="43" t="s">
        <v>181</v>
      </c>
      <c r="D746" s="187" t="str">
        <f t="shared" si="34"/>
        <v/>
      </c>
      <c r="E746" s="187" t="str">
        <f t="shared" si="35"/>
        <v/>
      </c>
      <c r="F746" s="187" t="str">
        <f t="shared" si="36"/>
        <v/>
      </c>
      <c r="G746" s="187" t="e">
        <f>VLOOKUP(F746,'Expense group &amp; type'!$E$6:$F$52,2,FALSE)</f>
        <v>#N/A</v>
      </c>
      <c r="H746" s="46"/>
      <c r="I746" s="46"/>
      <c r="J746" s="189">
        <v>0</v>
      </c>
      <c r="K746" s="59"/>
      <c r="L746" s="188">
        <v>0</v>
      </c>
      <c r="M746" s="49"/>
      <c r="N746" s="46"/>
      <c r="O746" s="46"/>
      <c r="P746" s="46"/>
      <c r="Q746" s="46"/>
    </row>
    <row r="747" spans="1:17">
      <c r="A747" s="43"/>
      <c r="B747" s="67"/>
      <c r="C747" s="43" t="s">
        <v>181</v>
      </c>
      <c r="D747" s="187" t="str">
        <f t="shared" si="34"/>
        <v/>
      </c>
      <c r="E747" s="187" t="str">
        <f t="shared" si="35"/>
        <v/>
      </c>
      <c r="F747" s="187" t="str">
        <f t="shared" si="36"/>
        <v/>
      </c>
      <c r="G747" s="187" t="e">
        <f>VLOOKUP(F747,'Expense group &amp; type'!$E$6:$F$52,2,FALSE)</f>
        <v>#N/A</v>
      </c>
      <c r="H747" s="46"/>
      <c r="I747" s="46"/>
      <c r="J747" s="189">
        <v>0</v>
      </c>
      <c r="K747" s="59"/>
      <c r="L747" s="188">
        <v>0</v>
      </c>
      <c r="M747" s="49"/>
      <c r="N747" s="46"/>
      <c r="O747" s="46"/>
      <c r="P747" s="46"/>
      <c r="Q747" s="46"/>
    </row>
    <row r="748" spans="1:17">
      <c r="A748" s="43"/>
      <c r="B748" s="67"/>
      <c r="C748" s="43" t="s">
        <v>181</v>
      </c>
      <c r="D748" s="187" t="str">
        <f t="shared" si="34"/>
        <v/>
      </c>
      <c r="E748" s="187" t="str">
        <f t="shared" si="35"/>
        <v/>
      </c>
      <c r="F748" s="187" t="str">
        <f t="shared" si="36"/>
        <v/>
      </c>
      <c r="G748" s="187" t="e">
        <f>VLOOKUP(F748,'Expense group &amp; type'!$E$6:$F$52,2,FALSE)</f>
        <v>#N/A</v>
      </c>
      <c r="H748" s="46"/>
      <c r="I748" s="46"/>
      <c r="J748" s="189">
        <v>0</v>
      </c>
      <c r="K748" s="59"/>
      <c r="L748" s="188">
        <v>0</v>
      </c>
      <c r="M748" s="49"/>
      <c r="N748" s="46"/>
      <c r="O748" s="46"/>
      <c r="P748" s="46"/>
      <c r="Q748" s="46"/>
    </row>
    <row r="749" spans="1:17">
      <c r="A749" s="43"/>
      <c r="B749" s="67"/>
      <c r="C749" s="43" t="s">
        <v>181</v>
      </c>
      <c r="D749" s="187" t="str">
        <f t="shared" si="34"/>
        <v/>
      </c>
      <c r="E749" s="187" t="str">
        <f t="shared" si="35"/>
        <v/>
      </c>
      <c r="F749" s="187" t="str">
        <f t="shared" si="36"/>
        <v/>
      </c>
      <c r="G749" s="187" t="e">
        <f>VLOOKUP(F749,'Expense group &amp; type'!$E$6:$F$52,2,FALSE)</f>
        <v>#N/A</v>
      </c>
      <c r="H749" s="46"/>
      <c r="I749" s="46"/>
      <c r="J749" s="189">
        <v>0</v>
      </c>
      <c r="K749" s="59"/>
      <c r="L749" s="188">
        <v>0</v>
      </c>
      <c r="M749" s="49"/>
      <c r="N749" s="46"/>
      <c r="O749" s="46"/>
      <c r="P749" s="46"/>
      <c r="Q749" s="46"/>
    </row>
    <row r="750" spans="1:17">
      <c r="A750" s="43"/>
      <c r="B750" s="67"/>
      <c r="C750" s="43" t="s">
        <v>181</v>
      </c>
      <c r="D750" s="187" t="str">
        <f t="shared" si="34"/>
        <v/>
      </c>
      <c r="E750" s="187" t="str">
        <f t="shared" si="35"/>
        <v/>
      </c>
      <c r="F750" s="187" t="str">
        <f t="shared" si="36"/>
        <v/>
      </c>
      <c r="G750" s="187" t="e">
        <f>VLOOKUP(F750,'Expense group &amp; type'!$E$6:$F$52,2,FALSE)</f>
        <v>#N/A</v>
      </c>
      <c r="H750" s="46"/>
      <c r="I750" s="46"/>
      <c r="J750" s="189">
        <v>0</v>
      </c>
      <c r="K750" s="59"/>
      <c r="L750" s="188">
        <v>0</v>
      </c>
      <c r="M750" s="49"/>
      <c r="N750" s="46"/>
      <c r="O750" s="46"/>
      <c r="P750" s="46"/>
      <c r="Q750" s="46"/>
    </row>
    <row r="751" spans="1:17">
      <c r="A751" s="43"/>
      <c r="B751" s="67"/>
      <c r="C751" s="43" t="s">
        <v>181</v>
      </c>
      <c r="D751" s="187" t="str">
        <f t="shared" si="34"/>
        <v/>
      </c>
      <c r="E751" s="187" t="str">
        <f t="shared" si="35"/>
        <v/>
      </c>
      <c r="F751" s="187" t="str">
        <f t="shared" si="36"/>
        <v/>
      </c>
      <c r="G751" s="187" t="e">
        <f>VLOOKUP(F751,'Expense group &amp; type'!$E$6:$F$52,2,FALSE)</f>
        <v>#N/A</v>
      </c>
      <c r="H751" s="46"/>
      <c r="I751" s="46"/>
      <c r="J751" s="189">
        <v>0</v>
      </c>
      <c r="K751" s="59"/>
      <c r="L751" s="188">
        <v>0</v>
      </c>
      <c r="M751" s="49"/>
      <c r="N751" s="46"/>
      <c r="O751" s="46"/>
      <c r="P751" s="46"/>
      <c r="Q751" s="46"/>
    </row>
    <row r="752" spans="1:17">
      <c r="A752" s="43"/>
      <c r="B752" s="67"/>
      <c r="C752" s="43" t="s">
        <v>181</v>
      </c>
      <c r="D752" s="187" t="str">
        <f t="shared" si="34"/>
        <v/>
      </c>
      <c r="E752" s="187" t="str">
        <f t="shared" si="35"/>
        <v/>
      </c>
      <c r="F752" s="187" t="str">
        <f t="shared" si="36"/>
        <v/>
      </c>
      <c r="G752" s="187" t="e">
        <f>VLOOKUP(F752,'Expense group &amp; type'!$E$6:$F$52,2,FALSE)</f>
        <v>#N/A</v>
      </c>
      <c r="H752" s="46"/>
      <c r="I752" s="46"/>
      <c r="J752" s="189">
        <v>0</v>
      </c>
      <c r="K752" s="59"/>
      <c r="L752" s="188">
        <v>0</v>
      </c>
      <c r="M752" s="49"/>
      <c r="N752" s="46"/>
      <c r="O752" s="46"/>
      <c r="P752" s="46"/>
      <c r="Q752" s="46"/>
    </row>
    <row r="753" spans="1:17">
      <c r="A753" s="43"/>
      <c r="B753" s="67"/>
      <c r="C753" s="43" t="s">
        <v>181</v>
      </c>
      <c r="D753" s="187" t="str">
        <f t="shared" si="34"/>
        <v/>
      </c>
      <c r="E753" s="187" t="str">
        <f t="shared" si="35"/>
        <v/>
      </c>
      <c r="F753" s="187" t="str">
        <f t="shared" si="36"/>
        <v/>
      </c>
      <c r="G753" s="187" t="e">
        <f>VLOOKUP(F753,'Expense group &amp; type'!$E$6:$F$52,2,FALSE)</f>
        <v>#N/A</v>
      </c>
      <c r="H753" s="46"/>
      <c r="I753" s="46"/>
      <c r="J753" s="189">
        <v>0</v>
      </c>
      <c r="K753" s="59"/>
      <c r="L753" s="188">
        <v>0</v>
      </c>
      <c r="M753" s="49"/>
      <c r="N753" s="46"/>
      <c r="O753" s="46"/>
      <c r="P753" s="46"/>
      <c r="Q753" s="46"/>
    </row>
    <row r="754" spans="1:17">
      <c r="A754" s="43"/>
      <c r="B754" s="67"/>
      <c r="C754" s="43" t="s">
        <v>181</v>
      </c>
      <c r="D754" s="187" t="str">
        <f t="shared" si="34"/>
        <v/>
      </c>
      <c r="E754" s="187" t="str">
        <f t="shared" si="35"/>
        <v/>
      </c>
      <c r="F754" s="187" t="str">
        <f t="shared" si="36"/>
        <v/>
      </c>
      <c r="G754" s="187" t="e">
        <f>VLOOKUP(F754,'Expense group &amp; type'!$E$6:$F$52,2,FALSE)</f>
        <v>#N/A</v>
      </c>
      <c r="H754" s="46"/>
      <c r="I754" s="46"/>
      <c r="J754" s="189">
        <v>0</v>
      </c>
      <c r="K754" s="59"/>
      <c r="L754" s="188">
        <v>0</v>
      </c>
      <c r="M754" s="49"/>
      <c r="N754" s="46"/>
      <c r="O754" s="46"/>
      <c r="P754" s="46"/>
      <c r="Q754" s="46"/>
    </row>
    <row r="755" spans="1:17">
      <c r="A755" s="43"/>
      <c r="B755" s="67"/>
      <c r="C755" s="43" t="s">
        <v>181</v>
      </c>
      <c r="D755" s="187" t="str">
        <f t="shared" si="34"/>
        <v/>
      </c>
      <c r="E755" s="187" t="str">
        <f t="shared" si="35"/>
        <v/>
      </c>
      <c r="F755" s="187" t="str">
        <f t="shared" si="36"/>
        <v/>
      </c>
      <c r="G755" s="187" t="e">
        <f>VLOOKUP(F755,'Expense group &amp; type'!$E$6:$F$52,2,FALSE)</f>
        <v>#N/A</v>
      </c>
      <c r="H755" s="46"/>
      <c r="I755" s="46"/>
      <c r="J755" s="189">
        <v>0</v>
      </c>
      <c r="K755" s="59"/>
      <c r="L755" s="188">
        <v>0</v>
      </c>
      <c r="M755" s="49"/>
      <c r="N755" s="46"/>
      <c r="O755" s="46"/>
      <c r="P755" s="46"/>
      <c r="Q755" s="46"/>
    </row>
    <row r="756" spans="1:17">
      <c r="A756" s="43"/>
      <c r="B756" s="67"/>
      <c r="C756" s="43" t="s">
        <v>181</v>
      </c>
      <c r="D756" s="187" t="str">
        <f t="shared" si="34"/>
        <v/>
      </c>
      <c r="E756" s="187" t="str">
        <f t="shared" si="35"/>
        <v/>
      </c>
      <c r="F756" s="187" t="str">
        <f t="shared" si="36"/>
        <v/>
      </c>
      <c r="G756" s="187" t="e">
        <f>VLOOKUP(F756,'Expense group &amp; type'!$E$6:$F$52,2,FALSE)</f>
        <v>#N/A</v>
      </c>
      <c r="H756" s="46"/>
      <c r="I756" s="46"/>
      <c r="J756" s="189">
        <v>0</v>
      </c>
      <c r="K756" s="59"/>
      <c r="L756" s="188">
        <v>0</v>
      </c>
      <c r="M756" s="49"/>
      <c r="N756" s="46"/>
      <c r="O756" s="46"/>
      <c r="P756" s="46"/>
      <c r="Q756" s="46"/>
    </row>
    <row r="757" spans="1:17">
      <c r="A757" s="43"/>
      <c r="B757" s="67"/>
      <c r="C757" s="43" t="s">
        <v>181</v>
      </c>
      <c r="D757" s="187" t="str">
        <f t="shared" si="34"/>
        <v/>
      </c>
      <c r="E757" s="187" t="str">
        <f t="shared" si="35"/>
        <v/>
      </c>
      <c r="F757" s="187" t="str">
        <f t="shared" si="36"/>
        <v/>
      </c>
      <c r="G757" s="187" t="e">
        <f>VLOOKUP(F757,'Expense group &amp; type'!$E$6:$F$52,2,FALSE)</f>
        <v>#N/A</v>
      </c>
      <c r="H757" s="46"/>
      <c r="I757" s="46"/>
      <c r="J757" s="189">
        <v>0</v>
      </c>
      <c r="K757" s="59"/>
      <c r="L757" s="188">
        <v>0</v>
      </c>
      <c r="M757" s="49"/>
      <c r="N757" s="46"/>
      <c r="O757" s="46"/>
      <c r="P757" s="46"/>
      <c r="Q757" s="46"/>
    </row>
    <row r="758" spans="1:17">
      <c r="A758" s="43"/>
      <c r="B758" s="67"/>
      <c r="C758" s="43" t="s">
        <v>181</v>
      </c>
      <c r="D758" s="187" t="str">
        <f t="shared" si="34"/>
        <v/>
      </c>
      <c r="E758" s="187" t="str">
        <f t="shared" si="35"/>
        <v/>
      </c>
      <c r="F758" s="187" t="str">
        <f t="shared" si="36"/>
        <v/>
      </c>
      <c r="G758" s="187" t="e">
        <f>VLOOKUP(F758,'Expense group &amp; type'!$E$6:$F$52,2,FALSE)</f>
        <v>#N/A</v>
      </c>
      <c r="H758" s="46"/>
      <c r="I758" s="46"/>
      <c r="J758" s="189">
        <v>0</v>
      </c>
      <c r="K758" s="59"/>
      <c r="L758" s="188">
        <v>0</v>
      </c>
      <c r="M758" s="49"/>
      <c r="N758" s="46"/>
      <c r="O758" s="46"/>
      <c r="P758" s="46"/>
      <c r="Q758" s="46"/>
    </row>
    <row r="759" spans="1:17">
      <c r="A759" s="43"/>
      <c r="B759" s="67"/>
      <c r="C759" s="43" t="s">
        <v>181</v>
      </c>
      <c r="D759" s="187" t="str">
        <f t="shared" si="34"/>
        <v/>
      </c>
      <c r="E759" s="187" t="str">
        <f t="shared" si="35"/>
        <v/>
      </c>
      <c r="F759" s="187" t="str">
        <f t="shared" si="36"/>
        <v/>
      </c>
      <c r="G759" s="187" t="e">
        <f>VLOOKUP(F759,'Expense group &amp; type'!$E$6:$F$52,2,FALSE)</f>
        <v>#N/A</v>
      </c>
      <c r="H759" s="46"/>
      <c r="I759" s="46"/>
      <c r="J759" s="189">
        <v>0</v>
      </c>
      <c r="K759" s="59"/>
      <c r="L759" s="188">
        <v>0</v>
      </c>
      <c r="M759" s="49"/>
      <c r="N759" s="46"/>
      <c r="O759" s="46"/>
      <c r="P759" s="46"/>
      <c r="Q759" s="46"/>
    </row>
    <row r="760" spans="1:17">
      <c r="A760" s="43"/>
      <c r="B760" s="67"/>
      <c r="C760" s="43" t="s">
        <v>181</v>
      </c>
      <c r="D760" s="187" t="str">
        <f t="shared" si="34"/>
        <v/>
      </c>
      <c r="E760" s="187" t="str">
        <f t="shared" si="35"/>
        <v/>
      </c>
      <c r="F760" s="187" t="str">
        <f t="shared" si="36"/>
        <v/>
      </c>
      <c r="G760" s="187" t="e">
        <f>VLOOKUP(F760,'Expense group &amp; type'!$E$6:$F$52,2,FALSE)</f>
        <v>#N/A</v>
      </c>
      <c r="H760" s="46"/>
      <c r="I760" s="46"/>
      <c r="J760" s="189">
        <v>0</v>
      </c>
      <c r="K760" s="59"/>
      <c r="L760" s="188">
        <v>0</v>
      </c>
      <c r="M760" s="49"/>
      <c r="N760" s="46"/>
      <c r="O760" s="46"/>
      <c r="P760" s="46"/>
      <c r="Q760" s="46"/>
    </row>
    <row r="761" spans="1:17">
      <c r="A761" s="43"/>
      <c r="B761" s="67"/>
      <c r="C761" s="43" t="s">
        <v>181</v>
      </c>
      <c r="D761" s="187" t="str">
        <f t="shared" si="34"/>
        <v/>
      </c>
      <c r="E761" s="187" t="str">
        <f t="shared" si="35"/>
        <v/>
      </c>
      <c r="F761" s="187" t="str">
        <f t="shared" si="36"/>
        <v/>
      </c>
      <c r="G761" s="187" t="e">
        <f>VLOOKUP(F761,'Expense group &amp; type'!$E$6:$F$52,2,FALSE)</f>
        <v>#N/A</v>
      </c>
      <c r="H761" s="46"/>
      <c r="I761" s="46"/>
      <c r="J761" s="189">
        <v>0</v>
      </c>
      <c r="K761" s="59"/>
      <c r="L761" s="188">
        <v>0</v>
      </c>
      <c r="M761" s="49"/>
      <c r="N761" s="46"/>
      <c r="O761" s="46"/>
      <c r="P761" s="46"/>
      <c r="Q761" s="46"/>
    </row>
    <row r="762" spans="1:17">
      <c r="A762" s="43"/>
      <c r="B762" s="67"/>
      <c r="C762" s="43" t="s">
        <v>181</v>
      </c>
      <c r="D762" s="187" t="str">
        <f t="shared" si="34"/>
        <v/>
      </c>
      <c r="E762" s="187" t="str">
        <f t="shared" si="35"/>
        <v/>
      </c>
      <c r="F762" s="187" t="str">
        <f t="shared" si="36"/>
        <v/>
      </c>
      <c r="G762" s="187" t="e">
        <f>VLOOKUP(F762,'Expense group &amp; type'!$E$6:$F$52,2,FALSE)</f>
        <v>#N/A</v>
      </c>
      <c r="H762" s="46"/>
      <c r="I762" s="46"/>
      <c r="J762" s="189">
        <v>0</v>
      </c>
      <c r="K762" s="59"/>
      <c r="L762" s="188">
        <v>0</v>
      </c>
      <c r="M762" s="49"/>
      <c r="N762" s="46"/>
      <c r="O762" s="46"/>
      <c r="P762" s="46"/>
      <c r="Q762" s="46"/>
    </row>
    <row r="763" spans="1:17">
      <c r="A763" s="43"/>
      <c r="B763" s="67"/>
      <c r="C763" s="43" t="s">
        <v>181</v>
      </c>
      <c r="D763" s="187" t="str">
        <f t="shared" si="34"/>
        <v/>
      </c>
      <c r="E763" s="187" t="str">
        <f t="shared" si="35"/>
        <v/>
      </c>
      <c r="F763" s="187" t="str">
        <f t="shared" si="36"/>
        <v/>
      </c>
      <c r="G763" s="187" t="e">
        <f>VLOOKUP(F763,'Expense group &amp; type'!$E$6:$F$52,2,FALSE)</f>
        <v>#N/A</v>
      </c>
      <c r="H763" s="46"/>
      <c r="I763" s="46"/>
      <c r="J763" s="189">
        <v>0</v>
      </c>
      <c r="K763" s="59"/>
      <c r="L763" s="188">
        <v>0</v>
      </c>
      <c r="M763" s="49"/>
      <c r="N763" s="46"/>
      <c r="O763" s="46"/>
      <c r="P763" s="46"/>
      <c r="Q763" s="46"/>
    </row>
    <row r="764" spans="1:17">
      <c r="A764" s="43"/>
      <c r="B764" s="67"/>
      <c r="C764" s="43" t="s">
        <v>181</v>
      </c>
      <c r="D764" s="187" t="str">
        <f t="shared" si="34"/>
        <v/>
      </c>
      <c r="E764" s="187" t="str">
        <f t="shared" si="35"/>
        <v/>
      </c>
      <c r="F764" s="187" t="str">
        <f t="shared" si="36"/>
        <v/>
      </c>
      <c r="G764" s="187" t="e">
        <f>VLOOKUP(F764,'Expense group &amp; type'!$E$6:$F$52,2,FALSE)</f>
        <v>#N/A</v>
      </c>
      <c r="H764" s="46"/>
      <c r="I764" s="46"/>
      <c r="J764" s="189">
        <v>0</v>
      </c>
      <c r="K764" s="59"/>
      <c r="L764" s="188">
        <v>0</v>
      </c>
      <c r="M764" s="49"/>
      <c r="N764" s="46"/>
      <c r="O764" s="46"/>
      <c r="P764" s="46"/>
      <c r="Q764" s="46"/>
    </row>
    <row r="765" spans="1:17">
      <c r="A765" s="43"/>
      <c r="B765" s="67"/>
      <c r="C765" s="43" t="s">
        <v>181</v>
      </c>
      <c r="D765" s="187" t="str">
        <f t="shared" si="34"/>
        <v/>
      </c>
      <c r="E765" s="187" t="str">
        <f t="shared" si="35"/>
        <v/>
      </c>
      <c r="F765" s="187" t="str">
        <f t="shared" si="36"/>
        <v/>
      </c>
      <c r="G765" s="187" t="e">
        <f>VLOOKUP(F765,'Expense group &amp; type'!$E$6:$F$52,2,FALSE)</f>
        <v>#N/A</v>
      </c>
      <c r="H765" s="46"/>
      <c r="I765" s="46"/>
      <c r="J765" s="189">
        <v>0</v>
      </c>
      <c r="K765" s="59"/>
      <c r="L765" s="188">
        <v>0</v>
      </c>
      <c r="M765" s="49"/>
      <c r="N765" s="46"/>
      <c r="O765" s="46"/>
      <c r="P765" s="46"/>
      <c r="Q765" s="46"/>
    </row>
    <row r="766" spans="1:17">
      <c r="A766" s="43"/>
      <c r="B766" s="67"/>
      <c r="C766" s="43" t="s">
        <v>181</v>
      </c>
      <c r="D766" s="187" t="str">
        <f t="shared" si="34"/>
        <v/>
      </c>
      <c r="E766" s="187" t="str">
        <f t="shared" si="35"/>
        <v/>
      </c>
      <c r="F766" s="187" t="str">
        <f t="shared" si="36"/>
        <v/>
      </c>
      <c r="G766" s="187" t="e">
        <f>VLOOKUP(F766,'Expense group &amp; type'!$E$6:$F$52,2,FALSE)</f>
        <v>#N/A</v>
      </c>
      <c r="H766" s="46"/>
      <c r="I766" s="46"/>
      <c r="J766" s="189">
        <v>0</v>
      </c>
      <c r="K766" s="59"/>
      <c r="L766" s="188">
        <v>0</v>
      </c>
      <c r="M766" s="49"/>
      <c r="N766" s="46"/>
      <c r="O766" s="46"/>
      <c r="P766" s="46"/>
      <c r="Q766" s="46"/>
    </row>
    <row r="767" spans="1:17">
      <c r="A767" s="43"/>
      <c r="B767" s="67"/>
      <c r="C767" s="43" t="s">
        <v>181</v>
      </c>
      <c r="D767" s="187" t="str">
        <f t="shared" si="34"/>
        <v/>
      </c>
      <c r="E767" s="187" t="str">
        <f t="shared" si="35"/>
        <v/>
      </c>
      <c r="F767" s="187" t="str">
        <f t="shared" si="36"/>
        <v/>
      </c>
      <c r="G767" s="187" t="e">
        <f>VLOOKUP(F767,'Expense group &amp; type'!$E$6:$F$52,2,FALSE)</f>
        <v>#N/A</v>
      </c>
      <c r="H767" s="46"/>
      <c r="I767" s="46"/>
      <c r="J767" s="189">
        <v>0</v>
      </c>
      <c r="K767" s="59"/>
      <c r="L767" s="188">
        <v>0</v>
      </c>
      <c r="M767" s="49"/>
      <c r="N767" s="46"/>
      <c r="O767" s="46"/>
      <c r="P767" s="46"/>
      <c r="Q767" s="46"/>
    </row>
    <row r="768" spans="1:17">
      <c r="A768" s="43"/>
      <c r="B768" s="67"/>
      <c r="C768" s="43" t="s">
        <v>181</v>
      </c>
      <c r="D768" s="187" t="str">
        <f t="shared" si="34"/>
        <v/>
      </c>
      <c r="E768" s="187" t="str">
        <f t="shared" si="35"/>
        <v/>
      </c>
      <c r="F768" s="187" t="str">
        <f t="shared" si="36"/>
        <v/>
      </c>
      <c r="G768" s="187" t="e">
        <f>VLOOKUP(F768,'Expense group &amp; type'!$E$6:$F$52,2,FALSE)</f>
        <v>#N/A</v>
      </c>
      <c r="H768" s="46"/>
      <c r="I768" s="46"/>
      <c r="J768" s="189">
        <v>0</v>
      </c>
      <c r="K768" s="59"/>
      <c r="L768" s="188">
        <v>0</v>
      </c>
      <c r="M768" s="49"/>
      <c r="N768" s="46"/>
      <c r="O768" s="46"/>
      <c r="P768" s="46"/>
      <c r="Q768" s="46"/>
    </row>
    <row r="769" spans="1:17">
      <c r="A769" s="43"/>
      <c r="B769" s="67"/>
      <c r="C769" s="43" t="s">
        <v>181</v>
      </c>
      <c r="D769" s="187" t="str">
        <f t="shared" si="34"/>
        <v/>
      </c>
      <c r="E769" s="187" t="str">
        <f t="shared" si="35"/>
        <v/>
      </c>
      <c r="F769" s="187" t="str">
        <f t="shared" si="36"/>
        <v/>
      </c>
      <c r="G769" s="187" t="e">
        <f>VLOOKUP(F769,'Expense group &amp; type'!$E$6:$F$52,2,FALSE)</f>
        <v>#N/A</v>
      </c>
      <c r="H769" s="46"/>
      <c r="I769" s="46"/>
      <c r="J769" s="189">
        <v>0</v>
      </c>
      <c r="K769" s="59"/>
      <c r="L769" s="188">
        <v>0</v>
      </c>
      <c r="M769" s="49"/>
      <c r="N769" s="46"/>
      <c r="O769" s="46"/>
      <c r="P769" s="46"/>
      <c r="Q769" s="46"/>
    </row>
    <row r="770" spans="1:17">
      <c r="A770" s="43"/>
      <c r="B770" s="67"/>
      <c r="C770" s="43" t="s">
        <v>181</v>
      </c>
      <c r="D770" s="187" t="str">
        <f t="shared" si="34"/>
        <v/>
      </c>
      <c r="E770" s="187" t="str">
        <f t="shared" si="35"/>
        <v/>
      </c>
      <c r="F770" s="187" t="str">
        <f t="shared" si="36"/>
        <v/>
      </c>
      <c r="G770" s="187" t="e">
        <f>VLOOKUP(F770,'Expense group &amp; type'!$E$6:$F$52,2,FALSE)</f>
        <v>#N/A</v>
      </c>
      <c r="H770" s="46"/>
      <c r="I770" s="46"/>
      <c r="J770" s="189">
        <v>0</v>
      </c>
      <c r="K770" s="59"/>
      <c r="L770" s="188">
        <v>0</v>
      </c>
      <c r="M770" s="49"/>
      <c r="N770" s="46"/>
      <c r="O770" s="46"/>
      <c r="P770" s="46"/>
      <c r="Q770" s="46"/>
    </row>
    <row r="771" spans="1:17">
      <c r="A771" s="43"/>
      <c r="B771" s="67"/>
      <c r="C771" s="43" t="s">
        <v>181</v>
      </c>
      <c r="D771" s="187" t="str">
        <f t="shared" si="34"/>
        <v/>
      </c>
      <c r="E771" s="187" t="str">
        <f t="shared" si="35"/>
        <v/>
      </c>
      <c r="F771" s="187" t="str">
        <f t="shared" si="36"/>
        <v/>
      </c>
      <c r="G771" s="187" t="e">
        <f>VLOOKUP(F771,'Expense group &amp; type'!$E$6:$F$52,2,FALSE)</f>
        <v>#N/A</v>
      </c>
      <c r="H771" s="46"/>
      <c r="I771" s="46"/>
      <c r="J771" s="189">
        <v>0</v>
      </c>
      <c r="K771" s="59"/>
      <c r="L771" s="188">
        <v>0</v>
      </c>
      <c r="M771" s="49"/>
      <c r="N771" s="46"/>
      <c r="O771" s="46"/>
      <c r="P771" s="46"/>
      <c r="Q771" s="46"/>
    </row>
    <row r="772" spans="1:17">
      <c r="A772" s="43"/>
      <c r="B772" s="67"/>
      <c r="C772" s="43" t="s">
        <v>181</v>
      </c>
      <c r="D772" s="187" t="str">
        <f t="shared" si="34"/>
        <v/>
      </c>
      <c r="E772" s="187" t="str">
        <f t="shared" si="35"/>
        <v/>
      </c>
      <c r="F772" s="187" t="str">
        <f t="shared" si="36"/>
        <v/>
      </c>
      <c r="G772" s="187" t="e">
        <f>VLOOKUP(F772,'Expense group &amp; type'!$E$6:$F$52,2,FALSE)</f>
        <v>#N/A</v>
      </c>
      <c r="H772" s="46"/>
      <c r="I772" s="46"/>
      <c r="J772" s="189">
        <v>0</v>
      </c>
      <c r="K772" s="59"/>
      <c r="L772" s="188">
        <v>0</v>
      </c>
      <c r="M772" s="49"/>
      <c r="N772" s="46"/>
      <c r="O772" s="46"/>
      <c r="P772" s="46"/>
      <c r="Q772" s="46"/>
    </row>
    <row r="773" spans="1:17">
      <c r="A773" s="43"/>
      <c r="B773" s="67"/>
      <c r="C773" s="43" t="s">
        <v>181</v>
      </c>
      <c r="D773" s="187" t="str">
        <f t="shared" si="34"/>
        <v/>
      </c>
      <c r="E773" s="187" t="str">
        <f t="shared" si="35"/>
        <v/>
      </c>
      <c r="F773" s="187" t="str">
        <f t="shared" si="36"/>
        <v/>
      </c>
      <c r="G773" s="187" t="e">
        <f>VLOOKUP(F773,'Expense group &amp; type'!$E$6:$F$52,2,FALSE)</f>
        <v>#N/A</v>
      </c>
      <c r="H773" s="46"/>
      <c r="I773" s="46"/>
      <c r="J773" s="189">
        <v>0</v>
      </c>
      <c r="K773" s="59"/>
      <c r="L773" s="188">
        <v>0</v>
      </c>
      <c r="M773" s="49"/>
      <c r="N773" s="46"/>
      <c r="O773" s="46"/>
      <c r="P773" s="46"/>
      <c r="Q773" s="46"/>
    </row>
    <row r="774" spans="1:17">
      <c r="A774" s="43"/>
      <c r="B774" s="67"/>
      <c r="C774" s="43" t="s">
        <v>181</v>
      </c>
      <c r="D774" s="187" t="str">
        <f t="shared" si="34"/>
        <v/>
      </c>
      <c r="E774" s="187" t="str">
        <f t="shared" si="35"/>
        <v/>
      </c>
      <c r="F774" s="187" t="str">
        <f t="shared" si="36"/>
        <v/>
      </c>
      <c r="G774" s="187" t="e">
        <f>VLOOKUP(F774,'Expense group &amp; type'!$E$6:$F$52,2,FALSE)</f>
        <v>#N/A</v>
      </c>
      <c r="H774" s="46"/>
      <c r="I774" s="46"/>
      <c r="J774" s="189">
        <v>0</v>
      </c>
      <c r="K774" s="59"/>
      <c r="L774" s="188">
        <v>0</v>
      </c>
      <c r="M774" s="49"/>
      <c r="N774" s="46"/>
      <c r="O774" s="46"/>
      <c r="P774" s="46"/>
      <c r="Q774" s="46"/>
    </row>
    <row r="775" spans="1:17">
      <c r="A775" s="43"/>
      <c r="B775" s="67"/>
      <c r="C775" s="43" t="s">
        <v>181</v>
      </c>
      <c r="D775" s="187" t="str">
        <f t="shared" si="34"/>
        <v/>
      </c>
      <c r="E775" s="187" t="str">
        <f t="shared" si="35"/>
        <v/>
      </c>
      <c r="F775" s="187" t="str">
        <f t="shared" si="36"/>
        <v/>
      </c>
      <c r="G775" s="187" t="e">
        <f>VLOOKUP(F775,'Expense group &amp; type'!$E$6:$F$52,2,FALSE)</f>
        <v>#N/A</v>
      </c>
      <c r="H775" s="46"/>
      <c r="I775" s="46"/>
      <c r="J775" s="189">
        <v>0</v>
      </c>
      <c r="K775" s="59"/>
      <c r="L775" s="188">
        <v>0</v>
      </c>
      <c r="M775" s="49"/>
      <c r="N775" s="46"/>
      <c r="O775" s="46"/>
      <c r="P775" s="46"/>
      <c r="Q775" s="46"/>
    </row>
    <row r="776" spans="1:17">
      <c r="A776" s="43"/>
      <c r="B776" s="67"/>
      <c r="C776" s="43" t="s">
        <v>181</v>
      </c>
      <c r="D776" s="187" t="str">
        <f t="shared" si="34"/>
        <v/>
      </c>
      <c r="E776" s="187" t="str">
        <f t="shared" si="35"/>
        <v/>
      </c>
      <c r="F776" s="187" t="str">
        <f t="shared" si="36"/>
        <v/>
      </c>
      <c r="G776" s="187" t="e">
        <f>VLOOKUP(F776,'Expense group &amp; type'!$E$6:$F$52,2,FALSE)</f>
        <v>#N/A</v>
      </c>
      <c r="H776" s="46"/>
      <c r="I776" s="46"/>
      <c r="J776" s="189">
        <v>0</v>
      </c>
      <c r="K776" s="59"/>
      <c r="L776" s="188">
        <v>0</v>
      </c>
      <c r="M776" s="49"/>
      <c r="N776" s="46"/>
      <c r="O776" s="46"/>
      <c r="P776" s="46"/>
      <c r="Q776" s="46"/>
    </row>
    <row r="777" spans="1:17">
      <c r="A777" s="43"/>
      <c r="B777" s="67"/>
      <c r="C777" s="43" t="s">
        <v>181</v>
      </c>
      <c r="D777" s="187" t="str">
        <f t="shared" si="34"/>
        <v/>
      </c>
      <c r="E777" s="187" t="str">
        <f t="shared" si="35"/>
        <v/>
      </c>
      <c r="F777" s="187" t="str">
        <f t="shared" si="36"/>
        <v/>
      </c>
      <c r="G777" s="187" t="e">
        <f>VLOOKUP(F777,'Expense group &amp; type'!$E$6:$F$52,2,FALSE)</f>
        <v>#N/A</v>
      </c>
      <c r="H777" s="46"/>
      <c r="I777" s="46"/>
      <c r="J777" s="189">
        <v>0</v>
      </c>
      <c r="K777" s="59"/>
      <c r="L777" s="188">
        <v>0</v>
      </c>
      <c r="M777" s="49"/>
      <c r="N777" s="46"/>
      <c r="O777" s="46"/>
      <c r="P777" s="46"/>
      <c r="Q777" s="46"/>
    </row>
    <row r="778" spans="1:17">
      <c r="A778" s="43"/>
      <c r="B778" s="67"/>
      <c r="C778" s="43" t="s">
        <v>181</v>
      </c>
      <c r="D778" s="187" t="str">
        <f t="shared" si="34"/>
        <v/>
      </c>
      <c r="E778" s="187" t="str">
        <f t="shared" si="35"/>
        <v/>
      </c>
      <c r="F778" s="187" t="str">
        <f t="shared" si="36"/>
        <v/>
      </c>
      <c r="G778" s="187" t="e">
        <f>VLOOKUP(F778,'Expense group &amp; type'!$E$6:$F$52,2,FALSE)</f>
        <v>#N/A</v>
      </c>
      <c r="H778" s="46"/>
      <c r="I778" s="46"/>
      <c r="J778" s="189">
        <v>0</v>
      </c>
      <c r="K778" s="59"/>
      <c r="L778" s="188">
        <v>0</v>
      </c>
      <c r="M778" s="49"/>
      <c r="N778" s="46"/>
      <c r="O778" s="46"/>
      <c r="P778" s="46"/>
      <c r="Q778" s="46"/>
    </row>
    <row r="779" spans="1:17">
      <c r="A779" s="43"/>
      <c r="B779" s="67"/>
      <c r="C779" s="43" t="s">
        <v>181</v>
      </c>
      <c r="D779" s="187" t="str">
        <f t="shared" si="34"/>
        <v/>
      </c>
      <c r="E779" s="187" t="str">
        <f t="shared" si="35"/>
        <v/>
      </c>
      <c r="F779" s="187" t="str">
        <f t="shared" si="36"/>
        <v/>
      </c>
      <c r="G779" s="187" t="e">
        <f>VLOOKUP(F779,'Expense group &amp; type'!$E$6:$F$52,2,FALSE)</f>
        <v>#N/A</v>
      </c>
      <c r="H779" s="46"/>
      <c r="I779" s="46"/>
      <c r="J779" s="189">
        <v>0</v>
      </c>
      <c r="K779" s="59"/>
      <c r="L779" s="188">
        <v>0</v>
      </c>
      <c r="M779" s="49"/>
      <c r="N779" s="46"/>
      <c r="O779" s="46"/>
      <c r="P779" s="46"/>
      <c r="Q779" s="46"/>
    </row>
    <row r="780" spans="1:17">
      <c r="A780" s="43"/>
      <c r="B780" s="67"/>
      <c r="C780" s="43" t="s">
        <v>181</v>
      </c>
      <c r="D780" s="187" t="str">
        <f t="shared" si="34"/>
        <v/>
      </c>
      <c r="E780" s="187" t="str">
        <f t="shared" si="35"/>
        <v/>
      </c>
      <c r="F780" s="187" t="str">
        <f t="shared" si="36"/>
        <v/>
      </c>
      <c r="G780" s="187" t="e">
        <f>VLOOKUP(F780,'Expense group &amp; type'!$E$6:$F$52,2,FALSE)</f>
        <v>#N/A</v>
      </c>
      <c r="H780" s="46"/>
      <c r="I780" s="46"/>
      <c r="J780" s="189">
        <v>0</v>
      </c>
      <c r="K780" s="59"/>
      <c r="L780" s="188">
        <v>0</v>
      </c>
      <c r="M780" s="49"/>
      <c r="N780" s="46"/>
      <c r="O780" s="46"/>
      <c r="P780" s="46"/>
      <c r="Q780" s="46"/>
    </row>
    <row r="781" spans="1:17">
      <c r="A781" s="43"/>
      <c r="B781" s="67"/>
      <c r="C781" s="43" t="s">
        <v>181</v>
      </c>
      <c r="D781" s="187" t="str">
        <f t="shared" si="34"/>
        <v/>
      </c>
      <c r="E781" s="187" t="str">
        <f t="shared" si="35"/>
        <v/>
      </c>
      <c r="F781" s="187" t="str">
        <f t="shared" si="36"/>
        <v/>
      </c>
      <c r="G781" s="187" t="e">
        <f>VLOOKUP(F781,'Expense group &amp; type'!$E$6:$F$52,2,FALSE)</f>
        <v>#N/A</v>
      </c>
      <c r="H781" s="46"/>
      <c r="I781" s="46"/>
      <c r="J781" s="189">
        <v>0</v>
      </c>
      <c r="K781" s="59"/>
      <c r="L781" s="188">
        <v>0</v>
      </c>
      <c r="M781" s="49"/>
      <c r="N781" s="46"/>
      <c r="O781" s="46"/>
      <c r="P781" s="46"/>
      <c r="Q781" s="46"/>
    </row>
    <row r="782" spans="1:17">
      <c r="A782" s="43"/>
      <c r="B782" s="67"/>
      <c r="C782" s="43" t="s">
        <v>181</v>
      </c>
      <c r="D782" s="187" t="str">
        <f t="shared" ref="D782:D845" si="37">LEFT(RIGHT(B782,3),1)</f>
        <v/>
      </c>
      <c r="E782" s="187" t="str">
        <f t="shared" ref="E782:E845" si="38">RIGHT(B782,2)</f>
        <v/>
      </c>
      <c r="F782" s="187" t="str">
        <f t="shared" ref="F782:F845" si="39">RIGHT(LEFT(B782,3),2)</f>
        <v/>
      </c>
      <c r="G782" s="187" t="e">
        <f>VLOOKUP(F782,'Expense group &amp; type'!$E$6:$F$52,2,FALSE)</f>
        <v>#N/A</v>
      </c>
      <c r="H782" s="46"/>
      <c r="I782" s="46"/>
      <c r="J782" s="189">
        <v>0</v>
      </c>
      <c r="K782" s="59"/>
      <c r="L782" s="188">
        <v>0</v>
      </c>
      <c r="M782" s="49"/>
      <c r="N782" s="46"/>
      <c r="O782" s="46"/>
      <c r="P782" s="46"/>
      <c r="Q782" s="46"/>
    </row>
    <row r="783" spans="1:17">
      <c r="A783" s="43"/>
      <c r="B783" s="67"/>
      <c r="C783" s="43" t="s">
        <v>181</v>
      </c>
      <c r="D783" s="187" t="str">
        <f t="shared" si="37"/>
        <v/>
      </c>
      <c r="E783" s="187" t="str">
        <f t="shared" si="38"/>
        <v/>
      </c>
      <c r="F783" s="187" t="str">
        <f t="shared" si="39"/>
        <v/>
      </c>
      <c r="G783" s="187" t="e">
        <f>VLOOKUP(F783,'Expense group &amp; type'!$E$6:$F$52,2,FALSE)</f>
        <v>#N/A</v>
      </c>
      <c r="H783" s="46"/>
      <c r="I783" s="46"/>
      <c r="J783" s="189">
        <v>0</v>
      </c>
      <c r="K783" s="59"/>
      <c r="L783" s="188">
        <v>0</v>
      </c>
      <c r="M783" s="49"/>
      <c r="N783" s="46"/>
      <c r="O783" s="46"/>
      <c r="P783" s="46"/>
      <c r="Q783" s="46"/>
    </row>
    <row r="784" spans="1:17">
      <c r="A784" s="43"/>
      <c r="B784" s="67"/>
      <c r="C784" s="43" t="s">
        <v>181</v>
      </c>
      <c r="D784" s="187" t="str">
        <f t="shared" si="37"/>
        <v/>
      </c>
      <c r="E784" s="187" t="str">
        <f t="shared" si="38"/>
        <v/>
      </c>
      <c r="F784" s="187" t="str">
        <f t="shared" si="39"/>
        <v/>
      </c>
      <c r="G784" s="187" t="e">
        <f>VLOOKUP(F784,'Expense group &amp; type'!$E$6:$F$52,2,FALSE)</f>
        <v>#N/A</v>
      </c>
      <c r="H784" s="46"/>
      <c r="I784" s="46"/>
      <c r="J784" s="189">
        <v>0</v>
      </c>
      <c r="K784" s="59"/>
      <c r="L784" s="188">
        <v>0</v>
      </c>
      <c r="M784" s="49"/>
      <c r="N784" s="46"/>
      <c r="O784" s="46"/>
      <c r="P784" s="46"/>
      <c r="Q784" s="46"/>
    </row>
    <row r="785" spans="1:17">
      <c r="A785" s="43"/>
      <c r="B785" s="67"/>
      <c r="C785" s="43" t="s">
        <v>181</v>
      </c>
      <c r="D785" s="187" t="str">
        <f t="shared" si="37"/>
        <v/>
      </c>
      <c r="E785" s="187" t="str">
        <f t="shared" si="38"/>
        <v/>
      </c>
      <c r="F785" s="187" t="str">
        <f t="shared" si="39"/>
        <v/>
      </c>
      <c r="G785" s="187" t="e">
        <f>VLOOKUP(F785,'Expense group &amp; type'!$E$6:$F$52,2,FALSE)</f>
        <v>#N/A</v>
      </c>
      <c r="H785" s="46"/>
      <c r="I785" s="46"/>
      <c r="J785" s="189">
        <v>0</v>
      </c>
      <c r="K785" s="59"/>
      <c r="L785" s="188">
        <v>0</v>
      </c>
      <c r="M785" s="49"/>
      <c r="N785" s="46"/>
      <c r="O785" s="46"/>
      <c r="P785" s="46"/>
      <c r="Q785" s="46"/>
    </row>
    <row r="786" spans="1:17">
      <c r="A786" s="43"/>
      <c r="B786" s="67"/>
      <c r="C786" s="43" t="s">
        <v>181</v>
      </c>
      <c r="D786" s="187" t="str">
        <f t="shared" si="37"/>
        <v/>
      </c>
      <c r="E786" s="187" t="str">
        <f t="shared" si="38"/>
        <v/>
      </c>
      <c r="F786" s="187" t="str">
        <f t="shared" si="39"/>
        <v/>
      </c>
      <c r="G786" s="187" t="e">
        <f>VLOOKUP(F786,'Expense group &amp; type'!$E$6:$F$52,2,FALSE)</f>
        <v>#N/A</v>
      </c>
      <c r="H786" s="46"/>
      <c r="I786" s="46"/>
      <c r="J786" s="189">
        <v>0</v>
      </c>
      <c r="K786" s="59"/>
      <c r="L786" s="188">
        <v>0</v>
      </c>
      <c r="M786" s="49"/>
      <c r="N786" s="46"/>
      <c r="O786" s="46"/>
      <c r="P786" s="46"/>
      <c r="Q786" s="46"/>
    </row>
    <row r="787" spans="1:17">
      <c r="A787" s="43"/>
      <c r="B787" s="67"/>
      <c r="C787" s="43" t="s">
        <v>181</v>
      </c>
      <c r="D787" s="187" t="str">
        <f t="shared" si="37"/>
        <v/>
      </c>
      <c r="E787" s="187" t="str">
        <f t="shared" si="38"/>
        <v/>
      </c>
      <c r="F787" s="187" t="str">
        <f t="shared" si="39"/>
        <v/>
      </c>
      <c r="G787" s="187" t="e">
        <f>VLOOKUP(F787,'Expense group &amp; type'!$E$6:$F$52,2,FALSE)</f>
        <v>#N/A</v>
      </c>
      <c r="H787" s="46"/>
      <c r="I787" s="46"/>
      <c r="J787" s="189">
        <v>0</v>
      </c>
      <c r="K787" s="59"/>
      <c r="L787" s="188">
        <v>0</v>
      </c>
      <c r="M787" s="49"/>
      <c r="N787" s="46"/>
      <c r="O787" s="46"/>
      <c r="P787" s="46"/>
      <c r="Q787" s="46"/>
    </row>
    <row r="788" spans="1:17">
      <c r="A788" s="43"/>
      <c r="B788" s="67"/>
      <c r="C788" s="43" t="s">
        <v>181</v>
      </c>
      <c r="D788" s="187" t="str">
        <f t="shared" si="37"/>
        <v/>
      </c>
      <c r="E788" s="187" t="str">
        <f t="shared" si="38"/>
        <v/>
      </c>
      <c r="F788" s="187" t="str">
        <f t="shared" si="39"/>
        <v/>
      </c>
      <c r="G788" s="187" t="e">
        <f>VLOOKUP(F788,'Expense group &amp; type'!$E$6:$F$52,2,FALSE)</f>
        <v>#N/A</v>
      </c>
      <c r="H788" s="46"/>
      <c r="I788" s="46"/>
      <c r="J788" s="189">
        <v>0</v>
      </c>
      <c r="K788" s="59"/>
      <c r="L788" s="188">
        <v>0</v>
      </c>
      <c r="M788" s="49"/>
      <c r="N788" s="46"/>
      <c r="O788" s="46"/>
      <c r="P788" s="46"/>
      <c r="Q788" s="46"/>
    </row>
    <row r="789" spans="1:17">
      <c r="A789" s="43"/>
      <c r="B789" s="67"/>
      <c r="C789" s="43" t="s">
        <v>181</v>
      </c>
      <c r="D789" s="187" t="str">
        <f t="shared" si="37"/>
        <v/>
      </c>
      <c r="E789" s="187" t="str">
        <f t="shared" si="38"/>
        <v/>
      </c>
      <c r="F789" s="187" t="str">
        <f t="shared" si="39"/>
        <v/>
      </c>
      <c r="G789" s="187" t="e">
        <f>VLOOKUP(F789,'Expense group &amp; type'!$E$6:$F$52,2,FALSE)</f>
        <v>#N/A</v>
      </c>
      <c r="H789" s="46"/>
      <c r="I789" s="46"/>
      <c r="J789" s="189">
        <v>0</v>
      </c>
      <c r="K789" s="59"/>
      <c r="L789" s="188">
        <v>0</v>
      </c>
      <c r="M789" s="49"/>
      <c r="N789" s="46"/>
      <c r="O789" s="46"/>
      <c r="P789" s="46"/>
      <c r="Q789" s="46"/>
    </row>
    <row r="790" spans="1:17">
      <c r="A790" s="43"/>
      <c r="B790" s="67"/>
      <c r="C790" s="43" t="s">
        <v>181</v>
      </c>
      <c r="D790" s="187" t="str">
        <f t="shared" si="37"/>
        <v/>
      </c>
      <c r="E790" s="187" t="str">
        <f t="shared" si="38"/>
        <v/>
      </c>
      <c r="F790" s="187" t="str">
        <f t="shared" si="39"/>
        <v/>
      </c>
      <c r="G790" s="187" t="e">
        <f>VLOOKUP(F790,'Expense group &amp; type'!$E$6:$F$52,2,FALSE)</f>
        <v>#N/A</v>
      </c>
      <c r="H790" s="46"/>
      <c r="I790" s="46"/>
      <c r="J790" s="189">
        <v>0</v>
      </c>
      <c r="K790" s="59"/>
      <c r="L790" s="188">
        <v>0</v>
      </c>
      <c r="M790" s="49"/>
      <c r="N790" s="46"/>
      <c r="O790" s="46"/>
      <c r="P790" s="46"/>
      <c r="Q790" s="46"/>
    </row>
    <row r="791" spans="1:17">
      <c r="A791" s="43"/>
      <c r="B791" s="67"/>
      <c r="C791" s="43" t="s">
        <v>181</v>
      </c>
      <c r="D791" s="187" t="str">
        <f t="shared" si="37"/>
        <v/>
      </c>
      <c r="E791" s="187" t="str">
        <f t="shared" si="38"/>
        <v/>
      </c>
      <c r="F791" s="187" t="str">
        <f t="shared" si="39"/>
        <v/>
      </c>
      <c r="G791" s="187" t="e">
        <f>VLOOKUP(F791,'Expense group &amp; type'!$E$6:$F$52,2,FALSE)</f>
        <v>#N/A</v>
      </c>
      <c r="H791" s="46"/>
      <c r="I791" s="46"/>
      <c r="J791" s="189">
        <v>0</v>
      </c>
      <c r="K791" s="59"/>
      <c r="L791" s="188">
        <v>0</v>
      </c>
      <c r="M791" s="49"/>
      <c r="N791" s="46"/>
      <c r="O791" s="46"/>
      <c r="P791" s="46"/>
      <c r="Q791" s="46"/>
    </row>
    <row r="792" spans="1:17">
      <c r="A792" s="43"/>
      <c r="B792" s="67"/>
      <c r="C792" s="43" t="s">
        <v>181</v>
      </c>
      <c r="D792" s="187" t="str">
        <f t="shared" si="37"/>
        <v/>
      </c>
      <c r="E792" s="187" t="str">
        <f t="shared" si="38"/>
        <v/>
      </c>
      <c r="F792" s="187" t="str">
        <f t="shared" si="39"/>
        <v/>
      </c>
      <c r="G792" s="187" t="e">
        <f>VLOOKUP(F792,'Expense group &amp; type'!$E$6:$F$52,2,FALSE)</f>
        <v>#N/A</v>
      </c>
      <c r="H792" s="46"/>
      <c r="I792" s="46"/>
      <c r="J792" s="189">
        <v>0</v>
      </c>
      <c r="K792" s="59"/>
      <c r="L792" s="188">
        <v>0</v>
      </c>
      <c r="M792" s="49"/>
      <c r="N792" s="46"/>
      <c r="O792" s="46"/>
      <c r="P792" s="46"/>
      <c r="Q792" s="46"/>
    </row>
    <row r="793" spans="1:17">
      <c r="A793" s="43"/>
      <c r="B793" s="67"/>
      <c r="C793" s="43" t="s">
        <v>181</v>
      </c>
      <c r="D793" s="187" t="str">
        <f t="shared" si="37"/>
        <v/>
      </c>
      <c r="E793" s="187" t="str">
        <f t="shared" si="38"/>
        <v/>
      </c>
      <c r="F793" s="187" t="str">
        <f t="shared" si="39"/>
        <v/>
      </c>
      <c r="G793" s="187" t="e">
        <f>VLOOKUP(F793,'Expense group &amp; type'!$E$6:$F$52,2,FALSE)</f>
        <v>#N/A</v>
      </c>
      <c r="H793" s="46"/>
      <c r="I793" s="46"/>
      <c r="J793" s="189">
        <v>0</v>
      </c>
      <c r="K793" s="59"/>
      <c r="L793" s="188">
        <v>0</v>
      </c>
      <c r="M793" s="49"/>
      <c r="N793" s="46"/>
      <c r="O793" s="46"/>
      <c r="P793" s="46"/>
      <c r="Q793" s="46"/>
    </row>
    <row r="794" spans="1:17">
      <c r="A794" s="43"/>
      <c r="B794" s="67"/>
      <c r="C794" s="43" t="s">
        <v>181</v>
      </c>
      <c r="D794" s="187" t="str">
        <f t="shared" si="37"/>
        <v/>
      </c>
      <c r="E794" s="187" t="str">
        <f t="shared" si="38"/>
        <v/>
      </c>
      <c r="F794" s="187" t="str">
        <f t="shared" si="39"/>
        <v/>
      </c>
      <c r="G794" s="187" t="e">
        <f>VLOOKUP(F794,'Expense group &amp; type'!$E$6:$F$52,2,FALSE)</f>
        <v>#N/A</v>
      </c>
      <c r="H794" s="46"/>
      <c r="I794" s="46"/>
      <c r="J794" s="189">
        <v>0</v>
      </c>
      <c r="K794" s="59"/>
      <c r="L794" s="188">
        <v>0</v>
      </c>
      <c r="M794" s="49"/>
      <c r="N794" s="46"/>
      <c r="O794" s="46"/>
      <c r="P794" s="46"/>
      <c r="Q794" s="46"/>
    </row>
    <row r="795" spans="1:17">
      <c r="A795" s="43"/>
      <c r="B795" s="67"/>
      <c r="C795" s="43" t="s">
        <v>181</v>
      </c>
      <c r="D795" s="187" t="str">
        <f t="shared" si="37"/>
        <v/>
      </c>
      <c r="E795" s="187" t="str">
        <f t="shared" si="38"/>
        <v/>
      </c>
      <c r="F795" s="187" t="str">
        <f t="shared" si="39"/>
        <v/>
      </c>
      <c r="G795" s="187" t="e">
        <f>VLOOKUP(F795,'Expense group &amp; type'!$E$6:$F$52,2,FALSE)</f>
        <v>#N/A</v>
      </c>
      <c r="H795" s="46"/>
      <c r="I795" s="46"/>
      <c r="J795" s="189">
        <v>0</v>
      </c>
      <c r="K795" s="59"/>
      <c r="L795" s="188">
        <v>0</v>
      </c>
      <c r="M795" s="49"/>
      <c r="N795" s="46"/>
      <c r="O795" s="46"/>
      <c r="P795" s="46"/>
      <c r="Q795" s="46"/>
    </row>
    <row r="796" spans="1:17">
      <c r="A796" s="43"/>
      <c r="B796" s="67"/>
      <c r="C796" s="43" t="s">
        <v>181</v>
      </c>
      <c r="D796" s="187" t="str">
        <f t="shared" si="37"/>
        <v/>
      </c>
      <c r="E796" s="187" t="str">
        <f t="shared" si="38"/>
        <v/>
      </c>
      <c r="F796" s="187" t="str">
        <f t="shared" si="39"/>
        <v/>
      </c>
      <c r="G796" s="187" t="e">
        <f>VLOOKUP(F796,'Expense group &amp; type'!$E$6:$F$52,2,FALSE)</f>
        <v>#N/A</v>
      </c>
      <c r="H796" s="46"/>
      <c r="I796" s="46"/>
      <c r="J796" s="189">
        <v>0</v>
      </c>
      <c r="K796" s="59"/>
      <c r="L796" s="188">
        <v>0</v>
      </c>
      <c r="M796" s="49"/>
      <c r="N796" s="46"/>
      <c r="O796" s="46"/>
      <c r="P796" s="46"/>
      <c r="Q796" s="46"/>
    </row>
    <row r="797" spans="1:17">
      <c r="A797" s="43"/>
      <c r="B797" s="67"/>
      <c r="C797" s="43" t="s">
        <v>181</v>
      </c>
      <c r="D797" s="187" t="str">
        <f t="shared" si="37"/>
        <v/>
      </c>
      <c r="E797" s="187" t="str">
        <f t="shared" si="38"/>
        <v/>
      </c>
      <c r="F797" s="187" t="str">
        <f t="shared" si="39"/>
        <v/>
      </c>
      <c r="G797" s="187" t="e">
        <f>VLOOKUP(F797,'Expense group &amp; type'!$E$6:$F$52,2,FALSE)</f>
        <v>#N/A</v>
      </c>
      <c r="H797" s="46"/>
      <c r="I797" s="46"/>
      <c r="J797" s="189">
        <v>0</v>
      </c>
      <c r="K797" s="59"/>
      <c r="L797" s="188">
        <v>0</v>
      </c>
      <c r="M797" s="49"/>
      <c r="N797" s="46"/>
      <c r="O797" s="46"/>
      <c r="P797" s="46"/>
      <c r="Q797" s="46"/>
    </row>
    <row r="798" spans="1:17">
      <c r="A798" s="43"/>
      <c r="B798" s="67"/>
      <c r="C798" s="43" t="s">
        <v>181</v>
      </c>
      <c r="D798" s="187" t="str">
        <f t="shared" si="37"/>
        <v/>
      </c>
      <c r="E798" s="187" t="str">
        <f t="shared" si="38"/>
        <v/>
      </c>
      <c r="F798" s="187" t="str">
        <f t="shared" si="39"/>
        <v/>
      </c>
      <c r="G798" s="187" t="e">
        <f>VLOOKUP(F798,'Expense group &amp; type'!$E$6:$F$52,2,FALSE)</f>
        <v>#N/A</v>
      </c>
      <c r="H798" s="46"/>
      <c r="I798" s="46"/>
      <c r="J798" s="189">
        <v>0</v>
      </c>
      <c r="K798" s="59"/>
      <c r="L798" s="188">
        <v>0</v>
      </c>
      <c r="M798" s="49"/>
      <c r="N798" s="46"/>
      <c r="O798" s="46"/>
      <c r="P798" s="46"/>
      <c r="Q798" s="46"/>
    </row>
    <row r="799" spans="1:17">
      <c r="A799" s="43"/>
      <c r="B799" s="67"/>
      <c r="C799" s="43" t="s">
        <v>181</v>
      </c>
      <c r="D799" s="187" t="str">
        <f t="shared" si="37"/>
        <v/>
      </c>
      <c r="E799" s="187" t="str">
        <f t="shared" si="38"/>
        <v/>
      </c>
      <c r="F799" s="187" t="str">
        <f t="shared" si="39"/>
        <v/>
      </c>
      <c r="G799" s="187" t="e">
        <f>VLOOKUP(F799,'Expense group &amp; type'!$E$6:$F$52,2,FALSE)</f>
        <v>#N/A</v>
      </c>
      <c r="H799" s="46"/>
      <c r="I799" s="46"/>
      <c r="J799" s="189">
        <v>0</v>
      </c>
      <c r="K799" s="59"/>
      <c r="L799" s="188">
        <v>0</v>
      </c>
      <c r="M799" s="49"/>
      <c r="N799" s="46"/>
      <c r="O799" s="46"/>
      <c r="P799" s="46"/>
      <c r="Q799" s="46"/>
    </row>
    <row r="800" spans="1:17">
      <c r="A800" s="43"/>
      <c r="B800" s="67"/>
      <c r="C800" s="43" t="s">
        <v>181</v>
      </c>
      <c r="D800" s="187" t="str">
        <f t="shared" si="37"/>
        <v/>
      </c>
      <c r="E800" s="187" t="str">
        <f t="shared" si="38"/>
        <v/>
      </c>
      <c r="F800" s="187" t="str">
        <f t="shared" si="39"/>
        <v/>
      </c>
      <c r="G800" s="187" t="e">
        <f>VLOOKUP(F800,'Expense group &amp; type'!$E$6:$F$52,2,FALSE)</f>
        <v>#N/A</v>
      </c>
      <c r="H800" s="46"/>
      <c r="I800" s="46"/>
      <c r="J800" s="189">
        <v>0</v>
      </c>
      <c r="K800" s="59"/>
      <c r="L800" s="188">
        <v>0</v>
      </c>
      <c r="M800" s="49"/>
      <c r="N800" s="46"/>
      <c r="O800" s="46"/>
      <c r="P800" s="46"/>
      <c r="Q800" s="46"/>
    </row>
    <row r="801" spans="1:17">
      <c r="A801" s="43"/>
      <c r="B801" s="67"/>
      <c r="C801" s="43" t="s">
        <v>181</v>
      </c>
      <c r="D801" s="187" t="str">
        <f t="shared" si="37"/>
        <v/>
      </c>
      <c r="E801" s="187" t="str">
        <f t="shared" si="38"/>
        <v/>
      </c>
      <c r="F801" s="187" t="str">
        <f t="shared" si="39"/>
        <v/>
      </c>
      <c r="G801" s="187" t="e">
        <f>VLOOKUP(F801,'Expense group &amp; type'!$E$6:$F$52,2,FALSE)</f>
        <v>#N/A</v>
      </c>
      <c r="H801" s="46"/>
      <c r="I801" s="46"/>
      <c r="J801" s="189">
        <v>0</v>
      </c>
      <c r="K801" s="59"/>
      <c r="L801" s="188">
        <v>0</v>
      </c>
      <c r="M801" s="49"/>
      <c r="N801" s="46"/>
      <c r="O801" s="46"/>
      <c r="P801" s="46"/>
      <c r="Q801" s="46"/>
    </row>
    <row r="802" spans="1:17">
      <c r="A802" s="43"/>
      <c r="B802" s="67"/>
      <c r="C802" s="43" t="s">
        <v>181</v>
      </c>
      <c r="D802" s="187" t="str">
        <f t="shared" si="37"/>
        <v/>
      </c>
      <c r="E802" s="187" t="str">
        <f t="shared" si="38"/>
        <v/>
      </c>
      <c r="F802" s="187" t="str">
        <f t="shared" si="39"/>
        <v/>
      </c>
      <c r="G802" s="187" t="e">
        <f>VLOOKUP(F802,'Expense group &amp; type'!$E$6:$F$52,2,FALSE)</f>
        <v>#N/A</v>
      </c>
      <c r="H802" s="46"/>
      <c r="I802" s="46"/>
      <c r="J802" s="189">
        <v>0</v>
      </c>
      <c r="K802" s="59"/>
      <c r="L802" s="188">
        <v>0</v>
      </c>
      <c r="M802" s="49"/>
      <c r="N802" s="46"/>
      <c r="O802" s="46"/>
      <c r="P802" s="46"/>
      <c r="Q802" s="46"/>
    </row>
    <row r="803" spans="1:17">
      <c r="A803" s="43"/>
      <c r="B803" s="67"/>
      <c r="C803" s="43" t="s">
        <v>181</v>
      </c>
      <c r="D803" s="187" t="str">
        <f t="shared" si="37"/>
        <v/>
      </c>
      <c r="E803" s="187" t="str">
        <f t="shared" si="38"/>
        <v/>
      </c>
      <c r="F803" s="187" t="str">
        <f t="shared" si="39"/>
        <v/>
      </c>
      <c r="G803" s="187" t="e">
        <f>VLOOKUP(F803,'Expense group &amp; type'!$E$6:$F$52,2,FALSE)</f>
        <v>#N/A</v>
      </c>
      <c r="H803" s="46"/>
      <c r="I803" s="46"/>
      <c r="J803" s="189">
        <v>0</v>
      </c>
      <c r="K803" s="59"/>
      <c r="L803" s="188">
        <v>0</v>
      </c>
      <c r="M803" s="49"/>
      <c r="N803" s="46"/>
      <c r="O803" s="46"/>
      <c r="P803" s="46"/>
      <c r="Q803" s="46"/>
    </row>
    <row r="804" spans="1:17">
      <c r="A804" s="43"/>
      <c r="B804" s="67"/>
      <c r="C804" s="43" t="s">
        <v>181</v>
      </c>
      <c r="D804" s="187" t="str">
        <f t="shared" si="37"/>
        <v/>
      </c>
      <c r="E804" s="187" t="str">
        <f t="shared" si="38"/>
        <v/>
      </c>
      <c r="F804" s="187" t="str">
        <f t="shared" si="39"/>
        <v/>
      </c>
      <c r="G804" s="187" t="e">
        <f>VLOOKUP(F804,'Expense group &amp; type'!$E$6:$F$52,2,FALSE)</f>
        <v>#N/A</v>
      </c>
      <c r="H804" s="46"/>
      <c r="I804" s="46"/>
      <c r="J804" s="189">
        <v>0</v>
      </c>
      <c r="K804" s="59"/>
      <c r="L804" s="188">
        <v>0</v>
      </c>
      <c r="M804" s="49"/>
      <c r="N804" s="46"/>
      <c r="O804" s="46"/>
      <c r="P804" s="46"/>
      <c r="Q804" s="46"/>
    </row>
    <row r="805" spans="1:17">
      <c r="A805" s="43"/>
      <c r="B805" s="67"/>
      <c r="C805" s="43" t="s">
        <v>181</v>
      </c>
      <c r="D805" s="187" t="str">
        <f t="shared" si="37"/>
        <v/>
      </c>
      <c r="E805" s="187" t="str">
        <f t="shared" si="38"/>
        <v/>
      </c>
      <c r="F805" s="187" t="str">
        <f t="shared" si="39"/>
        <v/>
      </c>
      <c r="G805" s="187" t="e">
        <f>VLOOKUP(F805,'Expense group &amp; type'!$E$6:$F$52,2,FALSE)</f>
        <v>#N/A</v>
      </c>
      <c r="H805" s="46"/>
      <c r="I805" s="46"/>
      <c r="J805" s="189">
        <v>0</v>
      </c>
      <c r="K805" s="59"/>
      <c r="L805" s="188">
        <v>0</v>
      </c>
      <c r="M805" s="49"/>
      <c r="N805" s="46"/>
      <c r="O805" s="46"/>
      <c r="P805" s="46"/>
      <c r="Q805" s="46"/>
    </row>
    <row r="806" spans="1:17">
      <c r="A806" s="43"/>
      <c r="B806" s="67"/>
      <c r="C806" s="43" t="s">
        <v>181</v>
      </c>
      <c r="D806" s="187" t="str">
        <f t="shared" si="37"/>
        <v/>
      </c>
      <c r="E806" s="187" t="str">
        <f t="shared" si="38"/>
        <v/>
      </c>
      <c r="F806" s="187" t="str">
        <f t="shared" si="39"/>
        <v/>
      </c>
      <c r="G806" s="187" t="e">
        <f>VLOOKUP(F806,'Expense group &amp; type'!$E$6:$F$52,2,FALSE)</f>
        <v>#N/A</v>
      </c>
      <c r="H806" s="46"/>
      <c r="I806" s="46"/>
      <c r="J806" s="189">
        <v>0</v>
      </c>
      <c r="K806" s="59"/>
      <c r="L806" s="188">
        <v>0</v>
      </c>
      <c r="M806" s="49"/>
      <c r="N806" s="46"/>
      <c r="O806" s="46"/>
      <c r="P806" s="46"/>
      <c r="Q806" s="46"/>
    </row>
    <row r="807" spans="1:17">
      <c r="A807" s="43"/>
      <c r="B807" s="67"/>
      <c r="C807" s="43" t="s">
        <v>181</v>
      </c>
      <c r="D807" s="187" t="str">
        <f t="shared" si="37"/>
        <v/>
      </c>
      <c r="E807" s="187" t="str">
        <f t="shared" si="38"/>
        <v/>
      </c>
      <c r="F807" s="187" t="str">
        <f t="shared" si="39"/>
        <v/>
      </c>
      <c r="G807" s="187" t="e">
        <f>VLOOKUP(F807,'Expense group &amp; type'!$E$6:$F$52,2,FALSE)</f>
        <v>#N/A</v>
      </c>
      <c r="H807" s="46"/>
      <c r="I807" s="46"/>
      <c r="J807" s="189">
        <v>0</v>
      </c>
      <c r="K807" s="59"/>
      <c r="L807" s="188">
        <v>0</v>
      </c>
      <c r="M807" s="49"/>
      <c r="N807" s="46"/>
      <c r="O807" s="46"/>
      <c r="P807" s="46"/>
      <c r="Q807" s="46"/>
    </row>
    <row r="808" spans="1:17">
      <c r="A808" s="43"/>
      <c r="B808" s="67"/>
      <c r="C808" s="43" t="s">
        <v>181</v>
      </c>
      <c r="D808" s="187" t="str">
        <f t="shared" si="37"/>
        <v/>
      </c>
      <c r="E808" s="187" t="str">
        <f t="shared" si="38"/>
        <v/>
      </c>
      <c r="F808" s="187" t="str">
        <f t="shared" si="39"/>
        <v/>
      </c>
      <c r="G808" s="187" t="e">
        <f>VLOOKUP(F808,'Expense group &amp; type'!$E$6:$F$52,2,FALSE)</f>
        <v>#N/A</v>
      </c>
      <c r="H808" s="46"/>
      <c r="I808" s="46"/>
      <c r="J808" s="189">
        <v>0</v>
      </c>
      <c r="K808" s="59"/>
      <c r="L808" s="188">
        <v>0</v>
      </c>
      <c r="M808" s="49"/>
      <c r="N808" s="46"/>
      <c r="O808" s="46"/>
      <c r="P808" s="46"/>
      <c r="Q808" s="46"/>
    </row>
    <row r="809" spans="1:17">
      <c r="A809" s="43"/>
      <c r="B809" s="67"/>
      <c r="C809" s="43" t="s">
        <v>181</v>
      </c>
      <c r="D809" s="187" t="str">
        <f t="shared" si="37"/>
        <v/>
      </c>
      <c r="E809" s="187" t="str">
        <f t="shared" si="38"/>
        <v/>
      </c>
      <c r="F809" s="187" t="str">
        <f t="shared" si="39"/>
        <v/>
      </c>
      <c r="G809" s="187" t="e">
        <f>VLOOKUP(F809,'Expense group &amp; type'!$E$6:$F$52,2,FALSE)</f>
        <v>#N/A</v>
      </c>
      <c r="H809" s="46"/>
      <c r="I809" s="46"/>
      <c r="J809" s="189">
        <v>0</v>
      </c>
      <c r="K809" s="59"/>
      <c r="L809" s="188">
        <v>0</v>
      </c>
      <c r="M809" s="49"/>
      <c r="N809" s="46"/>
      <c r="O809" s="46"/>
      <c r="P809" s="46"/>
      <c r="Q809" s="46"/>
    </row>
    <row r="810" spans="1:17">
      <c r="A810" s="43"/>
      <c r="B810" s="67"/>
      <c r="C810" s="43" t="s">
        <v>181</v>
      </c>
      <c r="D810" s="187" t="str">
        <f t="shared" si="37"/>
        <v/>
      </c>
      <c r="E810" s="187" t="str">
        <f t="shared" si="38"/>
        <v/>
      </c>
      <c r="F810" s="187" t="str">
        <f t="shared" si="39"/>
        <v/>
      </c>
      <c r="G810" s="187" t="e">
        <f>VLOOKUP(F810,'Expense group &amp; type'!$E$6:$F$52,2,FALSE)</f>
        <v>#N/A</v>
      </c>
      <c r="H810" s="46"/>
      <c r="I810" s="46"/>
      <c r="J810" s="189">
        <v>0</v>
      </c>
      <c r="K810" s="59"/>
      <c r="L810" s="188">
        <v>0</v>
      </c>
      <c r="M810" s="49"/>
      <c r="N810" s="46"/>
      <c r="O810" s="46"/>
      <c r="P810" s="46"/>
      <c r="Q810" s="46"/>
    </row>
    <row r="811" spans="1:17">
      <c r="A811" s="43"/>
      <c r="B811" s="67"/>
      <c r="C811" s="43" t="s">
        <v>181</v>
      </c>
      <c r="D811" s="187" t="str">
        <f t="shared" si="37"/>
        <v/>
      </c>
      <c r="E811" s="187" t="str">
        <f t="shared" si="38"/>
        <v/>
      </c>
      <c r="F811" s="187" t="str">
        <f t="shared" si="39"/>
        <v/>
      </c>
      <c r="G811" s="187" t="e">
        <f>VLOOKUP(F811,'Expense group &amp; type'!$E$6:$F$52,2,FALSE)</f>
        <v>#N/A</v>
      </c>
      <c r="H811" s="46"/>
      <c r="I811" s="46"/>
      <c r="J811" s="189">
        <v>0</v>
      </c>
      <c r="K811" s="59"/>
      <c r="L811" s="188">
        <v>0</v>
      </c>
      <c r="M811" s="49"/>
      <c r="N811" s="46"/>
      <c r="O811" s="46"/>
      <c r="P811" s="46"/>
      <c r="Q811" s="46"/>
    </row>
    <row r="812" spans="1:17">
      <c r="A812" s="43"/>
      <c r="B812" s="67"/>
      <c r="C812" s="43" t="s">
        <v>181</v>
      </c>
      <c r="D812" s="187" t="str">
        <f t="shared" si="37"/>
        <v/>
      </c>
      <c r="E812" s="187" t="str">
        <f t="shared" si="38"/>
        <v/>
      </c>
      <c r="F812" s="187" t="str">
        <f t="shared" si="39"/>
        <v/>
      </c>
      <c r="G812" s="187" t="e">
        <f>VLOOKUP(F812,'Expense group &amp; type'!$E$6:$F$52,2,FALSE)</f>
        <v>#N/A</v>
      </c>
      <c r="H812" s="46"/>
      <c r="I812" s="46"/>
      <c r="J812" s="189">
        <v>0</v>
      </c>
      <c r="K812" s="59"/>
      <c r="L812" s="188">
        <v>0</v>
      </c>
      <c r="M812" s="49"/>
      <c r="N812" s="46"/>
      <c r="O812" s="46"/>
      <c r="P812" s="46"/>
      <c r="Q812" s="46"/>
    </row>
    <row r="813" spans="1:17">
      <c r="A813" s="43"/>
      <c r="B813" s="67"/>
      <c r="C813" s="43" t="s">
        <v>181</v>
      </c>
      <c r="D813" s="187" t="str">
        <f t="shared" si="37"/>
        <v/>
      </c>
      <c r="E813" s="187" t="str">
        <f t="shared" si="38"/>
        <v/>
      </c>
      <c r="F813" s="187" t="str">
        <f t="shared" si="39"/>
        <v/>
      </c>
      <c r="G813" s="187" t="e">
        <f>VLOOKUP(F813,'Expense group &amp; type'!$E$6:$F$52,2,FALSE)</f>
        <v>#N/A</v>
      </c>
      <c r="H813" s="46"/>
      <c r="I813" s="46"/>
      <c r="J813" s="189">
        <v>0</v>
      </c>
      <c r="K813" s="59"/>
      <c r="L813" s="188">
        <v>0</v>
      </c>
      <c r="M813" s="49"/>
      <c r="N813" s="46"/>
      <c r="O813" s="46"/>
      <c r="P813" s="46"/>
      <c r="Q813" s="46"/>
    </row>
    <row r="814" spans="1:17">
      <c r="A814" s="43"/>
      <c r="B814" s="67"/>
      <c r="C814" s="43" t="s">
        <v>181</v>
      </c>
      <c r="D814" s="187" t="str">
        <f t="shared" si="37"/>
        <v/>
      </c>
      <c r="E814" s="187" t="str">
        <f t="shared" si="38"/>
        <v/>
      </c>
      <c r="F814" s="187" t="str">
        <f t="shared" si="39"/>
        <v/>
      </c>
      <c r="G814" s="187" t="e">
        <f>VLOOKUP(F814,'Expense group &amp; type'!$E$6:$F$52,2,FALSE)</f>
        <v>#N/A</v>
      </c>
      <c r="H814" s="46"/>
      <c r="I814" s="46"/>
      <c r="J814" s="189">
        <v>0</v>
      </c>
      <c r="K814" s="59"/>
      <c r="L814" s="188">
        <v>0</v>
      </c>
      <c r="M814" s="49"/>
      <c r="N814" s="46"/>
      <c r="O814" s="46"/>
      <c r="P814" s="46"/>
      <c r="Q814" s="46"/>
    </row>
    <row r="815" spans="1:17">
      <c r="A815" s="43"/>
      <c r="B815" s="67"/>
      <c r="C815" s="43" t="s">
        <v>181</v>
      </c>
      <c r="D815" s="187" t="str">
        <f t="shared" si="37"/>
        <v/>
      </c>
      <c r="E815" s="187" t="str">
        <f t="shared" si="38"/>
        <v/>
      </c>
      <c r="F815" s="187" t="str">
        <f t="shared" si="39"/>
        <v/>
      </c>
      <c r="G815" s="187" t="e">
        <f>VLOOKUP(F815,'Expense group &amp; type'!$E$6:$F$52,2,FALSE)</f>
        <v>#N/A</v>
      </c>
      <c r="H815" s="46"/>
      <c r="I815" s="46"/>
      <c r="J815" s="189">
        <v>0</v>
      </c>
      <c r="K815" s="59"/>
      <c r="L815" s="188">
        <v>0</v>
      </c>
      <c r="M815" s="49"/>
      <c r="N815" s="46"/>
      <c r="O815" s="46"/>
      <c r="P815" s="46"/>
      <c r="Q815" s="46"/>
    </row>
    <row r="816" spans="1:17">
      <c r="A816" s="43"/>
      <c r="B816" s="67"/>
      <c r="C816" s="43" t="s">
        <v>181</v>
      </c>
      <c r="D816" s="187" t="str">
        <f t="shared" si="37"/>
        <v/>
      </c>
      <c r="E816" s="187" t="str">
        <f t="shared" si="38"/>
        <v/>
      </c>
      <c r="F816" s="187" t="str">
        <f t="shared" si="39"/>
        <v/>
      </c>
      <c r="G816" s="187" t="e">
        <f>VLOOKUP(F816,'Expense group &amp; type'!$E$6:$F$52,2,FALSE)</f>
        <v>#N/A</v>
      </c>
      <c r="H816" s="46"/>
      <c r="I816" s="46"/>
      <c r="J816" s="189">
        <v>0</v>
      </c>
      <c r="K816" s="59"/>
      <c r="L816" s="188">
        <v>0</v>
      </c>
      <c r="M816" s="49"/>
      <c r="N816" s="46"/>
      <c r="O816" s="46"/>
      <c r="P816" s="46"/>
      <c r="Q816" s="46"/>
    </row>
    <row r="817" spans="1:17">
      <c r="A817" s="43"/>
      <c r="B817" s="67"/>
      <c r="C817" s="43" t="s">
        <v>181</v>
      </c>
      <c r="D817" s="187" t="str">
        <f t="shared" si="37"/>
        <v/>
      </c>
      <c r="E817" s="187" t="str">
        <f t="shared" si="38"/>
        <v/>
      </c>
      <c r="F817" s="187" t="str">
        <f t="shared" si="39"/>
        <v/>
      </c>
      <c r="G817" s="187" t="e">
        <f>VLOOKUP(F817,'Expense group &amp; type'!$E$6:$F$52,2,FALSE)</f>
        <v>#N/A</v>
      </c>
      <c r="H817" s="46"/>
      <c r="I817" s="46"/>
      <c r="J817" s="189">
        <v>0</v>
      </c>
      <c r="K817" s="59"/>
      <c r="L817" s="188">
        <v>0</v>
      </c>
      <c r="M817" s="49"/>
      <c r="N817" s="46"/>
      <c r="O817" s="46"/>
      <c r="P817" s="46"/>
      <c r="Q817" s="46"/>
    </row>
    <row r="818" spans="1:17">
      <c r="A818" s="43"/>
      <c r="B818" s="67"/>
      <c r="C818" s="43" t="s">
        <v>181</v>
      </c>
      <c r="D818" s="187" t="str">
        <f t="shared" si="37"/>
        <v/>
      </c>
      <c r="E818" s="187" t="str">
        <f t="shared" si="38"/>
        <v/>
      </c>
      <c r="F818" s="187" t="str">
        <f t="shared" si="39"/>
        <v/>
      </c>
      <c r="G818" s="187" t="e">
        <f>VLOOKUP(F818,'Expense group &amp; type'!$E$6:$F$52,2,FALSE)</f>
        <v>#N/A</v>
      </c>
      <c r="H818" s="46"/>
      <c r="I818" s="46"/>
      <c r="J818" s="189">
        <v>0</v>
      </c>
      <c r="K818" s="59"/>
      <c r="L818" s="188">
        <v>0</v>
      </c>
      <c r="M818" s="49"/>
      <c r="N818" s="46"/>
      <c r="O818" s="46"/>
      <c r="P818" s="46"/>
      <c r="Q818" s="46"/>
    </row>
    <row r="819" spans="1:17">
      <c r="A819" s="43"/>
      <c r="B819" s="67"/>
      <c r="C819" s="43" t="s">
        <v>181</v>
      </c>
      <c r="D819" s="187" t="str">
        <f t="shared" si="37"/>
        <v/>
      </c>
      <c r="E819" s="187" t="str">
        <f t="shared" si="38"/>
        <v/>
      </c>
      <c r="F819" s="187" t="str">
        <f t="shared" si="39"/>
        <v/>
      </c>
      <c r="G819" s="187" t="e">
        <f>VLOOKUP(F819,'Expense group &amp; type'!$E$6:$F$52,2,FALSE)</f>
        <v>#N/A</v>
      </c>
      <c r="H819" s="46"/>
      <c r="I819" s="46"/>
      <c r="J819" s="189">
        <v>0</v>
      </c>
      <c r="K819" s="59"/>
      <c r="L819" s="188">
        <v>0</v>
      </c>
      <c r="M819" s="49"/>
      <c r="N819" s="46"/>
      <c r="O819" s="46"/>
      <c r="P819" s="46"/>
      <c r="Q819" s="46"/>
    </row>
    <row r="820" spans="1:17">
      <c r="A820" s="43"/>
      <c r="B820" s="67"/>
      <c r="C820" s="43" t="s">
        <v>181</v>
      </c>
      <c r="D820" s="187" t="str">
        <f t="shared" si="37"/>
        <v/>
      </c>
      <c r="E820" s="187" t="str">
        <f t="shared" si="38"/>
        <v/>
      </c>
      <c r="F820" s="187" t="str">
        <f t="shared" si="39"/>
        <v/>
      </c>
      <c r="G820" s="187" t="e">
        <f>VLOOKUP(F820,'Expense group &amp; type'!$E$6:$F$52,2,FALSE)</f>
        <v>#N/A</v>
      </c>
      <c r="H820" s="46"/>
      <c r="I820" s="46"/>
      <c r="J820" s="189">
        <v>0</v>
      </c>
      <c r="K820" s="59"/>
      <c r="L820" s="188">
        <v>0</v>
      </c>
      <c r="M820" s="49"/>
      <c r="N820" s="46"/>
      <c r="O820" s="46"/>
      <c r="P820" s="46"/>
      <c r="Q820" s="46"/>
    </row>
    <row r="821" spans="1:17">
      <c r="A821" s="43"/>
      <c r="B821" s="67"/>
      <c r="C821" s="43" t="s">
        <v>181</v>
      </c>
      <c r="D821" s="187" t="str">
        <f t="shared" si="37"/>
        <v/>
      </c>
      <c r="E821" s="187" t="str">
        <f t="shared" si="38"/>
        <v/>
      </c>
      <c r="F821" s="187" t="str">
        <f t="shared" si="39"/>
        <v/>
      </c>
      <c r="G821" s="187" t="e">
        <f>VLOOKUP(F821,'Expense group &amp; type'!$E$6:$F$52,2,FALSE)</f>
        <v>#N/A</v>
      </c>
      <c r="H821" s="46"/>
      <c r="I821" s="46"/>
      <c r="J821" s="189">
        <v>0</v>
      </c>
      <c r="K821" s="59"/>
      <c r="L821" s="188">
        <v>0</v>
      </c>
      <c r="M821" s="49"/>
      <c r="N821" s="46"/>
      <c r="O821" s="46"/>
      <c r="P821" s="46"/>
      <c r="Q821" s="46"/>
    </row>
    <row r="822" spans="1:17">
      <c r="A822" s="43"/>
      <c r="B822" s="67"/>
      <c r="C822" s="43" t="s">
        <v>181</v>
      </c>
      <c r="D822" s="187" t="str">
        <f t="shared" si="37"/>
        <v/>
      </c>
      <c r="E822" s="187" t="str">
        <f t="shared" si="38"/>
        <v/>
      </c>
      <c r="F822" s="187" t="str">
        <f t="shared" si="39"/>
        <v/>
      </c>
      <c r="G822" s="187" t="e">
        <f>VLOOKUP(F822,'Expense group &amp; type'!$E$6:$F$52,2,FALSE)</f>
        <v>#N/A</v>
      </c>
      <c r="H822" s="46"/>
      <c r="I822" s="46"/>
      <c r="J822" s="189">
        <v>0</v>
      </c>
      <c r="K822" s="59"/>
      <c r="L822" s="188">
        <v>0</v>
      </c>
      <c r="M822" s="49"/>
      <c r="N822" s="46"/>
      <c r="O822" s="46"/>
      <c r="P822" s="46"/>
      <c r="Q822" s="46"/>
    </row>
    <row r="823" spans="1:17">
      <c r="A823" s="43"/>
      <c r="B823" s="67"/>
      <c r="C823" s="43" t="s">
        <v>181</v>
      </c>
      <c r="D823" s="187" t="str">
        <f t="shared" si="37"/>
        <v/>
      </c>
      <c r="E823" s="187" t="str">
        <f t="shared" si="38"/>
        <v/>
      </c>
      <c r="F823" s="187" t="str">
        <f t="shared" si="39"/>
        <v/>
      </c>
      <c r="G823" s="187" t="e">
        <f>VLOOKUP(F823,'Expense group &amp; type'!$E$6:$F$52,2,FALSE)</f>
        <v>#N/A</v>
      </c>
      <c r="H823" s="46"/>
      <c r="I823" s="46"/>
      <c r="J823" s="189">
        <v>0</v>
      </c>
      <c r="K823" s="59"/>
      <c r="L823" s="188">
        <v>0</v>
      </c>
      <c r="M823" s="49"/>
      <c r="N823" s="46"/>
      <c r="O823" s="46"/>
      <c r="P823" s="46"/>
      <c r="Q823" s="46"/>
    </row>
    <row r="824" spans="1:17">
      <c r="A824" s="43"/>
      <c r="B824" s="67"/>
      <c r="C824" s="43" t="s">
        <v>181</v>
      </c>
      <c r="D824" s="187" t="str">
        <f t="shared" si="37"/>
        <v/>
      </c>
      <c r="E824" s="187" t="str">
        <f t="shared" si="38"/>
        <v/>
      </c>
      <c r="F824" s="187" t="str">
        <f t="shared" si="39"/>
        <v/>
      </c>
      <c r="G824" s="187" t="e">
        <f>VLOOKUP(F824,'Expense group &amp; type'!$E$6:$F$52,2,FALSE)</f>
        <v>#N/A</v>
      </c>
      <c r="H824" s="46"/>
      <c r="I824" s="46"/>
      <c r="J824" s="189">
        <v>0</v>
      </c>
      <c r="K824" s="59"/>
      <c r="L824" s="188">
        <v>0</v>
      </c>
      <c r="M824" s="49"/>
      <c r="N824" s="46"/>
      <c r="O824" s="46"/>
      <c r="P824" s="46"/>
      <c r="Q824" s="46"/>
    </row>
    <row r="825" spans="1:17">
      <c r="A825" s="43"/>
      <c r="B825" s="67"/>
      <c r="C825" s="43" t="s">
        <v>181</v>
      </c>
      <c r="D825" s="187" t="str">
        <f t="shared" si="37"/>
        <v/>
      </c>
      <c r="E825" s="187" t="str">
        <f t="shared" si="38"/>
        <v/>
      </c>
      <c r="F825" s="187" t="str">
        <f t="shared" si="39"/>
        <v/>
      </c>
      <c r="G825" s="187" t="e">
        <f>VLOOKUP(F825,'Expense group &amp; type'!$E$6:$F$52,2,FALSE)</f>
        <v>#N/A</v>
      </c>
      <c r="H825" s="46"/>
      <c r="I825" s="46"/>
      <c r="J825" s="189">
        <v>0</v>
      </c>
      <c r="K825" s="59"/>
      <c r="L825" s="188">
        <v>0</v>
      </c>
      <c r="M825" s="49"/>
      <c r="N825" s="46"/>
      <c r="O825" s="46"/>
      <c r="P825" s="46"/>
      <c r="Q825" s="46"/>
    </row>
    <row r="826" spans="1:17">
      <c r="A826" s="43"/>
      <c r="B826" s="67"/>
      <c r="C826" s="43" t="s">
        <v>181</v>
      </c>
      <c r="D826" s="187" t="str">
        <f t="shared" si="37"/>
        <v/>
      </c>
      <c r="E826" s="187" t="str">
        <f t="shared" si="38"/>
        <v/>
      </c>
      <c r="F826" s="187" t="str">
        <f t="shared" si="39"/>
        <v/>
      </c>
      <c r="G826" s="187" t="e">
        <f>VLOOKUP(F826,'Expense group &amp; type'!$E$6:$F$52,2,FALSE)</f>
        <v>#N/A</v>
      </c>
      <c r="H826" s="46"/>
      <c r="I826" s="46"/>
      <c r="J826" s="189">
        <v>0</v>
      </c>
      <c r="K826" s="59"/>
      <c r="L826" s="188">
        <v>0</v>
      </c>
      <c r="M826" s="49"/>
      <c r="N826" s="46"/>
      <c r="O826" s="46"/>
      <c r="P826" s="46"/>
      <c r="Q826" s="46"/>
    </row>
    <row r="827" spans="1:17">
      <c r="A827" s="43"/>
      <c r="B827" s="67"/>
      <c r="C827" s="43" t="s">
        <v>181</v>
      </c>
      <c r="D827" s="187" t="str">
        <f t="shared" si="37"/>
        <v/>
      </c>
      <c r="E827" s="187" t="str">
        <f t="shared" si="38"/>
        <v/>
      </c>
      <c r="F827" s="187" t="str">
        <f t="shared" si="39"/>
        <v/>
      </c>
      <c r="G827" s="187" t="e">
        <f>VLOOKUP(F827,'Expense group &amp; type'!$E$6:$F$52,2,FALSE)</f>
        <v>#N/A</v>
      </c>
      <c r="H827" s="46"/>
      <c r="I827" s="46"/>
      <c r="J827" s="189">
        <v>0</v>
      </c>
      <c r="K827" s="59"/>
      <c r="L827" s="188">
        <v>0</v>
      </c>
      <c r="M827" s="49"/>
      <c r="N827" s="46"/>
      <c r="O827" s="46"/>
      <c r="P827" s="46"/>
      <c r="Q827" s="46"/>
    </row>
    <row r="828" spans="1:17">
      <c r="A828" s="43"/>
      <c r="B828" s="67"/>
      <c r="C828" s="43" t="s">
        <v>181</v>
      </c>
      <c r="D828" s="187" t="str">
        <f t="shared" si="37"/>
        <v/>
      </c>
      <c r="E828" s="187" t="str">
        <f t="shared" si="38"/>
        <v/>
      </c>
      <c r="F828" s="187" t="str">
        <f t="shared" si="39"/>
        <v/>
      </c>
      <c r="G828" s="187" t="e">
        <f>VLOOKUP(F828,'Expense group &amp; type'!$E$6:$F$52,2,FALSE)</f>
        <v>#N/A</v>
      </c>
      <c r="H828" s="46"/>
      <c r="I828" s="46"/>
      <c r="J828" s="189">
        <v>0</v>
      </c>
      <c r="K828" s="59"/>
      <c r="L828" s="188">
        <v>0</v>
      </c>
      <c r="M828" s="49"/>
      <c r="N828" s="46"/>
      <c r="O828" s="46"/>
      <c r="P828" s="46"/>
      <c r="Q828" s="46"/>
    </row>
    <row r="829" spans="1:17">
      <c r="A829" s="43"/>
      <c r="B829" s="67"/>
      <c r="C829" s="43" t="s">
        <v>181</v>
      </c>
      <c r="D829" s="187" t="str">
        <f t="shared" si="37"/>
        <v/>
      </c>
      <c r="E829" s="187" t="str">
        <f t="shared" si="38"/>
        <v/>
      </c>
      <c r="F829" s="187" t="str">
        <f t="shared" si="39"/>
        <v/>
      </c>
      <c r="G829" s="187" t="e">
        <f>VLOOKUP(F829,'Expense group &amp; type'!$E$6:$F$52,2,FALSE)</f>
        <v>#N/A</v>
      </c>
      <c r="H829" s="46"/>
      <c r="I829" s="46"/>
      <c r="J829" s="189">
        <v>0</v>
      </c>
      <c r="K829" s="59"/>
      <c r="L829" s="188">
        <v>0</v>
      </c>
      <c r="M829" s="49"/>
      <c r="N829" s="46"/>
      <c r="O829" s="46"/>
      <c r="P829" s="46"/>
      <c r="Q829" s="46"/>
    </row>
    <row r="830" spans="1:17">
      <c r="A830" s="43"/>
      <c r="B830" s="67"/>
      <c r="C830" s="43" t="s">
        <v>181</v>
      </c>
      <c r="D830" s="187" t="str">
        <f t="shared" si="37"/>
        <v/>
      </c>
      <c r="E830" s="187" t="str">
        <f t="shared" si="38"/>
        <v/>
      </c>
      <c r="F830" s="187" t="str">
        <f t="shared" si="39"/>
        <v/>
      </c>
      <c r="G830" s="187" t="e">
        <f>VLOOKUP(F830,'Expense group &amp; type'!$E$6:$F$52,2,FALSE)</f>
        <v>#N/A</v>
      </c>
      <c r="H830" s="46"/>
      <c r="I830" s="46"/>
      <c r="J830" s="189">
        <v>0</v>
      </c>
      <c r="K830" s="59"/>
      <c r="L830" s="188">
        <v>0</v>
      </c>
      <c r="M830" s="49"/>
      <c r="N830" s="46"/>
      <c r="O830" s="46"/>
      <c r="P830" s="46"/>
      <c r="Q830" s="46"/>
    </row>
    <row r="831" spans="1:17">
      <c r="A831" s="43"/>
      <c r="B831" s="67"/>
      <c r="C831" s="43" t="s">
        <v>181</v>
      </c>
      <c r="D831" s="187" t="str">
        <f t="shared" si="37"/>
        <v/>
      </c>
      <c r="E831" s="187" t="str">
        <f t="shared" si="38"/>
        <v/>
      </c>
      <c r="F831" s="187" t="str">
        <f t="shared" si="39"/>
        <v/>
      </c>
      <c r="G831" s="187" t="e">
        <f>VLOOKUP(F831,'Expense group &amp; type'!$E$6:$F$52,2,FALSE)</f>
        <v>#N/A</v>
      </c>
      <c r="H831" s="46"/>
      <c r="I831" s="46"/>
      <c r="J831" s="189">
        <v>0</v>
      </c>
      <c r="K831" s="59"/>
      <c r="L831" s="188">
        <v>0</v>
      </c>
      <c r="M831" s="49"/>
      <c r="N831" s="46"/>
      <c r="O831" s="46"/>
      <c r="P831" s="46"/>
      <c r="Q831" s="46"/>
    </row>
    <row r="832" spans="1:17">
      <c r="A832" s="43"/>
      <c r="B832" s="67"/>
      <c r="C832" s="43" t="s">
        <v>181</v>
      </c>
      <c r="D832" s="187" t="str">
        <f t="shared" si="37"/>
        <v/>
      </c>
      <c r="E832" s="187" t="str">
        <f t="shared" si="38"/>
        <v/>
      </c>
      <c r="F832" s="187" t="str">
        <f t="shared" si="39"/>
        <v/>
      </c>
      <c r="G832" s="187" t="e">
        <f>VLOOKUP(F832,'Expense group &amp; type'!$E$6:$F$52,2,FALSE)</f>
        <v>#N/A</v>
      </c>
      <c r="H832" s="46"/>
      <c r="I832" s="46"/>
      <c r="J832" s="189">
        <v>0</v>
      </c>
      <c r="K832" s="59"/>
      <c r="L832" s="188">
        <v>0</v>
      </c>
      <c r="M832" s="49"/>
      <c r="N832" s="46"/>
      <c r="O832" s="46"/>
      <c r="P832" s="46"/>
      <c r="Q832" s="46"/>
    </row>
    <row r="833" spans="1:17">
      <c r="A833" s="43"/>
      <c r="B833" s="67"/>
      <c r="C833" s="43" t="s">
        <v>181</v>
      </c>
      <c r="D833" s="187" t="str">
        <f t="shared" si="37"/>
        <v/>
      </c>
      <c r="E833" s="187" t="str">
        <f t="shared" si="38"/>
        <v/>
      </c>
      <c r="F833" s="187" t="str">
        <f t="shared" si="39"/>
        <v/>
      </c>
      <c r="G833" s="187" t="e">
        <f>VLOOKUP(F833,'Expense group &amp; type'!$E$6:$F$52,2,FALSE)</f>
        <v>#N/A</v>
      </c>
      <c r="H833" s="46"/>
      <c r="I833" s="46"/>
      <c r="J833" s="189">
        <v>0</v>
      </c>
      <c r="K833" s="59"/>
      <c r="L833" s="188">
        <v>0</v>
      </c>
      <c r="M833" s="49"/>
      <c r="N833" s="46"/>
      <c r="O833" s="46"/>
      <c r="P833" s="46"/>
      <c r="Q833" s="46"/>
    </row>
    <row r="834" spans="1:17">
      <c r="A834" s="43"/>
      <c r="B834" s="67"/>
      <c r="C834" s="43" t="s">
        <v>181</v>
      </c>
      <c r="D834" s="187" t="str">
        <f t="shared" si="37"/>
        <v/>
      </c>
      <c r="E834" s="187" t="str">
        <f t="shared" si="38"/>
        <v/>
      </c>
      <c r="F834" s="187" t="str">
        <f t="shared" si="39"/>
        <v/>
      </c>
      <c r="G834" s="187" t="e">
        <f>VLOOKUP(F834,'Expense group &amp; type'!$E$6:$F$52,2,FALSE)</f>
        <v>#N/A</v>
      </c>
      <c r="H834" s="46"/>
      <c r="I834" s="46"/>
      <c r="J834" s="189">
        <v>0</v>
      </c>
      <c r="K834" s="59"/>
      <c r="L834" s="188">
        <v>0</v>
      </c>
      <c r="M834" s="49"/>
      <c r="N834" s="46"/>
      <c r="O834" s="46"/>
      <c r="P834" s="46"/>
      <c r="Q834" s="46"/>
    </row>
    <row r="835" spans="1:17">
      <c r="A835" s="43"/>
      <c r="B835" s="67"/>
      <c r="C835" s="43" t="s">
        <v>181</v>
      </c>
      <c r="D835" s="187" t="str">
        <f t="shared" si="37"/>
        <v/>
      </c>
      <c r="E835" s="187" t="str">
        <f t="shared" si="38"/>
        <v/>
      </c>
      <c r="F835" s="187" t="str">
        <f t="shared" si="39"/>
        <v/>
      </c>
      <c r="G835" s="187" t="e">
        <f>VLOOKUP(F835,'Expense group &amp; type'!$E$6:$F$52,2,FALSE)</f>
        <v>#N/A</v>
      </c>
      <c r="H835" s="46"/>
      <c r="I835" s="46"/>
      <c r="J835" s="189">
        <v>0</v>
      </c>
      <c r="K835" s="59"/>
      <c r="L835" s="188">
        <v>0</v>
      </c>
      <c r="M835" s="49"/>
      <c r="N835" s="46"/>
      <c r="O835" s="46"/>
      <c r="P835" s="46"/>
      <c r="Q835" s="46"/>
    </row>
    <row r="836" spans="1:17">
      <c r="A836" s="43"/>
      <c r="B836" s="67"/>
      <c r="C836" s="43" t="s">
        <v>181</v>
      </c>
      <c r="D836" s="187" t="str">
        <f t="shared" si="37"/>
        <v/>
      </c>
      <c r="E836" s="187" t="str">
        <f t="shared" si="38"/>
        <v/>
      </c>
      <c r="F836" s="187" t="str">
        <f t="shared" si="39"/>
        <v/>
      </c>
      <c r="G836" s="187" t="e">
        <f>VLOOKUP(F836,'Expense group &amp; type'!$E$6:$F$52,2,FALSE)</f>
        <v>#N/A</v>
      </c>
      <c r="H836" s="46"/>
      <c r="I836" s="46"/>
      <c r="J836" s="189">
        <v>0</v>
      </c>
      <c r="K836" s="59"/>
      <c r="L836" s="188">
        <v>0</v>
      </c>
      <c r="M836" s="49"/>
      <c r="N836" s="46"/>
      <c r="O836" s="46"/>
      <c r="P836" s="46"/>
      <c r="Q836" s="46"/>
    </row>
    <row r="837" spans="1:17">
      <c r="A837" s="43"/>
      <c r="B837" s="67"/>
      <c r="C837" s="43" t="s">
        <v>181</v>
      </c>
      <c r="D837" s="187" t="str">
        <f t="shared" si="37"/>
        <v/>
      </c>
      <c r="E837" s="187" t="str">
        <f t="shared" si="38"/>
        <v/>
      </c>
      <c r="F837" s="187" t="str">
        <f t="shared" si="39"/>
        <v/>
      </c>
      <c r="G837" s="187" t="e">
        <f>VLOOKUP(F837,'Expense group &amp; type'!$E$6:$F$52,2,FALSE)</f>
        <v>#N/A</v>
      </c>
      <c r="H837" s="46"/>
      <c r="I837" s="46"/>
      <c r="J837" s="189">
        <v>0</v>
      </c>
      <c r="K837" s="59"/>
      <c r="L837" s="188">
        <v>0</v>
      </c>
      <c r="M837" s="49"/>
      <c r="N837" s="46"/>
      <c r="O837" s="46"/>
      <c r="P837" s="46"/>
      <c r="Q837" s="46"/>
    </row>
    <row r="838" spans="1:17">
      <c r="A838" s="43"/>
      <c r="B838" s="67"/>
      <c r="C838" s="43" t="s">
        <v>181</v>
      </c>
      <c r="D838" s="187" t="str">
        <f t="shared" si="37"/>
        <v/>
      </c>
      <c r="E838" s="187" t="str">
        <f t="shared" si="38"/>
        <v/>
      </c>
      <c r="F838" s="187" t="str">
        <f t="shared" si="39"/>
        <v/>
      </c>
      <c r="G838" s="187" t="e">
        <f>VLOOKUP(F838,'Expense group &amp; type'!$E$6:$F$52,2,FALSE)</f>
        <v>#N/A</v>
      </c>
      <c r="H838" s="46"/>
      <c r="I838" s="46"/>
      <c r="J838" s="189">
        <v>0</v>
      </c>
      <c r="K838" s="59"/>
      <c r="L838" s="188">
        <v>0</v>
      </c>
      <c r="M838" s="49"/>
      <c r="N838" s="46"/>
      <c r="O838" s="46"/>
      <c r="P838" s="46"/>
      <c r="Q838" s="46"/>
    </row>
    <row r="839" spans="1:17">
      <c r="A839" s="43"/>
      <c r="B839" s="67"/>
      <c r="C839" s="43" t="s">
        <v>181</v>
      </c>
      <c r="D839" s="187" t="str">
        <f t="shared" si="37"/>
        <v/>
      </c>
      <c r="E839" s="187" t="str">
        <f t="shared" si="38"/>
        <v/>
      </c>
      <c r="F839" s="187" t="str">
        <f t="shared" si="39"/>
        <v/>
      </c>
      <c r="G839" s="187" t="e">
        <f>VLOOKUP(F839,'Expense group &amp; type'!$E$6:$F$52,2,FALSE)</f>
        <v>#N/A</v>
      </c>
      <c r="H839" s="46"/>
      <c r="I839" s="46"/>
      <c r="J839" s="189">
        <v>0</v>
      </c>
      <c r="K839" s="59"/>
      <c r="L839" s="188">
        <v>0</v>
      </c>
      <c r="M839" s="49"/>
      <c r="N839" s="46"/>
      <c r="O839" s="46"/>
      <c r="P839" s="46"/>
      <c r="Q839" s="46"/>
    </row>
    <row r="840" spans="1:17">
      <c r="A840" s="43"/>
      <c r="B840" s="67"/>
      <c r="C840" s="43" t="s">
        <v>181</v>
      </c>
      <c r="D840" s="187" t="str">
        <f t="shared" si="37"/>
        <v/>
      </c>
      <c r="E840" s="187" t="str">
        <f t="shared" si="38"/>
        <v/>
      </c>
      <c r="F840" s="187" t="str">
        <f t="shared" si="39"/>
        <v/>
      </c>
      <c r="G840" s="187" t="e">
        <f>VLOOKUP(F840,'Expense group &amp; type'!$E$6:$F$52,2,FALSE)</f>
        <v>#N/A</v>
      </c>
      <c r="H840" s="46"/>
      <c r="I840" s="46"/>
      <c r="J840" s="189">
        <v>0</v>
      </c>
      <c r="K840" s="59"/>
      <c r="L840" s="188">
        <v>0</v>
      </c>
      <c r="M840" s="49"/>
      <c r="N840" s="46"/>
      <c r="O840" s="46"/>
      <c r="P840" s="46"/>
      <c r="Q840" s="46"/>
    </row>
    <row r="841" spans="1:17">
      <c r="A841" s="43"/>
      <c r="B841" s="67"/>
      <c r="C841" s="43" t="s">
        <v>181</v>
      </c>
      <c r="D841" s="187" t="str">
        <f t="shared" si="37"/>
        <v/>
      </c>
      <c r="E841" s="187" t="str">
        <f t="shared" si="38"/>
        <v/>
      </c>
      <c r="F841" s="187" t="str">
        <f t="shared" si="39"/>
        <v/>
      </c>
      <c r="G841" s="187" t="e">
        <f>VLOOKUP(F841,'Expense group &amp; type'!$E$6:$F$52,2,FALSE)</f>
        <v>#N/A</v>
      </c>
      <c r="H841" s="46"/>
      <c r="I841" s="46"/>
      <c r="J841" s="189">
        <v>0</v>
      </c>
      <c r="K841" s="59"/>
      <c r="L841" s="188">
        <v>0</v>
      </c>
      <c r="M841" s="49"/>
      <c r="N841" s="46"/>
      <c r="O841" s="46"/>
      <c r="P841" s="46"/>
      <c r="Q841" s="46"/>
    </row>
    <row r="842" spans="1:17">
      <c r="A842" s="43"/>
      <c r="B842" s="67"/>
      <c r="C842" s="43" t="s">
        <v>181</v>
      </c>
      <c r="D842" s="187" t="str">
        <f t="shared" si="37"/>
        <v/>
      </c>
      <c r="E842" s="187" t="str">
        <f t="shared" si="38"/>
        <v/>
      </c>
      <c r="F842" s="187" t="str">
        <f t="shared" si="39"/>
        <v/>
      </c>
      <c r="G842" s="187" t="e">
        <f>VLOOKUP(F842,'Expense group &amp; type'!$E$6:$F$52,2,FALSE)</f>
        <v>#N/A</v>
      </c>
      <c r="H842" s="46"/>
      <c r="I842" s="46"/>
      <c r="J842" s="189">
        <v>0</v>
      </c>
      <c r="K842" s="59"/>
      <c r="L842" s="188">
        <v>0</v>
      </c>
      <c r="M842" s="49"/>
      <c r="N842" s="46"/>
      <c r="O842" s="46"/>
      <c r="P842" s="46"/>
      <c r="Q842" s="46"/>
    </row>
    <row r="843" spans="1:17">
      <c r="A843" s="43"/>
      <c r="B843" s="67"/>
      <c r="C843" s="43" t="s">
        <v>181</v>
      </c>
      <c r="D843" s="187" t="str">
        <f t="shared" si="37"/>
        <v/>
      </c>
      <c r="E843" s="187" t="str">
        <f t="shared" si="38"/>
        <v/>
      </c>
      <c r="F843" s="187" t="str">
        <f t="shared" si="39"/>
        <v/>
      </c>
      <c r="G843" s="187" t="e">
        <f>VLOOKUP(F843,'Expense group &amp; type'!$E$6:$F$52,2,FALSE)</f>
        <v>#N/A</v>
      </c>
      <c r="H843" s="46"/>
      <c r="I843" s="46"/>
      <c r="J843" s="189">
        <v>0</v>
      </c>
      <c r="K843" s="59"/>
      <c r="L843" s="188">
        <v>0</v>
      </c>
      <c r="M843" s="49"/>
      <c r="N843" s="46"/>
      <c r="O843" s="46"/>
      <c r="P843" s="46"/>
      <c r="Q843" s="46"/>
    </row>
    <row r="844" spans="1:17">
      <c r="A844" s="43"/>
      <c r="B844" s="67"/>
      <c r="C844" s="43" t="s">
        <v>181</v>
      </c>
      <c r="D844" s="187" t="str">
        <f t="shared" si="37"/>
        <v/>
      </c>
      <c r="E844" s="187" t="str">
        <f t="shared" si="38"/>
        <v/>
      </c>
      <c r="F844" s="187" t="str">
        <f t="shared" si="39"/>
        <v/>
      </c>
      <c r="G844" s="187" t="e">
        <f>VLOOKUP(F844,'Expense group &amp; type'!$E$6:$F$52,2,FALSE)</f>
        <v>#N/A</v>
      </c>
      <c r="H844" s="46"/>
      <c r="I844" s="46"/>
      <c r="J844" s="189">
        <v>0</v>
      </c>
      <c r="K844" s="59"/>
      <c r="L844" s="188">
        <v>0</v>
      </c>
      <c r="M844" s="49"/>
      <c r="N844" s="46"/>
      <c r="O844" s="46"/>
      <c r="P844" s="46"/>
      <c r="Q844" s="46"/>
    </row>
    <row r="845" spans="1:17">
      <c r="A845" s="43"/>
      <c r="B845" s="67"/>
      <c r="C845" s="43" t="s">
        <v>181</v>
      </c>
      <c r="D845" s="187" t="str">
        <f t="shared" si="37"/>
        <v/>
      </c>
      <c r="E845" s="187" t="str">
        <f t="shared" si="38"/>
        <v/>
      </c>
      <c r="F845" s="187" t="str">
        <f t="shared" si="39"/>
        <v/>
      </c>
      <c r="G845" s="187" t="e">
        <f>VLOOKUP(F845,'Expense group &amp; type'!$E$6:$F$52,2,FALSE)</f>
        <v>#N/A</v>
      </c>
      <c r="H845" s="46"/>
      <c r="I845" s="46"/>
      <c r="J845" s="189">
        <v>0</v>
      </c>
      <c r="K845" s="59"/>
      <c r="L845" s="188">
        <v>0</v>
      </c>
      <c r="M845" s="49"/>
      <c r="N845" s="46"/>
      <c r="O845" s="46"/>
      <c r="P845" s="46"/>
      <c r="Q845" s="46"/>
    </row>
    <row r="846" spans="1:17">
      <c r="A846" s="43"/>
      <c r="B846" s="67"/>
      <c r="C846" s="43" t="s">
        <v>181</v>
      </c>
      <c r="D846" s="187" t="str">
        <f t="shared" ref="D846:D909" si="40">LEFT(RIGHT(B846,3),1)</f>
        <v/>
      </c>
      <c r="E846" s="187" t="str">
        <f t="shared" ref="E846:E909" si="41">RIGHT(B846,2)</f>
        <v/>
      </c>
      <c r="F846" s="187" t="str">
        <f t="shared" ref="F846:F909" si="42">RIGHT(LEFT(B846,3),2)</f>
        <v/>
      </c>
      <c r="G846" s="187" t="e">
        <f>VLOOKUP(F846,'Expense group &amp; type'!$E$6:$F$52,2,FALSE)</f>
        <v>#N/A</v>
      </c>
      <c r="H846" s="46"/>
      <c r="I846" s="46"/>
      <c r="J846" s="189">
        <v>0</v>
      </c>
      <c r="K846" s="59"/>
      <c r="L846" s="188">
        <v>0</v>
      </c>
      <c r="M846" s="49"/>
      <c r="N846" s="46"/>
      <c r="O846" s="46"/>
      <c r="P846" s="46"/>
      <c r="Q846" s="46"/>
    </row>
    <row r="847" spans="1:17">
      <c r="A847" s="43"/>
      <c r="B847" s="67"/>
      <c r="C847" s="43" t="s">
        <v>181</v>
      </c>
      <c r="D847" s="187" t="str">
        <f t="shared" si="40"/>
        <v/>
      </c>
      <c r="E847" s="187" t="str">
        <f t="shared" si="41"/>
        <v/>
      </c>
      <c r="F847" s="187" t="str">
        <f t="shared" si="42"/>
        <v/>
      </c>
      <c r="G847" s="187" t="e">
        <f>VLOOKUP(F847,'Expense group &amp; type'!$E$6:$F$52,2,FALSE)</f>
        <v>#N/A</v>
      </c>
      <c r="H847" s="46"/>
      <c r="I847" s="46"/>
      <c r="J847" s="189">
        <v>0</v>
      </c>
      <c r="K847" s="59"/>
      <c r="L847" s="188">
        <v>0</v>
      </c>
      <c r="M847" s="49"/>
      <c r="N847" s="46"/>
      <c r="O847" s="46"/>
      <c r="P847" s="46"/>
      <c r="Q847" s="46"/>
    </row>
    <row r="848" spans="1:17">
      <c r="A848" s="43"/>
      <c r="B848" s="67"/>
      <c r="C848" s="43" t="s">
        <v>181</v>
      </c>
      <c r="D848" s="187" t="str">
        <f t="shared" si="40"/>
        <v/>
      </c>
      <c r="E848" s="187" t="str">
        <f t="shared" si="41"/>
        <v/>
      </c>
      <c r="F848" s="187" t="str">
        <f t="shared" si="42"/>
        <v/>
      </c>
      <c r="G848" s="187" t="e">
        <f>VLOOKUP(F848,'Expense group &amp; type'!$E$6:$F$52,2,FALSE)</f>
        <v>#N/A</v>
      </c>
      <c r="H848" s="46"/>
      <c r="I848" s="46"/>
      <c r="J848" s="189">
        <v>0</v>
      </c>
      <c r="K848" s="59"/>
      <c r="L848" s="188">
        <v>0</v>
      </c>
      <c r="M848" s="49"/>
      <c r="N848" s="46"/>
      <c r="O848" s="46"/>
      <c r="P848" s="46"/>
      <c r="Q848" s="46"/>
    </row>
    <row r="849" spans="1:17">
      <c r="A849" s="43"/>
      <c r="B849" s="67"/>
      <c r="C849" s="43" t="s">
        <v>181</v>
      </c>
      <c r="D849" s="187" t="str">
        <f t="shared" si="40"/>
        <v/>
      </c>
      <c r="E849" s="187" t="str">
        <f t="shared" si="41"/>
        <v/>
      </c>
      <c r="F849" s="187" t="str">
        <f t="shared" si="42"/>
        <v/>
      </c>
      <c r="G849" s="187" t="e">
        <f>VLOOKUP(F849,'Expense group &amp; type'!$E$6:$F$52,2,FALSE)</f>
        <v>#N/A</v>
      </c>
      <c r="H849" s="46"/>
      <c r="I849" s="46"/>
      <c r="J849" s="189">
        <v>0</v>
      </c>
      <c r="K849" s="59"/>
      <c r="L849" s="188">
        <v>0</v>
      </c>
      <c r="M849" s="49"/>
      <c r="N849" s="46"/>
      <c r="O849" s="46"/>
      <c r="P849" s="46"/>
      <c r="Q849" s="46"/>
    </row>
    <row r="850" spans="1:17">
      <c r="A850" s="43"/>
      <c r="B850" s="67"/>
      <c r="C850" s="43" t="s">
        <v>181</v>
      </c>
      <c r="D850" s="187" t="str">
        <f t="shared" si="40"/>
        <v/>
      </c>
      <c r="E850" s="187" t="str">
        <f t="shared" si="41"/>
        <v/>
      </c>
      <c r="F850" s="187" t="str">
        <f t="shared" si="42"/>
        <v/>
      </c>
      <c r="G850" s="187" t="e">
        <f>VLOOKUP(F850,'Expense group &amp; type'!$E$6:$F$52,2,FALSE)</f>
        <v>#N/A</v>
      </c>
      <c r="H850" s="46"/>
      <c r="I850" s="46"/>
      <c r="J850" s="189">
        <v>0</v>
      </c>
      <c r="K850" s="59"/>
      <c r="L850" s="188">
        <v>0</v>
      </c>
      <c r="M850" s="49"/>
      <c r="N850" s="46"/>
      <c r="O850" s="46"/>
      <c r="P850" s="46"/>
      <c r="Q850" s="46"/>
    </row>
    <row r="851" spans="1:17">
      <c r="A851" s="43"/>
      <c r="B851" s="67"/>
      <c r="C851" s="43" t="s">
        <v>181</v>
      </c>
      <c r="D851" s="187" t="str">
        <f t="shared" si="40"/>
        <v/>
      </c>
      <c r="E851" s="187" t="str">
        <f t="shared" si="41"/>
        <v/>
      </c>
      <c r="F851" s="187" t="str">
        <f t="shared" si="42"/>
        <v/>
      </c>
      <c r="G851" s="187" t="e">
        <f>VLOOKUP(F851,'Expense group &amp; type'!$E$6:$F$52,2,FALSE)</f>
        <v>#N/A</v>
      </c>
      <c r="H851" s="46"/>
      <c r="I851" s="46"/>
      <c r="J851" s="189">
        <v>0</v>
      </c>
      <c r="K851" s="59"/>
      <c r="L851" s="188">
        <v>0</v>
      </c>
      <c r="M851" s="49"/>
      <c r="N851" s="46"/>
      <c r="O851" s="46"/>
      <c r="P851" s="46"/>
      <c r="Q851" s="46"/>
    </row>
    <row r="852" spans="1:17">
      <c r="A852" s="43"/>
      <c r="B852" s="67"/>
      <c r="C852" s="43" t="s">
        <v>181</v>
      </c>
      <c r="D852" s="187" t="str">
        <f t="shared" si="40"/>
        <v/>
      </c>
      <c r="E852" s="187" t="str">
        <f t="shared" si="41"/>
        <v/>
      </c>
      <c r="F852" s="187" t="str">
        <f t="shared" si="42"/>
        <v/>
      </c>
      <c r="G852" s="187" t="e">
        <f>VLOOKUP(F852,'Expense group &amp; type'!$E$6:$F$52,2,FALSE)</f>
        <v>#N/A</v>
      </c>
      <c r="H852" s="46"/>
      <c r="I852" s="46"/>
      <c r="J852" s="189">
        <v>0</v>
      </c>
      <c r="K852" s="59"/>
      <c r="L852" s="188">
        <v>0</v>
      </c>
      <c r="M852" s="49"/>
      <c r="N852" s="46"/>
      <c r="O852" s="46"/>
      <c r="P852" s="46"/>
      <c r="Q852" s="46"/>
    </row>
    <row r="853" spans="1:17">
      <c r="A853" s="43"/>
      <c r="B853" s="67"/>
      <c r="C853" s="43" t="s">
        <v>181</v>
      </c>
      <c r="D853" s="187" t="str">
        <f t="shared" si="40"/>
        <v/>
      </c>
      <c r="E853" s="187" t="str">
        <f t="shared" si="41"/>
        <v/>
      </c>
      <c r="F853" s="187" t="str">
        <f t="shared" si="42"/>
        <v/>
      </c>
      <c r="G853" s="187" t="e">
        <f>VLOOKUP(F853,'Expense group &amp; type'!$E$6:$F$52,2,FALSE)</f>
        <v>#N/A</v>
      </c>
      <c r="H853" s="46"/>
      <c r="I853" s="46"/>
      <c r="J853" s="189">
        <v>0</v>
      </c>
      <c r="K853" s="59"/>
      <c r="L853" s="188">
        <v>0</v>
      </c>
      <c r="M853" s="49"/>
      <c r="N853" s="46"/>
      <c r="O853" s="46"/>
      <c r="P853" s="46"/>
      <c r="Q853" s="46"/>
    </row>
    <row r="854" spans="1:17">
      <c r="A854" s="43"/>
      <c r="B854" s="67"/>
      <c r="C854" s="43" t="s">
        <v>181</v>
      </c>
      <c r="D854" s="187" t="str">
        <f t="shared" si="40"/>
        <v/>
      </c>
      <c r="E854" s="187" t="str">
        <f t="shared" si="41"/>
        <v/>
      </c>
      <c r="F854" s="187" t="str">
        <f t="shared" si="42"/>
        <v/>
      </c>
      <c r="G854" s="187" t="e">
        <f>VLOOKUP(F854,'Expense group &amp; type'!$E$6:$F$52,2,FALSE)</f>
        <v>#N/A</v>
      </c>
      <c r="H854" s="46"/>
      <c r="I854" s="46"/>
      <c r="J854" s="189">
        <v>0</v>
      </c>
      <c r="K854" s="59"/>
      <c r="L854" s="188">
        <v>0</v>
      </c>
      <c r="M854" s="49"/>
      <c r="N854" s="46"/>
      <c r="O854" s="46"/>
      <c r="P854" s="46"/>
      <c r="Q854" s="46"/>
    </row>
    <row r="855" spans="1:17">
      <c r="A855" s="43"/>
      <c r="B855" s="67"/>
      <c r="C855" s="43" t="s">
        <v>181</v>
      </c>
      <c r="D855" s="187" t="str">
        <f t="shared" si="40"/>
        <v/>
      </c>
      <c r="E855" s="187" t="str">
        <f t="shared" si="41"/>
        <v/>
      </c>
      <c r="F855" s="187" t="str">
        <f t="shared" si="42"/>
        <v/>
      </c>
      <c r="G855" s="187" t="e">
        <f>VLOOKUP(F855,'Expense group &amp; type'!$E$6:$F$52,2,FALSE)</f>
        <v>#N/A</v>
      </c>
      <c r="H855" s="46"/>
      <c r="I855" s="46"/>
      <c r="J855" s="189">
        <v>0</v>
      </c>
      <c r="K855" s="59"/>
      <c r="L855" s="188">
        <v>0</v>
      </c>
      <c r="M855" s="49"/>
      <c r="N855" s="46"/>
      <c r="O855" s="46"/>
      <c r="P855" s="46"/>
      <c r="Q855" s="46"/>
    </row>
    <row r="856" spans="1:17">
      <c r="A856" s="43"/>
      <c r="B856" s="67"/>
      <c r="C856" s="43" t="s">
        <v>181</v>
      </c>
      <c r="D856" s="187" t="str">
        <f t="shared" si="40"/>
        <v/>
      </c>
      <c r="E856" s="187" t="str">
        <f t="shared" si="41"/>
        <v/>
      </c>
      <c r="F856" s="187" t="str">
        <f t="shared" si="42"/>
        <v/>
      </c>
      <c r="G856" s="187" t="e">
        <f>VLOOKUP(F856,'Expense group &amp; type'!$E$6:$F$52,2,FALSE)</f>
        <v>#N/A</v>
      </c>
      <c r="H856" s="46"/>
      <c r="I856" s="46"/>
      <c r="J856" s="189">
        <v>0</v>
      </c>
      <c r="K856" s="59"/>
      <c r="L856" s="188">
        <v>0</v>
      </c>
      <c r="M856" s="49"/>
      <c r="N856" s="46"/>
      <c r="O856" s="46"/>
      <c r="P856" s="46"/>
      <c r="Q856" s="46"/>
    </row>
    <row r="857" spans="1:17">
      <c r="A857" s="43"/>
      <c r="B857" s="67"/>
      <c r="C857" s="43" t="s">
        <v>181</v>
      </c>
      <c r="D857" s="187" t="str">
        <f t="shared" si="40"/>
        <v/>
      </c>
      <c r="E857" s="187" t="str">
        <f t="shared" si="41"/>
        <v/>
      </c>
      <c r="F857" s="187" t="str">
        <f t="shared" si="42"/>
        <v/>
      </c>
      <c r="G857" s="187" t="e">
        <f>VLOOKUP(F857,'Expense group &amp; type'!$E$6:$F$52,2,FALSE)</f>
        <v>#N/A</v>
      </c>
      <c r="H857" s="46"/>
      <c r="I857" s="46"/>
      <c r="J857" s="189">
        <v>0</v>
      </c>
      <c r="K857" s="59"/>
      <c r="L857" s="188">
        <v>0</v>
      </c>
      <c r="M857" s="49"/>
      <c r="N857" s="46"/>
      <c r="O857" s="46"/>
      <c r="P857" s="46"/>
      <c r="Q857" s="46"/>
    </row>
    <row r="858" spans="1:17">
      <c r="A858" s="43"/>
      <c r="B858" s="67"/>
      <c r="C858" s="43" t="s">
        <v>181</v>
      </c>
      <c r="D858" s="187" t="str">
        <f t="shared" si="40"/>
        <v/>
      </c>
      <c r="E858" s="187" t="str">
        <f t="shared" si="41"/>
        <v/>
      </c>
      <c r="F858" s="187" t="str">
        <f t="shared" si="42"/>
        <v/>
      </c>
      <c r="G858" s="187" t="e">
        <f>VLOOKUP(F858,'Expense group &amp; type'!$E$6:$F$52,2,FALSE)</f>
        <v>#N/A</v>
      </c>
      <c r="H858" s="46"/>
      <c r="I858" s="46"/>
      <c r="J858" s="189">
        <v>0</v>
      </c>
      <c r="K858" s="59"/>
      <c r="L858" s="188">
        <v>0</v>
      </c>
      <c r="M858" s="49"/>
      <c r="N858" s="46"/>
      <c r="O858" s="46"/>
      <c r="P858" s="46"/>
      <c r="Q858" s="46"/>
    </row>
    <row r="859" spans="1:17">
      <c r="A859" s="43"/>
      <c r="B859" s="67"/>
      <c r="C859" s="43" t="s">
        <v>181</v>
      </c>
      <c r="D859" s="187" t="str">
        <f t="shared" si="40"/>
        <v/>
      </c>
      <c r="E859" s="187" t="str">
        <f t="shared" si="41"/>
        <v/>
      </c>
      <c r="F859" s="187" t="str">
        <f t="shared" si="42"/>
        <v/>
      </c>
      <c r="G859" s="187" t="e">
        <f>VLOOKUP(F859,'Expense group &amp; type'!$E$6:$F$52,2,FALSE)</f>
        <v>#N/A</v>
      </c>
      <c r="H859" s="46"/>
      <c r="I859" s="46"/>
      <c r="J859" s="189">
        <v>0</v>
      </c>
      <c r="K859" s="59"/>
      <c r="L859" s="188">
        <v>0</v>
      </c>
      <c r="M859" s="49"/>
      <c r="N859" s="46"/>
      <c r="O859" s="46"/>
      <c r="P859" s="46"/>
      <c r="Q859" s="46"/>
    </row>
    <row r="860" spans="1:17">
      <c r="A860" s="43"/>
      <c r="B860" s="67"/>
      <c r="C860" s="43" t="s">
        <v>181</v>
      </c>
      <c r="D860" s="187" t="str">
        <f t="shared" si="40"/>
        <v/>
      </c>
      <c r="E860" s="187" t="str">
        <f t="shared" si="41"/>
        <v/>
      </c>
      <c r="F860" s="187" t="str">
        <f t="shared" si="42"/>
        <v/>
      </c>
      <c r="G860" s="187" t="e">
        <f>VLOOKUP(F860,'Expense group &amp; type'!$E$6:$F$52,2,FALSE)</f>
        <v>#N/A</v>
      </c>
      <c r="H860" s="46"/>
      <c r="I860" s="46"/>
      <c r="J860" s="189">
        <v>0</v>
      </c>
      <c r="K860" s="59"/>
      <c r="L860" s="188">
        <v>0</v>
      </c>
      <c r="M860" s="49"/>
      <c r="N860" s="46"/>
      <c r="O860" s="46"/>
      <c r="P860" s="46"/>
      <c r="Q860" s="46"/>
    </row>
    <row r="861" spans="1:17">
      <c r="A861" s="43"/>
      <c r="B861" s="67"/>
      <c r="C861" s="43" t="s">
        <v>181</v>
      </c>
      <c r="D861" s="187" t="str">
        <f t="shared" si="40"/>
        <v/>
      </c>
      <c r="E861" s="187" t="str">
        <f t="shared" si="41"/>
        <v/>
      </c>
      <c r="F861" s="187" t="str">
        <f t="shared" si="42"/>
        <v/>
      </c>
      <c r="G861" s="187" t="e">
        <f>VLOOKUP(F861,'Expense group &amp; type'!$E$6:$F$52,2,FALSE)</f>
        <v>#N/A</v>
      </c>
      <c r="H861" s="46"/>
      <c r="I861" s="46"/>
      <c r="J861" s="189">
        <v>0</v>
      </c>
      <c r="K861" s="59"/>
      <c r="L861" s="188">
        <v>0</v>
      </c>
      <c r="M861" s="49"/>
      <c r="N861" s="46"/>
      <c r="O861" s="46"/>
      <c r="P861" s="46"/>
      <c r="Q861" s="46"/>
    </row>
    <row r="862" spans="1:17">
      <c r="A862" s="43"/>
      <c r="B862" s="67"/>
      <c r="C862" s="43" t="s">
        <v>181</v>
      </c>
      <c r="D862" s="187" t="str">
        <f t="shared" si="40"/>
        <v/>
      </c>
      <c r="E862" s="187" t="str">
        <f t="shared" si="41"/>
        <v/>
      </c>
      <c r="F862" s="187" t="str">
        <f t="shared" si="42"/>
        <v/>
      </c>
      <c r="G862" s="187" t="e">
        <f>VLOOKUP(F862,'Expense group &amp; type'!$E$6:$F$52,2,FALSE)</f>
        <v>#N/A</v>
      </c>
      <c r="H862" s="46"/>
      <c r="I862" s="46"/>
      <c r="J862" s="189">
        <v>0</v>
      </c>
      <c r="K862" s="59"/>
      <c r="L862" s="188">
        <v>0</v>
      </c>
      <c r="M862" s="49"/>
      <c r="N862" s="46"/>
      <c r="O862" s="46"/>
      <c r="P862" s="46"/>
      <c r="Q862" s="46"/>
    </row>
    <row r="863" spans="1:17">
      <c r="A863" s="43"/>
      <c r="B863" s="67"/>
      <c r="C863" s="43" t="s">
        <v>181</v>
      </c>
      <c r="D863" s="187" t="str">
        <f t="shared" si="40"/>
        <v/>
      </c>
      <c r="E863" s="187" t="str">
        <f t="shared" si="41"/>
        <v/>
      </c>
      <c r="F863" s="187" t="str">
        <f t="shared" si="42"/>
        <v/>
      </c>
      <c r="G863" s="187" t="e">
        <f>VLOOKUP(F863,'Expense group &amp; type'!$E$6:$F$52,2,FALSE)</f>
        <v>#N/A</v>
      </c>
      <c r="H863" s="46"/>
      <c r="I863" s="46"/>
      <c r="J863" s="189">
        <v>0</v>
      </c>
      <c r="K863" s="59"/>
      <c r="L863" s="188">
        <v>0</v>
      </c>
      <c r="M863" s="49"/>
      <c r="N863" s="46"/>
      <c r="O863" s="46"/>
      <c r="P863" s="46"/>
      <c r="Q863" s="46"/>
    </row>
    <row r="864" spans="1:17">
      <c r="A864" s="43"/>
      <c r="B864" s="67"/>
      <c r="C864" s="43" t="s">
        <v>181</v>
      </c>
      <c r="D864" s="187" t="str">
        <f t="shared" si="40"/>
        <v/>
      </c>
      <c r="E864" s="187" t="str">
        <f t="shared" si="41"/>
        <v/>
      </c>
      <c r="F864" s="187" t="str">
        <f t="shared" si="42"/>
        <v/>
      </c>
      <c r="G864" s="187" t="e">
        <f>VLOOKUP(F864,'Expense group &amp; type'!$E$6:$F$52,2,FALSE)</f>
        <v>#N/A</v>
      </c>
      <c r="H864" s="46"/>
      <c r="I864" s="46"/>
      <c r="J864" s="189">
        <v>0</v>
      </c>
      <c r="K864" s="59"/>
      <c r="L864" s="188">
        <v>0</v>
      </c>
      <c r="M864" s="49"/>
      <c r="N864" s="46"/>
      <c r="O864" s="46"/>
      <c r="P864" s="46"/>
      <c r="Q864" s="46"/>
    </row>
    <row r="865" spans="1:17">
      <c r="A865" s="43"/>
      <c r="B865" s="67"/>
      <c r="C865" s="43" t="s">
        <v>181</v>
      </c>
      <c r="D865" s="187" t="str">
        <f t="shared" si="40"/>
        <v/>
      </c>
      <c r="E865" s="187" t="str">
        <f t="shared" si="41"/>
        <v/>
      </c>
      <c r="F865" s="187" t="str">
        <f t="shared" si="42"/>
        <v/>
      </c>
      <c r="G865" s="187" t="e">
        <f>VLOOKUP(F865,'Expense group &amp; type'!$E$6:$F$52,2,FALSE)</f>
        <v>#N/A</v>
      </c>
      <c r="H865" s="46"/>
      <c r="I865" s="46"/>
      <c r="J865" s="189">
        <v>0</v>
      </c>
      <c r="K865" s="59"/>
      <c r="L865" s="188">
        <v>0</v>
      </c>
      <c r="M865" s="49"/>
      <c r="N865" s="46"/>
      <c r="O865" s="46"/>
      <c r="P865" s="46"/>
      <c r="Q865" s="46"/>
    </row>
    <row r="866" spans="1:17">
      <c r="A866" s="43"/>
      <c r="B866" s="67"/>
      <c r="C866" s="43" t="s">
        <v>181</v>
      </c>
      <c r="D866" s="187" t="str">
        <f t="shared" si="40"/>
        <v/>
      </c>
      <c r="E866" s="187" t="str">
        <f t="shared" si="41"/>
        <v/>
      </c>
      <c r="F866" s="187" t="str">
        <f t="shared" si="42"/>
        <v/>
      </c>
      <c r="G866" s="187" t="e">
        <f>VLOOKUP(F866,'Expense group &amp; type'!$E$6:$F$52,2,FALSE)</f>
        <v>#N/A</v>
      </c>
      <c r="H866" s="46"/>
      <c r="I866" s="46"/>
      <c r="J866" s="189">
        <v>0</v>
      </c>
      <c r="K866" s="59"/>
      <c r="L866" s="188">
        <v>0</v>
      </c>
      <c r="M866" s="49"/>
      <c r="N866" s="46"/>
      <c r="O866" s="46"/>
      <c r="P866" s="46"/>
      <c r="Q866" s="46"/>
    </row>
    <row r="867" spans="1:17">
      <c r="A867" s="43"/>
      <c r="B867" s="67"/>
      <c r="C867" s="43" t="s">
        <v>181</v>
      </c>
      <c r="D867" s="187" t="str">
        <f t="shared" si="40"/>
        <v/>
      </c>
      <c r="E867" s="187" t="str">
        <f t="shared" si="41"/>
        <v/>
      </c>
      <c r="F867" s="187" t="str">
        <f t="shared" si="42"/>
        <v/>
      </c>
      <c r="G867" s="187" t="e">
        <f>VLOOKUP(F867,'Expense group &amp; type'!$E$6:$F$52,2,FALSE)</f>
        <v>#N/A</v>
      </c>
      <c r="H867" s="46"/>
      <c r="I867" s="46"/>
      <c r="J867" s="189">
        <v>0</v>
      </c>
      <c r="K867" s="59"/>
      <c r="L867" s="188">
        <v>0</v>
      </c>
      <c r="M867" s="49"/>
      <c r="N867" s="46"/>
      <c r="O867" s="46"/>
      <c r="P867" s="46"/>
      <c r="Q867" s="46"/>
    </row>
    <row r="868" spans="1:17">
      <c r="A868" s="43"/>
      <c r="B868" s="67"/>
      <c r="C868" s="43" t="s">
        <v>181</v>
      </c>
      <c r="D868" s="187" t="str">
        <f t="shared" si="40"/>
        <v/>
      </c>
      <c r="E868" s="187" t="str">
        <f t="shared" si="41"/>
        <v/>
      </c>
      <c r="F868" s="187" t="str">
        <f t="shared" si="42"/>
        <v/>
      </c>
      <c r="G868" s="187" t="e">
        <f>VLOOKUP(F868,'Expense group &amp; type'!$E$6:$F$52,2,FALSE)</f>
        <v>#N/A</v>
      </c>
      <c r="H868" s="46"/>
      <c r="I868" s="46"/>
      <c r="J868" s="189">
        <v>0</v>
      </c>
      <c r="K868" s="59"/>
      <c r="L868" s="188">
        <v>0</v>
      </c>
      <c r="M868" s="49"/>
      <c r="N868" s="46"/>
      <c r="O868" s="46"/>
      <c r="P868" s="46"/>
      <c r="Q868" s="46"/>
    </row>
    <row r="869" spans="1:17">
      <c r="A869" s="43"/>
      <c r="B869" s="67"/>
      <c r="C869" s="43" t="s">
        <v>181</v>
      </c>
      <c r="D869" s="187" t="str">
        <f t="shared" si="40"/>
        <v/>
      </c>
      <c r="E869" s="187" t="str">
        <f t="shared" si="41"/>
        <v/>
      </c>
      <c r="F869" s="187" t="str">
        <f t="shared" si="42"/>
        <v/>
      </c>
      <c r="G869" s="187" t="e">
        <f>VLOOKUP(F869,'Expense group &amp; type'!$E$6:$F$52,2,FALSE)</f>
        <v>#N/A</v>
      </c>
      <c r="H869" s="46"/>
      <c r="I869" s="46"/>
      <c r="J869" s="189">
        <v>0</v>
      </c>
      <c r="K869" s="59"/>
      <c r="L869" s="188">
        <v>0</v>
      </c>
      <c r="M869" s="49"/>
      <c r="N869" s="46"/>
      <c r="O869" s="46"/>
      <c r="P869" s="46"/>
      <c r="Q869" s="46"/>
    </row>
    <row r="870" spans="1:17">
      <c r="A870" s="43"/>
      <c r="B870" s="67"/>
      <c r="C870" s="43" t="s">
        <v>181</v>
      </c>
      <c r="D870" s="187" t="str">
        <f t="shared" si="40"/>
        <v/>
      </c>
      <c r="E870" s="187" t="str">
        <f t="shared" si="41"/>
        <v/>
      </c>
      <c r="F870" s="187" t="str">
        <f t="shared" si="42"/>
        <v/>
      </c>
      <c r="G870" s="187" t="e">
        <f>VLOOKUP(F870,'Expense group &amp; type'!$E$6:$F$52,2,FALSE)</f>
        <v>#N/A</v>
      </c>
      <c r="H870" s="46"/>
      <c r="I870" s="46"/>
      <c r="J870" s="189">
        <v>0</v>
      </c>
      <c r="K870" s="59"/>
      <c r="L870" s="188">
        <v>0</v>
      </c>
      <c r="M870" s="49"/>
      <c r="N870" s="46"/>
      <c r="O870" s="46"/>
      <c r="P870" s="46"/>
      <c r="Q870" s="46"/>
    </row>
    <row r="871" spans="1:17">
      <c r="A871" s="43"/>
      <c r="B871" s="67"/>
      <c r="C871" s="43" t="s">
        <v>181</v>
      </c>
      <c r="D871" s="187" t="str">
        <f t="shared" si="40"/>
        <v/>
      </c>
      <c r="E871" s="187" t="str">
        <f t="shared" si="41"/>
        <v/>
      </c>
      <c r="F871" s="187" t="str">
        <f t="shared" si="42"/>
        <v/>
      </c>
      <c r="G871" s="187" t="e">
        <f>VLOOKUP(F871,'Expense group &amp; type'!$E$6:$F$52,2,FALSE)</f>
        <v>#N/A</v>
      </c>
      <c r="H871" s="46"/>
      <c r="I871" s="46"/>
      <c r="J871" s="189">
        <v>0</v>
      </c>
      <c r="K871" s="59"/>
      <c r="L871" s="188">
        <v>0</v>
      </c>
      <c r="M871" s="49"/>
      <c r="N871" s="46"/>
      <c r="O871" s="46"/>
      <c r="P871" s="46"/>
      <c r="Q871" s="46"/>
    </row>
    <row r="872" spans="1:17">
      <c r="A872" s="43"/>
      <c r="B872" s="67"/>
      <c r="C872" s="43" t="s">
        <v>181</v>
      </c>
      <c r="D872" s="187" t="str">
        <f t="shared" si="40"/>
        <v/>
      </c>
      <c r="E872" s="187" t="str">
        <f t="shared" si="41"/>
        <v/>
      </c>
      <c r="F872" s="187" t="str">
        <f t="shared" si="42"/>
        <v/>
      </c>
      <c r="G872" s="187" t="e">
        <f>VLOOKUP(F872,'Expense group &amp; type'!$E$6:$F$52,2,FALSE)</f>
        <v>#N/A</v>
      </c>
      <c r="H872" s="46"/>
      <c r="I872" s="46"/>
      <c r="J872" s="189">
        <v>0</v>
      </c>
      <c r="K872" s="59"/>
      <c r="L872" s="188">
        <v>0</v>
      </c>
      <c r="M872" s="49"/>
      <c r="N872" s="46"/>
      <c r="O872" s="46"/>
      <c r="P872" s="46"/>
      <c r="Q872" s="46"/>
    </row>
    <row r="873" spans="1:17">
      <c r="A873" s="43"/>
      <c r="B873" s="67"/>
      <c r="C873" s="43" t="s">
        <v>181</v>
      </c>
      <c r="D873" s="187" t="str">
        <f t="shared" si="40"/>
        <v/>
      </c>
      <c r="E873" s="187" t="str">
        <f t="shared" si="41"/>
        <v/>
      </c>
      <c r="F873" s="187" t="str">
        <f t="shared" si="42"/>
        <v/>
      </c>
      <c r="G873" s="187" t="e">
        <f>VLOOKUP(F873,'Expense group &amp; type'!$E$6:$F$52,2,FALSE)</f>
        <v>#N/A</v>
      </c>
      <c r="H873" s="46"/>
      <c r="I873" s="46"/>
      <c r="J873" s="189">
        <v>0</v>
      </c>
      <c r="K873" s="59"/>
      <c r="L873" s="188">
        <v>0</v>
      </c>
      <c r="M873" s="49"/>
      <c r="N873" s="46"/>
      <c r="O873" s="46"/>
      <c r="P873" s="46"/>
      <c r="Q873" s="46"/>
    </row>
    <row r="874" spans="1:17">
      <c r="A874" s="43"/>
      <c r="B874" s="67"/>
      <c r="C874" s="43" t="s">
        <v>181</v>
      </c>
      <c r="D874" s="187" t="str">
        <f t="shared" si="40"/>
        <v/>
      </c>
      <c r="E874" s="187" t="str">
        <f t="shared" si="41"/>
        <v/>
      </c>
      <c r="F874" s="187" t="str">
        <f t="shared" si="42"/>
        <v/>
      </c>
      <c r="G874" s="187" t="e">
        <f>VLOOKUP(F874,'Expense group &amp; type'!$E$6:$F$52,2,FALSE)</f>
        <v>#N/A</v>
      </c>
      <c r="H874" s="46"/>
      <c r="I874" s="46"/>
      <c r="J874" s="189">
        <v>0</v>
      </c>
      <c r="K874" s="59"/>
      <c r="L874" s="188">
        <v>0</v>
      </c>
      <c r="M874" s="49"/>
      <c r="N874" s="46"/>
      <c r="O874" s="46"/>
      <c r="P874" s="46"/>
      <c r="Q874" s="46"/>
    </row>
    <row r="875" spans="1:17">
      <c r="A875" s="43"/>
      <c r="B875" s="67"/>
      <c r="C875" s="43" t="s">
        <v>181</v>
      </c>
      <c r="D875" s="187" t="str">
        <f t="shared" si="40"/>
        <v/>
      </c>
      <c r="E875" s="187" t="str">
        <f t="shared" si="41"/>
        <v/>
      </c>
      <c r="F875" s="187" t="str">
        <f t="shared" si="42"/>
        <v/>
      </c>
      <c r="G875" s="187" t="e">
        <f>VLOOKUP(F875,'Expense group &amp; type'!$E$6:$F$52,2,FALSE)</f>
        <v>#N/A</v>
      </c>
      <c r="H875" s="46"/>
      <c r="I875" s="46"/>
      <c r="J875" s="189">
        <v>0</v>
      </c>
      <c r="K875" s="59"/>
      <c r="L875" s="188">
        <v>0</v>
      </c>
      <c r="M875" s="49"/>
      <c r="N875" s="46"/>
      <c r="O875" s="46"/>
      <c r="P875" s="46"/>
      <c r="Q875" s="46"/>
    </row>
    <row r="876" spans="1:17">
      <c r="A876" s="43"/>
      <c r="B876" s="67"/>
      <c r="C876" s="43" t="s">
        <v>181</v>
      </c>
      <c r="D876" s="187" t="str">
        <f t="shared" si="40"/>
        <v/>
      </c>
      <c r="E876" s="187" t="str">
        <f t="shared" si="41"/>
        <v/>
      </c>
      <c r="F876" s="187" t="str">
        <f t="shared" si="42"/>
        <v/>
      </c>
      <c r="G876" s="187" t="e">
        <f>VLOOKUP(F876,'Expense group &amp; type'!$E$6:$F$52,2,FALSE)</f>
        <v>#N/A</v>
      </c>
      <c r="H876" s="46"/>
      <c r="I876" s="46"/>
      <c r="J876" s="189">
        <v>0</v>
      </c>
      <c r="K876" s="59"/>
      <c r="L876" s="188">
        <v>0</v>
      </c>
      <c r="M876" s="49"/>
      <c r="N876" s="46"/>
      <c r="O876" s="46"/>
      <c r="P876" s="46"/>
      <c r="Q876" s="46"/>
    </row>
    <row r="877" spans="1:17">
      <c r="A877" s="43"/>
      <c r="B877" s="67"/>
      <c r="C877" s="43" t="s">
        <v>181</v>
      </c>
      <c r="D877" s="187" t="str">
        <f t="shared" si="40"/>
        <v/>
      </c>
      <c r="E877" s="187" t="str">
        <f t="shared" si="41"/>
        <v/>
      </c>
      <c r="F877" s="187" t="str">
        <f t="shared" si="42"/>
        <v/>
      </c>
      <c r="G877" s="187" t="e">
        <f>VLOOKUP(F877,'Expense group &amp; type'!$E$6:$F$52,2,FALSE)</f>
        <v>#N/A</v>
      </c>
      <c r="H877" s="46"/>
      <c r="I877" s="46"/>
      <c r="J877" s="189">
        <v>0</v>
      </c>
      <c r="K877" s="59"/>
      <c r="L877" s="188">
        <v>0</v>
      </c>
      <c r="M877" s="49"/>
      <c r="N877" s="46"/>
      <c r="O877" s="46"/>
      <c r="P877" s="46"/>
      <c r="Q877" s="46"/>
    </row>
    <row r="878" spans="1:17">
      <c r="A878" s="43"/>
      <c r="B878" s="67"/>
      <c r="C878" s="43" t="s">
        <v>181</v>
      </c>
      <c r="D878" s="187" t="str">
        <f t="shared" si="40"/>
        <v/>
      </c>
      <c r="E878" s="187" t="str">
        <f t="shared" si="41"/>
        <v/>
      </c>
      <c r="F878" s="187" t="str">
        <f t="shared" si="42"/>
        <v/>
      </c>
      <c r="G878" s="187" t="e">
        <f>VLOOKUP(F878,'Expense group &amp; type'!$E$6:$F$52,2,FALSE)</f>
        <v>#N/A</v>
      </c>
      <c r="H878" s="46"/>
      <c r="I878" s="46"/>
      <c r="J878" s="189">
        <v>0</v>
      </c>
      <c r="K878" s="59"/>
      <c r="L878" s="188">
        <v>0</v>
      </c>
      <c r="M878" s="49"/>
      <c r="N878" s="46"/>
      <c r="O878" s="46"/>
      <c r="P878" s="46"/>
      <c r="Q878" s="46"/>
    </row>
    <row r="879" spans="1:17">
      <c r="A879" s="43"/>
      <c r="B879" s="67"/>
      <c r="C879" s="43" t="s">
        <v>181</v>
      </c>
      <c r="D879" s="187" t="str">
        <f t="shared" si="40"/>
        <v/>
      </c>
      <c r="E879" s="187" t="str">
        <f t="shared" si="41"/>
        <v/>
      </c>
      <c r="F879" s="187" t="str">
        <f t="shared" si="42"/>
        <v/>
      </c>
      <c r="G879" s="187" t="e">
        <f>VLOOKUP(F879,'Expense group &amp; type'!$E$6:$F$52,2,FALSE)</f>
        <v>#N/A</v>
      </c>
      <c r="H879" s="46"/>
      <c r="I879" s="46"/>
      <c r="J879" s="189">
        <v>0</v>
      </c>
      <c r="K879" s="59"/>
      <c r="L879" s="188">
        <v>0</v>
      </c>
      <c r="M879" s="49"/>
      <c r="N879" s="46"/>
      <c r="O879" s="46"/>
      <c r="P879" s="46"/>
      <c r="Q879" s="46"/>
    </row>
    <row r="880" spans="1:17">
      <c r="A880" s="43"/>
      <c r="B880" s="67"/>
      <c r="C880" s="43" t="s">
        <v>181</v>
      </c>
      <c r="D880" s="187" t="str">
        <f t="shared" si="40"/>
        <v/>
      </c>
      <c r="E880" s="187" t="str">
        <f t="shared" si="41"/>
        <v/>
      </c>
      <c r="F880" s="187" t="str">
        <f t="shared" si="42"/>
        <v/>
      </c>
      <c r="G880" s="187" t="e">
        <f>VLOOKUP(F880,'Expense group &amp; type'!$E$6:$F$52,2,FALSE)</f>
        <v>#N/A</v>
      </c>
      <c r="H880" s="46"/>
      <c r="I880" s="46"/>
      <c r="J880" s="189">
        <v>0</v>
      </c>
      <c r="K880" s="59"/>
      <c r="L880" s="188">
        <v>0</v>
      </c>
      <c r="M880" s="49"/>
      <c r="N880" s="46"/>
      <c r="O880" s="46"/>
      <c r="P880" s="46"/>
      <c r="Q880" s="46"/>
    </row>
    <row r="881" spans="1:17">
      <c r="A881" s="43"/>
      <c r="B881" s="67"/>
      <c r="C881" s="43" t="s">
        <v>181</v>
      </c>
      <c r="D881" s="187" t="str">
        <f t="shared" si="40"/>
        <v/>
      </c>
      <c r="E881" s="187" t="str">
        <f t="shared" si="41"/>
        <v/>
      </c>
      <c r="F881" s="187" t="str">
        <f t="shared" si="42"/>
        <v/>
      </c>
      <c r="G881" s="187" t="e">
        <f>VLOOKUP(F881,'Expense group &amp; type'!$E$6:$F$52,2,FALSE)</f>
        <v>#N/A</v>
      </c>
      <c r="H881" s="46"/>
      <c r="I881" s="46"/>
      <c r="J881" s="189">
        <v>0</v>
      </c>
      <c r="K881" s="59"/>
      <c r="L881" s="188">
        <v>0</v>
      </c>
      <c r="M881" s="49"/>
      <c r="N881" s="46"/>
      <c r="O881" s="46"/>
      <c r="P881" s="46"/>
      <c r="Q881" s="46"/>
    </row>
    <row r="882" spans="1:17">
      <c r="A882" s="43"/>
      <c r="B882" s="67"/>
      <c r="C882" s="43" t="s">
        <v>181</v>
      </c>
      <c r="D882" s="187" t="str">
        <f t="shared" si="40"/>
        <v/>
      </c>
      <c r="E882" s="187" t="str">
        <f t="shared" si="41"/>
        <v/>
      </c>
      <c r="F882" s="187" t="str">
        <f t="shared" si="42"/>
        <v/>
      </c>
      <c r="G882" s="187" t="e">
        <f>VLOOKUP(F882,'Expense group &amp; type'!$E$6:$F$52,2,FALSE)</f>
        <v>#N/A</v>
      </c>
      <c r="H882" s="46"/>
      <c r="I882" s="46"/>
      <c r="J882" s="189">
        <v>0</v>
      </c>
      <c r="K882" s="59"/>
      <c r="L882" s="188">
        <v>0</v>
      </c>
      <c r="M882" s="49"/>
      <c r="N882" s="46"/>
      <c r="O882" s="46"/>
      <c r="P882" s="46"/>
      <c r="Q882" s="46"/>
    </row>
    <row r="883" spans="1:17">
      <c r="A883" s="43"/>
      <c r="B883" s="67"/>
      <c r="C883" s="43" t="s">
        <v>181</v>
      </c>
      <c r="D883" s="187" t="str">
        <f t="shared" si="40"/>
        <v/>
      </c>
      <c r="E883" s="187" t="str">
        <f t="shared" si="41"/>
        <v/>
      </c>
      <c r="F883" s="187" t="str">
        <f t="shared" si="42"/>
        <v/>
      </c>
      <c r="G883" s="187" t="e">
        <f>VLOOKUP(F883,'Expense group &amp; type'!$E$6:$F$52,2,FALSE)</f>
        <v>#N/A</v>
      </c>
      <c r="H883" s="46"/>
      <c r="I883" s="46"/>
      <c r="J883" s="189">
        <v>0</v>
      </c>
      <c r="K883" s="59"/>
      <c r="L883" s="188">
        <v>0</v>
      </c>
      <c r="M883" s="49"/>
      <c r="N883" s="46"/>
      <c r="O883" s="46"/>
      <c r="P883" s="46"/>
      <c r="Q883" s="46"/>
    </row>
    <row r="884" spans="1:17">
      <c r="A884" s="43"/>
      <c r="B884" s="67"/>
      <c r="C884" s="43" t="s">
        <v>181</v>
      </c>
      <c r="D884" s="187" t="str">
        <f t="shared" si="40"/>
        <v/>
      </c>
      <c r="E884" s="187" t="str">
        <f t="shared" si="41"/>
        <v/>
      </c>
      <c r="F884" s="187" t="str">
        <f t="shared" si="42"/>
        <v/>
      </c>
      <c r="G884" s="187" t="e">
        <f>VLOOKUP(F884,'Expense group &amp; type'!$E$6:$F$52,2,FALSE)</f>
        <v>#N/A</v>
      </c>
      <c r="H884" s="46"/>
      <c r="I884" s="46"/>
      <c r="J884" s="189">
        <v>0</v>
      </c>
      <c r="K884" s="59"/>
      <c r="L884" s="188">
        <v>0</v>
      </c>
      <c r="M884" s="49"/>
      <c r="N884" s="46"/>
      <c r="O884" s="46"/>
      <c r="P884" s="46"/>
      <c r="Q884" s="46"/>
    </row>
    <row r="885" spans="1:17">
      <c r="A885" s="43"/>
      <c r="B885" s="67"/>
      <c r="C885" s="43" t="s">
        <v>181</v>
      </c>
      <c r="D885" s="187" t="str">
        <f t="shared" si="40"/>
        <v/>
      </c>
      <c r="E885" s="187" t="str">
        <f t="shared" si="41"/>
        <v/>
      </c>
      <c r="F885" s="187" t="str">
        <f t="shared" si="42"/>
        <v/>
      </c>
      <c r="G885" s="187" t="e">
        <f>VLOOKUP(F885,'Expense group &amp; type'!$E$6:$F$52,2,FALSE)</f>
        <v>#N/A</v>
      </c>
      <c r="H885" s="46"/>
      <c r="I885" s="46"/>
      <c r="J885" s="189">
        <v>0</v>
      </c>
      <c r="K885" s="59"/>
      <c r="L885" s="188">
        <v>0</v>
      </c>
      <c r="M885" s="49"/>
      <c r="N885" s="46"/>
      <c r="O885" s="46"/>
      <c r="P885" s="46"/>
      <c r="Q885" s="46"/>
    </row>
    <row r="886" spans="1:17">
      <c r="A886" s="43"/>
      <c r="B886" s="67"/>
      <c r="C886" s="43" t="s">
        <v>181</v>
      </c>
      <c r="D886" s="187" t="str">
        <f t="shared" si="40"/>
        <v/>
      </c>
      <c r="E886" s="187" t="str">
        <f t="shared" si="41"/>
        <v/>
      </c>
      <c r="F886" s="187" t="str">
        <f t="shared" si="42"/>
        <v/>
      </c>
      <c r="G886" s="187" t="e">
        <f>VLOOKUP(F886,'Expense group &amp; type'!$E$6:$F$52,2,FALSE)</f>
        <v>#N/A</v>
      </c>
      <c r="H886" s="46"/>
      <c r="I886" s="46"/>
      <c r="J886" s="189">
        <v>0</v>
      </c>
      <c r="K886" s="59"/>
      <c r="L886" s="188">
        <v>0</v>
      </c>
      <c r="M886" s="49"/>
      <c r="N886" s="46"/>
      <c r="O886" s="46"/>
      <c r="P886" s="46"/>
      <c r="Q886" s="46"/>
    </row>
    <row r="887" spans="1:17">
      <c r="A887" s="43"/>
      <c r="B887" s="67"/>
      <c r="C887" s="43" t="s">
        <v>181</v>
      </c>
      <c r="D887" s="187" t="str">
        <f t="shared" si="40"/>
        <v/>
      </c>
      <c r="E887" s="187" t="str">
        <f t="shared" si="41"/>
        <v/>
      </c>
      <c r="F887" s="187" t="str">
        <f t="shared" si="42"/>
        <v/>
      </c>
      <c r="G887" s="187" t="e">
        <f>VLOOKUP(F887,'Expense group &amp; type'!$E$6:$F$52,2,FALSE)</f>
        <v>#N/A</v>
      </c>
      <c r="H887" s="46"/>
      <c r="I887" s="46"/>
      <c r="J887" s="189">
        <v>0</v>
      </c>
      <c r="K887" s="59"/>
      <c r="L887" s="188">
        <v>0</v>
      </c>
      <c r="M887" s="49"/>
      <c r="N887" s="46"/>
      <c r="O887" s="46"/>
      <c r="P887" s="46"/>
      <c r="Q887" s="46"/>
    </row>
    <row r="888" spans="1:17">
      <c r="A888" s="43"/>
      <c r="B888" s="67"/>
      <c r="C888" s="43" t="s">
        <v>181</v>
      </c>
      <c r="D888" s="187" t="str">
        <f t="shared" si="40"/>
        <v/>
      </c>
      <c r="E888" s="187" t="str">
        <f t="shared" si="41"/>
        <v/>
      </c>
      <c r="F888" s="187" t="str">
        <f t="shared" si="42"/>
        <v/>
      </c>
      <c r="G888" s="187" t="e">
        <f>VLOOKUP(F888,'Expense group &amp; type'!$E$6:$F$52,2,FALSE)</f>
        <v>#N/A</v>
      </c>
      <c r="H888" s="46"/>
      <c r="I888" s="46"/>
      <c r="J888" s="189">
        <v>0</v>
      </c>
      <c r="K888" s="59"/>
      <c r="L888" s="188">
        <v>0</v>
      </c>
      <c r="M888" s="49"/>
      <c r="N888" s="46"/>
      <c r="O888" s="46"/>
      <c r="P888" s="46"/>
      <c r="Q888" s="46"/>
    </row>
    <row r="889" spans="1:17">
      <c r="A889" s="43"/>
      <c r="B889" s="67"/>
      <c r="C889" s="43" t="s">
        <v>181</v>
      </c>
      <c r="D889" s="187" t="str">
        <f t="shared" si="40"/>
        <v/>
      </c>
      <c r="E889" s="187" t="str">
        <f t="shared" si="41"/>
        <v/>
      </c>
      <c r="F889" s="187" t="str">
        <f t="shared" si="42"/>
        <v/>
      </c>
      <c r="G889" s="187" t="e">
        <f>VLOOKUP(F889,'Expense group &amp; type'!$E$6:$F$52,2,FALSE)</f>
        <v>#N/A</v>
      </c>
      <c r="H889" s="46"/>
      <c r="I889" s="46"/>
      <c r="J889" s="189">
        <v>0</v>
      </c>
      <c r="K889" s="59"/>
      <c r="L889" s="188">
        <v>0</v>
      </c>
      <c r="M889" s="49"/>
      <c r="N889" s="46"/>
      <c r="O889" s="46"/>
      <c r="P889" s="46"/>
      <c r="Q889" s="46"/>
    </row>
    <row r="890" spans="1:17">
      <c r="A890" s="43"/>
      <c r="B890" s="67"/>
      <c r="C890" s="43" t="s">
        <v>181</v>
      </c>
      <c r="D890" s="187" t="str">
        <f t="shared" si="40"/>
        <v/>
      </c>
      <c r="E890" s="187" t="str">
        <f t="shared" si="41"/>
        <v/>
      </c>
      <c r="F890" s="187" t="str">
        <f t="shared" si="42"/>
        <v/>
      </c>
      <c r="G890" s="187" t="e">
        <f>VLOOKUP(F890,'Expense group &amp; type'!$E$6:$F$52,2,FALSE)</f>
        <v>#N/A</v>
      </c>
      <c r="H890" s="46"/>
      <c r="I890" s="46"/>
      <c r="J890" s="189">
        <v>0</v>
      </c>
      <c r="K890" s="59"/>
      <c r="L890" s="188">
        <v>0</v>
      </c>
      <c r="M890" s="49"/>
      <c r="N890" s="46"/>
      <c r="O890" s="46"/>
      <c r="P890" s="46"/>
      <c r="Q890" s="46"/>
    </row>
    <row r="891" spans="1:17">
      <c r="A891" s="43"/>
      <c r="B891" s="67"/>
      <c r="C891" s="43" t="s">
        <v>181</v>
      </c>
      <c r="D891" s="187" t="str">
        <f t="shared" si="40"/>
        <v/>
      </c>
      <c r="E891" s="187" t="str">
        <f t="shared" si="41"/>
        <v/>
      </c>
      <c r="F891" s="187" t="str">
        <f t="shared" si="42"/>
        <v/>
      </c>
      <c r="G891" s="187" t="e">
        <f>VLOOKUP(F891,'Expense group &amp; type'!$E$6:$F$52,2,FALSE)</f>
        <v>#N/A</v>
      </c>
      <c r="H891" s="46"/>
      <c r="I891" s="46"/>
      <c r="J891" s="189">
        <v>0</v>
      </c>
      <c r="K891" s="59"/>
      <c r="L891" s="188">
        <v>0</v>
      </c>
      <c r="M891" s="49"/>
      <c r="N891" s="46"/>
      <c r="O891" s="46"/>
      <c r="P891" s="46"/>
      <c r="Q891" s="46"/>
    </row>
    <row r="892" spans="1:17">
      <c r="A892" s="43"/>
      <c r="B892" s="67"/>
      <c r="C892" s="43" t="s">
        <v>181</v>
      </c>
      <c r="D892" s="187" t="str">
        <f t="shared" si="40"/>
        <v/>
      </c>
      <c r="E892" s="187" t="str">
        <f t="shared" si="41"/>
        <v/>
      </c>
      <c r="F892" s="187" t="str">
        <f t="shared" si="42"/>
        <v/>
      </c>
      <c r="G892" s="187" t="e">
        <f>VLOOKUP(F892,'Expense group &amp; type'!$E$6:$F$52,2,FALSE)</f>
        <v>#N/A</v>
      </c>
      <c r="H892" s="46"/>
      <c r="I892" s="46"/>
      <c r="J892" s="189">
        <v>0</v>
      </c>
      <c r="K892" s="59"/>
      <c r="L892" s="188">
        <v>0</v>
      </c>
      <c r="M892" s="49"/>
      <c r="N892" s="46"/>
      <c r="O892" s="46"/>
      <c r="P892" s="46"/>
      <c r="Q892" s="46"/>
    </row>
    <row r="893" spans="1:17">
      <c r="A893" s="43"/>
      <c r="B893" s="67"/>
      <c r="C893" s="43" t="s">
        <v>181</v>
      </c>
      <c r="D893" s="187" t="str">
        <f t="shared" si="40"/>
        <v/>
      </c>
      <c r="E893" s="187" t="str">
        <f t="shared" si="41"/>
        <v/>
      </c>
      <c r="F893" s="187" t="str">
        <f t="shared" si="42"/>
        <v/>
      </c>
      <c r="G893" s="187" t="e">
        <f>VLOOKUP(F893,'Expense group &amp; type'!$E$6:$F$52,2,FALSE)</f>
        <v>#N/A</v>
      </c>
      <c r="H893" s="46"/>
      <c r="I893" s="46"/>
      <c r="J893" s="189">
        <v>0</v>
      </c>
      <c r="K893" s="59"/>
      <c r="L893" s="188">
        <v>0</v>
      </c>
      <c r="M893" s="49"/>
      <c r="N893" s="46"/>
      <c r="O893" s="46"/>
      <c r="P893" s="46"/>
      <c r="Q893" s="46"/>
    </row>
    <row r="894" spans="1:17">
      <c r="A894" s="43"/>
      <c r="B894" s="67"/>
      <c r="C894" s="43" t="s">
        <v>181</v>
      </c>
      <c r="D894" s="187" t="str">
        <f t="shared" si="40"/>
        <v/>
      </c>
      <c r="E894" s="187" t="str">
        <f t="shared" si="41"/>
        <v/>
      </c>
      <c r="F894" s="187" t="str">
        <f t="shared" si="42"/>
        <v/>
      </c>
      <c r="G894" s="187" t="e">
        <f>VLOOKUP(F894,'Expense group &amp; type'!$E$6:$F$52,2,FALSE)</f>
        <v>#N/A</v>
      </c>
      <c r="H894" s="46"/>
      <c r="I894" s="46"/>
      <c r="J894" s="189">
        <v>0</v>
      </c>
      <c r="K894" s="59"/>
      <c r="L894" s="188">
        <v>0</v>
      </c>
      <c r="M894" s="49"/>
      <c r="N894" s="46"/>
      <c r="O894" s="46"/>
      <c r="P894" s="46"/>
      <c r="Q894" s="46"/>
    </row>
    <row r="895" spans="1:17">
      <c r="A895" s="43"/>
      <c r="B895" s="67"/>
      <c r="C895" s="43" t="s">
        <v>181</v>
      </c>
      <c r="D895" s="187" t="str">
        <f t="shared" si="40"/>
        <v/>
      </c>
      <c r="E895" s="187" t="str">
        <f t="shared" si="41"/>
        <v/>
      </c>
      <c r="F895" s="187" t="str">
        <f t="shared" si="42"/>
        <v/>
      </c>
      <c r="G895" s="187" t="e">
        <f>VLOOKUP(F895,'Expense group &amp; type'!$E$6:$F$52,2,FALSE)</f>
        <v>#N/A</v>
      </c>
      <c r="H895" s="46"/>
      <c r="I895" s="46"/>
      <c r="J895" s="189">
        <v>0</v>
      </c>
      <c r="K895" s="59"/>
      <c r="L895" s="188">
        <v>0</v>
      </c>
      <c r="M895" s="49"/>
      <c r="N895" s="46"/>
      <c r="O895" s="46"/>
      <c r="P895" s="46"/>
      <c r="Q895" s="46"/>
    </row>
    <row r="896" spans="1:17">
      <c r="A896" s="43"/>
      <c r="B896" s="67"/>
      <c r="C896" s="43" t="s">
        <v>181</v>
      </c>
      <c r="D896" s="187" t="str">
        <f t="shared" si="40"/>
        <v/>
      </c>
      <c r="E896" s="187" t="str">
        <f t="shared" si="41"/>
        <v/>
      </c>
      <c r="F896" s="187" t="str">
        <f t="shared" si="42"/>
        <v/>
      </c>
      <c r="G896" s="187" t="e">
        <f>VLOOKUP(F896,'Expense group &amp; type'!$E$6:$F$52,2,FALSE)</f>
        <v>#N/A</v>
      </c>
      <c r="H896" s="46"/>
      <c r="I896" s="46"/>
      <c r="J896" s="189">
        <v>0</v>
      </c>
      <c r="K896" s="59"/>
      <c r="L896" s="188">
        <v>0</v>
      </c>
      <c r="M896" s="49"/>
      <c r="N896" s="46"/>
      <c r="O896" s="46"/>
      <c r="P896" s="46"/>
      <c r="Q896" s="46"/>
    </row>
    <row r="897" spans="1:17">
      <c r="A897" s="43"/>
      <c r="B897" s="67"/>
      <c r="C897" s="43" t="s">
        <v>181</v>
      </c>
      <c r="D897" s="187" t="str">
        <f t="shared" si="40"/>
        <v/>
      </c>
      <c r="E897" s="187" t="str">
        <f t="shared" si="41"/>
        <v/>
      </c>
      <c r="F897" s="187" t="str">
        <f t="shared" si="42"/>
        <v/>
      </c>
      <c r="G897" s="187" t="e">
        <f>VLOOKUP(F897,'Expense group &amp; type'!$E$6:$F$52,2,FALSE)</f>
        <v>#N/A</v>
      </c>
      <c r="H897" s="46"/>
      <c r="I897" s="46"/>
      <c r="J897" s="189">
        <v>0</v>
      </c>
      <c r="K897" s="59"/>
      <c r="L897" s="188">
        <v>0</v>
      </c>
      <c r="M897" s="49"/>
      <c r="N897" s="46"/>
      <c r="O897" s="46"/>
      <c r="P897" s="46"/>
      <c r="Q897" s="46"/>
    </row>
    <row r="898" spans="1:17">
      <c r="A898" s="43"/>
      <c r="B898" s="67"/>
      <c r="C898" s="43" t="s">
        <v>181</v>
      </c>
      <c r="D898" s="187" t="str">
        <f t="shared" si="40"/>
        <v/>
      </c>
      <c r="E898" s="187" t="str">
        <f t="shared" si="41"/>
        <v/>
      </c>
      <c r="F898" s="187" t="str">
        <f t="shared" si="42"/>
        <v/>
      </c>
      <c r="G898" s="187" t="e">
        <f>VLOOKUP(F898,'Expense group &amp; type'!$E$6:$F$52,2,FALSE)</f>
        <v>#N/A</v>
      </c>
      <c r="H898" s="46"/>
      <c r="I898" s="46"/>
      <c r="J898" s="189">
        <v>0</v>
      </c>
      <c r="K898" s="59"/>
      <c r="L898" s="188">
        <v>0</v>
      </c>
      <c r="M898" s="49"/>
      <c r="N898" s="46"/>
      <c r="O898" s="46"/>
      <c r="P898" s="46"/>
      <c r="Q898" s="46"/>
    </row>
    <row r="899" spans="1:17">
      <c r="A899" s="43"/>
      <c r="B899" s="67"/>
      <c r="C899" s="43" t="s">
        <v>181</v>
      </c>
      <c r="D899" s="187" t="str">
        <f t="shared" si="40"/>
        <v/>
      </c>
      <c r="E899" s="187" t="str">
        <f t="shared" si="41"/>
        <v/>
      </c>
      <c r="F899" s="187" t="str">
        <f t="shared" si="42"/>
        <v/>
      </c>
      <c r="G899" s="187" t="e">
        <f>VLOOKUP(F899,'Expense group &amp; type'!$E$6:$F$52,2,FALSE)</f>
        <v>#N/A</v>
      </c>
      <c r="H899" s="46"/>
      <c r="I899" s="46"/>
      <c r="J899" s="189">
        <v>0</v>
      </c>
      <c r="K899" s="59"/>
      <c r="L899" s="188">
        <v>0</v>
      </c>
      <c r="M899" s="49"/>
      <c r="N899" s="46"/>
      <c r="O899" s="46"/>
      <c r="P899" s="46"/>
      <c r="Q899" s="46"/>
    </row>
    <row r="900" spans="1:17">
      <c r="A900" s="43"/>
      <c r="B900" s="67"/>
      <c r="C900" s="43" t="s">
        <v>181</v>
      </c>
      <c r="D900" s="187" t="str">
        <f t="shared" si="40"/>
        <v/>
      </c>
      <c r="E900" s="187" t="str">
        <f t="shared" si="41"/>
        <v/>
      </c>
      <c r="F900" s="187" t="str">
        <f t="shared" si="42"/>
        <v/>
      </c>
      <c r="G900" s="187" t="e">
        <f>VLOOKUP(F900,'Expense group &amp; type'!$E$6:$F$52,2,FALSE)</f>
        <v>#N/A</v>
      </c>
      <c r="H900" s="46"/>
      <c r="I900" s="46"/>
      <c r="J900" s="189">
        <v>0</v>
      </c>
      <c r="K900" s="59"/>
      <c r="L900" s="188">
        <v>0</v>
      </c>
      <c r="M900" s="49"/>
      <c r="N900" s="46"/>
      <c r="O900" s="46"/>
      <c r="P900" s="46"/>
      <c r="Q900" s="46"/>
    </row>
    <row r="901" spans="1:17">
      <c r="A901" s="43"/>
      <c r="B901" s="67"/>
      <c r="C901" s="43" t="s">
        <v>181</v>
      </c>
      <c r="D901" s="187" t="str">
        <f t="shared" si="40"/>
        <v/>
      </c>
      <c r="E901" s="187" t="str">
        <f t="shared" si="41"/>
        <v/>
      </c>
      <c r="F901" s="187" t="str">
        <f t="shared" si="42"/>
        <v/>
      </c>
      <c r="G901" s="187" t="e">
        <f>VLOOKUP(F901,'Expense group &amp; type'!$E$6:$F$52,2,FALSE)</f>
        <v>#N/A</v>
      </c>
      <c r="H901" s="46"/>
      <c r="I901" s="46"/>
      <c r="J901" s="189">
        <v>0</v>
      </c>
      <c r="K901" s="59"/>
      <c r="L901" s="188">
        <v>0</v>
      </c>
      <c r="M901" s="49"/>
      <c r="N901" s="46"/>
      <c r="O901" s="46"/>
      <c r="P901" s="46"/>
      <c r="Q901" s="46"/>
    </row>
    <row r="902" spans="1:17">
      <c r="A902" s="43"/>
      <c r="B902" s="67"/>
      <c r="C902" s="43" t="s">
        <v>181</v>
      </c>
      <c r="D902" s="187" t="str">
        <f t="shared" si="40"/>
        <v/>
      </c>
      <c r="E902" s="187" t="str">
        <f t="shared" si="41"/>
        <v/>
      </c>
      <c r="F902" s="187" t="str">
        <f t="shared" si="42"/>
        <v/>
      </c>
      <c r="G902" s="187" t="e">
        <f>VLOOKUP(F902,'Expense group &amp; type'!$E$6:$F$52,2,FALSE)</f>
        <v>#N/A</v>
      </c>
      <c r="H902" s="46"/>
      <c r="I902" s="46"/>
      <c r="J902" s="189">
        <v>0</v>
      </c>
      <c r="K902" s="59"/>
      <c r="L902" s="188">
        <v>0</v>
      </c>
      <c r="M902" s="49"/>
      <c r="N902" s="46"/>
      <c r="O902" s="46"/>
      <c r="P902" s="46"/>
      <c r="Q902" s="46"/>
    </row>
    <row r="903" spans="1:17">
      <c r="A903" s="43"/>
      <c r="B903" s="67"/>
      <c r="C903" s="43" t="s">
        <v>181</v>
      </c>
      <c r="D903" s="187" t="str">
        <f t="shared" si="40"/>
        <v/>
      </c>
      <c r="E903" s="187" t="str">
        <f t="shared" si="41"/>
        <v/>
      </c>
      <c r="F903" s="187" t="str">
        <f t="shared" si="42"/>
        <v/>
      </c>
      <c r="G903" s="187" t="e">
        <f>VLOOKUP(F903,'Expense group &amp; type'!$E$6:$F$52,2,FALSE)</f>
        <v>#N/A</v>
      </c>
      <c r="H903" s="46"/>
      <c r="I903" s="46"/>
      <c r="J903" s="189">
        <v>0</v>
      </c>
      <c r="K903" s="59"/>
      <c r="L903" s="188">
        <v>0</v>
      </c>
      <c r="M903" s="49"/>
      <c r="N903" s="46"/>
      <c r="O903" s="46"/>
      <c r="P903" s="46"/>
      <c r="Q903" s="46"/>
    </row>
    <row r="904" spans="1:17">
      <c r="A904" s="43"/>
      <c r="B904" s="67"/>
      <c r="C904" s="43" t="s">
        <v>181</v>
      </c>
      <c r="D904" s="187" t="str">
        <f t="shared" si="40"/>
        <v/>
      </c>
      <c r="E904" s="187" t="str">
        <f t="shared" si="41"/>
        <v/>
      </c>
      <c r="F904" s="187" t="str">
        <f t="shared" si="42"/>
        <v/>
      </c>
      <c r="G904" s="187" t="e">
        <f>VLOOKUP(F904,'Expense group &amp; type'!$E$6:$F$52,2,FALSE)</f>
        <v>#N/A</v>
      </c>
      <c r="H904" s="46"/>
      <c r="I904" s="46"/>
      <c r="J904" s="189">
        <v>0</v>
      </c>
      <c r="K904" s="59"/>
      <c r="L904" s="188">
        <v>0</v>
      </c>
      <c r="M904" s="49"/>
      <c r="N904" s="46"/>
      <c r="O904" s="46"/>
      <c r="P904" s="46"/>
      <c r="Q904" s="46"/>
    </row>
    <row r="905" spans="1:17">
      <c r="A905" s="43"/>
      <c r="B905" s="67"/>
      <c r="C905" s="43" t="s">
        <v>181</v>
      </c>
      <c r="D905" s="187" t="str">
        <f t="shared" si="40"/>
        <v/>
      </c>
      <c r="E905" s="187" t="str">
        <f t="shared" si="41"/>
        <v/>
      </c>
      <c r="F905" s="187" t="str">
        <f t="shared" si="42"/>
        <v/>
      </c>
      <c r="G905" s="187" t="e">
        <f>VLOOKUP(F905,'Expense group &amp; type'!$E$6:$F$52,2,FALSE)</f>
        <v>#N/A</v>
      </c>
      <c r="H905" s="46"/>
      <c r="I905" s="46"/>
      <c r="J905" s="189">
        <v>0</v>
      </c>
      <c r="K905" s="59"/>
      <c r="L905" s="188">
        <v>0</v>
      </c>
      <c r="M905" s="49"/>
      <c r="N905" s="46"/>
      <c r="O905" s="46"/>
      <c r="P905" s="46"/>
      <c r="Q905" s="46"/>
    </row>
    <row r="906" spans="1:17">
      <c r="A906" s="43"/>
      <c r="B906" s="67"/>
      <c r="C906" s="43" t="s">
        <v>181</v>
      </c>
      <c r="D906" s="187" t="str">
        <f t="shared" si="40"/>
        <v/>
      </c>
      <c r="E906" s="187" t="str">
        <f t="shared" si="41"/>
        <v/>
      </c>
      <c r="F906" s="187" t="str">
        <f t="shared" si="42"/>
        <v/>
      </c>
      <c r="G906" s="187" t="e">
        <f>VLOOKUP(F906,'Expense group &amp; type'!$E$6:$F$52,2,FALSE)</f>
        <v>#N/A</v>
      </c>
      <c r="H906" s="46"/>
      <c r="I906" s="46"/>
      <c r="J906" s="189">
        <v>0</v>
      </c>
      <c r="K906" s="59"/>
      <c r="L906" s="188">
        <v>0</v>
      </c>
      <c r="M906" s="49"/>
      <c r="N906" s="46"/>
      <c r="O906" s="46"/>
      <c r="P906" s="46"/>
      <c r="Q906" s="46"/>
    </row>
    <row r="907" spans="1:17">
      <c r="A907" s="43"/>
      <c r="B907" s="67"/>
      <c r="C907" s="43" t="s">
        <v>181</v>
      </c>
      <c r="D907" s="187" t="str">
        <f t="shared" si="40"/>
        <v/>
      </c>
      <c r="E907" s="187" t="str">
        <f t="shared" si="41"/>
        <v/>
      </c>
      <c r="F907" s="187" t="str">
        <f t="shared" si="42"/>
        <v/>
      </c>
      <c r="G907" s="187" t="e">
        <f>VLOOKUP(F907,'Expense group &amp; type'!$E$6:$F$52,2,FALSE)</f>
        <v>#N/A</v>
      </c>
      <c r="H907" s="46"/>
      <c r="I907" s="46"/>
      <c r="J907" s="189">
        <v>0</v>
      </c>
      <c r="K907" s="59"/>
      <c r="L907" s="188">
        <v>0</v>
      </c>
      <c r="M907" s="49"/>
      <c r="N907" s="46"/>
      <c r="O907" s="46"/>
      <c r="P907" s="46"/>
      <c r="Q907" s="46"/>
    </row>
    <row r="908" spans="1:17">
      <c r="A908" s="43"/>
      <c r="B908" s="67"/>
      <c r="C908" s="43" t="s">
        <v>181</v>
      </c>
      <c r="D908" s="187" t="str">
        <f t="shared" si="40"/>
        <v/>
      </c>
      <c r="E908" s="187" t="str">
        <f t="shared" si="41"/>
        <v/>
      </c>
      <c r="F908" s="187" t="str">
        <f t="shared" si="42"/>
        <v/>
      </c>
      <c r="G908" s="187" t="e">
        <f>VLOOKUP(F908,'Expense group &amp; type'!$E$6:$F$52,2,FALSE)</f>
        <v>#N/A</v>
      </c>
      <c r="H908" s="46"/>
      <c r="I908" s="46"/>
      <c r="J908" s="189">
        <v>0</v>
      </c>
      <c r="K908" s="59"/>
      <c r="L908" s="188">
        <v>0</v>
      </c>
      <c r="M908" s="49"/>
      <c r="N908" s="46"/>
      <c r="O908" s="46"/>
      <c r="P908" s="46"/>
      <c r="Q908" s="46"/>
    </row>
    <row r="909" spans="1:17">
      <c r="A909" s="43"/>
      <c r="B909" s="67"/>
      <c r="C909" s="43" t="s">
        <v>181</v>
      </c>
      <c r="D909" s="187" t="str">
        <f t="shared" si="40"/>
        <v/>
      </c>
      <c r="E909" s="187" t="str">
        <f t="shared" si="41"/>
        <v/>
      </c>
      <c r="F909" s="187" t="str">
        <f t="shared" si="42"/>
        <v/>
      </c>
      <c r="G909" s="187" t="e">
        <f>VLOOKUP(F909,'Expense group &amp; type'!$E$6:$F$52,2,FALSE)</f>
        <v>#N/A</v>
      </c>
      <c r="H909" s="46"/>
      <c r="I909" s="46"/>
      <c r="J909" s="189">
        <v>0</v>
      </c>
      <c r="K909" s="59"/>
      <c r="L909" s="188">
        <v>0</v>
      </c>
      <c r="M909" s="49"/>
      <c r="N909" s="46"/>
      <c r="O909" s="46"/>
      <c r="P909" s="46"/>
      <c r="Q909" s="46"/>
    </row>
    <row r="910" spans="1:17">
      <c r="A910" s="43"/>
      <c r="B910" s="67"/>
      <c r="C910" s="43" t="s">
        <v>181</v>
      </c>
      <c r="D910" s="187" t="str">
        <f t="shared" ref="D910:D973" si="43">LEFT(RIGHT(B910,3),1)</f>
        <v/>
      </c>
      <c r="E910" s="187" t="str">
        <f t="shared" ref="E910:E973" si="44">RIGHT(B910,2)</f>
        <v/>
      </c>
      <c r="F910" s="187" t="str">
        <f t="shared" ref="F910:F973" si="45">RIGHT(LEFT(B910,3),2)</f>
        <v/>
      </c>
      <c r="G910" s="187" t="e">
        <f>VLOOKUP(F910,'Expense group &amp; type'!$E$6:$F$52,2,FALSE)</f>
        <v>#N/A</v>
      </c>
      <c r="H910" s="46"/>
      <c r="I910" s="46"/>
      <c r="J910" s="189">
        <v>0</v>
      </c>
      <c r="K910" s="59"/>
      <c r="L910" s="188">
        <v>0</v>
      </c>
      <c r="M910" s="49"/>
      <c r="N910" s="46"/>
      <c r="O910" s="46"/>
      <c r="P910" s="46"/>
      <c r="Q910" s="46"/>
    </row>
    <row r="911" spans="1:17">
      <c r="A911" s="43"/>
      <c r="B911" s="67"/>
      <c r="C911" s="43" t="s">
        <v>181</v>
      </c>
      <c r="D911" s="187" t="str">
        <f t="shared" si="43"/>
        <v/>
      </c>
      <c r="E911" s="187" t="str">
        <f t="shared" si="44"/>
        <v/>
      </c>
      <c r="F911" s="187" t="str">
        <f t="shared" si="45"/>
        <v/>
      </c>
      <c r="G911" s="187" t="e">
        <f>VLOOKUP(F911,'Expense group &amp; type'!$E$6:$F$52,2,FALSE)</f>
        <v>#N/A</v>
      </c>
      <c r="H911" s="46"/>
      <c r="I911" s="46"/>
      <c r="J911" s="189">
        <v>0</v>
      </c>
      <c r="K911" s="59"/>
      <c r="L911" s="188">
        <v>0</v>
      </c>
      <c r="M911" s="49"/>
      <c r="N911" s="46"/>
      <c r="O911" s="46"/>
      <c r="P911" s="46"/>
      <c r="Q911" s="46"/>
    </row>
    <row r="912" spans="1:17">
      <c r="A912" s="43"/>
      <c r="B912" s="67"/>
      <c r="C912" s="43" t="s">
        <v>181</v>
      </c>
      <c r="D912" s="187" t="str">
        <f t="shared" si="43"/>
        <v/>
      </c>
      <c r="E912" s="187" t="str">
        <f t="shared" si="44"/>
        <v/>
      </c>
      <c r="F912" s="187" t="str">
        <f t="shared" si="45"/>
        <v/>
      </c>
      <c r="G912" s="187" t="e">
        <f>VLOOKUP(F912,'Expense group &amp; type'!$E$6:$F$52,2,FALSE)</f>
        <v>#N/A</v>
      </c>
      <c r="H912" s="46"/>
      <c r="I912" s="46"/>
      <c r="J912" s="189">
        <v>0</v>
      </c>
      <c r="K912" s="59"/>
      <c r="L912" s="188">
        <v>0</v>
      </c>
      <c r="M912" s="49"/>
      <c r="N912" s="46"/>
      <c r="O912" s="46"/>
      <c r="P912" s="46"/>
      <c r="Q912" s="46"/>
    </row>
    <row r="913" spans="1:17">
      <c r="A913" s="43"/>
      <c r="B913" s="67"/>
      <c r="C913" s="43" t="s">
        <v>181</v>
      </c>
      <c r="D913" s="187" t="str">
        <f t="shared" si="43"/>
        <v/>
      </c>
      <c r="E913" s="187" t="str">
        <f t="shared" si="44"/>
        <v/>
      </c>
      <c r="F913" s="187" t="str">
        <f t="shared" si="45"/>
        <v/>
      </c>
      <c r="G913" s="187" t="e">
        <f>VLOOKUP(F913,'Expense group &amp; type'!$E$6:$F$52,2,FALSE)</f>
        <v>#N/A</v>
      </c>
      <c r="H913" s="46"/>
      <c r="I913" s="46"/>
      <c r="J913" s="189">
        <v>0</v>
      </c>
      <c r="K913" s="59"/>
      <c r="L913" s="188">
        <v>0</v>
      </c>
      <c r="M913" s="49"/>
      <c r="N913" s="46"/>
      <c r="O913" s="46"/>
      <c r="P913" s="46"/>
      <c r="Q913" s="46"/>
    </row>
    <row r="914" spans="1:17">
      <c r="A914" s="43"/>
      <c r="B914" s="67"/>
      <c r="C914" s="43" t="s">
        <v>181</v>
      </c>
      <c r="D914" s="187" t="str">
        <f t="shared" si="43"/>
        <v/>
      </c>
      <c r="E914" s="187" t="str">
        <f t="shared" si="44"/>
        <v/>
      </c>
      <c r="F914" s="187" t="str">
        <f t="shared" si="45"/>
        <v/>
      </c>
      <c r="G914" s="187" t="e">
        <f>VLOOKUP(F914,'Expense group &amp; type'!$E$6:$F$52,2,FALSE)</f>
        <v>#N/A</v>
      </c>
      <c r="H914" s="46"/>
      <c r="I914" s="46"/>
      <c r="J914" s="189">
        <v>0</v>
      </c>
      <c r="K914" s="59"/>
      <c r="L914" s="188">
        <v>0</v>
      </c>
      <c r="M914" s="49"/>
      <c r="N914" s="46"/>
      <c r="O914" s="46"/>
      <c r="P914" s="46"/>
      <c r="Q914" s="46"/>
    </row>
    <row r="915" spans="1:17">
      <c r="A915" s="43"/>
      <c r="B915" s="67"/>
      <c r="C915" s="43" t="s">
        <v>181</v>
      </c>
      <c r="D915" s="187" t="str">
        <f t="shared" si="43"/>
        <v/>
      </c>
      <c r="E915" s="187" t="str">
        <f t="shared" si="44"/>
        <v/>
      </c>
      <c r="F915" s="187" t="str">
        <f t="shared" si="45"/>
        <v/>
      </c>
      <c r="G915" s="187" t="e">
        <f>VLOOKUP(F915,'Expense group &amp; type'!$E$6:$F$52,2,FALSE)</f>
        <v>#N/A</v>
      </c>
      <c r="H915" s="46"/>
      <c r="I915" s="46"/>
      <c r="J915" s="189">
        <v>0</v>
      </c>
      <c r="K915" s="59"/>
      <c r="L915" s="188">
        <v>0</v>
      </c>
      <c r="M915" s="49"/>
      <c r="N915" s="46"/>
      <c r="O915" s="46"/>
      <c r="P915" s="46"/>
      <c r="Q915" s="46"/>
    </row>
    <row r="916" spans="1:17">
      <c r="A916" s="43"/>
      <c r="B916" s="67"/>
      <c r="C916" s="43" t="s">
        <v>181</v>
      </c>
      <c r="D916" s="187" t="str">
        <f t="shared" si="43"/>
        <v/>
      </c>
      <c r="E916" s="187" t="str">
        <f t="shared" si="44"/>
        <v/>
      </c>
      <c r="F916" s="187" t="str">
        <f t="shared" si="45"/>
        <v/>
      </c>
      <c r="G916" s="187" t="e">
        <f>VLOOKUP(F916,'Expense group &amp; type'!$E$6:$F$52,2,FALSE)</f>
        <v>#N/A</v>
      </c>
      <c r="H916" s="46"/>
      <c r="I916" s="46"/>
      <c r="J916" s="189">
        <v>0</v>
      </c>
      <c r="K916" s="59"/>
      <c r="L916" s="188">
        <v>0</v>
      </c>
      <c r="M916" s="49"/>
      <c r="N916" s="46"/>
      <c r="O916" s="46"/>
      <c r="P916" s="46"/>
      <c r="Q916" s="46"/>
    </row>
    <row r="917" spans="1:17">
      <c r="A917" s="43"/>
      <c r="B917" s="67"/>
      <c r="C917" s="43" t="s">
        <v>181</v>
      </c>
      <c r="D917" s="187" t="str">
        <f t="shared" si="43"/>
        <v/>
      </c>
      <c r="E917" s="187" t="str">
        <f t="shared" si="44"/>
        <v/>
      </c>
      <c r="F917" s="187" t="str">
        <f t="shared" si="45"/>
        <v/>
      </c>
      <c r="G917" s="187" t="e">
        <f>VLOOKUP(F917,'Expense group &amp; type'!$E$6:$F$52,2,FALSE)</f>
        <v>#N/A</v>
      </c>
      <c r="H917" s="46"/>
      <c r="I917" s="46"/>
      <c r="J917" s="189">
        <v>0</v>
      </c>
      <c r="K917" s="59"/>
      <c r="L917" s="188">
        <v>0</v>
      </c>
      <c r="M917" s="49"/>
      <c r="N917" s="46"/>
      <c r="O917" s="46"/>
      <c r="P917" s="46"/>
      <c r="Q917" s="46"/>
    </row>
    <row r="918" spans="1:17">
      <c r="A918" s="43"/>
      <c r="B918" s="67"/>
      <c r="C918" s="43" t="s">
        <v>181</v>
      </c>
      <c r="D918" s="187" t="str">
        <f t="shared" si="43"/>
        <v/>
      </c>
      <c r="E918" s="187" t="str">
        <f t="shared" si="44"/>
        <v/>
      </c>
      <c r="F918" s="187" t="str">
        <f t="shared" si="45"/>
        <v/>
      </c>
      <c r="G918" s="187" t="e">
        <f>VLOOKUP(F918,'Expense group &amp; type'!$E$6:$F$52,2,FALSE)</f>
        <v>#N/A</v>
      </c>
      <c r="H918" s="46"/>
      <c r="I918" s="46"/>
      <c r="J918" s="189">
        <v>0</v>
      </c>
      <c r="K918" s="59"/>
      <c r="L918" s="188">
        <v>0</v>
      </c>
      <c r="M918" s="49"/>
      <c r="N918" s="46"/>
      <c r="O918" s="46"/>
      <c r="P918" s="46"/>
      <c r="Q918" s="46"/>
    </row>
    <row r="919" spans="1:17">
      <c r="A919" s="43"/>
      <c r="B919" s="67"/>
      <c r="C919" s="43" t="s">
        <v>181</v>
      </c>
      <c r="D919" s="187" t="str">
        <f t="shared" si="43"/>
        <v/>
      </c>
      <c r="E919" s="187" t="str">
        <f t="shared" si="44"/>
        <v/>
      </c>
      <c r="F919" s="187" t="str">
        <f t="shared" si="45"/>
        <v/>
      </c>
      <c r="G919" s="187" t="e">
        <f>VLOOKUP(F919,'Expense group &amp; type'!$E$6:$F$52,2,FALSE)</f>
        <v>#N/A</v>
      </c>
      <c r="H919" s="46"/>
      <c r="I919" s="46"/>
      <c r="J919" s="189">
        <v>0</v>
      </c>
      <c r="K919" s="59"/>
      <c r="L919" s="188">
        <v>0</v>
      </c>
      <c r="M919" s="49"/>
      <c r="N919" s="46"/>
      <c r="O919" s="46"/>
      <c r="P919" s="46"/>
      <c r="Q919" s="46"/>
    </row>
    <row r="920" spans="1:17">
      <c r="A920" s="43"/>
      <c r="B920" s="67"/>
      <c r="C920" s="43" t="s">
        <v>181</v>
      </c>
      <c r="D920" s="187" t="str">
        <f t="shared" si="43"/>
        <v/>
      </c>
      <c r="E920" s="187" t="str">
        <f t="shared" si="44"/>
        <v/>
      </c>
      <c r="F920" s="187" t="str">
        <f t="shared" si="45"/>
        <v/>
      </c>
      <c r="G920" s="187" t="e">
        <f>VLOOKUP(F920,'Expense group &amp; type'!$E$6:$F$52,2,FALSE)</f>
        <v>#N/A</v>
      </c>
      <c r="H920" s="46"/>
      <c r="I920" s="46"/>
      <c r="J920" s="189">
        <v>0</v>
      </c>
      <c r="K920" s="59"/>
      <c r="L920" s="188">
        <v>0</v>
      </c>
      <c r="M920" s="49"/>
      <c r="N920" s="46"/>
      <c r="O920" s="46"/>
      <c r="P920" s="46"/>
      <c r="Q920" s="46"/>
    </row>
    <row r="921" spans="1:17">
      <c r="A921" s="43"/>
      <c r="B921" s="67"/>
      <c r="C921" s="43" t="s">
        <v>181</v>
      </c>
      <c r="D921" s="187" t="str">
        <f t="shared" si="43"/>
        <v/>
      </c>
      <c r="E921" s="187" t="str">
        <f t="shared" si="44"/>
        <v/>
      </c>
      <c r="F921" s="187" t="str">
        <f t="shared" si="45"/>
        <v/>
      </c>
      <c r="G921" s="187" t="e">
        <f>VLOOKUP(F921,'Expense group &amp; type'!$E$6:$F$52,2,FALSE)</f>
        <v>#N/A</v>
      </c>
      <c r="H921" s="46"/>
      <c r="I921" s="46"/>
      <c r="J921" s="189">
        <v>0</v>
      </c>
      <c r="K921" s="59"/>
      <c r="L921" s="188">
        <v>0</v>
      </c>
      <c r="M921" s="49"/>
      <c r="N921" s="46"/>
      <c r="O921" s="46"/>
      <c r="P921" s="46"/>
      <c r="Q921" s="46"/>
    </row>
    <row r="922" spans="1:17">
      <c r="A922" s="43"/>
      <c r="B922" s="67"/>
      <c r="C922" s="43" t="s">
        <v>181</v>
      </c>
      <c r="D922" s="187" t="str">
        <f t="shared" si="43"/>
        <v/>
      </c>
      <c r="E922" s="187" t="str">
        <f t="shared" si="44"/>
        <v/>
      </c>
      <c r="F922" s="187" t="str">
        <f t="shared" si="45"/>
        <v/>
      </c>
      <c r="G922" s="187" t="e">
        <f>VLOOKUP(F922,'Expense group &amp; type'!$E$6:$F$52,2,FALSE)</f>
        <v>#N/A</v>
      </c>
      <c r="H922" s="46"/>
      <c r="I922" s="46"/>
      <c r="J922" s="189">
        <v>0</v>
      </c>
      <c r="K922" s="59"/>
      <c r="L922" s="188">
        <v>0</v>
      </c>
      <c r="M922" s="49"/>
      <c r="N922" s="46"/>
      <c r="O922" s="46"/>
      <c r="P922" s="46"/>
      <c r="Q922" s="46"/>
    </row>
    <row r="923" spans="1:17">
      <c r="A923" s="43"/>
      <c r="B923" s="67"/>
      <c r="C923" s="43" t="s">
        <v>181</v>
      </c>
      <c r="D923" s="187" t="str">
        <f t="shared" si="43"/>
        <v/>
      </c>
      <c r="E923" s="187" t="str">
        <f t="shared" si="44"/>
        <v/>
      </c>
      <c r="F923" s="187" t="str">
        <f t="shared" si="45"/>
        <v/>
      </c>
      <c r="G923" s="187" t="e">
        <f>VLOOKUP(F923,'Expense group &amp; type'!$E$6:$F$52,2,FALSE)</f>
        <v>#N/A</v>
      </c>
      <c r="H923" s="46"/>
      <c r="I923" s="46"/>
      <c r="J923" s="189">
        <v>0</v>
      </c>
      <c r="K923" s="59"/>
      <c r="L923" s="188">
        <v>0</v>
      </c>
      <c r="M923" s="49"/>
      <c r="N923" s="46"/>
      <c r="O923" s="46"/>
      <c r="P923" s="46"/>
      <c r="Q923" s="46"/>
    </row>
    <row r="924" spans="1:17">
      <c r="A924" s="43"/>
      <c r="B924" s="67"/>
      <c r="C924" s="43" t="s">
        <v>181</v>
      </c>
      <c r="D924" s="187" t="str">
        <f t="shared" si="43"/>
        <v/>
      </c>
      <c r="E924" s="187" t="str">
        <f t="shared" si="44"/>
        <v/>
      </c>
      <c r="F924" s="187" t="str">
        <f t="shared" si="45"/>
        <v/>
      </c>
      <c r="G924" s="187" t="e">
        <f>VLOOKUP(F924,'Expense group &amp; type'!$E$6:$F$52,2,FALSE)</f>
        <v>#N/A</v>
      </c>
      <c r="H924" s="46"/>
      <c r="I924" s="46"/>
      <c r="J924" s="189">
        <v>0</v>
      </c>
      <c r="K924" s="59"/>
      <c r="L924" s="188">
        <v>0</v>
      </c>
      <c r="M924" s="49"/>
      <c r="N924" s="46"/>
      <c r="O924" s="46"/>
      <c r="P924" s="46"/>
      <c r="Q924" s="46"/>
    </row>
    <row r="925" spans="1:17">
      <c r="A925" s="43"/>
      <c r="B925" s="67"/>
      <c r="C925" s="43" t="s">
        <v>181</v>
      </c>
      <c r="D925" s="187" t="str">
        <f t="shared" si="43"/>
        <v/>
      </c>
      <c r="E925" s="187" t="str">
        <f t="shared" si="44"/>
        <v/>
      </c>
      <c r="F925" s="187" t="str">
        <f t="shared" si="45"/>
        <v/>
      </c>
      <c r="G925" s="187" t="e">
        <f>VLOOKUP(F925,'Expense group &amp; type'!$E$6:$F$52,2,FALSE)</f>
        <v>#N/A</v>
      </c>
      <c r="H925" s="46"/>
      <c r="I925" s="46"/>
      <c r="J925" s="189">
        <v>0</v>
      </c>
      <c r="K925" s="59"/>
      <c r="L925" s="188">
        <v>0</v>
      </c>
      <c r="M925" s="49"/>
      <c r="N925" s="46"/>
      <c r="O925" s="46"/>
      <c r="P925" s="46"/>
      <c r="Q925" s="46"/>
    </row>
    <row r="926" spans="1:17">
      <c r="A926" s="43"/>
      <c r="B926" s="67"/>
      <c r="C926" s="43" t="s">
        <v>181</v>
      </c>
      <c r="D926" s="187" t="str">
        <f t="shared" si="43"/>
        <v/>
      </c>
      <c r="E926" s="187" t="str">
        <f t="shared" si="44"/>
        <v/>
      </c>
      <c r="F926" s="187" t="str">
        <f t="shared" si="45"/>
        <v/>
      </c>
      <c r="G926" s="187" t="e">
        <f>VLOOKUP(F926,'Expense group &amp; type'!$E$6:$F$52,2,FALSE)</f>
        <v>#N/A</v>
      </c>
      <c r="H926" s="46"/>
      <c r="I926" s="46"/>
      <c r="J926" s="189">
        <v>0</v>
      </c>
      <c r="K926" s="59"/>
      <c r="L926" s="188">
        <v>0</v>
      </c>
      <c r="M926" s="49"/>
      <c r="N926" s="46"/>
      <c r="O926" s="46"/>
      <c r="P926" s="46"/>
      <c r="Q926" s="46"/>
    </row>
    <row r="927" spans="1:17">
      <c r="A927" s="43"/>
      <c r="B927" s="67"/>
      <c r="C927" s="43" t="s">
        <v>181</v>
      </c>
      <c r="D927" s="187" t="str">
        <f t="shared" si="43"/>
        <v/>
      </c>
      <c r="E927" s="187" t="str">
        <f t="shared" si="44"/>
        <v/>
      </c>
      <c r="F927" s="187" t="str">
        <f t="shared" si="45"/>
        <v/>
      </c>
      <c r="G927" s="187" t="e">
        <f>VLOOKUP(F927,'Expense group &amp; type'!$E$6:$F$52,2,FALSE)</f>
        <v>#N/A</v>
      </c>
      <c r="H927" s="46"/>
      <c r="I927" s="46"/>
      <c r="J927" s="189">
        <v>0</v>
      </c>
      <c r="K927" s="59"/>
      <c r="L927" s="188">
        <v>0</v>
      </c>
      <c r="M927" s="49"/>
      <c r="N927" s="46"/>
      <c r="O927" s="46"/>
      <c r="P927" s="46"/>
      <c r="Q927" s="46"/>
    </row>
    <row r="928" spans="1:17">
      <c r="A928" s="43"/>
      <c r="B928" s="67"/>
      <c r="C928" s="43" t="s">
        <v>181</v>
      </c>
      <c r="D928" s="187" t="str">
        <f t="shared" si="43"/>
        <v/>
      </c>
      <c r="E928" s="187" t="str">
        <f t="shared" si="44"/>
        <v/>
      </c>
      <c r="F928" s="187" t="str">
        <f t="shared" si="45"/>
        <v/>
      </c>
      <c r="G928" s="187" t="e">
        <f>VLOOKUP(F928,'Expense group &amp; type'!$E$6:$F$52,2,FALSE)</f>
        <v>#N/A</v>
      </c>
      <c r="H928" s="46"/>
      <c r="I928" s="46"/>
      <c r="J928" s="189">
        <v>0</v>
      </c>
      <c r="K928" s="59"/>
      <c r="L928" s="188">
        <v>0</v>
      </c>
      <c r="M928" s="49"/>
      <c r="N928" s="46"/>
      <c r="O928" s="46"/>
      <c r="P928" s="46"/>
      <c r="Q928" s="46"/>
    </row>
    <row r="929" spans="1:17">
      <c r="A929" s="43"/>
      <c r="B929" s="67"/>
      <c r="C929" s="43" t="s">
        <v>181</v>
      </c>
      <c r="D929" s="187" t="str">
        <f t="shared" si="43"/>
        <v/>
      </c>
      <c r="E929" s="187" t="str">
        <f t="shared" si="44"/>
        <v/>
      </c>
      <c r="F929" s="187" t="str">
        <f t="shared" si="45"/>
        <v/>
      </c>
      <c r="G929" s="187" t="e">
        <f>VLOOKUP(F929,'Expense group &amp; type'!$E$6:$F$52,2,FALSE)</f>
        <v>#N/A</v>
      </c>
      <c r="H929" s="46"/>
      <c r="I929" s="46"/>
      <c r="J929" s="189">
        <v>0</v>
      </c>
      <c r="K929" s="59"/>
      <c r="L929" s="188">
        <v>0</v>
      </c>
      <c r="M929" s="49"/>
      <c r="N929" s="46"/>
      <c r="O929" s="46"/>
      <c r="P929" s="46"/>
      <c r="Q929" s="46"/>
    </row>
    <row r="930" spans="1:17">
      <c r="A930" s="43"/>
      <c r="B930" s="67"/>
      <c r="C930" s="43" t="s">
        <v>181</v>
      </c>
      <c r="D930" s="187" t="str">
        <f t="shared" si="43"/>
        <v/>
      </c>
      <c r="E930" s="187" t="str">
        <f t="shared" si="44"/>
        <v/>
      </c>
      <c r="F930" s="187" t="str">
        <f t="shared" si="45"/>
        <v/>
      </c>
      <c r="G930" s="187" t="e">
        <f>VLOOKUP(F930,'Expense group &amp; type'!$E$6:$F$52,2,FALSE)</f>
        <v>#N/A</v>
      </c>
      <c r="H930" s="46"/>
      <c r="I930" s="46"/>
      <c r="J930" s="189">
        <v>0</v>
      </c>
      <c r="K930" s="59"/>
      <c r="L930" s="188">
        <v>0</v>
      </c>
      <c r="M930" s="49"/>
      <c r="N930" s="46"/>
      <c r="O930" s="46"/>
      <c r="P930" s="46"/>
      <c r="Q930" s="46"/>
    </row>
    <row r="931" spans="1:17">
      <c r="A931" s="43"/>
      <c r="B931" s="67"/>
      <c r="C931" s="43" t="s">
        <v>181</v>
      </c>
      <c r="D931" s="187" t="str">
        <f t="shared" si="43"/>
        <v/>
      </c>
      <c r="E931" s="187" t="str">
        <f t="shared" si="44"/>
        <v/>
      </c>
      <c r="F931" s="187" t="str">
        <f t="shared" si="45"/>
        <v/>
      </c>
      <c r="G931" s="187" t="e">
        <f>VLOOKUP(F931,'Expense group &amp; type'!$E$6:$F$52,2,FALSE)</f>
        <v>#N/A</v>
      </c>
      <c r="H931" s="46"/>
      <c r="I931" s="46"/>
      <c r="J931" s="189">
        <v>0</v>
      </c>
      <c r="K931" s="59"/>
      <c r="L931" s="188">
        <v>0</v>
      </c>
      <c r="M931" s="49"/>
      <c r="N931" s="46"/>
      <c r="O931" s="46"/>
      <c r="P931" s="46"/>
      <c r="Q931" s="46"/>
    </row>
    <row r="932" spans="1:17">
      <c r="A932" s="43"/>
      <c r="B932" s="67"/>
      <c r="C932" s="43" t="s">
        <v>181</v>
      </c>
      <c r="D932" s="187" t="str">
        <f t="shared" si="43"/>
        <v/>
      </c>
      <c r="E932" s="187" t="str">
        <f t="shared" si="44"/>
        <v/>
      </c>
      <c r="F932" s="187" t="str">
        <f t="shared" si="45"/>
        <v/>
      </c>
      <c r="G932" s="187" t="e">
        <f>VLOOKUP(F932,'Expense group &amp; type'!$E$6:$F$52,2,FALSE)</f>
        <v>#N/A</v>
      </c>
      <c r="H932" s="46"/>
      <c r="I932" s="46"/>
      <c r="J932" s="189">
        <v>0</v>
      </c>
      <c r="K932" s="59"/>
      <c r="L932" s="188">
        <v>0</v>
      </c>
      <c r="M932" s="49"/>
      <c r="N932" s="46"/>
      <c r="O932" s="46"/>
      <c r="P932" s="46"/>
      <c r="Q932" s="46"/>
    </row>
    <row r="933" spans="1:17">
      <c r="A933" s="43"/>
      <c r="B933" s="67"/>
      <c r="C933" s="43" t="s">
        <v>181</v>
      </c>
      <c r="D933" s="187" t="str">
        <f t="shared" si="43"/>
        <v/>
      </c>
      <c r="E933" s="187" t="str">
        <f t="shared" si="44"/>
        <v/>
      </c>
      <c r="F933" s="187" t="str">
        <f t="shared" si="45"/>
        <v/>
      </c>
      <c r="G933" s="187" t="e">
        <f>VLOOKUP(F933,'Expense group &amp; type'!$E$6:$F$52,2,FALSE)</f>
        <v>#N/A</v>
      </c>
      <c r="H933" s="46"/>
      <c r="I933" s="46"/>
      <c r="J933" s="189">
        <v>0</v>
      </c>
      <c r="K933" s="59"/>
      <c r="L933" s="188">
        <v>0</v>
      </c>
      <c r="M933" s="49"/>
      <c r="N933" s="46"/>
      <c r="O933" s="46"/>
      <c r="P933" s="46"/>
      <c r="Q933" s="46"/>
    </row>
    <row r="934" spans="1:17">
      <c r="A934" s="43"/>
      <c r="B934" s="67"/>
      <c r="C934" s="43" t="s">
        <v>181</v>
      </c>
      <c r="D934" s="187" t="str">
        <f t="shared" si="43"/>
        <v/>
      </c>
      <c r="E934" s="187" t="str">
        <f t="shared" si="44"/>
        <v/>
      </c>
      <c r="F934" s="187" t="str">
        <f t="shared" si="45"/>
        <v/>
      </c>
      <c r="G934" s="187" t="e">
        <f>VLOOKUP(F934,'Expense group &amp; type'!$E$6:$F$52,2,FALSE)</f>
        <v>#N/A</v>
      </c>
      <c r="H934" s="46"/>
      <c r="I934" s="46"/>
      <c r="J934" s="189">
        <v>0</v>
      </c>
      <c r="K934" s="59"/>
      <c r="L934" s="188">
        <v>0</v>
      </c>
      <c r="M934" s="49"/>
      <c r="N934" s="46"/>
      <c r="O934" s="46"/>
      <c r="P934" s="46"/>
      <c r="Q934" s="46"/>
    </row>
    <row r="935" spans="1:17">
      <c r="A935" s="43"/>
      <c r="B935" s="67"/>
      <c r="C935" s="43" t="s">
        <v>181</v>
      </c>
      <c r="D935" s="187" t="str">
        <f t="shared" si="43"/>
        <v/>
      </c>
      <c r="E935" s="187" t="str">
        <f t="shared" si="44"/>
        <v/>
      </c>
      <c r="F935" s="187" t="str">
        <f t="shared" si="45"/>
        <v/>
      </c>
      <c r="G935" s="187" t="e">
        <f>VLOOKUP(F935,'Expense group &amp; type'!$E$6:$F$52,2,FALSE)</f>
        <v>#N/A</v>
      </c>
      <c r="H935" s="46"/>
      <c r="I935" s="46"/>
      <c r="J935" s="189">
        <v>0</v>
      </c>
      <c r="K935" s="59"/>
      <c r="L935" s="188">
        <v>0</v>
      </c>
      <c r="M935" s="49"/>
      <c r="N935" s="46"/>
      <c r="O935" s="46"/>
      <c r="P935" s="46"/>
      <c r="Q935" s="46"/>
    </row>
    <row r="936" spans="1:17">
      <c r="A936" s="43"/>
      <c r="B936" s="67"/>
      <c r="C936" s="43" t="s">
        <v>181</v>
      </c>
      <c r="D936" s="187" t="str">
        <f t="shared" si="43"/>
        <v/>
      </c>
      <c r="E936" s="187" t="str">
        <f t="shared" si="44"/>
        <v/>
      </c>
      <c r="F936" s="187" t="str">
        <f t="shared" si="45"/>
        <v/>
      </c>
      <c r="G936" s="187" t="e">
        <f>VLOOKUP(F936,'Expense group &amp; type'!$E$6:$F$52,2,FALSE)</f>
        <v>#N/A</v>
      </c>
      <c r="H936" s="46"/>
      <c r="I936" s="46"/>
      <c r="J936" s="189">
        <v>0</v>
      </c>
      <c r="K936" s="59"/>
      <c r="L936" s="188">
        <v>0</v>
      </c>
      <c r="M936" s="49"/>
      <c r="N936" s="46"/>
      <c r="O936" s="46"/>
      <c r="P936" s="46"/>
      <c r="Q936" s="46"/>
    </row>
    <row r="937" spans="1:17">
      <c r="A937" s="43"/>
      <c r="B937" s="67"/>
      <c r="C937" s="43" t="s">
        <v>181</v>
      </c>
      <c r="D937" s="187" t="str">
        <f t="shared" si="43"/>
        <v/>
      </c>
      <c r="E937" s="187" t="str">
        <f t="shared" si="44"/>
        <v/>
      </c>
      <c r="F937" s="187" t="str">
        <f t="shared" si="45"/>
        <v/>
      </c>
      <c r="G937" s="187" t="e">
        <f>VLOOKUP(F937,'Expense group &amp; type'!$E$6:$F$52,2,FALSE)</f>
        <v>#N/A</v>
      </c>
      <c r="H937" s="46"/>
      <c r="I937" s="46"/>
      <c r="J937" s="189">
        <v>0</v>
      </c>
      <c r="K937" s="59"/>
      <c r="L937" s="188">
        <v>0</v>
      </c>
      <c r="M937" s="49"/>
      <c r="N937" s="46"/>
      <c r="O937" s="46"/>
      <c r="P937" s="46"/>
      <c r="Q937" s="46"/>
    </row>
    <row r="938" spans="1:17">
      <c r="A938" s="43"/>
      <c r="B938" s="67"/>
      <c r="C938" s="43" t="s">
        <v>181</v>
      </c>
      <c r="D938" s="187" t="str">
        <f t="shared" si="43"/>
        <v/>
      </c>
      <c r="E938" s="187" t="str">
        <f t="shared" si="44"/>
        <v/>
      </c>
      <c r="F938" s="187" t="str">
        <f t="shared" si="45"/>
        <v/>
      </c>
      <c r="G938" s="187" t="e">
        <f>VLOOKUP(F938,'Expense group &amp; type'!$E$6:$F$52,2,FALSE)</f>
        <v>#N/A</v>
      </c>
      <c r="H938" s="46"/>
      <c r="I938" s="46"/>
      <c r="J938" s="189">
        <v>0</v>
      </c>
      <c r="K938" s="59"/>
      <c r="L938" s="188">
        <v>0</v>
      </c>
      <c r="M938" s="49"/>
      <c r="N938" s="46"/>
      <c r="O938" s="46"/>
      <c r="P938" s="46"/>
      <c r="Q938" s="46"/>
    </row>
    <row r="939" spans="1:17">
      <c r="A939" s="43"/>
      <c r="B939" s="67"/>
      <c r="C939" s="43" t="s">
        <v>181</v>
      </c>
      <c r="D939" s="187" t="str">
        <f t="shared" si="43"/>
        <v/>
      </c>
      <c r="E939" s="187" t="str">
        <f t="shared" si="44"/>
        <v/>
      </c>
      <c r="F939" s="187" t="str">
        <f t="shared" si="45"/>
        <v/>
      </c>
      <c r="G939" s="187" t="e">
        <f>VLOOKUP(F939,'Expense group &amp; type'!$E$6:$F$52,2,FALSE)</f>
        <v>#N/A</v>
      </c>
      <c r="H939" s="46"/>
      <c r="I939" s="46"/>
      <c r="J939" s="189">
        <v>0</v>
      </c>
      <c r="K939" s="59"/>
      <c r="L939" s="188">
        <v>0</v>
      </c>
      <c r="M939" s="49"/>
      <c r="N939" s="46"/>
      <c r="O939" s="46"/>
      <c r="P939" s="46"/>
      <c r="Q939" s="46"/>
    </row>
    <row r="940" spans="1:17">
      <c r="A940" s="43"/>
      <c r="B940" s="67"/>
      <c r="C940" s="43" t="s">
        <v>181</v>
      </c>
      <c r="D940" s="187" t="str">
        <f t="shared" si="43"/>
        <v/>
      </c>
      <c r="E940" s="187" t="str">
        <f t="shared" si="44"/>
        <v/>
      </c>
      <c r="F940" s="187" t="str">
        <f t="shared" si="45"/>
        <v/>
      </c>
      <c r="G940" s="187" t="e">
        <f>VLOOKUP(F940,'Expense group &amp; type'!$E$6:$F$52,2,FALSE)</f>
        <v>#N/A</v>
      </c>
      <c r="H940" s="46"/>
      <c r="I940" s="46"/>
      <c r="J940" s="189">
        <v>0</v>
      </c>
      <c r="K940" s="59"/>
      <c r="L940" s="188">
        <v>0</v>
      </c>
      <c r="M940" s="49"/>
      <c r="N940" s="46"/>
      <c r="O940" s="46"/>
      <c r="P940" s="46"/>
      <c r="Q940" s="46"/>
    </row>
    <row r="941" spans="1:17">
      <c r="A941" s="43"/>
      <c r="B941" s="67"/>
      <c r="C941" s="43" t="s">
        <v>181</v>
      </c>
      <c r="D941" s="187" t="str">
        <f t="shared" si="43"/>
        <v/>
      </c>
      <c r="E941" s="187" t="str">
        <f t="shared" si="44"/>
        <v/>
      </c>
      <c r="F941" s="187" t="str">
        <f t="shared" si="45"/>
        <v/>
      </c>
      <c r="G941" s="187" t="e">
        <f>VLOOKUP(F941,'Expense group &amp; type'!$E$6:$F$52,2,FALSE)</f>
        <v>#N/A</v>
      </c>
      <c r="H941" s="46"/>
      <c r="I941" s="46"/>
      <c r="J941" s="189">
        <v>0</v>
      </c>
      <c r="K941" s="59"/>
      <c r="L941" s="188">
        <v>0</v>
      </c>
      <c r="M941" s="49"/>
      <c r="N941" s="46"/>
      <c r="O941" s="46"/>
      <c r="P941" s="46"/>
      <c r="Q941" s="46"/>
    </row>
    <row r="942" spans="1:17">
      <c r="A942" s="43"/>
      <c r="B942" s="67"/>
      <c r="C942" s="43" t="s">
        <v>181</v>
      </c>
      <c r="D942" s="187" t="str">
        <f t="shared" si="43"/>
        <v/>
      </c>
      <c r="E942" s="187" t="str">
        <f t="shared" si="44"/>
        <v/>
      </c>
      <c r="F942" s="187" t="str">
        <f t="shared" si="45"/>
        <v/>
      </c>
      <c r="G942" s="187" t="e">
        <f>VLOOKUP(F942,'Expense group &amp; type'!$E$6:$F$52,2,FALSE)</f>
        <v>#N/A</v>
      </c>
      <c r="H942" s="46"/>
      <c r="I942" s="46"/>
      <c r="J942" s="189">
        <v>0</v>
      </c>
      <c r="K942" s="59"/>
      <c r="L942" s="188">
        <v>0</v>
      </c>
      <c r="M942" s="49"/>
      <c r="N942" s="46"/>
      <c r="O942" s="46"/>
      <c r="P942" s="46"/>
      <c r="Q942" s="46"/>
    </row>
    <row r="943" spans="1:17">
      <c r="A943" s="43"/>
      <c r="B943" s="67"/>
      <c r="C943" s="43" t="s">
        <v>181</v>
      </c>
      <c r="D943" s="187" t="str">
        <f t="shared" si="43"/>
        <v/>
      </c>
      <c r="E943" s="187" t="str">
        <f t="shared" si="44"/>
        <v/>
      </c>
      <c r="F943" s="187" t="str">
        <f t="shared" si="45"/>
        <v/>
      </c>
      <c r="G943" s="187" t="e">
        <f>VLOOKUP(F943,'Expense group &amp; type'!$E$6:$F$52,2,FALSE)</f>
        <v>#N/A</v>
      </c>
      <c r="H943" s="46"/>
      <c r="I943" s="46"/>
      <c r="J943" s="189">
        <v>0</v>
      </c>
      <c r="K943" s="59"/>
      <c r="L943" s="188">
        <v>0</v>
      </c>
      <c r="M943" s="49"/>
      <c r="N943" s="46"/>
      <c r="O943" s="46"/>
      <c r="P943" s="46"/>
      <c r="Q943" s="46"/>
    </row>
    <row r="944" spans="1:17">
      <c r="A944" s="43"/>
      <c r="B944" s="67"/>
      <c r="C944" s="43" t="s">
        <v>181</v>
      </c>
      <c r="D944" s="187" t="str">
        <f t="shared" si="43"/>
        <v/>
      </c>
      <c r="E944" s="187" t="str">
        <f t="shared" si="44"/>
        <v/>
      </c>
      <c r="F944" s="187" t="str">
        <f t="shared" si="45"/>
        <v/>
      </c>
      <c r="G944" s="187" t="e">
        <f>VLOOKUP(F944,'Expense group &amp; type'!$E$6:$F$52,2,FALSE)</f>
        <v>#N/A</v>
      </c>
      <c r="H944" s="46"/>
      <c r="I944" s="46"/>
      <c r="J944" s="189">
        <v>0</v>
      </c>
      <c r="K944" s="59"/>
      <c r="L944" s="188">
        <v>0</v>
      </c>
      <c r="M944" s="49"/>
      <c r="N944" s="46"/>
      <c r="O944" s="46"/>
      <c r="P944" s="46"/>
      <c r="Q944" s="46"/>
    </row>
    <row r="945" spans="1:17">
      <c r="A945" s="43"/>
      <c r="B945" s="67"/>
      <c r="C945" s="43" t="s">
        <v>181</v>
      </c>
      <c r="D945" s="187" t="str">
        <f t="shared" si="43"/>
        <v/>
      </c>
      <c r="E945" s="187" t="str">
        <f t="shared" si="44"/>
        <v/>
      </c>
      <c r="F945" s="187" t="str">
        <f t="shared" si="45"/>
        <v/>
      </c>
      <c r="G945" s="187" t="e">
        <f>VLOOKUP(F945,'Expense group &amp; type'!$E$6:$F$52,2,FALSE)</f>
        <v>#N/A</v>
      </c>
      <c r="H945" s="46"/>
      <c r="I945" s="46"/>
      <c r="J945" s="189">
        <v>0</v>
      </c>
      <c r="K945" s="59"/>
      <c r="L945" s="188">
        <v>0</v>
      </c>
      <c r="M945" s="49"/>
      <c r="N945" s="46"/>
      <c r="O945" s="46"/>
      <c r="P945" s="46"/>
      <c r="Q945" s="46"/>
    </row>
    <row r="946" spans="1:17">
      <c r="A946" s="43"/>
      <c r="B946" s="67"/>
      <c r="C946" s="43" t="s">
        <v>181</v>
      </c>
      <c r="D946" s="187" t="str">
        <f t="shared" si="43"/>
        <v/>
      </c>
      <c r="E946" s="187" t="str">
        <f t="shared" si="44"/>
        <v/>
      </c>
      <c r="F946" s="187" t="str">
        <f t="shared" si="45"/>
        <v/>
      </c>
      <c r="G946" s="187" t="e">
        <f>VLOOKUP(F946,'Expense group &amp; type'!$E$6:$F$52,2,FALSE)</f>
        <v>#N/A</v>
      </c>
      <c r="H946" s="46"/>
      <c r="I946" s="46"/>
      <c r="J946" s="189">
        <v>0</v>
      </c>
      <c r="K946" s="59"/>
      <c r="L946" s="188">
        <v>0</v>
      </c>
      <c r="M946" s="49"/>
      <c r="N946" s="46"/>
      <c r="O946" s="46"/>
      <c r="P946" s="46"/>
      <c r="Q946" s="46"/>
    </row>
    <row r="947" spans="1:17">
      <c r="A947" s="43"/>
      <c r="B947" s="67"/>
      <c r="C947" s="43" t="s">
        <v>181</v>
      </c>
      <c r="D947" s="187" t="str">
        <f t="shared" si="43"/>
        <v/>
      </c>
      <c r="E947" s="187" t="str">
        <f t="shared" si="44"/>
        <v/>
      </c>
      <c r="F947" s="187" t="str">
        <f t="shared" si="45"/>
        <v/>
      </c>
      <c r="G947" s="187" t="e">
        <f>VLOOKUP(F947,'Expense group &amp; type'!$E$6:$F$52,2,FALSE)</f>
        <v>#N/A</v>
      </c>
      <c r="H947" s="46"/>
      <c r="I947" s="46"/>
      <c r="J947" s="189">
        <v>0</v>
      </c>
      <c r="K947" s="59"/>
      <c r="L947" s="188">
        <v>0</v>
      </c>
      <c r="M947" s="49"/>
      <c r="N947" s="46"/>
      <c r="O947" s="46"/>
      <c r="P947" s="46"/>
      <c r="Q947" s="46"/>
    </row>
    <row r="948" spans="1:17">
      <c r="A948" s="43"/>
      <c r="B948" s="67"/>
      <c r="C948" s="43" t="s">
        <v>181</v>
      </c>
      <c r="D948" s="187" t="str">
        <f t="shared" si="43"/>
        <v/>
      </c>
      <c r="E948" s="187" t="str">
        <f t="shared" si="44"/>
        <v/>
      </c>
      <c r="F948" s="187" t="str">
        <f t="shared" si="45"/>
        <v/>
      </c>
      <c r="G948" s="187" t="e">
        <f>VLOOKUP(F948,'Expense group &amp; type'!$E$6:$F$52,2,FALSE)</f>
        <v>#N/A</v>
      </c>
      <c r="H948" s="46"/>
      <c r="I948" s="46"/>
      <c r="J948" s="189">
        <v>0</v>
      </c>
      <c r="K948" s="59"/>
      <c r="L948" s="188">
        <v>0</v>
      </c>
      <c r="M948" s="49"/>
      <c r="N948" s="46"/>
      <c r="O948" s="46"/>
      <c r="P948" s="46"/>
      <c r="Q948" s="46"/>
    </row>
    <row r="949" spans="1:17">
      <c r="A949" s="43"/>
      <c r="B949" s="67"/>
      <c r="C949" s="43" t="s">
        <v>181</v>
      </c>
      <c r="D949" s="187" t="str">
        <f t="shared" si="43"/>
        <v/>
      </c>
      <c r="E949" s="187" t="str">
        <f t="shared" si="44"/>
        <v/>
      </c>
      <c r="F949" s="187" t="str">
        <f t="shared" si="45"/>
        <v/>
      </c>
      <c r="G949" s="187" t="e">
        <f>VLOOKUP(F949,'Expense group &amp; type'!$E$6:$F$52,2,FALSE)</f>
        <v>#N/A</v>
      </c>
      <c r="H949" s="46"/>
      <c r="I949" s="46"/>
      <c r="J949" s="189">
        <v>0</v>
      </c>
      <c r="K949" s="59"/>
      <c r="L949" s="188">
        <v>0</v>
      </c>
      <c r="M949" s="49"/>
      <c r="N949" s="46"/>
      <c r="O949" s="46"/>
      <c r="P949" s="46"/>
      <c r="Q949" s="46"/>
    </row>
    <row r="950" spans="1:17">
      <c r="A950" s="43"/>
      <c r="B950" s="67"/>
      <c r="C950" s="43" t="s">
        <v>181</v>
      </c>
      <c r="D950" s="187" t="str">
        <f t="shared" si="43"/>
        <v/>
      </c>
      <c r="E950" s="187" t="str">
        <f t="shared" si="44"/>
        <v/>
      </c>
      <c r="F950" s="187" t="str">
        <f t="shared" si="45"/>
        <v/>
      </c>
      <c r="G950" s="187" t="e">
        <f>VLOOKUP(F950,'Expense group &amp; type'!$E$6:$F$52,2,FALSE)</f>
        <v>#N/A</v>
      </c>
      <c r="H950" s="46"/>
      <c r="I950" s="46"/>
      <c r="J950" s="189">
        <v>0</v>
      </c>
      <c r="K950" s="59"/>
      <c r="L950" s="188">
        <v>0</v>
      </c>
      <c r="M950" s="49"/>
      <c r="N950" s="46"/>
      <c r="O950" s="46"/>
      <c r="P950" s="46"/>
      <c r="Q950" s="46"/>
    </row>
    <row r="951" spans="1:17">
      <c r="A951" s="43"/>
      <c r="B951" s="67"/>
      <c r="C951" s="43" t="s">
        <v>181</v>
      </c>
      <c r="D951" s="187" t="str">
        <f t="shared" si="43"/>
        <v/>
      </c>
      <c r="E951" s="187" t="str">
        <f t="shared" si="44"/>
        <v/>
      </c>
      <c r="F951" s="187" t="str">
        <f t="shared" si="45"/>
        <v/>
      </c>
      <c r="G951" s="187" t="e">
        <f>VLOOKUP(F951,'Expense group &amp; type'!$E$6:$F$52,2,FALSE)</f>
        <v>#N/A</v>
      </c>
      <c r="H951" s="46"/>
      <c r="I951" s="46"/>
      <c r="J951" s="189">
        <v>0</v>
      </c>
      <c r="K951" s="59"/>
      <c r="L951" s="188">
        <v>0</v>
      </c>
      <c r="M951" s="49"/>
      <c r="N951" s="46"/>
      <c r="O951" s="46"/>
      <c r="P951" s="46"/>
      <c r="Q951" s="46"/>
    </row>
    <row r="952" spans="1:17">
      <c r="A952" s="43"/>
      <c r="B952" s="67"/>
      <c r="C952" s="43" t="s">
        <v>181</v>
      </c>
      <c r="D952" s="187" t="str">
        <f t="shared" si="43"/>
        <v/>
      </c>
      <c r="E952" s="187" t="str">
        <f t="shared" si="44"/>
        <v/>
      </c>
      <c r="F952" s="187" t="str">
        <f t="shared" si="45"/>
        <v/>
      </c>
      <c r="G952" s="187" t="e">
        <f>VLOOKUP(F952,'Expense group &amp; type'!$E$6:$F$52,2,FALSE)</f>
        <v>#N/A</v>
      </c>
      <c r="H952" s="46"/>
      <c r="I952" s="46"/>
      <c r="J952" s="189">
        <v>0</v>
      </c>
      <c r="K952" s="59"/>
      <c r="L952" s="188">
        <v>0</v>
      </c>
      <c r="M952" s="49"/>
      <c r="N952" s="46"/>
      <c r="O952" s="46"/>
      <c r="P952" s="46"/>
      <c r="Q952" s="46"/>
    </row>
    <row r="953" spans="1:17">
      <c r="A953" s="43"/>
      <c r="B953" s="67"/>
      <c r="C953" s="43" t="s">
        <v>181</v>
      </c>
      <c r="D953" s="187" t="str">
        <f t="shared" si="43"/>
        <v/>
      </c>
      <c r="E953" s="187" t="str">
        <f t="shared" si="44"/>
        <v/>
      </c>
      <c r="F953" s="187" t="str">
        <f t="shared" si="45"/>
        <v/>
      </c>
      <c r="G953" s="187" t="e">
        <f>VLOOKUP(F953,'Expense group &amp; type'!$E$6:$F$52,2,FALSE)</f>
        <v>#N/A</v>
      </c>
      <c r="H953" s="46"/>
      <c r="I953" s="46"/>
      <c r="J953" s="189">
        <v>0</v>
      </c>
      <c r="K953" s="59"/>
      <c r="L953" s="188">
        <v>0</v>
      </c>
      <c r="M953" s="49"/>
      <c r="N953" s="46"/>
      <c r="O953" s="46"/>
      <c r="P953" s="46"/>
      <c r="Q953" s="46"/>
    </row>
    <row r="954" spans="1:17">
      <c r="A954" s="43"/>
      <c r="B954" s="67"/>
      <c r="C954" s="43" t="s">
        <v>181</v>
      </c>
      <c r="D954" s="187" t="str">
        <f t="shared" si="43"/>
        <v/>
      </c>
      <c r="E954" s="187" t="str">
        <f t="shared" si="44"/>
        <v/>
      </c>
      <c r="F954" s="187" t="str">
        <f t="shared" si="45"/>
        <v/>
      </c>
      <c r="G954" s="187" t="e">
        <f>VLOOKUP(F954,'Expense group &amp; type'!$E$6:$F$52,2,FALSE)</f>
        <v>#N/A</v>
      </c>
      <c r="H954" s="46"/>
      <c r="I954" s="46"/>
      <c r="J954" s="189">
        <v>0</v>
      </c>
      <c r="K954" s="59"/>
      <c r="L954" s="188">
        <v>0</v>
      </c>
      <c r="M954" s="49"/>
      <c r="N954" s="46"/>
      <c r="O954" s="46"/>
      <c r="P954" s="46"/>
      <c r="Q954" s="46"/>
    </row>
    <row r="955" spans="1:17">
      <c r="A955" s="43"/>
      <c r="B955" s="67"/>
      <c r="C955" s="43" t="s">
        <v>181</v>
      </c>
      <c r="D955" s="187" t="str">
        <f t="shared" si="43"/>
        <v/>
      </c>
      <c r="E955" s="187" t="str">
        <f t="shared" si="44"/>
        <v/>
      </c>
      <c r="F955" s="187" t="str">
        <f t="shared" si="45"/>
        <v/>
      </c>
      <c r="G955" s="187" t="e">
        <f>VLOOKUP(F955,'Expense group &amp; type'!$E$6:$F$52,2,FALSE)</f>
        <v>#N/A</v>
      </c>
      <c r="H955" s="46"/>
      <c r="I955" s="46"/>
      <c r="J955" s="189">
        <v>0</v>
      </c>
      <c r="K955" s="59"/>
      <c r="L955" s="188">
        <v>0</v>
      </c>
      <c r="M955" s="49"/>
      <c r="N955" s="46"/>
      <c r="O955" s="46"/>
      <c r="P955" s="46"/>
      <c r="Q955" s="46"/>
    </row>
    <row r="956" spans="1:17">
      <c r="A956" s="43"/>
      <c r="B956" s="67"/>
      <c r="C956" s="43" t="s">
        <v>181</v>
      </c>
      <c r="D956" s="187" t="str">
        <f t="shared" si="43"/>
        <v/>
      </c>
      <c r="E956" s="187" t="str">
        <f t="shared" si="44"/>
        <v/>
      </c>
      <c r="F956" s="187" t="str">
        <f t="shared" si="45"/>
        <v/>
      </c>
      <c r="G956" s="187" t="e">
        <f>VLOOKUP(F956,'Expense group &amp; type'!$E$6:$F$52,2,FALSE)</f>
        <v>#N/A</v>
      </c>
      <c r="H956" s="46"/>
      <c r="I956" s="46"/>
      <c r="J956" s="189">
        <v>0</v>
      </c>
      <c r="K956" s="59"/>
      <c r="L956" s="188">
        <v>0</v>
      </c>
      <c r="M956" s="49"/>
      <c r="N956" s="46"/>
      <c r="O956" s="46"/>
      <c r="P956" s="46"/>
      <c r="Q956" s="46"/>
    </row>
    <row r="957" spans="1:17">
      <c r="A957" s="43"/>
      <c r="B957" s="67"/>
      <c r="C957" s="43" t="s">
        <v>181</v>
      </c>
      <c r="D957" s="187" t="str">
        <f t="shared" si="43"/>
        <v/>
      </c>
      <c r="E957" s="187" t="str">
        <f t="shared" si="44"/>
        <v/>
      </c>
      <c r="F957" s="187" t="str">
        <f t="shared" si="45"/>
        <v/>
      </c>
      <c r="G957" s="187" t="e">
        <f>VLOOKUP(F957,'Expense group &amp; type'!$E$6:$F$52,2,FALSE)</f>
        <v>#N/A</v>
      </c>
      <c r="H957" s="46"/>
      <c r="I957" s="46"/>
      <c r="J957" s="189">
        <v>0</v>
      </c>
      <c r="K957" s="59"/>
      <c r="L957" s="188">
        <v>0</v>
      </c>
      <c r="M957" s="49"/>
      <c r="N957" s="46"/>
      <c r="O957" s="46"/>
      <c r="P957" s="46"/>
      <c r="Q957" s="46"/>
    </row>
    <row r="958" spans="1:17">
      <c r="A958" s="43"/>
      <c r="B958" s="67"/>
      <c r="C958" s="43" t="s">
        <v>181</v>
      </c>
      <c r="D958" s="187" t="str">
        <f t="shared" si="43"/>
        <v/>
      </c>
      <c r="E958" s="187" t="str">
        <f t="shared" si="44"/>
        <v/>
      </c>
      <c r="F958" s="187" t="str">
        <f t="shared" si="45"/>
        <v/>
      </c>
      <c r="G958" s="187" t="e">
        <f>VLOOKUP(F958,'Expense group &amp; type'!$E$6:$F$52,2,FALSE)</f>
        <v>#N/A</v>
      </c>
      <c r="H958" s="46"/>
      <c r="I958" s="46"/>
      <c r="J958" s="189">
        <v>0</v>
      </c>
      <c r="K958" s="59"/>
      <c r="L958" s="188">
        <v>0</v>
      </c>
      <c r="M958" s="49"/>
      <c r="N958" s="46"/>
      <c r="O958" s="46"/>
      <c r="P958" s="46"/>
      <c r="Q958" s="46"/>
    </row>
    <row r="959" spans="1:17">
      <c r="A959" s="43"/>
      <c r="B959" s="67"/>
      <c r="C959" s="43" t="s">
        <v>181</v>
      </c>
      <c r="D959" s="187" t="str">
        <f t="shared" si="43"/>
        <v/>
      </c>
      <c r="E959" s="187" t="str">
        <f t="shared" si="44"/>
        <v/>
      </c>
      <c r="F959" s="187" t="str">
        <f t="shared" si="45"/>
        <v/>
      </c>
      <c r="G959" s="187" t="e">
        <f>VLOOKUP(F959,'Expense group &amp; type'!$E$6:$F$52,2,FALSE)</f>
        <v>#N/A</v>
      </c>
      <c r="H959" s="46"/>
      <c r="I959" s="46"/>
      <c r="J959" s="189">
        <v>0</v>
      </c>
      <c r="K959" s="59"/>
      <c r="L959" s="188">
        <v>0</v>
      </c>
      <c r="M959" s="49"/>
      <c r="N959" s="46"/>
      <c r="O959" s="46"/>
      <c r="P959" s="46"/>
      <c r="Q959" s="46"/>
    </row>
    <row r="960" spans="1:17">
      <c r="A960" s="43"/>
      <c r="B960" s="67"/>
      <c r="C960" s="43" t="s">
        <v>181</v>
      </c>
      <c r="D960" s="187" t="str">
        <f t="shared" si="43"/>
        <v/>
      </c>
      <c r="E960" s="187" t="str">
        <f t="shared" si="44"/>
        <v/>
      </c>
      <c r="F960" s="187" t="str">
        <f t="shared" si="45"/>
        <v/>
      </c>
      <c r="G960" s="187" t="e">
        <f>VLOOKUP(F960,'Expense group &amp; type'!$E$6:$F$52,2,FALSE)</f>
        <v>#N/A</v>
      </c>
      <c r="H960" s="46"/>
      <c r="I960" s="46"/>
      <c r="J960" s="189">
        <v>0</v>
      </c>
      <c r="K960" s="59"/>
      <c r="L960" s="188">
        <v>0</v>
      </c>
      <c r="M960" s="49"/>
      <c r="N960" s="46"/>
      <c r="O960" s="46"/>
      <c r="P960" s="46"/>
      <c r="Q960" s="46"/>
    </row>
    <row r="961" spans="1:17">
      <c r="A961" s="43"/>
      <c r="B961" s="67"/>
      <c r="C961" s="43" t="s">
        <v>181</v>
      </c>
      <c r="D961" s="187" t="str">
        <f t="shared" si="43"/>
        <v/>
      </c>
      <c r="E961" s="187" t="str">
        <f t="shared" si="44"/>
        <v/>
      </c>
      <c r="F961" s="187" t="str">
        <f t="shared" si="45"/>
        <v/>
      </c>
      <c r="G961" s="187" t="e">
        <f>VLOOKUP(F961,'Expense group &amp; type'!$E$6:$F$52,2,FALSE)</f>
        <v>#N/A</v>
      </c>
      <c r="H961" s="46"/>
      <c r="I961" s="46"/>
      <c r="J961" s="189">
        <v>0</v>
      </c>
      <c r="K961" s="59"/>
      <c r="L961" s="188">
        <v>0</v>
      </c>
      <c r="M961" s="49"/>
      <c r="N961" s="46"/>
      <c r="O961" s="46"/>
      <c r="P961" s="46"/>
      <c r="Q961" s="46"/>
    </row>
    <row r="962" spans="1:17">
      <c r="A962" s="43"/>
      <c r="B962" s="67"/>
      <c r="C962" s="43" t="s">
        <v>181</v>
      </c>
      <c r="D962" s="187" t="str">
        <f t="shared" si="43"/>
        <v/>
      </c>
      <c r="E962" s="187" t="str">
        <f t="shared" si="44"/>
        <v/>
      </c>
      <c r="F962" s="187" t="str">
        <f t="shared" si="45"/>
        <v/>
      </c>
      <c r="G962" s="187" t="e">
        <f>VLOOKUP(F962,'Expense group &amp; type'!$E$6:$F$52,2,FALSE)</f>
        <v>#N/A</v>
      </c>
      <c r="H962" s="46"/>
      <c r="I962" s="46"/>
      <c r="J962" s="189">
        <v>0</v>
      </c>
      <c r="K962" s="59"/>
      <c r="L962" s="188">
        <v>0</v>
      </c>
      <c r="M962" s="49"/>
      <c r="N962" s="46"/>
      <c r="O962" s="46"/>
      <c r="P962" s="46"/>
      <c r="Q962" s="46"/>
    </row>
    <row r="963" spans="1:17">
      <c r="A963" s="43"/>
      <c r="B963" s="67"/>
      <c r="C963" s="43" t="s">
        <v>181</v>
      </c>
      <c r="D963" s="187" t="str">
        <f t="shared" si="43"/>
        <v/>
      </c>
      <c r="E963" s="187" t="str">
        <f t="shared" si="44"/>
        <v/>
      </c>
      <c r="F963" s="187" t="str">
        <f t="shared" si="45"/>
        <v/>
      </c>
      <c r="G963" s="187" t="e">
        <f>VLOOKUP(F963,'Expense group &amp; type'!$E$6:$F$52,2,FALSE)</f>
        <v>#N/A</v>
      </c>
      <c r="H963" s="46"/>
      <c r="I963" s="46"/>
      <c r="J963" s="189">
        <v>0</v>
      </c>
      <c r="K963" s="59"/>
      <c r="L963" s="188">
        <v>0</v>
      </c>
      <c r="M963" s="49"/>
      <c r="N963" s="46"/>
      <c r="O963" s="46"/>
      <c r="P963" s="46"/>
      <c r="Q963" s="46"/>
    </row>
    <row r="964" spans="1:17">
      <c r="A964" s="43"/>
      <c r="B964" s="67"/>
      <c r="C964" s="43" t="s">
        <v>181</v>
      </c>
      <c r="D964" s="187" t="str">
        <f t="shared" si="43"/>
        <v/>
      </c>
      <c r="E964" s="187" t="str">
        <f t="shared" si="44"/>
        <v/>
      </c>
      <c r="F964" s="187" t="str">
        <f t="shared" si="45"/>
        <v/>
      </c>
      <c r="G964" s="187" t="e">
        <f>VLOOKUP(F964,'Expense group &amp; type'!$E$6:$F$52,2,FALSE)</f>
        <v>#N/A</v>
      </c>
      <c r="H964" s="46"/>
      <c r="I964" s="46"/>
      <c r="J964" s="189">
        <v>0</v>
      </c>
      <c r="K964" s="59"/>
      <c r="L964" s="188">
        <v>0</v>
      </c>
      <c r="M964" s="49"/>
      <c r="N964" s="46"/>
      <c r="O964" s="46"/>
      <c r="P964" s="46"/>
      <c r="Q964" s="46"/>
    </row>
    <row r="965" spans="1:17">
      <c r="A965" s="43"/>
      <c r="B965" s="67"/>
      <c r="C965" s="43" t="s">
        <v>181</v>
      </c>
      <c r="D965" s="187" t="str">
        <f t="shared" si="43"/>
        <v/>
      </c>
      <c r="E965" s="187" t="str">
        <f t="shared" si="44"/>
        <v/>
      </c>
      <c r="F965" s="187" t="str">
        <f t="shared" si="45"/>
        <v/>
      </c>
      <c r="G965" s="187" t="e">
        <f>VLOOKUP(F965,'Expense group &amp; type'!$E$6:$F$52,2,FALSE)</f>
        <v>#N/A</v>
      </c>
      <c r="H965" s="46"/>
      <c r="I965" s="46"/>
      <c r="J965" s="189">
        <v>0</v>
      </c>
      <c r="K965" s="59"/>
      <c r="L965" s="188">
        <v>0</v>
      </c>
      <c r="M965" s="49"/>
      <c r="N965" s="46"/>
      <c r="O965" s="46"/>
      <c r="P965" s="46"/>
      <c r="Q965" s="46"/>
    </row>
    <row r="966" spans="1:17">
      <c r="A966" s="43"/>
      <c r="B966" s="67"/>
      <c r="C966" s="43" t="s">
        <v>181</v>
      </c>
      <c r="D966" s="187" t="str">
        <f t="shared" si="43"/>
        <v/>
      </c>
      <c r="E966" s="187" t="str">
        <f t="shared" si="44"/>
        <v/>
      </c>
      <c r="F966" s="187" t="str">
        <f t="shared" si="45"/>
        <v/>
      </c>
      <c r="G966" s="187" t="e">
        <f>VLOOKUP(F966,'Expense group &amp; type'!$E$6:$F$52,2,FALSE)</f>
        <v>#N/A</v>
      </c>
      <c r="H966" s="46"/>
      <c r="I966" s="46"/>
      <c r="J966" s="189">
        <v>0</v>
      </c>
      <c r="K966" s="59"/>
      <c r="L966" s="188">
        <v>0</v>
      </c>
      <c r="M966" s="49"/>
      <c r="N966" s="46"/>
      <c r="O966" s="46"/>
      <c r="P966" s="46"/>
      <c r="Q966" s="46"/>
    </row>
    <row r="967" spans="1:17">
      <c r="A967" s="43"/>
      <c r="B967" s="67"/>
      <c r="C967" s="43" t="s">
        <v>181</v>
      </c>
      <c r="D967" s="187" t="str">
        <f t="shared" si="43"/>
        <v/>
      </c>
      <c r="E967" s="187" t="str">
        <f t="shared" si="44"/>
        <v/>
      </c>
      <c r="F967" s="187" t="str">
        <f t="shared" si="45"/>
        <v/>
      </c>
      <c r="G967" s="187" t="e">
        <f>VLOOKUP(F967,'Expense group &amp; type'!$E$6:$F$52,2,FALSE)</f>
        <v>#N/A</v>
      </c>
      <c r="H967" s="46"/>
      <c r="I967" s="46"/>
      <c r="J967" s="189">
        <v>0</v>
      </c>
      <c r="K967" s="59"/>
      <c r="L967" s="188">
        <v>0</v>
      </c>
      <c r="M967" s="49"/>
      <c r="N967" s="46"/>
      <c r="O967" s="46"/>
      <c r="P967" s="46"/>
      <c r="Q967" s="46"/>
    </row>
    <row r="968" spans="1:17">
      <c r="A968" s="43"/>
      <c r="B968" s="67"/>
      <c r="C968" s="43" t="s">
        <v>181</v>
      </c>
      <c r="D968" s="187" t="str">
        <f t="shared" si="43"/>
        <v/>
      </c>
      <c r="E968" s="187" t="str">
        <f t="shared" si="44"/>
        <v/>
      </c>
      <c r="F968" s="187" t="str">
        <f t="shared" si="45"/>
        <v/>
      </c>
      <c r="G968" s="187" t="e">
        <f>VLOOKUP(F968,'Expense group &amp; type'!$E$6:$F$52,2,FALSE)</f>
        <v>#N/A</v>
      </c>
      <c r="H968" s="46"/>
      <c r="I968" s="46"/>
      <c r="J968" s="189">
        <v>0</v>
      </c>
      <c r="K968" s="59"/>
      <c r="L968" s="188">
        <v>0</v>
      </c>
      <c r="M968" s="49"/>
      <c r="N968" s="46"/>
      <c r="O968" s="46"/>
      <c r="P968" s="46"/>
      <c r="Q968" s="46"/>
    </row>
    <row r="969" spans="1:17">
      <c r="A969" s="43"/>
      <c r="B969" s="67"/>
      <c r="C969" s="43" t="s">
        <v>181</v>
      </c>
      <c r="D969" s="187" t="str">
        <f t="shared" si="43"/>
        <v/>
      </c>
      <c r="E969" s="187" t="str">
        <f t="shared" si="44"/>
        <v/>
      </c>
      <c r="F969" s="187" t="str">
        <f t="shared" si="45"/>
        <v/>
      </c>
      <c r="G969" s="187" t="e">
        <f>VLOOKUP(F969,'Expense group &amp; type'!$E$6:$F$52,2,FALSE)</f>
        <v>#N/A</v>
      </c>
      <c r="H969" s="46"/>
      <c r="I969" s="46"/>
      <c r="J969" s="189">
        <v>0</v>
      </c>
      <c r="K969" s="59"/>
      <c r="L969" s="188">
        <v>0</v>
      </c>
      <c r="M969" s="49"/>
      <c r="N969" s="46"/>
      <c r="O969" s="46"/>
      <c r="P969" s="46"/>
      <c r="Q969" s="46"/>
    </row>
    <row r="970" spans="1:17">
      <c r="A970" s="43"/>
      <c r="B970" s="67"/>
      <c r="C970" s="43" t="s">
        <v>181</v>
      </c>
      <c r="D970" s="187" t="str">
        <f t="shared" si="43"/>
        <v/>
      </c>
      <c r="E970" s="187" t="str">
        <f t="shared" si="44"/>
        <v/>
      </c>
      <c r="F970" s="187" t="str">
        <f t="shared" si="45"/>
        <v/>
      </c>
      <c r="G970" s="187" t="e">
        <f>VLOOKUP(F970,'Expense group &amp; type'!$E$6:$F$52,2,FALSE)</f>
        <v>#N/A</v>
      </c>
      <c r="H970" s="46"/>
      <c r="I970" s="46"/>
      <c r="J970" s="189">
        <v>0</v>
      </c>
      <c r="K970" s="59"/>
      <c r="L970" s="188">
        <v>0</v>
      </c>
      <c r="M970" s="49"/>
      <c r="N970" s="46"/>
      <c r="O970" s="46"/>
      <c r="P970" s="46"/>
      <c r="Q970" s="46"/>
    </row>
    <row r="971" spans="1:17">
      <c r="A971" s="43"/>
      <c r="B971" s="67"/>
      <c r="C971" s="43" t="s">
        <v>181</v>
      </c>
      <c r="D971" s="187" t="str">
        <f t="shared" si="43"/>
        <v/>
      </c>
      <c r="E971" s="187" t="str">
        <f t="shared" si="44"/>
        <v/>
      </c>
      <c r="F971" s="187" t="str">
        <f t="shared" si="45"/>
        <v/>
      </c>
      <c r="G971" s="187" t="e">
        <f>VLOOKUP(F971,'Expense group &amp; type'!$E$6:$F$52,2,FALSE)</f>
        <v>#N/A</v>
      </c>
      <c r="H971" s="46"/>
      <c r="I971" s="46"/>
      <c r="J971" s="189">
        <v>0</v>
      </c>
      <c r="K971" s="59"/>
      <c r="L971" s="188">
        <v>0</v>
      </c>
      <c r="M971" s="49"/>
      <c r="N971" s="46"/>
      <c r="O971" s="46"/>
      <c r="P971" s="46"/>
      <c r="Q971" s="46"/>
    </row>
    <row r="972" spans="1:17">
      <c r="A972" s="43"/>
      <c r="B972" s="67"/>
      <c r="C972" s="43" t="s">
        <v>181</v>
      </c>
      <c r="D972" s="187" t="str">
        <f t="shared" si="43"/>
        <v/>
      </c>
      <c r="E972" s="187" t="str">
        <f t="shared" si="44"/>
        <v/>
      </c>
      <c r="F972" s="187" t="str">
        <f t="shared" si="45"/>
        <v/>
      </c>
      <c r="G972" s="187" t="e">
        <f>VLOOKUP(F972,'Expense group &amp; type'!$E$6:$F$52,2,FALSE)</f>
        <v>#N/A</v>
      </c>
      <c r="H972" s="46"/>
      <c r="I972" s="46"/>
      <c r="J972" s="189">
        <v>0</v>
      </c>
      <c r="K972" s="59"/>
      <c r="L972" s="188">
        <v>0</v>
      </c>
      <c r="M972" s="49"/>
      <c r="N972" s="46"/>
      <c r="O972" s="46"/>
      <c r="P972" s="46"/>
      <c r="Q972" s="46"/>
    </row>
    <row r="973" spans="1:17">
      <c r="A973" s="43"/>
      <c r="B973" s="67"/>
      <c r="C973" s="43" t="s">
        <v>181</v>
      </c>
      <c r="D973" s="187" t="str">
        <f t="shared" si="43"/>
        <v/>
      </c>
      <c r="E973" s="187" t="str">
        <f t="shared" si="44"/>
        <v/>
      </c>
      <c r="F973" s="187" t="str">
        <f t="shared" si="45"/>
        <v/>
      </c>
      <c r="G973" s="187" t="e">
        <f>VLOOKUP(F973,'Expense group &amp; type'!$E$6:$F$52,2,FALSE)</f>
        <v>#N/A</v>
      </c>
      <c r="H973" s="46"/>
      <c r="I973" s="46"/>
      <c r="J973" s="189">
        <v>0</v>
      </c>
      <c r="K973" s="59"/>
      <c r="L973" s="188">
        <v>0</v>
      </c>
      <c r="M973" s="49"/>
      <c r="N973" s="46"/>
      <c r="O973" s="46"/>
      <c r="P973" s="46"/>
      <c r="Q973" s="46"/>
    </row>
    <row r="974" spans="1:17">
      <c r="A974" s="43"/>
      <c r="B974" s="67"/>
      <c r="C974" s="43" t="s">
        <v>181</v>
      </c>
      <c r="D974" s="187" t="str">
        <f t="shared" ref="D974:D1037" si="46">LEFT(RIGHT(B974,3),1)</f>
        <v/>
      </c>
      <c r="E974" s="187" t="str">
        <f t="shared" ref="E974:E1037" si="47">RIGHT(B974,2)</f>
        <v/>
      </c>
      <c r="F974" s="187" t="str">
        <f t="shared" ref="F974:F1037" si="48">RIGHT(LEFT(B974,3),2)</f>
        <v/>
      </c>
      <c r="G974" s="187" t="e">
        <f>VLOOKUP(F974,'Expense group &amp; type'!$E$6:$F$52,2,FALSE)</f>
        <v>#N/A</v>
      </c>
      <c r="H974" s="46"/>
      <c r="I974" s="46"/>
      <c r="J974" s="189">
        <v>0</v>
      </c>
      <c r="K974" s="59"/>
      <c r="L974" s="188">
        <v>0</v>
      </c>
      <c r="M974" s="49"/>
      <c r="N974" s="46"/>
      <c r="O974" s="46"/>
      <c r="P974" s="46"/>
      <c r="Q974" s="46"/>
    </row>
    <row r="975" spans="1:17">
      <c r="A975" s="43"/>
      <c r="B975" s="67"/>
      <c r="C975" s="43" t="s">
        <v>181</v>
      </c>
      <c r="D975" s="187" t="str">
        <f t="shared" si="46"/>
        <v/>
      </c>
      <c r="E975" s="187" t="str">
        <f t="shared" si="47"/>
        <v/>
      </c>
      <c r="F975" s="187" t="str">
        <f t="shared" si="48"/>
        <v/>
      </c>
      <c r="G975" s="187" t="e">
        <f>VLOOKUP(F975,'Expense group &amp; type'!$E$6:$F$52,2,FALSE)</f>
        <v>#N/A</v>
      </c>
      <c r="H975" s="46"/>
      <c r="I975" s="46"/>
      <c r="J975" s="189">
        <v>0</v>
      </c>
      <c r="K975" s="59"/>
      <c r="L975" s="188">
        <v>0</v>
      </c>
      <c r="M975" s="49"/>
      <c r="N975" s="46"/>
      <c r="O975" s="46"/>
      <c r="P975" s="46"/>
      <c r="Q975" s="46"/>
    </row>
    <row r="976" spans="1:17">
      <c r="A976" s="43"/>
      <c r="B976" s="67"/>
      <c r="C976" s="43" t="s">
        <v>181</v>
      </c>
      <c r="D976" s="187" t="str">
        <f t="shared" si="46"/>
        <v/>
      </c>
      <c r="E976" s="187" t="str">
        <f t="shared" si="47"/>
        <v/>
      </c>
      <c r="F976" s="187" t="str">
        <f t="shared" si="48"/>
        <v/>
      </c>
      <c r="G976" s="187" t="e">
        <f>VLOOKUP(F976,'Expense group &amp; type'!$E$6:$F$52,2,FALSE)</f>
        <v>#N/A</v>
      </c>
      <c r="H976" s="46"/>
      <c r="I976" s="46"/>
      <c r="J976" s="189">
        <v>0</v>
      </c>
      <c r="K976" s="59"/>
      <c r="L976" s="188">
        <v>0</v>
      </c>
      <c r="M976" s="49"/>
      <c r="N976" s="46"/>
      <c r="O976" s="46"/>
      <c r="P976" s="46"/>
      <c r="Q976" s="46"/>
    </row>
    <row r="977" spans="1:17">
      <c r="A977" s="43"/>
      <c r="B977" s="67"/>
      <c r="C977" s="43" t="s">
        <v>181</v>
      </c>
      <c r="D977" s="187" t="str">
        <f t="shared" si="46"/>
        <v/>
      </c>
      <c r="E977" s="187" t="str">
        <f t="shared" si="47"/>
        <v/>
      </c>
      <c r="F977" s="187" t="str">
        <f t="shared" si="48"/>
        <v/>
      </c>
      <c r="G977" s="187" t="e">
        <f>VLOOKUP(F977,'Expense group &amp; type'!$E$6:$F$52,2,FALSE)</f>
        <v>#N/A</v>
      </c>
      <c r="H977" s="46"/>
      <c r="I977" s="46"/>
      <c r="J977" s="189">
        <v>0</v>
      </c>
      <c r="K977" s="59"/>
      <c r="L977" s="188">
        <v>0</v>
      </c>
      <c r="M977" s="49"/>
      <c r="N977" s="46"/>
      <c r="O977" s="46"/>
      <c r="P977" s="46"/>
      <c r="Q977" s="46"/>
    </row>
    <row r="978" spans="1:17">
      <c r="A978" s="43"/>
      <c r="B978" s="67"/>
      <c r="C978" s="43" t="s">
        <v>181</v>
      </c>
      <c r="D978" s="187" t="str">
        <f t="shared" si="46"/>
        <v/>
      </c>
      <c r="E978" s="187" t="str">
        <f t="shared" si="47"/>
        <v/>
      </c>
      <c r="F978" s="187" t="str">
        <f t="shared" si="48"/>
        <v/>
      </c>
      <c r="G978" s="187" t="e">
        <f>VLOOKUP(F978,'Expense group &amp; type'!$E$6:$F$52,2,FALSE)</f>
        <v>#N/A</v>
      </c>
      <c r="H978" s="46"/>
      <c r="I978" s="46"/>
      <c r="J978" s="189">
        <v>0</v>
      </c>
      <c r="K978" s="59"/>
      <c r="L978" s="188">
        <v>0</v>
      </c>
      <c r="M978" s="49"/>
      <c r="N978" s="46"/>
      <c r="O978" s="46"/>
      <c r="P978" s="46"/>
      <c r="Q978" s="46"/>
    </row>
    <row r="979" spans="1:17">
      <c r="A979" s="43"/>
      <c r="B979" s="67"/>
      <c r="C979" s="43" t="s">
        <v>181</v>
      </c>
      <c r="D979" s="187" t="str">
        <f t="shared" si="46"/>
        <v/>
      </c>
      <c r="E979" s="187" t="str">
        <f t="shared" si="47"/>
        <v/>
      </c>
      <c r="F979" s="187" t="str">
        <f t="shared" si="48"/>
        <v/>
      </c>
      <c r="G979" s="187" t="e">
        <f>VLOOKUP(F979,'Expense group &amp; type'!$E$6:$F$52,2,FALSE)</f>
        <v>#N/A</v>
      </c>
      <c r="H979" s="46"/>
      <c r="I979" s="46"/>
      <c r="J979" s="189">
        <v>0</v>
      </c>
      <c r="K979" s="59"/>
      <c r="L979" s="188">
        <v>0</v>
      </c>
      <c r="M979" s="49"/>
      <c r="N979" s="46"/>
      <c r="O979" s="46"/>
      <c r="P979" s="46"/>
      <c r="Q979" s="46"/>
    </row>
    <row r="980" spans="1:17">
      <c r="A980" s="43"/>
      <c r="B980" s="67"/>
      <c r="C980" s="43" t="s">
        <v>181</v>
      </c>
      <c r="D980" s="187" t="str">
        <f t="shared" si="46"/>
        <v/>
      </c>
      <c r="E980" s="187" t="str">
        <f t="shared" si="47"/>
        <v/>
      </c>
      <c r="F980" s="187" t="str">
        <f t="shared" si="48"/>
        <v/>
      </c>
      <c r="G980" s="187" t="e">
        <f>VLOOKUP(F980,'Expense group &amp; type'!$E$6:$F$52,2,FALSE)</f>
        <v>#N/A</v>
      </c>
      <c r="H980" s="46"/>
      <c r="I980" s="46"/>
      <c r="J980" s="189">
        <v>0</v>
      </c>
      <c r="K980" s="59"/>
      <c r="L980" s="188">
        <v>0</v>
      </c>
      <c r="M980" s="49"/>
      <c r="N980" s="46"/>
      <c r="O980" s="46"/>
      <c r="P980" s="46"/>
      <c r="Q980" s="46"/>
    </row>
    <row r="981" spans="1:17">
      <c r="A981" s="43"/>
      <c r="B981" s="67"/>
      <c r="C981" s="43" t="s">
        <v>181</v>
      </c>
      <c r="D981" s="187" t="str">
        <f t="shared" si="46"/>
        <v/>
      </c>
      <c r="E981" s="187" t="str">
        <f t="shared" si="47"/>
        <v/>
      </c>
      <c r="F981" s="187" t="str">
        <f t="shared" si="48"/>
        <v/>
      </c>
      <c r="G981" s="187" t="e">
        <f>VLOOKUP(F981,'Expense group &amp; type'!$E$6:$F$52,2,FALSE)</f>
        <v>#N/A</v>
      </c>
      <c r="H981" s="46"/>
      <c r="I981" s="46"/>
      <c r="J981" s="189">
        <v>0</v>
      </c>
      <c r="K981" s="59"/>
      <c r="L981" s="188">
        <v>0</v>
      </c>
      <c r="M981" s="49"/>
      <c r="N981" s="46"/>
      <c r="O981" s="46"/>
      <c r="P981" s="46"/>
      <c r="Q981" s="46"/>
    </row>
    <row r="982" spans="1:17">
      <c r="A982" s="43"/>
      <c r="B982" s="67"/>
      <c r="C982" s="43" t="s">
        <v>181</v>
      </c>
      <c r="D982" s="187" t="str">
        <f t="shared" si="46"/>
        <v/>
      </c>
      <c r="E982" s="187" t="str">
        <f t="shared" si="47"/>
        <v/>
      </c>
      <c r="F982" s="187" t="str">
        <f t="shared" si="48"/>
        <v/>
      </c>
      <c r="G982" s="187" t="e">
        <f>VLOOKUP(F982,'Expense group &amp; type'!$E$6:$F$52,2,FALSE)</f>
        <v>#N/A</v>
      </c>
      <c r="H982" s="46"/>
      <c r="I982" s="46"/>
      <c r="J982" s="189">
        <v>0</v>
      </c>
      <c r="K982" s="59"/>
      <c r="L982" s="188">
        <v>0</v>
      </c>
      <c r="M982" s="49"/>
      <c r="N982" s="46"/>
      <c r="O982" s="46"/>
      <c r="P982" s="46"/>
      <c r="Q982" s="46"/>
    </row>
    <row r="983" spans="1:17">
      <c r="A983" s="43"/>
      <c r="B983" s="67"/>
      <c r="C983" s="43" t="s">
        <v>181</v>
      </c>
      <c r="D983" s="187" t="str">
        <f t="shared" si="46"/>
        <v/>
      </c>
      <c r="E983" s="187" t="str">
        <f t="shared" si="47"/>
        <v/>
      </c>
      <c r="F983" s="187" t="str">
        <f t="shared" si="48"/>
        <v/>
      </c>
      <c r="G983" s="187" t="e">
        <f>VLOOKUP(F983,'Expense group &amp; type'!$E$6:$F$52,2,FALSE)</f>
        <v>#N/A</v>
      </c>
      <c r="H983" s="46"/>
      <c r="I983" s="46"/>
      <c r="J983" s="189">
        <v>0</v>
      </c>
      <c r="K983" s="59"/>
      <c r="L983" s="188">
        <v>0</v>
      </c>
      <c r="M983" s="49"/>
      <c r="N983" s="46"/>
      <c r="O983" s="46"/>
      <c r="P983" s="46"/>
      <c r="Q983" s="46"/>
    </row>
    <row r="984" spans="1:17">
      <c r="A984" s="43"/>
      <c r="B984" s="67"/>
      <c r="C984" s="43" t="s">
        <v>181</v>
      </c>
      <c r="D984" s="187" t="str">
        <f t="shared" si="46"/>
        <v/>
      </c>
      <c r="E984" s="187" t="str">
        <f t="shared" si="47"/>
        <v/>
      </c>
      <c r="F984" s="187" t="str">
        <f t="shared" si="48"/>
        <v/>
      </c>
      <c r="G984" s="187" t="e">
        <f>VLOOKUP(F984,'Expense group &amp; type'!$E$6:$F$52,2,FALSE)</f>
        <v>#N/A</v>
      </c>
      <c r="H984" s="46"/>
      <c r="I984" s="46"/>
      <c r="J984" s="189">
        <v>0</v>
      </c>
      <c r="K984" s="59"/>
      <c r="L984" s="188">
        <v>0</v>
      </c>
      <c r="M984" s="49"/>
      <c r="N984" s="46"/>
      <c r="O984" s="46"/>
      <c r="P984" s="46"/>
      <c r="Q984" s="46"/>
    </row>
    <row r="985" spans="1:17">
      <c r="A985" s="43"/>
      <c r="B985" s="67"/>
      <c r="C985" s="43" t="s">
        <v>181</v>
      </c>
      <c r="D985" s="187" t="str">
        <f t="shared" si="46"/>
        <v/>
      </c>
      <c r="E985" s="187" t="str">
        <f t="shared" si="47"/>
        <v/>
      </c>
      <c r="F985" s="187" t="str">
        <f t="shared" si="48"/>
        <v/>
      </c>
      <c r="G985" s="187" t="e">
        <f>VLOOKUP(F985,'Expense group &amp; type'!$E$6:$F$52,2,FALSE)</f>
        <v>#N/A</v>
      </c>
      <c r="H985" s="46"/>
      <c r="I985" s="46"/>
      <c r="J985" s="189">
        <v>0</v>
      </c>
      <c r="K985" s="59"/>
      <c r="L985" s="188">
        <v>0</v>
      </c>
      <c r="M985" s="49"/>
      <c r="N985" s="46"/>
      <c r="O985" s="46"/>
      <c r="P985" s="46"/>
      <c r="Q985" s="46"/>
    </row>
    <row r="986" spans="1:17">
      <c r="A986" s="43"/>
      <c r="B986" s="67"/>
      <c r="C986" s="43" t="s">
        <v>181</v>
      </c>
      <c r="D986" s="187" t="str">
        <f t="shared" si="46"/>
        <v/>
      </c>
      <c r="E986" s="187" t="str">
        <f t="shared" si="47"/>
        <v/>
      </c>
      <c r="F986" s="187" t="str">
        <f t="shared" si="48"/>
        <v/>
      </c>
      <c r="G986" s="187" t="e">
        <f>VLOOKUP(F986,'Expense group &amp; type'!$E$6:$F$52,2,FALSE)</f>
        <v>#N/A</v>
      </c>
      <c r="H986" s="46"/>
      <c r="I986" s="46"/>
      <c r="J986" s="189">
        <v>0</v>
      </c>
      <c r="K986" s="59"/>
      <c r="L986" s="188">
        <v>0</v>
      </c>
      <c r="M986" s="49"/>
      <c r="N986" s="46"/>
      <c r="O986" s="46"/>
      <c r="P986" s="46"/>
      <c r="Q986" s="46"/>
    </row>
    <row r="987" spans="1:17">
      <c r="A987" s="43"/>
      <c r="B987" s="67"/>
      <c r="C987" s="43" t="s">
        <v>181</v>
      </c>
      <c r="D987" s="187" t="str">
        <f t="shared" si="46"/>
        <v/>
      </c>
      <c r="E987" s="187" t="str">
        <f t="shared" si="47"/>
        <v/>
      </c>
      <c r="F987" s="187" t="str">
        <f t="shared" si="48"/>
        <v/>
      </c>
      <c r="G987" s="187" t="e">
        <f>VLOOKUP(F987,'Expense group &amp; type'!$E$6:$F$52,2,FALSE)</f>
        <v>#N/A</v>
      </c>
      <c r="H987" s="46"/>
      <c r="I987" s="46"/>
      <c r="J987" s="189">
        <v>0</v>
      </c>
      <c r="K987" s="59"/>
      <c r="L987" s="188">
        <v>0</v>
      </c>
      <c r="M987" s="49"/>
      <c r="N987" s="46"/>
      <c r="O987" s="46"/>
      <c r="P987" s="46"/>
      <c r="Q987" s="46"/>
    </row>
    <row r="988" spans="1:17">
      <c r="A988" s="43"/>
      <c r="B988" s="67"/>
      <c r="C988" s="43" t="s">
        <v>181</v>
      </c>
      <c r="D988" s="187" t="str">
        <f t="shared" si="46"/>
        <v/>
      </c>
      <c r="E988" s="187" t="str">
        <f t="shared" si="47"/>
        <v/>
      </c>
      <c r="F988" s="187" t="str">
        <f t="shared" si="48"/>
        <v/>
      </c>
      <c r="G988" s="187" t="e">
        <f>VLOOKUP(F988,'Expense group &amp; type'!$E$6:$F$52,2,FALSE)</f>
        <v>#N/A</v>
      </c>
      <c r="H988" s="46"/>
      <c r="I988" s="46"/>
      <c r="J988" s="189">
        <v>0</v>
      </c>
      <c r="K988" s="59"/>
      <c r="L988" s="188">
        <v>0</v>
      </c>
      <c r="M988" s="49"/>
      <c r="N988" s="46"/>
      <c r="O988" s="46"/>
      <c r="P988" s="46"/>
      <c r="Q988" s="46"/>
    </row>
    <row r="989" spans="1:17">
      <c r="A989" s="43"/>
      <c r="B989" s="67"/>
      <c r="C989" s="43" t="s">
        <v>181</v>
      </c>
      <c r="D989" s="187" t="str">
        <f t="shared" si="46"/>
        <v/>
      </c>
      <c r="E989" s="187" t="str">
        <f t="shared" si="47"/>
        <v/>
      </c>
      <c r="F989" s="187" t="str">
        <f t="shared" si="48"/>
        <v/>
      </c>
      <c r="G989" s="187" t="e">
        <f>VLOOKUP(F989,'Expense group &amp; type'!$E$6:$F$52,2,FALSE)</f>
        <v>#N/A</v>
      </c>
      <c r="H989" s="46"/>
      <c r="I989" s="46"/>
      <c r="J989" s="189">
        <v>0</v>
      </c>
      <c r="K989" s="59"/>
      <c r="L989" s="188">
        <v>0</v>
      </c>
      <c r="M989" s="49"/>
      <c r="N989" s="46"/>
      <c r="O989" s="46"/>
      <c r="P989" s="46"/>
      <c r="Q989" s="46"/>
    </row>
    <row r="990" spans="1:17">
      <c r="A990" s="43"/>
      <c r="B990" s="67"/>
      <c r="C990" s="43" t="s">
        <v>181</v>
      </c>
      <c r="D990" s="187" t="str">
        <f t="shared" si="46"/>
        <v/>
      </c>
      <c r="E990" s="187" t="str">
        <f t="shared" si="47"/>
        <v/>
      </c>
      <c r="F990" s="187" t="str">
        <f t="shared" si="48"/>
        <v/>
      </c>
      <c r="G990" s="187" t="e">
        <f>VLOOKUP(F990,'Expense group &amp; type'!$E$6:$F$52,2,FALSE)</f>
        <v>#N/A</v>
      </c>
      <c r="H990" s="46"/>
      <c r="I990" s="46"/>
      <c r="J990" s="189">
        <v>0</v>
      </c>
      <c r="K990" s="59"/>
      <c r="L990" s="188">
        <v>0</v>
      </c>
      <c r="M990" s="49"/>
      <c r="N990" s="46"/>
      <c r="O990" s="46"/>
      <c r="P990" s="46"/>
      <c r="Q990" s="46"/>
    </row>
    <row r="991" spans="1:17">
      <c r="A991" s="43"/>
      <c r="B991" s="67"/>
      <c r="C991" s="43" t="s">
        <v>181</v>
      </c>
      <c r="D991" s="187" t="str">
        <f t="shared" si="46"/>
        <v/>
      </c>
      <c r="E991" s="187" t="str">
        <f t="shared" si="47"/>
        <v/>
      </c>
      <c r="F991" s="187" t="str">
        <f t="shared" si="48"/>
        <v/>
      </c>
      <c r="G991" s="187" t="e">
        <f>VLOOKUP(F991,'Expense group &amp; type'!$E$6:$F$52,2,FALSE)</f>
        <v>#N/A</v>
      </c>
      <c r="H991" s="46"/>
      <c r="I991" s="46"/>
      <c r="J991" s="189">
        <v>0</v>
      </c>
      <c r="K991" s="59"/>
      <c r="L991" s="188">
        <v>0</v>
      </c>
      <c r="M991" s="49"/>
      <c r="N991" s="46"/>
      <c r="O991" s="46"/>
      <c r="P991" s="46"/>
      <c r="Q991" s="46"/>
    </row>
    <row r="992" spans="1:17">
      <c r="A992" s="43"/>
      <c r="B992" s="67"/>
      <c r="C992" s="43" t="s">
        <v>181</v>
      </c>
      <c r="D992" s="187" t="str">
        <f t="shared" si="46"/>
        <v/>
      </c>
      <c r="E992" s="187" t="str">
        <f t="shared" si="47"/>
        <v/>
      </c>
      <c r="F992" s="187" t="str">
        <f t="shared" si="48"/>
        <v/>
      </c>
      <c r="G992" s="187" t="e">
        <f>VLOOKUP(F992,'Expense group &amp; type'!$E$6:$F$52,2,FALSE)</f>
        <v>#N/A</v>
      </c>
      <c r="H992" s="46"/>
      <c r="I992" s="46"/>
      <c r="J992" s="189">
        <v>0</v>
      </c>
      <c r="K992" s="59"/>
      <c r="L992" s="188">
        <v>0</v>
      </c>
      <c r="M992" s="49"/>
      <c r="N992" s="46"/>
      <c r="O992" s="46"/>
      <c r="P992" s="46"/>
      <c r="Q992" s="46"/>
    </row>
    <row r="993" spans="1:17">
      <c r="A993" s="43"/>
      <c r="B993" s="67"/>
      <c r="C993" s="43" t="s">
        <v>181</v>
      </c>
      <c r="D993" s="187" t="str">
        <f t="shared" si="46"/>
        <v/>
      </c>
      <c r="E993" s="187" t="str">
        <f t="shared" si="47"/>
        <v/>
      </c>
      <c r="F993" s="187" t="str">
        <f t="shared" si="48"/>
        <v/>
      </c>
      <c r="G993" s="187" t="e">
        <f>VLOOKUP(F993,'Expense group &amp; type'!$E$6:$F$52,2,FALSE)</f>
        <v>#N/A</v>
      </c>
      <c r="H993" s="46"/>
      <c r="I993" s="46"/>
      <c r="J993" s="189">
        <v>0</v>
      </c>
      <c r="K993" s="59"/>
      <c r="L993" s="188">
        <v>0</v>
      </c>
      <c r="M993" s="49"/>
      <c r="N993" s="46"/>
      <c r="O993" s="46"/>
      <c r="P993" s="46"/>
      <c r="Q993" s="46"/>
    </row>
    <row r="994" spans="1:17">
      <c r="A994" s="43"/>
      <c r="B994" s="67"/>
      <c r="C994" s="43" t="s">
        <v>181</v>
      </c>
      <c r="D994" s="187" t="str">
        <f t="shared" si="46"/>
        <v/>
      </c>
      <c r="E994" s="187" t="str">
        <f t="shared" si="47"/>
        <v/>
      </c>
      <c r="F994" s="187" t="str">
        <f t="shared" si="48"/>
        <v/>
      </c>
      <c r="G994" s="187" t="e">
        <f>VLOOKUP(F994,'Expense group &amp; type'!$E$6:$F$52,2,FALSE)</f>
        <v>#N/A</v>
      </c>
      <c r="H994" s="46"/>
      <c r="I994" s="46"/>
      <c r="J994" s="189">
        <v>0</v>
      </c>
      <c r="K994" s="59"/>
      <c r="L994" s="188">
        <v>0</v>
      </c>
      <c r="M994" s="49"/>
      <c r="N994" s="46"/>
      <c r="O994" s="46"/>
      <c r="P994" s="46"/>
      <c r="Q994" s="46"/>
    </row>
    <row r="995" spans="1:17">
      <c r="A995" s="43"/>
      <c r="B995" s="67"/>
      <c r="C995" s="43" t="s">
        <v>181</v>
      </c>
      <c r="D995" s="187" t="str">
        <f t="shared" si="46"/>
        <v/>
      </c>
      <c r="E995" s="187" t="str">
        <f t="shared" si="47"/>
        <v/>
      </c>
      <c r="F995" s="187" t="str">
        <f t="shared" si="48"/>
        <v/>
      </c>
      <c r="G995" s="187" t="e">
        <f>VLOOKUP(F995,'Expense group &amp; type'!$E$6:$F$52,2,FALSE)</f>
        <v>#N/A</v>
      </c>
      <c r="H995" s="46"/>
      <c r="I995" s="46"/>
      <c r="J995" s="189">
        <v>0</v>
      </c>
      <c r="K995" s="59"/>
      <c r="L995" s="188">
        <v>0</v>
      </c>
      <c r="M995" s="49"/>
      <c r="N995" s="46"/>
      <c r="O995" s="46"/>
      <c r="P995" s="46"/>
      <c r="Q995" s="46"/>
    </row>
    <row r="996" spans="1:17">
      <c r="A996" s="43"/>
      <c r="B996" s="67"/>
      <c r="C996" s="43" t="s">
        <v>181</v>
      </c>
      <c r="D996" s="187" t="str">
        <f t="shared" si="46"/>
        <v/>
      </c>
      <c r="E996" s="187" t="str">
        <f t="shared" si="47"/>
        <v/>
      </c>
      <c r="F996" s="187" t="str">
        <f t="shared" si="48"/>
        <v/>
      </c>
      <c r="G996" s="187" t="e">
        <f>VLOOKUP(F996,'Expense group &amp; type'!$E$6:$F$52,2,FALSE)</f>
        <v>#N/A</v>
      </c>
      <c r="H996" s="46"/>
      <c r="I996" s="46"/>
      <c r="J996" s="189">
        <v>0</v>
      </c>
      <c r="K996" s="59"/>
      <c r="L996" s="188">
        <v>0</v>
      </c>
      <c r="M996" s="49"/>
      <c r="N996" s="46"/>
      <c r="O996" s="46"/>
      <c r="P996" s="46"/>
      <c r="Q996" s="46"/>
    </row>
    <row r="997" spans="1:17">
      <c r="A997" s="43"/>
      <c r="B997" s="67"/>
      <c r="C997" s="43" t="s">
        <v>181</v>
      </c>
      <c r="D997" s="187" t="str">
        <f t="shared" si="46"/>
        <v/>
      </c>
      <c r="E997" s="187" t="str">
        <f t="shared" si="47"/>
        <v/>
      </c>
      <c r="F997" s="187" t="str">
        <f t="shared" si="48"/>
        <v/>
      </c>
      <c r="G997" s="187" t="e">
        <f>VLOOKUP(F997,'Expense group &amp; type'!$E$6:$F$52,2,FALSE)</f>
        <v>#N/A</v>
      </c>
      <c r="H997" s="46"/>
      <c r="I997" s="46"/>
      <c r="J997" s="189">
        <v>0</v>
      </c>
      <c r="K997" s="59"/>
      <c r="L997" s="188">
        <v>0</v>
      </c>
      <c r="M997" s="49"/>
      <c r="N997" s="46"/>
      <c r="O997" s="46"/>
      <c r="P997" s="46"/>
      <c r="Q997" s="46"/>
    </row>
    <row r="998" spans="1:17">
      <c r="A998" s="43"/>
      <c r="B998" s="67"/>
      <c r="C998" s="43" t="s">
        <v>181</v>
      </c>
      <c r="D998" s="187" t="str">
        <f t="shared" si="46"/>
        <v/>
      </c>
      <c r="E998" s="187" t="str">
        <f t="shared" si="47"/>
        <v/>
      </c>
      <c r="F998" s="187" t="str">
        <f t="shared" si="48"/>
        <v/>
      </c>
      <c r="G998" s="187" t="e">
        <f>VLOOKUP(F998,'Expense group &amp; type'!$E$6:$F$52,2,FALSE)</f>
        <v>#N/A</v>
      </c>
      <c r="H998" s="46"/>
      <c r="I998" s="46"/>
      <c r="J998" s="189">
        <v>0</v>
      </c>
      <c r="K998" s="59"/>
      <c r="L998" s="188">
        <v>0</v>
      </c>
      <c r="M998" s="49"/>
      <c r="N998" s="46"/>
      <c r="O998" s="46"/>
      <c r="P998" s="46"/>
      <c r="Q998" s="46"/>
    </row>
    <row r="999" spans="1:17">
      <c r="A999" s="43"/>
      <c r="B999" s="67"/>
      <c r="C999" s="43" t="s">
        <v>181</v>
      </c>
      <c r="D999" s="187" t="str">
        <f t="shared" si="46"/>
        <v/>
      </c>
      <c r="E999" s="187" t="str">
        <f t="shared" si="47"/>
        <v/>
      </c>
      <c r="F999" s="187" t="str">
        <f t="shared" si="48"/>
        <v/>
      </c>
      <c r="G999" s="187" t="e">
        <f>VLOOKUP(F999,'Expense group &amp; type'!$E$6:$F$52,2,FALSE)</f>
        <v>#N/A</v>
      </c>
      <c r="H999" s="46"/>
      <c r="I999" s="46"/>
      <c r="J999" s="189">
        <v>0</v>
      </c>
      <c r="K999" s="59"/>
      <c r="L999" s="188">
        <v>0</v>
      </c>
      <c r="M999" s="49"/>
      <c r="N999" s="46"/>
      <c r="O999" s="46"/>
      <c r="P999" s="46"/>
      <c r="Q999" s="46"/>
    </row>
    <row r="1000" spans="1:17">
      <c r="A1000" s="43"/>
      <c r="B1000" s="67"/>
      <c r="C1000" s="43" t="s">
        <v>181</v>
      </c>
      <c r="D1000" s="187" t="str">
        <f t="shared" si="46"/>
        <v/>
      </c>
      <c r="E1000" s="187" t="str">
        <f t="shared" si="47"/>
        <v/>
      </c>
      <c r="F1000" s="187" t="str">
        <f t="shared" si="48"/>
        <v/>
      </c>
      <c r="G1000" s="187" t="e">
        <f>VLOOKUP(F1000,'Expense group &amp; type'!$E$6:$F$52,2,FALSE)</f>
        <v>#N/A</v>
      </c>
      <c r="H1000" s="46"/>
      <c r="I1000" s="46"/>
      <c r="J1000" s="189">
        <v>0</v>
      </c>
      <c r="K1000" s="59"/>
      <c r="L1000" s="188">
        <v>0</v>
      </c>
      <c r="M1000" s="49"/>
      <c r="N1000" s="46"/>
      <c r="O1000" s="46"/>
      <c r="P1000" s="46"/>
      <c r="Q1000" s="46"/>
    </row>
    <row r="1001" spans="1:17">
      <c r="A1001" s="43"/>
      <c r="B1001" s="67"/>
      <c r="C1001" s="43" t="s">
        <v>181</v>
      </c>
      <c r="D1001" s="187" t="str">
        <f t="shared" si="46"/>
        <v/>
      </c>
      <c r="E1001" s="187" t="str">
        <f t="shared" si="47"/>
        <v/>
      </c>
      <c r="F1001" s="187" t="str">
        <f t="shared" si="48"/>
        <v/>
      </c>
      <c r="G1001" s="187" t="e">
        <f>VLOOKUP(F1001,'Expense group &amp; type'!$E$6:$F$52,2,FALSE)</f>
        <v>#N/A</v>
      </c>
      <c r="H1001" s="46"/>
      <c r="I1001" s="46"/>
      <c r="J1001" s="189">
        <v>0</v>
      </c>
      <c r="K1001" s="59"/>
      <c r="L1001" s="188">
        <v>0</v>
      </c>
      <c r="M1001" s="49"/>
      <c r="N1001" s="46"/>
      <c r="O1001" s="46"/>
      <c r="P1001" s="46"/>
      <c r="Q1001" s="46"/>
    </row>
    <row r="1002" spans="1:17">
      <c r="A1002" s="43"/>
      <c r="B1002" s="67"/>
      <c r="C1002" s="43" t="s">
        <v>181</v>
      </c>
      <c r="D1002" s="187" t="str">
        <f t="shared" si="46"/>
        <v/>
      </c>
      <c r="E1002" s="187" t="str">
        <f t="shared" si="47"/>
        <v/>
      </c>
      <c r="F1002" s="187" t="str">
        <f t="shared" si="48"/>
        <v/>
      </c>
      <c r="G1002" s="187" t="e">
        <f>VLOOKUP(F1002,'Expense group &amp; type'!$E$6:$F$52,2,FALSE)</f>
        <v>#N/A</v>
      </c>
      <c r="H1002" s="46"/>
      <c r="I1002" s="46"/>
      <c r="J1002" s="189">
        <v>0</v>
      </c>
      <c r="K1002" s="59"/>
      <c r="L1002" s="188">
        <v>0</v>
      </c>
      <c r="M1002" s="49"/>
      <c r="N1002" s="46"/>
      <c r="O1002" s="46"/>
      <c r="P1002" s="46"/>
      <c r="Q1002" s="46"/>
    </row>
    <row r="1003" spans="1:17">
      <c r="A1003" s="43"/>
      <c r="B1003" s="67"/>
      <c r="C1003" s="43" t="s">
        <v>181</v>
      </c>
      <c r="D1003" s="187" t="str">
        <f t="shared" si="46"/>
        <v/>
      </c>
      <c r="E1003" s="187" t="str">
        <f t="shared" si="47"/>
        <v/>
      </c>
      <c r="F1003" s="187" t="str">
        <f t="shared" si="48"/>
        <v/>
      </c>
      <c r="G1003" s="187" t="e">
        <f>VLOOKUP(F1003,'Expense group &amp; type'!$E$6:$F$52,2,FALSE)</f>
        <v>#N/A</v>
      </c>
      <c r="H1003" s="46"/>
      <c r="I1003" s="46"/>
      <c r="J1003" s="189">
        <v>0</v>
      </c>
      <c r="K1003" s="59"/>
      <c r="L1003" s="188">
        <v>0</v>
      </c>
      <c r="M1003" s="49"/>
      <c r="N1003" s="46"/>
      <c r="O1003" s="46"/>
      <c r="P1003" s="46"/>
      <c r="Q1003" s="46"/>
    </row>
    <row r="1004" spans="1:17">
      <c r="A1004" s="43"/>
      <c r="B1004" s="67"/>
      <c r="C1004" s="43" t="s">
        <v>181</v>
      </c>
      <c r="D1004" s="187" t="str">
        <f t="shared" si="46"/>
        <v/>
      </c>
      <c r="E1004" s="187" t="str">
        <f t="shared" si="47"/>
        <v/>
      </c>
      <c r="F1004" s="187" t="str">
        <f t="shared" si="48"/>
        <v/>
      </c>
      <c r="G1004" s="187" t="e">
        <f>VLOOKUP(F1004,'Expense group &amp; type'!$E$6:$F$52,2,FALSE)</f>
        <v>#N/A</v>
      </c>
      <c r="H1004" s="46"/>
      <c r="I1004" s="46"/>
      <c r="J1004" s="189">
        <v>0</v>
      </c>
      <c r="K1004" s="59"/>
      <c r="L1004" s="188">
        <v>0</v>
      </c>
      <c r="M1004" s="49"/>
      <c r="N1004" s="46"/>
      <c r="O1004" s="46"/>
      <c r="P1004" s="46"/>
      <c r="Q1004" s="46"/>
    </row>
    <row r="1005" spans="1:17">
      <c r="A1005" s="43"/>
      <c r="B1005" s="67"/>
      <c r="C1005" s="43" t="s">
        <v>181</v>
      </c>
      <c r="D1005" s="187" t="str">
        <f t="shared" si="46"/>
        <v/>
      </c>
      <c r="E1005" s="187" t="str">
        <f t="shared" si="47"/>
        <v/>
      </c>
      <c r="F1005" s="187" t="str">
        <f t="shared" si="48"/>
        <v/>
      </c>
      <c r="G1005" s="187" t="e">
        <f>VLOOKUP(F1005,'Expense group &amp; type'!$E$6:$F$52,2,FALSE)</f>
        <v>#N/A</v>
      </c>
      <c r="H1005" s="46"/>
      <c r="I1005" s="46"/>
      <c r="J1005" s="189">
        <v>0</v>
      </c>
      <c r="K1005" s="59"/>
      <c r="L1005" s="188">
        <v>0</v>
      </c>
      <c r="M1005" s="49"/>
      <c r="N1005" s="46"/>
      <c r="O1005" s="46"/>
      <c r="P1005" s="46"/>
      <c r="Q1005" s="46"/>
    </row>
    <row r="1006" spans="1:17">
      <c r="A1006" s="43"/>
      <c r="B1006" s="67"/>
      <c r="C1006" s="43" t="s">
        <v>181</v>
      </c>
      <c r="D1006" s="187" t="str">
        <f t="shared" si="46"/>
        <v/>
      </c>
      <c r="E1006" s="187" t="str">
        <f t="shared" si="47"/>
        <v/>
      </c>
      <c r="F1006" s="187" t="str">
        <f t="shared" si="48"/>
        <v/>
      </c>
      <c r="G1006" s="187" t="e">
        <f>VLOOKUP(F1006,'Expense group &amp; type'!$E$6:$F$52,2,FALSE)</f>
        <v>#N/A</v>
      </c>
      <c r="H1006" s="46"/>
      <c r="I1006" s="46"/>
      <c r="J1006" s="189">
        <v>0</v>
      </c>
      <c r="K1006" s="59"/>
      <c r="L1006" s="188">
        <v>0</v>
      </c>
      <c r="M1006" s="49"/>
      <c r="N1006" s="46"/>
      <c r="O1006" s="46"/>
      <c r="P1006" s="46"/>
      <c r="Q1006" s="46"/>
    </row>
    <row r="1007" spans="1:17">
      <c r="A1007" s="43"/>
      <c r="B1007" s="67"/>
      <c r="C1007" s="43" t="s">
        <v>181</v>
      </c>
      <c r="D1007" s="187" t="str">
        <f t="shared" si="46"/>
        <v/>
      </c>
      <c r="E1007" s="187" t="str">
        <f t="shared" si="47"/>
        <v/>
      </c>
      <c r="F1007" s="187" t="str">
        <f t="shared" si="48"/>
        <v/>
      </c>
      <c r="G1007" s="187" t="e">
        <f>VLOOKUP(F1007,'Expense group &amp; type'!$E$6:$F$52,2,FALSE)</f>
        <v>#N/A</v>
      </c>
      <c r="H1007" s="46"/>
      <c r="I1007" s="46"/>
      <c r="J1007" s="189">
        <v>0</v>
      </c>
      <c r="K1007" s="59"/>
      <c r="L1007" s="188">
        <v>0</v>
      </c>
      <c r="M1007" s="49"/>
      <c r="N1007" s="46"/>
      <c r="O1007" s="46"/>
      <c r="P1007" s="46"/>
      <c r="Q1007" s="46"/>
    </row>
    <row r="1008" spans="1:17">
      <c r="A1008" s="43"/>
      <c r="B1008" s="67"/>
      <c r="C1008" s="43" t="s">
        <v>181</v>
      </c>
      <c r="D1008" s="187" t="str">
        <f t="shared" si="46"/>
        <v/>
      </c>
      <c r="E1008" s="187" t="str">
        <f t="shared" si="47"/>
        <v/>
      </c>
      <c r="F1008" s="187" t="str">
        <f t="shared" si="48"/>
        <v/>
      </c>
      <c r="G1008" s="187" t="e">
        <f>VLOOKUP(F1008,'Expense group &amp; type'!$E$6:$F$52,2,FALSE)</f>
        <v>#N/A</v>
      </c>
      <c r="H1008" s="46"/>
      <c r="I1008" s="46"/>
      <c r="J1008" s="189">
        <v>0</v>
      </c>
      <c r="K1008" s="59"/>
      <c r="L1008" s="188">
        <v>0</v>
      </c>
      <c r="M1008" s="49"/>
      <c r="N1008" s="46"/>
      <c r="O1008" s="46"/>
      <c r="P1008" s="46"/>
      <c r="Q1008" s="46"/>
    </row>
    <row r="1009" spans="1:17">
      <c r="A1009" s="43"/>
      <c r="B1009" s="67"/>
      <c r="C1009" s="43" t="s">
        <v>181</v>
      </c>
      <c r="D1009" s="187" t="str">
        <f t="shared" si="46"/>
        <v/>
      </c>
      <c r="E1009" s="187" t="str">
        <f t="shared" si="47"/>
        <v/>
      </c>
      <c r="F1009" s="187" t="str">
        <f t="shared" si="48"/>
        <v/>
      </c>
      <c r="G1009" s="187" t="e">
        <f>VLOOKUP(F1009,'Expense group &amp; type'!$E$6:$F$52,2,FALSE)</f>
        <v>#N/A</v>
      </c>
      <c r="H1009" s="46"/>
      <c r="I1009" s="46"/>
      <c r="J1009" s="189">
        <v>0</v>
      </c>
      <c r="K1009" s="59"/>
      <c r="L1009" s="188">
        <v>0</v>
      </c>
      <c r="M1009" s="49"/>
      <c r="N1009" s="46"/>
      <c r="O1009" s="46"/>
      <c r="P1009" s="46"/>
      <c r="Q1009" s="46"/>
    </row>
    <row r="1010" spans="1:17">
      <c r="A1010" s="43"/>
      <c r="B1010" s="67"/>
      <c r="C1010" s="43" t="s">
        <v>181</v>
      </c>
      <c r="D1010" s="187" t="str">
        <f t="shared" si="46"/>
        <v/>
      </c>
      <c r="E1010" s="187" t="str">
        <f t="shared" si="47"/>
        <v/>
      </c>
      <c r="F1010" s="187" t="str">
        <f t="shared" si="48"/>
        <v/>
      </c>
      <c r="G1010" s="187" t="e">
        <f>VLOOKUP(F1010,'Expense group &amp; type'!$E$6:$F$52,2,FALSE)</f>
        <v>#N/A</v>
      </c>
      <c r="H1010" s="46"/>
      <c r="I1010" s="46"/>
      <c r="J1010" s="189">
        <v>0</v>
      </c>
      <c r="K1010" s="59"/>
      <c r="L1010" s="188">
        <v>0</v>
      </c>
      <c r="M1010" s="49"/>
      <c r="N1010" s="46"/>
      <c r="O1010" s="46"/>
      <c r="P1010" s="46"/>
      <c r="Q1010" s="46"/>
    </row>
    <row r="1011" spans="1:17">
      <c r="A1011" s="43"/>
      <c r="B1011" s="67"/>
      <c r="C1011" s="43" t="s">
        <v>181</v>
      </c>
      <c r="D1011" s="187" t="str">
        <f t="shared" si="46"/>
        <v/>
      </c>
      <c r="E1011" s="187" t="str">
        <f t="shared" si="47"/>
        <v/>
      </c>
      <c r="F1011" s="187" t="str">
        <f t="shared" si="48"/>
        <v/>
      </c>
      <c r="G1011" s="187" t="e">
        <f>VLOOKUP(F1011,'Expense group &amp; type'!$E$6:$F$52,2,FALSE)</f>
        <v>#N/A</v>
      </c>
      <c r="H1011" s="46"/>
      <c r="I1011" s="46"/>
      <c r="J1011" s="189">
        <v>0</v>
      </c>
      <c r="K1011" s="59"/>
      <c r="L1011" s="188">
        <v>0</v>
      </c>
      <c r="M1011" s="49"/>
      <c r="N1011" s="46"/>
      <c r="O1011" s="46"/>
      <c r="P1011" s="46"/>
      <c r="Q1011" s="46"/>
    </row>
    <row r="1012" spans="1:17">
      <c r="A1012" s="43"/>
      <c r="B1012" s="67"/>
      <c r="C1012" s="43" t="s">
        <v>181</v>
      </c>
      <c r="D1012" s="187" t="str">
        <f t="shared" si="46"/>
        <v/>
      </c>
      <c r="E1012" s="187" t="str">
        <f t="shared" si="47"/>
        <v/>
      </c>
      <c r="F1012" s="187" t="str">
        <f t="shared" si="48"/>
        <v/>
      </c>
      <c r="G1012" s="187" t="e">
        <f>VLOOKUP(F1012,'Expense group &amp; type'!$E$6:$F$52,2,FALSE)</f>
        <v>#N/A</v>
      </c>
      <c r="H1012" s="46"/>
      <c r="I1012" s="46"/>
      <c r="J1012" s="189">
        <v>0</v>
      </c>
      <c r="K1012" s="59"/>
      <c r="L1012" s="188">
        <v>0</v>
      </c>
      <c r="M1012" s="49"/>
      <c r="N1012" s="46"/>
      <c r="O1012" s="46"/>
      <c r="P1012" s="46"/>
      <c r="Q1012" s="46"/>
    </row>
    <row r="1013" spans="1:17">
      <c r="A1013" s="43"/>
      <c r="B1013" s="67"/>
      <c r="C1013" s="43" t="s">
        <v>181</v>
      </c>
      <c r="D1013" s="187" t="str">
        <f t="shared" si="46"/>
        <v/>
      </c>
      <c r="E1013" s="187" t="str">
        <f t="shared" si="47"/>
        <v/>
      </c>
      <c r="F1013" s="187" t="str">
        <f t="shared" si="48"/>
        <v/>
      </c>
      <c r="G1013" s="187" t="e">
        <f>VLOOKUP(F1013,'Expense group &amp; type'!$E$6:$F$52,2,FALSE)</f>
        <v>#N/A</v>
      </c>
      <c r="H1013" s="46"/>
      <c r="I1013" s="46"/>
      <c r="J1013" s="189">
        <v>0</v>
      </c>
      <c r="K1013" s="59"/>
      <c r="L1013" s="188">
        <v>0</v>
      </c>
      <c r="M1013" s="49"/>
      <c r="N1013" s="46"/>
      <c r="O1013" s="46"/>
      <c r="P1013" s="46"/>
      <c r="Q1013" s="46"/>
    </row>
    <row r="1014" spans="1:17">
      <c r="A1014" s="43"/>
      <c r="B1014" s="67"/>
      <c r="C1014" s="43" t="s">
        <v>181</v>
      </c>
      <c r="D1014" s="187" t="str">
        <f t="shared" si="46"/>
        <v/>
      </c>
      <c r="E1014" s="187" t="str">
        <f t="shared" si="47"/>
        <v/>
      </c>
      <c r="F1014" s="187" t="str">
        <f t="shared" si="48"/>
        <v/>
      </c>
      <c r="G1014" s="187" t="e">
        <f>VLOOKUP(F1014,'Expense group &amp; type'!$E$6:$F$52,2,FALSE)</f>
        <v>#N/A</v>
      </c>
      <c r="H1014" s="46"/>
      <c r="I1014" s="46"/>
      <c r="J1014" s="189">
        <v>0</v>
      </c>
      <c r="K1014" s="59"/>
      <c r="L1014" s="188">
        <v>0</v>
      </c>
      <c r="M1014" s="49"/>
      <c r="N1014" s="46"/>
      <c r="O1014" s="46"/>
      <c r="P1014" s="46"/>
      <c r="Q1014" s="46"/>
    </row>
    <row r="1015" spans="1:17">
      <c r="A1015" s="43"/>
      <c r="B1015" s="67"/>
      <c r="C1015" s="43" t="s">
        <v>181</v>
      </c>
      <c r="D1015" s="187" t="str">
        <f t="shared" si="46"/>
        <v/>
      </c>
      <c r="E1015" s="187" t="str">
        <f t="shared" si="47"/>
        <v/>
      </c>
      <c r="F1015" s="187" t="str">
        <f t="shared" si="48"/>
        <v/>
      </c>
      <c r="G1015" s="187" t="e">
        <f>VLOOKUP(F1015,'Expense group &amp; type'!$E$6:$F$52,2,FALSE)</f>
        <v>#N/A</v>
      </c>
      <c r="H1015" s="46"/>
      <c r="I1015" s="46"/>
      <c r="J1015" s="189">
        <v>0</v>
      </c>
      <c r="K1015" s="59"/>
      <c r="L1015" s="188">
        <v>0</v>
      </c>
      <c r="M1015" s="49"/>
      <c r="N1015" s="46"/>
      <c r="O1015" s="46"/>
      <c r="P1015" s="46"/>
      <c r="Q1015" s="46"/>
    </row>
    <row r="1016" spans="1:17">
      <c r="A1016" s="43"/>
      <c r="B1016" s="67"/>
      <c r="C1016" s="43" t="s">
        <v>181</v>
      </c>
      <c r="D1016" s="187" t="str">
        <f t="shared" si="46"/>
        <v/>
      </c>
      <c r="E1016" s="187" t="str">
        <f t="shared" si="47"/>
        <v/>
      </c>
      <c r="F1016" s="187" t="str">
        <f t="shared" si="48"/>
        <v/>
      </c>
      <c r="G1016" s="187" t="e">
        <f>VLOOKUP(F1016,'Expense group &amp; type'!$E$6:$F$52,2,FALSE)</f>
        <v>#N/A</v>
      </c>
      <c r="H1016" s="46"/>
      <c r="I1016" s="46"/>
      <c r="J1016" s="189">
        <v>0</v>
      </c>
      <c r="K1016" s="59"/>
      <c r="L1016" s="188">
        <v>0</v>
      </c>
      <c r="M1016" s="49"/>
      <c r="N1016" s="46"/>
      <c r="O1016" s="46"/>
      <c r="P1016" s="46"/>
      <c r="Q1016" s="46"/>
    </row>
    <row r="1017" spans="1:17">
      <c r="A1017" s="43"/>
      <c r="B1017" s="67"/>
      <c r="C1017" s="43" t="s">
        <v>181</v>
      </c>
      <c r="D1017" s="187" t="str">
        <f t="shared" si="46"/>
        <v/>
      </c>
      <c r="E1017" s="187" t="str">
        <f t="shared" si="47"/>
        <v/>
      </c>
      <c r="F1017" s="187" t="str">
        <f t="shared" si="48"/>
        <v/>
      </c>
      <c r="G1017" s="187" t="e">
        <f>VLOOKUP(F1017,'Expense group &amp; type'!$E$6:$F$52,2,FALSE)</f>
        <v>#N/A</v>
      </c>
      <c r="H1017" s="46"/>
      <c r="I1017" s="46"/>
      <c r="J1017" s="189">
        <v>0</v>
      </c>
      <c r="K1017" s="59"/>
      <c r="L1017" s="188">
        <v>0</v>
      </c>
      <c r="M1017" s="49"/>
      <c r="N1017" s="46"/>
      <c r="O1017" s="46"/>
      <c r="P1017" s="46"/>
      <c r="Q1017" s="46"/>
    </row>
    <row r="1018" spans="1:17">
      <c r="A1018" s="43"/>
      <c r="B1018" s="67"/>
      <c r="C1018" s="43" t="s">
        <v>181</v>
      </c>
      <c r="D1018" s="187" t="str">
        <f t="shared" si="46"/>
        <v/>
      </c>
      <c r="E1018" s="187" t="str">
        <f t="shared" si="47"/>
        <v/>
      </c>
      <c r="F1018" s="187" t="str">
        <f t="shared" si="48"/>
        <v/>
      </c>
      <c r="G1018" s="187" t="e">
        <f>VLOOKUP(F1018,'Expense group &amp; type'!$E$6:$F$52,2,FALSE)</f>
        <v>#N/A</v>
      </c>
      <c r="H1018" s="46"/>
      <c r="I1018" s="46"/>
      <c r="J1018" s="189">
        <v>0</v>
      </c>
      <c r="K1018" s="59"/>
      <c r="L1018" s="188">
        <v>0</v>
      </c>
      <c r="M1018" s="49"/>
      <c r="N1018" s="46"/>
      <c r="O1018" s="46"/>
      <c r="P1018" s="46"/>
      <c r="Q1018" s="46"/>
    </row>
    <row r="1019" spans="1:17">
      <c r="A1019" s="43"/>
      <c r="B1019" s="67"/>
      <c r="C1019" s="43" t="s">
        <v>181</v>
      </c>
      <c r="D1019" s="187" t="str">
        <f t="shared" si="46"/>
        <v/>
      </c>
      <c r="E1019" s="187" t="str">
        <f t="shared" si="47"/>
        <v/>
      </c>
      <c r="F1019" s="187" t="str">
        <f t="shared" si="48"/>
        <v/>
      </c>
      <c r="G1019" s="187" t="e">
        <f>VLOOKUP(F1019,'Expense group &amp; type'!$E$6:$F$52,2,FALSE)</f>
        <v>#N/A</v>
      </c>
      <c r="H1019" s="46"/>
      <c r="I1019" s="46"/>
      <c r="J1019" s="189">
        <v>0</v>
      </c>
      <c r="K1019" s="59"/>
      <c r="L1019" s="188">
        <v>0</v>
      </c>
      <c r="M1019" s="49"/>
      <c r="N1019" s="46"/>
      <c r="O1019" s="46"/>
      <c r="P1019" s="46"/>
      <c r="Q1019" s="46"/>
    </row>
    <row r="1020" spans="1:17">
      <c r="A1020" s="43"/>
      <c r="B1020" s="67"/>
      <c r="C1020" s="43" t="s">
        <v>181</v>
      </c>
      <c r="D1020" s="187" t="str">
        <f t="shared" si="46"/>
        <v/>
      </c>
      <c r="E1020" s="187" t="str">
        <f t="shared" si="47"/>
        <v/>
      </c>
      <c r="F1020" s="187" t="str">
        <f t="shared" si="48"/>
        <v/>
      </c>
      <c r="G1020" s="187" t="e">
        <f>VLOOKUP(F1020,'Expense group &amp; type'!$E$6:$F$52,2,FALSE)</f>
        <v>#N/A</v>
      </c>
      <c r="H1020" s="46"/>
      <c r="I1020" s="46"/>
      <c r="J1020" s="189">
        <v>0</v>
      </c>
      <c r="K1020" s="59"/>
      <c r="L1020" s="188">
        <v>0</v>
      </c>
      <c r="M1020" s="49"/>
      <c r="N1020" s="46"/>
      <c r="O1020" s="46"/>
      <c r="P1020" s="46"/>
      <c r="Q1020" s="46"/>
    </row>
    <row r="1021" spans="1:17">
      <c r="A1021" s="43"/>
      <c r="B1021" s="67"/>
      <c r="C1021" s="43" t="s">
        <v>181</v>
      </c>
      <c r="D1021" s="187" t="str">
        <f t="shared" si="46"/>
        <v/>
      </c>
      <c r="E1021" s="187" t="str">
        <f t="shared" si="47"/>
        <v/>
      </c>
      <c r="F1021" s="187" t="str">
        <f t="shared" si="48"/>
        <v/>
      </c>
      <c r="G1021" s="187" t="e">
        <f>VLOOKUP(F1021,'Expense group &amp; type'!$E$6:$F$52,2,FALSE)</f>
        <v>#N/A</v>
      </c>
      <c r="H1021" s="46"/>
      <c r="I1021" s="46"/>
      <c r="J1021" s="189">
        <v>0</v>
      </c>
      <c r="K1021" s="59"/>
      <c r="L1021" s="188">
        <v>0</v>
      </c>
      <c r="M1021" s="49"/>
      <c r="N1021" s="46"/>
      <c r="O1021" s="46"/>
      <c r="P1021" s="46"/>
      <c r="Q1021" s="46"/>
    </row>
    <row r="1022" spans="1:17">
      <c r="A1022" s="43"/>
      <c r="B1022" s="67"/>
      <c r="C1022" s="43" t="s">
        <v>181</v>
      </c>
      <c r="D1022" s="187" t="str">
        <f t="shared" si="46"/>
        <v/>
      </c>
      <c r="E1022" s="187" t="str">
        <f t="shared" si="47"/>
        <v/>
      </c>
      <c r="F1022" s="187" t="str">
        <f t="shared" si="48"/>
        <v/>
      </c>
      <c r="G1022" s="187" t="e">
        <f>VLOOKUP(F1022,'Expense group &amp; type'!$E$6:$F$52,2,FALSE)</f>
        <v>#N/A</v>
      </c>
      <c r="H1022" s="46"/>
      <c r="I1022" s="46"/>
      <c r="J1022" s="189">
        <v>0</v>
      </c>
      <c r="K1022" s="59"/>
      <c r="L1022" s="188">
        <v>0</v>
      </c>
      <c r="M1022" s="49"/>
      <c r="N1022" s="46"/>
      <c r="O1022" s="46"/>
      <c r="P1022" s="46"/>
      <c r="Q1022" s="46"/>
    </row>
    <row r="1023" spans="1:17">
      <c r="A1023" s="43"/>
      <c r="B1023" s="67"/>
      <c r="C1023" s="43" t="s">
        <v>181</v>
      </c>
      <c r="D1023" s="187" t="str">
        <f t="shared" si="46"/>
        <v/>
      </c>
      <c r="E1023" s="187" t="str">
        <f t="shared" si="47"/>
        <v/>
      </c>
      <c r="F1023" s="187" t="str">
        <f t="shared" si="48"/>
        <v/>
      </c>
      <c r="G1023" s="187" t="e">
        <f>VLOOKUP(F1023,'Expense group &amp; type'!$E$6:$F$52,2,FALSE)</f>
        <v>#N/A</v>
      </c>
      <c r="H1023" s="46"/>
      <c r="I1023" s="46"/>
      <c r="J1023" s="189">
        <v>0</v>
      </c>
      <c r="K1023" s="59"/>
      <c r="L1023" s="188">
        <v>0</v>
      </c>
      <c r="M1023" s="49"/>
      <c r="N1023" s="46"/>
      <c r="O1023" s="46"/>
      <c r="P1023" s="46"/>
      <c r="Q1023" s="46"/>
    </row>
    <row r="1024" spans="1:17">
      <c r="A1024" s="43"/>
      <c r="B1024" s="67"/>
      <c r="C1024" s="43" t="s">
        <v>181</v>
      </c>
      <c r="D1024" s="187" t="str">
        <f t="shared" si="46"/>
        <v/>
      </c>
      <c r="E1024" s="187" t="str">
        <f t="shared" si="47"/>
        <v/>
      </c>
      <c r="F1024" s="187" t="str">
        <f t="shared" si="48"/>
        <v/>
      </c>
      <c r="G1024" s="187" t="e">
        <f>VLOOKUP(F1024,'Expense group &amp; type'!$E$6:$F$52,2,FALSE)</f>
        <v>#N/A</v>
      </c>
      <c r="H1024" s="46"/>
      <c r="I1024" s="46"/>
      <c r="J1024" s="189">
        <v>0</v>
      </c>
      <c r="K1024" s="59"/>
      <c r="L1024" s="188">
        <v>0</v>
      </c>
      <c r="M1024" s="49"/>
      <c r="N1024" s="46"/>
      <c r="O1024" s="46"/>
      <c r="P1024" s="46"/>
      <c r="Q1024" s="46"/>
    </row>
    <row r="1025" spans="1:17">
      <c r="A1025" s="43"/>
      <c r="B1025" s="67"/>
      <c r="C1025" s="43" t="s">
        <v>181</v>
      </c>
      <c r="D1025" s="187" t="str">
        <f t="shared" si="46"/>
        <v/>
      </c>
      <c r="E1025" s="187" t="str">
        <f t="shared" si="47"/>
        <v/>
      </c>
      <c r="F1025" s="187" t="str">
        <f t="shared" si="48"/>
        <v/>
      </c>
      <c r="G1025" s="187" t="e">
        <f>VLOOKUP(F1025,'Expense group &amp; type'!$E$6:$F$52,2,FALSE)</f>
        <v>#N/A</v>
      </c>
      <c r="H1025" s="46"/>
      <c r="I1025" s="46"/>
      <c r="J1025" s="189">
        <v>0</v>
      </c>
      <c r="K1025" s="59"/>
      <c r="L1025" s="188">
        <v>0</v>
      </c>
      <c r="M1025" s="49"/>
      <c r="N1025" s="46"/>
      <c r="O1025" s="46"/>
      <c r="P1025" s="46"/>
      <c r="Q1025" s="46"/>
    </row>
    <row r="1026" spans="1:17">
      <c r="A1026" s="43"/>
      <c r="B1026" s="67"/>
      <c r="C1026" s="43" t="s">
        <v>181</v>
      </c>
      <c r="D1026" s="187" t="str">
        <f t="shared" si="46"/>
        <v/>
      </c>
      <c r="E1026" s="187" t="str">
        <f t="shared" si="47"/>
        <v/>
      </c>
      <c r="F1026" s="187" t="str">
        <f t="shared" si="48"/>
        <v/>
      </c>
      <c r="G1026" s="187" t="e">
        <f>VLOOKUP(F1026,'Expense group &amp; type'!$E$6:$F$52,2,FALSE)</f>
        <v>#N/A</v>
      </c>
      <c r="H1026" s="46"/>
      <c r="I1026" s="46"/>
      <c r="J1026" s="189">
        <v>0</v>
      </c>
      <c r="K1026" s="59"/>
      <c r="L1026" s="188">
        <v>0</v>
      </c>
      <c r="M1026" s="49"/>
      <c r="N1026" s="46"/>
      <c r="O1026" s="46"/>
      <c r="P1026" s="46"/>
      <c r="Q1026" s="46"/>
    </row>
    <row r="1027" spans="1:17">
      <c r="A1027" s="43"/>
      <c r="B1027" s="67"/>
      <c r="C1027" s="43" t="s">
        <v>181</v>
      </c>
      <c r="D1027" s="187" t="str">
        <f t="shared" si="46"/>
        <v/>
      </c>
      <c r="E1027" s="187" t="str">
        <f t="shared" si="47"/>
        <v/>
      </c>
      <c r="F1027" s="187" t="str">
        <f t="shared" si="48"/>
        <v/>
      </c>
      <c r="G1027" s="187" t="e">
        <f>VLOOKUP(F1027,'Expense group &amp; type'!$E$6:$F$52,2,FALSE)</f>
        <v>#N/A</v>
      </c>
      <c r="H1027" s="46"/>
      <c r="I1027" s="46"/>
      <c r="J1027" s="189">
        <v>0</v>
      </c>
      <c r="K1027" s="59"/>
      <c r="L1027" s="188">
        <v>0</v>
      </c>
      <c r="M1027" s="49"/>
      <c r="N1027" s="46"/>
      <c r="O1027" s="46"/>
      <c r="P1027" s="46"/>
      <c r="Q1027" s="46"/>
    </row>
    <row r="1028" spans="1:17">
      <c r="A1028" s="43"/>
      <c r="B1028" s="67"/>
      <c r="C1028" s="43" t="s">
        <v>181</v>
      </c>
      <c r="D1028" s="187" t="str">
        <f t="shared" si="46"/>
        <v/>
      </c>
      <c r="E1028" s="187" t="str">
        <f t="shared" si="47"/>
        <v/>
      </c>
      <c r="F1028" s="187" t="str">
        <f t="shared" si="48"/>
        <v/>
      </c>
      <c r="G1028" s="187" t="e">
        <f>VLOOKUP(F1028,'Expense group &amp; type'!$E$6:$F$52,2,FALSE)</f>
        <v>#N/A</v>
      </c>
      <c r="H1028" s="46"/>
      <c r="I1028" s="46"/>
      <c r="J1028" s="189">
        <v>0</v>
      </c>
      <c r="K1028" s="59"/>
      <c r="L1028" s="188">
        <v>0</v>
      </c>
      <c r="M1028" s="49"/>
      <c r="N1028" s="46"/>
      <c r="O1028" s="46"/>
      <c r="P1028" s="46"/>
      <c r="Q1028" s="46"/>
    </row>
    <row r="1029" spans="1:17">
      <c r="A1029" s="43"/>
      <c r="B1029" s="67"/>
      <c r="C1029" s="43" t="s">
        <v>181</v>
      </c>
      <c r="D1029" s="187" t="str">
        <f t="shared" si="46"/>
        <v/>
      </c>
      <c r="E1029" s="187" t="str">
        <f t="shared" si="47"/>
        <v/>
      </c>
      <c r="F1029" s="187" t="str">
        <f t="shared" si="48"/>
        <v/>
      </c>
      <c r="G1029" s="187" t="e">
        <f>VLOOKUP(F1029,'Expense group &amp; type'!$E$6:$F$52,2,FALSE)</f>
        <v>#N/A</v>
      </c>
      <c r="H1029" s="46"/>
      <c r="I1029" s="46"/>
      <c r="J1029" s="189">
        <v>0</v>
      </c>
      <c r="K1029" s="59"/>
      <c r="L1029" s="188">
        <v>0</v>
      </c>
      <c r="M1029" s="49"/>
      <c r="N1029" s="46"/>
      <c r="O1029" s="46"/>
      <c r="P1029" s="46"/>
      <c r="Q1029" s="46"/>
    </row>
    <row r="1030" spans="1:17">
      <c r="A1030" s="43"/>
      <c r="B1030" s="67"/>
      <c r="C1030" s="43" t="s">
        <v>181</v>
      </c>
      <c r="D1030" s="187" t="str">
        <f t="shared" si="46"/>
        <v/>
      </c>
      <c r="E1030" s="187" t="str">
        <f t="shared" si="47"/>
        <v/>
      </c>
      <c r="F1030" s="187" t="str">
        <f t="shared" si="48"/>
        <v/>
      </c>
      <c r="G1030" s="187" t="e">
        <f>VLOOKUP(F1030,'Expense group &amp; type'!$E$6:$F$52,2,FALSE)</f>
        <v>#N/A</v>
      </c>
      <c r="H1030" s="46"/>
      <c r="I1030" s="46"/>
      <c r="J1030" s="189">
        <v>0</v>
      </c>
      <c r="K1030" s="59"/>
      <c r="L1030" s="188">
        <v>0</v>
      </c>
      <c r="M1030" s="49"/>
      <c r="N1030" s="46"/>
      <c r="O1030" s="46"/>
      <c r="P1030" s="46"/>
      <c r="Q1030" s="46"/>
    </row>
    <row r="1031" spans="1:17">
      <c r="A1031" s="43"/>
      <c r="B1031" s="67"/>
      <c r="C1031" s="43" t="s">
        <v>181</v>
      </c>
      <c r="D1031" s="187" t="str">
        <f t="shared" si="46"/>
        <v/>
      </c>
      <c r="E1031" s="187" t="str">
        <f t="shared" si="47"/>
        <v/>
      </c>
      <c r="F1031" s="187" t="str">
        <f t="shared" si="48"/>
        <v/>
      </c>
      <c r="G1031" s="187" t="e">
        <f>VLOOKUP(F1031,'Expense group &amp; type'!$E$6:$F$52,2,FALSE)</f>
        <v>#N/A</v>
      </c>
      <c r="H1031" s="46"/>
      <c r="I1031" s="46"/>
      <c r="J1031" s="189">
        <v>0</v>
      </c>
      <c r="K1031" s="59"/>
      <c r="L1031" s="188">
        <v>0</v>
      </c>
      <c r="M1031" s="49"/>
      <c r="N1031" s="46"/>
      <c r="O1031" s="46"/>
      <c r="P1031" s="46"/>
      <c r="Q1031" s="46"/>
    </row>
    <row r="1032" spans="1:17">
      <c r="A1032" s="43"/>
      <c r="B1032" s="67"/>
      <c r="C1032" s="43" t="s">
        <v>181</v>
      </c>
      <c r="D1032" s="187" t="str">
        <f t="shared" si="46"/>
        <v/>
      </c>
      <c r="E1032" s="187" t="str">
        <f t="shared" si="47"/>
        <v/>
      </c>
      <c r="F1032" s="187" t="str">
        <f t="shared" si="48"/>
        <v/>
      </c>
      <c r="G1032" s="187" t="e">
        <f>VLOOKUP(F1032,'Expense group &amp; type'!$E$6:$F$52,2,FALSE)</f>
        <v>#N/A</v>
      </c>
      <c r="H1032" s="46"/>
      <c r="I1032" s="46"/>
      <c r="J1032" s="189">
        <v>0</v>
      </c>
      <c r="K1032" s="59"/>
      <c r="L1032" s="188">
        <v>0</v>
      </c>
      <c r="M1032" s="49"/>
      <c r="N1032" s="46"/>
      <c r="O1032" s="46"/>
      <c r="P1032" s="46"/>
      <c r="Q1032" s="46"/>
    </row>
    <row r="1033" spans="1:17">
      <c r="A1033" s="43"/>
      <c r="B1033" s="67"/>
      <c r="C1033" s="43" t="s">
        <v>181</v>
      </c>
      <c r="D1033" s="187" t="str">
        <f t="shared" si="46"/>
        <v/>
      </c>
      <c r="E1033" s="187" t="str">
        <f t="shared" si="47"/>
        <v/>
      </c>
      <c r="F1033" s="187" t="str">
        <f t="shared" si="48"/>
        <v/>
      </c>
      <c r="G1033" s="187" t="e">
        <f>VLOOKUP(F1033,'Expense group &amp; type'!$E$6:$F$52,2,FALSE)</f>
        <v>#N/A</v>
      </c>
      <c r="H1033" s="46"/>
      <c r="I1033" s="46"/>
      <c r="J1033" s="189">
        <v>0</v>
      </c>
      <c r="K1033" s="59"/>
      <c r="L1033" s="188">
        <v>0</v>
      </c>
      <c r="M1033" s="49"/>
      <c r="N1033" s="46"/>
      <c r="O1033" s="46"/>
      <c r="P1033" s="46"/>
      <c r="Q1033" s="46"/>
    </row>
    <row r="1034" spans="1:17">
      <c r="A1034" s="43"/>
      <c r="B1034" s="67"/>
      <c r="C1034" s="43" t="s">
        <v>181</v>
      </c>
      <c r="D1034" s="187" t="str">
        <f t="shared" si="46"/>
        <v/>
      </c>
      <c r="E1034" s="187" t="str">
        <f t="shared" si="47"/>
        <v/>
      </c>
      <c r="F1034" s="187" t="str">
        <f t="shared" si="48"/>
        <v/>
      </c>
      <c r="G1034" s="187" t="e">
        <f>VLOOKUP(F1034,'Expense group &amp; type'!$E$6:$F$52,2,FALSE)</f>
        <v>#N/A</v>
      </c>
      <c r="H1034" s="46"/>
      <c r="I1034" s="46"/>
      <c r="J1034" s="189">
        <v>0</v>
      </c>
      <c r="K1034" s="59"/>
      <c r="L1034" s="188">
        <v>0</v>
      </c>
      <c r="M1034" s="49"/>
      <c r="N1034" s="46"/>
      <c r="O1034" s="46"/>
      <c r="P1034" s="46"/>
      <c r="Q1034" s="46"/>
    </row>
    <row r="1035" spans="1:17">
      <c r="A1035" s="43"/>
      <c r="B1035" s="67"/>
      <c r="C1035" s="43" t="s">
        <v>181</v>
      </c>
      <c r="D1035" s="187" t="str">
        <f t="shared" si="46"/>
        <v/>
      </c>
      <c r="E1035" s="187" t="str">
        <f t="shared" si="47"/>
        <v/>
      </c>
      <c r="F1035" s="187" t="str">
        <f t="shared" si="48"/>
        <v/>
      </c>
      <c r="G1035" s="187" t="e">
        <f>VLOOKUP(F1035,'Expense group &amp; type'!$E$6:$F$52,2,FALSE)</f>
        <v>#N/A</v>
      </c>
      <c r="H1035" s="46"/>
      <c r="I1035" s="46"/>
      <c r="J1035" s="189">
        <v>0</v>
      </c>
      <c r="K1035" s="59"/>
      <c r="L1035" s="188">
        <v>0</v>
      </c>
      <c r="M1035" s="49"/>
      <c r="N1035" s="46"/>
      <c r="O1035" s="46"/>
      <c r="P1035" s="46"/>
      <c r="Q1035" s="46"/>
    </row>
    <row r="1036" spans="1:17">
      <c r="A1036" s="43"/>
      <c r="B1036" s="67"/>
      <c r="C1036" s="43" t="s">
        <v>181</v>
      </c>
      <c r="D1036" s="187" t="str">
        <f t="shared" si="46"/>
        <v/>
      </c>
      <c r="E1036" s="187" t="str">
        <f t="shared" si="47"/>
        <v/>
      </c>
      <c r="F1036" s="187" t="str">
        <f t="shared" si="48"/>
        <v/>
      </c>
      <c r="G1036" s="187" t="e">
        <f>VLOOKUP(F1036,'Expense group &amp; type'!$E$6:$F$52,2,FALSE)</f>
        <v>#N/A</v>
      </c>
      <c r="H1036" s="46"/>
      <c r="I1036" s="46"/>
      <c r="J1036" s="189">
        <v>0</v>
      </c>
      <c r="K1036" s="59"/>
      <c r="L1036" s="188">
        <v>0</v>
      </c>
      <c r="M1036" s="49"/>
      <c r="N1036" s="46"/>
      <c r="O1036" s="46"/>
      <c r="P1036" s="46"/>
      <c r="Q1036" s="46"/>
    </row>
    <row r="1037" spans="1:17">
      <c r="A1037" s="43"/>
      <c r="B1037" s="67"/>
      <c r="C1037" s="43" t="s">
        <v>181</v>
      </c>
      <c r="D1037" s="187" t="str">
        <f t="shared" si="46"/>
        <v/>
      </c>
      <c r="E1037" s="187" t="str">
        <f t="shared" si="47"/>
        <v/>
      </c>
      <c r="F1037" s="187" t="str">
        <f t="shared" si="48"/>
        <v/>
      </c>
      <c r="G1037" s="187" t="e">
        <f>VLOOKUP(F1037,'Expense group &amp; type'!$E$6:$F$52,2,FALSE)</f>
        <v>#N/A</v>
      </c>
      <c r="H1037" s="46"/>
      <c r="I1037" s="46"/>
      <c r="J1037" s="189">
        <v>0</v>
      </c>
      <c r="K1037" s="59"/>
      <c r="L1037" s="188">
        <v>0</v>
      </c>
      <c r="M1037" s="49"/>
      <c r="N1037" s="46"/>
      <c r="O1037" s="46"/>
      <c r="P1037" s="46"/>
      <c r="Q1037" s="46"/>
    </row>
    <row r="1038" spans="1:17">
      <c r="A1038" s="43"/>
      <c r="B1038" s="67"/>
      <c r="C1038" s="43" t="s">
        <v>181</v>
      </c>
      <c r="D1038" s="187" t="str">
        <f t="shared" ref="D1038:D1101" si="49">LEFT(RIGHT(B1038,3),1)</f>
        <v/>
      </c>
      <c r="E1038" s="187" t="str">
        <f t="shared" ref="E1038:E1101" si="50">RIGHT(B1038,2)</f>
        <v/>
      </c>
      <c r="F1038" s="187" t="str">
        <f t="shared" ref="F1038:F1101" si="51">RIGHT(LEFT(B1038,3),2)</f>
        <v/>
      </c>
      <c r="G1038" s="187" t="e">
        <f>VLOOKUP(F1038,'Expense group &amp; type'!$E$6:$F$52,2,FALSE)</f>
        <v>#N/A</v>
      </c>
      <c r="H1038" s="46"/>
      <c r="I1038" s="46"/>
      <c r="J1038" s="189">
        <v>0</v>
      </c>
      <c r="K1038" s="59"/>
      <c r="L1038" s="188">
        <v>0</v>
      </c>
      <c r="M1038" s="49"/>
      <c r="N1038" s="46"/>
      <c r="O1038" s="46"/>
      <c r="P1038" s="46"/>
      <c r="Q1038" s="46"/>
    </row>
    <row r="1039" spans="1:17">
      <c r="A1039" s="43"/>
      <c r="B1039" s="67"/>
      <c r="C1039" s="43" t="s">
        <v>181</v>
      </c>
      <c r="D1039" s="187" t="str">
        <f t="shared" si="49"/>
        <v/>
      </c>
      <c r="E1039" s="187" t="str">
        <f t="shared" si="50"/>
        <v/>
      </c>
      <c r="F1039" s="187" t="str">
        <f t="shared" si="51"/>
        <v/>
      </c>
      <c r="G1039" s="187" t="e">
        <f>VLOOKUP(F1039,'Expense group &amp; type'!$E$6:$F$52,2,FALSE)</f>
        <v>#N/A</v>
      </c>
      <c r="H1039" s="46"/>
      <c r="I1039" s="46"/>
      <c r="J1039" s="189">
        <v>0</v>
      </c>
      <c r="K1039" s="59"/>
      <c r="L1039" s="188">
        <v>0</v>
      </c>
      <c r="M1039" s="49"/>
      <c r="N1039" s="46"/>
      <c r="O1039" s="46"/>
      <c r="P1039" s="46"/>
      <c r="Q1039" s="46"/>
    </row>
    <row r="1040" spans="1:17">
      <c r="A1040" s="43"/>
      <c r="B1040" s="67"/>
      <c r="C1040" s="43" t="s">
        <v>181</v>
      </c>
      <c r="D1040" s="187" t="str">
        <f t="shared" si="49"/>
        <v/>
      </c>
      <c r="E1040" s="187" t="str">
        <f t="shared" si="50"/>
        <v/>
      </c>
      <c r="F1040" s="187" t="str">
        <f t="shared" si="51"/>
        <v/>
      </c>
      <c r="G1040" s="187" t="e">
        <f>VLOOKUP(F1040,'Expense group &amp; type'!$E$6:$F$52,2,FALSE)</f>
        <v>#N/A</v>
      </c>
      <c r="H1040" s="46"/>
      <c r="I1040" s="46"/>
      <c r="J1040" s="189">
        <v>0</v>
      </c>
      <c r="K1040" s="59"/>
      <c r="L1040" s="188">
        <v>0</v>
      </c>
      <c r="M1040" s="49"/>
      <c r="N1040" s="46"/>
      <c r="O1040" s="46"/>
      <c r="P1040" s="46"/>
      <c r="Q1040" s="46"/>
    </row>
    <row r="1041" spans="1:17">
      <c r="A1041" s="43"/>
      <c r="B1041" s="67"/>
      <c r="C1041" s="43" t="s">
        <v>181</v>
      </c>
      <c r="D1041" s="187" t="str">
        <f t="shared" si="49"/>
        <v/>
      </c>
      <c r="E1041" s="187" t="str">
        <f t="shared" si="50"/>
        <v/>
      </c>
      <c r="F1041" s="187" t="str">
        <f t="shared" si="51"/>
        <v/>
      </c>
      <c r="G1041" s="187" t="e">
        <f>VLOOKUP(F1041,'Expense group &amp; type'!$E$6:$F$52,2,FALSE)</f>
        <v>#N/A</v>
      </c>
      <c r="H1041" s="46"/>
      <c r="I1041" s="46"/>
      <c r="J1041" s="189">
        <v>0</v>
      </c>
      <c r="K1041" s="59"/>
      <c r="L1041" s="188">
        <v>0</v>
      </c>
      <c r="M1041" s="49"/>
      <c r="N1041" s="46"/>
      <c r="O1041" s="46"/>
      <c r="P1041" s="46"/>
      <c r="Q1041" s="46"/>
    </row>
    <row r="1042" spans="1:17">
      <c r="A1042" s="43"/>
      <c r="B1042" s="67"/>
      <c r="C1042" s="43" t="s">
        <v>181</v>
      </c>
      <c r="D1042" s="187" t="str">
        <f t="shared" si="49"/>
        <v/>
      </c>
      <c r="E1042" s="187" t="str">
        <f t="shared" si="50"/>
        <v/>
      </c>
      <c r="F1042" s="187" t="str">
        <f t="shared" si="51"/>
        <v/>
      </c>
      <c r="G1042" s="187" t="e">
        <f>VLOOKUP(F1042,'Expense group &amp; type'!$E$6:$F$52,2,FALSE)</f>
        <v>#N/A</v>
      </c>
      <c r="H1042" s="46"/>
      <c r="I1042" s="46"/>
      <c r="J1042" s="189">
        <v>0</v>
      </c>
      <c r="K1042" s="59"/>
      <c r="L1042" s="188">
        <v>0</v>
      </c>
      <c r="M1042" s="49"/>
      <c r="N1042" s="46"/>
      <c r="O1042" s="46"/>
      <c r="P1042" s="46"/>
      <c r="Q1042" s="46"/>
    </row>
    <row r="1043" spans="1:17">
      <c r="A1043" s="43"/>
      <c r="B1043" s="67"/>
      <c r="C1043" s="43" t="s">
        <v>181</v>
      </c>
      <c r="D1043" s="187" t="str">
        <f t="shared" si="49"/>
        <v/>
      </c>
      <c r="E1043" s="187" t="str">
        <f t="shared" si="50"/>
        <v/>
      </c>
      <c r="F1043" s="187" t="str">
        <f t="shared" si="51"/>
        <v/>
      </c>
      <c r="G1043" s="187" t="e">
        <f>VLOOKUP(F1043,'Expense group &amp; type'!$E$6:$F$52,2,FALSE)</f>
        <v>#N/A</v>
      </c>
      <c r="H1043" s="46"/>
      <c r="I1043" s="46"/>
      <c r="J1043" s="189">
        <v>0</v>
      </c>
      <c r="K1043" s="59"/>
      <c r="L1043" s="188">
        <v>0</v>
      </c>
      <c r="M1043" s="49"/>
      <c r="N1043" s="46"/>
      <c r="O1043" s="46"/>
      <c r="P1043" s="46"/>
      <c r="Q1043" s="46"/>
    </row>
    <row r="1044" spans="1:17">
      <c r="A1044" s="43"/>
      <c r="B1044" s="67"/>
      <c r="C1044" s="43" t="s">
        <v>181</v>
      </c>
      <c r="D1044" s="187" t="str">
        <f t="shared" si="49"/>
        <v/>
      </c>
      <c r="E1044" s="187" t="str">
        <f t="shared" si="50"/>
        <v/>
      </c>
      <c r="F1044" s="187" t="str">
        <f t="shared" si="51"/>
        <v/>
      </c>
      <c r="G1044" s="187" t="e">
        <f>VLOOKUP(F1044,'Expense group &amp; type'!$E$6:$F$52,2,FALSE)</f>
        <v>#N/A</v>
      </c>
      <c r="H1044" s="46"/>
      <c r="I1044" s="46"/>
      <c r="J1044" s="189">
        <v>0</v>
      </c>
      <c r="K1044" s="59"/>
      <c r="L1044" s="188">
        <v>0</v>
      </c>
      <c r="M1044" s="49"/>
      <c r="N1044" s="46"/>
      <c r="O1044" s="46"/>
      <c r="P1044" s="46"/>
      <c r="Q1044" s="46"/>
    </row>
    <row r="1045" spans="1:17">
      <c r="A1045" s="43"/>
      <c r="B1045" s="67"/>
      <c r="C1045" s="43" t="s">
        <v>181</v>
      </c>
      <c r="D1045" s="187" t="str">
        <f t="shared" si="49"/>
        <v/>
      </c>
      <c r="E1045" s="187" t="str">
        <f t="shared" si="50"/>
        <v/>
      </c>
      <c r="F1045" s="187" t="str">
        <f t="shared" si="51"/>
        <v/>
      </c>
      <c r="G1045" s="187" t="e">
        <f>VLOOKUP(F1045,'Expense group &amp; type'!$E$6:$F$52,2,FALSE)</f>
        <v>#N/A</v>
      </c>
      <c r="H1045" s="46"/>
      <c r="I1045" s="46"/>
      <c r="J1045" s="189">
        <v>0</v>
      </c>
      <c r="K1045" s="59"/>
      <c r="L1045" s="188">
        <v>0</v>
      </c>
      <c r="M1045" s="49"/>
      <c r="N1045" s="46"/>
      <c r="O1045" s="46"/>
      <c r="P1045" s="46"/>
      <c r="Q1045" s="46"/>
    </row>
    <row r="1046" spans="1:17">
      <c r="A1046" s="43"/>
      <c r="B1046" s="67"/>
      <c r="C1046" s="43" t="s">
        <v>181</v>
      </c>
      <c r="D1046" s="187" t="str">
        <f t="shared" si="49"/>
        <v/>
      </c>
      <c r="E1046" s="187" t="str">
        <f t="shared" si="50"/>
        <v/>
      </c>
      <c r="F1046" s="187" t="str">
        <f t="shared" si="51"/>
        <v/>
      </c>
      <c r="G1046" s="187" t="e">
        <f>VLOOKUP(F1046,'Expense group &amp; type'!$E$6:$F$52,2,FALSE)</f>
        <v>#N/A</v>
      </c>
      <c r="H1046" s="46"/>
      <c r="I1046" s="46"/>
      <c r="J1046" s="189">
        <v>0</v>
      </c>
      <c r="K1046" s="59"/>
      <c r="L1046" s="188">
        <v>0</v>
      </c>
      <c r="M1046" s="49"/>
      <c r="N1046" s="46"/>
      <c r="O1046" s="46"/>
      <c r="P1046" s="46"/>
      <c r="Q1046" s="46"/>
    </row>
    <row r="1047" spans="1:17">
      <c r="A1047" s="43"/>
      <c r="B1047" s="67"/>
      <c r="C1047" s="43" t="s">
        <v>181</v>
      </c>
      <c r="D1047" s="187" t="str">
        <f t="shared" si="49"/>
        <v/>
      </c>
      <c r="E1047" s="187" t="str">
        <f t="shared" si="50"/>
        <v/>
      </c>
      <c r="F1047" s="187" t="str">
        <f t="shared" si="51"/>
        <v/>
      </c>
      <c r="G1047" s="187" t="e">
        <f>VLOOKUP(F1047,'Expense group &amp; type'!$E$6:$F$52,2,FALSE)</f>
        <v>#N/A</v>
      </c>
      <c r="H1047" s="46"/>
      <c r="I1047" s="46"/>
      <c r="J1047" s="189">
        <v>0</v>
      </c>
      <c r="K1047" s="59"/>
      <c r="L1047" s="188">
        <v>0</v>
      </c>
      <c r="M1047" s="49"/>
      <c r="N1047" s="46"/>
      <c r="O1047" s="46"/>
      <c r="P1047" s="46"/>
      <c r="Q1047" s="46"/>
    </row>
    <row r="1048" spans="1:17">
      <c r="A1048" s="43"/>
      <c r="B1048" s="67"/>
      <c r="C1048" s="43" t="s">
        <v>181</v>
      </c>
      <c r="D1048" s="187" t="str">
        <f t="shared" si="49"/>
        <v/>
      </c>
      <c r="E1048" s="187" t="str">
        <f t="shared" si="50"/>
        <v/>
      </c>
      <c r="F1048" s="187" t="str">
        <f t="shared" si="51"/>
        <v/>
      </c>
      <c r="G1048" s="187" t="e">
        <f>VLOOKUP(F1048,'Expense group &amp; type'!$E$6:$F$52,2,FALSE)</f>
        <v>#N/A</v>
      </c>
      <c r="H1048" s="46"/>
      <c r="I1048" s="46"/>
      <c r="J1048" s="189">
        <v>0</v>
      </c>
      <c r="K1048" s="59"/>
      <c r="L1048" s="188">
        <v>0</v>
      </c>
      <c r="M1048" s="49"/>
      <c r="N1048" s="46"/>
      <c r="O1048" s="46"/>
      <c r="P1048" s="46"/>
      <c r="Q1048" s="46"/>
    </row>
    <row r="1049" spans="1:17">
      <c r="A1049" s="43"/>
      <c r="B1049" s="67"/>
      <c r="C1049" s="43" t="s">
        <v>181</v>
      </c>
      <c r="D1049" s="187" t="str">
        <f t="shared" si="49"/>
        <v/>
      </c>
      <c r="E1049" s="187" t="str">
        <f t="shared" si="50"/>
        <v/>
      </c>
      <c r="F1049" s="187" t="str">
        <f t="shared" si="51"/>
        <v/>
      </c>
      <c r="G1049" s="187" t="e">
        <f>VLOOKUP(F1049,'Expense group &amp; type'!$E$6:$F$52,2,FALSE)</f>
        <v>#N/A</v>
      </c>
      <c r="H1049" s="46"/>
      <c r="I1049" s="46"/>
      <c r="J1049" s="189">
        <v>0</v>
      </c>
      <c r="K1049" s="59"/>
      <c r="L1049" s="188">
        <v>0</v>
      </c>
      <c r="M1049" s="49"/>
      <c r="N1049" s="46"/>
      <c r="O1049" s="46"/>
      <c r="P1049" s="46"/>
      <c r="Q1049" s="46"/>
    </row>
    <row r="1050" spans="1:17">
      <c r="A1050" s="43"/>
      <c r="B1050" s="67"/>
      <c r="C1050" s="43" t="s">
        <v>181</v>
      </c>
      <c r="D1050" s="187" t="str">
        <f t="shared" si="49"/>
        <v/>
      </c>
      <c r="E1050" s="187" t="str">
        <f t="shared" si="50"/>
        <v/>
      </c>
      <c r="F1050" s="187" t="str">
        <f t="shared" si="51"/>
        <v/>
      </c>
      <c r="G1050" s="187" t="e">
        <f>VLOOKUP(F1050,'Expense group &amp; type'!$E$6:$F$52,2,FALSE)</f>
        <v>#N/A</v>
      </c>
      <c r="H1050" s="46"/>
      <c r="I1050" s="46"/>
      <c r="J1050" s="189">
        <v>0</v>
      </c>
      <c r="K1050" s="59"/>
      <c r="L1050" s="188">
        <v>0</v>
      </c>
      <c r="M1050" s="49"/>
      <c r="N1050" s="46"/>
      <c r="O1050" s="46"/>
      <c r="P1050" s="46"/>
      <c r="Q1050" s="46"/>
    </row>
    <row r="1051" spans="1:17">
      <c r="A1051" s="43"/>
      <c r="B1051" s="67"/>
      <c r="C1051" s="43" t="s">
        <v>181</v>
      </c>
      <c r="D1051" s="187" t="str">
        <f t="shared" si="49"/>
        <v/>
      </c>
      <c r="E1051" s="187" t="str">
        <f t="shared" si="50"/>
        <v/>
      </c>
      <c r="F1051" s="187" t="str">
        <f t="shared" si="51"/>
        <v/>
      </c>
      <c r="G1051" s="187" t="e">
        <f>VLOOKUP(F1051,'Expense group &amp; type'!$E$6:$F$52,2,FALSE)</f>
        <v>#N/A</v>
      </c>
      <c r="H1051" s="46"/>
      <c r="I1051" s="46"/>
      <c r="J1051" s="189">
        <v>0</v>
      </c>
      <c r="K1051" s="59"/>
      <c r="L1051" s="188">
        <v>0</v>
      </c>
      <c r="M1051" s="49"/>
      <c r="N1051" s="46"/>
      <c r="O1051" s="46"/>
      <c r="P1051" s="46"/>
      <c r="Q1051" s="46"/>
    </row>
    <row r="1052" spans="1:17">
      <c r="A1052" s="43"/>
      <c r="B1052" s="67"/>
      <c r="C1052" s="43" t="s">
        <v>181</v>
      </c>
      <c r="D1052" s="187" t="str">
        <f t="shared" si="49"/>
        <v/>
      </c>
      <c r="E1052" s="187" t="str">
        <f t="shared" si="50"/>
        <v/>
      </c>
      <c r="F1052" s="187" t="str">
        <f t="shared" si="51"/>
        <v/>
      </c>
      <c r="G1052" s="187" t="e">
        <f>VLOOKUP(F1052,'Expense group &amp; type'!$E$6:$F$52,2,FALSE)</f>
        <v>#N/A</v>
      </c>
      <c r="H1052" s="46"/>
      <c r="I1052" s="46"/>
      <c r="J1052" s="189">
        <v>0</v>
      </c>
      <c r="K1052" s="59"/>
      <c r="L1052" s="188">
        <v>0</v>
      </c>
      <c r="M1052" s="49"/>
      <c r="N1052" s="46"/>
      <c r="O1052" s="46"/>
      <c r="P1052" s="46"/>
      <c r="Q1052" s="46"/>
    </row>
    <row r="1053" spans="1:17">
      <c r="A1053" s="43"/>
      <c r="B1053" s="67"/>
      <c r="C1053" s="43" t="s">
        <v>181</v>
      </c>
      <c r="D1053" s="187" t="str">
        <f t="shared" si="49"/>
        <v/>
      </c>
      <c r="E1053" s="187" t="str">
        <f t="shared" si="50"/>
        <v/>
      </c>
      <c r="F1053" s="187" t="str">
        <f t="shared" si="51"/>
        <v/>
      </c>
      <c r="G1053" s="187" t="e">
        <f>VLOOKUP(F1053,'Expense group &amp; type'!$E$6:$F$52,2,FALSE)</f>
        <v>#N/A</v>
      </c>
      <c r="H1053" s="46"/>
      <c r="I1053" s="46"/>
      <c r="J1053" s="189">
        <v>0</v>
      </c>
      <c r="K1053" s="59"/>
      <c r="L1053" s="188">
        <v>0</v>
      </c>
      <c r="M1053" s="49"/>
      <c r="N1053" s="46"/>
      <c r="O1053" s="46"/>
      <c r="P1053" s="46"/>
      <c r="Q1053" s="46"/>
    </row>
    <row r="1054" spans="1:17">
      <c r="A1054" s="43"/>
      <c r="B1054" s="67"/>
      <c r="C1054" s="43" t="s">
        <v>181</v>
      </c>
      <c r="D1054" s="187" t="str">
        <f t="shared" si="49"/>
        <v/>
      </c>
      <c r="E1054" s="187" t="str">
        <f t="shared" si="50"/>
        <v/>
      </c>
      <c r="F1054" s="187" t="str">
        <f t="shared" si="51"/>
        <v/>
      </c>
      <c r="G1054" s="187" t="e">
        <f>VLOOKUP(F1054,'Expense group &amp; type'!$E$6:$F$52,2,FALSE)</f>
        <v>#N/A</v>
      </c>
      <c r="H1054" s="46"/>
      <c r="I1054" s="46"/>
      <c r="J1054" s="189">
        <v>0</v>
      </c>
      <c r="K1054" s="59"/>
      <c r="L1054" s="188">
        <v>0</v>
      </c>
      <c r="M1054" s="49"/>
      <c r="N1054" s="46"/>
      <c r="O1054" s="46"/>
      <c r="P1054" s="46"/>
      <c r="Q1054" s="46"/>
    </row>
    <row r="1055" spans="1:17">
      <c r="A1055" s="43"/>
      <c r="B1055" s="67"/>
      <c r="C1055" s="43" t="s">
        <v>181</v>
      </c>
      <c r="D1055" s="187" t="str">
        <f t="shared" si="49"/>
        <v/>
      </c>
      <c r="E1055" s="187" t="str">
        <f t="shared" si="50"/>
        <v/>
      </c>
      <c r="F1055" s="187" t="str">
        <f t="shared" si="51"/>
        <v/>
      </c>
      <c r="G1055" s="187" t="e">
        <f>VLOOKUP(F1055,'Expense group &amp; type'!$E$6:$F$52,2,FALSE)</f>
        <v>#N/A</v>
      </c>
      <c r="H1055" s="46"/>
      <c r="I1055" s="46"/>
      <c r="J1055" s="189">
        <v>0</v>
      </c>
      <c r="K1055" s="59"/>
      <c r="L1055" s="188">
        <v>0</v>
      </c>
      <c r="M1055" s="49"/>
      <c r="N1055" s="46"/>
      <c r="O1055" s="46"/>
      <c r="P1055" s="46"/>
      <c r="Q1055" s="46"/>
    </row>
    <row r="1056" spans="1:17">
      <c r="A1056" s="43"/>
      <c r="B1056" s="67"/>
      <c r="C1056" s="43" t="s">
        <v>181</v>
      </c>
      <c r="D1056" s="187" t="str">
        <f t="shared" si="49"/>
        <v/>
      </c>
      <c r="E1056" s="187" t="str">
        <f t="shared" si="50"/>
        <v/>
      </c>
      <c r="F1056" s="187" t="str">
        <f t="shared" si="51"/>
        <v/>
      </c>
      <c r="G1056" s="187" t="e">
        <f>VLOOKUP(F1056,'Expense group &amp; type'!$E$6:$F$52,2,FALSE)</f>
        <v>#N/A</v>
      </c>
      <c r="H1056" s="46"/>
      <c r="I1056" s="46"/>
      <c r="J1056" s="189">
        <v>0</v>
      </c>
      <c r="K1056" s="59"/>
      <c r="L1056" s="188">
        <v>0</v>
      </c>
      <c r="M1056" s="49"/>
      <c r="N1056" s="46"/>
      <c r="O1056" s="46"/>
      <c r="P1056" s="46"/>
      <c r="Q1056" s="46"/>
    </row>
    <row r="1057" spans="1:17">
      <c r="A1057" s="43"/>
      <c r="B1057" s="67"/>
      <c r="C1057" s="43" t="s">
        <v>181</v>
      </c>
      <c r="D1057" s="187" t="str">
        <f t="shared" si="49"/>
        <v/>
      </c>
      <c r="E1057" s="187" t="str">
        <f t="shared" si="50"/>
        <v/>
      </c>
      <c r="F1057" s="187" t="str">
        <f t="shared" si="51"/>
        <v/>
      </c>
      <c r="G1057" s="187" t="e">
        <f>VLOOKUP(F1057,'Expense group &amp; type'!$E$6:$F$52,2,FALSE)</f>
        <v>#N/A</v>
      </c>
      <c r="H1057" s="46"/>
      <c r="I1057" s="46"/>
      <c r="J1057" s="189">
        <v>0</v>
      </c>
      <c r="K1057" s="59"/>
      <c r="L1057" s="188">
        <v>0</v>
      </c>
      <c r="M1057" s="49"/>
      <c r="N1057" s="46"/>
      <c r="O1057" s="46"/>
      <c r="P1057" s="46"/>
      <c r="Q1057" s="46"/>
    </row>
    <row r="1058" spans="1:17">
      <c r="A1058" s="43"/>
      <c r="B1058" s="67"/>
      <c r="C1058" s="43" t="s">
        <v>181</v>
      </c>
      <c r="D1058" s="187" t="str">
        <f t="shared" si="49"/>
        <v/>
      </c>
      <c r="E1058" s="187" t="str">
        <f t="shared" si="50"/>
        <v/>
      </c>
      <c r="F1058" s="187" t="str">
        <f t="shared" si="51"/>
        <v/>
      </c>
      <c r="G1058" s="187" t="e">
        <f>VLOOKUP(F1058,'Expense group &amp; type'!$E$6:$F$52,2,FALSE)</f>
        <v>#N/A</v>
      </c>
      <c r="H1058" s="46"/>
      <c r="I1058" s="46"/>
      <c r="J1058" s="189">
        <v>0</v>
      </c>
      <c r="K1058" s="59"/>
      <c r="L1058" s="188">
        <v>0</v>
      </c>
      <c r="M1058" s="49"/>
      <c r="N1058" s="46"/>
      <c r="O1058" s="46"/>
      <c r="P1058" s="46"/>
      <c r="Q1058" s="46"/>
    </row>
    <row r="1059" spans="1:17">
      <c r="A1059" s="43"/>
      <c r="B1059" s="67"/>
      <c r="C1059" s="43" t="s">
        <v>181</v>
      </c>
      <c r="D1059" s="187" t="str">
        <f t="shared" si="49"/>
        <v/>
      </c>
      <c r="E1059" s="187" t="str">
        <f t="shared" si="50"/>
        <v/>
      </c>
      <c r="F1059" s="187" t="str">
        <f t="shared" si="51"/>
        <v/>
      </c>
      <c r="G1059" s="187" t="e">
        <f>VLOOKUP(F1059,'Expense group &amp; type'!$E$6:$F$52,2,FALSE)</f>
        <v>#N/A</v>
      </c>
      <c r="H1059" s="46"/>
      <c r="I1059" s="46"/>
      <c r="J1059" s="189">
        <v>0</v>
      </c>
      <c r="K1059" s="59"/>
      <c r="L1059" s="188">
        <v>0</v>
      </c>
      <c r="M1059" s="49"/>
      <c r="N1059" s="46"/>
      <c r="O1059" s="46"/>
      <c r="P1059" s="46"/>
      <c r="Q1059" s="46"/>
    </row>
    <row r="1060" spans="1:17">
      <c r="A1060" s="43"/>
      <c r="B1060" s="67"/>
      <c r="C1060" s="43" t="s">
        <v>181</v>
      </c>
      <c r="D1060" s="187" t="str">
        <f t="shared" si="49"/>
        <v/>
      </c>
      <c r="E1060" s="187" t="str">
        <f t="shared" si="50"/>
        <v/>
      </c>
      <c r="F1060" s="187" t="str">
        <f t="shared" si="51"/>
        <v/>
      </c>
      <c r="G1060" s="187" t="e">
        <f>VLOOKUP(F1060,'Expense group &amp; type'!$E$6:$F$52,2,FALSE)</f>
        <v>#N/A</v>
      </c>
      <c r="H1060" s="46"/>
      <c r="I1060" s="46"/>
      <c r="J1060" s="189">
        <v>0</v>
      </c>
      <c r="K1060" s="59"/>
      <c r="L1060" s="188">
        <v>0</v>
      </c>
      <c r="M1060" s="49"/>
      <c r="N1060" s="46"/>
      <c r="O1060" s="46"/>
      <c r="P1060" s="46"/>
      <c r="Q1060" s="46"/>
    </row>
    <row r="1061" spans="1:17">
      <c r="A1061" s="43"/>
      <c r="B1061" s="67"/>
      <c r="C1061" s="43" t="s">
        <v>181</v>
      </c>
      <c r="D1061" s="187" t="str">
        <f t="shared" si="49"/>
        <v/>
      </c>
      <c r="E1061" s="187" t="str">
        <f t="shared" si="50"/>
        <v/>
      </c>
      <c r="F1061" s="187" t="str">
        <f t="shared" si="51"/>
        <v/>
      </c>
      <c r="G1061" s="187" t="e">
        <f>VLOOKUP(F1061,'Expense group &amp; type'!$E$6:$F$52,2,FALSE)</f>
        <v>#N/A</v>
      </c>
      <c r="H1061" s="46"/>
      <c r="I1061" s="46"/>
      <c r="J1061" s="189">
        <v>0</v>
      </c>
      <c r="K1061" s="59"/>
      <c r="L1061" s="188">
        <v>0</v>
      </c>
      <c r="M1061" s="49"/>
      <c r="N1061" s="46"/>
      <c r="O1061" s="46"/>
      <c r="P1061" s="46"/>
      <c r="Q1061" s="46"/>
    </row>
    <row r="1062" spans="1:17">
      <c r="A1062" s="43"/>
      <c r="B1062" s="67"/>
      <c r="C1062" s="43" t="s">
        <v>181</v>
      </c>
      <c r="D1062" s="187" t="str">
        <f t="shared" si="49"/>
        <v/>
      </c>
      <c r="E1062" s="187" t="str">
        <f t="shared" si="50"/>
        <v/>
      </c>
      <c r="F1062" s="187" t="str">
        <f t="shared" si="51"/>
        <v/>
      </c>
      <c r="G1062" s="187" t="e">
        <f>VLOOKUP(F1062,'Expense group &amp; type'!$E$6:$F$52,2,FALSE)</f>
        <v>#N/A</v>
      </c>
      <c r="H1062" s="46"/>
      <c r="I1062" s="46"/>
      <c r="J1062" s="189">
        <v>0</v>
      </c>
      <c r="K1062" s="59"/>
      <c r="L1062" s="188">
        <v>0</v>
      </c>
      <c r="M1062" s="49"/>
      <c r="N1062" s="46"/>
      <c r="O1062" s="46"/>
      <c r="P1062" s="46"/>
      <c r="Q1062" s="46"/>
    </row>
    <row r="1063" spans="1:17">
      <c r="A1063" s="43"/>
      <c r="B1063" s="67"/>
      <c r="C1063" s="43" t="s">
        <v>181</v>
      </c>
      <c r="D1063" s="187" t="str">
        <f t="shared" si="49"/>
        <v/>
      </c>
      <c r="E1063" s="187" t="str">
        <f t="shared" si="50"/>
        <v/>
      </c>
      <c r="F1063" s="187" t="str">
        <f t="shared" si="51"/>
        <v/>
      </c>
      <c r="G1063" s="187" t="e">
        <f>VLOOKUP(F1063,'Expense group &amp; type'!$E$6:$F$52,2,FALSE)</f>
        <v>#N/A</v>
      </c>
      <c r="H1063" s="46"/>
      <c r="I1063" s="46"/>
      <c r="J1063" s="189">
        <v>0</v>
      </c>
      <c r="K1063" s="59"/>
      <c r="L1063" s="188">
        <v>0</v>
      </c>
      <c r="M1063" s="49"/>
      <c r="N1063" s="46"/>
      <c r="O1063" s="46"/>
      <c r="P1063" s="46"/>
      <c r="Q1063" s="46"/>
    </row>
    <row r="1064" spans="1:17">
      <c r="A1064" s="43"/>
      <c r="B1064" s="67"/>
      <c r="C1064" s="43" t="s">
        <v>181</v>
      </c>
      <c r="D1064" s="187" t="str">
        <f t="shared" si="49"/>
        <v/>
      </c>
      <c r="E1064" s="187" t="str">
        <f t="shared" si="50"/>
        <v/>
      </c>
      <c r="F1064" s="187" t="str">
        <f t="shared" si="51"/>
        <v/>
      </c>
      <c r="G1064" s="187" t="e">
        <f>VLOOKUP(F1064,'Expense group &amp; type'!$E$6:$F$52,2,FALSE)</f>
        <v>#N/A</v>
      </c>
      <c r="H1064" s="46"/>
      <c r="I1064" s="46"/>
      <c r="J1064" s="189">
        <v>0</v>
      </c>
      <c r="K1064" s="59"/>
      <c r="L1064" s="188">
        <v>0</v>
      </c>
      <c r="M1064" s="49"/>
      <c r="N1064" s="46"/>
      <c r="O1064" s="46"/>
      <c r="P1064" s="46"/>
      <c r="Q1064" s="46"/>
    </row>
    <row r="1065" spans="1:17">
      <c r="A1065" s="43"/>
      <c r="B1065" s="67"/>
      <c r="C1065" s="43" t="s">
        <v>181</v>
      </c>
      <c r="D1065" s="187" t="str">
        <f t="shared" si="49"/>
        <v/>
      </c>
      <c r="E1065" s="187" t="str">
        <f t="shared" si="50"/>
        <v/>
      </c>
      <c r="F1065" s="187" t="str">
        <f t="shared" si="51"/>
        <v/>
      </c>
      <c r="G1065" s="187" t="e">
        <f>VLOOKUP(F1065,'Expense group &amp; type'!$E$6:$F$52,2,FALSE)</f>
        <v>#N/A</v>
      </c>
      <c r="H1065" s="46"/>
      <c r="I1065" s="46"/>
      <c r="J1065" s="189">
        <v>0</v>
      </c>
      <c r="K1065" s="59"/>
      <c r="L1065" s="188">
        <v>0</v>
      </c>
      <c r="M1065" s="49"/>
      <c r="N1065" s="46"/>
      <c r="O1065" s="46"/>
      <c r="P1065" s="46"/>
      <c r="Q1065" s="46"/>
    </row>
    <row r="1066" spans="1:17">
      <c r="A1066" s="43"/>
      <c r="B1066" s="67"/>
      <c r="C1066" s="43" t="s">
        <v>181</v>
      </c>
      <c r="D1066" s="187" t="str">
        <f t="shared" si="49"/>
        <v/>
      </c>
      <c r="E1066" s="187" t="str">
        <f t="shared" si="50"/>
        <v/>
      </c>
      <c r="F1066" s="187" t="str">
        <f t="shared" si="51"/>
        <v/>
      </c>
      <c r="G1066" s="187" t="e">
        <f>VLOOKUP(F1066,'Expense group &amp; type'!$E$6:$F$52,2,FALSE)</f>
        <v>#N/A</v>
      </c>
      <c r="H1066" s="46"/>
      <c r="I1066" s="46"/>
      <c r="J1066" s="189">
        <v>0</v>
      </c>
      <c r="K1066" s="59"/>
      <c r="L1066" s="188">
        <v>0</v>
      </c>
      <c r="M1066" s="49"/>
      <c r="N1066" s="46"/>
      <c r="O1066" s="46"/>
      <c r="P1066" s="46"/>
      <c r="Q1066" s="46"/>
    </row>
    <row r="1067" spans="1:17">
      <c r="A1067" s="43"/>
      <c r="B1067" s="67"/>
      <c r="C1067" s="43" t="s">
        <v>181</v>
      </c>
      <c r="D1067" s="187" t="str">
        <f t="shared" si="49"/>
        <v/>
      </c>
      <c r="E1067" s="187" t="str">
        <f t="shared" si="50"/>
        <v/>
      </c>
      <c r="F1067" s="187" t="str">
        <f t="shared" si="51"/>
        <v/>
      </c>
      <c r="G1067" s="187" t="e">
        <f>VLOOKUP(F1067,'Expense group &amp; type'!$E$6:$F$52,2,FALSE)</f>
        <v>#N/A</v>
      </c>
      <c r="H1067" s="46"/>
      <c r="I1067" s="46"/>
      <c r="J1067" s="189">
        <v>0</v>
      </c>
      <c r="K1067" s="59"/>
      <c r="L1067" s="188">
        <v>0</v>
      </c>
      <c r="M1067" s="49"/>
      <c r="N1067" s="46"/>
      <c r="O1067" s="46"/>
      <c r="P1067" s="46"/>
      <c r="Q1067" s="46"/>
    </row>
    <row r="1068" spans="1:17">
      <c r="A1068" s="43"/>
      <c r="B1068" s="67"/>
      <c r="C1068" s="43" t="s">
        <v>181</v>
      </c>
      <c r="D1068" s="187" t="str">
        <f t="shared" si="49"/>
        <v/>
      </c>
      <c r="E1068" s="187" t="str">
        <f t="shared" si="50"/>
        <v/>
      </c>
      <c r="F1068" s="187" t="str">
        <f t="shared" si="51"/>
        <v/>
      </c>
      <c r="G1068" s="187" t="e">
        <f>VLOOKUP(F1068,'Expense group &amp; type'!$E$6:$F$52,2,FALSE)</f>
        <v>#N/A</v>
      </c>
      <c r="H1068" s="46"/>
      <c r="I1068" s="46"/>
      <c r="J1068" s="189">
        <v>0</v>
      </c>
      <c r="K1068" s="59"/>
      <c r="L1068" s="188">
        <v>0</v>
      </c>
      <c r="M1068" s="49"/>
      <c r="N1068" s="46"/>
      <c r="O1068" s="46"/>
      <c r="P1068" s="46"/>
      <c r="Q1068" s="46"/>
    </row>
    <row r="1069" spans="1:17">
      <c r="A1069" s="43"/>
      <c r="B1069" s="67"/>
      <c r="C1069" s="43" t="s">
        <v>181</v>
      </c>
      <c r="D1069" s="187" t="str">
        <f t="shared" si="49"/>
        <v/>
      </c>
      <c r="E1069" s="187" t="str">
        <f t="shared" si="50"/>
        <v/>
      </c>
      <c r="F1069" s="187" t="str">
        <f t="shared" si="51"/>
        <v/>
      </c>
      <c r="G1069" s="187" t="e">
        <f>VLOOKUP(F1069,'Expense group &amp; type'!$E$6:$F$52,2,FALSE)</f>
        <v>#N/A</v>
      </c>
      <c r="H1069" s="46"/>
      <c r="I1069" s="46"/>
      <c r="J1069" s="189">
        <v>0</v>
      </c>
      <c r="K1069" s="59"/>
      <c r="L1069" s="188">
        <v>0</v>
      </c>
      <c r="M1069" s="49"/>
      <c r="N1069" s="46"/>
      <c r="O1069" s="46"/>
      <c r="P1069" s="46"/>
      <c r="Q1069" s="46"/>
    </row>
    <row r="1070" spans="1:17">
      <c r="A1070" s="43"/>
      <c r="B1070" s="67"/>
      <c r="C1070" s="43" t="s">
        <v>181</v>
      </c>
      <c r="D1070" s="187" t="str">
        <f t="shared" si="49"/>
        <v/>
      </c>
      <c r="E1070" s="187" t="str">
        <f t="shared" si="50"/>
        <v/>
      </c>
      <c r="F1070" s="187" t="str">
        <f t="shared" si="51"/>
        <v/>
      </c>
      <c r="G1070" s="187" t="e">
        <f>VLOOKUP(F1070,'Expense group &amp; type'!$E$6:$F$52,2,FALSE)</f>
        <v>#N/A</v>
      </c>
      <c r="H1070" s="46"/>
      <c r="I1070" s="46"/>
      <c r="J1070" s="189">
        <v>0</v>
      </c>
      <c r="K1070" s="59"/>
      <c r="L1070" s="188">
        <v>0</v>
      </c>
      <c r="M1070" s="49"/>
      <c r="N1070" s="46"/>
      <c r="O1070" s="46"/>
      <c r="P1070" s="46"/>
      <c r="Q1070" s="46"/>
    </row>
    <row r="1071" spans="1:17">
      <c r="A1071" s="43"/>
      <c r="B1071" s="67"/>
      <c r="C1071" s="43" t="s">
        <v>181</v>
      </c>
      <c r="D1071" s="187" t="str">
        <f t="shared" si="49"/>
        <v/>
      </c>
      <c r="E1071" s="187" t="str">
        <f t="shared" si="50"/>
        <v/>
      </c>
      <c r="F1071" s="187" t="str">
        <f t="shared" si="51"/>
        <v/>
      </c>
      <c r="G1071" s="187" t="e">
        <f>VLOOKUP(F1071,'Expense group &amp; type'!$E$6:$F$52,2,FALSE)</f>
        <v>#N/A</v>
      </c>
      <c r="H1071" s="46"/>
      <c r="I1071" s="46"/>
      <c r="J1071" s="189">
        <v>0</v>
      </c>
      <c r="K1071" s="59"/>
      <c r="L1071" s="188">
        <v>0</v>
      </c>
      <c r="M1071" s="49"/>
      <c r="N1071" s="46"/>
      <c r="O1071" s="46"/>
      <c r="P1071" s="46"/>
      <c r="Q1071" s="46"/>
    </row>
    <row r="1072" spans="1:17">
      <c r="A1072" s="43"/>
      <c r="B1072" s="67"/>
      <c r="C1072" s="43" t="s">
        <v>181</v>
      </c>
      <c r="D1072" s="187" t="str">
        <f t="shared" si="49"/>
        <v/>
      </c>
      <c r="E1072" s="187" t="str">
        <f t="shared" si="50"/>
        <v/>
      </c>
      <c r="F1072" s="187" t="str">
        <f t="shared" si="51"/>
        <v/>
      </c>
      <c r="G1072" s="187" t="e">
        <f>VLOOKUP(F1072,'Expense group &amp; type'!$E$6:$F$52,2,FALSE)</f>
        <v>#N/A</v>
      </c>
      <c r="H1072" s="46"/>
      <c r="I1072" s="46"/>
      <c r="J1072" s="189">
        <v>0</v>
      </c>
      <c r="K1072" s="59"/>
      <c r="L1072" s="188">
        <v>0</v>
      </c>
      <c r="M1072" s="49"/>
      <c r="N1072" s="46"/>
      <c r="O1072" s="46"/>
      <c r="P1072" s="46"/>
      <c r="Q1072" s="46"/>
    </row>
    <row r="1073" spans="1:17">
      <c r="A1073" s="43"/>
      <c r="B1073" s="67"/>
      <c r="C1073" s="43" t="s">
        <v>181</v>
      </c>
      <c r="D1073" s="187" t="str">
        <f t="shared" si="49"/>
        <v/>
      </c>
      <c r="E1073" s="187" t="str">
        <f t="shared" si="50"/>
        <v/>
      </c>
      <c r="F1073" s="187" t="str">
        <f t="shared" si="51"/>
        <v/>
      </c>
      <c r="G1073" s="187" t="e">
        <f>VLOOKUP(F1073,'Expense group &amp; type'!$E$6:$F$52,2,FALSE)</f>
        <v>#N/A</v>
      </c>
      <c r="H1073" s="46"/>
      <c r="I1073" s="46"/>
      <c r="J1073" s="189">
        <v>0</v>
      </c>
      <c r="K1073" s="59"/>
      <c r="L1073" s="188">
        <v>0</v>
      </c>
      <c r="M1073" s="49"/>
      <c r="N1073" s="46"/>
      <c r="O1073" s="46"/>
      <c r="P1073" s="46"/>
      <c r="Q1073" s="46"/>
    </row>
    <row r="1074" spans="1:17">
      <c r="A1074" s="43"/>
      <c r="B1074" s="67"/>
      <c r="C1074" s="43" t="s">
        <v>181</v>
      </c>
      <c r="D1074" s="187" t="str">
        <f t="shared" si="49"/>
        <v/>
      </c>
      <c r="E1074" s="187" t="str">
        <f t="shared" si="50"/>
        <v/>
      </c>
      <c r="F1074" s="187" t="str">
        <f t="shared" si="51"/>
        <v/>
      </c>
      <c r="G1074" s="187" t="e">
        <f>VLOOKUP(F1074,'Expense group &amp; type'!$E$6:$F$52,2,FALSE)</f>
        <v>#N/A</v>
      </c>
      <c r="H1074" s="46"/>
      <c r="I1074" s="46"/>
      <c r="J1074" s="189">
        <v>0</v>
      </c>
      <c r="K1074" s="59"/>
      <c r="L1074" s="188">
        <v>0</v>
      </c>
      <c r="M1074" s="49"/>
      <c r="N1074" s="46"/>
      <c r="O1074" s="46"/>
      <c r="P1074" s="46"/>
      <c r="Q1074" s="46"/>
    </row>
    <row r="1075" spans="1:17">
      <c r="A1075" s="43"/>
      <c r="B1075" s="67"/>
      <c r="C1075" s="43" t="s">
        <v>181</v>
      </c>
      <c r="D1075" s="187" t="str">
        <f t="shared" si="49"/>
        <v/>
      </c>
      <c r="E1075" s="187" t="str">
        <f t="shared" si="50"/>
        <v/>
      </c>
      <c r="F1075" s="187" t="str">
        <f t="shared" si="51"/>
        <v/>
      </c>
      <c r="G1075" s="187" t="e">
        <f>VLOOKUP(F1075,'Expense group &amp; type'!$E$6:$F$52,2,FALSE)</f>
        <v>#N/A</v>
      </c>
      <c r="H1075" s="46"/>
      <c r="I1075" s="46"/>
      <c r="J1075" s="189">
        <v>0</v>
      </c>
      <c r="K1075" s="59"/>
      <c r="L1075" s="188">
        <v>0</v>
      </c>
      <c r="M1075" s="49"/>
      <c r="N1075" s="46"/>
      <c r="O1075" s="46"/>
      <c r="P1075" s="46"/>
      <c r="Q1075" s="46"/>
    </row>
    <row r="1076" spans="1:17">
      <c r="A1076" s="43"/>
      <c r="B1076" s="67"/>
      <c r="C1076" s="43" t="s">
        <v>181</v>
      </c>
      <c r="D1076" s="187" t="str">
        <f t="shared" si="49"/>
        <v/>
      </c>
      <c r="E1076" s="187" t="str">
        <f t="shared" si="50"/>
        <v/>
      </c>
      <c r="F1076" s="187" t="str">
        <f t="shared" si="51"/>
        <v/>
      </c>
      <c r="G1076" s="187" t="e">
        <f>VLOOKUP(F1076,'Expense group &amp; type'!$E$6:$F$52,2,FALSE)</f>
        <v>#N/A</v>
      </c>
      <c r="H1076" s="46"/>
      <c r="I1076" s="46"/>
      <c r="J1076" s="189">
        <v>0</v>
      </c>
      <c r="K1076" s="59"/>
      <c r="L1076" s="188">
        <v>0</v>
      </c>
      <c r="M1076" s="49"/>
      <c r="N1076" s="46"/>
      <c r="O1076" s="46"/>
      <c r="P1076" s="46"/>
      <c r="Q1076" s="46"/>
    </row>
    <row r="1077" spans="1:17">
      <c r="A1077" s="43"/>
      <c r="B1077" s="67"/>
      <c r="C1077" s="43" t="s">
        <v>181</v>
      </c>
      <c r="D1077" s="187" t="str">
        <f t="shared" si="49"/>
        <v/>
      </c>
      <c r="E1077" s="187" t="str">
        <f t="shared" si="50"/>
        <v/>
      </c>
      <c r="F1077" s="187" t="str">
        <f t="shared" si="51"/>
        <v/>
      </c>
      <c r="G1077" s="187" t="e">
        <f>VLOOKUP(F1077,'Expense group &amp; type'!$E$6:$F$52,2,FALSE)</f>
        <v>#N/A</v>
      </c>
      <c r="H1077" s="46"/>
      <c r="I1077" s="46"/>
      <c r="J1077" s="189">
        <v>0</v>
      </c>
      <c r="K1077" s="59"/>
      <c r="L1077" s="188">
        <v>0</v>
      </c>
      <c r="M1077" s="49"/>
      <c r="N1077" s="46"/>
      <c r="O1077" s="46"/>
      <c r="P1077" s="46"/>
      <c r="Q1077" s="46"/>
    </row>
    <row r="1078" spans="1:17">
      <c r="A1078" s="43"/>
      <c r="B1078" s="67"/>
      <c r="C1078" s="43" t="s">
        <v>181</v>
      </c>
      <c r="D1078" s="187" t="str">
        <f t="shared" si="49"/>
        <v/>
      </c>
      <c r="E1078" s="187" t="str">
        <f t="shared" si="50"/>
        <v/>
      </c>
      <c r="F1078" s="187" t="str">
        <f t="shared" si="51"/>
        <v/>
      </c>
      <c r="G1078" s="187" t="e">
        <f>VLOOKUP(F1078,'Expense group &amp; type'!$E$6:$F$52,2,FALSE)</f>
        <v>#N/A</v>
      </c>
      <c r="H1078" s="46"/>
      <c r="I1078" s="46"/>
      <c r="J1078" s="189">
        <v>0</v>
      </c>
      <c r="K1078" s="59"/>
      <c r="L1078" s="188">
        <v>0</v>
      </c>
      <c r="M1078" s="49"/>
      <c r="N1078" s="46"/>
      <c r="O1078" s="46"/>
      <c r="P1078" s="46"/>
      <c r="Q1078" s="46"/>
    </row>
    <row r="1079" spans="1:17">
      <c r="A1079" s="43"/>
      <c r="B1079" s="67"/>
      <c r="C1079" s="43" t="s">
        <v>181</v>
      </c>
      <c r="D1079" s="187" t="str">
        <f t="shared" si="49"/>
        <v/>
      </c>
      <c r="E1079" s="187" t="str">
        <f t="shared" si="50"/>
        <v/>
      </c>
      <c r="F1079" s="187" t="str">
        <f t="shared" si="51"/>
        <v/>
      </c>
      <c r="G1079" s="187" t="e">
        <f>VLOOKUP(F1079,'Expense group &amp; type'!$E$6:$F$52,2,FALSE)</f>
        <v>#N/A</v>
      </c>
      <c r="H1079" s="46"/>
      <c r="I1079" s="46"/>
      <c r="J1079" s="189">
        <v>0</v>
      </c>
      <c r="K1079" s="59"/>
      <c r="L1079" s="188">
        <v>0</v>
      </c>
      <c r="M1079" s="49"/>
      <c r="N1079" s="46"/>
      <c r="O1079" s="46"/>
      <c r="P1079" s="46"/>
      <c r="Q1079" s="46"/>
    </row>
    <row r="1080" spans="1:17">
      <c r="A1080" s="43"/>
      <c r="B1080" s="67"/>
      <c r="C1080" s="43" t="s">
        <v>181</v>
      </c>
      <c r="D1080" s="187" t="str">
        <f t="shared" si="49"/>
        <v/>
      </c>
      <c r="E1080" s="187" t="str">
        <f t="shared" si="50"/>
        <v/>
      </c>
      <c r="F1080" s="187" t="str">
        <f t="shared" si="51"/>
        <v/>
      </c>
      <c r="G1080" s="187" t="e">
        <f>VLOOKUP(F1080,'Expense group &amp; type'!$E$6:$F$52,2,FALSE)</f>
        <v>#N/A</v>
      </c>
      <c r="H1080" s="46"/>
      <c r="I1080" s="46"/>
      <c r="J1080" s="189">
        <v>0</v>
      </c>
      <c r="K1080" s="59"/>
      <c r="L1080" s="188">
        <v>0</v>
      </c>
      <c r="M1080" s="49"/>
      <c r="N1080" s="46"/>
      <c r="O1080" s="46"/>
      <c r="P1080" s="46"/>
      <c r="Q1080" s="46"/>
    </row>
    <row r="1081" spans="1:17">
      <c r="A1081" s="43"/>
      <c r="B1081" s="67"/>
      <c r="C1081" s="43" t="s">
        <v>181</v>
      </c>
      <c r="D1081" s="187" t="str">
        <f t="shared" si="49"/>
        <v/>
      </c>
      <c r="E1081" s="187" t="str">
        <f t="shared" si="50"/>
        <v/>
      </c>
      <c r="F1081" s="187" t="str">
        <f t="shared" si="51"/>
        <v/>
      </c>
      <c r="G1081" s="187" t="e">
        <f>VLOOKUP(F1081,'Expense group &amp; type'!$E$6:$F$52,2,FALSE)</f>
        <v>#N/A</v>
      </c>
      <c r="H1081" s="46"/>
      <c r="I1081" s="46"/>
      <c r="J1081" s="189">
        <v>0</v>
      </c>
      <c r="K1081" s="59"/>
      <c r="L1081" s="188">
        <v>0</v>
      </c>
      <c r="M1081" s="49"/>
      <c r="N1081" s="46"/>
      <c r="O1081" s="46"/>
      <c r="P1081" s="46"/>
      <c r="Q1081" s="46"/>
    </row>
    <row r="1082" spans="1:17">
      <c r="A1082" s="43"/>
      <c r="B1082" s="67"/>
      <c r="C1082" s="43" t="s">
        <v>181</v>
      </c>
      <c r="D1082" s="187" t="str">
        <f t="shared" si="49"/>
        <v/>
      </c>
      <c r="E1082" s="187" t="str">
        <f t="shared" si="50"/>
        <v/>
      </c>
      <c r="F1082" s="187" t="str">
        <f t="shared" si="51"/>
        <v/>
      </c>
      <c r="G1082" s="187" t="e">
        <f>VLOOKUP(F1082,'Expense group &amp; type'!$E$6:$F$52,2,FALSE)</f>
        <v>#N/A</v>
      </c>
      <c r="H1082" s="46"/>
      <c r="I1082" s="46"/>
      <c r="J1082" s="189">
        <v>0</v>
      </c>
      <c r="K1082" s="59"/>
      <c r="L1082" s="188">
        <v>0</v>
      </c>
      <c r="M1082" s="49"/>
      <c r="N1082" s="46"/>
      <c r="O1082" s="46"/>
      <c r="P1082" s="46"/>
      <c r="Q1082" s="46"/>
    </row>
    <row r="1083" spans="1:17">
      <c r="A1083" s="43"/>
      <c r="B1083" s="67"/>
      <c r="C1083" s="43" t="s">
        <v>181</v>
      </c>
      <c r="D1083" s="187" t="str">
        <f t="shared" si="49"/>
        <v/>
      </c>
      <c r="E1083" s="187" t="str">
        <f t="shared" si="50"/>
        <v/>
      </c>
      <c r="F1083" s="187" t="str">
        <f t="shared" si="51"/>
        <v/>
      </c>
      <c r="G1083" s="187" t="e">
        <f>VLOOKUP(F1083,'Expense group &amp; type'!$E$6:$F$52,2,FALSE)</f>
        <v>#N/A</v>
      </c>
      <c r="H1083" s="46"/>
      <c r="I1083" s="46"/>
      <c r="J1083" s="189">
        <v>0</v>
      </c>
      <c r="K1083" s="59"/>
      <c r="L1083" s="188">
        <v>0</v>
      </c>
      <c r="M1083" s="49"/>
      <c r="N1083" s="46"/>
      <c r="O1083" s="46"/>
      <c r="P1083" s="46"/>
      <c r="Q1083" s="46"/>
    </row>
    <row r="1084" spans="1:17">
      <c r="A1084" s="43"/>
      <c r="B1084" s="67"/>
      <c r="C1084" s="43" t="s">
        <v>181</v>
      </c>
      <c r="D1084" s="187" t="str">
        <f t="shared" si="49"/>
        <v/>
      </c>
      <c r="E1084" s="187" t="str">
        <f t="shared" si="50"/>
        <v/>
      </c>
      <c r="F1084" s="187" t="str">
        <f t="shared" si="51"/>
        <v/>
      </c>
      <c r="G1084" s="187" t="e">
        <f>VLOOKUP(F1084,'Expense group &amp; type'!$E$6:$F$52,2,FALSE)</f>
        <v>#N/A</v>
      </c>
      <c r="H1084" s="46"/>
      <c r="I1084" s="46"/>
      <c r="J1084" s="189">
        <v>0</v>
      </c>
      <c r="K1084" s="59"/>
      <c r="L1084" s="188">
        <v>0</v>
      </c>
      <c r="M1084" s="49"/>
      <c r="N1084" s="46"/>
      <c r="O1084" s="46"/>
      <c r="P1084" s="46"/>
      <c r="Q1084" s="46"/>
    </row>
    <row r="1085" spans="1:17">
      <c r="A1085" s="43"/>
      <c r="B1085" s="67"/>
      <c r="C1085" s="43" t="s">
        <v>181</v>
      </c>
      <c r="D1085" s="187" t="str">
        <f t="shared" si="49"/>
        <v/>
      </c>
      <c r="E1085" s="187" t="str">
        <f t="shared" si="50"/>
        <v/>
      </c>
      <c r="F1085" s="187" t="str">
        <f t="shared" si="51"/>
        <v/>
      </c>
      <c r="G1085" s="187" t="e">
        <f>VLOOKUP(F1085,'Expense group &amp; type'!$E$6:$F$52,2,FALSE)</f>
        <v>#N/A</v>
      </c>
      <c r="H1085" s="46"/>
      <c r="I1085" s="46"/>
      <c r="J1085" s="189">
        <v>0</v>
      </c>
      <c r="K1085" s="59"/>
      <c r="L1085" s="188">
        <v>0</v>
      </c>
      <c r="M1085" s="49"/>
      <c r="N1085" s="46"/>
      <c r="O1085" s="46"/>
      <c r="P1085" s="46"/>
      <c r="Q1085" s="46"/>
    </row>
    <row r="1086" spans="1:17">
      <c r="A1086" s="43"/>
      <c r="B1086" s="67"/>
      <c r="C1086" s="43" t="s">
        <v>181</v>
      </c>
      <c r="D1086" s="187" t="str">
        <f t="shared" si="49"/>
        <v/>
      </c>
      <c r="E1086" s="187" t="str">
        <f t="shared" si="50"/>
        <v/>
      </c>
      <c r="F1086" s="187" t="str">
        <f t="shared" si="51"/>
        <v/>
      </c>
      <c r="G1086" s="187" t="e">
        <f>VLOOKUP(F1086,'Expense group &amp; type'!$E$6:$F$52,2,FALSE)</f>
        <v>#N/A</v>
      </c>
      <c r="H1086" s="46"/>
      <c r="I1086" s="46"/>
      <c r="J1086" s="189">
        <v>0</v>
      </c>
      <c r="K1086" s="59"/>
      <c r="L1086" s="188">
        <v>0</v>
      </c>
      <c r="M1086" s="49"/>
      <c r="N1086" s="46"/>
      <c r="O1086" s="46"/>
      <c r="P1086" s="46"/>
      <c r="Q1086" s="46"/>
    </row>
    <row r="1087" spans="1:17">
      <c r="A1087" s="43"/>
      <c r="B1087" s="67"/>
      <c r="C1087" s="43" t="s">
        <v>181</v>
      </c>
      <c r="D1087" s="187" t="str">
        <f t="shared" si="49"/>
        <v/>
      </c>
      <c r="E1087" s="187" t="str">
        <f t="shared" si="50"/>
        <v/>
      </c>
      <c r="F1087" s="187" t="str">
        <f t="shared" si="51"/>
        <v/>
      </c>
      <c r="G1087" s="187" t="e">
        <f>VLOOKUP(F1087,'Expense group &amp; type'!$E$6:$F$52,2,FALSE)</f>
        <v>#N/A</v>
      </c>
      <c r="H1087" s="46"/>
      <c r="I1087" s="46"/>
      <c r="J1087" s="189">
        <v>0</v>
      </c>
      <c r="K1087" s="59"/>
      <c r="L1087" s="188">
        <v>0</v>
      </c>
      <c r="M1087" s="49"/>
      <c r="N1087" s="46"/>
      <c r="O1087" s="46"/>
      <c r="P1087" s="46"/>
      <c r="Q1087" s="46"/>
    </row>
    <row r="1088" spans="1:17">
      <c r="A1088" s="43"/>
      <c r="B1088" s="67"/>
      <c r="C1088" s="43" t="s">
        <v>181</v>
      </c>
      <c r="D1088" s="187" t="str">
        <f t="shared" si="49"/>
        <v/>
      </c>
      <c r="E1088" s="187" t="str">
        <f t="shared" si="50"/>
        <v/>
      </c>
      <c r="F1088" s="187" t="str">
        <f t="shared" si="51"/>
        <v/>
      </c>
      <c r="G1088" s="187" t="e">
        <f>VLOOKUP(F1088,'Expense group &amp; type'!$E$6:$F$52,2,FALSE)</f>
        <v>#N/A</v>
      </c>
      <c r="H1088" s="46"/>
      <c r="I1088" s="46"/>
      <c r="J1088" s="189">
        <v>0</v>
      </c>
      <c r="K1088" s="59"/>
      <c r="L1088" s="188">
        <v>0</v>
      </c>
      <c r="M1088" s="49"/>
      <c r="N1088" s="46"/>
      <c r="O1088" s="46"/>
      <c r="P1088" s="46"/>
      <c r="Q1088" s="46"/>
    </row>
    <row r="1089" spans="1:17">
      <c r="A1089" s="43"/>
      <c r="B1089" s="67"/>
      <c r="C1089" s="43" t="s">
        <v>181</v>
      </c>
      <c r="D1089" s="187" t="str">
        <f t="shared" si="49"/>
        <v/>
      </c>
      <c r="E1089" s="187" t="str">
        <f t="shared" si="50"/>
        <v/>
      </c>
      <c r="F1089" s="187" t="str">
        <f t="shared" si="51"/>
        <v/>
      </c>
      <c r="G1089" s="187" t="e">
        <f>VLOOKUP(F1089,'Expense group &amp; type'!$E$6:$F$52,2,FALSE)</f>
        <v>#N/A</v>
      </c>
      <c r="H1089" s="46"/>
      <c r="I1089" s="46"/>
      <c r="J1089" s="189">
        <v>0</v>
      </c>
      <c r="K1089" s="59"/>
      <c r="L1089" s="188">
        <v>0</v>
      </c>
      <c r="M1089" s="49"/>
      <c r="N1089" s="46"/>
      <c r="O1089" s="46"/>
      <c r="P1089" s="46"/>
      <c r="Q1089" s="46"/>
    </row>
    <row r="1090" spans="1:17">
      <c r="A1090" s="43"/>
      <c r="B1090" s="67"/>
      <c r="C1090" s="43" t="s">
        <v>181</v>
      </c>
      <c r="D1090" s="187" t="str">
        <f t="shared" si="49"/>
        <v/>
      </c>
      <c r="E1090" s="187" t="str">
        <f t="shared" si="50"/>
        <v/>
      </c>
      <c r="F1090" s="187" t="str">
        <f t="shared" si="51"/>
        <v/>
      </c>
      <c r="G1090" s="187" t="e">
        <f>VLOOKUP(F1090,'Expense group &amp; type'!$E$6:$F$52,2,FALSE)</f>
        <v>#N/A</v>
      </c>
      <c r="H1090" s="46"/>
      <c r="I1090" s="46"/>
      <c r="J1090" s="189">
        <v>0</v>
      </c>
      <c r="K1090" s="59"/>
      <c r="L1090" s="188">
        <v>0</v>
      </c>
      <c r="M1090" s="49"/>
      <c r="N1090" s="46"/>
      <c r="O1090" s="46"/>
      <c r="P1090" s="46"/>
      <c r="Q1090" s="46"/>
    </row>
    <row r="1091" spans="1:17">
      <c r="A1091" s="43"/>
      <c r="B1091" s="67"/>
      <c r="C1091" s="43" t="s">
        <v>181</v>
      </c>
      <c r="D1091" s="187" t="str">
        <f t="shared" si="49"/>
        <v/>
      </c>
      <c r="E1091" s="187" t="str">
        <f t="shared" si="50"/>
        <v/>
      </c>
      <c r="F1091" s="187" t="str">
        <f t="shared" si="51"/>
        <v/>
      </c>
      <c r="G1091" s="187" t="e">
        <f>VLOOKUP(F1091,'Expense group &amp; type'!$E$6:$F$52,2,FALSE)</f>
        <v>#N/A</v>
      </c>
      <c r="H1091" s="46"/>
      <c r="I1091" s="46"/>
      <c r="J1091" s="189">
        <v>0</v>
      </c>
      <c r="K1091" s="59"/>
      <c r="L1091" s="188">
        <v>0</v>
      </c>
      <c r="M1091" s="49"/>
      <c r="N1091" s="46"/>
      <c r="O1091" s="46"/>
      <c r="P1091" s="46"/>
      <c r="Q1091" s="46"/>
    </row>
    <row r="1092" spans="1:17">
      <c r="A1092" s="43"/>
      <c r="B1092" s="67"/>
      <c r="C1092" s="43" t="s">
        <v>181</v>
      </c>
      <c r="D1092" s="187" t="str">
        <f t="shared" si="49"/>
        <v/>
      </c>
      <c r="E1092" s="187" t="str">
        <f t="shared" si="50"/>
        <v/>
      </c>
      <c r="F1092" s="187" t="str">
        <f t="shared" si="51"/>
        <v/>
      </c>
      <c r="G1092" s="187" t="e">
        <f>VLOOKUP(F1092,'Expense group &amp; type'!$E$6:$F$52,2,FALSE)</f>
        <v>#N/A</v>
      </c>
      <c r="H1092" s="46"/>
      <c r="I1092" s="46"/>
      <c r="J1092" s="189">
        <v>0</v>
      </c>
      <c r="K1092" s="59"/>
      <c r="L1092" s="188">
        <v>0</v>
      </c>
      <c r="M1092" s="49"/>
      <c r="N1092" s="46"/>
      <c r="O1092" s="46"/>
      <c r="P1092" s="46"/>
      <c r="Q1092" s="46"/>
    </row>
    <row r="1093" spans="1:17">
      <c r="A1093" s="43"/>
      <c r="B1093" s="67"/>
      <c r="C1093" s="43" t="s">
        <v>181</v>
      </c>
      <c r="D1093" s="187" t="str">
        <f t="shared" si="49"/>
        <v/>
      </c>
      <c r="E1093" s="187" t="str">
        <f t="shared" si="50"/>
        <v/>
      </c>
      <c r="F1093" s="187" t="str">
        <f t="shared" si="51"/>
        <v/>
      </c>
      <c r="G1093" s="187" t="e">
        <f>VLOOKUP(F1093,'Expense group &amp; type'!$E$6:$F$52,2,FALSE)</f>
        <v>#N/A</v>
      </c>
      <c r="H1093" s="46"/>
      <c r="I1093" s="46"/>
      <c r="J1093" s="189">
        <v>0</v>
      </c>
      <c r="K1093" s="59"/>
      <c r="L1093" s="188">
        <v>0</v>
      </c>
      <c r="M1093" s="49"/>
      <c r="N1093" s="46"/>
      <c r="O1093" s="46"/>
      <c r="P1093" s="46"/>
      <c r="Q1093" s="46"/>
    </row>
    <row r="1094" spans="1:17">
      <c r="A1094" s="43"/>
      <c r="B1094" s="67"/>
      <c r="C1094" s="43" t="s">
        <v>181</v>
      </c>
      <c r="D1094" s="187" t="str">
        <f t="shared" si="49"/>
        <v/>
      </c>
      <c r="E1094" s="187" t="str">
        <f t="shared" si="50"/>
        <v/>
      </c>
      <c r="F1094" s="187" t="str">
        <f t="shared" si="51"/>
        <v/>
      </c>
      <c r="G1094" s="187" t="e">
        <f>VLOOKUP(F1094,'Expense group &amp; type'!$E$6:$F$52,2,FALSE)</f>
        <v>#N/A</v>
      </c>
      <c r="H1094" s="46"/>
      <c r="I1094" s="46"/>
      <c r="J1094" s="189">
        <v>0</v>
      </c>
      <c r="K1094" s="59"/>
      <c r="L1094" s="188">
        <v>0</v>
      </c>
      <c r="M1094" s="49"/>
      <c r="N1094" s="46"/>
      <c r="O1094" s="46"/>
      <c r="P1094" s="46"/>
      <c r="Q1094" s="46"/>
    </row>
    <row r="1095" spans="1:17">
      <c r="A1095" s="43"/>
      <c r="B1095" s="67"/>
      <c r="C1095" s="43" t="s">
        <v>181</v>
      </c>
      <c r="D1095" s="187" t="str">
        <f t="shared" si="49"/>
        <v/>
      </c>
      <c r="E1095" s="187" t="str">
        <f t="shared" si="50"/>
        <v/>
      </c>
      <c r="F1095" s="187" t="str">
        <f t="shared" si="51"/>
        <v/>
      </c>
      <c r="G1095" s="187" t="e">
        <f>VLOOKUP(F1095,'Expense group &amp; type'!$E$6:$F$52,2,FALSE)</f>
        <v>#N/A</v>
      </c>
      <c r="H1095" s="46"/>
      <c r="I1095" s="46"/>
      <c r="J1095" s="189">
        <v>0</v>
      </c>
      <c r="K1095" s="59"/>
      <c r="L1095" s="188">
        <v>0</v>
      </c>
      <c r="M1095" s="49"/>
      <c r="N1095" s="46"/>
      <c r="O1095" s="46"/>
      <c r="P1095" s="46"/>
      <c r="Q1095" s="46"/>
    </row>
    <row r="1096" spans="1:17">
      <c r="A1096" s="43"/>
      <c r="B1096" s="67"/>
      <c r="C1096" s="43" t="s">
        <v>181</v>
      </c>
      <c r="D1096" s="187" t="str">
        <f t="shared" si="49"/>
        <v/>
      </c>
      <c r="E1096" s="187" t="str">
        <f t="shared" si="50"/>
        <v/>
      </c>
      <c r="F1096" s="187" t="str">
        <f t="shared" si="51"/>
        <v/>
      </c>
      <c r="G1096" s="187" t="e">
        <f>VLOOKUP(F1096,'Expense group &amp; type'!$E$6:$F$52,2,FALSE)</f>
        <v>#N/A</v>
      </c>
      <c r="H1096" s="46"/>
      <c r="I1096" s="46"/>
      <c r="J1096" s="189">
        <v>0</v>
      </c>
      <c r="K1096" s="59"/>
      <c r="L1096" s="188">
        <v>0</v>
      </c>
      <c r="M1096" s="49"/>
      <c r="N1096" s="46"/>
      <c r="O1096" s="46"/>
      <c r="P1096" s="46"/>
      <c r="Q1096" s="46"/>
    </row>
    <row r="1097" spans="1:17">
      <c r="A1097" s="43"/>
      <c r="B1097" s="67"/>
      <c r="C1097" s="43" t="s">
        <v>181</v>
      </c>
      <c r="D1097" s="187" t="str">
        <f t="shared" si="49"/>
        <v/>
      </c>
      <c r="E1097" s="187" t="str">
        <f t="shared" si="50"/>
        <v/>
      </c>
      <c r="F1097" s="187" t="str">
        <f t="shared" si="51"/>
        <v/>
      </c>
      <c r="G1097" s="187" t="e">
        <f>VLOOKUP(F1097,'Expense group &amp; type'!$E$6:$F$52,2,FALSE)</f>
        <v>#N/A</v>
      </c>
      <c r="H1097" s="46"/>
      <c r="I1097" s="46"/>
      <c r="J1097" s="189">
        <v>0</v>
      </c>
      <c r="K1097" s="59"/>
      <c r="L1097" s="188">
        <v>0</v>
      </c>
      <c r="M1097" s="49"/>
      <c r="N1097" s="46"/>
      <c r="O1097" s="46"/>
      <c r="P1097" s="46"/>
      <c r="Q1097" s="46"/>
    </row>
    <row r="1098" spans="1:17">
      <c r="A1098" s="43"/>
      <c r="B1098" s="67"/>
      <c r="C1098" s="43" t="s">
        <v>181</v>
      </c>
      <c r="D1098" s="187" t="str">
        <f t="shared" si="49"/>
        <v/>
      </c>
      <c r="E1098" s="187" t="str">
        <f t="shared" si="50"/>
        <v/>
      </c>
      <c r="F1098" s="187" t="str">
        <f t="shared" si="51"/>
        <v/>
      </c>
      <c r="G1098" s="187" t="e">
        <f>VLOOKUP(F1098,'Expense group &amp; type'!$E$6:$F$52,2,FALSE)</f>
        <v>#N/A</v>
      </c>
      <c r="H1098" s="46"/>
      <c r="I1098" s="46"/>
      <c r="J1098" s="189">
        <v>0</v>
      </c>
      <c r="K1098" s="59"/>
      <c r="L1098" s="188">
        <v>0</v>
      </c>
      <c r="M1098" s="49"/>
      <c r="N1098" s="46"/>
      <c r="O1098" s="46"/>
      <c r="P1098" s="46"/>
      <c r="Q1098" s="46"/>
    </row>
    <row r="1099" spans="1:17">
      <c r="A1099" s="43"/>
      <c r="B1099" s="67"/>
      <c r="C1099" s="43" t="s">
        <v>181</v>
      </c>
      <c r="D1099" s="187" t="str">
        <f t="shared" si="49"/>
        <v/>
      </c>
      <c r="E1099" s="187" t="str">
        <f t="shared" si="50"/>
        <v/>
      </c>
      <c r="F1099" s="187" t="str">
        <f>RIGHT(LEFT(B1099,3),2)</f>
        <v/>
      </c>
      <c r="G1099" s="187" t="e">
        <f>VLOOKUP(F1099,'Expense group &amp; type'!$E$6:$F$52,2,FALSE)</f>
        <v>#N/A</v>
      </c>
      <c r="H1099" s="46"/>
      <c r="I1099" s="46"/>
      <c r="J1099" s="189">
        <v>0</v>
      </c>
      <c r="K1099" s="59"/>
      <c r="L1099" s="188">
        <v>0</v>
      </c>
      <c r="M1099" s="49"/>
      <c r="N1099" s="46"/>
      <c r="O1099" s="46"/>
      <c r="P1099" s="46"/>
      <c r="Q1099" s="46"/>
    </row>
    <row r="1100" spans="1:17">
      <c r="A1100" s="43"/>
      <c r="B1100" s="67"/>
      <c r="C1100" s="43" t="s">
        <v>181</v>
      </c>
      <c r="D1100" s="187" t="str">
        <f t="shared" si="49"/>
        <v/>
      </c>
      <c r="E1100" s="187" t="str">
        <f t="shared" si="50"/>
        <v/>
      </c>
      <c r="F1100" s="187" t="str">
        <f t="shared" si="51"/>
        <v/>
      </c>
      <c r="G1100" s="187" t="e">
        <f>VLOOKUP(F1100,'Expense group &amp; type'!$E$6:$F$52,2,FALSE)</f>
        <v>#N/A</v>
      </c>
      <c r="H1100" s="46"/>
      <c r="I1100" s="46"/>
      <c r="J1100" s="189">
        <v>0</v>
      </c>
      <c r="K1100" s="59"/>
      <c r="L1100" s="188">
        <v>0</v>
      </c>
      <c r="M1100" s="49"/>
      <c r="N1100" s="46"/>
      <c r="O1100" s="46"/>
      <c r="P1100" s="46"/>
      <c r="Q1100" s="46"/>
    </row>
    <row r="1101" spans="1:17">
      <c r="A1101" s="43"/>
      <c r="B1101" s="67"/>
      <c r="C1101" s="43" t="s">
        <v>181</v>
      </c>
      <c r="D1101" s="187" t="str">
        <f t="shared" si="49"/>
        <v/>
      </c>
      <c r="E1101" s="187" t="str">
        <f t="shared" si="50"/>
        <v/>
      </c>
      <c r="F1101" s="187" t="str">
        <f t="shared" si="51"/>
        <v/>
      </c>
      <c r="G1101" s="187" t="e">
        <f>VLOOKUP(F1101,'Expense group &amp; type'!$E$6:$F$52,2,FALSE)</f>
        <v>#N/A</v>
      </c>
      <c r="H1101" s="46"/>
      <c r="I1101" s="46"/>
      <c r="J1101" s="189">
        <v>0</v>
      </c>
      <c r="K1101" s="59"/>
      <c r="L1101" s="188">
        <v>0</v>
      </c>
      <c r="M1101" s="49"/>
      <c r="N1101" s="46"/>
      <c r="O1101" s="46"/>
      <c r="P1101" s="46"/>
      <c r="Q1101" s="46"/>
    </row>
    <row r="1102" spans="1:17">
      <c r="A1102" s="43"/>
      <c r="B1102" s="67"/>
      <c r="C1102" s="43" t="s">
        <v>181</v>
      </c>
      <c r="D1102" s="187" t="str">
        <f t="shared" ref="D1102:D1165" si="52">LEFT(RIGHT(B1102,3),1)</f>
        <v/>
      </c>
      <c r="E1102" s="187" t="str">
        <f t="shared" ref="E1102:E1165" si="53">RIGHT(B1102,2)</f>
        <v/>
      </c>
      <c r="F1102" s="187" t="str">
        <f t="shared" ref="F1102:F1165" si="54">RIGHT(LEFT(B1102,3),2)</f>
        <v/>
      </c>
      <c r="G1102" s="187" t="e">
        <f>VLOOKUP(F1102,'Expense group &amp; type'!$E$6:$F$52,2,FALSE)</f>
        <v>#N/A</v>
      </c>
      <c r="H1102" s="46"/>
      <c r="I1102" s="46"/>
      <c r="J1102" s="189">
        <v>0</v>
      </c>
      <c r="K1102" s="59"/>
      <c r="L1102" s="188">
        <v>0</v>
      </c>
      <c r="M1102" s="49"/>
      <c r="N1102" s="46"/>
      <c r="O1102" s="46"/>
      <c r="P1102" s="46"/>
      <c r="Q1102" s="46"/>
    </row>
    <row r="1103" spans="1:17">
      <c r="A1103" s="43"/>
      <c r="B1103" s="67"/>
      <c r="C1103" s="43" t="s">
        <v>181</v>
      </c>
      <c r="D1103" s="187" t="str">
        <f t="shared" si="52"/>
        <v/>
      </c>
      <c r="E1103" s="187" t="str">
        <f t="shared" si="53"/>
        <v/>
      </c>
      <c r="F1103" s="187" t="str">
        <f t="shared" si="54"/>
        <v/>
      </c>
      <c r="G1103" s="187" t="e">
        <f>VLOOKUP(F1103,'Expense group &amp; type'!$E$6:$F$52,2,FALSE)</f>
        <v>#N/A</v>
      </c>
      <c r="H1103" s="46"/>
      <c r="I1103" s="46"/>
      <c r="J1103" s="189">
        <v>0</v>
      </c>
      <c r="K1103" s="59"/>
      <c r="L1103" s="188">
        <v>0</v>
      </c>
      <c r="M1103" s="49"/>
      <c r="N1103" s="46"/>
      <c r="O1103" s="46"/>
      <c r="P1103" s="46"/>
      <c r="Q1103" s="46"/>
    </row>
    <row r="1104" spans="1:17">
      <c r="A1104" s="43"/>
      <c r="B1104" s="67"/>
      <c r="C1104" s="43" t="s">
        <v>181</v>
      </c>
      <c r="D1104" s="187" t="str">
        <f t="shared" si="52"/>
        <v/>
      </c>
      <c r="E1104" s="187" t="str">
        <f t="shared" si="53"/>
        <v/>
      </c>
      <c r="F1104" s="187" t="str">
        <f t="shared" si="54"/>
        <v/>
      </c>
      <c r="G1104" s="187" t="e">
        <f>VLOOKUP(F1104,'Expense group &amp; type'!$E$6:$F$52,2,FALSE)</f>
        <v>#N/A</v>
      </c>
      <c r="H1104" s="46"/>
      <c r="I1104" s="46"/>
      <c r="J1104" s="189">
        <v>0</v>
      </c>
      <c r="K1104" s="59"/>
      <c r="L1104" s="188">
        <v>0</v>
      </c>
      <c r="M1104" s="49"/>
      <c r="N1104" s="46"/>
      <c r="O1104" s="46"/>
      <c r="P1104" s="46"/>
      <c r="Q1104" s="46"/>
    </row>
    <row r="1105" spans="1:17">
      <c r="A1105" s="43"/>
      <c r="B1105" s="67"/>
      <c r="C1105" s="43" t="s">
        <v>181</v>
      </c>
      <c r="D1105" s="187" t="str">
        <f t="shared" si="52"/>
        <v/>
      </c>
      <c r="E1105" s="187" t="str">
        <f t="shared" si="53"/>
        <v/>
      </c>
      <c r="F1105" s="187" t="str">
        <f t="shared" si="54"/>
        <v/>
      </c>
      <c r="G1105" s="187" t="e">
        <f>VLOOKUP(F1105,'Expense group &amp; type'!$E$6:$F$52,2,FALSE)</f>
        <v>#N/A</v>
      </c>
      <c r="H1105" s="46"/>
      <c r="I1105" s="46"/>
      <c r="J1105" s="189">
        <v>0</v>
      </c>
      <c r="K1105" s="59"/>
      <c r="L1105" s="188">
        <v>0</v>
      </c>
      <c r="M1105" s="49"/>
      <c r="N1105" s="46"/>
      <c r="O1105" s="46"/>
      <c r="P1105" s="46"/>
      <c r="Q1105" s="46"/>
    </row>
    <row r="1106" spans="1:17">
      <c r="A1106" s="43"/>
      <c r="B1106" s="67"/>
      <c r="C1106" s="43" t="s">
        <v>181</v>
      </c>
      <c r="D1106" s="187" t="str">
        <f t="shared" si="52"/>
        <v/>
      </c>
      <c r="E1106" s="187" t="str">
        <f t="shared" si="53"/>
        <v/>
      </c>
      <c r="F1106" s="187" t="str">
        <f t="shared" si="54"/>
        <v/>
      </c>
      <c r="G1106" s="187" t="e">
        <f>VLOOKUP(F1106,'Expense group &amp; type'!$E$6:$F$52,2,FALSE)</f>
        <v>#N/A</v>
      </c>
      <c r="H1106" s="46"/>
      <c r="I1106" s="46"/>
      <c r="J1106" s="189">
        <v>0</v>
      </c>
      <c r="K1106" s="59"/>
      <c r="L1106" s="188">
        <v>0</v>
      </c>
      <c r="M1106" s="49"/>
      <c r="N1106" s="46"/>
      <c r="O1106" s="46"/>
      <c r="P1106" s="46"/>
      <c r="Q1106" s="46"/>
    </row>
    <row r="1107" spans="1:17">
      <c r="A1107" s="43"/>
      <c r="B1107" s="67"/>
      <c r="C1107" s="43" t="s">
        <v>181</v>
      </c>
      <c r="D1107" s="187" t="str">
        <f t="shared" si="52"/>
        <v/>
      </c>
      <c r="E1107" s="187" t="str">
        <f t="shared" si="53"/>
        <v/>
      </c>
      <c r="F1107" s="187" t="str">
        <f t="shared" si="54"/>
        <v/>
      </c>
      <c r="G1107" s="187" t="e">
        <f>VLOOKUP(F1107,'Expense group &amp; type'!$E$6:$F$52,2,FALSE)</f>
        <v>#N/A</v>
      </c>
      <c r="H1107" s="46"/>
      <c r="I1107" s="46"/>
      <c r="J1107" s="189">
        <v>0</v>
      </c>
      <c r="K1107" s="59"/>
      <c r="L1107" s="188">
        <v>0</v>
      </c>
      <c r="M1107" s="49"/>
      <c r="N1107" s="46"/>
      <c r="O1107" s="46"/>
      <c r="P1107" s="46"/>
      <c r="Q1107" s="46"/>
    </row>
    <row r="1108" spans="1:17">
      <c r="A1108" s="43"/>
      <c r="B1108" s="67"/>
      <c r="C1108" s="43" t="s">
        <v>181</v>
      </c>
      <c r="D1108" s="187" t="str">
        <f t="shared" si="52"/>
        <v/>
      </c>
      <c r="E1108" s="187" t="str">
        <f t="shared" si="53"/>
        <v/>
      </c>
      <c r="F1108" s="187" t="str">
        <f t="shared" si="54"/>
        <v/>
      </c>
      <c r="G1108" s="187" t="e">
        <f>VLOOKUP(F1108,'Expense group &amp; type'!$E$6:$F$52,2,FALSE)</f>
        <v>#N/A</v>
      </c>
      <c r="H1108" s="46"/>
      <c r="I1108" s="46"/>
      <c r="J1108" s="189">
        <v>0</v>
      </c>
      <c r="K1108" s="59"/>
      <c r="L1108" s="188">
        <v>0</v>
      </c>
      <c r="M1108" s="49"/>
      <c r="N1108" s="46"/>
      <c r="O1108" s="46"/>
      <c r="P1108" s="46"/>
      <c r="Q1108" s="46"/>
    </row>
    <row r="1109" spans="1:17">
      <c r="A1109" s="43"/>
      <c r="B1109" s="67"/>
      <c r="C1109" s="43" t="s">
        <v>181</v>
      </c>
      <c r="D1109" s="187" t="str">
        <f t="shared" si="52"/>
        <v/>
      </c>
      <c r="E1109" s="187" t="str">
        <f t="shared" si="53"/>
        <v/>
      </c>
      <c r="F1109" s="187" t="str">
        <f t="shared" si="54"/>
        <v/>
      </c>
      <c r="G1109" s="187" t="e">
        <f>VLOOKUP(F1109,'Expense group &amp; type'!$E$6:$F$52,2,FALSE)</f>
        <v>#N/A</v>
      </c>
      <c r="H1109" s="46"/>
      <c r="I1109" s="46"/>
      <c r="J1109" s="189">
        <v>0</v>
      </c>
      <c r="K1109" s="59"/>
      <c r="L1109" s="188">
        <v>0</v>
      </c>
      <c r="M1109" s="49"/>
      <c r="N1109" s="46"/>
      <c r="O1109" s="46"/>
      <c r="P1109" s="46"/>
      <c r="Q1109" s="46"/>
    </row>
    <row r="1110" spans="1:17">
      <c r="A1110" s="43"/>
      <c r="B1110" s="67"/>
      <c r="C1110" s="43" t="s">
        <v>181</v>
      </c>
      <c r="D1110" s="187" t="str">
        <f t="shared" si="52"/>
        <v/>
      </c>
      <c r="E1110" s="187" t="str">
        <f t="shared" si="53"/>
        <v/>
      </c>
      <c r="F1110" s="187" t="str">
        <f t="shared" si="54"/>
        <v/>
      </c>
      <c r="G1110" s="187" t="e">
        <f>VLOOKUP(F1110,'Expense group &amp; type'!$E$6:$F$52,2,FALSE)</f>
        <v>#N/A</v>
      </c>
      <c r="H1110" s="46"/>
      <c r="I1110" s="46"/>
      <c r="J1110" s="189">
        <v>0</v>
      </c>
      <c r="K1110" s="59"/>
      <c r="L1110" s="188">
        <v>0</v>
      </c>
      <c r="M1110" s="49"/>
      <c r="N1110" s="46"/>
      <c r="O1110" s="46"/>
      <c r="P1110" s="46"/>
      <c r="Q1110" s="46"/>
    </row>
    <row r="1111" spans="1:17">
      <c r="A1111" s="43"/>
      <c r="B1111" s="67"/>
      <c r="C1111" s="43" t="s">
        <v>181</v>
      </c>
      <c r="D1111" s="187" t="str">
        <f t="shared" si="52"/>
        <v/>
      </c>
      <c r="E1111" s="187" t="str">
        <f t="shared" si="53"/>
        <v/>
      </c>
      <c r="F1111" s="187" t="str">
        <f t="shared" si="54"/>
        <v/>
      </c>
      <c r="G1111" s="187" t="e">
        <f>VLOOKUP(F1111,'Expense group &amp; type'!$E$6:$F$52,2,FALSE)</f>
        <v>#N/A</v>
      </c>
      <c r="H1111" s="46"/>
      <c r="I1111" s="46"/>
      <c r="J1111" s="189">
        <v>0</v>
      </c>
      <c r="K1111" s="59"/>
      <c r="L1111" s="188">
        <v>0</v>
      </c>
      <c r="M1111" s="49"/>
      <c r="N1111" s="46"/>
      <c r="O1111" s="46"/>
      <c r="P1111" s="46"/>
      <c r="Q1111" s="46"/>
    </row>
    <row r="1112" spans="1:17">
      <c r="A1112" s="43"/>
      <c r="B1112" s="67"/>
      <c r="C1112" s="43" t="s">
        <v>181</v>
      </c>
      <c r="D1112" s="187" t="str">
        <f t="shared" si="52"/>
        <v/>
      </c>
      <c r="E1112" s="187" t="str">
        <f t="shared" si="53"/>
        <v/>
      </c>
      <c r="F1112" s="187" t="str">
        <f t="shared" si="54"/>
        <v/>
      </c>
      <c r="G1112" s="187" t="e">
        <f>VLOOKUP(F1112,'Expense group &amp; type'!$E$6:$F$52,2,FALSE)</f>
        <v>#N/A</v>
      </c>
      <c r="H1112" s="46"/>
      <c r="I1112" s="46"/>
      <c r="J1112" s="189">
        <v>0</v>
      </c>
      <c r="K1112" s="59"/>
      <c r="L1112" s="188">
        <v>0</v>
      </c>
      <c r="M1112" s="49"/>
      <c r="N1112" s="46"/>
      <c r="O1112" s="46"/>
      <c r="P1112" s="46"/>
      <c r="Q1112" s="46"/>
    </row>
    <row r="1113" spans="1:17">
      <c r="A1113" s="43"/>
      <c r="B1113" s="67"/>
      <c r="C1113" s="43" t="s">
        <v>181</v>
      </c>
      <c r="D1113" s="187" t="str">
        <f t="shared" si="52"/>
        <v/>
      </c>
      <c r="E1113" s="187" t="str">
        <f t="shared" si="53"/>
        <v/>
      </c>
      <c r="F1113" s="187" t="str">
        <f t="shared" si="54"/>
        <v/>
      </c>
      <c r="G1113" s="187" t="e">
        <f>VLOOKUP(F1113,'Expense group &amp; type'!$E$6:$F$52,2,FALSE)</f>
        <v>#N/A</v>
      </c>
      <c r="H1113" s="46"/>
      <c r="I1113" s="46"/>
      <c r="J1113" s="189">
        <v>0</v>
      </c>
      <c r="K1113" s="59"/>
      <c r="L1113" s="188">
        <v>0</v>
      </c>
      <c r="M1113" s="49"/>
      <c r="N1113" s="46"/>
      <c r="O1113" s="46"/>
      <c r="P1113" s="46"/>
      <c r="Q1113" s="46"/>
    </row>
    <row r="1114" spans="1:17">
      <c r="A1114" s="43"/>
      <c r="B1114" s="67"/>
      <c r="C1114" s="43" t="s">
        <v>181</v>
      </c>
      <c r="D1114" s="187" t="str">
        <f t="shared" si="52"/>
        <v/>
      </c>
      <c r="E1114" s="187" t="str">
        <f t="shared" si="53"/>
        <v/>
      </c>
      <c r="F1114" s="187" t="str">
        <f t="shared" si="54"/>
        <v/>
      </c>
      <c r="G1114" s="187" t="e">
        <f>VLOOKUP(F1114,'Expense group &amp; type'!$E$6:$F$52,2,FALSE)</f>
        <v>#N/A</v>
      </c>
      <c r="H1114" s="46"/>
      <c r="I1114" s="46"/>
      <c r="J1114" s="189">
        <v>0</v>
      </c>
      <c r="K1114" s="59"/>
      <c r="L1114" s="188">
        <v>0</v>
      </c>
      <c r="M1114" s="49"/>
      <c r="N1114" s="46"/>
      <c r="O1114" s="46"/>
      <c r="P1114" s="46"/>
      <c r="Q1114" s="46"/>
    </row>
    <row r="1115" spans="1:17">
      <c r="A1115" s="43"/>
      <c r="B1115" s="67"/>
      <c r="C1115" s="43" t="s">
        <v>181</v>
      </c>
      <c r="D1115" s="187" t="str">
        <f t="shared" si="52"/>
        <v/>
      </c>
      <c r="E1115" s="187" t="str">
        <f t="shared" si="53"/>
        <v/>
      </c>
      <c r="F1115" s="187" t="str">
        <f t="shared" si="54"/>
        <v/>
      </c>
      <c r="G1115" s="187" t="e">
        <f>VLOOKUP(F1115,'Expense group &amp; type'!$E$6:$F$52,2,FALSE)</f>
        <v>#N/A</v>
      </c>
      <c r="H1115" s="46"/>
      <c r="I1115" s="46"/>
      <c r="J1115" s="189">
        <v>0</v>
      </c>
      <c r="K1115" s="59"/>
      <c r="L1115" s="188">
        <v>0</v>
      </c>
      <c r="M1115" s="49"/>
      <c r="N1115" s="46"/>
      <c r="O1115" s="46"/>
      <c r="P1115" s="46"/>
      <c r="Q1115" s="46"/>
    </row>
    <row r="1116" spans="1:17">
      <c r="A1116" s="43"/>
      <c r="B1116" s="67"/>
      <c r="C1116" s="43" t="s">
        <v>181</v>
      </c>
      <c r="D1116" s="187" t="str">
        <f t="shared" si="52"/>
        <v/>
      </c>
      <c r="E1116" s="187" t="str">
        <f t="shared" si="53"/>
        <v/>
      </c>
      <c r="F1116" s="187" t="str">
        <f t="shared" si="54"/>
        <v/>
      </c>
      <c r="G1116" s="187" t="e">
        <f>VLOOKUP(F1116,'Expense group &amp; type'!$E$6:$F$52,2,FALSE)</f>
        <v>#N/A</v>
      </c>
      <c r="H1116" s="46"/>
      <c r="I1116" s="46"/>
      <c r="J1116" s="189">
        <v>0</v>
      </c>
      <c r="K1116" s="59"/>
      <c r="L1116" s="188">
        <v>0</v>
      </c>
      <c r="M1116" s="49"/>
      <c r="N1116" s="46"/>
      <c r="O1116" s="46"/>
      <c r="P1116" s="46"/>
      <c r="Q1116" s="46"/>
    </row>
    <row r="1117" spans="1:17">
      <c r="A1117" s="43"/>
      <c r="B1117" s="67"/>
      <c r="C1117" s="43" t="s">
        <v>181</v>
      </c>
      <c r="D1117" s="187" t="str">
        <f t="shared" si="52"/>
        <v/>
      </c>
      <c r="E1117" s="187" t="str">
        <f t="shared" si="53"/>
        <v/>
      </c>
      <c r="F1117" s="187" t="str">
        <f t="shared" si="54"/>
        <v/>
      </c>
      <c r="G1117" s="187" t="e">
        <f>VLOOKUP(F1117,'Expense group &amp; type'!$E$6:$F$52,2,FALSE)</f>
        <v>#N/A</v>
      </c>
      <c r="H1117" s="46"/>
      <c r="I1117" s="46"/>
      <c r="J1117" s="189">
        <v>0</v>
      </c>
      <c r="K1117" s="59"/>
      <c r="L1117" s="188">
        <v>0</v>
      </c>
      <c r="M1117" s="49"/>
      <c r="N1117" s="46"/>
      <c r="O1117" s="46"/>
      <c r="P1117" s="46"/>
      <c r="Q1117" s="46"/>
    </row>
    <row r="1118" spans="1:17">
      <c r="A1118" s="43"/>
      <c r="B1118" s="67"/>
      <c r="C1118" s="43" t="s">
        <v>181</v>
      </c>
      <c r="D1118" s="187" t="str">
        <f t="shared" si="52"/>
        <v/>
      </c>
      <c r="E1118" s="187" t="str">
        <f t="shared" si="53"/>
        <v/>
      </c>
      <c r="F1118" s="187" t="str">
        <f t="shared" si="54"/>
        <v/>
      </c>
      <c r="G1118" s="187" t="e">
        <f>VLOOKUP(F1118,'Expense group &amp; type'!$E$6:$F$52,2,FALSE)</f>
        <v>#N/A</v>
      </c>
      <c r="H1118" s="46"/>
      <c r="I1118" s="46"/>
      <c r="J1118" s="189">
        <v>0</v>
      </c>
      <c r="K1118" s="59"/>
      <c r="L1118" s="188">
        <v>0</v>
      </c>
      <c r="M1118" s="49"/>
      <c r="N1118" s="46"/>
      <c r="O1118" s="46"/>
      <c r="P1118" s="46"/>
      <c r="Q1118" s="46"/>
    </row>
    <row r="1119" spans="1:17">
      <c r="A1119" s="43"/>
      <c r="B1119" s="67"/>
      <c r="C1119" s="43" t="s">
        <v>181</v>
      </c>
      <c r="D1119" s="187" t="str">
        <f t="shared" si="52"/>
        <v/>
      </c>
      <c r="E1119" s="187" t="str">
        <f t="shared" si="53"/>
        <v/>
      </c>
      <c r="F1119" s="187" t="str">
        <f t="shared" si="54"/>
        <v/>
      </c>
      <c r="G1119" s="187" t="e">
        <f>VLOOKUP(F1119,'Expense group &amp; type'!$E$6:$F$52,2,FALSE)</f>
        <v>#N/A</v>
      </c>
      <c r="H1119" s="46"/>
      <c r="I1119" s="46"/>
      <c r="J1119" s="189">
        <v>0</v>
      </c>
      <c r="K1119" s="59"/>
      <c r="L1119" s="188">
        <v>0</v>
      </c>
      <c r="M1119" s="49"/>
      <c r="N1119" s="46"/>
      <c r="O1119" s="46"/>
      <c r="P1119" s="46"/>
      <c r="Q1119" s="46"/>
    </row>
    <row r="1120" spans="1:17">
      <c r="A1120" s="43"/>
      <c r="B1120" s="67"/>
      <c r="C1120" s="43" t="s">
        <v>181</v>
      </c>
      <c r="D1120" s="187" t="str">
        <f t="shared" si="52"/>
        <v/>
      </c>
      <c r="E1120" s="187" t="str">
        <f t="shared" si="53"/>
        <v/>
      </c>
      <c r="F1120" s="187" t="str">
        <f t="shared" si="54"/>
        <v/>
      </c>
      <c r="G1120" s="187" t="e">
        <f>VLOOKUP(F1120,'Expense group &amp; type'!$E$6:$F$52,2,FALSE)</f>
        <v>#N/A</v>
      </c>
      <c r="H1120" s="46"/>
      <c r="I1120" s="46"/>
      <c r="J1120" s="189">
        <v>0</v>
      </c>
      <c r="K1120" s="59"/>
      <c r="L1120" s="188">
        <v>0</v>
      </c>
      <c r="M1120" s="49"/>
      <c r="N1120" s="46"/>
      <c r="O1120" s="46"/>
      <c r="P1120" s="46"/>
      <c r="Q1120" s="46"/>
    </row>
    <row r="1121" spans="1:17">
      <c r="A1121" s="43"/>
      <c r="B1121" s="67"/>
      <c r="C1121" s="43" t="s">
        <v>181</v>
      </c>
      <c r="D1121" s="187" t="str">
        <f t="shared" si="52"/>
        <v/>
      </c>
      <c r="E1121" s="187" t="str">
        <f t="shared" si="53"/>
        <v/>
      </c>
      <c r="F1121" s="187" t="str">
        <f t="shared" si="54"/>
        <v/>
      </c>
      <c r="G1121" s="187" t="e">
        <f>VLOOKUP(F1121,'Expense group &amp; type'!$E$6:$F$52,2,FALSE)</f>
        <v>#N/A</v>
      </c>
      <c r="H1121" s="46"/>
      <c r="I1121" s="46"/>
      <c r="J1121" s="189">
        <v>0</v>
      </c>
      <c r="K1121" s="59"/>
      <c r="L1121" s="188">
        <v>0</v>
      </c>
      <c r="M1121" s="49"/>
      <c r="N1121" s="46"/>
      <c r="O1121" s="46"/>
      <c r="P1121" s="46"/>
      <c r="Q1121" s="46"/>
    </row>
    <row r="1122" spans="1:17">
      <c r="A1122" s="43"/>
      <c r="B1122" s="67"/>
      <c r="C1122" s="43" t="s">
        <v>181</v>
      </c>
      <c r="D1122" s="187" t="str">
        <f t="shared" si="52"/>
        <v/>
      </c>
      <c r="E1122" s="187" t="str">
        <f t="shared" si="53"/>
        <v/>
      </c>
      <c r="F1122" s="187" t="str">
        <f t="shared" si="54"/>
        <v/>
      </c>
      <c r="G1122" s="187" t="e">
        <f>VLOOKUP(F1122,'Expense group &amp; type'!$E$6:$F$52,2,FALSE)</f>
        <v>#N/A</v>
      </c>
      <c r="H1122" s="46"/>
      <c r="I1122" s="46"/>
      <c r="J1122" s="189">
        <v>0</v>
      </c>
      <c r="K1122" s="59"/>
      <c r="L1122" s="188">
        <v>0</v>
      </c>
      <c r="M1122" s="49"/>
      <c r="N1122" s="46"/>
      <c r="O1122" s="46"/>
      <c r="P1122" s="46"/>
      <c r="Q1122" s="46"/>
    </row>
    <row r="1123" spans="1:17">
      <c r="A1123" s="43"/>
      <c r="B1123" s="67"/>
      <c r="C1123" s="43" t="s">
        <v>181</v>
      </c>
      <c r="D1123" s="187" t="str">
        <f t="shared" si="52"/>
        <v/>
      </c>
      <c r="E1123" s="187" t="str">
        <f t="shared" si="53"/>
        <v/>
      </c>
      <c r="F1123" s="187" t="str">
        <f t="shared" si="54"/>
        <v/>
      </c>
      <c r="G1123" s="187" t="e">
        <f>VLOOKUP(F1123,'Expense group &amp; type'!$E$6:$F$52,2,FALSE)</f>
        <v>#N/A</v>
      </c>
      <c r="H1123" s="46"/>
      <c r="I1123" s="46"/>
      <c r="J1123" s="189">
        <v>0</v>
      </c>
      <c r="K1123" s="59"/>
      <c r="L1123" s="188">
        <v>0</v>
      </c>
      <c r="M1123" s="49"/>
      <c r="N1123" s="46"/>
      <c r="O1123" s="46"/>
      <c r="P1123" s="46"/>
      <c r="Q1123" s="46"/>
    </row>
    <row r="1124" spans="1:17">
      <c r="A1124" s="43"/>
      <c r="B1124" s="67"/>
      <c r="C1124" s="43" t="s">
        <v>181</v>
      </c>
      <c r="D1124" s="187" t="str">
        <f t="shared" si="52"/>
        <v/>
      </c>
      <c r="E1124" s="187" t="str">
        <f t="shared" si="53"/>
        <v/>
      </c>
      <c r="F1124" s="187" t="str">
        <f t="shared" si="54"/>
        <v/>
      </c>
      <c r="G1124" s="187" t="e">
        <f>VLOOKUP(F1124,'Expense group &amp; type'!$E$6:$F$52,2,FALSE)</f>
        <v>#N/A</v>
      </c>
      <c r="H1124" s="46"/>
      <c r="I1124" s="46"/>
      <c r="J1124" s="189">
        <v>0</v>
      </c>
      <c r="K1124" s="59"/>
      <c r="L1124" s="188">
        <v>0</v>
      </c>
      <c r="M1124" s="49"/>
      <c r="N1124" s="46"/>
      <c r="O1124" s="46"/>
      <c r="P1124" s="46"/>
      <c r="Q1124" s="46"/>
    </row>
    <row r="1125" spans="1:17">
      <c r="A1125" s="43"/>
      <c r="B1125" s="67"/>
      <c r="C1125" s="43" t="s">
        <v>181</v>
      </c>
      <c r="D1125" s="187" t="str">
        <f t="shared" si="52"/>
        <v/>
      </c>
      <c r="E1125" s="187" t="str">
        <f t="shared" si="53"/>
        <v/>
      </c>
      <c r="F1125" s="187" t="str">
        <f t="shared" si="54"/>
        <v/>
      </c>
      <c r="G1125" s="187" t="e">
        <f>VLOOKUP(F1125,'Expense group &amp; type'!$E$6:$F$52,2,FALSE)</f>
        <v>#N/A</v>
      </c>
      <c r="H1125" s="46"/>
      <c r="I1125" s="46"/>
      <c r="J1125" s="189">
        <v>0</v>
      </c>
      <c r="K1125" s="59"/>
      <c r="L1125" s="188">
        <v>0</v>
      </c>
      <c r="M1125" s="49"/>
      <c r="N1125" s="46"/>
      <c r="O1125" s="46"/>
      <c r="P1125" s="46"/>
      <c r="Q1125" s="46"/>
    </row>
    <row r="1126" spans="1:17">
      <c r="A1126" s="43"/>
      <c r="B1126" s="67"/>
      <c r="C1126" s="43" t="s">
        <v>181</v>
      </c>
      <c r="D1126" s="187" t="str">
        <f t="shared" si="52"/>
        <v/>
      </c>
      <c r="E1126" s="187" t="str">
        <f t="shared" si="53"/>
        <v/>
      </c>
      <c r="F1126" s="187" t="str">
        <f t="shared" si="54"/>
        <v/>
      </c>
      <c r="G1126" s="187" t="e">
        <f>VLOOKUP(F1126,'Expense group &amp; type'!$E$6:$F$52,2,FALSE)</f>
        <v>#N/A</v>
      </c>
      <c r="H1126" s="46"/>
      <c r="I1126" s="46"/>
      <c r="J1126" s="189">
        <v>0</v>
      </c>
      <c r="K1126" s="59"/>
      <c r="L1126" s="188">
        <v>0</v>
      </c>
      <c r="M1126" s="49"/>
      <c r="N1126" s="46"/>
      <c r="O1126" s="46"/>
      <c r="P1126" s="46"/>
      <c r="Q1126" s="46"/>
    </row>
    <row r="1127" spans="1:17">
      <c r="A1127" s="43"/>
      <c r="B1127" s="67"/>
      <c r="C1127" s="43" t="s">
        <v>181</v>
      </c>
      <c r="D1127" s="187" t="str">
        <f t="shared" si="52"/>
        <v/>
      </c>
      <c r="E1127" s="187" t="str">
        <f t="shared" si="53"/>
        <v/>
      </c>
      <c r="F1127" s="187" t="str">
        <f t="shared" si="54"/>
        <v/>
      </c>
      <c r="G1127" s="187" t="e">
        <f>VLOOKUP(F1127,'Expense group &amp; type'!$E$6:$F$52,2,FALSE)</f>
        <v>#N/A</v>
      </c>
      <c r="H1127" s="46"/>
      <c r="I1127" s="46"/>
      <c r="J1127" s="189">
        <v>0</v>
      </c>
      <c r="K1127" s="59"/>
      <c r="L1127" s="188">
        <v>0</v>
      </c>
      <c r="M1127" s="49"/>
      <c r="N1127" s="46"/>
      <c r="O1127" s="46"/>
      <c r="P1127" s="46"/>
      <c r="Q1127" s="46"/>
    </row>
    <row r="1128" spans="1:17">
      <c r="A1128" s="43"/>
      <c r="B1128" s="67"/>
      <c r="C1128" s="43" t="s">
        <v>181</v>
      </c>
      <c r="D1128" s="187" t="str">
        <f t="shared" si="52"/>
        <v/>
      </c>
      <c r="E1128" s="187" t="str">
        <f t="shared" si="53"/>
        <v/>
      </c>
      <c r="F1128" s="187" t="str">
        <f t="shared" si="54"/>
        <v/>
      </c>
      <c r="G1128" s="187" t="e">
        <f>VLOOKUP(F1128,'Expense group &amp; type'!$E$6:$F$52,2,FALSE)</f>
        <v>#N/A</v>
      </c>
      <c r="H1128" s="46"/>
      <c r="I1128" s="46"/>
      <c r="J1128" s="189">
        <v>0</v>
      </c>
      <c r="K1128" s="59"/>
      <c r="L1128" s="188">
        <v>0</v>
      </c>
      <c r="M1128" s="49"/>
      <c r="N1128" s="46"/>
      <c r="O1128" s="46"/>
      <c r="P1128" s="46"/>
      <c r="Q1128" s="46"/>
    </row>
    <row r="1129" spans="1:17">
      <c r="A1129" s="43"/>
      <c r="B1129" s="67"/>
      <c r="C1129" s="43" t="s">
        <v>181</v>
      </c>
      <c r="D1129" s="187" t="str">
        <f t="shared" si="52"/>
        <v/>
      </c>
      <c r="E1129" s="187" t="str">
        <f t="shared" si="53"/>
        <v/>
      </c>
      <c r="F1129" s="187" t="str">
        <f t="shared" si="54"/>
        <v/>
      </c>
      <c r="G1129" s="187" t="e">
        <f>VLOOKUP(F1129,'Expense group &amp; type'!$E$6:$F$52,2,FALSE)</f>
        <v>#N/A</v>
      </c>
      <c r="H1129" s="46"/>
      <c r="I1129" s="46"/>
      <c r="J1129" s="189">
        <v>0</v>
      </c>
      <c r="K1129" s="59"/>
      <c r="L1129" s="188">
        <v>0</v>
      </c>
      <c r="M1129" s="49"/>
      <c r="N1129" s="46"/>
      <c r="O1129" s="46"/>
      <c r="P1129" s="46"/>
      <c r="Q1129" s="46"/>
    </row>
    <row r="1130" spans="1:17">
      <c r="A1130" s="43"/>
      <c r="B1130" s="67"/>
      <c r="C1130" s="43" t="s">
        <v>181</v>
      </c>
      <c r="D1130" s="187" t="str">
        <f t="shared" si="52"/>
        <v/>
      </c>
      <c r="E1130" s="187" t="str">
        <f t="shared" si="53"/>
        <v/>
      </c>
      <c r="F1130" s="187" t="str">
        <f t="shared" si="54"/>
        <v/>
      </c>
      <c r="G1130" s="187" t="e">
        <f>VLOOKUP(F1130,'Expense group &amp; type'!$E$6:$F$52,2,FALSE)</f>
        <v>#N/A</v>
      </c>
      <c r="H1130" s="46"/>
      <c r="I1130" s="46"/>
      <c r="J1130" s="189">
        <v>0</v>
      </c>
      <c r="K1130" s="59"/>
      <c r="L1130" s="188">
        <v>0</v>
      </c>
      <c r="M1130" s="49"/>
      <c r="N1130" s="46"/>
      <c r="O1130" s="46"/>
      <c r="P1130" s="46"/>
      <c r="Q1130" s="46"/>
    </row>
    <row r="1131" spans="1:17">
      <c r="A1131" s="43"/>
      <c r="B1131" s="67"/>
      <c r="C1131" s="43" t="s">
        <v>181</v>
      </c>
      <c r="D1131" s="187" t="str">
        <f t="shared" si="52"/>
        <v/>
      </c>
      <c r="E1131" s="187" t="str">
        <f t="shared" si="53"/>
        <v/>
      </c>
      <c r="F1131" s="187" t="str">
        <f t="shared" si="54"/>
        <v/>
      </c>
      <c r="G1131" s="187" t="e">
        <f>VLOOKUP(F1131,'Expense group &amp; type'!$E$6:$F$52,2,FALSE)</f>
        <v>#N/A</v>
      </c>
      <c r="H1131" s="46"/>
      <c r="I1131" s="46"/>
      <c r="J1131" s="189">
        <v>0</v>
      </c>
      <c r="K1131" s="59"/>
      <c r="L1131" s="188">
        <v>0</v>
      </c>
      <c r="M1131" s="49"/>
      <c r="N1131" s="46"/>
      <c r="O1131" s="46"/>
      <c r="P1131" s="46"/>
      <c r="Q1131" s="46"/>
    </row>
    <row r="1132" spans="1:17">
      <c r="A1132" s="43"/>
      <c r="B1132" s="67"/>
      <c r="C1132" s="43" t="s">
        <v>181</v>
      </c>
      <c r="D1132" s="187" t="str">
        <f t="shared" si="52"/>
        <v/>
      </c>
      <c r="E1132" s="187" t="str">
        <f t="shared" si="53"/>
        <v/>
      </c>
      <c r="F1132" s="187" t="str">
        <f t="shared" si="54"/>
        <v/>
      </c>
      <c r="G1132" s="187" t="e">
        <f>VLOOKUP(F1132,'Expense group &amp; type'!$E$6:$F$52,2,FALSE)</f>
        <v>#N/A</v>
      </c>
      <c r="H1132" s="46"/>
      <c r="I1132" s="46"/>
      <c r="J1132" s="189">
        <v>0</v>
      </c>
      <c r="K1132" s="59"/>
      <c r="L1132" s="188">
        <v>0</v>
      </c>
      <c r="M1132" s="49"/>
      <c r="N1132" s="46"/>
      <c r="O1132" s="46"/>
      <c r="P1132" s="46"/>
      <c r="Q1132" s="46"/>
    </row>
    <row r="1133" spans="1:17">
      <c r="A1133" s="43"/>
      <c r="B1133" s="67"/>
      <c r="C1133" s="43" t="s">
        <v>181</v>
      </c>
      <c r="D1133" s="187" t="str">
        <f t="shared" si="52"/>
        <v/>
      </c>
      <c r="E1133" s="187" t="str">
        <f t="shared" si="53"/>
        <v/>
      </c>
      <c r="F1133" s="187" t="str">
        <f t="shared" si="54"/>
        <v/>
      </c>
      <c r="G1133" s="187" t="e">
        <f>VLOOKUP(F1133,'Expense group &amp; type'!$E$6:$F$52,2,FALSE)</f>
        <v>#N/A</v>
      </c>
      <c r="H1133" s="46"/>
      <c r="I1133" s="46"/>
      <c r="J1133" s="189">
        <v>0</v>
      </c>
      <c r="K1133" s="59"/>
      <c r="L1133" s="188">
        <v>0</v>
      </c>
      <c r="M1133" s="49"/>
      <c r="N1133" s="46"/>
      <c r="O1133" s="46"/>
      <c r="P1133" s="46"/>
      <c r="Q1133" s="46"/>
    </row>
    <row r="1134" spans="1:17">
      <c r="A1134" s="43"/>
      <c r="B1134" s="67"/>
      <c r="C1134" s="43" t="s">
        <v>181</v>
      </c>
      <c r="D1134" s="187" t="str">
        <f t="shared" si="52"/>
        <v/>
      </c>
      <c r="E1134" s="187" t="str">
        <f t="shared" si="53"/>
        <v/>
      </c>
      <c r="F1134" s="187" t="str">
        <f t="shared" si="54"/>
        <v/>
      </c>
      <c r="G1134" s="187" t="e">
        <f>VLOOKUP(F1134,'Expense group &amp; type'!$E$6:$F$52,2,FALSE)</f>
        <v>#N/A</v>
      </c>
      <c r="H1134" s="46"/>
      <c r="I1134" s="46"/>
      <c r="J1134" s="189">
        <v>0</v>
      </c>
      <c r="K1134" s="59"/>
      <c r="L1134" s="188">
        <v>0</v>
      </c>
      <c r="M1134" s="49"/>
      <c r="N1134" s="46"/>
      <c r="O1134" s="46"/>
      <c r="P1134" s="46"/>
      <c r="Q1134" s="46"/>
    </row>
    <row r="1135" spans="1:17">
      <c r="A1135" s="43"/>
      <c r="B1135" s="67"/>
      <c r="C1135" s="43" t="s">
        <v>181</v>
      </c>
      <c r="D1135" s="187" t="str">
        <f t="shared" si="52"/>
        <v/>
      </c>
      <c r="E1135" s="187" t="str">
        <f t="shared" si="53"/>
        <v/>
      </c>
      <c r="F1135" s="187" t="str">
        <f t="shared" si="54"/>
        <v/>
      </c>
      <c r="G1135" s="187" t="e">
        <f>VLOOKUP(F1135,'Expense group &amp; type'!$E$6:$F$52,2,FALSE)</f>
        <v>#N/A</v>
      </c>
      <c r="H1135" s="46"/>
      <c r="I1135" s="46"/>
      <c r="J1135" s="189">
        <v>0</v>
      </c>
      <c r="K1135" s="59"/>
      <c r="L1135" s="188">
        <v>0</v>
      </c>
      <c r="M1135" s="49"/>
      <c r="N1135" s="46"/>
      <c r="O1135" s="46"/>
      <c r="P1135" s="46"/>
      <c r="Q1135" s="46"/>
    </row>
    <row r="1136" spans="1:17">
      <c r="A1136" s="43"/>
      <c r="B1136" s="67"/>
      <c r="C1136" s="43" t="s">
        <v>181</v>
      </c>
      <c r="D1136" s="187" t="str">
        <f t="shared" si="52"/>
        <v/>
      </c>
      <c r="E1136" s="187" t="str">
        <f t="shared" si="53"/>
        <v/>
      </c>
      <c r="F1136" s="187" t="str">
        <f t="shared" si="54"/>
        <v/>
      </c>
      <c r="G1136" s="187" t="e">
        <f>VLOOKUP(F1136,'Expense group &amp; type'!$E$6:$F$52,2,FALSE)</f>
        <v>#N/A</v>
      </c>
      <c r="H1136" s="46"/>
      <c r="I1136" s="46"/>
      <c r="J1136" s="189">
        <v>0</v>
      </c>
      <c r="K1136" s="59"/>
      <c r="L1136" s="188">
        <v>0</v>
      </c>
      <c r="M1136" s="49"/>
      <c r="N1136" s="46"/>
      <c r="O1136" s="46"/>
      <c r="P1136" s="46"/>
      <c r="Q1136" s="46"/>
    </row>
    <row r="1137" spans="1:17">
      <c r="A1137" s="43"/>
      <c r="B1137" s="67"/>
      <c r="C1137" s="43" t="s">
        <v>181</v>
      </c>
      <c r="D1137" s="187" t="str">
        <f t="shared" si="52"/>
        <v/>
      </c>
      <c r="E1137" s="187" t="str">
        <f t="shared" si="53"/>
        <v/>
      </c>
      <c r="F1137" s="187" t="str">
        <f t="shared" si="54"/>
        <v/>
      </c>
      <c r="G1137" s="187" t="e">
        <f>VLOOKUP(F1137,'Expense group &amp; type'!$E$6:$F$52,2,FALSE)</f>
        <v>#N/A</v>
      </c>
      <c r="H1137" s="46"/>
      <c r="I1137" s="46"/>
      <c r="J1137" s="189">
        <v>0</v>
      </c>
      <c r="K1137" s="59"/>
      <c r="L1137" s="188">
        <v>0</v>
      </c>
      <c r="M1137" s="49"/>
      <c r="N1137" s="46"/>
      <c r="O1137" s="46"/>
      <c r="P1137" s="46"/>
      <c r="Q1137" s="46"/>
    </row>
    <row r="1138" spans="1:17">
      <c r="A1138" s="43"/>
      <c r="B1138" s="67"/>
      <c r="C1138" s="43" t="s">
        <v>181</v>
      </c>
      <c r="D1138" s="187" t="str">
        <f t="shared" si="52"/>
        <v/>
      </c>
      <c r="E1138" s="187" t="str">
        <f t="shared" si="53"/>
        <v/>
      </c>
      <c r="F1138" s="187" t="str">
        <f t="shared" si="54"/>
        <v/>
      </c>
      <c r="G1138" s="187" t="e">
        <f>VLOOKUP(F1138,'Expense group &amp; type'!$E$6:$F$52,2,FALSE)</f>
        <v>#N/A</v>
      </c>
      <c r="H1138" s="46"/>
      <c r="I1138" s="46"/>
      <c r="J1138" s="189">
        <v>0</v>
      </c>
      <c r="K1138" s="59"/>
      <c r="L1138" s="188">
        <v>0</v>
      </c>
      <c r="M1138" s="49"/>
      <c r="N1138" s="46"/>
      <c r="O1138" s="46"/>
      <c r="P1138" s="46"/>
      <c r="Q1138" s="46"/>
    </row>
    <row r="1139" spans="1:17">
      <c r="A1139" s="43"/>
      <c r="B1139" s="67"/>
      <c r="C1139" s="43" t="s">
        <v>181</v>
      </c>
      <c r="D1139" s="187" t="str">
        <f t="shared" si="52"/>
        <v/>
      </c>
      <c r="E1139" s="187" t="str">
        <f t="shared" si="53"/>
        <v/>
      </c>
      <c r="F1139" s="187" t="str">
        <f t="shared" si="54"/>
        <v/>
      </c>
      <c r="G1139" s="187" t="e">
        <f>VLOOKUP(F1139,'Expense group &amp; type'!$E$6:$F$52,2,FALSE)</f>
        <v>#N/A</v>
      </c>
      <c r="H1139" s="46"/>
      <c r="I1139" s="46"/>
      <c r="J1139" s="189">
        <v>0</v>
      </c>
      <c r="K1139" s="59"/>
      <c r="L1139" s="188">
        <v>0</v>
      </c>
      <c r="M1139" s="49"/>
      <c r="N1139" s="46"/>
      <c r="O1139" s="46"/>
      <c r="P1139" s="46"/>
      <c r="Q1139" s="46"/>
    </row>
    <row r="1140" spans="1:17">
      <c r="A1140" s="43"/>
      <c r="B1140" s="67"/>
      <c r="C1140" s="43" t="s">
        <v>181</v>
      </c>
      <c r="D1140" s="187" t="str">
        <f t="shared" si="52"/>
        <v/>
      </c>
      <c r="E1140" s="187" t="str">
        <f t="shared" si="53"/>
        <v/>
      </c>
      <c r="F1140" s="187" t="str">
        <f t="shared" si="54"/>
        <v/>
      </c>
      <c r="G1140" s="187" t="e">
        <f>VLOOKUP(F1140,'Expense group &amp; type'!$E$6:$F$52,2,FALSE)</f>
        <v>#N/A</v>
      </c>
      <c r="H1140" s="46"/>
      <c r="I1140" s="46"/>
      <c r="J1140" s="189">
        <v>0</v>
      </c>
      <c r="K1140" s="59"/>
      <c r="L1140" s="188">
        <v>0</v>
      </c>
      <c r="M1140" s="49"/>
      <c r="N1140" s="46"/>
      <c r="O1140" s="46"/>
      <c r="P1140" s="46"/>
      <c r="Q1140" s="46"/>
    </row>
    <row r="1141" spans="1:17">
      <c r="A1141" s="43"/>
      <c r="B1141" s="67"/>
      <c r="C1141" s="43" t="s">
        <v>181</v>
      </c>
      <c r="D1141" s="187" t="str">
        <f t="shared" si="52"/>
        <v/>
      </c>
      <c r="E1141" s="187" t="str">
        <f t="shared" si="53"/>
        <v/>
      </c>
      <c r="F1141" s="187" t="str">
        <f t="shared" si="54"/>
        <v/>
      </c>
      <c r="G1141" s="187" t="e">
        <f>VLOOKUP(F1141,'Expense group &amp; type'!$E$6:$F$52,2,FALSE)</f>
        <v>#N/A</v>
      </c>
      <c r="H1141" s="46"/>
      <c r="I1141" s="46"/>
      <c r="J1141" s="189">
        <v>0</v>
      </c>
      <c r="K1141" s="59"/>
      <c r="L1141" s="188">
        <v>0</v>
      </c>
      <c r="M1141" s="49"/>
      <c r="N1141" s="46"/>
      <c r="O1141" s="46"/>
      <c r="P1141" s="46"/>
      <c r="Q1141" s="46"/>
    </row>
    <row r="1142" spans="1:17">
      <c r="A1142" s="43"/>
      <c r="B1142" s="67"/>
      <c r="C1142" s="43" t="s">
        <v>181</v>
      </c>
      <c r="D1142" s="187" t="str">
        <f t="shared" si="52"/>
        <v/>
      </c>
      <c r="E1142" s="187" t="str">
        <f t="shared" si="53"/>
        <v/>
      </c>
      <c r="F1142" s="187" t="str">
        <f t="shared" si="54"/>
        <v/>
      </c>
      <c r="G1142" s="187" t="e">
        <f>VLOOKUP(F1142,'Expense group &amp; type'!$E$6:$F$52,2,FALSE)</f>
        <v>#N/A</v>
      </c>
      <c r="H1142" s="46"/>
      <c r="I1142" s="46"/>
      <c r="J1142" s="189">
        <v>0</v>
      </c>
      <c r="K1142" s="59"/>
      <c r="L1142" s="188">
        <v>0</v>
      </c>
      <c r="M1142" s="49"/>
      <c r="N1142" s="46"/>
      <c r="O1142" s="46"/>
      <c r="P1142" s="46"/>
      <c r="Q1142" s="46"/>
    </row>
    <row r="1143" spans="1:17">
      <c r="A1143" s="43"/>
      <c r="B1143" s="67"/>
      <c r="C1143" s="43" t="s">
        <v>181</v>
      </c>
      <c r="D1143" s="187" t="str">
        <f t="shared" si="52"/>
        <v/>
      </c>
      <c r="E1143" s="187" t="str">
        <f t="shared" si="53"/>
        <v/>
      </c>
      <c r="F1143" s="187" t="str">
        <f t="shared" si="54"/>
        <v/>
      </c>
      <c r="G1143" s="187" t="e">
        <f>VLOOKUP(F1143,'Expense group &amp; type'!$E$6:$F$52,2,FALSE)</f>
        <v>#N/A</v>
      </c>
      <c r="H1143" s="46"/>
      <c r="I1143" s="46"/>
      <c r="J1143" s="189">
        <v>0</v>
      </c>
      <c r="K1143" s="59"/>
      <c r="L1143" s="188">
        <v>0</v>
      </c>
      <c r="M1143" s="49"/>
      <c r="N1143" s="46"/>
      <c r="O1143" s="46"/>
      <c r="P1143" s="46"/>
      <c r="Q1143" s="46"/>
    </row>
    <row r="1144" spans="1:17">
      <c r="A1144" s="43"/>
      <c r="B1144" s="67"/>
      <c r="C1144" s="43" t="s">
        <v>181</v>
      </c>
      <c r="D1144" s="187" t="str">
        <f t="shared" si="52"/>
        <v/>
      </c>
      <c r="E1144" s="187" t="str">
        <f t="shared" si="53"/>
        <v/>
      </c>
      <c r="F1144" s="187" t="str">
        <f t="shared" si="54"/>
        <v/>
      </c>
      <c r="G1144" s="187" t="e">
        <f>VLOOKUP(F1144,'Expense group &amp; type'!$E$6:$F$52,2,FALSE)</f>
        <v>#N/A</v>
      </c>
      <c r="H1144" s="46"/>
      <c r="I1144" s="46"/>
      <c r="J1144" s="189">
        <v>0</v>
      </c>
      <c r="K1144" s="59"/>
      <c r="L1144" s="188">
        <v>0</v>
      </c>
      <c r="M1144" s="49"/>
      <c r="N1144" s="46"/>
      <c r="O1144" s="46"/>
      <c r="P1144" s="46"/>
      <c r="Q1144" s="46"/>
    </row>
    <row r="1145" spans="1:17">
      <c r="A1145" s="43"/>
      <c r="B1145" s="67"/>
      <c r="C1145" s="43" t="s">
        <v>181</v>
      </c>
      <c r="D1145" s="187" t="str">
        <f t="shared" si="52"/>
        <v/>
      </c>
      <c r="E1145" s="187" t="str">
        <f t="shared" si="53"/>
        <v/>
      </c>
      <c r="F1145" s="187" t="str">
        <f t="shared" si="54"/>
        <v/>
      </c>
      <c r="G1145" s="187" t="e">
        <f>VLOOKUP(F1145,'Expense group &amp; type'!$E$6:$F$52,2,FALSE)</f>
        <v>#N/A</v>
      </c>
      <c r="H1145" s="46"/>
      <c r="I1145" s="46"/>
      <c r="J1145" s="189">
        <v>0</v>
      </c>
      <c r="K1145" s="59"/>
      <c r="L1145" s="188">
        <v>0</v>
      </c>
      <c r="M1145" s="49"/>
      <c r="N1145" s="46"/>
      <c r="O1145" s="46"/>
      <c r="P1145" s="46"/>
      <c r="Q1145" s="46"/>
    </row>
    <row r="1146" spans="1:17">
      <c r="A1146" s="43"/>
      <c r="B1146" s="67"/>
      <c r="C1146" s="43" t="s">
        <v>181</v>
      </c>
      <c r="D1146" s="187" t="str">
        <f t="shared" si="52"/>
        <v/>
      </c>
      <c r="E1146" s="187" t="str">
        <f t="shared" si="53"/>
        <v/>
      </c>
      <c r="F1146" s="187" t="str">
        <f t="shared" si="54"/>
        <v/>
      </c>
      <c r="G1146" s="187" t="e">
        <f>VLOOKUP(F1146,'Expense group &amp; type'!$E$6:$F$52,2,FALSE)</f>
        <v>#N/A</v>
      </c>
      <c r="H1146" s="46"/>
      <c r="I1146" s="46"/>
      <c r="J1146" s="189">
        <v>0</v>
      </c>
      <c r="K1146" s="59"/>
      <c r="L1146" s="188">
        <v>0</v>
      </c>
      <c r="M1146" s="49"/>
      <c r="N1146" s="46"/>
      <c r="O1146" s="46"/>
      <c r="P1146" s="46"/>
      <c r="Q1146" s="46"/>
    </row>
    <row r="1147" spans="1:17">
      <c r="A1147" s="43"/>
      <c r="B1147" s="67"/>
      <c r="C1147" s="43" t="s">
        <v>181</v>
      </c>
      <c r="D1147" s="187" t="str">
        <f t="shared" si="52"/>
        <v/>
      </c>
      <c r="E1147" s="187" t="str">
        <f t="shared" si="53"/>
        <v/>
      </c>
      <c r="F1147" s="187" t="str">
        <f t="shared" si="54"/>
        <v/>
      </c>
      <c r="G1147" s="187" t="e">
        <f>VLOOKUP(F1147,'Expense group &amp; type'!$E$6:$F$52,2,FALSE)</f>
        <v>#N/A</v>
      </c>
      <c r="H1147" s="46"/>
      <c r="I1147" s="46"/>
      <c r="J1147" s="189">
        <v>0</v>
      </c>
      <c r="K1147" s="59"/>
      <c r="L1147" s="188">
        <v>0</v>
      </c>
      <c r="M1147" s="49"/>
      <c r="N1147" s="46"/>
      <c r="O1147" s="46"/>
      <c r="P1147" s="46"/>
      <c r="Q1147" s="46"/>
    </row>
    <row r="1148" spans="1:17">
      <c r="A1148" s="43"/>
      <c r="B1148" s="67"/>
      <c r="C1148" s="43" t="s">
        <v>181</v>
      </c>
      <c r="D1148" s="187" t="str">
        <f t="shared" si="52"/>
        <v/>
      </c>
      <c r="E1148" s="187" t="str">
        <f t="shared" si="53"/>
        <v/>
      </c>
      <c r="F1148" s="187" t="str">
        <f t="shared" si="54"/>
        <v/>
      </c>
      <c r="G1148" s="187" t="e">
        <f>VLOOKUP(F1148,'Expense group &amp; type'!$E$6:$F$52,2,FALSE)</f>
        <v>#N/A</v>
      </c>
      <c r="H1148" s="46"/>
      <c r="I1148" s="46"/>
      <c r="J1148" s="189">
        <v>0</v>
      </c>
      <c r="K1148" s="59"/>
      <c r="L1148" s="188">
        <v>0</v>
      </c>
      <c r="M1148" s="49"/>
      <c r="N1148" s="46"/>
      <c r="O1148" s="46"/>
      <c r="P1148" s="46"/>
      <c r="Q1148" s="46"/>
    </row>
    <row r="1149" spans="1:17">
      <c r="A1149" s="43"/>
      <c r="B1149" s="67"/>
      <c r="C1149" s="43" t="s">
        <v>181</v>
      </c>
      <c r="D1149" s="187" t="str">
        <f t="shared" si="52"/>
        <v/>
      </c>
      <c r="E1149" s="187" t="str">
        <f t="shared" si="53"/>
        <v/>
      </c>
      <c r="F1149" s="187" t="str">
        <f t="shared" si="54"/>
        <v/>
      </c>
      <c r="G1149" s="187" t="e">
        <f>VLOOKUP(F1149,'Expense group &amp; type'!$E$6:$F$52,2,FALSE)</f>
        <v>#N/A</v>
      </c>
      <c r="H1149" s="46"/>
      <c r="I1149" s="46"/>
      <c r="J1149" s="189">
        <v>0</v>
      </c>
      <c r="K1149" s="59"/>
      <c r="L1149" s="188">
        <v>0</v>
      </c>
      <c r="M1149" s="49"/>
      <c r="N1149" s="46"/>
      <c r="O1149" s="46"/>
      <c r="P1149" s="46"/>
      <c r="Q1149" s="46"/>
    </row>
    <row r="1150" spans="1:17">
      <c r="A1150" s="43"/>
      <c r="B1150" s="67"/>
      <c r="C1150" s="43" t="s">
        <v>181</v>
      </c>
      <c r="D1150" s="187" t="str">
        <f t="shared" si="52"/>
        <v/>
      </c>
      <c r="E1150" s="187" t="str">
        <f t="shared" si="53"/>
        <v/>
      </c>
      <c r="F1150" s="187" t="str">
        <f t="shared" si="54"/>
        <v/>
      </c>
      <c r="G1150" s="187" t="e">
        <f>VLOOKUP(F1150,'Expense group &amp; type'!$E$6:$F$52,2,FALSE)</f>
        <v>#N/A</v>
      </c>
      <c r="H1150" s="46"/>
      <c r="I1150" s="46"/>
      <c r="J1150" s="189">
        <v>0</v>
      </c>
      <c r="K1150" s="59"/>
      <c r="L1150" s="188">
        <v>0</v>
      </c>
      <c r="M1150" s="49"/>
      <c r="N1150" s="46"/>
      <c r="O1150" s="46"/>
      <c r="P1150" s="46"/>
      <c r="Q1150" s="46"/>
    </row>
    <row r="1151" spans="1:17">
      <c r="A1151" s="43"/>
      <c r="B1151" s="67"/>
      <c r="C1151" s="43" t="s">
        <v>181</v>
      </c>
      <c r="D1151" s="187" t="str">
        <f t="shared" si="52"/>
        <v/>
      </c>
      <c r="E1151" s="187" t="str">
        <f t="shared" si="53"/>
        <v/>
      </c>
      <c r="F1151" s="187" t="str">
        <f t="shared" si="54"/>
        <v/>
      </c>
      <c r="G1151" s="187" t="e">
        <f>VLOOKUP(F1151,'Expense group &amp; type'!$E$6:$F$52,2,FALSE)</f>
        <v>#N/A</v>
      </c>
      <c r="H1151" s="46"/>
      <c r="I1151" s="46"/>
      <c r="J1151" s="189">
        <v>0</v>
      </c>
      <c r="K1151" s="59"/>
      <c r="L1151" s="188">
        <v>0</v>
      </c>
      <c r="M1151" s="49"/>
      <c r="N1151" s="46"/>
      <c r="O1151" s="46"/>
      <c r="P1151" s="46"/>
      <c r="Q1151" s="46"/>
    </row>
    <row r="1152" spans="1:17">
      <c r="A1152" s="43"/>
      <c r="B1152" s="67"/>
      <c r="C1152" s="43" t="s">
        <v>181</v>
      </c>
      <c r="D1152" s="187" t="str">
        <f t="shared" si="52"/>
        <v/>
      </c>
      <c r="E1152" s="187" t="str">
        <f t="shared" si="53"/>
        <v/>
      </c>
      <c r="F1152" s="187" t="str">
        <f t="shared" si="54"/>
        <v/>
      </c>
      <c r="G1152" s="187" t="e">
        <f>VLOOKUP(F1152,'Expense group &amp; type'!$E$6:$F$52,2,FALSE)</f>
        <v>#N/A</v>
      </c>
      <c r="H1152" s="46"/>
      <c r="I1152" s="46"/>
      <c r="J1152" s="189">
        <v>0</v>
      </c>
      <c r="K1152" s="59"/>
      <c r="L1152" s="188">
        <v>0</v>
      </c>
      <c r="M1152" s="49"/>
      <c r="N1152" s="46"/>
      <c r="O1152" s="46"/>
      <c r="P1152" s="46"/>
      <c r="Q1152" s="46"/>
    </row>
    <row r="1153" spans="1:17">
      <c r="A1153" s="43"/>
      <c r="B1153" s="67"/>
      <c r="C1153" s="43" t="s">
        <v>181</v>
      </c>
      <c r="D1153" s="187" t="str">
        <f t="shared" si="52"/>
        <v/>
      </c>
      <c r="E1153" s="187" t="str">
        <f t="shared" si="53"/>
        <v/>
      </c>
      <c r="F1153" s="187" t="str">
        <f t="shared" si="54"/>
        <v/>
      </c>
      <c r="G1153" s="187" t="e">
        <f>VLOOKUP(F1153,'Expense group &amp; type'!$E$6:$F$52,2,FALSE)</f>
        <v>#N/A</v>
      </c>
      <c r="H1153" s="46"/>
      <c r="I1153" s="46"/>
      <c r="J1153" s="189">
        <v>0</v>
      </c>
      <c r="K1153" s="59"/>
      <c r="L1153" s="188">
        <v>0</v>
      </c>
      <c r="M1153" s="49"/>
      <c r="N1153" s="46"/>
      <c r="O1153" s="46"/>
      <c r="P1153" s="46"/>
      <c r="Q1153" s="46"/>
    </row>
    <row r="1154" spans="1:17">
      <c r="A1154" s="43"/>
      <c r="B1154" s="67"/>
      <c r="C1154" s="43" t="s">
        <v>181</v>
      </c>
      <c r="D1154" s="187" t="str">
        <f t="shared" si="52"/>
        <v/>
      </c>
      <c r="E1154" s="187" t="str">
        <f t="shared" si="53"/>
        <v/>
      </c>
      <c r="F1154" s="187" t="str">
        <f t="shared" si="54"/>
        <v/>
      </c>
      <c r="G1154" s="187" t="e">
        <f>VLOOKUP(F1154,'Expense group &amp; type'!$E$6:$F$52,2,FALSE)</f>
        <v>#N/A</v>
      </c>
      <c r="H1154" s="46"/>
      <c r="I1154" s="46"/>
      <c r="J1154" s="189">
        <v>0</v>
      </c>
      <c r="K1154" s="59"/>
      <c r="L1154" s="188">
        <v>0</v>
      </c>
      <c r="M1154" s="49"/>
      <c r="N1154" s="46"/>
      <c r="O1154" s="46"/>
      <c r="P1154" s="46"/>
      <c r="Q1154" s="46"/>
    </row>
    <row r="1155" spans="1:17">
      <c r="A1155" s="43"/>
      <c r="B1155" s="67"/>
      <c r="C1155" s="43" t="s">
        <v>181</v>
      </c>
      <c r="D1155" s="187" t="str">
        <f t="shared" si="52"/>
        <v/>
      </c>
      <c r="E1155" s="187" t="str">
        <f t="shared" si="53"/>
        <v/>
      </c>
      <c r="F1155" s="187" t="str">
        <f t="shared" si="54"/>
        <v/>
      </c>
      <c r="G1155" s="187" t="e">
        <f>VLOOKUP(F1155,'Expense group &amp; type'!$E$6:$F$52,2,FALSE)</f>
        <v>#N/A</v>
      </c>
      <c r="H1155" s="46"/>
      <c r="I1155" s="46"/>
      <c r="J1155" s="189">
        <v>0</v>
      </c>
      <c r="K1155" s="59"/>
      <c r="L1155" s="188">
        <v>0</v>
      </c>
      <c r="M1155" s="49"/>
      <c r="N1155" s="46"/>
      <c r="O1155" s="46"/>
      <c r="P1155" s="46"/>
      <c r="Q1155" s="46"/>
    </row>
    <row r="1156" spans="1:17">
      <c r="A1156" s="43"/>
      <c r="B1156" s="67"/>
      <c r="C1156" s="43" t="s">
        <v>181</v>
      </c>
      <c r="D1156" s="187" t="str">
        <f t="shared" si="52"/>
        <v/>
      </c>
      <c r="E1156" s="187" t="str">
        <f t="shared" si="53"/>
        <v/>
      </c>
      <c r="F1156" s="187" t="str">
        <f t="shared" si="54"/>
        <v/>
      </c>
      <c r="G1156" s="187" t="e">
        <f>VLOOKUP(F1156,'Expense group &amp; type'!$E$6:$F$52,2,FALSE)</f>
        <v>#N/A</v>
      </c>
      <c r="H1156" s="46"/>
      <c r="I1156" s="46"/>
      <c r="J1156" s="189">
        <v>0</v>
      </c>
      <c r="K1156" s="59"/>
      <c r="L1156" s="188">
        <v>0</v>
      </c>
      <c r="M1156" s="49"/>
      <c r="N1156" s="46"/>
      <c r="O1156" s="46"/>
      <c r="P1156" s="46"/>
      <c r="Q1156" s="46"/>
    </row>
    <row r="1157" spans="1:17">
      <c r="A1157" s="43"/>
      <c r="B1157" s="67"/>
      <c r="C1157" s="43" t="s">
        <v>181</v>
      </c>
      <c r="D1157" s="187" t="str">
        <f t="shared" si="52"/>
        <v/>
      </c>
      <c r="E1157" s="187" t="str">
        <f t="shared" si="53"/>
        <v/>
      </c>
      <c r="F1157" s="187" t="str">
        <f t="shared" si="54"/>
        <v/>
      </c>
      <c r="G1157" s="187" t="e">
        <f>VLOOKUP(F1157,'Expense group &amp; type'!$E$6:$F$52,2,FALSE)</f>
        <v>#N/A</v>
      </c>
      <c r="H1157" s="46"/>
      <c r="I1157" s="46"/>
      <c r="J1157" s="189">
        <v>0</v>
      </c>
      <c r="K1157" s="59"/>
      <c r="L1157" s="188">
        <v>0</v>
      </c>
      <c r="M1157" s="49"/>
      <c r="N1157" s="46"/>
      <c r="O1157" s="46"/>
      <c r="P1157" s="46"/>
      <c r="Q1157" s="46"/>
    </row>
    <row r="1158" spans="1:17">
      <c r="A1158" s="43"/>
      <c r="B1158" s="67"/>
      <c r="C1158" s="43" t="s">
        <v>181</v>
      </c>
      <c r="D1158" s="187" t="str">
        <f t="shared" si="52"/>
        <v/>
      </c>
      <c r="E1158" s="187" t="str">
        <f t="shared" si="53"/>
        <v/>
      </c>
      <c r="F1158" s="187" t="str">
        <f t="shared" si="54"/>
        <v/>
      </c>
      <c r="G1158" s="187" t="e">
        <f>VLOOKUP(F1158,'Expense group &amp; type'!$E$6:$F$52,2,FALSE)</f>
        <v>#N/A</v>
      </c>
      <c r="H1158" s="46"/>
      <c r="I1158" s="46"/>
      <c r="J1158" s="189">
        <v>0</v>
      </c>
      <c r="K1158" s="59"/>
      <c r="L1158" s="188">
        <v>0</v>
      </c>
      <c r="M1158" s="49"/>
      <c r="N1158" s="46"/>
      <c r="O1158" s="46"/>
      <c r="P1158" s="46"/>
      <c r="Q1158" s="46"/>
    </row>
    <row r="1159" spans="1:17">
      <c r="A1159" s="43"/>
      <c r="B1159" s="67"/>
      <c r="C1159" s="43" t="s">
        <v>181</v>
      </c>
      <c r="D1159" s="187" t="str">
        <f t="shared" si="52"/>
        <v/>
      </c>
      <c r="E1159" s="187" t="str">
        <f t="shared" si="53"/>
        <v/>
      </c>
      <c r="F1159" s="187" t="str">
        <f t="shared" si="54"/>
        <v/>
      </c>
      <c r="G1159" s="187" t="e">
        <f>VLOOKUP(F1159,'Expense group &amp; type'!$E$6:$F$52,2,FALSE)</f>
        <v>#N/A</v>
      </c>
      <c r="H1159" s="186"/>
      <c r="I1159" s="46"/>
      <c r="J1159" s="189">
        <v>0</v>
      </c>
      <c r="K1159" s="59"/>
      <c r="L1159" s="188">
        <v>0</v>
      </c>
      <c r="M1159" s="49"/>
      <c r="N1159" s="46"/>
      <c r="O1159" s="46"/>
      <c r="P1159" s="46"/>
      <c r="Q1159" s="46"/>
    </row>
    <row r="1160" spans="1:17">
      <c r="A1160" s="43"/>
      <c r="B1160" s="67"/>
      <c r="C1160" s="43" t="s">
        <v>181</v>
      </c>
      <c r="D1160" s="187" t="str">
        <f t="shared" si="52"/>
        <v/>
      </c>
      <c r="E1160" s="187" t="str">
        <f t="shared" si="53"/>
        <v/>
      </c>
      <c r="F1160" s="187" t="str">
        <f t="shared" si="54"/>
        <v/>
      </c>
      <c r="G1160" s="187" t="e">
        <f>VLOOKUP(F1160,'Expense group &amp; type'!$E$6:$F$52,2,FALSE)</f>
        <v>#N/A</v>
      </c>
      <c r="H1160" s="46"/>
      <c r="I1160" s="46"/>
      <c r="J1160" s="189">
        <v>0</v>
      </c>
      <c r="K1160" s="59"/>
      <c r="L1160" s="188">
        <v>0</v>
      </c>
      <c r="M1160" s="49"/>
      <c r="N1160" s="46"/>
      <c r="O1160" s="46"/>
      <c r="P1160" s="46"/>
      <c r="Q1160" s="46"/>
    </row>
    <row r="1161" spans="1:17">
      <c r="A1161" s="43"/>
      <c r="B1161" s="67"/>
      <c r="C1161" s="43" t="s">
        <v>181</v>
      </c>
      <c r="D1161" s="187" t="str">
        <f t="shared" si="52"/>
        <v/>
      </c>
      <c r="E1161" s="187" t="str">
        <f t="shared" si="53"/>
        <v/>
      </c>
      <c r="F1161" s="187" t="str">
        <f t="shared" si="54"/>
        <v/>
      </c>
      <c r="G1161" s="187" t="e">
        <f>VLOOKUP(F1161,'Expense group &amp; type'!$E$6:$F$52,2,FALSE)</f>
        <v>#N/A</v>
      </c>
      <c r="H1161" s="46"/>
      <c r="I1161" s="46"/>
      <c r="J1161" s="189">
        <v>0</v>
      </c>
      <c r="K1161" s="59"/>
      <c r="L1161" s="188">
        <v>0</v>
      </c>
      <c r="M1161" s="49"/>
      <c r="N1161" s="46"/>
      <c r="O1161" s="46"/>
      <c r="P1161" s="46"/>
      <c r="Q1161" s="46"/>
    </row>
    <row r="1162" spans="1:17">
      <c r="A1162" s="43"/>
      <c r="B1162" s="67"/>
      <c r="C1162" s="43" t="s">
        <v>181</v>
      </c>
      <c r="D1162" s="187" t="str">
        <f t="shared" si="52"/>
        <v/>
      </c>
      <c r="E1162" s="187" t="str">
        <f t="shared" si="53"/>
        <v/>
      </c>
      <c r="F1162" s="187" t="str">
        <f t="shared" si="54"/>
        <v/>
      </c>
      <c r="G1162" s="187" t="e">
        <f>VLOOKUP(F1162,'Expense group &amp; type'!$E$6:$F$52,2,FALSE)</f>
        <v>#N/A</v>
      </c>
      <c r="H1162" s="46"/>
      <c r="I1162" s="46"/>
      <c r="J1162" s="189">
        <v>0</v>
      </c>
      <c r="K1162" s="59"/>
      <c r="L1162" s="188">
        <v>0</v>
      </c>
      <c r="M1162" s="49"/>
      <c r="N1162" s="46"/>
      <c r="O1162" s="46"/>
      <c r="P1162" s="46"/>
      <c r="Q1162" s="46"/>
    </row>
    <row r="1163" spans="1:17">
      <c r="A1163" s="43"/>
      <c r="B1163" s="67"/>
      <c r="C1163" s="43" t="s">
        <v>181</v>
      </c>
      <c r="D1163" s="187" t="str">
        <f t="shared" si="52"/>
        <v/>
      </c>
      <c r="E1163" s="187" t="str">
        <f t="shared" si="53"/>
        <v/>
      </c>
      <c r="F1163" s="187" t="str">
        <f t="shared" si="54"/>
        <v/>
      </c>
      <c r="G1163" s="187" t="e">
        <f>VLOOKUP(F1163,'Expense group &amp; type'!$E$6:$F$52,2,FALSE)</f>
        <v>#N/A</v>
      </c>
      <c r="H1163" s="46"/>
      <c r="I1163" s="46"/>
      <c r="J1163" s="189">
        <v>0</v>
      </c>
      <c r="K1163" s="59"/>
      <c r="L1163" s="188">
        <v>0</v>
      </c>
      <c r="M1163" s="49"/>
      <c r="N1163" s="46"/>
      <c r="O1163" s="46"/>
      <c r="P1163" s="46"/>
      <c r="Q1163" s="46"/>
    </row>
    <row r="1164" spans="1:17">
      <c r="A1164" s="43"/>
      <c r="B1164" s="67"/>
      <c r="C1164" s="43" t="s">
        <v>181</v>
      </c>
      <c r="D1164" s="187" t="str">
        <f t="shared" si="52"/>
        <v/>
      </c>
      <c r="E1164" s="187" t="str">
        <f t="shared" si="53"/>
        <v/>
      </c>
      <c r="F1164" s="187" t="str">
        <f t="shared" si="54"/>
        <v/>
      </c>
      <c r="G1164" s="187" t="e">
        <f>VLOOKUP(F1164,'Expense group &amp; type'!$E$6:$F$52,2,FALSE)</f>
        <v>#N/A</v>
      </c>
      <c r="H1164" s="46"/>
      <c r="I1164" s="46"/>
      <c r="J1164" s="189">
        <v>0</v>
      </c>
      <c r="K1164" s="59"/>
      <c r="L1164" s="188">
        <v>0</v>
      </c>
      <c r="M1164" s="49"/>
      <c r="N1164" s="46"/>
      <c r="O1164" s="46"/>
      <c r="P1164" s="46"/>
      <c r="Q1164" s="46"/>
    </row>
    <row r="1165" spans="1:17">
      <c r="A1165" s="43"/>
      <c r="B1165" s="67"/>
      <c r="C1165" s="43" t="s">
        <v>181</v>
      </c>
      <c r="D1165" s="187" t="str">
        <f t="shared" si="52"/>
        <v/>
      </c>
      <c r="E1165" s="187" t="str">
        <f t="shared" si="53"/>
        <v/>
      </c>
      <c r="F1165" s="187" t="str">
        <f t="shared" si="54"/>
        <v/>
      </c>
      <c r="G1165" s="187" t="e">
        <f>VLOOKUP(F1165,'Expense group &amp; type'!$E$6:$F$52,2,FALSE)</f>
        <v>#N/A</v>
      </c>
      <c r="H1165" s="46"/>
      <c r="I1165" s="46"/>
      <c r="J1165" s="189">
        <v>0</v>
      </c>
      <c r="K1165" s="59"/>
      <c r="L1165" s="188">
        <v>0</v>
      </c>
      <c r="M1165" s="49"/>
      <c r="N1165" s="46"/>
      <c r="O1165" s="46"/>
      <c r="P1165" s="46"/>
      <c r="Q1165" s="46"/>
    </row>
    <row r="1166" spans="1:17">
      <c r="A1166" s="43"/>
      <c r="B1166" s="67"/>
      <c r="C1166" s="43" t="s">
        <v>181</v>
      </c>
      <c r="D1166" s="187" t="str">
        <f t="shared" ref="D1166:D1171" si="55">LEFT(RIGHT(B1166,3),1)</f>
        <v/>
      </c>
      <c r="E1166" s="187" t="str">
        <f t="shared" ref="E1166:E1171" si="56">RIGHT(B1166,2)</f>
        <v/>
      </c>
      <c r="F1166" s="187" t="str">
        <f t="shared" ref="F1166:F1171" si="57">RIGHT(LEFT(B1166,3),2)</f>
        <v/>
      </c>
      <c r="G1166" s="187" t="e">
        <f>VLOOKUP(F1166,'Expense group &amp; type'!$E$6:$F$52,2,FALSE)</f>
        <v>#N/A</v>
      </c>
      <c r="H1166" s="46"/>
      <c r="I1166" s="46"/>
      <c r="J1166" s="189">
        <v>0</v>
      </c>
      <c r="K1166" s="59"/>
      <c r="L1166" s="188">
        <v>0</v>
      </c>
      <c r="M1166" s="49"/>
      <c r="N1166" s="46"/>
      <c r="O1166" s="46"/>
      <c r="P1166" s="46"/>
      <c r="Q1166" s="46"/>
    </row>
    <row r="1167" spans="1:17">
      <c r="A1167" s="43"/>
      <c r="B1167" s="67"/>
      <c r="C1167" s="43" t="s">
        <v>181</v>
      </c>
      <c r="D1167" s="187" t="str">
        <f t="shared" si="55"/>
        <v/>
      </c>
      <c r="E1167" s="187" t="str">
        <f t="shared" si="56"/>
        <v/>
      </c>
      <c r="F1167" s="187" t="str">
        <f t="shared" si="57"/>
        <v/>
      </c>
      <c r="G1167" s="187" t="e">
        <f>VLOOKUP(F1167,'Expense group &amp; type'!$E$6:$F$52,2,FALSE)</f>
        <v>#N/A</v>
      </c>
      <c r="H1167" s="46"/>
      <c r="I1167" s="46"/>
      <c r="J1167" s="189">
        <v>0</v>
      </c>
      <c r="K1167" s="59"/>
      <c r="L1167" s="188">
        <v>0</v>
      </c>
      <c r="M1167" s="49"/>
      <c r="N1167" s="46"/>
      <c r="O1167" s="46"/>
      <c r="P1167" s="46"/>
      <c r="Q1167" s="46"/>
    </row>
    <row r="1168" spans="1:17">
      <c r="A1168" s="43"/>
      <c r="B1168" s="67"/>
      <c r="C1168" s="43" t="s">
        <v>181</v>
      </c>
      <c r="D1168" s="187" t="str">
        <f t="shared" si="55"/>
        <v/>
      </c>
      <c r="E1168" s="187" t="str">
        <f t="shared" si="56"/>
        <v/>
      </c>
      <c r="F1168" s="187" t="str">
        <f t="shared" si="57"/>
        <v/>
      </c>
      <c r="G1168" s="187" t="e">
        <f>VLOOKUP(F1168,'Expense group &amp; type'!$E$6:$F$52,2,FALSE)</f>
        <v>#N/A</v>
      </c>
      <c r="H1168" s="46"/>
      <c r="I1168" s="46"/>
      <c r="J1168" s="189">
        <v>0</v>
      </c>
      <c r="K1168" s="59"/>
      <c r="L1168" s="188">
        <v>0</v>
      </c>
      <c r="M1168" s="49"/>
      <c r="N1168" s="46"/>
      <c r="O1168" s="46"/>
      <c r="P1168" s="46"/>
      <c r="Q1168" s="46"/>
    </row>
    <row r="1169" spans="1:17">
      <c r="A1169" s="43"/>
      <c r="B1169" s="67"/>
      <c r="C1169" s="43" t="s">
        <v>181</v>
      </c>
      <c r="D1169" s="187" t="str">
        <f t="shared" si="55"/>
        <v/>
      </c>
      <c r="E1169" s="187" t="str">
        <f t="shared" si="56"/>
        <v/>
      </c>
      <c r="F1169" s="187" t="str">
        <f t="shared" si="57"/>
        <v/>
      </c>
      <c r="G1169" s="187" t="e">
        <f>VLOOKUP(F1169,'Expense group &amp; type'!$E$6:$F$52,2,FALSE)</f>
        <v>#N/A</v>
      </c>
      <c r="H1169" s="46"/>
      <c r="I1169" s="46"/>
      <c r="J1169" s="189">
        <v>0</v>
      </c>
      <c r="K1169" s="59"/>
      <c r="L1169" s="188">
        <v>0</v>
      </c>
      <c r="M1169" s="49"/>
      <c r="N1169" s="46"/>
      <c r="O1169" s="46"/>
      <c r="P1169" s="46"/>
      <c r="Q1169" s="46"/>
    </row>
    <row r="1170" spans="1:17">
      <c r="A1170" s="43"/>
      <c r="B1170" s="67"/>
      <c r="C1170" s="43" t="s">
        <v>181</v>
      </c>
      <c r="D1170" s="187" t="str">
        <f t="shared" si="55"/>
        <v/>
      </c>
      <c r="E1170" s="187" t="str">
        <f t="shared" si="56"/>
        <v/>
      </c>
      <c r="F1170" s="187" t="str">
        <f t="shared" si="57"/>
        <v/>
      </c>
      <c r="G1170" s="187" t="e">
        <f>VLOOKUP(F1170,'Expense group &amp; type'!$E$6:$F$52,2,FALSE)</f>
        <v>#N/A</v>
      </c>
      <c r="H1170" s="46"/>
      <c r="I1170" s="46"/>
      <c r="J1170" s="189">
        <v>0</v>
      </c>
      <c r="K1170" s="59"/>
      <c r="L1170" s="188">
        <v>0</v>
      </c>
      <c r="M1170" s="49"/>
      <c r="N1170" s="46"/>
      <c r="O1170" s="46"/>
      <c r="P1170" s="46"/>
      <c r="Q1170" s="46"/>
    </row>
    <row r="1171" spans="1:17">
      <c r="A1171" s="43"/>
      <c r="B1171" s="67"/>
      <c r="C1171" s="43" t="s">
        <v>181</v>
      </c>
      <c r="D1171" s="187" t="str">
        <f t="shared" si="55"/>
        <v/>
      </c>
      <c r="E1171" s="187" t="str">
        <f t="shared" si="56"/>
        <v/>
      </c>
      <c r="F1171" s="187" t="str">
        <f t="shared" si="57"/>
        <v/>
      </c>
      <c r="G1171" s="187" t="e">
        <f>VLOOKUP(F1171,'Expense group &amp; type'!$E$6:$F$52,2,FALSE)</f>
        <v>#N/A</v>
      </c>
      <c r="H1171" s="46"/>
      <c r="I1171" s="46"/>
      <c r="J1171" s="189">
        <v>0</v>
      </c>
      <c r="K1171" s="59"/>
      <c r="L1171" s="188">
        <v>0</v>
      </c>
      <c r="M1171" s="49"/>
      <c r="N1171" s="46"/>
      <c r="O1171" s="46"/>
      <c r="P1171" s="46"/>
      <c r="Q1171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4:I4"/>
    <mergeCell ref="M4:Q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Period!$A$1:$A$7</xm:f>
          </x14:formula1>
          <xm:sqref>A13:A1171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="90" zoomScaleNormal="90" workbookViewId="0">
      <selection activeCell="D18" sqref="D18"/>
    </sheetView>
  </sheetViews>
  <sheetFormatPr baseColWidth="10" defaultColWidth="11.54296875" defaultRowHeight="14.5"/>
  <cols>
    <col min="1" max="1" width="11.54296875" style="87"/>
    <col min="2" max="3" width="14.54296875" style="87" customWidth="1"/>
    <col min="4" max="4" width="54.453125" style="87" customWidth="1"/>
    <col min="5" max="5" width="11.54296875" style="87"/>
    <col min="6" max="8" width="11.54296875" style="87" customWidth="1"/>
    <col min="9" max="9" width="11.54296875" style="87"/>
    <col min="10" max="12" width="11.54296875" style="87" customWidth="1"/>
    <col min="13" max="13" width="11.54296875" style="87"/>
    <col min="14" max="16" width="11.54296875" style="87" customWidth="1"/>
    <col min="17" max="17" width="11.54296875" style="87"/>
    <col min="18" max="20" width="11.54296875" style="87" customWidth="1"/>
    <col min="21" max="21" width="11.54296875" style="87"/>
    <col min="22" max="24" width="11.54296875" style="87" customWidth="1"/>
    <col min="25" max="16384" width="11.54296875" style="87"/>
  </cols>
  <sheetData>
    <row r="1" spans="1:24">
      <c r="A1" s="373" t="s">
        <v>6</v>
      </c>
      <c r="B1" s="373" t="s">
        <v>191</v>
      </c>
      <c r="C1" s="373" t="s">
        <v>266</v>
      </c>
      <c r="D1" s="373" t="s">
        <v>200</v>
      </c>
      <c r="E1" s="372" t="s">
        <v>277</v>
      </c>
      <c r="F1" s="372"/>
      <c r="G1" s="372"/>
      <c r="H1" s="372"/>
      <c r="I1" s="372" t="s">
        <v>278</v>
      </c>
      <c r="J1" s="372"/>
      <c r="K1" s="372"/>
      <c r="L1" s="372"/>
      <c r="M1" s="372" t="s">
        <v>279</v>
      </c>
      <c r="N1" s="372"/>
      <c r="O1" s="372"/>
      <c r="P1" s="372"/>
      <c r="Q1" s="372" t="s">
        <v>280</v>
      </c>
      <c r="R1" s="372"/>
      <c r="S1" s="372"/>
      <c r="T1" s="372"/>
      <c r="U1" s="372" t="s">
        <v>281</v>
      </c>
      <c r="V1" s="372"/>
      <c r="W1" s="372"/>
      <c r="X1" s="372"/>
    </row>
    <row r="2" spans="1:24" s="152" customFormat="1">
      <c r="A2" s="373"/>
      <c r="B2" s="373"/>
      <c r="C2" s="373"/>
      <c r="D2" s="373"/>
      <c r="E2" s="149" t="s">
        <v>282</v>
      </c>
      <c r="F2" s="149" t="s">
        <v>182</v>
      </c>
      <c r="G2" s="149" t="s">
        <v>190</v>
      </c>
      <c r="H2" s="150" t="s">
        <v>283</v>
      </c>
      <c r="I2" s="149" t="s">
        <v>282</v>
      </c>
      <c r="J2" s="149" t="s">
        <v>182</v>
      </c>
      <c r="K2" s="149" t="s">
        <v>190</v>
      </c>
      <c r="L2" s="151" t="s">
        <v>283</v>
      </c>
      <c r="M2" s="149" t="s">
        <v>282</v>
      </c>
      <c r="N2" s="149" t="s">
        <v>182</v>
      </c>
      <c r="O2" s="149" t="s">
        <v>190</v>
      </c>
      <c r="P2" s="151" t="s">
        <v>283</v>
      </c>
      <c r="Q2" s="149" t="s">
        <v>282</v>
      </c>
      <c r="R2" s="149" t="s">
        <v>182</v>
      </c>
      <c r="S2" s="149" t="s">
        <v>190</v>
      </c>
      <c r="T2" s="151" t="s">
        <v>283</v>
      </c>
      <c r="U2" s="149" t="s">
        <v>282</v>
      </c>
      <c r="V2" s="149" t="s">
        <v>182</v>
      </c>
      <c r="W2" s="149" t="s">
        <v>190</v>
      </c>
      <c r="X2" s="151" t="s">
        <v>283</v>
      </c>
    </row>
    <row r="3" spans="1:24">
      <c r="A3" s="153"/>
      <c r="B3" s="154"/>
      <c r="C3" s="154"/>
      <c r="D3" s="154" t="s">
        <v>28</v>
      </c>
      <c r="E3" s="155">
        <f>SUM(E4,E7,E10,E13)</f>
        <v>16535</v>
      </c>
      <c r="F3" s="155">
        <f>SUM(F4,F7,F10,F13)</f>
        <v>0</v>
      </c>
      <c r="G3" s="155">
        <f>F3-E3</f>
        <v>-16535</v>
      </c>
      <c r="H3" s="156">
        <f>IFERROR(G3/E3, )</f>
        <v>-1</v>
      </c>
      <c r="I3" s="155">
        <f>SUM(I4,I7,I10,I13)</f>
        <v>90383</v>
      </c>
      <c r="J3" s="155">
        <f>SUM(J4,J7,J10,J13)</f>
        <v>0</v>
      </c>
      <c r="K3" s="155">
        <f>J3-I3</f>
        <v>-90383</v>
      </c>
      <c r="L3" s="157">
        <f>IFERROR(K3/I3, )</f>
        <v>-1</v>
      </c>
      <c r="M3" s="155">
        <f>SUM(M4,M7,M10,M13)</f>
        <v>76549</v>
      </c>
      <c r="N3" s="155">
        <f>SUM(N4,N7,N10,N13)</f>
        <v>0</v>
      </c>
      <c r="O3" s="155">
        <f>N3-M3</f>
        <v>-76549</v>
      </c>
      <c r="P3" s="157">
        <f>IFERROR(O3/M3, )</f>
        <v>-1</v>
      </c>
      <c r="Q3" s="155">
        <f>SUM(Q4,Q7,Q10,Q13)</f>
        <v>26405</v>
      </c>
      <c r="R3" s="155">
        <f>SUM(R4,R7,R10,R13)</f>
        <v>0</v>
      </c>
      <c r="S3" s="155">
        <f>R3-Q3</f>
        <v>-26405</v>
      </c>
      <c r="T3" s="157">
        <f>IFERROR(S3/Q3, )</f>
        <v>-1</v>
      </c>
      <c r="U3" s="155">
        <f>SUM(U4,U7,U10,U13)</f>
        <v>209872</v>
      </c>
      <c r="V3" s="158">
        <f>SUM(V4,V7,V10,V13)</f>
        <v>0</v>
      </c>
      <c r="W3" s="158">
        <f>V3-U3</f>
        <v>-209872</v>
      </c>
      <c r="X3" s="157">
        <f>IFERROR(W3/U3, )</f>
        <v>-1</v>
      </c>
    </row>
    <row r="4" spans="1:24">
      <c r="A4" s="159"/>
      <c r="B4" s="160"/>
      <c r="C4" s="160"/>
      <c r="D4" s="160" t="s">
        <v>86</v>
      </c>
      <c r="E4" s="161">
        <f>E5</f>
        <v>0</v>
      </c>
      <c r="F4" s="161">
        <f>F5</f>
        <v>0</v>
      </c>
      <c r="G4" s="161">
        <f t="shared" ref="G4:G51" si="0">F4-E4</f>
        <v>0</v>
      </c>
      <c r="H4" s="162">
        <f t="shared" ref="H4:H52" si="1">IFERROR(G4/E4, )</f>
        <v>0</v>
      </c>
      <c r="I4" s="161">
        <f>I5</f>
        <v>24150</v>
      </c>
      <c r="J4" s="161">
        <f>J5</f>
        <v>0</v>
      </c>
      <c r="K4" s="161">
        <f t="shared" ref="K4:K51" si="2">J4-I4</f>
        <v>-24150</v>
      </c>
      <c r="L4" s="162">
        <f t="shared" ref="L4:L52" si="3">IFERROR(K4/I4, )</f>
        <v>-1</v>
      </c>
      <c r="M4" s="161">
        <f>M5</f>
        <v>12900</v>
      </c>
      <c r="N4" s="161">
        <f>N5</f>
        <v>0</v>
      </c>
      <c r="O4" s="161">
        <f t="shared" ref="O4:O51" si="4">N4-M4</f>
        <v>-12900</v>
      </c>
      <c r="P4" s="162">
        <f t="shared" ref="P4:P52" si="5">IFERROR(O4/M4, )</f>
        <v>-1</v>
      </c>
      <c r="Q4" s="161">
        <f>Q5</f>
        <v>0</v>
      </c>
      <c r="R4" s="161">
        <f>R5</f>
        <v>0</v>
      </c>
      <c r="S4" s="161">
        <f t="shared" ref="S4:S51" si="6">R4-Q4</f>
        <v>0</v>
      </c>
      <c r="T4" s="162">
        <f t="shared" ref="T4:T52" si="7">IFERROR(S4/Q4, )</f>
        <v>0</v>
      </c>
      <c r="U4" s="161">
        <f>U5</f>
        <v>37050</v>
      </c>
      <c r="V4" s="161">
        <f>V5</f>
        <v>0</v>
      </c>
      <c r="W4" s="161">
        <f t="shared" ref="W4:W51" si="8">V4-U4</f>
        <v>-37050</v>
      </c>
      <c r="X4" s="162">
        <f t="shared" ref="X4:X52" si="9">IFERROR(W4/U4, )</f>
        <v>-1</v>
      </c>
    </row>
    <row r="5" spans="1:24">
      <c r="A5" s="163"/>
      <c r="B5" s="164"/>
      <c r="C5" s="164"/>
      <c r="D5" s="164" t="s">
        <v>88</v>
      </c>
      <c r="E5" s="165">
        <f>E6</f>
        <v>0</v>
      </c>
      <c r="F5" s="165">
        <f>F6</f>
        <v>0</v>
      </c>
      <c r="G5" s="165">
        <f t="shared" si="0"/>
        <v>0</v>
      </c>
      <c r="H5" s="166">
        <f t="shared" si="1"/>
        <v>0</v>
      </c>
      <c r="I5" s="165">
        <f>I6</f>
        <v>24150</v>
      </c>
      <c r="J5" s="165">
        <f>J6</f>
        <v>0</v>
      </c>
      <c r="K5" s="165">
        <f t="shared" si="2"/>
        <v>-24150</v>
      </c>
      <c r="L5" s="166">
        <f t="shared" si="3"/>
        <v>-1</v>
      </c>
      <c r="M5" s="165">
        <f>M6</f>
        <v>12900</v>
      </c>
      <c r="N5" s="165">
        <f>N6</f>
        <v>0</v>
      </c>
      <c r="O5" s="165">
        <f t="shared" si="4"/>
        <v>-12900</v>
      </c>
      <c r="P5" s="166">
        <f t="shared" si="5"/>
        <v>-1</v>
      </c>
      <c r="Q5" s="165">
        <f>Q6</f>
        <v>0</v>
      </c>
      <c r="R5" s="165">
        <f>R6</f>
        <v>0</v>
      </c>
      <c r="S5" s="165">
        <f t="shared" si="6"/>
        <v>0</v>
      </c>
      <c r="T5" s="166">
        <f t="shared" si="7"/>
        <v>0</v>
      </c>
      <c r="U5" s="165">
        <f>U6</f>
        <v>37050</v>
      </c>
      <c r="V5" s="165">
        <f>V6</f>
        <v>0</v>
      </c>
      <c r="W5" s="165">
        <f t="shared" si="8"/>
        <v>-37050</v>
      </c>
      <c r="X5" s="166">
        <f t="shared" si="9"/>
        <v>-1</v>
      </c>
    </row>
    <row r="6" spans="1:24">
      <c r="A6" s="136" t="str">
        <f>LEFT(RIGHT(B6,3),1)</f>
        <v>3</v>
      </c>
      <c r="B6" s="167" t="s">
        <v>97</v>
      </c>
      <c r="C6" s="167" t="s">
        <v>92</v>
      </c>
      <c r="D6" s="167" t="s">
        <v>56</v>
      </c>
      <c r="E6" s="138"/>
      <c r="F6" s="138">
        <f>SUMIFS('2. Income&amp;Expenditure'!$L:$L,'2. Income&amp;Expenditure'!$B:$B,'3. Budget monitoring- in USD'!B6,'2. Income&amp;Expenditure'!$C:$C,'3. Budget monitoring- in USD'!C6,'2. Income&amp;Expenditure'!$A:$A,Period!$A$1)</f>
        <v>0</v>
      </c>
      <c r="G6" s="138">
        <f t="shared" si="0"/>
        <v>0</v>
      </c>
      <c r="H6" s="139">
        <f t="shared" si="1"/>
        <v>0</v>
      </c>
      <c r="I6" s="138">
        <v>24150</v>
      </c>
      <c r="J6" s="138"/>
      <c r="K6" s="138">
        <f t="shared" si="2"/>
        <v>-24150</v>
      </c>
      <c r="L6" s="139">
        <f t="shared" si="3"/>
        <v>-1</v>
      </c>
      <c r="M6" s="138">
        <v>12900</v>
      </c>
      <c r="N6" s="138"/>
      <c r="O6" s="138">
        <f t="shared" si="4"/>
        <v>-12900</v>
      </c>
      <c r="P6" s="139">
        <f t="shared" si="5"/>
        <v>-1</v>
      </c>
      <c r="Q6" s="138"/>
      <c r="R6" s="138"/>
      <c r="S6" s="138">
        <f t="shared" si="6"/>
        <v>0</v>
      </c>
      <c r="T6" s="139">
        <f t="shared" si="7"/>
        <v>0</v>
      </c>
      <c r="U6" s="138">
        <v>37050</v>
      </c>
      <c r="V6" s="138"/>
      <c r="W6" s="138">
        <f t="shared" si="8"/>
        <v>-37050</v>
      </c>
      <c r="X6" s="139">
        <f t="shared" si="9"/>
        <v>-1</v>
      </c>
    </row>
    <row r="7" spans="1:24">
      <c r="A7" s="159" t="str">
        <f t="shared" ref="A7:A51" si="10">LEFT(RIGHT(B7,3),1)</f>
        <v/>
      </c>
      <c r="B7" s="160"/>
      <c r="C7" s="160"/>
      <c r="D7" s="160" t="s">
        <v>101</v>
      </c>
      <c r="E7" s="161">
        <f>E8</f>
        <v>2319</v>
      </c>
      <c r="F7" s="161">
        <f>F8</f>
        <v>0</v>
      </c>
      <c r="G7" s="161">
        <f t="shared" si="0"/>
        <v>-2319</v>
      </c>
      <c r="H7" s="162">
        <f t="shared" si="1"/>
        <v>-1</v>
      </c>
      <c r="I7" s="161">
        <f>I8</f>
        <v>4638</v>
      </c>
      <c r="J7" s="161">
        <f>J8</f>
        <v>0</v>
      </c>
      <c r="K7" s="161">
        <f t="shared" si="2"/>
        <v>-4638</v>
      </c>
      <c r="L7" s="162">
        <f t="shared" si="3"/>
        <v>-1</v>
      </c>
      <c r="M7" s="161">
        <f>M8</f>
        <v>4638</v>
      </c>
      <c r="N7" s="161">
        <f>N8</f>
        <v>0</v>
      </c>
      <c r="O7" s="161">
        <f t="shared" si="4"/>
        <v>-4638</v>
      </c>
      <c r="P7" s="162">
        <f t="shared" si="5"/>
        <v>-1</v>
      </c>
      <c r="Q7" s="161">
        <f>Q8</f>
        <v>2319</v>
      </c>
      <c r="R7" s="161">
        <f>R8</f>
        <v>0</v>
      </c>
      <c r="S7" s="161">
        <f t="shared" si="6"/>
        <v>-2319</v>
      </c>
      <c r="T7" s="162">
        <f t="shared" si="7"/>
        <v>-1</v>
      </c>
      <c r="U7" s="161">
        <f>U8</f>
        <v>13914</v>
      </c>
      <c r="V7" s="161">
        <f>V8</f>
        <v>0</v>
      </c>
      <c r="W7" s="161">
        <f t="shared" si="8"/>
        <v>-13914</v>
      </c>
      <c r="X7" s="162">
        <f t="shared" si="9"/>
        <v>-1</v>
      </c>
    </row>
    <row r="8" spans="1:24">
      <c r="A8" s="163" t="str">
        <f t="shared" si="10"/>
        <v/>
      </c>
      <c r="B8" s="164"/>
      <c r="C8" s="164"/>
      <c r="D8" s="164" t="s">
        <v>60</v>
      </c>
      <c r="E8" s="165">
        <f>E9</f>
        <v>2319</v>
      </c>
      <c r="F8" s="165">
        <f>F9</f>
        <v>0</v>
      </c>
      <c r="G8" s="165">
        <f t="shared" si="0"/>
        <v>-2319</v>
      </c>
      <c r="H8" s="166">
        <f t="shared" si="1"/>
        <v>-1</v>
      </c>
      <c r="I8" s="165">
        <f>I9</f>
        <v>4638</v>
      </c>
      <c r="J8" s="165">
        <f>J9</f>
        <v>0</v>
      </c>
      <c r="K8" s="165">
        <f t="shared" si="2"/>
        <v>-4638</v>
      </c>
      <c r="L8" s="166">
        <f t="shared" si="3"/>
        <v>-1</v>
      </c>
      <c r="M8" s="165">
        <f>M9</f>
        <v>4638</v>
      </c>
      <c r="N8" s="165">
        <f>N9</f>
        <v>0</v>
      </c>
      <c r="O8" s="165">
        <f t="shared" si="4"/>
        <v>-4638</v>
      </c>
      <c r="P8" s="166">
        <f t="shared" si="5"/>
        <v>-1</v>
      </c>
      <c r="Q8" s="165">
        <f>Q9</f>
        <v>2319</v>
      </c>
      <c r="R8" s="165">
        <f>R9</f>
        <v>0</v>
      </c>
      <c r="S8" s="165">
        <f t="shared" si="6"/>
        <v>-2319</v>
      </c>
      <c r="T8" s="166">
        <f t="shared" si="7"/>
        <v>-1</v>
      </c>
      <c r="U8" s="165">
        <f>U9</f>
        <v>13914</v>
      </c>
      <c r="V8" s="165">
        <f>V9</f>
        <v>0</v>
      </c>
      <c r="W8" s="165">
        <f t="shared" si="8"/>
        <v>-13914</v>
      </c>
      <c r="X8" s="166">
        <f t="shared" si="9"/>
        <v>-1</v>
      </c>
    </row>
    <row r="9" spans="1:24">
      <c r="A9" s="136" t="str">
        <f t="shared" si="10"/>
        <v>3</v>
      </c>
      <c r="B9" s="167" t="s">
        <v>72</v>
      </c>
      <c r="C9" s="167" t="s">
        <v>39</v>
      </c>
      <c r="D9" s="167" t="s">
        <v>29</v>
      </c>
      <c r="E9" s="138">
        <v>2319</v>
      </c>
      <c r="F9" s="138">
        <f>SUMIFS('2. Income&amp;Expenditure'!$L:$L,'2. Income&amp;Expenditure'!$B:$B,'3. Budget monitoring- in USD'!B9,'2. Income&amp;Expenditure'!$C:$C,'3. Budget monitoring- in USD'!C9,'2. Income&amp;Expenditure'!$A:$A,Period!$A$1)</f>
        <v>0</v>
      </c>
      <c r="G9" s="138">
        <f t="shared" si="0"/>
        <v>-2319</v>
      </c>
      <c r="H9" s="139">
        <f t="shared" si="1"/>
        <v>-1</v>
      </c>
      <c r="I9" s="138">
        <v>4638</v>
      </c>
      <c r="J9" s="138"/>
      <c r="K9" s="138">
        <f t="shared" si="2"/>
        <v>-4638</v>
      </c>
      <c r="L9" s="139">
        <f t="shared" si="3"/>
        <v>-1</v>
      </c>
      <c r="M9" s="138">
        <v>4638</v>
      </c>
      <c r="N9" s="138"/>
      <c r="O9" s="138">
        <f t="shared" si="4"/>
        <v>-4638</v>
      </c>
      <c r="P9" s="139">
        <f t="shared" si="5"/>
        <v>-1</v>
      </c>
      <c r="Q9" s="138">
        <v>2319</v>
      </c>
      <c r="R9" s="138"/>
      <c r="S9" s="138">
        <f t="shared" si="6"/>
        <v>-2319</v>
      </c>
      <c r="T9" s="139">
        <f t="shared" si="7"/>
        <v>-1</v>
      </c>
      <c r="U9" s="138">
        <v>13914</v>
      </c>
      <c r="V9" s="138"/>
      <c r="W9" s="138">
        <f t="shared" si="8"/>
        <v>-13914</v>
      </c>
      <c r="X9" s="139">
        <f t="shared" si="9"/>
        <v>-1</v>
      </c>
    </row>
    <row r="10" spans="1:24">
      <c r="A10" s="159" t="str">
        <f t="shared" si="10"/>
        <v/>
      </c>
      <c r="B10" s="160"/>
      <c r="C10" s="160"/>
      <c r="D10" s="160" t="s">
        <v>112</v>
      </c>
      <c r="E10" s="161">
        <f>E11</f>
        <v>0</v>
      </c>
      <c r="F10" s="161">
        <f>F11</f>
        <v>0</v>
      </c>
      <c r="G10" s="161">
        <f t="shared" si="0"/>
        <v>0</v>
      </c>
      <c r="H10" s="162">
        <f t="shared" si="1"/>
        <v>0</v>
      </c>
      <c r="I10" s="161">
        <f>I11</f>
        <v>16920</v>
      </c>
      <c r="J10" s="161">
        <f>J11</f>
        <v>0</v>
      </c>
      <c r="K10" s="161">
        <f t="shared" si="2"/>
        <v>-16920</v>
      </c>
      <c r="L10" s="162">
        <f t="shared" si="3"/>
        <v>-1</v>
      </c>
      <c r="M10" s="161">
        <f>M11</f>
        <v>16920</v>
      </c>
      <c r="N10" s="161">
        <f>N11</f>
        <v>0</v>
      </c>
      <c r="O10" s="161">
        <f t="shared" si="4"/>
        <v>-16920</v>
      </c>
      <c r="P10" s="162">
        <f t="shared" si="5"/>
        <v>-1</v>
      </c>
      <c r="Q10" s="161">
        <f>Q11</f>
        <v>11280</v>
      </c>
      <c r="R10" s="161">
        <f>R11</f>
        <v>0</v>
      </c>
      <c r="S10" s="161">
        <f t="shared" si="6"/>
        <v>-11280</v>
      </c>
      <c r="T10" s="162">
        <f t="shared" si="7"/>
        <v>-1</v>
      </c>
      <c r="U10" s="161">
        <f>U11</f>
        <v>45120</v>
      </c>
      <c r="V10" s="161">
        <f>V11</f>
        <v>0</v>
      </c>
      <c r="W10" s="161">
        <f t="shared" si="8"/>
        <v>-45120</v>
      </c>
      <c r="X10" s="162">
        <f t="shared" si="9"/>
        <v>-1</v>
      </c>
    </row>
    <row r="11" spans="1:24">
      <c r="A11" s="163" t="str">
        <f t="shared" si="10"/>
        <v/>
      </c>
      <c r="B11" s="164"/>
      <c r="C11" s="164"/>
      <c r="D11" s="164" t="s">
        <v>114</v>
      </c>
      <c r="E11" s="165">
        <f>E12</f>
        <v>0</v>
      </c>
      <c r="F11" s="165">
        <f>F12</f>
        <v>0</v>
      </c>
      <c r="G11" s="165">
        <f t="shared" si="0"/>
        <v>0</v>
      </c>
      <c r="H11" s="166">
        <f t="shared" si="1"/>
        <v>0</v>
      </c>
      <c r="I11" s="165">
        <f>I12</f>
        <v>16920</v>
      </c>
      <c r="J11" s="165">
        <f>J12</f>
        <v>0</v>
      </c>
      <c r="K11" s="165">
        <f t="shared" si="2"/>
        <v>-16920</v>
      </c>
      <c r="L11" s="166">
        <f t="shared" si="3"/>
        <v>-1</v>
      </c>
      <c r="M11" s="165">
        <f>M12</f>
        <v>16920</v>
      </c>
      <c r="N11" s="165">
        <f>N12</f>
        <v>0</v>
      </c>
      <c r="O11" s="165">
        <f t="shared" si="4"/>
        <v>-16920</v>
      </c>
      <c r="P11" s="166">
        <f t="shared" si="5"/>
        <v>-1</v>
      </c>
      <c r="Q11" s="165">
        <f>Q12</f>
        <v>11280</v>
      </c>
      <c r="R11" s="165">
        <f>R12</f>
        <v>0</v>
      </c>
      <c r="S11" s="165">
        <f t="shared" si="6"/>
        <v>-11280</v>
      </c>
      <c r="T11" s="166">
        <f t="shared" si="7"/>
        <v>-1</v>
      </c>
      <c r="U11" s="165">
        <f>U12</f>
        <v>45120</v>
      </c>
      <c r="V11" s="165">
        <f>V12</f>
        <v>0</v>
      </c>
      <c r="W11" s="165">
        <f t="shared" si="8"/>
        <v>-45120</v>
      </c>
      <c r="X11" s="166">
        <f t="shared" si="9"/>
        <v>-1</v>
      </c>
    </row>
    <row r="12" spans="1:24">
      <c r="A12" s="136" t="str">
        <f t="shared" si="10"/>
        <v>3</v>
      </c>
      <c r="B12" s="167" t="s">
        <v>118</v>
      </c>
      <c r="C12" s="167" t="s">
        <v>113</v>
      </c>
      <c r="D12" s="167" t="s">
        <v>34</v>
      </c>
      <c r="E12" s="138"/>
      <c r="F12" s="138">
        <f>SUMIFS('2. Income&amp;Expenditure'!$L:$L,'2. Income&amp;Expenditure'!$B:$B,'3. Budget monitoring- in USD'!B12,'2. Income&amp;Expenditure'!$C:$C,'3. Budget monitoring- in USD'!C12,'2. Income&amp;Expenditure'!$A:$A,Period!$A$1)</f>
        <v>0</v>
      </c>
      <c r="G12" s="138">
        <f t="shared" si="0"/>
        <v>0</v>
      </c>
      <c r="H12" s="139">
        <f t="shared" si="1"/>
        <v>0</v>
      </c>
      <c r="I12" s="138">
        <v>16920</v>
      </c>
      <c r="J12" s="138"/>
      <c r="K12" s="138">
        <f t="shared" si="2"/>
        <v>-16920</v>
      </c>
      <c r="L12" s="139">
        <f t="shared" si="3"/>
        <v>-1</v>
      </c>
      <c r="M12" s="138">
        <v>16920</v>
      </c>
      <c r="N12" s="138"/>
      <c r="O12" s="138">
        <f t="shared" si="4"/>
        <v>-16920</v>
      </c>
      <c r="P12" s="139">
        <f t="shared" si="5"/>
        <v>-1</v>
      </c>
      <c r="Q12" s="138">
        <v>11280</v>
      </c>
      <c r="R12" s="138"/>
      <c r="S12" s="138">
        <f t="shared" si="6"/>
        <v>-11280</v>
      </c>
      <c r="T12" s="139">
        <f t="shared" si="7"/>
        <v>-1</v>
      </c>
      <c r="U12" s="138">
        <v>45120</v>
      </c>
      <c r="V12" s="138"/>
      <c r="W12" s="138">
        <f t="shared" si="8"/>
        <v>-45120</v>
      </c>
      <c r="X12" s="139">
        <f t="shared" si="9"/>
        <v>-1</v>
      </c>
    </row>
    <row r="13" spans="1:24">
      <c r="A13" s="159" t="str">
        <f t="shared" si="10"/>
        <v/>
      </c>
      <c r="B13" s="160"/>
      <c r="C13" s="160"/>
      <c r="D13" s="160" t="s">
        <v>60</v>
      </c>
      <c r="E13" s="161">
        <f>SUM(E14,E17,E19)</f>
        <v>14216</v>
      </c>
      <c r="F13" s="161">
        <f>SUM(F14,F17,F19)</f>
        <v>0</v>
      </c>
      <c r="G13" s="161">
        <f t="shared" si="0"/>
        <v>-14216</v>
      </c>
      <c r="H13" s="162">
        <f t="shared" si="1"/>
        <v>-1</v>
      </c>
      <c r="I13" s="161">
        <f>SUM(I14,I17,I19)</f>
        <v>44675</v>
      </c>
      <c r="J13" s="161">
        <f>SUM(J14,J17,J19)</f>
        <v>0</v>
      </c>
      <c r="K13" s="161">
        <f t="shared" si="2"/>
        <v>-44675</v>
      </c>
      <c r="L13" s="162">
        <f t="shared" si="3"/>
        <v>-1</v>
      </c>
      <c r="M13" s="161">
        <f>SUM(M14,M17,M19)</f>
        <v>42091</v>
      </c>
      <c r="N13" s="161">
        <f>SUM(N14,N17,N19)</f>
        <v>0</v>
      </c>
      <c r="O13" s="161">
        <f t="shared" si="4"/>
        <v>-42091</v>
      </c>
      <c r="P13" s="162">
        <f t="shared" si="5"/>
        <v>-1</v>
      </c>
      <c r="Q13" s="161">
        <f>SUM(Q14,Q17,Q19)</f>
        <v>12806</v>
      </c>
      <c r="R13" s="161">
        <f>SUM(R14,R17,R19)</f>
        <v>0</v>
      </c>
      <c r="S13" s="161">
        <f t="shared" si="6"/>
        <v>-12806</v>
      </c>
      <c r="T13" s="162">
        <f t="shared" si="7"/>
        <v>-1</v>
      </c>
      <c r="U13" s="161">
        <f>SUM(U14,U17,U19)</f>
        <v>113788</v>
      </c>
      <c r="V13" s="161">
        <f>SUM(V14,V17,V19)</f>
        <v>0</v>
      </c>
      <c r="W13" s="161">
        <f t="shared" si="8"/>
        <v>-113788</v>
      </c>
      <c r="X13" s="162">
        <f t="shared" si="9"/>
        <v>-1</v>
      </c>
    </row>
    <row r="14" spans="1:24">
      <c r="A14" s="163" t="str">
        <f t="shared" si="10"/>
        <v/>
      </c>
      <c r="B14" s="164"/>
      <c r="C14" s="164"/>
      <c r="D14" s="164" t="s">
        <v>60</v>
      </c>
      <c r="E14" s="165">
        <f>SUM(E15:E16)</f>
        <v>4638</v>
      </c>
      <c r="F14" s="165">
        <f>SUM(F15:F16)</f>
        <v>0</v>
      </c>
      <c r="G14" s="165">
        <f t="shared" si="0"/>
        <v>-4638</v>
      </c>
      <c r="H14" s="166">
        <f t="shared" si="1"/>
        <v>-1</v>
      </c>
      <c r="I14" s="165">
        <f>SUM(I15:I16)</f>
        <v>29196</v>
      </c>
      <c r="J14" s="165">
        <f>SUM(J15:J16)</f>
        <v>0</v>
      </c>
      <c r="K14" s="165">
        <f t="shared" si="2"/>
        <v>-29196</v>
      </c>
      <c r="L14" s="166">
        <f t="shared" si="3"/>
        <v>-1</v>
      </c>
      <c r="M14" s="165">
        <f>SUM(M15:M16)</f>
        <v>29196</v>
      </c>
      <c r="N14" s="165">
        <f>SUM(N15:N16)</f>
        <v>0</v>
      </c>
      <c r="O14" s="165">
        <f t="shared" si="4"/>
        <v>-29196</v>
      </c>
      <c r="P14" s="166">
        <f t="shared" si="5"/>
        <v>-1</v>
      </c>
      <c r="Q14" s="165">
        <f>SUM(Q15:Q16)</f>
        <v>4638</v>
      </c>
      <c r="R14" s="165">
        <f>SUM(R15:R16)</f>
        <v>0</v>
      </c>
      <c r="S14" s="165">
        <f t="shared" si="6"/>
        <v>-4638</v>
      </c>
      <c r="T14" s="166">
        <f t="shared" si="7"/>
        <v>-1</v>
      </c>
      <c r="U14" s="165">
        <f>SUM(U15:U16)</f>
        <v>67668</v>
      </c>
      <c r="V14" s="165">
        <f>SUM(V15:V16)</f>
        <v>0</v>
      </c>
      <c r="W14" s="165">
        <f t="shared" si="8"/>
        <v>-67668</v>
      </c>
      <c r="X14" s="166">
        <f t="shared" si="9"/>
        <v>-1</v>
      </c>
    </row>
    <row r="15" spans="1:24">
      <c r="A15" s="136" t="str">
        <f t="shared" si="10"/>
        <v>3</v>
      </c>
      <c r="B15" s="167" t="s">
        <v>72</v>
      </c>
      <c r="C15" s="167" t="s">
        <v>73</v>
      </c>
      <c r="D15" s="167" t="s">
        <v>29</v>
      </c>
      <c r="E15" s="138">
        <v>4638</v>
      </c>
      <c r="F15" s="138">
        <f>SUMIFS('2. Income&amp;Expenditure'!$L:$L,'2. Income&amp;Expenditure'!$B:$B,'3. Budget monitoring- in USD'!B15,'2. Income&amp;Expenditure'!$C:$C,'3. Budget monitoring- in USD'!C15,'2. Income&amp;Expenditure'!$A:$A,Period!$A$1)</f>
        <v>0</v>
      </c>
      <c r="G15" s="138">
        <f t="shared" si="0"/>
        <v>-4638</v>
      </c>
      <c r="H15" s="139">
        <f t="shared" si="1"/>
        <v>-1</v>
      </c>
      <c r="I15" s="138">
        <v>9276</v>
      </c>
      <c r="J15" s="138"/>
      <c r="K15" s="138">
        <f t="shared" si="2"/>
        <v>-9276</v>
      </c>
      <c r="L15" s="139">
        <f t="shared" si="3"/>
        <v>-1</v>
      </c>
      <c r="M15" s="138">
        <v>9276</v>
      </c>
      <c r="N15" s="138"/>
      <c r="O15" s="138">
        <f t="shared" si="4"/>
        <v>-9276</v>
      </c>
      <c r="P15" s="139">
        <f t="shared" si="5"/>
        <v>-1</v>
      </c>
      <c r="Q15" s="138">
        <v>4638</v>
      </c>
      <c r="R15" s="138"/>
      <c r="S15" s="138">
        <f t="shared" si="6"/>
        <v>-4638</v>
      </c>
      <c r="T15" s="139">
        <f t="shared" si="7"/>
        <v>-1</v>
      </c>
      <c r="U15" s="138">
        <v>27828</v>
      </c>
      <c r="V15" s="138"/>
      <c r="W15" s="138">
        <f t="shared" si="8"/>
        <v>-27828</v>
      </c>
      <c r="X15" s="139">
        <f t="shared" si="9"/>
        <v>-1</v>
      </c>
    </row>
    <row r="16" spans="1:24">
      <c r="A16" s="136" t="str">
        <f t="shared" si="10"/>
        <v>3</v>
      </c>
      <c r="B16" s="167" t="s">
        <v>72</v>
      </c>
      <c r="C16" s="167" t="s">
        <v>83</v>
      </c>
      <c r="D16" s="167" t="s">
        <v>29</v>
      </c>
      <c r="E16" s="138"/>
      <c r="F16" s="138">
        <f>SUMIFS('2. Income&amp;Expenditure'!$L:$L,'2. Income&amp;Expenditure'!$B:$B,'3. Budget monitoring- in USD'!B16,'2. Income&amp;Expenditure'!$C:$C,'3. Budget monitoring- in USD'!C16,'2. Income&amp;Expenditure'!$A:$A,Period!$A$1)</f>
        <v>0</v>
      </c>
      <c r="G16" s="138">
        <f t="shared" si="0"/>
        <v>0</v>
      </c>
      <c r="H16" s="139">
        <f t="shared" si="1"/>
        <v>0</v>
      </c>
      <c r="I16" s="138">
        <v>19920</v>
      </c>
      <c r="J16" s="138"/>
      <c r="K16" s="138">
        <f t="shared" si="2"/>
        <v>-19920</v>
      </c>
      <c r="L16" s="139">
        <f t="shared" si="3"/>
        <v>-1</v>
      </c>
      <c r="M16" s="138">
        <v>19920</v>
      </c>
      <c r="N16" s="138"/>
      <c r="O16" s="138">
        <f t="shared" si="4"/>
        <v>-19920</v>
      </c>
      <c r="P16" s="139">
        <f t="shared" si="5"/>
        <v>-1</v>
      </c>
      <c r="Q16" s="138"/>
      <c r="R16" s="138"/>
      <c r="S16" s="138">
        <f t="shared" si="6"/>
        <v>0</v>
      </c>
      <c r="T16" s="139">
        <f t="shared" si="7"/>
        <v>0</v>
      </c>
      <c r="U16" s="138">
        <v>39840</v>
      </c>
      <c r="V16" s="138"/>
      <c r="W16" s="138">
        <f t="shared" si="8"/>
        <v>-39840</v>
      </c>
      <c r="X16" s="139">
        <f t="shared" si="9"/>
        <v>-1</v>
      </c>
    </row>
    <row r="17" spans="1:24">
      <c r="A17" s="163" t="str">
        <f t="shared" si="10"/>
        <v/>
      </c>
      <c r="B17" s="164"/>
      <c r="C17" s="164"/>
      <c r="D17" s="164" t="s">
        <v>133</v>
      </c>
      <c r="E17" s="165">
        <f>E18</f>
        <v>5901</v>
      </c>
      <c r="F17" s="165">
        <f>F18</f>
        <v>0</v>
      </c>
      <c r="G17" s="165">
        <f t="shared" si="0"/>
        <v>-5901</v>
      </c>
      <c r="H17" s="166">
        <f t="shared" si="1"/>
        <v>-1</v>
      </c>
      <c r="I17" s="165">
        <f>I18</f>
        <v>11802</v>
      </c>
      <c r="J17" s="165">
        <f>J18</f>
        <v>0</v>
      </c>
      <c r="K17" s="165">
        <f t="shared" si="2"/>
        <v>-11802</v>
      </c>
      <c r="L17" s="166">
        <f t="shared" si="3"/>
        <v>-1</v>
      </c>
      <c r="M17" s="165">
        <f>M18</f>
        <v>9218</v>
      </c>
      <c r="N17" s="165">
        <f>N18</f>
        <v>0</v>
      </c>
      <c r="O17" s="165">
        <f t="shared" si="4"/>
        <v>-9218</v>
      </c>
      <c r="P17" s="166">
        <f t="shared" si="5"/>
        <v>-1</v>
      </c>
      <c r="Q17" s="165">
        <f>Q18</f>
        <v>5901</v>
      </c>
      <c r="R17" s="165">
        <f>R18</f>
        <v>0</v>
      </c>
      <c r="S17" s="165">
        <f t="shared" si="6"/>
        <v>-5901</v>
      </c>
      <c r="T17" s="166">
        <f t="shared" si="7"/>
        <v>-1</v>
      </c>
      <c r="U17" s="165">
        <f>U18</f>
        <v>32822</v>
      </c>
      <c r="V17" s="165">
        <f>V18</f>
        <v>0</v>
      </c>
      <c r="W17" s="165">
        <f t="shared" si="8"/>
        <v>-32822</v>
      </c>
      <c r="X17" s="166">
        <f t="shared" si="9"/>
        <v>-1</v>
      </c>
    </row>
    <row r="18" spans="1:24">
      <c r="A18" s="136" t="str">
        <f t="shared" si="10"/>
        <v>G</v>
      </c>
      <c r="B18" s="167" t="s">
        <v>136</v>
      </c>
      <c r="C18" s="167" t="s">
        <v>83</v>
      </c>
      <c r="D18" s="167" t="s">
        <v>34</v>
      </c>
      <c r="E18" s="138">
        <v>5901</v>
      </c>
      <c r="F18" s="138">
        <f>SUMIFS('2. Income&amp;Expenditure'!$L:$L,'2. Income&amp;Expenditure'!$B:$B,'3. Budget monitoring- in USD'!B18,'2. Income&amp;Expenditure'!$C:$C,'3. Budget monitoring- in USD'!C18,'2. Income&amp;Expenditure'!$A:$A,Period!$A$1)</f>
        <v>0</v>
      </c>
      <c r="G18" s="138">
        <f t="shared" si="0"/>
        <v>-5901</v>
      </c>
      <c r="H18" s="139">
        <f t="shared" si="1"/>
        <v>-1</v>
      </c>
      <c r="I18" s="138">
        <v>11802</v>
      </c>
      <c r="J18" s="138"/>
      <c r="K18" s="138">
        <f t="shared" si="2"/>
        <v>-11802</v>
      </c>
      <c r="L18" s="139">
        <f t="shared" si="3"/>
        <v>-1</v>
      </c>
      <c r="M18" s="138">
        <v>9218</v>
      </c>
      <c r="N18" s="138"/>
      <c r="O18" s="138">
        <f t="shared" si="4"/>
        <v>-9218</v>
      </c>
      <c r="P18" s="139">
        <f t="shared" si="5"/>
        <v>-1</v>
      </c>
      <c r="Q18" s="138">
        <v>5901</v>
      </c>
      <c r="R18" s="138"/>
      <c r="S18" s="138">
        <f t="shared" si="6"/>
        <v>-5901</v>
      </c>
      <c r="T18" s="139">
        <f t="shared" si="7"/>
        <v>-1</v>
      </c>
      <c r="U18" s="138">
        <v>32822</v>
      </c>
      <c r="V18" s="138"/>
      <c r="W18" s="138">
        <f t="shared" si="8"/>
        <v>-32822</v>
      </c>
      <c r="X18" s="139">
        <f t="shared" si="9"/>
        <v>-1</v>
      </c>
    </row>
    <row r="19" spans="1:24">
      <c r="A19" s="163" t="str">
        <f t="shared" si="10"/>
        <v/>
      </c>
      <c r="B19" s="164"/>
      <c r="C19" s="164"/>
      <c r="D19" s="164" t="s">
        <v>132</v>
      </c>
      <c r="E19" s="165">
        <f>E20</f>
        <v>3677</v>
      </c>
      <c r="F19" s="165">
        <f>F20</f>
        <v>0</v>
      </c>
      <c r="G19" s="165">
        <f t="shared" si="0"/>
        <v>-3677</v>
      </c>
      <c r="H19" s="166">
        <f t="shared" si="1"/>
        <v>-1</v>
      </c>
      <c r="I19" s="165">
        <f>I20</f>
        <v>3677</v>
      </c>
      <c r="J19" s="165">
        <f>J20</f>
        <v>0</v>
      </c>
      <c r="K19" s="165">
        <f t="shared" si="2"/>
        <v>-3677</v>
      </c>
      <c r="L19" s="166">
        <f t="shared" si="3"/>
        <v>-1</v>
      </c>
      <c r="M19" s="165">
        <f>M20</f>
        <v>3677</v>
      </c>
      <c r="N19" s="165">
        <f>N20</f>
        <v>0</v>
      </c>
      <c r="O19" s="165">
        <f t="shared" si="4"/>
        <v>-3677</v>
      </c>
      <c r="P19" s="166">
        <f t="shared" si="5"/>
        <v>-1</v>
      </c>
      <c r="Q19" s="165">
        <f>Q20</f>
        <v>2267</v>
      </c>
      <c r="R19" s="165">
        <f>R20</f>
        <v>0</v>
      </c>
      <c r="S19" s="165">
        <f t="shared" si="6"/>
        <v>-2267</v>
      </c>
      <c r="T19" s="166">
        <f t="shared" si="7"/>
        <v>-1</v>
      </c>
      <c r="U19" s="165">
        <f>U20</f>
        <v>13298</v>
      </c>
      <c r="V19" s="165">
        <f>V20</f>
        <v>0</v>
      </c>
      <c r="W19" s="165">
        <f t="shared" si="8"/>
        <v>-13298</v>
      </c>
      <c r="X19" s="166">
        <f t="shared" si="9"/>
        <v>-1</v>
      </c>
    </row>
    <row r="20" spans="1:24">
      <c r="A20" s="136" t="str">
        <f t="shared" si="10"/>
        <v>G</v>
      </c>
      <c r="B20" s="167" t="s">
        <v>136</v>
      </c>
      <c r="C20" s="167" t="s">
        <v>73</v>
      </c>
      <c r="D20" s="167" t="s">
        <v>34</v>
      </c>
      <c r="E20" s="138">
        <v>3677</v>
      </c>
      <c r="F20" s="138">
        <f>SUMIFS('2. Income&amp;Expenditure'!$L:$L,'2. Income&amp;Expenditure'!$B:$B,'3. Budget monitoring- in USD'!B20,'2. Income&amp;Expenditure'!$C:$C,'3. Budget monitoring- in USD'!C20,'2. Income&amp;Expenditure'!$A:$A,Period!$A$1)</f>
        <v>0</v>
      </c>
      <c r="G20" s="138">
        <f t="shared" si="0"/>
        <v>-3677</v>
      </c>
      <c r="H20" s="139">
        <f t="shared" si="1"/>
        <v>-1</v>
      </c>
      <c r="I20" s="138">
        <v>3677</v>
      </c>
      <c r="J20" s="138"/>
      <c r="K20" s="138">
        <f t="shared" si="2"/>
        <v>-3677</v>
      </c>
      <c r="L20" s="139">
        <f t="shared" si="3"/>
        <v>-1</v>
      </c>
      <c r="M20" s="138">
        <v>3677</v>
      </c>
      <c r="N20" s="138"/>
      <c r="O20" s="138">
        <f t="shared" si="4"/>
        <v>-3677</v>
      </c>
      <c r="P20" s="139">
        <f t="shared" si="5"/>
        <v>-1</v>
      </c>
      <c r="Q20" s="138">
        <v>2267</v>
      </c>
      <c r="R20" s="138"/>
      <c r="S20" s="138">
        <f t="shared" si="6"/>
        <v>-2267</v>
      </c>
      <c r="T20" s="139">
        <f t="shared" si="7"/>
        <v>-1</v>
      </c>
      <c r="U20" s="138">
        <v>13298</v>
      </c>
      <c r="V20" s="138"/>
      <c r="W20" s="138">
        <f t="shared" si="8"/>
        <v>-13298</v>
      </c>
      <c r="X20" s="139">
        <f t="shared" si="9"/>
        <v>-1</v>
      </c>
    </row>
    <row r="21" spans="1:24">
      <c r="A21" s="153" t="str">
        <f t="shared" si="10"/>
        <v/>
      </c>
      <c r="B21" s="154"/>
      <c r="C21" s="154"/>
      <c r="D21" s="154" t="s">
        <v>31</v>
      </c>
      <c r="E21" s="155">
        <f>SUM(E22,E25)</f>
        <v>60000</v>
      </c>
      <c r="F21" s="155">
        <f>SUM(F22,F25)</f>
        <v>0</v>
      </c>
      <c r="G21" s="155">
        <f t="shared" si="0"/>
        <v>-60000</v>
      </c>
      <c r="H21" s="156">
        <f t="shared" si="1"/>
        <v>-1</v>
      </c>
      <c r="I21" s="155">
        <f>SUM(I22,I25)</f>
        <v>9600</v>
      </c>
      <c r="J21" s="155">
        <f>SUM(J22,J25)</f>
        <v>0</v>
      </c>
      <c r="K21" s="155">
        <f t="shared" si="2"/>
        <v>-9600</v>
      </c>
      <c r="L21" s="157">
        <f t="shared" si="3"/>
        <v>-1</v>
      </c>
      <c r="M21" s="155">
        <f>SUM(M22,M25)</f>
        <v>9600</v>
      </c>
      <c r="N21" s="155">
        <f>SUM(N22,N25)</f>
        <v>0</v>
      </c>
      <c r="O21" s="155">
        <f t="shared" si="4"/>
        <v>-9600</v>
      </c>
      <c r="P21" s="157">
        <f t="shared" si="5"/>
        <v>-1</v>
      </c>
      <c r="Q21" s="155">
        <f>SUM(Q22,Q25)</f>
        <v>6400</v>
      </c>
      <c r="R21" s="155">
        <f>SUM(R22,R25)</f>
        <v>0</v>
      </c>
      <c r="S21" s="155">
        <f t="shared" si="6"/>
        <v>-6400</v>
      </c>
      <c r="T21" s="157">
        <f t="shared" si="7"/>
        <v>-1</v>
      </c>
      <c r="U21" s="155">
        <f>SUM(U22,U25)</f>
        <v>85600</v>
      </c>
      <c r="V21" s="158">
        <f>SUM(V22,V25)</f>
        <v>0</v>
      </c>
      <c r="W21" s="158">
        <f t="shared" si="8"/>
        <v>-85600</v>
      </c>
      <c r="X21" s="157">
        <f t="shared" si="9"/>
        <v>-1</v>
      </c>
    </row>
    <row r="22" spans="1:24">
      <c r="A22" s="159" t="str">
        <f t="shared" si="10"/>
        <v/>
      </c>
      <c r="B22" s="160"/>
      <c r="C22" s="160"/>
      <c r="D22" s="160" t="s">
        <v>112</v>
      </c>
      <c r="E22" s="161">
        <f>E23</f>
        <v>0</v>
      </c>
      <c r="F22" s="161">
        <f>F23</f>
        <v>0</v>
      </c>
      <c r="G22" s="161">
        <f t="shared" si="0"/>
        <v>0</v>
      </c>
      <c r="H22" s="162">
        <f t="shared" si="1"/>
        <v>0</v>
      </c>
      <c r="I22" s="161">
        <f>I23</f>
        <v>9600</v>
      </c>
      <c r="J22" s="161">
        <f>J23</f>
        <v>0</v>
      </c>
      <c r="K22" s="161">
        <f t="shared" si="2"/>
        <v>-9600</v>
      </c>
      <c r="L22" s="162">
        <f t="shared" si="3"/>
        <v>-1</v>
      </c>
      <c r="M22" s="161">
        <f>M23</f>
        <v>9600</v>
      </c>
      <c r="N22" s="161">
        <f>N23</f>
        <v>0</v>
      </c>
      <c r="O22" s="161">
        <f t="shared" si="4"/>
        <v>-9600</v>
      </c>
      <c r="P22" s="162">
        <f t="shared" si="5"/>
        <v>-1</v>
      </c>
      <c r="Q22" s="161">
        <f>Q23</f>
        <v>6400</v>
      </c>
      <c r="R22" s="161">
        <f>R23</f>
        <v>0</v>
      </c>
      <c r="S22" s="161">
        <f t="shared" si="6"/>
        <v>-6400</v>
      </c>
      <c r="T22" s="162">
        <f t="shared" si="7"/>
        <v>-1</v>
      </c>
      <c r="U22" s="161">
        <f>U23</f>
        <v>25600</v>
      </c>
      <c r="V22" s="161">
        <f>V23</f>
        <v>0</v>
      </c>
      <c r="W22" s="161">
        <f t="shared" si="8"/>
        <v>-25600</v>
      </c>
      <c r="X22" s="162">
        <f t="shared" si="9"/>
        <v>-1</v>
      </c>
    </row>
    <row r="23" spans="1:24">
      <c r="A23" s="163" t="str">
        <f t="shared" si="10"/>
        <v/>
      </c>
      <c r="B23" s="164"/>
      <c r="C23" s="164"/>
      <c r="D23" s="164" t="s">
        <v>114</v>
      </c>
      <c r="E23" s="165">
        <f>E24</f>
        <v>0</v>
      </c>
      <c r="F23" s="165">
        <f>F24</f>
        <v>0</v>
      </c>
      <c r="G23" s="165">
        <f t="shared" si="0"/>
        <v>0</v>
      </c>
      <c r="H23" s="166">
        <f t="shared" si="1"/>
        <v>0</v>
      </c>
      <c r="I23" s="165">
        <f>I24</f>
        <v>9600</v>
      </c>
      <c r="J23" s="165">
        <f>J24</f>
        <v>0</v>
      </c>
      <c r="K23" s="165">
        <f t="shared" si="2"/>
        <v>-9600</v>
      </c>
      <c r="L23" s="166">
        <f t="shared" si="3"/>
        <v>-1</v>
      </c>
      <c r="M23" s="165">
        <f>M24</f>
        <v>9600</v>
      </c>
      <c r="N23" s="165">
        <f>N24</f>
        <v>0</v>
      </c>
      <c r="O23" s="165">
        <f t="shared" si="4"/>
        <v>-9600</v>
      </c>
      <c r="P23" s="166">
        <f t="shared" si="5"/>
        <v>-1</v>
      </c>
      <c r="Q23" s="165">
        <f>Q24</f>
        <v>6400</v>
      </c>
      <c r="R23" s="165">
        <f>R24</f>
        <v>0</v>
      </c>
      <c r="S23" s="165">
        <f t="shared" si="6"/>
        <v>-6400</v>
      </c>
      <c r="T23" s="166">
        <f t="shared" si="7"/>
        <v>-1</v>
      </c>
      <c r="U23" s="165">
        <f>U24</f>
        <v>25600</v>
      </c>
      <c r="V23" s="165">
        <f>V24</f>
        <v>0</v>
      </c>
      <c r="W23" s="165">
        <f t="shared" si="8"/>
        <v>-25600</v>
      </c>
      <c r="X23" s="166">
        <f t="shared" si="9"/>
        <v>-1</v>
      </c>
    </row>
    <row r="24" spans="1:24">
      <c r="A24" s="136" t="str">
        <f t="shared" si="10"/>
        <v>3</v>
      </c>
      <c r="B24" s="167" t="s">
        <v>120</v>
      </c>
      <c r="C24" s="167" t="s">
        <v>113</v>
      </c>
      <c r="D24" s="167" t="s">
        <v>33</v>
      </c>
      <c r="E24" s="138"/>
      <c r="F24" s="138">
        <f>SUMIFS('2. Income&amp;Expenditure'!$L:$L,'2. Income&amp;Expenditure'!$B:$B,'3. Budget monitoring- in USD'!B24,'2. Income&amp;Expenditure'!$C:$C,'3. Budget monitoring- in USD'!C24,'2. Income&amp;Expenditure'!$A:$A,Period!$A$1)</f>
        <v>0</v>
      </c>
      <c r="G24" s="138">
        <f t="shared" si="0"/>
        <v>0</v>
      </c>
      <c r="H24" s="139">
        <f t="shared" si="1"/>
        <v>0</v>
      </c>
      <c r="I24" s="138">
        <v>9600</v>
      </c>
      <c r="J24" s="138"/>
      <c r="K24" s="138">
        <f t="shared" si="2"/>
        <v>-9600</v>
      </c>
      <c r="L24" s="139">
        <f t="shared" si="3"/>
        <v>-1</v>
      </c>
      <c r="M24" s="138">
        <v>9600</v>
      </c>
      <c r="N24" s="138"/>
      <c r="O24" s="138">
        <f t="shared" si="4"/>
        <v>-9600</v>
      </c>
      <c r="P24" s="139">
        <f t="shared" si="5"/>
        <v>-1</v>
      </c>
      <c r="Q24" s="138">
        <v>6400</v>
      </c>
      <c r="R24" s="138"/>
      <c r="S24" s="138">
        <f t="shared" si="6"/>
        <v>-6400</v>
      </c>
      <c r="T24" s="139">
        <f t="shared" si="7"/>
        <v>-1</v>
      </c>
      <c r="U24" s="138">
        <v>25600</v>
      </c>
      <c r="V24" s="138"/>
      <c r="W24" s="138">
        <f t="shared" si="8"/>
        <v>-25600</v>
      </c>
      <c r="X24" s="139">
        <f t="shared" si="9"/>
        <v>-1</v>
      </c>
    </row>
    <row r="25" spans="1:24">
      <c r="A25" s="159" t="str">
        <f t="shared" si="10"/>
        <v/>
      </c>
      <c r="B25" s="160"/>
      <c r="C25" s="160"/>
      <c r="D25" s="160" t="s">
        <v>60</v>
      </c>
      <c r="E25" s="161">
        <f>E26</f>
        <v>60000</v>
      </c>
      <c r="F25" s="161">
        <f>F26</f>
        <v>0</v>
      </c>
      <c r="G25" s="161">
        <f t="shared" si="0"/>
        <v>-60000</v>
      </c>
      <c r="H25" s="162">
        <f t="shared" si="1"/>
        <v>-1</v>
      </c>
      <c r="I25" s="161">
        <f>I26</f>
        <v>0</v>
      </c>
      <c r="J25" s="161">
        <f>J26</f>
        <v>0</v>
      </c>
      <c r="K25" s="161">
        <f t="shared" si="2"/>
        <v>0</v>
      </c>
      <c r="L25" s="162">
        <f t="shared" si="3"/>
        <v>0</v>
      </c>
      <c r="M25" s="161">
        <f>M26</f>
        <v>0</v>
      </c>
      <c r="N25" s="161">
        <f>N26</f>
        <v>0</v>
      </c>
      <c r="O25" s="161">
        <f t="shared" si="4"/>
        <v>0</v>
      </c>
      <c r="P25" s="162">
        <f t="shared" si="5"/>
        <v>0</v>
      </c>
      <c r="Q25" s="161">
        <f>Q26</f>
        <v>0</v>
      </c>
      <c r="R25" s="161">
        <f>R26</f>
        <v>0</v>
      </c>
      <c r="S25" s="161">
        <f t="shared" si="6"/>
        <v>0</v>
      </c>
      <c r="T25" s="162">
        <f t="shared" si="7"/>
        <v>0</v>
      </c>
      <c r="U25" s="161">
        <f>U26</f>
        <v>60000</v>
      </c>
      <c r="V25" s="161">
        <f>V26</f>
        <v>0</v>
      </c>
      <c r="W25" s="161">
        <f t="shared" si="8"/>
        <v>-60000</v>
      </c>
      <c r="X25" s="162">
        <f t="shared" si="9"/>
        <v>-1</v>
      </c>
    </row>
    <row r="26" spans="1:24">
      <c r="A26" s="163" t="str">
        <f t="shared" si="10"/>
        <v/>
      </c>
      <c r="B26" s="164"/>
      <c r="C26" s="164"/>
      <c r="D26" s="164" t="s">
        <v>142</v>
      </c>
      <c r="E26" s="165">
        <f>E27</f>
        <v>60000</v>
      </c>
      <c r="F26" s="165">
        <f>F27</f>
        <v>0</v>
      </c>
      <c r="G26" s="165">
        <f t="shared" si="0"/>
        <v>-60000</v>
      </c>
      <c r="H26" s="166">
        <f t="shared" si="1"/>
        <v>-1</v>
      </c>
      <c r="I26" s="165">
        <f>I27</f>
        <v>0</v>
      </c>
      <c r="J26" s="165">
        <f>J27</f>
        <v>0</v>
      </c>
      <c r="K26" s="165">
        <f t="shared" si="2"/>
        <v>0</v>
      </c>
      <c r="L26" s="166">
        <f t="shared" si="3"/>
        <v>0</v>
      </c>
      <c r="M26" s="165">
        <f>M27</f>
        <v>0</v>
      </c>
      <c r="N26" s="165">
        <f>N27</f>
        <v>0</v>
      </c>
      <c r="O26" s="165">
        <f t="shared" si="4"/>
        <v>0</v>
      </c>
      <c r="P26" s="166">
        <f t="shared" si="5"/>
        <v>0</v>
      </c>
      <c r="Q26" s="165">
        <f>Q27</f>
        <v>0</v>
      </c>
      <c r="R26" s="165">
        <f>R27</f>
        <v>0</v>
      </c>
      <c r="S26" s="165">
        <f t="shared" si="6"/>
        <v>0</v>
      </c>
      <c r="T26" s="166">
        <f t="shared" si="7"/>
        <v>0</v>
      </c>
      <c r="U26" s="165">
        <f>U27</f>
        <v>60000</v>
      </c>
      <c r="V26" s="165">
        <f>V27</f>
        <v>0</v>
      </c>
      <c r="W26" s="165">
        <f t="shared" si="8"/>
        <v>-60000</v>
      </c>
      <c r="X26" s="166">
        <f t="shared" si="9"/>
        <v>-1</v>
      </c>
    </row>
    <row r="27" spans="1:24">
      <c r="A27" s="136" t="str">
        <f t="shared" si="10"/>
        <v>3</v>
      </c>
      <c r="B27" s="167" t="s">
        <v>120</v>
      </c>
      <c r="C27" s="167" t="s">
        <v>145</v>
      </c>
      <c r="D27" s="167" t="s">
        <v>33</v>
      </c>
      <c r="E27" s="138">
        <v>60000</v>
      </c>
      <c r="F27" s="138">
        <f>SUMIFS('2. Income&amp;Expenditure'!$L:$L,'2. Income&amp;Expenditure'!$B:$B,'3. Budget monitoring- in USD'!B27,'2. Income&amp;Expenditure'!$C:$C,'3. Budget monitoring- in USD'!C27,'2. Income&amp;Expenditure'!$A:$A,Period!$A$1)</f>
        <v>0</v>
      </c>
      <c r="G27" s="138">
        <f t="shared" si="0"/>
        <v>-60000</v>
      </c>
      <c r="H27" s="139">
        <f t="shared" si="1"/>
        <v>-1</v>
      </c>
      <c r="I27" s="138"/>
      <c r="J27" s="138"/>
      <c r="K27" s="138">
        <f t="shared" si="2"/>
        <v>0</v>
      </c>
      <c r="L27" s="139">
        <f t="shared" si="3"/>
        <v>0</v>
      </c>
      <c r="M27" s="138"/>
      <c r="N27" s="138"/>
      <c r="O27" s="138">
        <f t="shared" si="4"/>
        <v>0</v>
      </c>
      <c r="P27" s="139">
        <f t="shared" si="5"/>
        <v>0</v>
      </c>
      <c r="Q27" s="138"/>
      <c r="R27" s="138"/>
      <c r="S27" s="138">
        <f t="shared" si="6"/>
        <v>0</v>
      </c>
      <c r="T27" s="139">
        <f t="shared" si="7"/>
        <v>0</v>
      </c>
      <c r="U27" s="138">
        <v>60000</v>
      </c>
      <c r="V27" s="138"/>
      <c r="W27" s="138">
        <f t="shared" si="8"/>
        <v>-60000</v>
      </c>
      <c r="X27" s="139">
        <f t="shared" si="9"/>
        <v>-1</v>
      </c>
    </row>
    <row r="28" spans="1:24">
      <c r="A28" s="153" t="str">
        <f t="shared" si="10"/>
        <v/>
      </c>
      <c r="B28" s="154"/>
      <c r="C28" s="154"/>
      <c r="D28" s="154" t="s">
        <v>74</v>
      </c>
      <c r="E28" s="155">
        <f>SUM(E29,E32,E35)</f>
        <v>4000</v>
      </c>
      <c r="F28" s="155">
        <f>SUM(F29,F32,F35)</f>
        <v>0</v>
      </c>
      <c r="G28" s="155">
        <f t="shared" si="0"/>
        <v>-4000</v>
      </c>
      <c r="H28" s="156">
        <f t="shared" si="1"/>
        <v>-1</v>
      </c>
      <c r="I28" s="155">
        <f>SUM(I29,I32,I35)</f>
        <v>1350</v>
      </c>
      <c r="J28" s="155">
        <f>SUM(J29,J32,J35)</f>
        <v>0</v>
      </c>
      <c r="K28" s="155">
        <f t="shared" si="2"/>
        <v>-1350</v>
      </c>
      <c r="L28" s="157">
        <f t="shared" si="3"/>
        <v>-1</v>
      </c>
      <c r="M28" s="155">
        <f>SUM(M29,M32,M35)</f>
        <v>0</v>
      </c>
      <c r="N28" s="155">
        <f>SUM(N29,N32,N35)</f>
        <v>0</v>
      </c>
      <c r="O28" s="155">
        <f t="shared" si="4"/>
        <v>0</v>
      </c>
      <c r="P28" s="157">
        <f t="shared" si="5"/>
        <v>0</v>
      </c>
      <c r="Q28" s="155">
        <f>SUM(Q29,Q32,Q35)</f>
        <v>0</v>
      </c>
      <c r="R28" s="155">
        <f>SUM(R29,R32,R35)</f>
        <v>0</v>
      </c>
      <c r="S28" s="155">
        <f t="shared" si="6"/>
        <v>0</v>
      </c>
      <c r="T28" s="157">
        <f t="shared" si="7"/>
        <v>0</v>
      </c>
      <c r="U28" s="155">
        <f>SUM(U29,U32,U35)</f>
        <v>5350</v>
      </c>
      <c r="V28" s="158">
        <f>SUM(V29,V32,V35)</f>
        <v>0</v>
      </c>
      <c r="W28" s="158">
        <f t="shared" si="8"/>
        <v>-5350</v>
      </c>
      <c r="X28" s="157">
        <f t="shared" si="9"/>
        <v>-1</v>
      </c>
    </row>
    <row r="29" spans="1:24">
      <c r="A29" s="159" t="str">
        <f t="shared" si="10"/>
        <v/>
      </c>
      <c r="B29" s="160"/>
      <c r="C29" s="160"/>
      <c r="D29" s="160" t="s">
        <v>86</v>
      </c>
      <c r="E29" s="161">
        <f>E30</f>
        <v>0</v>
      </c>
      <c r="F29" s="161">
        <f>F30</f>
        <v>0</v>
      </c>
      <c r="G29" s="161">
        <f t="shared" si="0"/>
        <v>0</v>
      </c>
      <c r="H29" s="162">
        <f t="shared" si="1"/>
        <v>0</v>
      </c>
      <c r="I29" s="161">
        <f>I30</f>
        <v>1350</v>
      </c>
      <c r="J29" s="161">
        <f>J30</f>
        <v>0</v>
      </c>
      <c r="K29" s="161">
        <f t="shared" si="2"/>
        <v>-1350</v>
      </c>
      <c r="L29" s="162">
        <f t="shared" si="3"/>
        <v>-1</v>
      </c>
      <c r="M29" s="161">
        <f>M30</f>
        <v>0</v>
      </c>
      <c r="N29" s="161">
        <f>N30</f>
        <v>0</v>
      </c>
      <c r="O29" s="161">
        <f t="shared" si="4"/>
        <v>0</v>
      </c>
      <c r="P29" s="162">
        <f t="shared" si="5"/>
        <v>0</v>
      </c>
      <c r="Q29" s="161">
        <f>Q30</f>
        <v>0</v>
      </c>
      <c r="R29" s="161">
        <f>R30</f>
        <v>0</v>
      </c>
      <c r="S29" s="161">
        <f t="shared" si="6"/>
        <v>0</v>
      </c>
      <c r="T29" s="162">
        <f t="shared" si="7"/>
        <v>0</v>
      </c>
      <c r="U29" s="161">
        <f>U30</f>
        <v>1350</v>
      </c>
      <c r="V29" s="161">
        <f>V30</f>
        <v>0</v>
      </c>
      <c r="W29" s="161">
        <f t="shared" si="8"/>
        <v>-1350</v>
      </c>
      <c r="X29" s="162">
        <f t="shared" si="9"/>
        <v>-1</v>
      </c>
    </row>
    <row r="30" spans="1:24">
      <c r="A30" s="163" t="str">
        <f t="shared" si="10"/>
        <v/>
      </c>
      <c r="B30" s="164"/>
      <c r="C30" s="164"/>
      <c r="D30" s="164" t="s">
        <v>88</v>
      </c>
      <c r="E30" s="165">
        <f>E31</f>
        <v>0</v>
      </c>
      <c r="F30" s="165">
        <f>F31</f>
        <v>0</v>
      </c>
      <c r="G30" s="165">
        <f t="shared" si="0"/>
        <v>0</v>
      </c>
      <c r="H30" s="166">
        <f t="shared" si="1"/>
        <v>0</v>
      </c>
      <c r="I30" s="165">
        <f>I31</f>
        <v>1350</v>
      </c>
      <c r="J30" s="165">
        <f>J31</f>
        <v>0</v>
      </c>
      <c r="K30" s="165">
        <f t="shared" si="2"/>
        <v>-1350</v>
      </c>
      <c r="L30" s="166">
        <f t="shared" si="3"/>
        <v>-1</v>
      </c>
      <c r="M30" s="165">
        <f>M31</f>
        <v>0</v>
      </c>
      <c r="N30" s="165">
        <f>N31</f>
        <v>0</v>
      </c>
      <c r="O30" s="165">
        <f t="shared" si="4"/>
        <v>0</v>
      </c>
      <c r="P30" s="166">
        <f t="shared" si="5"/>
        <v>0</v>
      </c>
      <c r="Q30" s="165">
        <f>Q31</f>
        <v>0</v>
      </c>
      <c r="R30" s="165">
        <f>R31</f>
        <v>0</v>
      </c>
      <c r="S30" s="165">
        <f t="shared" si="6"/>
        <v>0</v>
      </c>
      <c r="T30" s="166">
        <f t="shared" si="7"/>
        <v>0</v>
      </c>
      <c r="U30" s="165">
        <f>U31</f>
        <v>1350</v>
      </c>
      <c r="V30" s="165">
        <f>V31</f>
        <v>0</v>
      </c>
      <c r="W30" s="165">
        <f t="shared" si="8"/>
        <v>-1350</v>
      </c>
      <c r="X30" s="166">
        <f t="shared" si="9"/>
        <v>-1</v>
      </c>
    </row>
    <row r="31" spans="1:24">
      <c r="A31" s="136" t="str">
        <f t="shared" si="10"/>
        <v>3</v>
      </c>
      <c r="B31" s="167" t="s">
        <v>94</v>
      </c>
      <c r="C31" s="167" t="s">
        <v>92</v>
      </c>
      <c r="D31" s="167" t="s">
        <v>75</v>
      </c>
      <c r="E31" s="138"/>
      <c r="F31" s="138">
        <f>SUMIFS('2. Income&amp;Expenditure'!$L:$L,'2. Income&amp;Expenditure'!$B:$B,'3. Budget monitoring- in USD'!B31,'2. Income&amp;Expenditure'!$C:$C,'3. Budget monitoring- in USD'!C31,'2. Income&amp;Expenditure'!$A:$A,Period!$A$1)</f>
        <v>0</v>
      </c>
      <c r="G31" s="138">
        <f t="shared" si="0"/>
        <v>0</v>
      </c>
      <c r="H31" s="139">
        <f t="shared" si="1"/>
        <v>0</v>
      </c>
      <c r="I31" s="138">
        <v>1350</v>
      </c>
      <c r="J31" s="138"/>
      <c r="K31" s="138">
        <f t="shared" si="2"/>
        <v>-1350</v>
      </c>
      <c r="L31" s="139">
        <f t="shared" si="3"/>
        <v>-1</v>
      </c>
      <c r="M31" s="138"/>
      <c r="N31" s="138"/>
      <c r="O31" s="138">
        <f t="shared" si="4"/>
        <v>0</v>
      </c>
      <c r="P31" s="139">
        <f t="shared" si="5"/>
        <v>0</v>
      </c>
      <c r="Q31" s="138"/>
      <c r="R31" s="138"/>
      <c r="S31" s="138">
        <f t="shared" si="6"/>
        <v>0</v>
      </c>
      <c r="T31" s="139">
        <f t="shared" si="7"/>
        <v>0</v>
      </c>
      <c r="U31" s="138">
        <v>1350</v>
      </c>
      <c r="V31" s="138"/>
      <c r="W31" s="138">
        <f t="shared" si="8"/>
        <v>-1350</v>
      </c>
      <c r="X31" s="139">
        <f t="shared" si="9"/>
        <v>-1</v>
      </c>
    </row>
    <row r="32" spans="1:24">
      <c r="A32" s="159" t="str">
        <f t="shared" si="10"/>
        <v/>
      </c>
      <c r="B32" s="160"/>
      <c r="C32" s="160"/>
      <c r="D32" s="160" t="s">
        <v>101</v>
      </c>
      <c r="E32" s="161">
        <f>E33</f>
        <v>2000</v>
      </c>
      <c r="F32" s="161">
        <f>F33</f>
        <v>0</v>
      </c>
      <c r="G32" s="161">
        <f t="shared" si="0"/>
        <v>-2000</v>
      </c>
      <c r="H32" s="162">
        <f t="shared" si="1"/>
        <v>-1</v>
      </c>
      <c r="I32" s="161">
        <f>I33</f>
        <v>0</v>
      </c>
      <c r="J32" s="161">
        <f>J33</f>
        <v>0</v>
      </c>
      <c r="K32" s="161">
        <f t="shared" si="2"/>
        <v>0</v>
      </c>
      <c r="L32" s="162">
        <f t="shared" si="3"/>
        <v>0</v>
      </c>
      <c r="M32" s="161">
        <f>M33</f>
        <v>0</v>
      </c>
      <c r="N32" s="161">
        <f>N33</f>
        <v>0</v>
      </c>
      <c r="O32" s="161">
        <f t="shared" si="4"/>
        <v>0</v>
      </c>
      <c r="P32" s="162">
        <f t="shared" si="5"/>
        <v>0</v>
      </c>
      <c r="Q32" s="161">
        <f>Q33</f>
        <v>0</v>
      </c>
      <c r="R32" s="161">
        <f>R33</f>
        <v>0</v>
      </c>
      <c r="S32" s="161">
        <f t="shared" si="6"/>
        <v>0</v>
      </c>
      <c r="T32" s="162">
        <f t="shared" si="7"/>
        <v>0</v>
      </c>
      <c r="U32" s="161">
        <f>U33</f>
        <v>2000</v>
      </c>
      <c r="V32" s="161">
        <f>V33</f>
        <v>0</v>
      </c>
      <c r="W32" s="161">
        <f t="shared" si="8"/>
        <v>-2000</v>
      </c>
      <c r="X32" s="162">
        <f t="shared" si="9"/>
        <v>-1</v>
      </c>
    </row>
    <row r="33" spans="1:24">
      <c r="A33" s="163" t="str">
        <f t="shared" si="10"/>
        <v/>
      </c>
      <c r="B33" s="164"/>
      <c r="C33" s="164"/>
      <c r="D33" s="164" t="s">
        <v>60</v>
      </c>
      <c r="E33" s="165">
        <f>E34</f>
        <v>2000</v>
      </c>
      <c r="F33" s="165">
        <f>F34</f>
        <v>0</v>
      </c>
      <c r="G33" s="165">
        <f t="shared" si="0"/>
        <v>-2000</v>
      </c>
      <c r="H33" s="166">
        <f t="shared" si="1"/>
        <v>-1</v>
      </c>
      <c r="I33" s="165">
        <f>I34</f>
        <v>0</v>
      </c>
      <c r="J33" s="165">
        <f>J34</f>
        <v>0</v>
      </c>
      <c r="K33" s="165">
        <f t="shared" si="2"/>
        <v>0</v>
      </c>
      <c r="L33" s="166">
        <f t="shared" si="3"/>
        <v>0</v>
      </c>
      <c r="M33" s="165">
        <f>M34</f>
        <v>0</v>
      </c>
      <c r="N33" s="165">
        <f>N34</f>
        <v>0</v>
      </c>
      <c r="O33" s="165">
        <f t="shared" si="4"/>
        <v>0</v>
      </c>
      <c r="P33" s="166">
        <f t="shared" si="5"/>
        <v>0</v>
      </c>
      <c r="Q33" s="165">
        <f>Q34</f>
        <v>0</v>
      </c>
      <c r="R33" s="165">
        <f>R34</f>
        <v>0</v>
      </c>
      <c r="S33" s="165">
        <f t="shared" si="6"/>
        <v>0</v>
      </c>
      <c r="T33" s="166">
        <f t="shared" si="7"/>
        <v>0</v>
      </c>
      <c r="U33" s="165">
        <f>U34</f>
        <v>2000</v>
      </c>
      <c r="V33" s="165">
        <f>V34</f>
        <v>0</v>
      </c>
      <c r="W33" s="165">
        <f t="shared" si="8"/>
        <v>-2000</v>
      </c>
      <c r="X33" s="166">
        <f t="shared" si="9"/>
        <v>-1</v>
      </c>
    </row>
    <row r="34" spans="1:24">
      <c r="A34" s="136" t="str">
        <f t="shared" si="10"/>
        <v>3</v>
      </c>
      <c r="B34" s="167" t="s">
        <v>79</v>
      </c>
      <c r="C34" s="167" t="s">
        <v>39</v>
      </c>
      <c r="D34" s="167" t="s">
        <v>75</v>
      </c>
      <c r="E34" s="138">
        <v>2000</v>
      </c>
      <c r="F34" s="138">
        <f>SUMIFS('2. Income&amp;Expenditure'!$L:$L,'2. Income&amp;Expenditure'!$B:$B,'3. Budget monitoring- in USD'!B34,'2. Income&amp;Expenditure'!$C:$C,'3. Budget monitoring- in USD'!C34,'2. Income&amp;Expenditure'!$A:$A,Period!$A$1)</f>
        <v>0</v>
      </c>
      <c r="G34" s="138">
        <f t="shared" si="0"/>
        <v>-2000</v>
      </c>
      <c r="H34" s="139">
        <f t="shared" si="1"/>
        <v>-1</v>
      </c>
      <c r="I34" s="138"/>
      <c r="J34" s="138"/>
      <c r="K34" s="138">
        <f t="shared" si="2"/>
        <v>0</v>
      </c>
      <c r="L34" s="139">
        <f t="shared" si="3"/>
        <v>0</v>
      </c>
      <c r="M34" s="138"/>
      <c r="N34" s="138"/>
      <c r="O34" s="138">
        <f t="shared" si="4"/>
        <v>0</v>
      </c>
      <c r="P34" s="139">
        <f t="shared" si="5"/>
        <v>0</v>
      </c>
      <c r="Q34" s="138"/>
      <c r="R34" s="138"/>
      <c r="S34" s="138">
        <f t="shared" si="6"/>
        <v>0</v>
      </c>
      <c r="T34" s="139">
        <f t="shared" si="7"/>
        <v>0</v>
      </c>
      <c r="U34" s="138">
        <v>2000</v>
      </c>
      <c r="V34" s="138"/>
      <c r="W34" s="138">
        <f t="shared" si="8"/>
        <v>-2000</v>
      </c>
      <c r="X34" s="139">
        <f t="shared" si="9"/>
        <v>-1</v>
      </c>
    </row>
    <row r="35" spans="1:24">
      <c r="A35" s="159" t="str">
        <f t="shared" si="10"/>
        <v/>
      </c>
      <c r="B35" s="160"/>
      <c r="C35" s="160"/>
      <c r="D35" s="160" t="s">
        <v>60</v>
      </c>
      <c r="E35" s="161">
        <f>E36</f>
        <v>2000</v>
      </c>
      <c r="F35" s="161">
        <f>F36</f>
        <v>0</v>
      </c>
      <c r="G35" s="161">
        <f t="shared" si="0"/>
        <v>-2000</v>
      </c>
      <c r="H35" s="162">
        <f t="shared" si="1"/>
        <v>-1</v>
      </c>
      <c r="I35" s="161">
        <f>I36</f>
        <v>0</v>
      </c>
      <c r="J35" s="161">
        <f>J36</f>
        <v>0</v>
      </c>
      <c r="K35" s="161">
        <f t="shared" si="2"/>
        <v>0</v>
      </c>
      <c r="L35" s="162">
        <f t="shared" si="3"/>
        <v>0</v>
      </c>
      <c r="M35" s="161">
        <f>M36</f>
        <v>0</v>
      </c>
      <c r="N35" s="161">
        <f>N36</f>
        <v>0</v>
      </c>
      <c r="O35" s="161">
        <f t="shared" si="4"/>
        <v>0</v>
      </c>
      <c r="P35" s="162">
        <f t="shared" si="5"/>
        <v>0</v>
      </c>
      <c r="Q35" s="161">
        <f>Q36</f>
        <v>0</v>
      </c>
      <c r="R35" s="161">
        <f>R36</f>
        <v>0</v>
      </c>
      <c r="S35" s="161">
        <f t="shared" si="6"/>
        <v>0</v>
      </c>
      <c r="T35" s="162">
        <f t="shared" si="7"/>
        <v>0</v>
      </c>
      <c r="U35" s="161">
        <f>U36</f>
        <v>2000</v>
      </c>
      <c r="V35" s="161">
        <f>V36</f>
        <v>0</v>
      </c>
      <c r="W35" s="161">
        <f t="shared" si="8"/>
        <v>-2000</v>
      </c>
      <c r="X35" s="162">
        <f t="shared" si="9"/>
        <v>-1</v>
      </c>
    </row>
    <row r="36" spans="1:24">
      <c r="A36" s="163" t="str">
        <f t="shared" si="10"/>
        <v/>
      </c>
      <c r="B36" s="164"/>
      <c r="C36" s="164"/>
      <c r="D36" s="164" t="s">
        <v>60</v>
      </c>
      <c r="E36" s="165">
        <f>E37</f>
        <v>2000</v>
      </c>
      <c r="F36" s="165">
        <f>F37</f>
        <v>0</v>
      </c>
      <c r="G36" s="165">
        <f t="shared" si="0"/>
        <v>-2000</v>
      </c>
      <c r="H36" s="166">
        <f t="shared" si="1"/>
        <v>-1</v>
      </c>
      <c r="I36" s="165">
        <f>I37</f>
        <v>0</v>
      </c>
      <c r="J36" s="165">
        <f>J37</f>
        <v>0</v>
      </c>
      <c r="K36" s="165">
        <f t="shared" si="2"/>
        <v>0</v>
      </c>
      <c r="L36" s="166">
        <f t="shared" si="3"/>
        <v>0</v>
      </c>
      <c r="M36" s="165">
        <f>M37</f>
        <v>0</v>
      </c>
      <c r="N36" s="165">
        <f>N37</f>
        <v>0</v>
      </c>
      <c r="O36" s="165">
        <f t="shared" si="4"/>
        <v>0</v>
      </c>
      <c r="P36" s="166">
        <f t="shared" si="5"/>
        <v>0</v>
      </c>
      <c r="Q36" s="165">
        <f>Q37</f>
        <v>0</v>
      </c>
      <c r="R36" s="165">
        <f>R37</f>
        <v>0</v>
      </c>
      <c r="S36" s="165">
        <f t="shared" si="6"/>
        <v>0</v>
      </c>
      <c r="T36" s="166">
        <f t="shared" si="7"/>
        <v>0</v>
      </c>
      <c r="U36" s="165">
        <f>U37</f>
        <v>2000</v>
      </c>
      <c r="V36" s="165">
        <f>V37</f>
        <v>0</v>
      </c>
      <c r="W36" s="165">
        <f t="shared" si="8"/>
        <v>-2000</v>
      </c>
      <c r="X36" s="166">
        <f t="shared" si="9"/>
        <v>-1</v>
      </c>
    </row>
    <row r="37" spans="1:24">
      <c r="A37" s="136" t="str">
        <f t="shared" si="10"/>
        <v>3</v>
      </c>
      <c r="B37" s="167" t="s">
        <v>79</v>
      </c>
      <c r="C37" s="167" t="s">
        <v>80</v>
      </c>
      <c r="D37" s="167" t="s">
        <v>75</v>
      </c>
      <c r="E37" s="138">
        <v>2000</v>
      </c>
      <c r="F37" s="138">
        <f>SUMIFS('2. Income&amp;Expenditure'!$L:$L,'2. Income&amp;Expenditure'!$B:$B,'3. Budget monitoring- in USD'!B37,'2. Income&amp;Expenditure'!$C:$C,'3. Budget monitoring- in USD'!C37,'2. Income&amp;Expenditure'!$A:$A,Period!$A$1)</f>
        <v>0</v>
      </c>
      <c r="G37" s="138">
        <f t="shared" si="0"/>
        <v>-2000</v>
      </c>
      <c r="H37" s="139">
        <f t="shared" si="1"/>
        <v>-1</v>
      </c>
      <c r="I37" s="138"/>
      <c r="J37" s="138"/>
      <c r="K37" s="138">
        <f t="shared" si="2"/>
        <v>0</v>
      </c>
      <c r="L37" s="139">
        <f t="shared" si="3"/>
        <v>0</v>
      </c>
      <c r="M37" s="138"/>
      <c r="N37" s="138"/>
      <c r="O37" s="138">
        <f t="shared" si="4"/>
        <v>0</v>
      </c>
      <c r="P37" s="139">
        <f t="shared" si="5"/>
        <v>0</v>
      </c>
      <c r="Q37" s="138"/>
      <c r="R37" s="138"/>
      <c r="S37" s="138">
        <f t="shared" si="6"/>
        <v>0</v>
      </c>
      <c r="T37" s="139">
        <f t="shared" si="7"/>
        <v>0</v>
      </c>
      <c r="U37" s="138">
        <v>2000</v>
      </c>
      <c r="V37" s="138"/>
      <c r="W37" s="138">
        <f t="shared" si="8"/>
        <v>-2000</v>
      </c>
      <c r="X37" s="139">
        <f t="shared" si="9"/>
        <v>-1</v>
      </c>
    </row>
    <row r="38" spans="1:24">
      <c r="A38" s="153" t="str">
        <f t="shared" si="10"/>
        <v/>
      </c>
      <c r="B38" s="154"/>
      <c r="C38" s="154"/>
      <c r="D38" s="154" t="s">
        <v>40</v>
      </c>
      <c r="E38" s="155">
        <f t="shared" ref="E38:F40" si="11">E39</f>
        <v>0</v>
      </c>
      <c r="F38" s="155">
        <f t="shared" si="11"/>
        <v>0</v>
      </c>
      <c r="G38" s="155">
        <f t="shared" si="0"/>
        <v>0</v>
      </c>
      <c r="H38" s="156">
        <f t="shared" si="1"/>
        <v>0</v>
      </c>
      <c r="I38" s="155">
        <f t="shared" ref="I38:J40" si="12">I39</f>
        <v>0</v>
      </c>
      <c r="J38" s="155">
        <f t="shared" si="12"/>
        <v>0</v>
      </c>
      <c r="K38" s="155">
        <f t="shared" si="2"/>
        <v>0</v>
      </c>
      <c r="L38" s="157">
        <f t="shared" si="3"/>
        <v>0</v>
      </c>
      <c r="M38" s="155">
        <f t="shared" ref="M38:N40" si="13">M39</f>
        <v>0</v>
      </c>
      <c r="N38" s="155">
        <f t="shared" si="13"/>
        <v>0</v>
      </c>
      <c r="O38" s="155">
        <f t="shared" si="4"/>
        <v>0</v>
      </c>
      <c r="P38" s="157">
        <f t="shared" si="5"/>
        <v>0</v>
      </c>
      <c r="Q38" s="155">
        <f t="shared" ref="Q38:R40" si="14">Q39</f>
        <v>43200</v>
      </c>
      <c r="R38" s="155">
        <f t="shared" si="14"/>
        <v>0</v>
      </c>
      <c r="S38" s="155">
        <f t="shared" si="6"/>
        <v>-43200</v>
      </c>
      <c r="T38" s="157">
        <f t="shared" si="7"/>
        <v>-1</v>
      </c>
      <c r="U38" s="155">
        <f t="shared" ref="U38:V40" si="15">U39</f>
        <v>43200</v>
      </c>
      <c r="V38" s="158">
        <f t="shared" si="15"/>
        <v>0</v>
      </c>
      <c r="W38" s="158">
        <f t="shared" si="8"/>
        <v>-43200</v>
      </c>
      <c r="X38" s="157">
        <f t="shared" si="9"/>
        <v>-1</v>
      </c>
    </row>
    <row r="39" spans="1:24">
      <c r="A39" s="159" t="str">
        <f t="shared" si="10"/>
        <v/>
      </c>
      <c r="B39" s="160"/>
      <c r="C39" s="160"/>
      <c r="D39" s="160" t="s">
        <v>112</v>
      </c>
      <c r="E39" s="161">
        <f t="shared" si="11"/>
        <v>0</v>
      </c>
      <c r="F39" s="161">
        <f t="shared" si="11"/>
        <v>0</v>
      </c>
      <c r="G39" s="161">
        <f t="shared" si="0"/>
        <v>0</v>
      </c>
      <c r="H39" s="162">
        <f t="shared" si="1"/>
        <v>0</v>
      </c>
      <c r="I39" s="161">
        <f t="shared" si="12"/>
        <v>0</v>
      </c>
      <c r="J39" s="161">
        <f t="shared" si="12"/>
        <v>0</v>
      </c>
      <c r="K39" s="161">
        <f t="shared" si="2"/>
        <v>0</v>
      </c>
      <c r="L39" s="162">
        <f t="shared" si="3"/>
        <v>0</v>
      </c>
      <c r="M39" s="161">
        <f t="shared" si="13"/>
        <v>0</v>
      </c>
      <c r="N39" s="161">
        <f t="shared" si="13"/>
        <v>0</v>
      </c>
      <c r="O39" s="161">
        <f t="shared" si="4"/>
        <v>0</v>
      </c>
      <c r="P39" s="162">
        <f t="shared" si="5"/>
        <v>0</v>
      </c>
      <c r="Q39" s="161">
        <f t="shared" si="14"/>
        <v>43200</v>
      </c>
      <c r="R39" s="161">
        <f t="shared" si="14"/>
        <v>0</v>
      </c>
      <c r="S39" s="161">
        <f t="shared" si="6"/>
        <v>-43200</v>
      </c>
      <c r="T39" s="162">
        <f t="shared" si="7"/>
        <v>-1</v>
      </c>
      <c r="U39" s="161">
        <f t="shared" si="15"/>
        <v>43200</v>
      </c>
      <c r="V39" s="161">
        <f t="shared" si="15"/>
        <v>0</v>
      </c>
      <c r="W39" s="161">
        <f t="shared" si="8"/>
        <v>-43200</v>
      </c>
      <c r="X39" s="162">
        <f t="shared" si="9"/>
        <v>-1</v>
      </c>
    </row>
    <row r="40" spans="1:24">
      <c r="A40" s="163" t="str">
        <f t="shared" si="10"/>
        <v/>
      </c>
      <c r="B40" s="164"/>
      <c r="C40" s="164"/>
      <c r="D40" s="164" t="s">
        <v>114</v>
      </c>
      <c r="E40" s="165">
        <f t="shared" si="11"/>
        <v>0</v>
      </c>
      <c r="F40" s="165">
        <f t="shared" si="11"/>
        <v>0</v>
      </c>
      <c r="G40" s="165">
        <f t="shared" si="0"/>
        <v>0</v>
      </c>
      <c r="H40" s="166">
        <f t="shared" si="1"/>
        <v>0</v>
      </c>
      <c r="I40" s="165">
        <f t="shared" si="12"/>
        <v>0</v>
      </c>
      <c r="J40" s="165">
        <f t="shared" si="12"/>
        <v>0</v>
      </c>
      <c r="K40" s="165">
        <f t="shared" si="2"/>
        <v>0</v>
      </c>
      <c r="L40" s="166">
        <f t="shared" si="3"/>
        <v>0</v>
      </c>
      <c r="M40" s="165">
        <f t="shared" si="13"/>
        <v>0</v>
      </c>
      <c r="N40" s="165">
        <f t="shared" si="13"/>
        <v>0</v>
      </c>
      <c r="O40" s="165">
        <f t="shared" si="4"/>
        <v>0</v>
      </c>
      <c r="P40" s="166">
        <f t="shared" si="5"/>
        <v>0</v>
      </c>
      <c r="Q40" s="165">
        <f t="shared" si="14"/>
        <v>43200</v>
      </c>
      <c r="R40" s="165">
        <f t="shared" si="14"/>
        <v>0</v>
      </c>
      <c r="S40" s="165">
        <f t="shared" si="6"/>
        <v>-43200</v>
      </c>
      <c r="T40" s="166">
        <f t="shared" si="7"/>
        <v>-1</v>
      </c>
      <c r="U40" s="165">
        <f t="shared" si="15"/>
        <v>43200</v>
      </c>
      <c r="V40" s="165">
        <f t="shared" si="15"/>
        <v>0</v>
      </c>
      <c r="W40" s="165">
        <f t="shared" si="8"/>
        <v>-43200</v>
      </c>
      <c r="X40" s="166">
        <f t="shared" si="9"/>
        <v>-1</v>
      </c>
    </row>
    <row r="41" spans="1:24">
      <c r="A41" s="136" t="str">
        <f t="shared" si="10"/>
        <v>3</v>
      </c>
      <c r="B41" s="167" t="s">
        <v>128</v>
      </c>
      <c r="C41" s="167" t="s">
        <v>113</v>
      </c>
      <c r="D41" s="167" t="s">
        <v>48</v>
      </c>
      <c r="E41" s="138"/>
      <c r="F41" s="138">
        <f>SUMIFS('2. Income&amp;Expenditure'!$L:$L,'2. Income&amp;Expenditure'!$B:$B,'3. Budget monitoring- in USD'!B41,'2. Income&amp;Expenditure'!$C:$C,'3. Budget monitoring- in USD'!C41,'2. Income&amp;Expenditure'!$A:$A,Period!$A$1)</f>
        <v>0</v>
      </c>
      <c r="G41" s="138">
        <f t="shared" si="0"/>
        <v>0</v>
      </c>
      <c r="H41" s="139">
        <f t="shared" si="1"/>
        <v>0</v>
      </c>
      <c r="I41" s="138"/>
      <c r="J41" s="138"/>
      <c r="K41" s="138">
        <f t="shared" si="2"/>
        <v>0</v>
      </c>
      <c r="L41" s="139">
        <f t="shared" si="3"/>
        <v>0</v>
      </c>
      <c r="M41" s="138"/>
      <c r="N41" s="138"/>
      <c r="O41" s="138">
        <f t="shared" si="4"/>
        <v>0</v>
      </c>
      <c r="P41" s="139">
        <f t="shared" si="5"/>
        <v>0</v>
      </c>
      <c r="Q41" s="138">
        <v>43200</v>
      </c>
      <c r="R41" s="138"/>
      <c r="S41" s="138">
        <f t="shared" si="6"/>
        <v>-43200</v>
      </c>
      <c r="T41" s="139">
        <f t="shared" si="7"/>
        <v>-1</v>
      </c>
      <c r="U41" s="138">
        <v>43200</v>
      </c>
      <c r="V41" s="138"/>
      <c r="W41" s="138">
        <f t="shared" si="8"/>
        <v>-43200</v>
      </c>
      <c r="X41" s="139">
        <f t="shared" si="9"/>
        <v>-1</v>
      </c>
    </row>
    <row r="42" spans="1:24">
      <c r="A42" s="153" t="str">
        <f t="shared" si="10"/>
        <v/>
      </c>
      <c r="B42" s="154"/>
      <c r="C42" s="154"/>
      <c r="D42" s="154" t="s">
        <v>62</v>
      </c>
      <c r="E42" s="155">
        <f>SUM(E43,E46,E49)</f>
        <v>22200</v>
      </c>
      <c r="F42" s="155">
        <f>SUM(F43,F46,F49)</f>
        <v>0</v>
      </c>
      <c r="G42" s="155">
        <f t="shared" si="0"/>
        <v>-22200</v>
      </c>
      <c r="H42" s="156">
        <f t="shared" si="1"/>
        <v>-1</v>
      </c>
      <c r="I42" s="155">
        <f>SUM(I43,I46,I49)</f>
        <v>144612</v>
      </c>
      <c r="J42" s="155">
        <f>SUM(J43,J46,J49)</f>
        <v>0</v>
      </c>
      <c r="K42" s="155">
        <f t="shared" si="2"/>
        <v>-144612</v>
      </c>
      <c r="L42" s="157">
        <f t="shared" si="3"/>
        <v>-1</v>
      </c>
      <c r="M42" s="155">
        <f>SUM(M43,M46,M49)</f>
        <v>200892.02399999998</v>
      </c>
      <c r="N42" s="155">
        <f>SUM(N43,N46,N49)</f>
        <v>0</v>
      </c>
      <c r="O42" s="155">
        <f t="shared" si="4"/>
        <v>-200892.02399999998</v>
      </c>
      <c r="P42" s="157">
        <f t="shared" si="5"/>
        <v>-1</v>
      </c>
      <c r="Q42" s="155">
        <f>SUM(Q43,Q46,Q49)</f>
        <v>142797.56435999999</v>
      </c>
      <c r="R42" s="155">
        <f>SUM(R43,R46,R49)</f>
        <v>0</v>
      </c>
      <c r="S42" s="155">
        <f t="shared" si="6"/>
        <v>-142797.56435999999</v>
      </c>
      <c r="T42" s="157">
        <f t="shared" si="7"/>
        <v>-1</v>
      </c>
      <c r="U42" s="155">
        <f>SUM(U43,U46,U49)</f>
        <v>510501.58835999994</v>
      </c>
      <c r="V42" s="158">
        <f>SUM(V43,V46,V49)</f>
        <v>0</v>
      </c>
      <c r="W42" s="158">
        <f t="shared" si="8"/>
        <v>-510501.58835999994</v>
      </c>
      <c r="X42" s="157">
        <f t="shared" si="9"/>
        <v>-1</v>
      </c>
    </row>
    <row r="43" spans="1:24">
      <c r="A43" s="159" t="str">
        <f t="shared" si="10"/>
        <v/>
      </c>
      <c r="B43" s="160"/>
      <c r="C43" s="160"/>
      <c r="D43" s="160" t="s">
        <v>86</v>
      </c>
      <c r="E43" s="161">
        <f>E44</f>
        <v>0</v>
      </c>
      <c r="F43" s="161">
        <f>F44</f>
        <v>0</v>
      </c>
      <c r="G43" s="161">
        <f t="shared" si="0"/>
        <v>0</v>
      </c>
      <c r="H43" s="162">
        <f t="shared" si="1"/>
        <v>0</v>
      </c>
      <c r="I43" s="161">
        <f>I44</f>
        <v>60811.200000000004</v>
      </c>
      <c r="J43" s="161">
        <f>J44</f>
        <v>0</v>
      </c>
      <c r="K43" s="161">
        <f t="shared" si="2"/>
        <v>-60811.200000000004</v>
      </c>
      <c r="L43" s="162">
        <f t="shared" si="3"/>
        <v>-1</v>
      </c>
      <c r="M43" s="161">
        <f>M44</f>
        <v>62635.535999999993</v>
      </c>
      <c r="N43" s="161">
        <f>N44</f>
        <v>0</v>
      </c>
      <c r="O43" s="161">
        <f t="shared" si="4"/>
        <v>-62635.535999999993</v>
      </c>
      <c r="P43" s="162">
        <f t="shared" si="5"/>
        <v>-1</v>
      </c>
      <c r="Q43" s="161">
        <f>Q44</f>
        <v>32257.301039999998</v>
      </c>
      <c r="R43" s="161">
        <f>R44</f>
        <v>0</v>
      </c>
      <c r="S43" s="161">
        <f t="shared" si="6"/>
        <v>-32257.301039999998</v>
      </c>
      <c r="T43" s="162">
        <f t="shared" si="7"/>
        <v>-1</v>
      </c>
      <c r="U43" s="161">
        <f>U44</f>
        <v>155704.03704</v>
      </c>
      <c r="V43" s="161">
        <f>V44</f>
        <v>0</v>
      </c>
      <c r="W43" s="161">
        <f t="shared" si="8"/>
        <v>-155704.03704</v>
      </c>
      <c r="X43" s="162">
        <f t="shared" si="9"/>
        <v>-1</v>
      </c>
    </row>
    <row r="44" spans="1:24">
      <c r="A44" s="163" t="str">
        <f t="shared" si="10"/>
        <v/>
      </c>
      <c r="B44" s="164"/>
      <c r="C44" s="164"/>
      <c r="D44" s="164" t="s">
        <v>88</v>
      </c>
      <c r="E44" s="165">
        <f>E45</f>
        <v>0</v>
      </c>
      <c r="F44" s="165">
        <f>F45</f>
        <v>0</v>
      </c>
      <c r="G44" s="165">
        <f t="shared" si="0"/>
        <v>0</v>
      </c>
      <c r="H44" s="166">
        <f t="shared" si="1"/>
        <v>0</v>
      </c>
      <c r="I44" s="165">
        <f>I45</f>
        <v>60811.200000000004</v>
      </c>
      <c r="J44" s="165">
        <f>J45</f>
        <v>0</v>
      </c>
      <c r="K44" s="165">
        <f t="shared" si="2"/>
        <v>-60811.200000000004</v>
      </c>
      <c r="L44" s="166">
        <f t="shared" si="3"/>
        <v>-1</v>
      </c>
      <c r="M44" s="165">
        <f>M45</f>
        <v>62635.535999999993</v>
      </c>
      <c r="N44" s="165">
        <f>N45</f>
        <v>0</v>
      </c>
      <c r="O44" s="165">
        <f t="shared" si="4"/>
        <v>-62635.535999999993</v>
      </c>
      <c r="P44" s="166">
        <f t="shared" si="5"/>
        <v>-1</v>
      </c>
      <c r="Q44" s="165">
        <f>Q45</f>
        <v>32257.301039999998</v>
      </c>
      <c r="R44" s="165">
        <f>R45</f>
        <v>0</v>
      </c>
      <c r="S44" s="165">
        <f t="shared" si="6"/>
        <v>-32257.301039999998</v>
      </c>
      <c r="T44" s="166">
        <f t="shared" si="7"/>
        <v>-1</v>
      </c>
      <c r="U44" s="165">
        <f>U45</f>
        <v>155704.03704</v>
      </c>
      <c r="V44" s="165">
        <f>V45</f>
        <v>0</v>
      </c>
      <c r="W44" s="165">
        <f t="shared" si="8"/>
        <v>-155704.03704</v>
      </c>
      <c r="X44" s="166">
        <f t="shared" si="9"/>
        <v>-1</v>
      </c>
    </row>
    <row r="45" spans="1:24">
      <c r="A45" s="136" t="str">
        <f t="shared" si="10"/>
        <v>3</v>
      </c>
      <c r="B45" s="167" t="s">
        <v>91</v>
      </c>
      <c r="C45" s="167" t="s">
        <v>92</v>
      </c>
      <c r="D45" s="167" t="s">
        <v>63</v>
      </c>
      <c r="E45" s="138"/>
      <c r="F45" s="138">
        <f>SUMIFS('2. Income&amp;Expenditure'!$L:$L,'2. Income&amp;Expenditure'!$B:$B,'3. Budget monitoring- in USD'!B45,'2. Income&amp;Expenditure'!$C:$C,'3. Budget monitoring- in USD'!C45,'2. Income&amp;Expenditure'!$A:$A,Period!$A$1)</f>
        <v>0</v>
      </c>
      <c r="G45" s="138">
        <f t="shared" si="0"/>
        <v>0</v>
      </c>
      <c r="H45" s="139">
        <f t="shared" si="1"/>
        <v>0</v>
      </c>
      <c r="I45" s="138">
        <v>60811.200000000004</v>
      </c>
      <c r="J45" s="138"/>
      <c r="K45" s="138">
        <f t="shared" si="2"/>
        <v>-60811.200000000004</v>
      </c>
      <c r="L45" s="139">
        <f t="shared" si="3"/>
        <v>-1</v>
      </c>
      <c r="M45" s="138">
        <v>62635.535999999993</v>
      </c>
      <c r="N45" s="138"/>
      <c r="O45" s="138">
        <f t="shared" si="4"/>
        <v>-62635.535999999993</v>
      </c>
      <c r="P45" s="139">
        <f t="shared" si="5"/>
        <v>-1</v>
      </c>
      <c r="Q45" s="138">
        <v>32257.301039999998</v>
      </c>
      <c r="R45" s="138"/>
      <c r="S45" s="138">
        <f t="shared" si="6"/>
        <v>-32257.301039999998</v>
      </c>
      <c r="T45" s="139">
        <f t="shared" si="7"/>
        <v>-1</v>
      </c>
      <c r="U45" s="138">
        <v>155704.03704</v>
      </c>
      <c r="V45" s="138"/>
      <c r="W45" s="138">
        <f t="shared" si="8"/>
        <v>-155704.03704</v>
      </c>
      <c r="X45" s="139">
        <f t="shared" si="9"/>
        <v>-1</v>
      </c>
    </row>
    <row r="46" spans="1:24">
      <c r="A46" s="159" t="str">
        <f t="shared" si="10"/>
        <v/>
      </c>
      <c r="B46" s="160"/>
      <c r="C46" s="160"/>
      <c r="D46" s="160" t="s">
        <v>101</v>
      </c>
      <c r="E46" s="161">
        <f>E47</f>
        <v>14760</v>
      </c>
      <c r="F46" s="161">
        <f>F47</f>
        <v>0</v>
      </c>
      <c r="G46" s="161">
        <f t="shared" si="0"/>
        <v>-14760</v>
      </c>
      <c r="H46" s="162">
        <f t="shared" si="1"/>
        <v>-1</v>
      </c>
      <c r="I46" s="161">
        <f>I47</f>
        <v>60811.200000000004</v>
      </c>
      <c r="J46" s="161">
        <f>J47</f>
        <v>0</v>
      </c>
      <c r="K46" s="161">
        <f t="shared" si="2"/>
        <v>-60811.200000000004</v>
      </c>
      <c r="L46" s="162">
        <f t="shared" si="3"/>
        <v>-1</v>
      </c>
      <c r="M46" s="161">
        <f>M47</f>
        <v>114577.19999999998</v>
      </c>
      <c r="N46" s="161">
        <f>N47</f>
        <v>0</v>
      </c>
      <c r="O46" s="161">
        <f t="shared" si="4"/>
        <v>-114577.19999999998</v>
      </c>
      <c r="P46" s="162">
        <f t="shared" si="5"/>
        <v>-1</v>
      </c>
      <c r="Q46" s="161">
        <f>Q47</f>
        <v>98345.43</v>
      </c>
      <c r="R46" s="161">
        <f>R47</f>
        <v>0</v>
      </c>
      <c r="S46" s="161">
        <f t="shared" si="6"/>
        <v>-98345.43</v>
      </c>
      <c r="T46" s="162">
        <f t="shared" si="7"/>
        <v>-1</v>
      </c>
      <c r="U46" s="161">
        <f>U47</f>
        <v>288493.82999999996</v>
      </c>
      <c r="V46" s="161">
        <f>V47</f>
        <v>0</v>
      </c>
      <c r="W46" s="161">
        <f t="shared" si="8"/>
        <v>-288493.82999999996</v>
      </c>
      <c r="X46" s="162">
        <f t="shared" si="9"/>
        <v>-1</v>
      </c>
    </row>
    <row r="47" spans="1:24">
      <c r="A47" s="163" t="str">
        <f t="shared" si="10"/>
        <v/>
      </c>
      <c r="B47" s="164"/>
      <c r="C47" s="164"/>
      <c r="D47" s="164" t="s">
        <v>60</v>
      </c>
      <c r="E47" s="165">
        <f>E48</f>
        <v>14760</v>
      </c>
      <c r="F47" s="165">
        <f>F48</f>
        <v>0</v>
      </c>
      <c r="G47" s="165">
        <f t="shared" si="0"/>
        <v>-14760</v>
      </c>
      <c r="H47" s="166">
        <f t="shared" si="1"/>
        <v>-1</v>
      </c>
      <c r="I47" s="165">
        <f>I48</f>
        <v>60811.200000000004</v>
      </c>
      <c r="J47" s="165">
        <f>J48</f>
        <v>0</v>
      </c>
      <c r="K47" s="165">
        <f t="shared" si="2"/>
        <v>-60811.200000000004</v>
      </c>
      <c r="L47" s="166">
        <f t="shared" si="3"/>
        <v>-1</v>
      </c>
      <c r="M47" s="165">
        <f>M48</f>
        <v>114577.19999999998</v>
      </c>
      <c r="N47" s="165">
        <f>N48</f>
        <v>0</v>
      </c>
      <c r="O47" s="165">
        <f t="shared" si="4"/>
        <v>-114577.19999999998</v>
      </c>
      <c r="P47" s="166">
        <f t="shared" si="5"/>
        <v>-1</v>
      </c>
      <c r="Q47" s="165">
        <f>Q48</f>
        <v>98345.43</v>
      </c>
      <c r="R47" s="165">
        <f>R48</f>
        <v>0</v>
      </c>
      <c r="S47" s="165">
        <f t="shared" si="6"/>
        <v>-98345.43</v>
      </c>
      <c r="T47" s="166">
        <f t="shared" si="7"/>
        <v>-1</v>
      </c>
      <c r="U47" s="165">
        <f>U48</f>
        <v>288493.82999999996</v>
      </c>
      <c r="V47" s="165">
        <f>V48</f>
        <v>0</v>
      </c>
      <c r="W47" s="165">
        <f t="shared" si="8"/>
        <v>-288493.82999999996</v>
      </c>
      <c r="X47" s="166">
        <f t="shared" si="9"/>
        <v>-1</v>
      </c>
    </row>
    <row r="48" spans="1:24">
      <c r="A48" s="136" t="str">
        <f t="shared" si="10"/>
        <v>3</v>
      </c>
      <c r="B48" s="167" t="s">
        <v>68</v>
      </c>
      <c r="C48" s="167" t="s">
        <v>39</v>
      </c>
      <c r="D48" s="167" t="s">
        <v>63</v>
      </c>
      <c r="E48" s="138">
        <v>14760</v>
      </c>
      <c r="F48" s="138">
        <f>SUMIFS('2. Income&amp;Expenditure'!$L:$L,'2. Income&amp;Expenditure'!$B:$B,'3. Budget monitoring- in USD'!B48,'2. Income&amp;Expenditure'!$C:$C,'3. Budget monitoring- in USD'!C48,'2. Income&amp;Expenditure'!$A:$A,Period!$A$1)</f>
        <v>0</v>
      </c>
      <c r="G48" s="138">
        <f t="shared" si="0"/>
        <v>-14760</v>
      </c>
      <c r="H48" s="139">
        <f t="shared" si="1"/>
        <v>-1</v>
      </c>
      <c r="I48" s="138">
        <v>60811.200000000004</v>
      </c>
      <c r="J48" s="138"/>
      <c r="K48" s="138">
        <f t="shared" si="2"/>
        <v>-60811.200000000004</v>
      </c>
      <c r="L48" s="139">
        <f t="shared" si="3"/>
        <v>-1</v>
      </c>
      <c r="M48" s="138">
        <v>114577.19999999998</v>
      </c>
      <c r="N48" s="138"/>
      <c r="O48" s="138">
        <f t="shared" si="4"/>
        <v>-114577.19999999998</v>
      </c>
      <c r="P48" s="139">
        <f t="shared" si="5"/>
        <v>-1</v>
      </c>
      <c r="Q48" s="138">
        <v>98345.43</v>
      </c>
      <c r="R48" s="138"/>
      <c r="S48" s="138">
        <f t="shared" si="6"/>
        <v>-98345.43</v>
      </c>
      <c r="T48" s="139">
        <f t="shared" si="7"/>
        <v>-1</v>
      </c>
      <c r="U48" s="138">
        <v>288493.82999999996</v>
      </c>
      <c r="V48" s="138"/>
      <c r="W48" s="138">
        <f t="shared" si="8"/>
        <v>-288493.82999999996</v>
      </c>
      <c r="X48" s="139">
        <f t="shared" si="9"/>
        <v>-1</v>
      </c>
    </row>
    <row r="49" spans="1:24">
      <c r="A49" s="159" t="str">
        <f t="shared" si="10"/>
        <v/>
      </c>
      <c r="B49" s="160"/>
      <c r="C49" s="160"/>
      <c r="D49" s="160" t="s">
        <v>60</v>
      </c>
      <c r="E49" s="161">
        <f>E50</f>
        <v>7440</v>
      </c>
      <c r="F49" s="161">
        <f>F50</f>
        <v>0</v>
      </c>
      <c r="G49" s="161">
        <f t="shared" si="0"/>
        <v>-7440</v>
      </c>
      <c r="H49" s="162">
        <f t="shared" si="1"/>
        <v>-1</v>
      </c>
      <c r="I49" s="161">
        <f>I50</f>
        <v>22989.599999999999</v>
      </c>
      <c r="J49" s="161">
        <f>J50</f>
        <v>0</v>
      </c>
      <c r="K49" s="161">
        <f t="shared" si="2"/>
        <v>-22989.599999999999</v>
      </c>
      <c r="L49" s="162">
        <f t="shared" si="3"/>
        <v>-1</v>
      </c>
      <c r="M49" s="161">
        <f>M50</f>
        <v>23679.288</v>
      </c>
      <c r="N49" s="161">
        <f>N50</f>
        <v>0</v>
      </c>
      <c r="O49" s="161">
        <f t="shared" si="4"/>
        <v>-23679.288</v>
      </c>
      <c r="P49" s="162">
        <f t="shared" si="5"/>
        <v>-1</v>
      </c>
      <c r="Q49" s="161">
        <f>Q50</f>
        <v>12194.833320000002</v>
      </c>
      <c r="R49" s="161">
        <f>R50</f>
        <v>0</v>
      </c>
      <c r="S49" s="161">
        <f t="shared" si="6"/>
        <v>-12194.833320000002</v>
      </c>
      <c r="T49" s="162">
        <f t="shared" si="7"/>
        <v>-1</v>
      </c>
      <c r="U49" s="161">
        <f>U50</f>
        <v>66303.721319999997</v>
      </c>
      <c r="V49" s="161">
        <f>V50</f>
        <v>0</v>
      </c>
      <c r="W49" s="161">
        <f t="shared" si="8"/>
        <v>-66303.721319999997</v>
      </c>
      <c r="X49" s="162">
        <f t="shared" si="9"/>
        <v>-1</v>
      </c>
    </row>
    <row r="50" spans="1:24">
      <c r="A50" s="163" t="str">
        <f t="shared" si="10"/>
        <v/>
      </c>
      <c r="B50" s="164"/>
      <c r="C50" s="164"/>
      <c r="D50" s="164" t="s">
        <v>60</v>
      </c>
      <c r="E50" s="165">
        <f>E51</f>
        <v>7440</v>
      </c>
      <c r="F50" s="165">
        <f>F51</f>
        <v>0</v>
      </c>
      <c r="G50" s="165">
        <f t="shared" si="0"/>
        <v>-7440</v>
      </c>
      <c r="H50" s="166">
        <f t="shared" si="1"/>
        <v>-1</v>
      </c>
      <c r="I50" s="165">
        <f>I51</f>
        <v>22989.599999999999</v>
      </c>
      <c r="J50" s="165">
        <f>J51</f>
        <v>0</v>
      </c>
      <c r="K50" s="165">
        <f t="shared" si="2"/>
        <v>-22989.599999999999</v>
      </c>
      <c r="L50" s="166">
        <f t="shared" si="3"/>
        <v>-1</v>
      </c>
      <c r="M50" s="165">
        <f>M51</f>
        <v>23679.288</v>
      </c>
      <c r="N50" s="165">
        <f>N51</f>
        <v>0</v>
      </c>
      <c r="O50" s="165">
        <f t="shared" si="4"/>
        <v>-23679.288</v>
      </c>
      <c r="P50" s="166">
        <f t="shared" si="5"/>
        <v>-1</v>
      </c>
      <c r="Q50" s="165">
        <f>Q51</f>
        <v>12194.833320000002</v>
      </c>
      <c r="R50" s="165">
        <f>R51</f>
        <v>0</v>
      </c>
      <c r="S50" s="165">
        <f t="shared" si="6"/>
        <v>-12194.833320000002</v>
      </c>
      <c r="T50" s="166">
        <f t="shared" si="7"/>
        <v>-1</v>
      </c>
      <c r="U50" s="165">
        <f>U51</f>
        <v>66303.721319999997</v>
      </c>
      <c r="V50" s="165">
        <f>V51</f>
        <v>0</v>
      </c>
      <c r="W50" s="165">
        <f t="shared" si="8"/>
        <v>-66303.721319999997</v>
      </c>
      <c r="X50" s="166">
        <f t="shared" si="9"/>
        <v>-1</v>
      </c>
    </row>
    <row r="51" spans="1:24">
      <c r="A51" s="136" t="str">
        <f t="shared" si="10"/>
        <v>3</v>
      </c>
      <c r="B51" s="167" t="s">
        <v>68</v>
      </c>
      <c r="C51" s="167" t="s">
        <v>69</v>
      </c>
      <c r="D51" s="167" t="s">
        <v>63</v>
      </c>
      <c r="E51" s="138">
        <v>7440</v>
      </c>
      <c r="F51" s="138">
        <f>SUMIFS('2. Income&amp;Expenditure'!$L:$L,'2. Income&amp;Expenditure'!$B:$B,'3. Budget monitoring- in USD'!B51,'2. Income&amp;Expenditure'!$C:$C,'3. Budget monitoring- in USD'!C51,'2. Income&amp;Expenditure'!$A:$A,Period!$A$1)</f>
        <v>0</v>
      </c>
      <c r="G51" s="138">
        <f t="shared" si="0"/>
        <v>-7440</v>
      </c>
      <c r="H51" s="139">
        <f t="shared" si="1"/>
        <v>-1</v>
      </c>
      <c r="I51" s="138">
        <v>22989.599999999999</v>
      </c>
      <c r="J51" s="138"/>
      <c r="K51" s="138">
        <f t="shared" si="2"/>
        <v>-22989.599999999999</v>
      </c>
      <c r="L51" s="139">
        <f t="shared" si="3"/>
        <v>-1</v>
      </c>
      <c r="M51" s="138">
        <v>23679.288</v>
      </c>
      <c r="N51" s="138"/>
      <c r="O51" s="138">
        <f t="shared" si="4"/>
        <v>-23679.288</v>
      </c>
      <c r="P51" s="139">
        <f t="shared" si="5"/>
        <v>-1</v>
      </c>
      <c r="Q51" s="138">
        <v>12194.833320000002</v>
      </c>
      <c r="R51" s="138"/>
      <c r="S51" s="138">
        <f t="shared" si="6"/>
        <v>-12194.833320000002</v>
      </c>
      <c r="T51" s="139">
        <f t="shared" si="7"/>
        <v>-1</v>
      </c>
      <c r="U51" s="138">
        <v>66303.721319999997</v>
      </c>
      <c r="V51" s="138"/>
      <c r="W51" s="138">
        <f t="shared" si="8"/>
        <v>-66303.721319999997</v>
      </c>
      <c r="X51" s="139">
        <f t="shared" si="9"/>
        <v>-1</v>
      </c>
    </row>
    <row r="52" spans="1:24">
      <c r="A52" s="168"/>
      <c r="B52" s="169"/>
      <c r="C52" s="169"/>
      <c r="D52" s="169" t="s">
        <v>267</v>
      </c>
      <c r="E52" s="170">
        <f>SUM(E3,E21,E28,E38,E42)</f>
        <v>102735</v>
      </c>
      <c r="F52" s="170">
        <f t="shared" ref="F52:U52" si="16">SUM(F3,F21,F28,F38,F42)</f>
        <v>0</v>
      </c>
      <c r="G52" s="170">
        <f t="shared" si="16"/>
        <v>-102735</v>
      </c>
      <c r="H52" s="171">
        <f t="shared" si="1"/>
        <v>-1</v>
      </c>
      <c r="I52" s="170">
        <f t="shared" si="16"/>
        <v>245945</v>
      </c>
      <c r="J52" s="170">
        <f t="shared" si="16"/>
        <v>0</v>
      </c>
      <c r="K52" s="170">
        <f t="shared" si="16"/>
        <v>-245945</v>
      </c>
      <c r="L52" s="177">
        <f t="shared" si="3"/>
        <v>-1</v>
      </c>
      <c r="M52" s="170">
        <f t="shared" si="16"/>
        <v>287041.02399999998</v>
      </c>
      <c r="N52" s="170">
        <f t="shared" si="16"/>
        <v>0</v>
      </c>
      <c r="O52" s="170">
        <f t="shared" si="16"/>
        <v>-287041.02399999998</v>
      </c>
      <c r="P52" s="177">
        <f t="shared" si="5"/>
        <v>-1</v>
      </c>
      <c r="Q52" s="170">
        <f t="shared" si="16"/>
        <v>218802.56435999999</v>
      </c>
      <c r="R52" s="170">
        <f t="shared" si="16"/>
        <v>0</v>
      </c>
      <c r="S52" s="170">
        <f t="shared" si="16"/>
        <v>-218802.56435999999</v>
      </c>
      <c r="T52" s="177">
        <f t="shared" si="7"/>
        <v>-1</v>
      </c>
      <c r="U52" s="170">
        <f t="shared" si="16"/>
        <v>854523.58835999994</v>
      </c>
      <c r="V52" s="176"/>
      <c r="W52" s="176">
        <f t="shared" ref="W52" si="17">SUM(W3,W21,W28,W38,W42)</f>
        <v>-854523.58835999994</v>
      </c>
      <c r="X52" s="177">
        <f t="shared" si="9"/>
        <v>-1</v>
      </c>
    </row>
    <row r="53" spans="1:24">
      <c r="D53" s="175" t="s">
        <v>287</v>
      </c>
      <c r="E53" s="138">
        <f>E52*10.5%</f>
        <v>10787.174999999999</v>
      </c>
      <c r="G53" s="138">
        <f t="shared" ref="G53" si="18">F53-E53</f>
        <v>-10787.174999999999</v>
      </c>
      <c r="H53" s="139">
        <f t="shared" ref="H53:H54" si="19">IFERROR(G53/E53, )</f>
        <v>-1</v>
      </c>
      <c r="I53" s="138">
        <f>I52*10.5%</f>
        <v>25824.224999999999</v>
      </c>
      <c r="J53" s="138"/>
      <c r="K53" s="138">
        <f t="shared" ref="K53" si="20">J53-I53</f>
        <v>-25824.224999999999</v>
      </c>
      <c r="L53" s="139">
        <f t="shared" ref="L53:L54" si="21">IFERROR(K53/I53, )</f>
        <v>-1</v>
      </c>
      <c r="M53" s="138">
        <f>M52*10.5%</f>
        <v>30139.307519999995</v>
      </c>
      <c r="N53" s="138"/>
      <c r="O53" s="138">
        <f t="shared" ref="O53" si="22">N53-M53</f>
        <v>-30139.307519999995</v>
      </c>
      <c r="P53" s="139">
        <f t="shared" ref="P53:P54" si="23">IFERROR(O53/M53, )</f>
        <v>-1</v>
      </c>
      <c r="Q53" s="138">
        <f>Q52*10.5%</f>
        <v>22974.269257799999</v>
      </c>
      <c r="R53" s="138"/>
      <c r="S53" s="138">
        <f t="shared" ref="S53" si="24">R53-Q53</f>
        <v>-22974.269257799999</v>
      </c>
      <c r="T53" s="139">
        <f t="shared" ref="T53:T54" si="25">IFERROR(S53/Q53, )</f>
        <v>-1</v>
      </c>
      <c r="U53" s="138">
        <f>U52*10.5%</f>
        <v>89724.976777799995</v>
      </c>
      <c r="V53" s="138"/>
      <c r="W53" s="138">
        <f t="shared" ref="W53" si="26">V53-U53</f>
        <v>-89724.976777799995</v>
      </c>
      <c r="X53" s="139">
        <f t="shared" ref="X53:X54" si="27">IFERROR(W53/U53, )</f>
        <v>-1</v>
      </c>
    </row>
    <row r="54" spans="1:24">
      <c r="A54" s="168"/>
      <c r="B54" s="169"/>
      <c r="C54" s="169"/>
      <c r="D54" s="169"/>
      <c r="E54" s="170">
        <f>SUM(E52:E53)</f>
        <v>113522.175</v>
      </c>
      <c r="F54" s="170">
        <f t="shared" ref="F54:W54" si="28">SUM(F52:F53)</f>
        <v>0</v>
      </c>
      <c r="G54" s="170">
        <f t="shared" si="28"/>
        <v>-113522.175</v>
      </c>
      <c r="H54" s="171">
        <f t="shared" si="19"/>
        <v>-1</v>
      </c>
      <c r="I54" s="170">
        <f t="shared" si="28"/>
        <v>271769.22499999998</v>
      </c>
      <c r="J54" s="170">
        <f t="shared" si="28"/>
        <v>0</v>
      </c>
      <c r="K54" s="170">
        <f t="shared" si="28"/>
        <v>-271769.22499999998</v>
      </c>
      <c r="L54" s="171">
        <f t="shared" si="21"/>
        <v>-1</v>
      </c>
      <c r="M54" s="170">
        <f t="shared" si="28"/>
        <v>317180.33151999995</v>
      </c>
      <c r="N54" s="170">
        <f t="shared" si="28"/>
        <v>0</v>
      </c>
      <c r="O54" s="170">
        <f t="shared" si="28"/>
        <v>-317180.33151999995</v>
      </c>
      <c r="P54" s="171">
        <f t="shared" si="23"/>
        <v>-1</v>
      </c>
      <c r="Q54" s="170">
        <f t="shared" si="28"/>
        <v>241776.83361779997</v>
      </c>
      <c r="R54" s="170">
        <f t="shared" si="28"/>
        <v>0</v>
      </c>
      <c r="S54" s="170">
        <f t="shared" si="28"/>
        <v>-241776.83361779997</v>
      </c>
      <c r="T54" s="171">
        <f t="shared" si="25"/>
        <v>-1</v>
      </c>
      <c r="U54" s="170">
        <f t="shared" si="28"/>
        <v>944248.56513779995</v>
      </c>
      <c r="V54" s="170">
        <f t="shared" si="28"/>
        <v>0</v>
      </c>
      <c r="W54" s="170">
        <f t="shared" si="28"/>
        <v>-944248.56513779995</v>
      </c>
      <c r="X54" s="171">
        <f t="shared" si="27"/>
        <v>-1</v>
      </c>
    </row>
    <row r="56" spans="1:24">
      <c r="B56" s="168"/>
      <c r="C56" s="168"/>
      <c r="D56" s="172" t="s">
        <v>284</v>
      </c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68"/>
      <c r="U56" s="168"/>
      <c r="V56" s="168"/>
      <c r="W56" s="168"/>
      <c r="X56" s="168"/>
    </row>
    <row r="57" spans="1:24">
      <c r="B57" s="136"/>
      <c r="C57" s="173" t="s">
        <v>285</v>
      </c>
      <c r="D57" s="174" t="s">
        <v>286</v>
      </c>
      <c r="E57" s="138">
        <f>SUMIF($A$6:$A$51,$C$57,$E$6:$E$51)</f>
        <v>9578</v>
      </c>
      <c r="F57" s="138">
        <f>SUMIF($A$6:$A$51,$C$57,$F$6:$F$51)</f>
        <v>0</v>
      </c>
      <c r="G57" s="138">
        <f t="shared" ref="G57:G58" si="29">F57-E57</f>
        <v>-9578</v>
      </c>
      <c r="H57" s="139">
        <f t="shared" ref="H57:H59" si="30">IFERROR(G57/E57, )</f>
        <v>-1</v>
      </c>
      <c r="I57" s="138">
        <f>SUMIF($A$6:$A$51,$C$57,$I$6:$I$51)</f>
        <v>15479</v>
      </c>
      <c r="J57" s="138">
        <f>SUMIF($A$6:$A$51,$C$57,$J$6:$J$51)</f>
        <v>0</v>
      </c>
      <c r="K57" s="138">
        <f t="shared" ref="K57:K58" si="31">J57-I57</f>
        <v>-15479</v>
      </c>
      <c r="L57" s="139">
        <f t="shared" ref="L57:L59" si="32">IFERROR(K57/I57, )</f>
        <v>-1</v>
      </c>
      <c r="M57" s="138">
        <f>SUMIF($A$6:$A$51,$C$57,$M$6:$M$51)</f>
        <v>12895</v>
      </c>
      <c r="N57" s="138">
        <f>SUMIF($A$6:$A$51,$C$57,$N$6:$N$51)</f>
        <v>0</v>
      </c>
      <c r="O57" s="138">
        <f t="shared" ref="O57:O58" si="33">N57-M57</f>
        <v>-12895</v>
      </c>
      <c r="P57" s="139">
        <f t="shared" ref="P57:P59" si="34">IFERROR(O57/M57, )</f>
        <v>-1</v>
      </c>
      <c r="Q57" s="138">
        <f>SUMIF($A$6:$A$51,$C$57,$Q$6:$Q$51)</f>
        <v>8168</v>
      </c>
      <c r="R57" s="138">
        <f>SUMIF($A$6:$A$51,$C$57,$R$6:$R$51)</f>
        <v>0</v>
      </c>
      <c r="S57" s="138">
        <f t="shared" ref="S57:S58" si="35">R57-Q57</f>
        <v>-8168</v>
      </c>
      <c r="T57" s="139">
        <f t="shared" ref="T57:T59" si="36">IFERROR(S57/Q57, )</f>
        <v>-1</v>
      </c>
      <c r="U57" s="138">
        <f>SUMIF($A$6:$A$51,$C$57,$U$6:$U$51)</f>
        <v>46120</v>
      </c>
      <c r="V57" s="138">
        <f>SUMIF($A$6:$A$51,$C$57,$V$6:$V$51)</f>
        <v>0</v>
      </c>
      <c r="W57" s="138">
        <f t="shared" ref="W57:W58" si="37">V57-U57</f>
        <v>-46120</v>
      </c>
      <c r="X57" s="139">
        <f t="shared" ref="X57:X59" si="38">IFERROR(W57/U57, )</f>
        <v>-1</v>
      </c>
    </row>
    <row r="58" spans="1:24">
      <c r="B58" s="136"/>
      <c r="C58" s="136">
        <v>3</v>
      </c>
      <c r="D58" s="174" t="s">
        <v>59</v>
      </c>
      <c r="E58" s="138">
        <f>SUMIF($A$6:$A$51,$C$58,$E$6:$E$51)</f>
        <v>93157</v>
      </c>
      <c r="F58" s="138">
        <f>SUMIF($A$6:$A$51,$C$58,$F$6:$F$51)</f>
        <v>0</v>
      </c>
      <c r="G58" s="138">
        <f t="shared" si="29"/>
        <v>-93157</v>
      </c>
      <c r="H58" s="139">
        <f t="shared" si="30"/>
        <v>-1</v>
      </c>
      <c r="I58" s="138">
        <f>SUMIF($A$6:$A$51,$C$58,$I$6:$I$51)</f>
        <v>230466.00000000003</v>
      </c>
      <c r="J58" s="138">
        <f>SUMIF($A$6:$A$51,$C$58,$J$6:$J$51)</f>
        <v>0</v>
      </c>
      <c r="K58" s="138">
        <f t="shared" si="31"/>
        <v>-230466.00000000003</v>
      </c>
      <c r="L58" s="139">
        <f t="shared" si="32"/>
        <v>-1</v>
      </c>
      <c r="M58" s="138">
        <f>SUMIF($A$6:$A$51,$C$58,$M$6:$M$51)</f>
        <v>274146.02399999998</v>
      </c>
      <c r="N58" s="138">
        <f>SUMIF($A$6:$A$51,$C$58,$N$6:$N$51)</f>
        <v>0</v>
      </c>
      <c r="O58" s="138">
        <f t="shared" si="33"/>
        <v>-274146.02399999998</v>
      </c>
      <c r="P58" s="139">
        <f t="shared" si="34"/>
        <v>-1</v>
      </c>
      <c r="Q58" s="138">
        <f>SUMIF($A$6:$A$51,$C$58,$Q$6:$Q$51)</f>
        <v>210634.56435999999</v>
      </c>
      <c r="R58" s="138">
        <f>SUMIF($A$6:$A$51,$C$58,$R$6:$R$51)</f>
        <v>0</v>
      </c>
      <c r="S58" s="138">
        <f t="shared" si="35"/>
        <v>-210634.56435999999</v>
      </c>
      <c r="T58" s="139">
        <f t="shared" si="36"/>
        <v>-1</v>
      </c>
      <c r="U58" s="138">
        <f>SUMIF($A$6:$A$51,$C$58,$U$6:$U$51)</f>
        <v>808403.58835999994</v>
      </c>
      <c r="V58" s="138">
        <f>SUMIF($A$6:$A$51,$C$58,$V$6:$V$51)</f>
        <v>0</v>
      </c>
      <c r="W58" s="138">
        <f t="shared" si="37"/>
        <v>-808403.58835999994</v>
      </c>
      <c r="X58" s="139">
        <f t="shared" si="38"/>
        <v>-1</v>
      </c>
    </row>
    <row r="59" spans="1:24">
      <c r="B59" s="168"/>
      <c r="C59" s="168"/>
      <c r="D59" s="172" t="s">
        <v>267</v>
      </c>
      <c r="E59" s="170">
        <f>SUM(E57:E58)</f>
        <v>102735</v>
      </c>
      <c r="F59" s="170">
        <f t="shared" ref="F59:G59" si="39">SUM(F57:F58)</f>
        <v>0</v>
      </c>
      <c r="G59" s="170">
        <f t="shared" si="39"/>
        <v>-102735</v>
      </c>
      <c r="H59" s="171">
        <f t="shared" si="30"/>
        <v>-1</v>
      </c>
      <c r="I59" s="170">
        <f>SUM(I57:I58)</f>
        <v>245945.00000000003</v>
      </c>
      <c r="J59" s="170">
        <f t="shared" ref="J59:K59" si="40">SUM(J57:J58)</f>
        <v>0</v>
      </c>
      <c r="K59" s="170">
        <f t="shared" si="40"/>
        <v>-245945.00000000003</v>
      </c>
      <c r="L59" s="171">
        <f t="shared" si="32"/>
        <v>-1</v>
      </c>
      <c r="M59" s="170">
        <f>SUM(M57:M58)</f>
        <v>287041.02399999998</v>
      </c>
      <c r="N59" s="170">
        <f t="shared" ref="N59:O59" si="41">SUM(N57:N58)</f>
        <v>0</v>
      </c>
      <c r="O59" s="170">
        <f t="shared" si="41"/>
        <v>-287041.02399999998</v>
      </c>
      <c r="P59" s="171">
        <f t="shared" si="34"/>
        <v>-1</v>
      </c>
      <c r="Q59" s="170">
        <f>SUM(Q57:Q58)</f>
        <v>218802.56435999999</v>
      </c>
      <c r="R59" s="170">
        <f t="shared" ref="R59:W59" si="42">SUM(R57:R58)</f>
        <v>0</v>
      </c>
      <c r="S59" s="170">
        <f t="shared" si="42"/>
        <v>-218802.56435999999</v>
      </c>
      <c r="T59" s="171">
        <f t="shared" si="36"/>
        <v>-1</v>
      </c>
      <c r="U59" s="170">
        <f t="shared" si="42"/>
        <v>854523.58835999994</v>
      </c>
      <c r="V59" s="170">
        <f t="shared" si="42"/>
        <v>0</v>
      </c>
      <c r="W59" s="170">
        <f t="shared" si="42"/>
        <v>-854523.58835999994</v>
      </c>
      <c r="X59" s="171">
        <f t="shared" si="38"/>
        <v>-1</v>
      </c>
    </row>
  </sheetData>
  <autoFilter ref="A2:Y54"/>
  <mergeCells count="9">
    <mergeCell ref="I1:L1"/>
    <mergeCell ref="M1:P1"/>
    <mergeCell ref="Q1:T1"/>
    <mergeCell ref="U1:X1"/>
    <mergeCell ref="A1:A2"/>
    <mergeCell ref="B1:B2"/>
    <mergeCell ref="C1:C2"/>
    <mergeCell ref="D1:D2"/>
    <mergeCell ref="E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12" sqref="E12"/>
    </sheetView>
  </sheetViews>
  <sheetFormatPr baseColWidth="10" defaultRowHeight="14.5"/>
  <cols>
    <col min="2" max="2" width="20.08984375" customWidth="1"/>
    <col min="3" max="3" width="35.90625" customWidth="1"/>
    <col min="4" max="4" width="30.453125" customWidth="1"/>
    <col min="5" max="5" width="19" customWidth="1"/>
    <col min="6" max="7" width="11.54296875" customWidth="1"/>
    <col min="12" max="12" width="25.90625" style="87" customWidth="1"/>
  </cols>
  <sheetData>
    <row r="1" spans="1:12" s="125" customFormat="1">
      <c r="B1" s="124" t="s">
        <v>183</v>
      </c>
      <c r="C1" s="375" t="s">
        <v>269</v>
      </c>
      <c r="D1" s="375"/>
      <c r="F1" s="126"/>
      <c r="H1" s="126"/>
    </row>
    <row r="2" spans="1:12" s="125" customFormat="1">
      <c r="B2" s="124" t="s">
        <v>184</v>
      </c>
      <c r="C2" s="375" t="s">
        <v>2</v>
      </c>
      <c r="D2" s="375"/>
      <c r="F2" s="126"/>
      <c r="H2" s="126"/>
    </row>
    <row r="3" spans="1:12" s="125" customFormat="1">
      <c r="B3" s="124" t="s">
        <v>185</v>
      </c>
      <c r="C3" s="375" t="s">
        <v>271</v>
      </c>
      <c r="D3" s="375"/>
      <c r="F3" s="126"/>
      <c r="H3" s="126"/>
    </row>
    <row r="4" spans="1:12" s="125" customFormat="1">
      <c r="B4" s="124" t="s">
        <v>186</v>
      </c>
      <c r="C4" s="375">
        <v>2018</v>
      </c>
      <c r="D4" s="375"/>
      <c r="E4" s="127"/>
      <c r="F4" s="128"/>
      <c r="G4" s="127"/>
      <c r="H4" s="129"/>
      <c r="I4" s="127"/>
      <c r="J4" s="127"/>
    </row>
    <row r="5" spans="1:12" s="125" customFormat="1">
      <c r="B5" s="124" t="s">
        <v>187</v>
      </c>
      <c r="C5" s="375" t="s">
        <v>270</v>
      </c>
      <c r="D5" s="375"/>
      <c r="E5" s="127"/>
      <c r="F5" s="128"/>
      <c r="G5" s="127"/>
      <c r="H5" s="129"/>
      <c r="I5" s="127"/>
      <c r="J5" s="127"/>
    </row>
    <row r="6" spans="1:12" s="125" customFormat="1">
      <c r="F6" s="126"/>
      <c r="H6" s="126"/>
    </row>
    <row r="7" spans="1:12" s="125" customFormat="1" ht="19.5">
      <c r="B7" s="376" t="s">
        <v>188</v>
      </c>
      <c r="C7" s="376"/>
      <c r="D7" s="376"/>
      <c r="E7" s="376"/>
      <c r="F7" s="376"/>
      <c r="G7" s="376"/>
      <c r="H7" s="376"/>
      <c r="I7" s="376"/>
      <c r="J7" s="376"/>
      <c r="K7" s="376"/>
      <c r="L7" s="376"/>
    </row>
    <row r="8" spans="1:12" s="125" customFormat="1" ht="17">
      <c r="B8" s="374" t="s">
        <v>189</v>
      </c>
      <c r="C8" s="374"/>
      <c r="D8" s="374"/>
      <c r="E8" s="374"/>
      <c r="F8" s="374"/>
      <c r="H8" s="126"/>
    </row>
    <row r="9" spans="1:12" s="125" customFormat="1" ht="17">
      <c r="A9" s="130" t="s">
        <v>203</v>
      </c>
      <c r="B9" s="130"/>
      <c r="C9" s="131"/>
      <c r="D9" s="133"/>
      <c r="E9" s="133"/>
      <c r="F9" s="132"/>
      <c r="H9" s="126"/>
    </row>
    <row r="10" spans="1:12" s="141" customFormat="1" ht="27.65" customHeight="1">
      <c r="A10" s="147" t="s">
        <v>272</v>
      </c>
      <c r="B10" s="142" t="s">
        <v>14</v>
      </c>
      <c r="C10" s="142" t="s">
        <v>8</v>
      </c>
      <c r="D10" s="142" t="s">
        <v>9</v>
      </c>
      <c r="E10" s="142" t="s">
        <v>15</v>
      </c>
      <c r="F10" s="142" t="s">
        <v>191</v>
      </c>
      <c r="G10" s="142" t="s">
        <v>266</v>
      </c>
      <c r="H10" s="142" t="s">
        <v>337</v>
      </c>
      <c r="I10" s="142" t="s">
        <v>338</v>
      </c>
      <c r="J10" s="142" t="s">
        <v>264</v>
      </c>
      <c r="K10" s="142" t="s">
        <v>265</v>
      </c>
      <c r="L10" s="142" t="s">
        <v>268</v>
      </c>
    </row>
    <row r="11" spans="1:12" s="175" customFormat="1" ht="22.25" customHeight="1">
      <c r="A11" s="178"/>
      <c r="B11" s="179" t="s">
        <v>28</v>
      </c>
      <c r="C11" s="180"/>
      <c r="D11" s="181"/>
      <c r="E11" s="180"/>
      <c r="F11" s="182"/>
      <c r="G11" s="182"/>
      <c r="H11" s="184">
        <f>SUM(H12:H17)</f>
        <v>16535</v>
      </c>
      <c r="I11" s="184">
        <f t="shared" ref="I11" si="0">SUM(I12:I17)</f>
        <v>0</v>
      </c>
      <c r="J11" s="184">
        <f>I11-H11</f>
        <v>-16535</v>
      </c>
      <c r="K11" s="183">
        <f>IFERROR(J11/H11, )</f>
        <v>-1</v>
      </c>
      <c r="L11" s="183"/>
    </row>
    <row r="12" spans="1:12" ht="29">
      <c r="A12" s="148" t="s">
        <v>273</v>
      </c>
      <c r="B12" s="146"/>
      <c r="C12" s="134" t="s">
        <v>86</v>
      </c>
      <c r="D12" s="135" t="s">
        <v>88</v>
      </c>
      <c r="E12" s="145" t="s">
        <v>56</v>
      </c>
      <c r="F12" s="136" t="s">
        <v>97</v>
      </c>
      <c r="G12" s="136" t="s">
        <v>92</v>
      </c>
      <c r="H12" s="137">
        <f>SUMIFS('3. Budget monitoring- in USD'!$E:$E,'3. Budget monitoring- in USD'!$B:$B,'4. Variance Narrative'!F12,'3. Budget monitoring- in USD'!$C:$C,'4. Variance Narrative'!G12)</f>
        <v>0</v>
      </c>
      <c r="I12" s="137">
        <f>SUMIFS('2. Income&amp;Expenditure'!$L:$L,'2. Income&amp;Expenditure'!$B:$B,'4. Variance Narrative'!F12,'2. Income&amp;Expenditure'!$C:$C,'4. Variance Narrative'!G12,'2. Income&amp;Expenditure'!$A:$A,Period!$A$1)</f>
        <v>0</v>
      </c>
      <c r="J12" s="138">
        <f>I12-H12</f>
        <v>0</v>
      </c>
      <c r="K12" s="139">
        <f>IFERROR(J12/H12, )</f>
        <v>0</v>
      </c>
      <c r="L12" s="139"/>
    </row>
    <row r="13" spans="1:12" ht="29">
      <c r="A13" s="148" t="s">
        <v>274</v>
      </c>
      <c r="B13" s="146"/>
      <c r="C13" s="134" t="s">
        <v>101</v>
      </c>
      <c r="D13" s="135" t="s">
        <v>60</v>
      </c>
      <c r="E13" s="145" t="s">
        <v>29</v>
      </c>
      <c r="F13" s="136" t="s">
        <v>72</v>
      </c>
      <c r="G13" s="136" t="s">
        <v>39</v>
      </c>
      <c r="H13" s="137">
        <f>SUMIFS('3. Budget monitoring- in USD'!$E:$E,'3. Budget monitoring- in USD'!$B:$B,'4. Variance Narrative'!F13,'3. Budget monitoring- in USD'!$C:$C,'4. Variance Narrative'!G13)</f>
        <v>2319</v>
      </c>
      <c r="I13" s="137">
        <f>SUMIFS('2. Income&amp;Expenditure'!$L:$L,'2. Income&amp;Expenditure'!$B:$B,'4. Variance Narrative'!F13,'2. Income&amp;Expenditure'!$C:$C,'4. Variance Narrative'!G13,'2. Income&amp;Expenditure'!$A:$A,Period!$A$1)</f>
        <v>0</v>
      </c>
      <c r="J13" s="138">
        <f t="shared" ref="J13:J31" si="1">I13-H13</f>
        <v>-2319</v>
      </c>
      <c r="K13" s="139">
        <f t="shared" ref="K13:K31" si="2">IFERROR(J13/H13, )</f>
        <v>-1</v>
      </c>
      <c r="L13" s="139"/>
    </row>
    <row r="14" spans="1:12" ht="43.5">
      <c r="A14" s="148" t="s">
        <v>275</v>
      </c>
      <c r="B14" s="146"/>
      <c r="C14" s="134" t="s">
        <v>112</v>
      </c>
      <c r="D14" s="135" t="s">
        <v>114</v>
      </c>
      <c r="E14" s="145" t="s">
        <v>34</v>
      </c>
      <c r="F14" s="136" t="s">
        <v>118</v>
      </c>
      <c r="G14" s="136" t="s">
        <v>113</v>
      </c>
      <c r="H14" s="137">
        <f>SUMIFS('3. Budget monitoring- in USD'!$E:$E,'3. Budget monitoring- in USD'!$B:$B,'4. Variance Narrative'!F14,'3. Budget monitoring- in USD'!$C:$C,'4. Variance Narrative'!G14)</f>
        <v>0</v>
      </c>
      <c r="I14" s="137">
        <f>SUMIFS('2. Income&amp;Expenditure'!$L:$L,'2. Income&amp;Expenditure'!$B:$B,'4. Variance Narrative'!F14,'2. Income&amp;Expenditure'!$C:$C,'4. Variance Narrative'!G14,'2. Income&amp;Expenditure'!$A:$A,Period!$A$1)</f>
        <v>0</v>
      </c>
      <c r="J14" s="138">
        <f t="shared" si="1"/>
        <v>0</v>
      </c>
      <c r="K14" s="139">
        <f t="shared" si="2"/>
        <v>0</v>
      </c>
      <c r="L14" s="139"/>
    </row>
    <row r="15" spans="1:12">
      <c r="A15" s="148"/>
      <c r="B15" s="146"/>
      <c r="C15" s="134" t="s">
        <v>60</v>
      </c>
      <c r="D15" s="135" t="s">
        <v>60</v>
      </c>
      <c r="E15" s="145" t="s">
        <v>29</v>
      </c>
      <c r="F15" s="136" t="s">
        <v>72</v>
      </c>
      <c r="G15" s="136" t="s">
        <v>73</v>
      </c>
      <c r="H15" s="137">
        <f>SUMIFS('3. Budget monitoring- in USD'!$E:$E,'3. Budget monitoring- in USD'!$B:$B,'4. Variance Narrative'!F15,'3. Budget monitoring- in USD'!$C:$C,'4. Variance Narrative'!G15)</f>
        <v>4638</v>
      </c>
      <c r="I15" s="137">
        <f>SUMIFS('2. Income&amp;Expenditure'!$L:$L,'2. Income&amp;Expenditure'!$B:$B,'4. Variance Narrative'!F15,'2. Income&amp;Expenditure'!$C:$C,'4. Variance Narrative'!G15,'2. Income&amp;Expenditure'!$A:$A,Period!$A$1)</f>
        <v>0</v>
      </c>
      <c r="J15" s="138">
        <f t="shared" si="1"/>
        <v>-4638</v>
      </c>
      <c r="K15" s="139">
        <f t="shared" si="2"/>
        <v>-1</v>
      </c>
      <c r="L15" s="139"/>
    </row>
    <row r="16" spans="1:12" ht="29">
      <c r="A16" s="148"/>
      <c r="B16" s="146"/>
      <c r="C16" s="134"/>
      <c r="D16" s="135" t="s">
        <v>133</v>
      </c>
      <c r="E16" s="145" t="s">
        <v>34</v>
      </c>
      <c r="F16" s="136" t="s">
        <v>136</v>
      </c>
      <c r="G16" s="136" t="s">
        <v>83</v>
      </c>
      <c r="H16" s="137">
        <f>SUMIFS('3. Budget monitoring- in USD'!$E:$E,'3. Budget monitoring- in USD'!$B:$B,'4. Variance Narrative'!F16,'3. Budget monitoring- in USD'!$C:$C,'4. Variance Narrative'!G16)</f>
        <v>5901</v>
      </c>
      <c r="I16" s="137">
        <f>SUMIFS('2. Income&amp;Expenditure'!$L:$L,'2. Income&amp;Expenditure'!$B:$B,'4. Variance Narrative'!F16,'2. Income&amp;Expenditure'!$C:$C,'4. Variance Narrative'!G16,'2. Income&amp;Expenditure'!$A:$A,Period!$A$1)</f>
        <v>0</v>
      </c>
      <c r="J16" s="138">
        <f t="shared" si="1"/>
        <v>-5901</v>
      </c>
      <c r="K16" s="139">
        <f t="shared" si="2"/>
        <v>-1</v>
      </c>
      <c r="L16" s="139"/>
    </row>
    <row r="17" spans="1:12" ht="29">
      <c r="A17" s="148"/>
      <c r="B17" s="146"/>
      <c r="C17" s="134"/>
      <c r="D17" s="135" t="s">
        <v>132</v>
      </c>
      <c r="E17" s="145" t="s">
        <v>34</v>
      </c>
      <c r="F17" s="136" t="s">
        <v>136</v>
      </c>
      <c r="G17" s="136" t="s">
        <v>73</v>
      </c>
      <c r="H17" s="137">
        <f>SUMIFS('3. Budget monitoring- in USD'!$E:$E,'3. Budget monitoring- in USD'!$B:$B,'4. Variance Narrative'!F17,'3. Budget monitoring- in USD'!$C:$C,'4. Variance Narrative'!G17)</f>
        <v>3677</v>
      </c>
      <c r="I17" s="137">
        <f>SUMIFS('2. Income&amp;Expenditure'!$L:$L,'2. Income&amp;Expenditure'!$B:$B,'4. Variance Narrative'!F17,'2. Income&amp;Expenditure'!$C:$C,'4. Variance Narrative'!G17,'2. Income&amp;Expenditure'!$A:$A,Period!$A$1)</f>
        <v>0</v>
      </c>
      <c r="J17" s="138">
        <f t="shared" si="1"/>
        <v>-3677</v>
      </c>
      <c r="K17" s="139">
        <f t="shared" si="2"/>
        <v>-1</v>
      </c>
      <c r="L17" s="139"/>
    </row>
    <row r="18" spans="1:12" s="87" customFormat="1" ht="22.25" customHeight="1">
      <c r="A18" s="178"/>
      <c r="B18" s="185" t="s">
        <v>31</v>
      </c>
      <c r="C18" s="180"/>
      <c r="D18" s="181"/>
      <c r="E18" s="180"/>
      <c r="F18" s="182"/>
      <c r="G18" s="182"/>
      <c r="H18" s="184">
        <f>SUM(H19:H20)</f>
        <v>60000</v>
      </c>
      <c r="I18" s="184">
        <f>SUM(I19:I20)</f>
        <v>0</v>
      </c>
      <c r="J18" s="184">
        <f>I18-H18</f>
        <v>-60000</v>
      </c>
      <c r="K18" s="183">
        <f>IFERROR(J18/H18, )</f>
        <v>-1</v>
      </c>
      <c r="L18" s="183"/>
    </row>
    <row r="19" spans="1:12" ht="43.5">
      <c r="A19" s="148" t="s">
        <v>275</v>
      </c>
      <c r="B19" s="146"/>
      <c r="C19" s="134" t="s">
        <v>112</v>
      </c>
      <c r="D19" s="135" t="s">
        <v>114</v>
      </c>
      <c r="E19" s="145" t="s">
        <v>33</v>
      </c>
      <c r="F19" s="136" t="s">
        <v>120</v>
      </c>
      <c r="G19" s="136" t="s">
        <v>113</v>
      </c>
      <c r="H19" s="137">
        <f>SUMIFS('3. Budget monitoring- in USD'!$E:$E,'3. Budget monitoring- in USD'!$B:$B,'4. Variance Narrative'!F19,'3. Budget monitoring- in USD'!$C:$C,'4. Variance Narrative'!G19)</f>
        <v>0</v>
      </c>
      <c r="I19" s="137">
        <f>SUMIFS('2. Income&amp;Expenditure'!$L:$L,'2. Income&amp;Expenditure'!$B:$B,'4. Variance Narrative'!F19,'2. Income&amp;Expenditure'!$C:$C,'4. Variance Narrative'!G19,'2. Income&amp;Expenditure'!$A:$A,Period!$A$1)</f>
        <v>0</v>
      </c>
      <c r="J19" s="138">
        <f t="shared" si="1"/>
        <v>0</v>
      </c>
      <c r="K19" s="139">
        <f t="shared" si="2"/>
        <v>0</v>
      </c>
      <c r="L19" s="139"/>
    </row>
    <row r="20" spans="1:12" ht="29">
      <c r="A20" s="148" t="s">
        <v>276</v>
      </c>
      <c r="B20" s="146"/>
      <c r="C20" s="134" t="s">
        <v>60</v>
      </c>
      <c r="D20" s="135" t="s">
        <v>142</v>
      </c>
      <c r="E20" s="145" t="s">
        <v>33</v>
      </c>
      <c r="F20" s="136" t="s">
        <v>120</v>
      </c>
      <c r="G20" s="136" t="s">
        <v>145</v>
      </c>
      <c r="H20" s="137">
        <f>SUMIFS('3. Budget monitoring- in USD'!$E:$E,'3. Budget monitoring- in USD'!$B:$B,'4. Variance Narrative'!F20,'3. Budget monitoring- in USD'!$C:$C,'4. Variance Narrative'!G20)</f>
        <v>60000</v>
      </c>
      <c r="I20" s="137">
        <f>SUMIFS('2. Income&amp;Expenditure'!$L:$L,'2. Income&amp;Expenditure'!$B:$B,'4. Variance Narrative'!F20,'2. Income&amp;Expenditure'!$C:$C,'4. Variance Narrative'!G20,'2. Income&amp;Expenditure'!$A:$A,Period!$A$1)</f>
        <v>0</v>
      </c>
      <c r="J20" s="138">
        <f t="shared" si="1"/>
        <v>-60000</v>
      </c>
      <c r="K20" s="139">
        <f t="shared" si="2"/>
        <v>-1</v>
      </c>
      <c r="L20" s="139"/>
    </row>
    <row r="21" spans="1:12" s="87" customFormat="1" ht="21" customHeight="1">
      <c r="A21" s="178" t="s">
        <v>276</v>
      </c>
      <c r="B21" s="185" t="s">
        <v>74</v>
      </c>
      <c r="C21" s="180"/>
      <c r="D21" s="181"/>
      <c r="E21" s="180"/>
      <c r="F21" s="182"/>
      <c r="G21" s="182"/>
      <c r="H21" s="184">
        <f>SUM(H22:H24)</f>
        <v>4000</v>
      </c>
      <c r="I21" s="184">
        <f>SUM(I22:I24)</f>
        <v>0</v>
      </c>
      <c r="J21" s="184">
        <f>I21-H21</f>
        <v>-4000</v>
      </c>
      <c r="K21" s="183">
        <f>IFERROR(J21/H21, )</f>
        <v>-1</v>
      </c>
      <c r="L21" s="183"/>
    </row>
    <row r="22" spans="1:12" ht="43.5">
      <c r="A22" s="148"/>
      <c r="B22" s="146"/>
      <c r="C22" s="134" t="s">
        <v>86</v>
      </c>
      <c r="D22" s="135" t="s">
        <v>88</v>
      </c>
      <c r="E22" s="145" t="s">
        <v>75</v>
      </c>
      <c r="F22" s="136" t="s">
        <v>94</v>
      </c>
      <c r="G22" s="136" t="s">
        <v>92</v>
      </c>
      <c r="H22" s="137">
        <f>SUMIFS('3. Budget monitoring- in USD'!$E:$E,'3. Budget monitoring- in USD'!$B:$B,'4. Variance Narrative'!F22,'3. Budget monitoring- in USD'!$C:$C,'4. Variance Narrative'!G22)</f>
        <v>0</v>
      </c>
      <c r="I22" s="137">
        <f>SUMIFS('2. Income&amp;Expenditure'!$L:$L,'2. Income&amp;Expenditure'!$B:$B,'4. Variance Narrative'!F22,'2. Income&amp;Expenditure'!$C:$C,'4. Variance Narrative'!G22,'2. Income&amp;Expenditure'!$A:$A,Period!$A$1)</f>
        <v>0</v>
      </c>
      <c r="J22" s="138">
        <f t="shared" si="1"/>
        <v>0</v>
      </c>
      <c r="K22" s="139">
        <f t="shared" si="2"/>
        <v>0</v>
      </c>
      <c r="L22" s="139"/>
    </row>
    <row r="23" spans="1:12" ht="43.5">
      <c r="A23" s="148" t="s">
        <v>274</v>
      </c>
      <c r="B23" s="146"/>
      <c r="C23" s="134" t="s">
        <v>101</v>
      </c>
      <c r="D23" s="135" t="s">
        <v>60</v>
      </c>
      <c r="E23" s="145" t="s">
        <v>75</v>
      </c>
      <c r="F23" s="136" t="s">
        <v>79</v>
      </c>
      <c r="G23" s="136" t="s">
        <v>39</v>
      </c>
      <c r="H23" s="137">
        <f>SUMIFS('3. Budget monitoring- in USD'!$E:$E,'3. Budget monitoring- in USD'!$B:$B,'4. Variance Narrative'!F23,'3. Budget monitoring- in USD'!$C:$C,'4. Variance Narrative'!G23)</f>
        <v>2000</v>
      </c>
      <c r="I23" s="137">
        <f>SUMIFS('2. Income&amp;Expenditure'!$L:$L,'2. Income&amp;Expenditure'!$B:$B,'4. Variance Narrative'!F23,'2. Income&amp;Expenditure'!$C:$C,'4. Variance Narrative'!G23,'2. Income&amp;Expenditure'!$A:$A,Period!$A$1)</f>
        <v>0</v>
      </c>
      <c r="J23" s="138">
        <f t="shared" si="1"/>
        <v>-2000</v>
      </c>
      <c r="K23" s="139">
        <f t="shared" si="2"/>
        <v>-1</v>
      </c>
      <c r="L23" s="139"/>
    </row>
    <row r="24" spans="1:12" ht="43.5">
      <c r="A24" s="148" t="s">
        <v>276</v>
      </c>
      <c r="B24" s="146"/>
      <c r="C24" s="134" t="s">
        <v>60</v>
      </c>
      <c r="D24" s="135" t="s">
        <v>60</v>
      </c>
      <c r="E24" s="145" t="s">
        <v>75</v>
      </c>
      <c r="F24" s="136" t="s">
        <v>79</v>
      </c>
      <c r="G24" s="136" t="s">
        <v>80</v>
      </c>
      <c r="H24" s="137">
        <f>SUMIFS('3. Budget monitoring- in USD'!$E:$E,'3. Budget monitoring- in USD'!$B:$B,'4. Variance Narrative'!F24,'3. Budget monitoring- in USD'!$C:$C,'4. Variance Narrative'!G24)</f>
        <v>2000</v>
      </c>
      <c r="I24" s="137">
        <f>SUMIFS('2. Income&amp;Expenditure'!$L:$L,'2. Income&amp;Expenditure'!$B:$B,'4. Variance Narrative'!F24,'2. Income&amp;Expenditure'!$C:$C,'4. Variance Narrative'!G24,'2. Income&amp;Expenditure'!$A:$A,Period!$A$1)</f>
        <v>0</v>
      </c>
      <c r="J24" s="138">
        <f t="shared" si="1"/>
        <v>-2000</v>
      </c>
      <c r="K24" s="139">
        <f t="shared" si="2"/>
        <v>-1</v>
      </c>
      <c r="L24" s="139"/>
    </row>
    <row r="25" spans="1:12" s="87" customFormat="1" ht="25.75" customHeight="1">
      <c r="A25" s="178"/>
      <c r="B25" s="185" t="s">
        <v>40</v>
      </c>
      <c r="C25" s="180"/>
      <c r="D25" s="181"/>
      <c r="E25" s="180"/>
      <c r="F25" s="182"/>
      <c r="G25" s="182"/>
      <c r="H25" s="184">
        <f>SUM(H26)</f>
        <v>0</v>
      </c>
      <c r="I25" s="184">
        <f>SUM(I26)</f>
        <v>0</v>
      </c>
      <c r="J25" s="184">
        <f>I25-H25</f>
        <v>0</v>
      </c>
      <c r="K25" s="183">
        <f>IFERROR(J25/H25, )</f>
        <v>0</v>
      </c>
      <c r="L25" s="183"/>
    </row>
    <row r="26" spans="1:12" ht="58">
      <c r="A26" s="148" t="s">
        <v>275</v>
      </c>
      <c r="B26" s="146"/>
      <c r="C26" s="134" t="s">
        <v>112</v>
      </c>
      <c r="D26" s="135" t="s">
        <v>114</v>
      </c>
      <c r="E26" s="145" t="s">
        <v>48</v>
      </c>
      <c r="F26" s="136" t="s">
        <v>128</v>
      </c>
      <c r="G26" s="136" t="s">
        <v>113</v>
      </c>
      <c r="H26" s="137">
        <f>SUMIFS('3. Budget monitoring- in USD'!$E:$E,'3. Budget monitoring- in USD'!$B:$B,'4. Variance Narrative'!F26,'3. Budget monitoring- in USD'!$C:$C,'4. Variance Narrative'!G26)</f>
        <v>0</v>
      </c>
      <c r="I26" s="137">
        <f>SUMIFS('2. Income&amp;Expenditure'!$L:$L,'2. Income&amp;Expenditure'!$B:$B,'4. Variance Narrative'!F26,'2. Income&amp;Expenditure'!$C:$C,'4. Variance Narrative'!G26,'2. Income&amp;Expenditure'!$A:$A,Period!$A$1)</f>
        <v>0</v>
      </c>
      <c r="J26" s="138">
        <f t="shared" si="1"/>
        <v>0</v>
      </c>
      <c r="K26" s="139">
        <f t="shared" si="2"/>
        <v>0</v>
      </c>
      <c r="L26" s="139"/>
    </row>
    <row r="27" spans="1:12" s="87" customFormat="1" ht="22.25" customHeight="1">
      <c r="A27" s="178"/>
      <c r="B27" s="179" t="s">
        <v>62</v>
      </c>
      <c r="C27" s="180"/>
      <c r="D27" s="181"/>
      <c r="E27" s="180"/>
      <c r="F27" s="182"/>
      <c r="G27" s="182"/>
      <c r="H27" s="184">
        <f>SUM(H28:H30)</f>
        <v>22200</v>
      </c>
      <c r="I27" s="184">
        <f>SUM(I28:I30)</f>
        <v>0</v>
      </c>
      <c r="J27" s="184">
        <f>I27-H27</f>
        <v>-22200</v>
      </c>
      <c r="K27" s="183">
        <f>IFERROR(J27/H27, )</f>
        <v>-1</v>
      </c>
      <c r="L27" s="183"/>
    </row>
    <row r="28" spans="1:12" ht="29">
      <c r="A28" s="148" t="s">
        <v>273</v>
      </c>
      <c r="B28" s="146"/>
      <c r="C28" s="134" t="s">
        <v>86</v>
      </c>
      <c r="D28" s="135" t="s">
        <v>88</v>
      </c>
      <c r="E28" s="145" t="s">
        <v>63</v>
      </c>
      <c r="F28" s="136" t="s">
        <v>91</v>
      </c>
      <c r="G28" s="136" t="s">
        <v>92</v>
      </c>
      <c r="H28" s="137">
        <f>SUMIFS('3. Budget monitoring- in USD'!$E:$E,'3. Budget monitoring- in USD'!$B:$B,'4. Variance Narrative'!F28,'3. Budget monitoring- in USD'!$C:$C,'4. Variance Narrative'!G28)</f>
        <v>0</v>
      </c>
      <c r="I28" s="137">
        <f>SUMIFS('2. Income&amp;Expenditure'!$L:$L,'2. Income&amp;Expenditure'!$B:$B,'4. Variance Narrative'!F28,'2. Income&amp;Expenditure'!$C:$C,'4. Variance Narrative'!G28,'2. Income&amp;Expenditure'!$A:$A,Period!$A$1)</f>
        <v>0</v>
      </c>
      <c r="J28" s="138">
        <f t="shared" si="1"/>
        <v>0</v>
      </c>
      <c r="K28" s="139">
        <f t="shared" si="2"/>
        <v>0</v>
      </c>
      <c r="L28" s="139"/>
    </row>
    <row r="29" spans="1:12" ht="29">
      <c r="A29" s="148" t="s">
        <v>274</v>
      </c>
      <c r="B29" s="146"/>
      <c r="C29" s="134" t="s">
        <v>101</v>
      </c>
      <c r="D29" s="135" t="s">
        <v>60</v>
      </c>
      <c r="E29" s="145" t="s">
        <v>63</v>
      </c>
      <c r="F29" s="136" t="s">
        <v>68</v>
      </c>
      <c r="G29" s="136" t="s">
        <v>39</v>
      </c>
      <c r="H29" s="137">
        <f>SUMIFS('3. Budget monitoring- in USD'!$E:$E,'3. Budget monitoring- in USD'!$B:$B,'4. Variance Narrative'!F29,'3. Budget monitoring- in USD'!$C:$C,'4. Variance Narrative'!G29)</f>
        <v>14760</v>
      </c>
      <c r="I29" s="137">
        <f>SUMIFS('2. Income&amp;Expenditure'!$L:$L,'2. Income&amp;Expenditure'!$B:$B,'4. Variance Narrative'!F29,'2. Income&amp;Expenditure'!$C:$C,'4. Variance Narrative'!G29,'2. Income&amp;Expenditure'!$A:$A,Period!$A$1)</f>
        <v>0</v>
      </c>
      <c r="J29" s="138">
        <f t="shared" si="1"/>
        <v>-14760</v>
      </c>
      <c r="K29" s="139">
        <f t="shared" si="2"/>
        <v>-1</v>
      </c>
      <c r="L29" s="139"/>
    </row>
    <row r="30" spans="1:12">
      <c r="A30" s="148" t="s">
        <v>276</v>
      </c>
      <c r="B30" s="146"/>
      <c r="C30" s="134" t="s">
        <v>60</v>
      </c>
      <c r="D30" s="135" t="s">
        <v>60</v>
      </c>
      <c r="E30" s="145" t="s">
        <v>63</v>
      </c>
      <c r="F30" s="136" t="s">
        <v>68</v>
      </c>
      <c r="G30" s="136" t="s">
        <v>69</v>
      </c>
      <c r="H30" s="137">
        <f>SUMIFS('3. Budget monitoring- in USD'!$E:$E,'3. Budget monitoring- in USD'!$B:$B,'4. Variance Narrative'!F30,'3. Budget monitoring- in USD'!$C:$C,'4. Variance Narrative'!G30)</f>
        <v>7440</v>
      </c>
      <c r="I30" s="137">
        <f>SUMIFS('2. Income&amp;Expenditure'!$L:$L,'2. Income&amp;Expenditure'!$B:$B,'4. Variance Narrative'!F30,'2. Income&amp;Expenditure'!$C:$C,'4. Variance Narrative'!G30,'2. Income&amp;Expenditure'!$A:$A,Period!$A$1)</f>
        <v>0</v>
      </c>
      <c r="J30" s="138">
        <f t="shared" si="1"/>
        <v>-7440</v>
      </c>
      <c r="K30" s="139">
        <f t="shared" si="2"/>
        <v>-1</v>
      </c>
      <c r="L30" s="139"/>
    </row>
    <row r="31" spans="1:12" ht="15.5">
      <c r="B31" s="140" t="s">
        <v>267</v>
      </c>
      <c r="C31" s="140"/>
      <c r="D31" s="140"/>
      <c r="E31" s="140"/>
      <c r="F31" s="140"/>
      <c r="G31" s="140"/>
      <c r="H31" s="143">
        <f>SUM(H11,H18,H21,H25,H27)</f>
        <v>102735</v>
      </c>
      <c r="I31" s="143">
        <f>SUM(I11,I18,I21,I25,I27)</f>
        <v>0</v>
      </c>
      <c r="J31" s="143">
        <f t="shared" si="1"/>
        <v>-102735</v>
      </c>
      <c r="K31" s="144">
        <f t="shared" si="2"/>
        <v>-1</v>
      </c>
      <c r="L31" s="144"/>
    </row>
  </sheetData>
  <mergeCells count="7">
    <mergeCell ref="B8:F8"/>
    <mergeCell ref="C1:D1"/>
    <mergeCell ref="C2:D2"/>
    <mergeCell ref="C3:D3"/>
    <mergeCell ref="C4:D4"/>
    <mergeCell ref="C5:D5"/>
    <mergeCell ref="B7:L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MK53"/>
  <sheetViews>
    <sheetView showGridLines="0" zoomScale="75" zoomScaleNormal="75" workbookViewId="0">
      <selection activeCell="E25" sqref="E25"/>
    </sheetView>
  </sheetViews>
  <sheetFormatPr baseColWidth="10" defaultColWidth="8.90625" defaultRowHeight="14.5"/>
  <cols>
    <col min="1" max="1" width="3.08984375" style="101" customWidth="1"/>
    <col min="2" max="2" width="12.54296875" style="101" customWidth="1"/>
    <col min="3" max="3" width="36.453125" style="101" customWidth="1"/>
    <col min="4" max="4" width="48" style="101" customWidth="1"/>
    <col min="5" max="5" width="36.36328125" style="102" customWidth="1"/>
    <col min="6" max="6" width="36.453125" style="101" customWidth="1"/>
    <col min="7" max="1025" width="36.36328125" style="101" customWidth="1"/>
    <col min="1026" max="16384" width="8.90625" style="123"/>
  </cols>
  <sheetData>
    <row r="1" spans="2:6">
      <c r="B1" s="100"/>
    </row>
    <row r="2" spans="2:6" ht="15.5">
      <c r="B2" s="377" t="s">
        <v>206</v>
      </c>
      <c r="C2" s="377"/>
      <c r="D2" s="377"/>
    </row>
    <row r="3" spans="2:6">
      <c r="C3" s="103"/>
      <c r="D3" s="100"/>
      <c r="F3" s="103"/>
    </row>
    <row r="4" spans="2:6" s="106" customFormat="1" ht="26">
      <c r="B4" s="104" t="s">
        <v>207</v>
      </c>
      <c r="C4" s="104" t="s">
        <v>14</v>
      </c>
      <c r="D4" s="104" t="s">
        <v>15</v>
      </c>
      <c r="E4" s="105" t="s">
        <v>208</v>
      </c>
      <c r="F4" s="104" t="s">
        <v>14</v>
      </c>
    </row>
    <row r="5" spans="2:6" s="106" customFormat="1" ht="13">
      <c r="B5" s="107"/>
      <c r="C5" s="107"/>
      <c r="D5" s="107"/>
      <c r="E5" s="108"/>
      <c r="F5" s="107"/>
    </row>
    <row r="6" spans="2:6">
      <c r="B6" s="109" t="s">
        <v>27</v>
      </c>
      <c r="C6" s="110" t="s">
        <v>49</v>
      </c>
      <c r="D6" s="111" t="s">
        <v>209</v>
      </c>
      <c r="E6" s="102" t="s">
        <v>210</v>
      </c>
      <c r="F6" s="110" t="s">
        <v>49</v>
      </c>
    </row>
    <row r="7" spans="2:6">
      <c r="B7" s="109"/>
      <c r="C7" s="110"/>
      <c r="D7" s="111" t="s">
        <v>211</v>
      </c>
      <c r="E7" s="102" t="s">
        <v>212</v>
      </c>
      <c r="F7" s="110" t="s">
        <v>49</v>
      </c>
    </row>
    <row r="8" spans="2:6">
      <c r="B8" s="100"/>
      <c r="C8" s="110"/>
      <c r="D8" s="111" t="s">
        <v>50</v>
      </c>
      <c r="E8" s="102" t="s">
        <v>213</v>
      </c>
      <c r="F8" s="110" t="s">
        <v>49</v>
      </c>
    </row>
    <row r="9" spans="2:6">
      <c r="B9" s="100"/>
      <c r="C9" s="110"/>
      <c r="D9" s="111" t="s">
        <v>214</v>
      </c>
      <c r="E9" s="102" t="s">
        <v>215</v>
      </c>
      <c r="F9" s="110" t="s">
        <v>49</v>
      </c>
    </row>
    <row r="10" spans="2:6">
      <c r="B10" s="100"/>
      <c r="C10" s="110"/>
      <c r="D10" s="111" t="s">
        <v>216</v>
      </c>
      <c r="E10" s="102" t="s">
        <v>217</v>
      </c>
      <c r="F10" s="110" t="s">
        <v>49</v>
      </c>
    </row>
    <row r="11" spans="2:6">
      <c r="B11" s="100"/>
      <c r="C11" s="110"/>
      <c r="D11" s="111" t="s">
        <v>218</v>
      </c>
      <c r="E11" s="102" t="s">
        <v>219</v>
      </c>
      <c r="F11" s="110" t="s">
        <v>49</v>
      </c>
    </row>
    <row r="12" spans="2:6">
      <c r="B12" s="100"/>
      <c r="C12" s="110"/>
      <c r="D12" s="111"/>
      <c r="F12" s="110"/>
    </row>
    <row r="13" spans="2:6">
      <c r="B13" s="100"/>
      <c r="C13" s="112" t="s">
        <v>51</v>
      </c>
      <c r="D13" s="111" t="s">
        <v>220</v>
      </c>
      <c r="E13" s="102" t="s">
        <v>221</v>
      </c>
      <c r="F13" s="112" t="s">
        <v>51</v>
      </c>
    </row>
    <row r="14" spans="2:6">
      <c r="B14" s="100"/>
      <c r="C14" s="110"/>
      <c r="D14" s="111" t="s">
        <v>52</v>
      </c>
      <c r="E14" s="102" t="s">
        <v>222</v>
      </c>
      <c r="F14" s="112" t="s">
        <v>51</v>
      </c>
    </row>
    <row r="15" spans="2:6">
      <c r="B15" s="100"/>
      <c r="C15" s="110"/>
      <c r="D15" s="111" t="s">
        <v>58</v>
      </c>
      <c r="E15" s="102" t="s">
        <v>223</v>
      </c>
      <c r="F15" s="112" t="s">
        <v>51</v>
      </c>
    </row>
    <row r="16" spans="2:6">
      <c r="B16" s="100"/>
      <c r="C16" s="110"/>
      <c r="D16" s="111" t="s">
        <v>57</v>
      </c>
      <c r="E16" s="102" t="s">
        <v>224</v>
      </c>
      <c r="F16" s="112" t="s">
        <v>51</v>
      </c>
    </row>
    <row r="17" spans="2:6">
      <c r="B17" s="100"/>
      <c r="C17" s="110"/>
      <c r="D17" s="111" t="s">
        <v>54</v>
      </c>
      <c r="E17" s="102" t="s">
        <v>225</v>
      </c>
      <c r="F17" s="112" t="s">
        <v>51</v>
      </c>
    </row>
    <row r="18" spans="2:6">
      <c r="B18" s="100"/>
      <c r="C18" s="110"/>
      <c r="D18" s="111"/>
      <c r="F18" s="110"/>
    </row>
    <row r="19" spans="2:6">
      <c r="B19" s="100"/>
      <c r="C19" s="110" t="s">
        <v>28</v>
      </c>
      <c r="D19" s="111" t="s">
        <v>56</v>
      </c>
      <c r="E19" s="102" t="s">
        <v>226</v>
      </c>
      <c r="F19" s="110" t="s">
        <v>28</v>
      </c>
    </row>
    <row r="20" spans="2:6">
      <c r="B20" s="100"/>
      <c r="C20" s="110"/>
      <c r="D20" s="111" t="s">
        <v>29</v>
      </c>
      <c r="E20" s="102" t="s">
        <v>227</v>
      </c>
      <c r="F20" s="110" t="s">
        <v>28</v>
      </c>
    </row>
    <row r="21" spans="2:6">
      <c r="B21" s="100"/>
      <c r="C21" s="110"/>
      <c r="D21" s="111" t="s">
        <v>34</v>
      </c>
      <c r="E21" s="102" t="s">
        <v>228</v>
      </c>
      <c r="F21" s="110" t="s">
        <v>28</v>
      </c>
    </row>
    <row r="22" spans="2:6">
      <c r="B22" s="100"/>
      <c r="C22" s="110"/>
      <c r="D22" s="111"/>
      <c r="F22" s="110"/>
    </row>
    <row r="23" spans="2:6">
      <c r="B23" s="100"/>
      <c r="C23" s="110" t="s">
        <v>31</v>
      </c>
      <c r="D23" s="111" t="s">
        <v>46</v>
      </c>
      <c r="E23" s="102" t="s">
        <v>229</v>
      </c>
      <c r="F23" s="110" t="s">
        <v>31</v>
      </c>
    </row>
    <row r="24" spans="2:6">
      <c r="B24" s="100"/>
      <c r="C24" s="110"/>
      <c r="D24" s="111" t="s">
        <v>230</v>
      </c>
      <c r="E24" s="102" t="s">
        <v>231</v>
      </c>
      <c r="F24" s="110" t="s">
        <v>31</v>
      </c>
    </row>
    <row r="25" spans="2:6">
      <c r="B25" s="100"/>
      <c r="C25" s="110"/>
      <c r="D25" s="111" t="s">
        <v>55</v>
      </c>
      <c r="E25" s="102" t="s">
        <v>232</v>
      </c>
      <c r="F25" s="110" t="s">
        <v>31</v>
      </c>
    </row>
    <row r="26" spans="2:6">
      <c r="B26" s="100"/>
      <c r="C26" s="110"/>
      <c r="D26" s="111" t="s">
        <v>32</v>
      </c>
      <c r="E26" s="102" t="s">
        <v>233</v>
      </c>
      <c r="F26" s="110" t="s">
        <v>31</v>
      </c>
    </row>
    <row r="27" spans="2:6">
      <c r="B27" s="100"/>
      <c r="C27" s="110"/>
      <c r="D27" s="111" t="s">
        <v>111</v>
      </c>
      <c r="E27" s="102" t="s">
        <v>234</v>
      </c>
      <c r="F27" s="110" t="s">
        <v>31</v>
      </c>
    </row>
    <row r="28" spans="2:6">
      <c r="B28" s="100"/>
      <c r="C28" s="110"/>
      <c r="D28" s="101" t="s">
        <v>33</v>
      </c>
      <c r="E28" s="102" t="s">
        <v>235</v>
      </c>
      <c r="F28" s="110" t="s">
        <v>31</v>
      </c>
    </row>
    <row r="29" spans="2:6">
      <c r="B29" s="100"/>
      <c r="C29" s="110"/>
      <c r="D29" s="111"/>
      <c r="F29" s="110"/>
    </row>
    <row r="30" spans="2:6">
      <c r="B30" s="100"/>
      <c r="C30" s="110" t="s">
        <v>74</v>
      </c>
      <c r="D30" s="111" t="s">
        <v>75</v>
      </c>
      <c r="E30" s="102" t="s">
        <v>236</v>
      </c>
      <c r="F30" s="110" t="s">
        <v>74</v>
      </c>
    </row>
    <row r="31" spans="2:6">
      <c r="B31" s="100"/>
      <c r="C31" s="110"/>
      <c r="D31" s="111" t="s">
        <v>141</v>
      </c>
      <c r="E31" s="102" t="s">
        <v>237</v>
      </c>
      <c r="F31" s="110" t="s">
        <v>74</v>
      </c>
    </row>
    <row r="32" spans="2:6">
      <c r="B32" s="100"/>
      <c r="C32" s="110"/>
      <c r="D32" s="111" t="s">
        <v>238</v>
      </c>
      <c r="E32" s="102" t="s">
        <v>239</v>
      </c>
      <c r="F32" s="110" t="s">
        <v>74</v>
      </c>
    </row>
    <row r="33" spans="2:6">
      <c r="B33" s="100"/>
      <c r="C33" s="110"/>
      <c r="D33" s="111" t="s">
        <v>240</v>
      </c>
      <c r="E33" s="102" t="s">
        <v>241</v>
      </c>
      <c r="F33" s="110" t="s">
        <v>74</v>
      </c>
    </row>
    <row r="34" spans="2:6">
      <c r="B34" s="100"/>
      <c r="C34" s="110"/>
      <c r="D34" s="111" t="s">
        <v>218</v>
      </c>
      <c r="E34" s="102" t="s">
        <v>242</v>
      </c>
      <c r="F34" s="110" t="s">
        <v>74</v>
      </c>
    </row>
    <row r="35" spans="2:6">
      <c r="B35" s="100"/>
      <c r="C35" s="110"/>
      <c r="D35" s="111" t="s">
        <v>243</v>
      </c>
      <c r="E35" s="102" t="s">
        <v>244</v>
      </c>
      <c r="F35" s="110" t="s">
        <v>74</v>
      </c>
    </row>
    <row r="36" spans="2:6">
      <c r="B36" s="100"/>
      <c r="C36" s="110"/>
      <c r="D36" s="111"/>
      <c r="F36" s="110"/>
    </row>
    <row r="37" spans="2:6">
      <c r="B37" s="100"/>
      <c r="C37" s="112" t="s">
        <v>40</v>
      </c>
      <c r="D37" s="111" t="s">
        <v>43</v>
      </c>
      <c r="E37" s="102" t="s">
        <v>245</v>
      </c>
      <c r="F37" s="112" t="s">
        <v>40</v>
      </c>
    </row>
    <row r="38" spans="2:6">
      <c r="B38" s="100"/>
      <c r="C38" s="112"/>
      <c r="D38" s="111" t="s">
        <v>48</v>
      </c>
      <c r="E38" s="102" t="s">
        <v>246</v>
      </c>
      <c r="F38" s="112" t="s">
        <v>40</v>
      </c>
    </row>
    <row r="39" spans="2:6">
      <c r="B39" s="100"/>
      <c r="C39" s="112"/>
      <c r="D39" s="111" t="s">
        <v>41</v>
      </c>
      <c r="E39" s="102" t="s">
        <v>247</v>
      </c>
      <c r="F39" s="112" t="s">
        <v>40</v>
      </c>
    </row>
    <row r="40" spans="2:6">
      <c r="B40" s="100"/>
      <c r="C40" s="112"/>
      <c r="D40" s="111"/>
      <c r="F40" s="112"/>
    </row>
    <row r="41" spans="2:6">
      <c r="B41" s="100"/>
      <c r="C41" s="110" t="s">
        <v>62</v>
      </c>
      <c r="D41" s="111" t="s">
        <v>84</v>
      </c>
      <c r="E41" s="102" t="s">
        <v>248</v>
      </c>
      <c r="F41" s="110" t="s">
        <v>62</v>
      </c>
    </row>
    <row r="42" spans="2:6">
      <c r="B42" s="100"/>
      <c r="C42" s="110"/>
      <c r="D42" s="111" t="s">
        <v>63</v>
      </c>
      <c r="E42" s="102" t="s">
        <v>249</v>
      </c>
      <c r="F42" s="110" t="s">
        <v>62</v>
      </c>
    </row>
    <row r="43" spans="2:6">
      <c r="B43" s="100"/>
      <c r="C43" s="110"/>
      <c r="D43" s="111" t="s">
        <v>250</v>
      </c>
      <c r="E43" s="102" t="s">
        <v>251</v>
      </c>
      <c r="F43" s="110" t="s">
        <v>62</v>
      </c>
    </row>
    <row r="44" spans="2:6">
      <c r="B44" s="113"/>
      <c r="C44" s="114"/>
      <c r="D44" s="115"/>
      <c r="E44" s="116"/>
      <c r="F44" s="114"/>
    </row>
    <row r="45" spans="2:6">
      <c r="B45" s="117" t="s">
        <v>129</v>
      </c>
      <c r="C45" s="110" t="s">
        <v>149</v>
      </c>
      <c r="D45" s="111" t="s">
        <v>150</v>
      </c>
      <c r="E45" s="102" t="s">
        <v>252</v>
      </c>
      <c r="F45" s="110" t="s">
        <v>149</v>
      </c>
    </row>
    <row r="46" spans="2:6">
      <c r="B46" s="118"/>
      <c r="C46" s="110"/>
      <c r="D46" s="111" t="s">
        <v>253</v>
      </c>
      <c r="E46" s="102" t="s">
        <v>254</v>
      </c>
      <c r="F46" s="110" t="s">
        <v>149</v>
      </c>
    </row>
    <row r="47" spans="2:6">
      <c r="B47" s="118"/>
      <c r="C47" s="110"/>
      <c r="D47" s="111" t="s">
        <v>255</v>
      </c>
      <c r="E47" s="102" t="s">
        <v>256</v>
      </c>
      <c r="F47" s="110" t="s">
        <v>149</v>
      </c>
    </row>
    <row r="48" spans="2:6">
      <c r="B48" s="118"/>
      <c r="C48" s="110"/>
      <c r="D48" s="111"/>
      <c r="F48" s="110"/>
    </row>
    <row r="49" spans="2:6">
      <c r="B49" s="118"/>
      <c r="C49" s="110" t="s">
        <v>130</v>
      </c>
      <c r="D49" s="101" t="s">
        <v>257</v>
      </c>
      <c r="E49" s="119" t="s">
        <v>258</v>
      </c>
      <c r="F49" s="110" t="s">
        <v>130</v>
      </c>
    </row>
    <row r="50" spans="2:6">
      <c r="B50" s="118"/>
      <c r="C50" s="110"/>
      <c r="D50" s="101" t="s">
        <v>148</v>
      </c>
      <c r="E50" s="119" t="s">
        <v>259</v>
      </c>
      <c r="F50" s="110" t="s">
        <v>130</v>
      </c>
    </row>
    <row r="51" spans="2:6">
      <c r="B51" s="118"/>
      <c r="C51" s="110"/>
      <c r="D51" s="101" t="s">
        <v>260</v>
      </c>
      <c r="E51" s="119" t="s">
        <v>261</v>
      </c>
      <c r="F51" s="110" t="s">
        <v>130</v>
      </c>
    </row>
    <row r="52" spans="2:6">
      <c r="B52" s="118"/>
      <c r="C52" s="110"/>
      <c r="D52" s="101" t="s">
        <v>131</v>
      </c>
      <c r="E52" s="119" t="s">
        <v>262</v>
      </c>
      <c r="F52" s="110" t="s">
        <v>130</v>
      </c>
    </row>
    <row r="53" spans="2:6">
      <c r="B53" s="120"/>
      <c r="C53" s="114"/>
      <c r="D53" s="121"/>
      <c r="E53" s="122"/>
      <c r="F53" s="114"/>
    </row>
  </sheetData>
  <mergeCells count="1">
    <mergeCell ref="B2:D2"/>
  </mergeCells>
  <pageMargins left="0.7" right="0.7" top="0.75" bottom="0.75" header="0.51180555555555496" footer="0.51180555555555496"/>
  <pageSetup paperSize="9" scale="87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517"/>
  <sheetViews>
    <sheetView tabSelected="1" zoomScale="50" zoomScaleNormal="50" workbookViewId="0">
      <selection activeCell="K7" sqref="K7"/>
    </sheetView>
  </sheetViews>
  <sheetFormatPr baseColWidth="10" defaultColWidth="8.90625" defaultRowHeight="54" customHeight="1"/>
  <cols>
    <col min="1" max="1" width="19.54296875" style="190" bestFit="1" customWidth="1"/>
    <col min="2" max="2" width="11.6328125" style="191" customWidth="1"/>
    <col min="3" max="3" width="20" style="190" customWidth="1"/>
    <col min="4" max="4" width="19.08984375" style="190" customWidth="1"/>
    <col min="5" max="5" width="13.90625" style="190" customWidth="1"/>
    <col min="6" max="7" width="7.90625" style="190" customWidth="1"/>
    <col min="8" max="8" width="14.6328125" style="190" customWidth="1"/>
    <col min="9" max="9" width="16.36328125" style="190" customWidth="1"/>
    <col min="10" max="10" width="8.08984375" style="190" customWidth="1"/>
    <col min="11" max="11" width="17" style="303" customWidth="1"/>
    <col min="12" max="12" width="10.54296875" style="190" customWidth="1"/>
    <col min="13" max="13" width="13.08984375" style="190" customWidth="1"/>
    <col min="14" max="14" width="9.54296875" style="193" customWidth="1"/>
    <col min="15" max="18" width="9.54296875" style="190" customWidth="1"/>
    <col min="19" max="19" width="13.36328125" style="194" customWidth="1"/>
    <col min="20" max="20" width="13.36328125" style="329" customWidth="1"/>
    <col min="21" max="21" width="28.54296875" style="195" customWidth="1"/>
    <col min="22" max="22" width="19" style="190" customWidth="1"/>
    <col min="23" max="23" width="8" style="196" hidden="1" customWidth="1"/>
    <col min="24" max="29" width="13.36328125" style="234" customWidth="1"/>
    <col min="30" max="30" width="15.453125" style="203" customWidth="1"/>
    <col min="31" max="32" width="13.36328125" style="272" customWidth="1"/>
    <col min="33" max="34" width="17.54296875" style="272" customWidth="1"/>
    <col min="35" max="35" width="38.08984375" style="250" customWidth="1"/>
    <col min="36" max="101" width="71.54296875" style="315" customWidth="1"/>
    <col min="102" max="1027" width="71.54296875" style="203" customWidth="1"/>
    <col min="1028" max="16384" width="8.90625" style="1"/>
  </cols>
  <sheetData>
    <row r="1" spans="1:101" ht="20.399999999999999" customHeight="1">
      <c r="K1" s="190"/>
      <c r="X1" s="192" t="s">
        <v>300</v>
      </c>
      <c r="Y1" s="197"/>
      <c r="Z1" s="197"/>
      <c r="AA1" s="198"/>
      <c r="AB1" s="198"/>
      <c r="AC1" s="198"/>
      <c r="AD1" s="199"/>
      <c r="AE1" s="200"/>
      <c r="AF1" s="192" t="s">
        <v>301</v>
      </c>
      <c r="AG1" s="201"/>
      <c r="AH1" s="201"/>
      <c r="AI1" s="202"/>
    </row>
    <row r="2" spans="1:101" s="196" customFormat="1" ht="27.65" customHeight="1">
      <c r="A2" s="204" t="s">
        <v>0</v>
      </c>
      <c r="B2" s="205"/>
      <c r="C2" s="206" t="s">
        <v>61</v>
      </c>
      <c r="D2" s="206"/>
      <c r="E2" s="207"/>
      <c r="F2" s="194"/>
      <c r="G2" s="194"/>
      <c r="H2" s="208"/>
      <c r="I2" s="190"/>
      <c r="J2" s="190"/>
      <c r="K2" s="190"/>
      <c r="L2" s="190"/>
      <c r="M2" s="209"/>
      <c r="N2" s="193"/>
      <c r="O2" s="190"/>
      <c r="P2" s="190"/>
      <c r="Q2" s="190"/>
      <c r="R2" s="190"/>
      <c r="S2" s="194"/>
      <c r="T2" s="329"/>
      <c r="U2" s="210"/>
      <c r="V2" s="211"/>
      <c r="X2" s="212" t="s">
        <v>302</v>
      </c>
      <c r="Y2" s="213"/>
      <c r="Z2" s="304" t="s">
        <v>331</v>
      </c>
      <c r="AA2" s="215"/>
      <c r="AB2" s="215"/>
      <c r="AC2" s="215"/>
      <c r="AD2" s="216"/>
      <c r="AE2" s="217"/>
      <c r="AF2" s="309" t="s">
        <v>309</v>
      </c>
      <c r="AG2" s="310" t="s">
        <v>332</v>
      </c>
      <c r="AH2" s="311"/>
      <c r="AI2" s="312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316"/>
      <c r="BP2" s="316"/>
      <c r="BQ2" s="316"/>
      <c r="BR2" s="316"/>
      <c r="BS2" s="316"/>
      <c r="BT2" s="316"/>
      <c r="BU2" s="316"/>
      <c r="BV2" s="316"/>
      <c r="BW2" s="316"/>
      <c r="BX2" s="316"/>
      <c r="BY2" s="316"/>
      <c r="BZ2" s="316"/>
      <c r="CA2" s="316"/>
      <c r="CB2" s="316"/>
      <c r="CC2" s="316"/>
      <c r="CD2" s="316"/>
      <c r="CE2" s="316"/>
      <c r="CF2" s="316"/>
      <c r="CG2" s="316"/>
      <c r="CH2" s="316"/>
      <c r="CI2" s="316"/>
      <c r="CJ2" s="316"/>
      <c r="CK2" s="316"/>
      <c r="CL2" s="316"/>
      <c r="CM2" s="316"/>
      <c r="CN2" s="316"/>
      <c r="CO2" s="316"/>
      <c r="CP2" s="316"/>
      <c r="CQ2" s="316"/>
      <c r="CR2" s="316"/>
      <c r="CS2" s="316"/>
      <c r="CT2" s="316"/>
      <c r="CU2" s="316"/>
      <c r="CV2" s="316"/>
      <c r="CW2" s="316"/>
    </row>
    <row r="3" spans="1:101" s="196" customFormat="1" ht="27.65" customHeight="1">
      <c r="A3" s="204" t="s">
        <v>1</v>
      </c>
      <c r="B3" s="205"/>
      <c r="C3" s="206" t="s">
        <v>2</v>
      </c>
      <c r="D3" s="206"/>
      <c r="E3" s="207"/>
      <c r="F3" s="194"/>
      <c r="G3" s="194"/>
      <c r="H3" s="218"/>
      <c r="I3" s="190"/>
      <c r="J3" s="209"/>
      <c r="K3" s="190"/>
      <c r="L3" s="190"/>
      <c r="M3" s="190"/>
      <c r="N3" s="193"/>
      <c r="O3" s="190"/>
      <c r="P3" s="190"/>
      <c r="Q3" s="190"/>
      <c r="R3" s="190"/>
      <c r="S3" s="194"/>
      <c r="T3" s="329"/>
      <c r="U3" s="219"/>
      <c r="V3" s="211"/>
      <c r="X3" s="212" t="s">
        <v>303</v>
      </c>
      <c r="Y3" s="213"/>
      <c r="Z3" s="214" t="s">
        <v>304</v>
      </c>
      <c r="AA3" s="215"/>
      <c r="AB3" s="215"/>
      <c r="AC3" s="215"/>
      <c r="AD3" s="216"/>
      <c r="AE3" s="220"/>
      <c r="AF3" s="309" t="s">
        <v>310</v>
      </c>
      <c r="AG3" s="310" t="s">
        <v>333</v>
      </c>
      <c r="AH3" s="313"/>
      <c r="AI3" s="312"/>
      <c r="AJ3" s="316"/>
      <c r="AK3" s="316"/>
      <c r="AL3" s="316"/>
      <c r="AM3" s="316"/>
      <c r="AN3" s="316"/>
      <c r="AO3" s="316"/>
      <c r="AP3" s="316"/>
      <c r="AQ3" s="316"/>
      <c r="AR3" s="316"/>
      <c r="AS3" s="316"/>
      <c r="AT3" s="316"/>
      <c r="AU3" s="316"/>
      <c r="AV3" s="316"/>
      <c r="AW3" s="316"/>
      <c r="AX3" s="316"/>
      <c r="AY3" s="316"/>
      <c r="AZ3" s="316"/>
      <c r="BA3" s="316"/>
      <c r="BB3" s="316"/>
      <c r="BC3" s="316"/>
      <c r="BD3" s="316"/>
      <c r="BE3" s="316"/>
      <c r="BF3" s="316"/>
      <c r="BG3" s="316"/>
      <c r="BH3" s="316"/>
      <c r="BI3" s="316"/>
      <c r="BJ3" s="316"/>
      <c r="BK3" s="316"/>
      <c r="BL3" s="316"/>
      <c r="BM3" s="316"/>
      <c r="BN3" s="316"/>
      <c r="BO3" s="316"/>
      <c r="BP3" s="316"/>
      <c r="BQ3" s="316"/>
      <c r="BR3" s="316"/>
      <c r="BS3" s="316"/>
      <c r="BT3" s="316"/>
      <c r="BU3" s="316"/>
      <c r="BV3" s="316"/>
      <c r="BW3" s="316"/>
      <c r="BX3" s="316"/>
      <c r="BY3" s="316"/>
      <c r="BZ3" s="316"/>
      <c r="CA3" s="316"/>
      <c r="CB3" s="316"/>
      <c r="CC3" s="316"/>
      <c r="CD3" s="316"/>
      <c r="CE3" s="316"/>
      <c r="CF3" s="316"/>
      <c r="CG3" s="316"/>
      <c r="CH3" s="316"/>
      <c r="CI3" s="316"/>
      <c r="CJ3" s="316"/>
      <c r="CK3" s="316"/>
      <c r="CL3" s="316"/>
      <c r="CM3" s="316"/>
      <c r="CN3" s="316"/>
      <c r="CO3" s="316"/>
      <c r="CP3" s="316"/>
      <c r="CQ3" s="316"/>
      <c r="CR3" s="316"/>
      <c r="CS3" s="316"/>
      <c r="CT3" s="316"/>
      <c r="CU3" s="316"/>
      <c r="CV3" s="316"/>
      <c r="CW3" s="316"/>
    </row>
    <row r="4" spans="1:101" s="196" customFormat="1" ht="27.65" customHeight="1">
      <c r="A4" s="204" t="s">
        <v>3</v>
      </c>
      <c r="B4" s="205"/>
      <c r="C4" s="206" t="s">
        <v>4</v>
      </c>
      <c r="D4" s="206"/>
      <c r="E4" s="194"/>
      <c r="F4" s="194"/>
      <c r="G4" s="194"/>
      <c r="H4" s="194"/>
      <c r="I4" s="190"/>
      <c r="J4" s="190"/>
      <c r="K4" s="190"/>
      <c r="L4" s="221"/>
      <c r="M4" s="190"/>
      <c r="N4" s="193"/>
      <c r="O4" s="190"/>
      <c r="P4" s="190"/>
      <c r="Q4" s="190"/>
      <c r="R4" s="190"/>
      <c r="S4" s="221"/>
      <c r="T4" s="330"/>
      <c r="U4" s="219"/>
      <c r="V4" s="211"/>
      <c r="X4" s="212" t="s">
        <v>305</v>
      </c>
      <c r="Y4" s="213"/>
      <c r="Z4" s="214" t="s">
        <v>306</v>
      </c>
      <c r="AA4" s="215"/>
      <c r="AB4" s="215"/>
      <c r="AC4" s="215"/>
      <c r="AD4" s="216"/>
      <c r="AE4" s="217"/>
      <c r="AF4" s="306"/>
      <c r="AG4" s="305"/>
      <c r="AH4" s="307"/>
      <c r="AI4" s="308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  <c r="BZ4" s="316"/>
      <c r="CA4" s="316"/>
      <c r="CB4" s="316"/>
      <c r="CC4" s="316"/>
      <c r="CD4" s="316"/>
      <c r="CE4" s="316"/>
      <c r="CF4" s="316"/>
      <c r="CG4" s="316"/>
      <c r="CH4" s="316"/>
      <c r="CI4" s="316"/>
      <c r="CJ4" s="316"/>
      <c r="CK4" s="316"/>
      <c r="CL4" s="316"/>
      <c r="CM4" s="316"/>
      <c r="CN4" s="316"/>
      <c r="CO4" s="316"/>
      <c r="CP4" s="316"/>
      <c r="CQ4" s="316"/>
      <c r="CR4" s="316"/>
      <c r="CS4" s="316"/>
      <c r="CT4" s="316"/>
      <c r="CU4" s="316"/>
      <c r="CV4" s="316"/>
      <c r="CW4" s="316"/>
    </row>
    <row r="5" spans="1:101" s="196" customFormat="1" ht="27.65" customHeight="1">
      <c r="A5" s="190"/>
      <c r="B5" s="191"/>
      <c r="C5" s="222"/>
      <c r="D5" s="190"/>
      <c r="E5" s="190"/>
      <c r="F5" s="223"/>
      <c r="G5" s="390"/>
      <c r="H5" s="190"/>
      <c r="I5" s="190"/>
      <c r="J5" s="190"/>
      <c r="K5" s="190"/>
      <c r="L5" s="190"/>
      <c r="M5" s="190"/>
      <c r="N5" s="193"/>
      <c r="O5" s="190"/>
      <c r="P5" s="387"/>
      <c r="Q5" s="190"/>
      <c r="R5" s="190"/>
      <c r="S5" s="194"/>
      <c r="T5" s="329"/>
      <c r="U5" s="219"/>
      <c r="V5" s="211"/>
      <c r="X5" s="224" t="s">
        <v>307</v>
      </c>
      <c r="Y5" s="225"/>
      <c r="Z5" s="226" t="s">
        <v>308</v>
      </c>
      <c r="AA5" s="227"/>
      <c r="AB5" s="227"/>
      <c r="AC5" s="227"/>
      <c r="AD5" s="228"/>
      <c r="AE5" s="217"/>
      <c r="AF5" s="306"/>
      <c r="AG5" s="305"/>
      <c r="AH5" s="307"/>
      <c r="AI5" s="308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6"/>
      <c r="CA5" s="316"/>
      <c r="CB5" s="316"/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6"/>
      <c r="CN5" s="316"/>
      <c r="CO5" s="316"/>
      <c r="CP5" s="316"/>
      <c r="CQ5" s="316"/>
      <c r="CR5" s="316"/>
      <c r="CS5" s="316"/>
      <c r="CT5" s="316"/>
      <c r="CU5" s="316"/>
      <c r="CV5" s="316"/>
      <c r="CW5" s="316"/>
    </row>
    <row r="6" spans="1:101" s="196" customFormat="1" ht="26" customHeight="1">
      <c r="A6" s="190"/>
      <c r="B6" s="191"/>
      <c r="C6" s="190"/>
      <c r="D6" s="190"/>
      <c r="E6" s="190"/>
      <c r="F6" s="190"/>
      <c r="G6" s="387"/>
      <c r="H6" s="190"/>
      <c r="I6" s="190"/>
      <c r="J6" s="229"/>
      <c r="K6" s="230"/>
      <c r="L6" s="231"/>
      <c r="M6" s="190"/>
      <c r="N6" s="193"/>
      <c r="O6" s="232"/>
      <c r="P6" s="388"/>
      <c r="Q6" s="190"/>
      <c r="R6" s="233"/>
      <c r="S6" s="207"/>
      <c r="T6" s="331"/>
      <c r="U6" s="219"/>
      <c r="V6" s="211"/>
      <c r="X6" s="234"/>
      <c r="Y6" s="234"/>
      <c r="Z6" s="190"/>
      <c r="AA6" s="190"/>
      <c r="AB6" s="190"/>
      <c r="AC6" s="190"/>
      <c r="AE6" s="235"/>
      <c r="AF6" s="235"/>
      <c r="AG6" s="236"/>
      <c r="AH6" s="235"/>
      <c r="AI6" s="237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6"/>
      <c r="BB6" s="316"/>
      <c r="BC6" s="316"/>
      <c r="BD6" s="316"/>
      <c r="BE6" s="316"/>
      <c r="BF6" s="316"/>
      <c r="BG6" s="316"/>
      <c r="BH6" s="316"/>
      <c r="BI6" s="316"/>
      <c r="BJ6" s="316"/>
      <c r="BK6" s="316"/>
      <c r="BL6" s="316"/>
      <c r="BM6" s="316"/>
      <c r="BN6" s="316"/>
      <c r="BO6" s="316"/>
      <c r="BP6" s="316"/>
      <c r="BQ6" s="316"/>
      <c r="BR6" s="316"/>
      <c r="BS6" s="316"/>
      <c r="BT6" s="316"/>
      <c r="BU6" s="316"/>
      <c r="BV6" s="316"/>
      <c r="BW6" s="316"/>
      <c r="BX6" s="316"/>
      <c r="BY6" s="316"/>
      <c r="BZ6" s="316"/>
      <c r="CA6" s="316"/>
      <c r="CB6" s="316"/>
      <c r="CC6" s="316"/>
      <c r="CD6" s="316"/>
      <c r="CE6" s="316"/>
      <c r="CF6" s="316"/>
      <c r="CG6" s="316"/>
      <c r="CH6" s="316"/>
      <c r="CI6" s="316"/>
      <c r="CJ6" s="316"/>
      <c r="CK6" s="316"/>
      <c r="CL6" s="316"/>
      <c r="CM6" s="316"/>
      <c r="CN6" s="316"/>
      <c r="CO6" s="316"/>
      <c r="CP6" s="316"/>
      <c r="CQ6" s="316"/>
      <c r="CR6" s="316"/>
      <c r="CS6" s="316"/>
      <c r="CT6" s="316"/>
      <c r="CU6" s="316"/>
      <c r="CV6" s="316"/>
      <c r="CW6" s="316"/>
    </row>
    <row r="7" spans="1:101" s="196" customFormat="1" ht="23" customHeight="1">
      <c r="A7" s="238" t="s">
        <v>5</v>
      </c>
      <c r="B7" s="191"/>
      <c r="C7" s="190"/>
      <c r="D7" s="191"/>
      <c r="E7" s="191"/>
      <c r="F7" s="191"/>
      <c r="G7" s="389"/>
      <c r="H7" s="191"/>
      <c r="I7" s="191"/>
      <c r="J7" s="191"/>
      <c r="K7" s="191"/>
      <c r="L7" s="191"/>
      <c r="M7" s="191"/>
      <c r="N7" s="239"/>
      <c r="O7" s="191"/>
      <c r="P7" s="389"/>
      <c r="Q7" s="240"/>
      <c r="R7" s="241"/>
      <c r="S7" s="221"/>
      <c r="T7" s="330"/>
      <c r="U7" s="219"/>
      <c r="V7" s="208"/>
      <c r="X7" s="378" t="s">
        <v>311</v>
      </c>
      <c r="Y7" s="379"/>
      <c r="Z7" s="379"/>
      <c r="AA7" s="379"/>
      <c r="AB7" s="379"/>
      <c r="AC7" s="379"/>
      <c r="AD7" s="380"/>
      <c r="AE7" s="381" t="s">
        <v>312</v>
      </c>
      <c r="AF7" s="382"/>
      <c r="AG7" s="382"/>
      <c r="AH7" s="383"/>
      <c r="AI7" s="237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6"/>
      <c r="AX7" s="316"/>
      <c r="AY7" s="316"/>
      <c r="AZ7" s="316"/>
      <c r="BA7" s="316"/>
      <c r="BB7" s="316"/>
      <c r="BC7" s="316"/>
      <c r="BD7" s="316"/>
      <c r="BE7" s="316"/>
      <c r="BF7" s="316"/>
      <c r="BG7" s="316"/>
      <c r="BH7" s="316"/>
      <c r="BI7" s="316"/>
      <c r="BJ7" s="316"/>
      <c r="BK7" s="316"/>
      <c r="BL7" s="316"/>
      <c r="BM7" s="316"/>
      <c r="BN7" s="316"/>
      <c r="BO7" s="316"/>
      <c r="BP7" s="316"/>
      <c r="BQ7" s="316"/>
      <c r="BR7" s="316"/>
      <c r="BS7" s="316"/>
      <c r="BT7" s="316"/>
      <c r="BU7" s="316"/>
      <c r="BV7" s="316"/>
      <c r="BW7" s="316"/>
      <c r="BX7" s="316"/>
      <c r="BY7" s="316"/>
      <c r="BZ7" s="316"/>
      <c r="CA7" s="316"/>
      <c r="CB7" s="316"/>
      <c r="CC7" s="316"/>
      <c r="CD7" s="316"/>
      <c r="CE7" s="316"/>
      <c r="CF7" s="316"/>
      <c r="CG7" s="316"/>
      <c r="CH7" s="316"/>
      <c r="CI7" s="316"/>
      <c r="CJ7" s="316"/>
      <c r="CK7" s="316"/>
      <c r="CL7" s="316"/>
      <c r="CM7" s="316"/>
      <c r="CN7" s="316"/>
      <c r="CO7" s="316"/>
      <c r="CP7" s="316"/>
      <c r="CQ7" s="316"/>
      <c r="CR7" s="316"/>
      <c r="CS7" s="316"/>
      <c r="CT7" s="316"/>
      <c r="CU7" s="316"/>
      <c r="CV7" s="316"/>
      <c r="CW7" s="316"/>
    </row>
    <row r="8" spans="1:101" ht="47" customHeight="1">
      <c r="G8" s="387"/>
      <c r="K8" s="190"/>
      <c r="P8" s="387"/>
      <c r="S8" s="221"/>
      <c r="T8" s="330"/>
      <c r="U8" s="242"/>
      <c r="W8" s="243"/>
      <c r="X8" s="244" t="s">
        <v>313</v>
      </c>
      <c r="Y8" s="384" t="s">
        <v>314</v>
      </c>
      <c r="Z8" s="384"/>
      <c r="AA8" s="245" t="s">
        <v>6</v>
      </c>
      <c r="AB8" s="385" t="s">
        <v>315</v>
      </c>
      <c r="AC8" s="385"/>
      <c r="AD8" s="246" t="s">
        <v>316</v>
      </c>
      <c r="AE8" s="247"/>
      <c r="AF8" s="248"/>
      <c r="AG8" s="248"/>
      <c r="AH8" s="249"/>
    </row>
    <row r="9" spans="1:101" s="196" customFormat="1" ht="54" customHeight="1">
      <c r="A9" s="251" t="s">
        <v>7</v>
      </c>
      <c r="B9" s="252" t="s">
        <v>6</v>
      </c>
      <c r="C9" s="252" t="s">
        <v>8</v>
      </c>
      <c r="D9" s="252" t="s">
        <v>9</v>
      </c>
      <c r="E9" s="252" t="s">
        <v>10</v>
      </c>
      <c r="F9" s="252" t="s">
        <v>11</v>
      </c>
      <c r="G9" s="386" t="s">
        <v>347</v>
      </c>
      <c r="H9" s="252" t="s">
        <v>12</v>
      </c>
      <c r="I9" s="252" t="s">
        <v>13</v>
      </c>
      <c r="J9" s="252" t="s">
        <v>14</v>
      </c>
      <c r="K9" s="253" t="s">
        <v>15</v>
      </c>
      <c r="L9" s="252" t="s">
        <v>16</v>
      </c>
      <c r="M9" s="252" t="s">
        <v>17</v>
      </c>
      <c r="N9" s="254" t="s">
        <v>18</v>
      </c>
      <c r="O9" s="252" t="s">
        <v>19</v>
      </c>
      <c r="P9" s="344" t="s">
        <v>344</v>
      </c>
      <c r="Q9" s="255" t="s">
        <v>20</v>
      </c>
      <c r="R9" s="255" t="s">
        <v>21</v>
      </c>
      <c r="S9" s="256" t="s">
        <v>22</v>
      </c>
      <c r="T9" s="334" t="s">
        <v>343</v>
      </c>
      <c r="U9" s="252" t="s">
        <v>23</v>
      </c>
      <c r="V9" s="252" t="s">
        <v>24</v>
      </c>
      <c r="W9" s="252" t="s">
        <v>25</v>
      </c>
      <c r="X9" s="257">
        <v>1</v>
      </c>
      <c r="Y9" s="258">
        <v>2</v>
      </c>
      <c r="Z9" s="258">
        <v>3</v>
      </c>
      <c r="AA9" s="258">
        <v>4</v>
      </c>
      <c r="AB9" s="258">
        <v>5</v>
      </c>
      <c r="AC9" s="258">
        <v>6</v>
      </c>
      <c r="AD9" s="259" t="s">
        <v>317</v>
      </c>
      <c r="AE9" s="247" t="s">
        <v>318</v>
      </c>
      <c r="AF9" s="248" t="s">
        <v>319</v>
      </c>
      <c r="AG9" s="248" t="s">
        <v>191</v>
      </c>
      <c r="AH9" s="249" t="s">
        <v>266</v>
      </c>
      <c r="AI9" s="237" t="s">
        <v>26</v>
      </c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6"/>
      <c r="AX9" s="316"/>
      <c r="AY9" s="316"/>
      <c r="AZ9" s="316"/>
      <c r="BA9" s="316"/>
      <c r="BB9" s="316"/>
      <c r="BC9" s="316"/>
      <c r="BD9" s="316"/>
      <c r="BE9" s="316"/>
      <c r="BF9" s="316"/>
      <c r="BG9" s="316"/>
      <c r="BH9" s="316"/>
      <c r="BI9" s="316"/>
      <c r="BJ9" s="316"/>
      <c r="BK9" s="316"/>
      <c r="BL9" s="316"/>
      <c r="BM9" s="316"/>
      <c r="BN9" s="316"/>
      <c r="BO9" s="316"/>
      <c r="BP9" s="316"/>
      <c r="BQ9" s="316"/>
      <c r="BR9" s="316"/>
      <c r="BS9" s="316"/>
      <c r="BT9" s="316"/>
      <c r="BU9" s="316"/>
      <c r="BV9" s="316"/>
      <c r="BW9" s="316"/>
      <c r="BX9" s="316"/>
      <c r="BY9" s="316"/>
      <c r="BZ9" s="316"/>
      <c r="CA9" s="316"/>
      <c r="CB9" s="316"/>
      <c r="CC9" s="316"/>
      <c r="CD9" s="316"/>
      <c r="CE9" s="316"/>
      <c r="CF9" s="316"/>
      <c r="CG9" s="316"/>
      <c r="CH9" s="316"/>
      <c r="CI9" s="316"/>
      <c r="CJ9" s="316"/>
      <c r="CK9" s="316"/>
      <c r="CL9" s="316"/>
      <c r="CM9" s="316"/>
      <c r="CN9" s="316"/>
      <c r="CO9" s="316"/>
      <c r="CP9" s="316"/>
      <c r="CQ9" s="316"/>
      <c r="CR9" s="316"/>
      <c r="CS9" s="316"/>
      <c r="CT9" s="316"/>
      <c r="CU9" s="316"/>
      <c r="CV9" s="316"/>
      <c r="CW9" s="316"/>
    </row>
    <row r="10" spans="1:101" ht="54" customHeight="1">
      <c r="A10" s="281"/>
      <c r="B10" s="282" t="s">
        <v>59</v>
      </c>
      <c r="C10" s="260" t="s">
        <v>60</v>
      </c>
      <c r="D10" s="260" t="s">
        <v>60</v>
      </c>
      <c r="E10" s="260" t="s">
        <v>61</v>
      </c>
      <c r="F10" s="260">
        <v>2018</v>
      </c>
      <c r="G10" s="362"/>
      <c r="H10" s="260" t="s">
        <v>53</v>
      </c>
      <c r="I10" s="262" t="s">
        <v>27</v>
      </c>
      <c r="J10" s="283" t="s">
        <v>28</v>
      </c>
      <c r="K10" s="260" t="s">
        <v>29</v>
      </c>
      <c r="L10" s="284" t="s">
        <v>70</v>
      </c>
      <c r="M10" s="265" t="s">
        <v>36</v>
      </c>
      <c r="N10" s="264">
        <v>2319</v>
      </c>
      <c r="O10" s="337">
        <v>2</v>
      </c>
      <c r="P10" s="342">
        <v>0</v>
      </c>
      <c r="Q10" s="274">
        <v>1</v>
      </c>
      <c r="R10" s="266">
        <v>1</v>
      </c>
      <c r="S10" s="267">
        <f t="shared" ref="S10:S23" si="0">N10*O10*Q10*R10</f>
        <v>4638</v>
      </c>
      <c r="T10" s="332">
        <v>0</v>
      </c>
      <c r="U10" s="285" t="s">
        <v>71</v>
      </c>
      <c r="V10" s="263" t="s">
        <v>37</v>
      </c>
      <c r="W10" s="286"/>
      <c r="X10" s="269" t="s">
        <v>323</v>
      </c>
      <c r="Y10" s="234" t="s">
        <v>321</v>
      </c>
      <c r="Z10" s="234" t="s">
        <v>276</v>
      </c>
      <c r="AA10" s="234">
        <v>3</v>
      </c>
      <c r="AB10" s="234" t="s">
        <v>329</v>
      </c>
      <c r="AC10" s="234" t="s">
        <v>320</v>
      </c>
      <c r="AD10" s="270" t="str">
        <f t="shared" ref="AD10:AD11" si="1">CONCATENATE(X10,Y10,Z10,AA10,AB10,AC10)</f>
        <v>RPD3NS</v>
      </c>
      <c r="AE10" s="271" t="s">
        <v>322</v>
      </c>
      <c r="AF10" s="272" t="s">
        <v>310</v>
      </c>
      <c r="AG10" s="272" t="s">
        <v>72</v>
      </c>
      <c r="AH10" s="273" t="s">
        <v>73</v>
      </c>
      <c r="AI10" s="250" t="str">
        <f t="shared" ref="AI10:AI11" si="2">CONCATENATE(AE10,"-",AF10, "-", X10, "-", Y10, Z10, "-", AA10, AB10, AC10, "-", AH10)</f>
        <v>UTDATLAS-FRATLAS-R-PD-3NS-41A</v>
      </c>
    </row>
    <row r="11" spans="1:101" ht="54" customHeight="1">
      <c r="A11" s="281"/>
      <c r="B11" s="282" t="s">
        <v>59</v>
      </c>
      <c r="C11" s="260" t="s">
        <v>60</v>
      </c>
      <c r="D11" s="260" t="s">
        <v>60</v>
      </c>
      <c r="E11" s="260" t="s">
        <v>61</v>
      </c>
      <c r="F11" s="260">
        <v>2019</v>
      </c>
      <c r="G11" s="362"/>
      <c r="H11" s="260" t="s">
        <v>53</v>
      </c>
      <c r="I11" s="262" t="s">
        <v>27</v>
      </c>
      <c r="J11" s="283" t="s">
        <v>28</v>
      </c>
      <c r="K11" s="260" t="s">
        <v>29</v>
      </c>
      <c r="L11" s="284" t="s">
        <v>70</v>
      </c>
      <c r="M11" s="265" t="s">
        <v>36</v>
      </c>
      <c r="N11" s="264">
        <v>2319</v>
      </c>
      <c r="O11" s="265">
        <v>4</v>
      </c>
      <c r="P11" s="335"/>
      <c r="Q11" s="274">
        <v>1</v>
      </c>
      <c r="R11" s="266">
        <v>1</v>
      </c>
      <c r="S11" s="267">
        <f t="shared" si="0"/>
        <v>9276</v>
      </c>
      <c r="T11" s="341">
        <v>9276</v>
      </c>
      <c r="U11" s="285" t="s">
        <v>71</v>
      </c>
      <c r="V11" s="263" t="s">
        <v>37</v>
      </c>
      <c r="W11" s="286"/>
      <c r="X11" s="269" t="s">
        <v>323</v>
      </c>
      <c r="Y11" s="234" t="s">
        <v>321</v>
      </c>
      <c r="Z11" s="234" t="s">
        <v>276</v>
      </c>
      <c r="AA11" s="234">
        <v>3</v>
      </c>
      <c r="AB11" s="234" t="s">
        <v>329</v>
      </c>
      <c r="AC11" s="234" t="s">
        <v>320</v>
      </c>
      <c r="AD11" s="270" t="str">
        <f t="shared" si="1"/>
        <v>RPD3NS</v>
      </c>
      <c r="AE11" s="271" t="s">
        <v>322</v>
      </c>
      <c r="AF11" s="272" t="s">
        <v>310</v>
      </c>
      <c r="AG11" s="272" t="s">
        <v>72</v>
      </c>
      <c r="AH11" s="273" t="s">
        <v>73</v>
      </c>
      <c r="AI11" s="250" t="str">
        <f t="shared" si="2"/>
        <v>UTDATLAS-FRATLAS-R-PD-3NS-41A</v>
      </c>
    </row>
    <row r="12" spans="1:101" ht="54" customHeight="1">
      <c r="A12" s="281"/>
      <c r="B12" s="282" t="s">
        <v>59</v>
      </c>
      <c r="C12" s="260" t="s">
        <v>60</v>
      </c>
      <c r="D12" s="260" t="s">
        <v>60</v>
      </c>
      <c r="E12" s="260" t="s">
        <v>61</v>
      </c>
      <c r="F12" s="260">
        <v>2020</v>
      </c>
      <c r="G12" s="362"/>
      <c r="H12" s="260" t="s">
        <v>53</v>
      </c>
      <c r="I12" s="262" t="s">
        <v>27</v>
      </c>
      <c r="J12" s="283" t="s">
        <v>28</v>
      </c>
      <c r="K12" s="260" t="s">
        <v>29</v>
      </c>
      <c r="L12" s="284" t="s">
        <v>70</v>
      </c>
      <c r="M12" s="265" t="s">
        <v>36</v>
      </c>
      <c r="N12" s="264">
        <v>2319</v>
      </c>
      <c r="O12" s="265">
        <v>4</v>
      </c>
      <c r="P12" s="335"/>
      <c r="Q12" s="274">
        <v>1</v>
      </c>
      <c r="R12" s="266">
        <v>1</v>
      </c>
      <c r="S12" s="267">
        <f t="shared" si="0"/>
        <v>9276</v>
      </c>
      <c r="T12" s="341">
        <v>9276</v>
      </c>
      <c r="U12" s="285" t="s">
        <v>71</v>
      </c>
      <c r="V12" s="263" t="s">
        <v>37</v>
      </c>
      <c r="W12" s="286"/>
      <c r="X12" s="269" t="s">
        <v>323</v>
      </c>
      <c r="Y12" s="234" t="s">
        <v>321</v>
      </c>
      <c r="Z12" s="234" t="s">
        <v>276</v>
      </c>
      <c r="AA12" s="234">
        <v>3</v>
      </c>
      <c r="AB12" s="234" t="s">
        <v>329</v>
      </c>
      <c r="AC12" s="234" t="s">
        <v>320</v>
      </c>
      <c r="AD12" s="270" t="str">
        <f t="shared" ref="AD12" si="3">CONCATENATE(X12,Y12,Z12,AA12,AB12,AC12)</f>
        <v>RPD3NS</v>
      </c>
      <c r="AE12" s="271" t="s">
        <v>322</v>
      </c>
      <c r="AF12" s="272" t="s">
        <v>310</v>
      </c>
      <c r="AG12" s="272" t="s">
        <v>72</v>
      </c>
      <c r="AH12" s="273" t="s">
        <v>73</v>
      </c>
      <c r="AI12" s="250" t="str">
        <f t="shared" ref="AI12" si="4">CONCATENATE(AE12,"-",AF12, "-", X12, "-", Y12, Z12, "-", AA12, AB12, AC12, "-", AH12)</f>
        <v>UTDATLAS-FRATLAS-R-PD-3NS-41A</v>
      </c>
    </row>
    <row r="13" spans="1:101" ht="54" customHeight="1">
      <c r="A13" s="281"/>
      <c r="B13" s="282" t="s">
        <v>59</v>
      </c>
      <c r="C13" s="260" t="s">
        <v>60</v>
      </c>
      <c r="D13" s="260" t="s">
        <v>60</v>
      </c>
      <c r="E13" s="260" t="s">
        <v>61</v>
      </c>
      <c r="F13" s="260">
        <v>2021</v>
      </c>
      <c r="G13" s="362"/>
      <c r="H13" s="260" t="s">
        <v>53</v>
      </c>
      <c r="I13" s="262" t="s">
        <v>27</v>
      </c>
      <c r="J13" s="283" t="s">
        <v>28</v>
      </c>
      <c r="K13" s="260" t="s">
        <v>29</v>
      </c>
      <c r="L13" s="284" t="s">
        <v>70</v>
      </c>
      <c r="M13" s="265" t="s">
        <v>36</v>
      </c>
      <c r="N13" s="264">
        <v>2319</v>
      </c>
      <c r="O13" s="337">
        <v>2</v>
      </c>
      <c r="P13" s="342">
        <v>4</v>
      </c>
      <c r="Q13" s="274">
        <v>1</v>
      </c>
      <c r="R13" s="266">
        <v>1</v>
      </c>
      <c r="S13" s="267">
        <f t="shared" si="0"/>
        <v>4638</v>
      </c>
      <c r="T13" s="332">
        <v>9276</v>
      </c>
      <c r="U13" s="285" t="s">
        <v>71</v>
      </c>
      <c r="V13" s="263" t="s">
        <v>37</v>
      </c>
      <c r="W13" s="286"/>
      <c r="X13" s="269" t="s">
        <v>323</v>
      </c>
      <c r="Y13" s="234" t="s">
        <v>321</v>
      </c>
      <c r="Z13" s="234" t="s">
        <v>276</v>
      </c>
      <c r="AA13" s="234">
        <v>3</v>
      </c>
      <c r="AB13" s="234" t="s">
        <v>329</v>
      </c>
      <c r="AC13" s="234" t="s">
        <v>320</v>
      </c>
      <c r="AD13" s="270" t="str">
        <f t="shared" ref="AD13:AD15" si="5">CONCATENATE(X13,Y13,Z13,AA13,AB13,AC13)</f>
        <v>RPD3NS</v>
      </c>
      <c r="AE13" s="271" t="s">
        <v>322</v>
      </c>
      <c r="AF13" s="272" t="s">
        <v>310</v>
      </c>
      <c r="AG13" s="272" t="s">
        <v>72</v>
      </c>
      <c r="AH13" s="273" t="s">
        <v>73</v>
      </c>
      <c r="AI13" s="250" t="str">
        <f t="shared" ref="AI13:AI15" si="6">CONCATENATE(AE13,"-",AF13, "-", X13, "-", Y13, Z13, "-", AA13, AB13, AC13, "-", AH13)</f>
        <v>UTDATLAS-FRATLAS-R-PD-3NS-41A</v>
      </c>
    </row>
    <row r="14" spans="1:101" ht="54" customHeight="1">
      <c r="A14" s="281">
        <v>22</v>
      </c>
      <c r="B14" s="282" t="s">
        <v>59</v>
      </c>
      <c r="C14" s="260" t="s">
        <v>60</v>
      </c>
      <c r="D14" s="260" t="s">
        <v>60</v>
      </c>
      <c r="E14" s="260" t="s">
        <v>61</v>
      </c>
      <c r="F14" s="260">
        <v>2019</v>
      </c>
      <c r="G14" s="362"/>
      <c r="H14" s="260" t="s">
        <v>53</v>
      </c>
      <c r="I14" s="262" t="s">
        <v>27</v>
      </c>
      <c r="J14" s="283" t="s">
        <v>28</v>
      </c>
      <c r="K14" s="260" t="s">
        <v>29</v>
      </c>
      <c r="L14" s="284" t="s">
        <v>35</v>
      </c>
      <c r="M14" s="265" t="s">
        <v>81</v>
      </c>
      <c r="N14" s="264">
        <v>19920</v>
      </c>
      <c r="O14" s="265">
        <v>1</v>
      </c>
      <c r="P14" s="335"/>
      <c r="Q14" s="274">
        <v>1</v>
      </c>
      <c r="R14" s="266">
        <v>1</v>
      </c>
      <c r="S14" s="267">
        <f t="shared" si="0"/>
        <v>19920</v>
      </c>
      <c r="T14" s="341">
        <v>19920</v>
      </c>
      <c r="U14" s="285" t="s">
        <v>82</v>
      </c>
      <c r="V14" s="263" t="s">
        <v>42</v>
      </c>
      <c r="W14" s="286"/>
      <c r="X14" s="269" t="s">
        <v>323</v>
      </c>
      <c r="Y14" s="234" t="s">
        <v>321</v>
      </c>
      <c r="Z14" s="234" t="s">
        <v>276</v>
      </c>
      <c r="AA14" s="234">
        <v>3</v>
      </c>
      <c r="AB14" s="234" t="s">
        <v>329</v>
      </c>
      <c r="AC14" s="234" t="s">
        <v>320</v>
      </c>
      <c r="AD14" s="270" t="str">
        <f t="shared" si="5"/>
        <v>RPD3NS</v>
      </c>
      <c r="AE14" s="271" t="s">
        <v>322</v>
      </c>
      <c r="AF14" s="272" t="s">
        <v>310</v>
      </c>
      <c r="AG14" s="272" t="s">
        <v>72</v>
      </c>
      <c r="AH14" s="273" t="s">
        <v>83</v>
      </c>
      <c r="AI14" s="250" t="str">
        <f t="shared" si="6"/>
        <v>UTDATLAS-FRATLAS-R-PD-3NS-42A</v>
      </c>
    </row>
    <row r="15" spans="1:101" ht="54" customHeight="1">
      <c r="A15" s="281">
        <v>22</v>
      </c>
      <c r="B15" s="282" t="s">
        <v>59</v>
      </c>
      <c r="C15" s="284" t="s">
        <v>60</v>
      </c>
      <c r="D15" s="260" t="s">
        <v>60</v>
      </c>
      <c r="E15" s="260" t="s">
        <v>61</v>
      </c>
      <c r="F15" s="260">
        <v>2020</v>
      </c>
      <c r="G15" s="362"/>
      <c r="H15" s="260" t="s">
        <v>53</v>
      </c>
      <c r="I15" s="262" t="s">
        <v>27</v>
      </c>
      <c r="J15" s="283" t="s">
        <v>28</v>
      </c>
      <c r="K15" s="260" t="s">
        <v>29</v>
      </c>
      <c r="L15" s="284" t="s">
        <v>35</v>
      </c>
      <c r="M15" s="265" t="s">
        <v>81</v>
      </c>
      <c r="N15" s="264">
        <v>19920</v>
      </c>
      <c r="O15" s="265">
        <v>1</v>
      </c>
      <c r="P15" s="335"/>
      <c r="Q15" s="274">
        <v>1</v>
      </c>
      <c r="R15" s="266">
        <v>1</v>
      </c>
      <c r="S15" s="267">
        <f t="shared" si="0"/>
        <v>19920</v>
      </c>
      <c r="T15" s="341">
        <v>19920</v>
      </c>
      <c r="U15" s="285" t="s">
        <v>82</v>
      </c>
      <c r="V15" s="263" t="s">
        <v>42</v>
      </c>
      <c r="W15" s="286"/>
      <c r="X15" s="269" t="s">
        <v>323</v>
      </c>
      <c r="Y15" s="234" t="s">
        <v>321</v>
      </c>
      <c r="Z15" s="234" t="s">
        <v>276</v>
      </c>
      <c r="AA15" s="234">
        <v>3</v>
      </c>
      <c r="AB15" s="234" t="s">
        <v>329</v>
      </c>
      <c r="AC15" s="234" t="s">
        <v>320</v>
      </c>
      <c r="AD15" s="270" t="str">
        <f t="shared" si="5"/>
        <v>RPD3NS</v>
      </c>
      <c r="AE15" s="271" t="s">
        <v>322</v>
      </c>
      <c r="AF15" s="272" t="s">
        <v>310</v>
      </c>
      <c r="AG15" s="272" t="s">
        <v>72</v>
      </c>
      <c r="AH15" s="273" t="s">
        <v>83</v>
      </c>
      <c r="AI15" s="250" t="str">
        <f t="shared" si="6"/>
        <v>UTDATLAS-FRATLAS-R-PD-3NS-42A</v>
      </c>
    </row>
    <row r="16" spans="1:101" ht="54" customHeight="1">
      <c r="A16" s="297"/>
      <c r="B16" s="285" t="s">
        <v>59</v>
      </c>
      <c r="C16" s="260" t="s">
        <v>86</v>
      </c>
      <c r="D16" s="262" t="s">
        <v>88</v>
      </c>
      <c r="E16" s="261" t="s">
        <v>61</v>
      </c>
      <c r="F16" s="261">
        <v>2019</v>
      </c>
      <c r="G16" s="366"/>
      <c r="H16" s="261" t="s">
        <v>53</v>
      </c>
      <c r="I16" s="262" t="s">
        <v>27</v>
      </c>
      <c r="J16" s="292" t="s">
        <v>28</v>
      </c>
      <c r="K16" s="260" t="s">
        <v>56</v>
      </c>
      <c r="L16" s="262" t="s">
        <v>95</v>
      </c>
      <c r="M16" s="293" t="s">
        <v>36</v>
      </c>
      <c r="N16" s="278">
        <v>2700</v>
      </c>
      <c r="O16" s="274">
        <v>1</v>
      </c>
      <c r="P16" s="336"/>
      <c r="Q16" s="265">
        <v>1</v>
      </c>
      <c r="R16" s="277">
        <v>1</v>
      </c>
      <c r="S16" s="294">
        <f t="shared" si="0"/>
        <v>2700</v>
      </c>
      <c r="T16" s="345">
        <v>2700</v>
      </c>
      <c r="U16" s="288" t="s">
        <v>96</v>
      </c>
      <c r="V16" s="295" t="s">
        <v>45</v>
      </c>
      <c r="W16" s="289"/>
      <c r="X16" s="279" t="s">
        <v>323</v>
      </c>
      <c r="Y16" s="280" t="s">
        <v>326</v>
      </c>
      <c r="Z16" s="280" t="s">
        <v>321</v>
      </c>
      <c r="AA16" s="280">
        <v>3</v>
      </c>
      <c r="AB16" s="280">
        <v>1</v>
      </c>
      <c r="AC16" s="280">
        <v>2</v>
      </c>
      <c r="AD16" s="270" t="str">
        <f t="shared" ref="AD16:AD30" si="7">CONCATENATE(X16,Y16,Z16,AA16,AB16,AC16)</f>
        <v>RTP312</v>
      </c>
      <c r="AE16" s="271" t="s">
        <v>322</v>
      </c>
      <c r="AF16" s="272" t="s">
        <v>310</v>
      </c>
      <c r="AG16" s="272" t="s">
        <v>97</v>
      </c>
      <c r="AH16" s="273" t="s">
        <v>92</v>
      </c>
      <c r="AI16" s="250" t="str">
        <f t="shared" ref="AI16:AI30" si="8">CONCATENATE(AE16,"-",AF16, "-", X16, "-", Y16, Z16, "-", AA16, AB16, AC16, "-", AH16)</f>
        <v>UTDATLAS-FRATLAS-R-TP-312-31B</v>
      </c>
    </row>
    <row r="17" spans="1:101" s="296" customFormat="1" ht="54" customHeight="1">
      <c r="A17" s="297"/>
      <c r="B17" s="285" t="s">
        <v>59</v>
      </c>
      <c r="C17" s="260" t="s">
        <v>86</v>
      </c>
      <c r="D17" s="262" t="s">
        <v>88</v>
      </c>
      <c r="E17" s="261" t="s">
        <v>61</v>
      </c>
      <c r="F17" s="261">
        <v>2020</v>
      </c>
      <c r="G17" s="366"/>
      <c r="H17" s="261" t="s">
        <v>53</v>
      </c>
      <c r="I17" s="262" t="s">
        <v>27</v>
      </c>
      <c r="J17" s="292" t="s">
        <v>28</v>
      </c>
      <c r="K17" s="260" t="s">
        <v>56</v>
      </c>
      <c r="L17" s="262" t="s">
        <v>95</v>
      </c>
      <c r="M17" s="293" t="s">
        <v>36</v>
      </c>
      <c r="N17" s="278">
        <v>2700</v>
      </c>
      <c r="O17" s="274">
        <v>1</v>
      </c>
      <c r="P17" s="336"/>
      <c r="Q17" s="265">
        <v>1</v>
      </c>
      <c r="R17" s="277">
        <v>1</v>
      </c>
      <c r="S17" s="294">
        <f t="shared" si="0"/>
        <v>2700</v>
      </c>
      <c r="T17" s="345">
        <v>2700</v>
      </c>
      <c r="U17" s="288" t="s">
        <v>98</v>
      </c>
      <c r="V17" s="295" t="s">
        <v>45</v>
      </c>
      <c r="W17" s="289"/>
      <c r="X17" s="279" t="s">
        <v>323</v>
      </c>
      <c r="Y17" s="280" t="s">
        <v>326</v>
      </c>
      <c r="Z17" s="280" t="s">
        <v>321</v>
      </c>
      <c r="AA17" s="280">
        <v>3</v>
      </c>
      <c r="AB17" s="280">
        <v>1</v>
      </c>
      <c r="AC17" s="280">
        <v>2</v>
      </c>
      <c r="AD17" s="270" t="str">
        <f t="shared" si="7"/>
        <v>RTP312</v>
      </c>
      <c r="AE17" s="271" t="s">
        <v>322</v>
      </c>
      <c r="AF17" s="272" t="s">
        <v>310</v>
      </c>
      <c r="AG17" s="272" t="s">
        <v>97</v>
      </c>
      <c r="AH17" s="273" t="s">
        <v>92</v>
      </c>
      <c r="AI17" s="250" t="str">
        <f t="shared" si="8"/>
        <v>UTDATLAS-FRATLAS-R-TP-312-31B</v>
      </c>
      <c r="AJ17" s="315"/>
      <c r="AK17" s="315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5"/>
      <c r="BG17" s="315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  <c r="BV17" s="315"/>
      <c r="BW17" s="315"/>
      <c r="BX17" s="315"/>
      <c r="BY17" s="315"/>
      <c r="BZ17" s="315"/>
      <c r="CA17" s="317"/>
      <c r="CB17" s="317"/>
      <c r="CC17" s="317"/>
      <c r="CD17" s="317"/>
      <c r="CE17" s="317"/>
      <c r="CF17" s="317"/>
      <c r="CG17" s="317"/>
      <c r="CH17" s="317"/>
      <c r="CI17" s="317"/>
      <c r="CJ17" s="317"/>
      <c r="CK17" s="317"/>
      <c r="CL17" s="317"/>
      <c r="CM17" s="317"/>
      <c r="CN17" s="317"/>
      <c r="CO17" s="317"/>
      <c r="CP17" s="317"/>
      <c r="CQ17" s="317"/>
      <c r="CR17" s="317"/>
      <c r="CS17" s="317"/>
      <c r="CT17" s="317"/>
      <c r="CU17" s="317"/>
      <c r="CV17" s="317"/>
      <c r="CW17" s="317"/>
    </row>
    <row r="18" spans="1:101" s="296" customFormat="1" ht="54" customHeight="1">
      <c r="A18" s="295">
        <v>23</v>
      </c>
      <c r="B18" s="285" t="s">
        <v>59</v>
      </c>
      <c r="C18" s="260" t="s">
        <v>86</v>
      </c>
      <c r="D18" s="262" t="s">
        <v>88</v>
      </c>
      <c r="E18" s="261" t="s">
        <v>61</v>
      </c>
      <c r="F18" s="261">
        <v>2019</v>
      </c>
      <c r="G18" s="366"/>
      <c r="H18" s="261" t="s">
        <v>53</v>
      </c>
      <c r="I18" s="262" t="s">
        <v>27</v>
      </c>
      <c r="J18" s="292" t="s">
        <v>28</v>
      </c>
      <c r="K18" s="260" t="s">
        <v>56</v>
      </c>
      <c r="L18" s="262" t="s">
        <v>99</v>
      </c>
      <c r="M18" s="293" t="s">
        <v>36</v>
      </c>
      <c r="N18" s="278">
        <v>10725</v>
      </c>
      <c r="O18" s="274">
        <v>2</v>
      </c>
      <c r="P18" s="336"/>
      <c r="Q18" s="265">
        <v>1</v>
      </c>
      <c r="R18" s="277">
        <v>1</v>
      </c>
      <c r="S18" s="294">
        <f t="shared" si="0"/>
        <v>21450</v>
      </c>
      <c r="T18" s="345">
        <v>21450</v>
      </c>
      <c r="U18" s="288" t="s">
        <v>100</v>
      </c>
      <c r="V18" s="295" t="s">
        <v>45</v>
      </c>
      <c r="W18" s="289"/>
      <c r="X18" s="279" t="s">
        <v>323</v>
      </c>
      <c r="Y18" s="280" t="s">
        <v>326</v>
      </c>
      <c r="Z18" s="280" t="s">
        <v>321</v>
      </c>
      <c r="AA18" s="280">
        <v>3</v>
      </c>
      <c r="AB18" s="280">
        <v>1</v>
      </c>
      <c r="AC18" s="280">
        <v>2</v>
      </c>
      <c r="AD18" s="270" t="str">
        <f t="shared" si="7"/>
        <v>RTP312</v>
      </c>
      <c r="AE18" s="271" t="s">
        <v>322</v>
      </c>
      <c r="AF18" s="272" t="s">
        <v>310</v>
      </c>
      <c r="AG18" s="272" t="s">
        <v>97</v>
      </c>
      <c r="AH18" s="273" t="s">
        <v>92</v>
      </c>
      <c r="AI18" s="250" t="str">
        <f t="shared" si="8"/>
        <v>UTDATLAS-FRATLAS-R-TP-312-31B</v>
      </c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5"/>
      <c r="BG18" s="315"/>
      <c r="BH18" s="315"/>
      <c r="BI18" s="315"/>
      <c r="BJ18" s="315"/>
      <c r="BK18" s="315"/>
      <c r="BL18" s="315"/>
      <c r="BM18" s="315"/>
      <c r="BN18" s="315"/>
      <c r="BO18" s="315"/>
      <c r="BP18" s="315"/>
      <c r="BQ18" s="315"/>
      <c r="BR18" s="315"/>
      <c r="BS18" s="315"/>
      <c r="BT18" s="315"/>
      <c r="BU18" s="315"/>
      <c r="BV18" s="315"/>
      <c r="BW18" s="315"/>
      <c r="BX18" s="315"/>
      <c r="BY18" s="315"/>
      <c r="BZ18" s="315"/>
      <c r="CA18" s="317"/>
      <c r="CB18" s="317"/>
      <c r="CC18" s="317"/>
      <c r="CD18" s="317"/>
      <c r="CE18" s="317"/>
      <c r="CF18" s="317"/>
      <c r="CG18" s="317"/>
      <c r="CH18" s="317"/>
      <c r="CI18" s="317"/>
      <c r="CJ18" s="317"/>
      <c r="CK18" s="317"/>
      <c r="CL18" s="317"/>
      <c r="CM18" s="317"/>
      <c r="CN18" s="317"/>
      <c r="CO18" s="317"/>
      <c r="CP18" s="317"/>
      <c r="CQ18" s="317"/>
      <c r="CR18" s="317"/>
      <c r="CS18" s="317"/>
      <c r="CT18" s="317"/>
      <c r="CU18" s="317"/>
      <c r="CV18" s="317"/>
      <c r="CW18" s="317"/>
    </row>
    <row r="19" spans="1:101" s="296" customFormat="1" ht="54" customHeight="1">
      <c r="A19" s="295">
        <v>24</v>
      </c>
      <c r="B19" s="285" t="s">
        <v>59</v>
      </c>
      <c r="C19" s="260" t="s">
        <v>86</v>
      </c>
      <c r="D19" s="262" t="s">
        <v>88</v>
      </c>
      <c r="E19" s="261" t="s">
        <v>61</v>
      </c>
      <c r="F19" s="261">
        <v>2020</v>
      </c>
      <c r="G19" s="366"/>
      <c r="H19" s="261" t="s">
        <v>53</v>
      </c>
      <c r="I19" s="262" t="s">
        <v>27</v>
      </c>
      <c r="J19" s="292" t="s">
        <v>28</v>
      </c>
      <c r="K19" s="260" t="s">
        <v>56</v>
      </c>
      <c r="L19" s="262" t="s">
        <v>99</v>
      </c>
      <c r="M19" s="293" t="s">
        <v>36</v>
      </c>
      <c r="N19" s="278">
        <v>5100</v>
      </c>
      <c r="O19" s="274">
        <v>2</v>
      </c>
      <c r="P19" s="336"/>
      <c r="Q19" s="265">
        <v>1</v>
      </c>
      <c r="R19" s="277">
        <v>1</v>
      </c>
      <c r="S19" s="294">
        <f t="shared" si="0"/>
        <v>10200</v>
      </c>
      <c r="T19" s="345">
        <v>10200</v>
      </c>
      <c r="U19" s="288" t="s">
        <v>100</v>
      </c>
      <c r="V19" s="295" t="s">
        <v>45</v>
      </c>
      <c r="W19" s="289"/>
      <c r="X19" s="279" t="s">
        <v>323</v>
      </c>
      <c r="Y19" s="280" t="s">
        <v>326</v>
      </c>
      <c r="Z19" s="280" t="s">
        <v>321</v>
      </c>
      <c r="AA19" s="280">
        <v>3</v>
      </c>
      <c r="AB19" s="280">
        <v>1</v>
      </c>
      <c r="AC19" s="280">
        <v>2</v>
      </c>
      <c r="AD19" s="270" t="str">
        <f t="shared" si="7"/>
        <v>RTP312</v>
      </c>
      <c r="AE19" s="271" t="s">
        <v>322</v>
      </c>
      <c r="AF19" s="272" t="s">
        <v>310</v>
      </c>
      <c r="AG19" s="272" t="s">
        <v>97</v>
      </c>
      <c r="AH19" s="273" t="s">
        <v>92</v>
      </c>
      <c r="AI19" s="250" t="str">
        <f t="shared" si="8"/>
        <v>UTDATLAS-FRATLAS-R-TP-312-31B</v>
      </c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 s="315"/>
      <c r="BE19" s="315"/>
      <c r="BF19" s="315"/>
      <c r="BG19" s="315"/>
      <c r="BH19" s="315"/>
      <c r="BI19" s="315"/>
      <c r="BJ19" s="315"/>
      <c r="BK19" s="315"/>
      <c r="BL19" s="315"/>
      <c r="BM19" s="315"/>
      <c r="BN19" s="315"/>
      <c r="BO19" s="315"/>
      <c r="BP19" s="315"/>
      <c r="BQ19" s="315"/>
      <c r="BR19" s="315"/>
      <c r="BS19" s="315"/>
      <c r="BT19" s="315"/>
      <c r="BU19" s="315"/>
      <c r="BV19" s="315"/>
      <c r="BW19" s="315"/>
      <c r="BX19" s="315"/>
      <c r="BY19" s="315"/>
      <c r="BZ19" s="315"/>
      <c r="CA19" s="317"/>
      <c r="CB19" s="317"/>
      <c r="CC19" s="317"/>
      <c r="CD19" s="317"/>
      <c r="CE19" s="317"/>
      <c r="CF19" s="317"/>
      <c r="CG19" s="317"/>
      <c r="CH19" s="317"/>
      <c r="CI19" s="317"/>
      <c r="CJ19" s="317"/>
      <c r="CK19" s="317"/>
      <c r="CL19" s="317"/>
      <c r="CM19" s="317"/>
      <c r="CN19" s="317"/>
      <c r="CO19" s="317"/>
      <c r="CP19" s="317"/>
      <c r="CQ19" s="317"/>
      <c r="CR19" s="317"/>
      <c r="CS19" s="317"/>
      <c r="CT19" s="317"/>
      <c r="CU19" s="317"/>
      <c r="CV19" s="317"/>
      <c r="CW19" s="317"/>
    </row>
    <row r="20" spans="1:101" s="296" customFormat="1" ht="54" customHeight="1">
      <c r="A20" s="281"/>
      <c r="B20" s="285" t="s">
        <v>59</v>
      </c>
      <c r="C20" s="260" t="s">
        <v>101</v>
      </c>
      <c r="D20" s="260" t="s">
        <v>60</v>
      </c>
      <c r="E20" s="260" t="s">
        <v>61</v>
      </c>
      <c r="F20" s="260">
        <v>2018</v>
      </c>
      <c r="G20" s="362"/>
      <c r="H20" s="260" t="s">
        <v>53</v>
      </c>
      <c r="I20" s="262" t="s">
        <v>27</v>
      </c>
      <c r="J20" s="283" t="s">
        <v>28</v>
      </c>
      <c r="K20" s="260" t="s">
        <v>29</v>
      </c>
      <c r="L20" s="284" t="s">
        <v>106</v>
      </c>
      <c r="M20" s="265" t="s">
        <v>36</v>
      </c>
      <c r="N20" s="264">
        <v>2319</v>
      </c>
      <c r="O20" s="337">
        <v>1</v>
      </c>
      <c r="P20" s="342">
        <v>0</v>
      </c>
      <c r="Q20" s="265">
        <v>1</v>
      </c>
      <c r="R20" s="266">
        <v>1</v>
      </c>
      <c r="S20" s="267">
        <f t="shared" si="0"/>
        <v>2319</v>
      </c>
      <c r="T20" s="332">
        <v>0</v>
      </c>
      <c r="U20" s="285" t="s">
        <v>107</v>
      </c>
      <c r="V20" s="263" t="s">
        <v>37</v>
      </c>
      <c r="W20" s="286"/>
      <c r="X20" s="269" t="s">
        <v>323</v>
      </c>
      <c r="Y20" s="234" t="s">
        <v>321</v>
      </c>
      <c r="Z20" s="234" t="s">
        <v>276</v>
      </c>
      <c r="AA20" s="234">
        <v>3</v>
      </c>
      <c r="AB20" s="234" t="s">
        <v>329</v>
      </c>
      <c r="AC20" s="234" t="s">
        <v>320</v>
      </c>
      <c r="AD20" s="270" t="str">
        <f t="shared" si="7"/>
        <v>RPD3NS</v>
      </c>
      <c r="AE20" s="271" t="s">
        <v>322</v>
      </c>
      <c r="AF20" s="272" t="s">
        <v>310</v>
      </c>
      <c r="AG20" s="272" t="s">
        <v>72</v>
      </c>
      <c r="AH20" s="273" t="s">
        <v>39</v>
      </c>
      <c r="AI20" s="250" t="str">
        <f t="shared" si="8"/>
        <v>UTDATLAS-FRATLAS-R-PD-3NS-35B</v>
      </c>
      <c r="AJ20" s="315"/>
      <c r="AK20" s="315"/>
      <c r="AL20" s="315"/>
      <c r="AM20" s="315"/>
      <c r="AN20" s="315"/>
      <c r="AO20" s="315"/>
      <c r="AP20" s="315"/>
      <c r="AQ20" s="315"/>
      <c r="AR20" s="315"/>
      <c r="AS20" s="315"/>
      <c r="AT20" s="315"/>
      <c r="AU20" s="315"/>
      <c r="AV20" s="315"/>
      <c r="AW20" s="315"/>
      <c r="AX20" s="315"/>
      <c r="AY20" s="315"/>
      <c r="AZ20" s="315"/>
      <c r="BA20" s="315"/>
      <c r="BB20" s="315"/>
      <c r="BC20" s="315"/>
      <c r="BD20" s="315"/>
      <c r="BE20" s="315"/>
      <c r="BF20" s="315"/>
      <c r="BG20" s="315"/>
      <c r="BH20" s="315"/>
      <c r="BI20" s="315"/>
      <c r="BJ20" s="315"/>
      <c r="BK20" s="315"/>
      <c r="BL20" s="315"/>
      <c r="BM20" s="315"/>
      <c r="BN20" s="315"/>
      <c r="BO20" s="315"/>
      <c r="BP20" s="315"/>
      <c r="BQ20" s="315"/>
      <c r="BR20" s="315"/>
      <c r="BS20" s="315"/>
      <c r="BT20" s="315"/>
      <c r="BU20" s="315"/>
      <c r="BV20" s="315"/>
      <c r="BW20" s="315"/>
      <c r="BX20" s="315"/>
      <c r="BY20" s="315"/>
      <c r="BZ20" s="315"/>
      <c r="CA20" s="317"/>
      <c r="CB20" s="317"/>
      <c r="CC20" s="317"/>
      <c r="CD20" s="317"/>
      <c r="CE20" s="317"/>
      <c r="CF20" s="317"/>
      <c r="CG20" s="317"/>
      <c r="CH20" s="317"/>
      <c r="CI20" s="317"/>
      <c r="CJ20" s="317"/>
      <c r="CK20" s="317"/>
      <c r="CL20" s="317"/>
      <c r="CM20" s="317"/>
      <c r="CN20" s="317"/>
      <c r="CO20" s="317"/>
      <c r="CP20" s="317"/>
      <c r="CQ20" s="317"/>
      <c r="CR20" s="317"/>
      <c r="CS20" s="317"/>
      <c r="CT20" s="317"/>
      <c r="CU20" s="317"/>
      <c r="CV20" s="317"/>
      <c r="CW20" s="317"/>
    </row>
    <row r="21" spans="1:101" s="296" customFormat="1" ht="54" customHeight="1">
      <c r="A21" s="281"/>
      <c r="B21" s="285" t="s">
        <v>59</v>
      </c>
      <c r="C21" s="260" t="s">
        <v>101</v>
      </c>
      <c r="D21" s="260" t="s">
        <v>60</v>
      </c>
      <c r="E21" s="260" t="s">
        <v>61</v>
      </c>
      <c r="F21" s="260">
        <v>2019</v>
      </c>
      <c r="G21" s="362"/>
      <c r="H21" s="260" t="s">
        <v>53</v>
      </c>
      <c r="I21" s="262" t="s">
        <v>27</v>
      </c>
      <c r="J21" s="283" t="s">
        <v>28</v>
      </c>
      <c r="K21" s="260" t="s">
        <v>29</v>
      </c>
      <c r="L21" s="284" t="s">
        <v>106</v>
      </c>
      <c r="M21" s="265" t="s">
        <v>36</v>
      </c>
      <c r="N21" s="264">
        <v>2319</v>
      </c>
      <c r="O21" s="265">
        <v>2</v>
      </c>
      <c r="P21" s="335"/>
      <c r="Q21" s="265">
        <v>1</v>
      </c>
      <c r="R21" s="266">
        <v>1</v>
      </c>
      <c r="S21" s="267">
        <f t="shared" si="0"/>
        <v>4638</v>
      </c>
      <c r="T21" s="341">
        <v>4638</v>
      </c>
      <c r="U21" s="285" t="s">
        <v>107</v>
      </c>
      <c r="V21" s="263" t="s">
        <v>37</v>
      </c>
      <c r="W21" s="286"/>
      <c r="X21" s="269" t="s">
        <v>323</v>
      </c>
      <c r="Y21" s="234" t="s">
        <v>321</v>
      </c>
      <c r="Z21" s="234" t="s">
        <v>276</v>
      </c>
      <c r="AA21" s="234">
        <v>3</v>
      </c>
      <c r="AB21" s="234" t="s">
        <v>329</v>
      </c>
      <c r="AC21" s="234" t="s">
        <v>320</v>
      </c>
      <c r="AD21" s="270" t="str">
        <f t="shared" si="7"/>
        <v>RPD3NS</v>
      </c>
      <c r="AE21" s="271" t="s">
        <v>322</v>
      </c>
      <c r="AF21" s="272" t="s">
        <v>310</v>
      </c>
      <c r="AG21" s="272" t="s">
        <v>72</v>
      </c>
      <c r="AH21" s="273" t="s">
        <v>39</v>
      </c>
      <c r="AI21" s="250" t="str">
        <f t="shared" si="8"/>
        <v>UTDATLAS-FRATLAS-R-PD-3NS-35B</v>
      </c>
      <c r="AJ21" s="315"/>
      <c r="AK21" s="315"/>
      <c r="AL21" s="315"/>
      <c r="AM21" s="315"/>
      <c r="AN21" s="315"/>
      <c r="AO21" s="315"/>
      <c r="AP21" s="315"/>
      <c r="AQ21" s="315"/>
      <c r="AR21" s="315"/>
      <c r="AS21" s="315"/>
      <c r="AT21" s="315"/>
      <c r="AU21" s="315"/>
      <c r="AV21" s="315"/>
      <c r="AW21" s="315"/>
      <c r="AX21" s="315"/>
      <c r="AY21" s="315"/>
      <c r="AZ21" s="315"/>
      <c r="BA21" s="315"/>
      <c r="BB21" s="315"/>
      <c r="BC21" s="315"/>
      <c r="BD21" s="315"/>
      <c r="BE21" s="315"/>
      <c r="BF21" s="315"/>
      <c r="BG21" s="315"/>
      <c r="BH21" s="315"/>
      <c r="BI21" s="315"/>
      <c r="BJ21" s="315"/>
      <c r="BK21" s="315"/>
      <c r="BL21" s="315"/>
      <c r="BM21" s="315"/>
      <c r="BN21" s="315"/>
      <c r="BO21" s="315"/>
      <c r="BP21" s="315"/>
      <c r="BQ21" s="315"/>
      <c r="BR21" s="315"/>
      <c r="BS21" s="315"/>
      <c r="BT21" s="315"/>
      <c r="BU21" s="315"/>
      <c r="BV21" s="315"/>
      <c r="BW21" s="315"/>
      <c r="BX21" s="315"/>
      <c r="BY21" s="315"/>
      <c r="BZ21" s="315"/>
      <c r="CA21" s="317"/>
      <c r="CB21" s="317"/>
      <c r="CC21" s="317"/>
      <c r="CD21" s="317"/>
      <c r="CE21" s="317"/>
      <c r="CF21" s="317"/>
      <c r="CG21" s="317"/>
      <c r="CH21" s="317"/>
      <c r="CI21" s="317"/>
      <c r="CJ21" s="317"/>
      <c r="CK21" s="317"/>
      <c r="CL21" s="317"/>
      <c r="CM21" s="317"/>
      <c r="CN21" s="317"/>
      <c r="CO21" s="317"/>
      <c r="CP21" s="317"/>
      <c r="CQ21" s="317"/>
      <c r="CR21" s="317"/>
      <c r="CS21" s="317"/>
      <c r="CT21" s="317"/>
      <c r="CU21" s="317"/>
      <c r="CV21" s="317"/>
      <c r="CW21" s="317"/>
    </row>
    <row r="22" spans="1:101" s="296" customFormat="1" ht="54" customHeight="1">
      <c r="A22" s="281"/>
      <c r="B22" s="285" t="s">
        <v>59</v>
      </c>
      <c r="C22" s="260" t="s">
        <v>101</v>
      </c>
      <c r="D22" s="260" t="s">
        <v>60</v>
      </c>
      <c r="E22" s="260" t="s">
        <v>61</v>
      </c>
      <c r="F22" s="260">
        <v>2020</v>
      </c>
      <c r="G22" s="362"/>
      <c r="H22" s="260" t="s">
        <v>53</v>
      </c>
      <c r="I22" s="262" t="s">
        <v>27</v>
      </c>
      <c r="J22" s="283" t="s">
        <v>28</v>
      </c>
      <c r="K22" s="260" t="s">
        <v>29</v>
      </c>
      <c r="L22" s="284" t="s">
        <v>106</v>
      </c>
      <c r="M22" s="265" t="s">
        <v>36</v>
      </c>
      <c r="N22" s="264">
        <v>2319</v>
      </c>
      <c r="O22" s="265">
        <v>2</v>
      </c>
      <c r="P22" s="335"/>
      <c r="Q22" s="265">
        <v>1</v>
      </c>
      <c r="R22" s="266">
        <v>1</v>
      </c>
      <c r="S22" s="267">
        <f t="shared" si="0"/>
        <v>4638</v>
      </c>
      <c r="T22" s="341">
        <v>4638</v>
      </c>
      <c r="U22" s="285" t="s">
        <v>107</v>
      </c>
      <c r="V22" s="263" t="s">
        <v>37</v>
      </c>
      <c r="W22" s="286"/>
      <c r="X22" s="269" t="s">
        <v>323</v>
      </c>
      <c r="Y22" s="234" t="s">
        <v>321</v>
      </c>
      <c r="Z22" s="234" t="s">
        <v>276</v>
      </c>
      <c r="AA22" s="234">
        <v>3</v>
      </c>
      <c r="AB22" s="234" t="s">
        <v>329</v>
      </c>
      <c r="AC22" s="234" t="s">
        <v>320</v>
      </c>
      <c r="AD22" s="270" t="str">
        <f t="shared" si="7"/>
        <v>RPD3NS</v>
      </c>
      <c r="AE22" s="271" t="s">
        <v>322</v>
      </c>
      <c r="AF22" s="272" t="s">
        <v>310</v>
      </c>
      <c r="AG22" s="272" t="s">
        <v>72</v>
      </c>
      <c r="AH22" s="273" t="s">
        <v>39</v>
      </c>
      <c r="AI22" s="250" t="str">
        <f t="shared" si="8"/>
        <v>UTDATLAS-FRATLAS-R-PD-3NS-35B</v>
      </c>
      <c r="AJ22" s="315"/>
      <c r="AK22" s="315"/>
      <c r="AL22" s="315"/>
      <c r="AM22" s="315"/>
      <c r="AN22" s="315"/>
      <c r="AO22" s="315"/>
      <c r="AP22" s="315"/>
      <c r="AQ22" s="315"/>
      <c r="AR22" s="315"/>
      <c r="AS22" s="315"/>
      <c r="AT22" s="315"/>
      <c r="AU22" s="315"/>
      <c r="AV22" s="315"/>
      <c r="AW22" s="315"/>
      <c r="AX22" s="315"/>
      <c r="AY22" s="315"/>
      <c r="AZ22" s="315"/>
      <c r="BA22" s="315"/>
      <c r="BB22" s="315"/>
      <c r="BC22" s="315"/>
      <c r="BD22" s="315"/>
      <c r="BE22" s="315"/>
      <c r="BF22" s="315"/>
      <c r="BG22" s="315"/>
      <c r="BH22" s="315"/>
      <c r="BI22" s="315"/>
      <c r="BJ22" s="315"/>
      <c r="BK22" s="315"/>
      <c r="BL22" s="315"/>
      <c r="BM22" s="315"/>
      <c r="BN22" s="315"/>
      <c r="BO22" s="315"/>
      <c r="BP22" s="315"/>
      <c r="BQ22" s="315"/>
      <c r="BR22" s="315"/>
      <c r="BS22" s="315"/>
      <c r="BT22" s="315"/>
      <c r="BU22" s="315"/>
      <c r="BV22" s="315"/>
      <c r="BW22" s="315"/>
      <c r="BX22" s="315"/>
      <c r="BY22" s="315"/>
      <c r="BZ22" s="315"/>
      <c r="CA22" s="317"/>
      <c r="CB22" s="317"/>
      <c r="CC22" s="317"/>
      <c r="CD22" s="317"/>
      <c r="CE22" s="317"/>
      <c r="CF22" s="317"/>
      <c r="CG22" s="317"/>
      <c r="CH22" s="317"/>
      <c r="CI22" s="317"/>
      <c r="CJ22" s="317"/>
      <c r="CK22" s="317"/>
      <c r="CL22" s="317"/>
      <c r="CM22" s="317"/>
      <c r="CN22" s="317"/>
      <c r="CO22" s="317"/>
      <c r="CP22" s="317"/>
      <c r="CQ22" s="317"/>
      <c r="CR22" s="317"/>
      <c r="CS22" s="317"/>
      <c r="CT22" s="317"/>
      <c r="CU22" s="317"/>
      <c r="CV22" s="317"/>
      <c r="CW22" s="317"/>
    </row>
    <row r="23" spans="1:101" s="296" customFormat="1" ht="54" customHeight="1">
      <c r="A23" s="281"/>
      <c r="B23" s="285" t="s">
        <v>59</v>
      </c>
      <c r="C23" s="260" t="s">
        <v>101</v>
      </c>
      <c r="D23" s="260" t="s">
        <v>60</v>
      </c>
      <c r="E23" s="260" t="s">
        <v>61</v>
      </c>
      <c r="F23" s="260">
        <v>2021</v>
      </c>
      <c r="G23" s="362"/>
      <c r="H23" s="260" t="s">
        <v>53</v>
      </c>
      <c r="I23" s="262" t="s">
        <v>27</v>
      </c>
      <c r="J23" s="283" t="s">
        <v>28</v>
      </c>
      <c r="K23" s="260" t="s">
        <v>29</v>
      </c>
      <c r="L23" s="284" t="s">
        <v>106</v>
      </c>
      <c r="M23" s="265" t="s">
        <v>36</v>
      </c>
      <c r="N23" s="264">
        <v>2319</v>
      </c>
      <c r="O23" s="337">
        <v>1</v>
      </c>
      <c r="P23" s="342">
        <v>2</v>
      </c>
      <c r="Q23" s="265">
        <v>1</v>
      </c>
      <c r="R23" s="266">
        <v>1</v>
      </c>
      <c r="S23" s="267">
        <f t="shared" si="0"/>
        <v>2319</v>
      </c>
      <c r="T23" s="332">
        <v>4638</v>
      </c>
      <c r="U23" s="285" t="s">
        <v>107</v>
      </c>
      <c r="V23" s="263" t="s">
        <v>37</v>
      </c>
      <c r="W23" s="286"/>
      <c r="X23" s="320" t="s">
        <v>323</v>
      </c>
      <c r="Y23" s="321" t="s">
        <v>321</v>
      </c>
      <c r="Z23" s="321" t="s">
        <v>276</v>
      </c>
      <c r="AA23" s="321">
        <v>3</v>
      </c>
      <c r="AB23" s="321" t="s">
        <v>329</v>
      </c>
      <c r="AC23" s="321" t="s">
        <v>320</v>
      </c>
      <c r="AD23" s="322" t="str">
        <f t="shared" si="7"/>
        <v>RPD3NS</v>
      </c>
      <c r="AE23" s="271" t="s">
        <v>322</v>
      </c>
      <c r="AF23" s="272" t="s">
        <v>310</v>
      </c>
      <c r="AG23" s="272" t="s">
        <v>72</v>
      </c>
      <c r="AH23" s="273" t="s">
        <v>39</v>
      </c>
      <c r="AI23" s="250" t="str">
        <f t="shared" si="8"/>
        <v>UTDATLAS-FRATLAS-R-PD-3NS-35B</v>
      </c>
      <c r="AJ23" s="315"/>
      <c r="AK23" s="315"/>
      <c r="AL23" s="315"/>
      <c r="AM23" s="315"/>
      <c r="AN23" s="315"/>
      <c r="AO23" s="315"/>
      <c r="AP23" s="315"/>
      <c r="AQ23" s="315"/>
      <c r="AR23" s="315"/>
      <c r="AS23" s="315"/>
      <c r="AT23" s="315"/>
      <c r="AU23" s="315"/>
      <c r="AV23" s="315"/>
      <c r="AW23" s="315"/>
      <c r="AX23" s="315"/>
      <c r="AY23" s="315"/>
      <c r="AZ23" s="315"/>
      <c r="BA23" s="315"/>
      <c r="BB23" s="315"/>
      <c r="BC23" s="315"/>
      <c r="BD23" s="315"/>
      <c r="BE23" s="315"/>
      <c r="BF23" s="315"/>
      <c r="BG23" s="315"/>
      <c r="BH23" s="315"/>
      <c r="BI23" s="315"/>
      <c r="BJ23" s="315"/>
      <c r="BK23" s="315"/>
      <c r="BL23" s="315"/>
      <c r="BM23" s="315"/>
      <c r="BN23" s="315"/>
      <c r="BO23" s="315"/>
      <c r="BP23" s="315"/>
      <c r="BQ23" s="315"/>
      <c r="BR23" s="315"/>
      <c r="BS23" s="315"/>
      <c r="BT23" s="315"/>
      <c r="BU23" s="315"/>
      <c r="BV23" s="315"/>
      <c r="BW23" s="315"/>
      <c r="BX23" s="315"/>
      <c r="BY23" s="315"/>
      <c r="BZ23" s="315"/>
      <c r="CA23" s="317"/>
      <c r="CB23" s="317"/>
      <c r="CC23" s="317"/>
      <c r="CD23" s="317"/>
      <c r="CE23" s="317"/>
      <c r="CF23" s="317"/>
      <c r="CG23" s="317"/>
      <c r="CH23" s="317"/>
      <c r="CI23" s="317"/>
      <c r="CJ23" s="317"/>
      <c r="CK23" s="317"/>
      <c r="CL23" s="317"/>
      <c r="CM23" s="317"/>
      <c r="CN23" s="317"/>
      <c r="CO23" s="317"/>
      <c r="CP23" s="317"/>
      <c r="CQ23" s="317"/>
      <c r="CR23" s="317"/>
      <c r="CS23" s="317"/>
      <c r="CT23" s="317"/>
      <c r="CU23" s="317"/>
      <c r="CV23" s="317"/>
      <c r="CW23" s="317"/>
    </row>
    <row r="24" spans="1:101" ht="54" customHeight="1">
      <c r="A24" s="260">
        <v>7</v>
      </c>
      <c r="B24" s="260" t="s">
        <v>59</v>
      </c>
      <c r="C24" s="260" t="s">
        <v>112</v>
      </c>
      <c r="D24" s="260" t="s">
        <v>114</v>
      </c>
      <c r="E24" s="260" t="s">
        <v>61</v>
      </c>
      <c r="F24" s="260">
        <v>2019</v>
      </c>
      <c r="G24" s="362"/>
      <c r="H24" s="260" t="s">
        <v>53</v>
      </c>
      <c r="I24" s="262" t="s">
        <v>27</v>
      </c>
      <c r="J24" s="261" t="s">
        <v>28</v>
      </c>
      <c r="K24" s="260" t="s">
        <v>34</v>
      </c>
      <c r="L24" s="263" t="s">
        <v>35</v>
      </c>
      <c r="M24" s="263" t="s">
        <v>36</v>
      </c>
      <c r="N24" s="264">
        <v>1410</v>
      </c>
      <c r="O24" s="265">
        <v>4</v>
      </c>
      <c r="P24" s="335"/>
      <c r="Q24" s="265">
        <v>3</v>
      </c>
      <c r="R24" s="266">
        <v>1</v>
      </c>
      <c r="S24" s="267">
        <f t="shared" ref="S24:S43" si="9">R24*Q24*O24*N24</f>
        <v>16920</v>
      </c>
      <c r="T24" s="341">
        <v>16920</v>
      </c>
      <c r="U24" s="268" t="s">
        <v>117</v>
      </c>
      <c r="V24" s="263" t="s">
        <v>37</v>
      </c>
      <c r="W24" s="268"/>
      <c r="X24" s="320" t="s">
        <v>323</v>
      </c>
      <c r="Y24" s="321" t="s">
        <v>325</v>
      </c>
      <c r="Z24" s="321" t="s">
        <v>326</v>
      </c>
      <c r="AA24" s="321">
        <v>3</v>
      </c>
      <c r="AB24" s="321">
        <v>4</v>
      </c>
      <c r="AC24" s="321">
        <v>3</v>
      </c>
      <c r="AD24" s="322" t="str">
        <f t="shared" si="7"/>
        <v>ROT343</v>
      </c>
      <c r="AE24" s="271" t="s">
        <v>322</v>
      </c>
      <c r="AF24" s="272" t="s">
        <v>310</v>
      </c>
      <c r="AG24" s="272" t="s">
        <v>118</v>
      </c>
      <c r="AH24" s="273" t="s">
        <v>113</v>
      </c>
      <c r="AI24" s="250" t="str">
        <f t="shared" si="8"/>
        <v>UTDATLAS-FRATLAS-R-OT-343-35A</v>
      </c>
    </row>
    <row r="25" spans="1:101" ht="54" customHeight="1">
      <c r="A25" s="260">
        <v>7</v>
      </c>
      <c r="B25" s="260" t="s">
        <v>59</v>
      </c>
      <c r="C25" s="260" t="s">
        <v>112</v>
      </c>
      <c r="D25" s="260" t="s">
        <v>114</v>
      </c>
      <c r="E25" s="260" t="s">
        <v>61</v>
      </c>
      <c r="F25" s="260">
        <v>2020</v>
      </c>
      <c r="G25" s="362"/>
      <c r="H25" s="260" t="s">
        <v>53</v>
      </c>
      <c r="I25" s="262" t="s">
        <v>27</v>
      </c>
      <c r="J25" s="261" t="s">
        <v>28</v>
      </c>
      <c r="K25" s="260" t="s">
        <v>34</v>
      </c>
      <c r="L25" s="263" t="s">
        <v>35</v>
      </c>
      <c r="M25" s="263" t="s">
        <v>36</v>
      </c>
      <c r="N25" s="264">
        <v>1410</v>
      </c>
      <c r="O25" s="265">
        <v>4</v>
      </c>
      <c r="P25" s="335"/>
      <c r="Q25" s="265">
        <v>3</v>
      </c>
      <c r="R25" s="266">
        <v>1</v>
      </c>
      <c r="S25" s="267">
        <f t="shared" si="9"/>
        <v>16920</v>
      </c>
      <c r="T25" s="341">
        <v>16920</v>
      </c>
      <c r="U25" s="268" t="s">
        <v>121</v>
      </c>
      <c r="V25" s="263" t="s">
        <v>37</v>
      </c>
      <c r="W25" s="268"/>
      <c r="X25" s="320" t="s">
        <v>323</v>
      </c>
      <c r="Y25" s="321" t="s">
        <v>325</v>
      </c>
      <c r="Z25" s="321" t="s">
        <v>326</v>
      </c>
      <c r="AA25" s="321">
        <v>3</v>
      </c>
      <c r="AB25" s="321">
        <v>4</v>
      </c>
      <c r="AC25" s="321">
        <v>3</v>
      </c>
      <c r="AD25" s="322" t="str">
        <f t="shared" si="7"/>
        <v>ROT343</v>
      </c>
      <c r="AE25" s="271" t="s">
        <v>322</v>
      </c>
      <c r="AF25" s="272" t="s">
        <v>310</v>
      </c>
      <c r="AG25" s="272" t="s">
        <v>118</v>
      </c>
      <c r="AH25" s="273" t="s">
        <v>113</v>
      </c>
      <c r="AI25" s="250" t="str">
        <f t="shared" si="8"/>
        <v>UTDATLAS-FRATLAS-R-OT-343-35A</v>
      </c>
    </row>
    <row r="26" spans="1:101" s="296" customFormat="1" ht="54" customHeight="1">
      <c r="A26" s="260">
        <v>7</v>
      </c>
      <c r="B26" s="260" t="s">
        <v>59</v>
      </c>
      <c r="C26" s="260" t="s">
        <v>112</v>
      </c>
      <c r="D26" s="260" t="s">
        <v>114</v>
      </c>
      <c r="E26" s="260" t="s">
        <v>61</v>
      </c>
      <c r="F26" s="260">
        <v>2021</v>
      </c>
      <c r="G26" s="362"/>
      <c r="H26" s="260" t="s">
        <v>53</v>
      </c>
      <c r="I26" s="262" t="s">
        <v>27</v>
      </c>
      <c r="J26" s="261" t="s">
        <v>28</v>
      </c>
      <c r="K26" s="260" t="s">
        <v>34</v>
      </c>
      <c r="L26" s="263" t="s">
        <v>35</v>
      </c>
      <c r="M26" s="263" t="s">
        <v>36</v>
      </c>
      <c r="N26" s="264">
        <v>1410</v>
      </c>
      <c r="O26" s="265">
        <v>4</v>
      </c>
      <c r="P26" s="335"/>
      <c r="Q26" s="265">
        <v>2</v>
      </c>
      <c r="R26" s="266">
        <v>1</v>
      </c>
      <c r="S26" s="267">
        <f t="shared" si="9"/>
        <v>11280</v>
      </c>
      <c r="T26" s="341">
        <v>11280</v>
      </c>
      <c r="U26" s="268" t="s">
        <v>123</v>
      </c>
      <c r="V26" s="263" t="s">
        <v>37</v>
      </c>
      <c r="W26" s="268"/>
      <c r="X26" s="320" t="s">
        <v>323</v>
      </c>
      <c r="Y26" s="321" t="s">
        <v>325</v>
      </c>
      <c r="Z26" s="321" t="s">
        <v>326</v>
      </c>
      <c r="AA26" s="321">
        <v>3</v>
      </c>
      <c r="AB26" s="321">
        <v>4</v>
      </c>
      <c r="AC26" s="321">
        <v>3</v>
      </c>
      <c r="AD26" s="322" t="str">
        <f t="shared" si="7"/>
        <v>ROT343</v>
      </c>
      <c r="AE26" s="271" t="s">
        <v>322</v>
      </c>
      <c r="AF26" s="272" t="s">
        <v>310</v>
      </c>
      <c r="AG26" s="272" t="s">
        <v>118</v>
      </c>
      <c r="AH26" s="273" t="s">
        <v>113</v>
      </c>
      <c r="AI26" s="250" t="str">
        <f t="shared" si="8"/>
        <v>UTDATLAS-FRATLAS-R-OT-343-35A</v>
      </c>
      <c r="AJ26" s="315"/>
      <c r="AK26" s="315"/>
      <c r="AL26" s="315"/>
      <c r="AM26" s="315"/>
      <c r="AN26" s="315"/>
      <c r="AO26" s="315"/>
      <c r="AP26" s="315"/>
      <c r="AQ26" s="315"/>
      <c r="AR26" s="315"/>
      <c r="AS26" s="315"/>
      <c r="AT26" s="315"/>
      <c r="AU26" s="315"/>
      <c r="AV26" s="315"/>
      <c r="AW26" s="315"/>
      <c r="AX26" s="315"/>
      <c r="AY26" s="315"/>
      <c r="AZ26" s="315"/>
      <c r="BA26" s="315"/>
      <c r="BB26" s="315"/>
      <c r="BC26" s="315"/>
      <c r="BD26" s="315"/>
      <c r="BE26" s="315"/>
      <c r="BF26" s="315"/>
      <c r="BG26" s="315"/>
      <c r="BH26" s="315"/>
      <c r="BI26" s="315"/>
      <c r="BJ26" s="315"/>
      <c r="BK26" s="315"/>
      <c r="BL26" s="315"/>
      <c r="BM26" s="315"/>
      <c r="BN26" s="315"/>
      <c r="BO26" s="315"/>
      <c r="BP26" s="315"/>
      <c r="BQ26" s="315"/>
      <c r="BR26" s="315"/>
      <c r="BS26" s="315"/>
      <c r="BT26" s="315"/>
      <c r="BU26" s="315"/>
      <c r="BV26" s="315"/>
      <c r="BW26" s="315"/>
      <c r="BX26" s="315"/>
      <c r="BY26" s="315"/>
      <c r="BZ26" s="315"/>
      <c r="CA26" s="317"/>
      <c r="CB26" s="317"/>
      <c r="CC26" s="317"/>
      <c r="CD26" s="317"/>
      <c r="CE26" s="317"/>
      <c r="CF26" s="317"/>
      <c r="CG26" s="317"/>
      <c r="CH26" s="317"/>
      <c r="CI26" s="317"/>
      <c r="CJ26" s="317"/>
      <c r="CK26" s="317"/>
      <c r="CL26" s="317"/>
      <c r="CM26" s="317"/>
      <c r="CN26" s="317"/>
      <c r="CO26" s="317"/>
      <c r="CP26" s="317"/>
      <c r="CQ26" s="317"/>
      <c r="CR26" s="317"/>
      <c r="CS26" s="317"/>
      <c r="CT26" s="317"/>
      <c r="CU26" s="317"/>
      <c r="CV26" s="317"/>
      <c r="CW26" s="317"/>
    </row>
    <row r="27" spans="1:101" ht="54" customHeight="1">
      <c r="A27" s="260">
        <v>2</v>
      </c>
      <c r="B27" s="260" t="s">
        <v>327</v>
      </c>
      <c r="C27" s="260" t="s">
        <v>60</v>
      </c>
      <c r="D27" s="260" t="s">
        <v>133</v>
      </c>
      <c r="E27" s="260" t="s">
        <v>61</v>
      </c>
      <c r="F27" s="260">
        <v>2018</v>
      </c>
      <c r="G27" s="362"/>
      <c r="H27" s="261" t="s">
        <v>38</v>
      </c>
      <c r="I27" s="262" t="s">
        <v>27</v>
      </c>
      <c r="J27" s="261" t="s">
        <v>28</v>
      </c>
      <c r="K27" s="260" t="s">
        <v>34</v>
      </c>
      <c r="L27" s="260" t="s">
        <v>134</v>
      </c>
      <c r="M27" s="274" t="s">
        <v>36</v>
      </c>
      <c r="N27" s="264">
        <v>1967</v>
      </c>
      <c r="O27" s="337">
        <v>3</v>
      </c>
      <c r="P27" s="342">
        <v>0</v>
      </c>
      <c r="Q27" s="265">
        <v>1</v>
      </c>
      <c r="R27" s="266">
        <v>1</v>
      </c>
      <c r="S27" s="267">
        <f t="shared" si="9"/>
        <v>5901</v>
      </c>
      <c r="T27" s="332">
        <v>0</v>
      </c>
      <c r="U27" s="276" t="s">
        <v>135</v>
      </c>
      <c r="V27" s="263" t="s">
        <v>45</v>
      </c>
      <c r="W27" s="276"/>
      <c r="X27" s="320" t="s">
        <v>323</v>
      </c>
      <c r="Y27" s="321" t="s">
        <v>325</v>
      </c>
      <c r="Z27" s="321" t="s">
        <v>326</v>
      </c>
      <c r="AA27" s="321" t="s">
        <v>285</v>
      </c>
      <c r="AB27" s="321" t="s">
        <v>329</v>
      </c>
      <c r="AC27" s="321" t="s">
        <v>320</v>
      </c>
      <c r="AD27" s="322" t="str">
        <f t="shared" si="7"/>
        <v>ROTGNS</v>
      </c>
      <c r="AE27" s="271" t="s">
        <v>322</v>
      </c>
      <c r="AF27" s="314" t="s">
        <v>309</v>
      </c>
      <c r="AG27" s="272" t="s">
        <v>136</v>
      </c>
      <c r="AH27" s="273" t="s">
        <v>83</v>
      </c>
      <c r="AI27" s="250" t="str">
        <f t="shared" si="8"/>
        <v>UTDATLAS-COATLAS-R-OT-GNS-42A</v>
      </c>
    </row>
    <row r="28" spans="1:101" s="301" customFormat="1" ht="54" customHeight="1">
      <c r="A28" s="299">
        <v>2</v>
      </c>
      <c r="B28" s="260" t="s">
        <v>327</v>
      </c>
      <c r="C28" s="260" t="s">
        <v>60</v>
      </c>
      <c r="D28" s="260" t="s">
        <v>133</v>
      </c>
      <c r="E28" s="260" t="s">
        <v>61</v>
      </c>
      <c r="F28" s="260">
        <v>2019</v>
      </c>
      <c r="G28" s="362"/>
      <c r="H28" s="261" t="s">
        <v>38</v>
      </c>
      <c r="I28" s="262" t="s">
        <v>27</v>
      </c>
      <c r="J28" s="261" t="s">
        <v>28</v>
      </c>
      <c r="K28" s="260" t="s">
        <v>34</v>
      </c>
      <c r="L28" s="262" t="s">
        <v>35</v>
      </c>
      <c r="M28" s="274" t="s">
        <v>36</v>
      </c>
      <c r="N28" s="264">
        <v>1967</v>
      </c>
      <c r="O28" s="265">
        <v>2</v>
      </c>
      <c r="P28" s="335"/>
      <c r="Q28" s="265">
        <v>1</v>
      </c>
      <c r="R28" s="266">
        <v>1</v>
      </c>
      <c r="S28" s="267">
        <f t="shared" si="9"/>
        <v>3934</v>
      </c>
      <c r="T28" s="341">
        <v>3934</v>
      </c>
      <c r="U28" s="276" t="s">
        <v>137</v>
      </c>
      <c r="V28" s="300" t="s">
        <v>45</v>
      </c>
      <c r="W28" s="276"/>
      <c r="X28" s="269" t="s">
        <v>323</v>
      </c>
      <c r="Y28" s="234" t="s">
        <v>325</v>
      </c>
      <c r="Z28" s="234" t="s">
        <v>326</v>
      </c>
      <c r="AA28" s="234" t="s">
        <v>285</v>
      </c>
      <c r="AB28" s="234" t="s">
        <v>329</v>
      </c>
      <c r="AC28" s="234" t="s">
        <v>320</v>
      </c>
      <c r="AD28" s="270" t="str">
        <f t="shared" si="7"/>
        <v>ROTGNS</v>
      </c>
      <c r="AE28" s="271" t="s">
        <v>322</v>
      </c>
      <c r="AF28" s="314" t="s">
        <v>309</v>
      </c>
      <c r="AG28" s="272" t="s">
        <v>136</v>
      </c>
      <c r="AH28" s="273" t="s">
        <v>83</v>
      </c>
      <c r="AI28" s="250" t="str">
        <f t="shared" si="8"/>
        <v>UTDATLAS-COATLAS-R-OT-GNS-42A</v>
      </c>
      <c r="AJ28" s="315"/>
      <c r="AK28" s="315"/>
      <c r="AL28" s="315"/>
      <c r="AM28" s="315"/>
      <c r="AN28" s="315"/>
      <c r="AO28" s="315"/>
      <c r="AP28" s="315"/>
      <c r="AQ28" s="315"/>
      <c r="AR28" s="315"/>
      <c r="AS28" s="315"/>
      <c r="AT28" s="315"/>
      <c r="AU28" s="315"/>
      <c r="AV28" s="315"/>
      <c r="AW28" s="315"/>
      <c r="AX28" s="315"/>
      <c r="AY28" s="315"/>
      <c r="AZ28" s="315"/>
      <c r="BA28" s="315"/>
      <c r="BB28" s="315"/>
      <c r="BC28" s="315"/>
      <c r="BD28" s="315"/>
      <c r="BE28" s="315"/>
      <c r="BF28" s="315"/>
      <c r="BG28" s="315"/>
      <c r="BH28" s="315"/>
      <c r="BI28" s="315"/>
      <c r="BJ28" s="315"/>
      <c r="BK28" s="315"/>
      <c r="BL28" s="315"/>
      <c r="BM28" s="315"/>
      <c r="BN28" s="315"/>
      <c r="BO28" s="315"/>
      <c r="BP28" s="315"/>
      <c r="BQ28" s="315"/>
      <c r="BR28" s="315"/>
      <c r="BS28" s="315"/>
      <c r="BT28" s="315"/>
      <c r="BU28" s="315"/>
      <c r="BV28" s="315"/>
      <c r="BW28" s="315"/>
      <c r="BX28" s="315"/>
      <c r="BY28" s="315"/>
      <c r="BZ28" s="315"/>
      <c r="CA28" s="318"/>
      <c r="CB28" s="318"/>
      <c r="CC28" s="318"/>
      <c r="CD28" s="318"/>
      <c r="CE28" s="318"/>
      <c r="CF28" s="318"/>
      <c r="CG28" s="318"/>
      <c r="CH28" s="318"/>
      <c r="CI28" s="318"/>
      <c r="CJ28" s="318"/>
      <c r="CK28" s="318"/>
      <c r="CL28" s="318"/>
      <c r="CM28" s="318"/>
      <c r="CN28" s="318"/>
      <c r="CO28" s="318"/>
      <c r="CP28" s="318"/>
      <c r="CQ28" s="318"/>
      <c r="CR28" s="318"/>
      <c r="CS28" s="318"/>
      <c r="CT28" s="318"/>
      <c r="CU28" s="318"/>
      <c r="CV28" s="318"/>
      <c r="CW28" s="318"/>
    </row>
    <row r="29" spans="1:101" ht="54" customHeight="1">
      <c r="A29" s="260">
        <v>2</v>
      </c>
      <c r="B29" s="260" t="s">
        <v>327</v>
      </c>
      <c r="C29" s="260" t="s">
        <v>60</v>
      </c>
      <c r="D29" s="260" t="s">
        <v>133</v>
      </c>
      <c r="E29" s="260" t="s">
        <v>61</v>
      </c>
      <c r="F29" s="260">
        <v>2019</v>
      </c>
      <c r="G29" s="362"/>
      <c r="H29" s="261" t="s">
        <v>38</v>
      </c>
      <c r="I29" s="262" t="s">
        <v>27</v>
      </c>
      <c r="J29" s="261" t="s">
        <v>28</v>
      </c>
      <c r="K29" s="260" t="s">
        <v>34</v>
      </c>
      <c r="L29" s="260" t="s">
        <v>134</v>
      </c>
      <c r="M29" s="274" t="s">
        <v>36</v>
      </c>
      <c r="N29" s="340">
        <v>1967</v>
      </c>
      <c r="O29" s="265">
        <v>4</v>
      </c>
      <c r="P29" s="342">
        <v>2458.75</v>
      </c>
      <c r="Q29" s="265">
        <v>1</v>
      </c>
      <c r="R29" s="266">
        <v>1</v>
      </c>
      <c r="S29" s="267">
        <f t="shared" si="9"/>
        <v>7868</v>
      </c>
      <c r="T29" s="332">
        <v>9835</v>
      </c>
      <c r="U29" s="276" t="s">
        <v>138</v>
      </c>
      <c r="V29" s="263" t="s">
        <v>45</v>
      </c>
      <c r="W29" s="276"/>
      <c r="X29" s="269" t="s">
        <v>323</v>
      </c>
      <c r="Y29" s="234" t="s">
        <v>325</v>
      </c>
      <c r="Z29" s="234" t="s">
        <v>326</v>
      </c>
      <c r="AA29" s="234" t="s">
        <v>285</v>
      </c>
      <c r="AB29" s="234" t="s">
        <v>329</v>
      </c>
      <c r="AC29" s="234" t="s">
        <v>320</v>
      </c>
      <c r="AD29" s="270" t="str">
        <f t="shared" si="7"/>
        <v>ROTGNS</v>
      </c>
      <c r="AE29" s="271" t="s">
        <v>322</v>
      </c>
      <c r="AF29" s="314" t="s">
        <v>309</v>
      </c>
      <c r="AG29" s="272" t="s">
        <v>136</v>
      </c>
      <c r="AH29" s="273" t="s">
        <v>83</v>
      </c>
      <c r="AI29" s="250" t="str">
        <f t="shared" si="8"/>
        <v>UTDATLAS-COATLAS-R-OT-GNS-42A</v>
      </c>
    </row>
    <row r="30" spans="1:101" ht="54" customHeight="1">
      <c r="A30" s="260">
        <v>2</v>
      </c>
      <c r="B30" s="260" t="s">
        <v>327</v>
      </c>
      <c r="C30" s="260" t="s">
        <v>60</v>
      </c>
      <c r="D30" s="260" t="s">
        <v>133</v>
      </c>
      <c r="E30" s="260" t="s">
        <v>61</v>
      </c>
      <c r="F30" s="260">
        <v>2020</v>
      </c>
      <c r="G30" s="362"/>
      <c r="H30" s="261" t="s">
        <v>38</v>
      </c>
      <c r="I30" s="262" t="s">
        <v>27</v>
      </c>
      <c r="J30" s="261" t="s">
        <v>28</v>
      </c>
      <c r="K30" s="260" t="s">
        <v>34</v>
      </c>
      <c r="L30" s="262" t="s">
        <v>29</v>
      </c>
      <c r="M30" s="274" t="s">
        <v>30</v>
      </c>
      <c r="N30" s="264">
        <v>150</v>
      </c>
      <c r="O30" s="265">
        <v>3</v>
      </c>
      <c r="P30" s="335"/>
      <c r="Q30" s="265">
        <v>3</v>
      </c>
      <c r="R30" s="266">
        <v>1</v>
      </c>
      <c r="S30" s="267">
        <f t="shared" si="9"/>
        <v>1350</v>
      </c>
      <c r="T30" s="341">
        <v>1350</v>
      </c>
      <c r="U30" s="276" t="s">
        <v>139</v>
      </c>
      <c r="V30" s="263" t="s">
        <v>45</v>
      </c>
      <c r="W30" s="276"/>
      <c r="X30" s="269" t="s">
        <v>323</v>
      </c>
      <c r="Y30" s="234" t="s">
        <v>325</v>
      </c>
      <c r="Z30" s="234" t="s">
        <v>326</v>
      </c>
      <c r="AA30" s="234" t="s">
        <v>285</v>
      </c>
      <c r="AB30" s="234" t="s">
        <v>329</v>
      </c>
      <c r="AC30" s="234" t="s">
        <v>320</v>
      </c>
      <c r="AD30" s="270" t="str">
        <f t="shared" si="7"/>
        <v>ROTGNS</v>
      </c>
      <c r="AE30" s="271" t="s">
        <v>322</v>
      </c>
      <c r="AF30" s="314" t="s">
        <v>309</v>
      </c>
      <c r="AG30" s="272" t="s">
        <v>136</v>
      </c>
      <c r="AH30" s="273" t="s">
        <v>83</v>
      </c>
      <c r="AI30" s="250" t="str">
        <f t="shared" si="8"/>
        <v>UTDATLAS-COATLAS-R-OT-GNS-42A</v>
      </c>
    </row>
    <row r="31" spans="1:101" s="290" customFormat="1" ht="54" customHeight="1">
      <c r="A31" s="299">
        <v>2</v>
      </c>
      <c r="B31" s="260" t="s">
        <v>327</v>
      </c>
      <c r="C31" s="260" t="s">
        <v>60</v>
      </c>
      <c r="D31" s="260" t="s">
        <v>133</v>
      </c>
      <c r="E31" s="260" t="s">
        <v>61</v>
      </c>
      <c r="F31" s="260">
        <v>2020</v>
      </c>
      <c r="G31" s="362"/>
      <c r="H31" s="261" t="s">
        <v>38</v>
      </c>
      <c r="I31" s="262" t="s">
        <v>27</v>
      </c>
      <c r="J31" s="261" t="s">
        <v>28</v>
      </c>
      <c r="K31" s="260" t="s">
        <v>34</v>
      </c>
      <c r="L31" s="260" t="s">
        <v>134</v>
      </c>
      <c r="M31" s="274" t="s">
        <v>36</v>
      </c>
      <c r="N31" s="340">
        <v>1967</v>
      </c>
      <c r="O31" s="265">
        <v>4</v>
      </c>
      <c r="P31" s="342">
        <v>2458.75</v>
      </c>
      <c r="Q31" s="265">
        <v>1</v>
      </c>
      <c r="R31" s="266">
        <v>1</v>
      </c>
      <c r="S31" s="267">
        <f t="shared" si="9"/>
        <v>7868</v>
      </c>
      <c r="T31" s="332">
        <v>9835</v>
      </c>
      <c r="U31" s="276" t="s">
        <v>138</v>
      </c>
      <c r="V31" s="300" t="s">
        <v>45</v>
      </c>
      <c r="W31" s="276"/>
      <c r="X31" s="269" t="s">
        <v>323</v>
      </c>
      <c r="Y31" s="234" t="s">
        <v>325</v>
      </c>
      <c r="Z31" s="234" t="s">
        <v>326</v>
      </c>
      <c r="AA31" s="234" t="s">
        <v>285</v>
      </c>
      <c r="AB31" s="234" t="s">
        <v>329</v>
      </c>
      <c r="AC31" s="234" t="s">
        <v>320</v>
      </c>
      <c r="AD31" s="270" t="str">
        <f t="shared" ref="AD31:AD39" si="10">CONCATENATE(X31,Y31,Z31,AA31,AB31,AC31)</f>
        <v>ROTGNS</v>
      </c>
      <c r="AE31" s="271" t="s">
        <v>322</v>
      </c>
      <c r="AF31" s="314" t="s">
        <v>309</v>
      </c>
      <c r="AG31" s="272" t="s">
        <v>136</v>
      </c>
      <c r="AH31" s="273" t="s">
        <v>83</v>
      </c>
      <c r="AI31" s="250" t="str">
        <f t="shared" ref="AI31:AI39" si="11">CONCATENATE(AE31,"-",AF31, "-", X31, "-", Y31, Z31, "-", AA31, AB31, AC31, "-", AH31)</f>
        <v>UTDATLAS-COATLAS-R-OT-GNS-42A</v>
      </c>
      <c r="AJ31" s="315"/>
      <c r="AK31" s="315"/>
      <c r="AL31" s="315"/>
      <c r="AM31" s="315"/>
      <c r="AN31" s="315"/>
      <c r="AO31" s="315"/>
      <c r="AP31" s="315"/>
      <c r="AQ31" s="315"/>
      <c r="AR31" s="315"/>
      <c r="AS31" s="315"/>
      <c r="AT31" s="315"/>
      <c r="AU31" s="315"/>
      <c r="AV31" s="315"/>
      <c r="AW31" s="315"/>
      <c r="AX31" s="315"/>
      <c r="AY31" s="315"/>
      <c r="AZ31" s="315"/>
      <c r="BA31" s="315"/>
      <c r="BB31" s="315"/>
      <c r="BC31" s="315"/>
      <c r="BD31" s="315"/>
      <c r="BE31" s="315"/>
      <c r="BF31" s="315"/>
      <c r="BG31" s="315"/>
      <c r="BH31" s="315"/>
      <c r="BI31" s="315"/>
      <c r="BJ31" s="315"/>
      <c r="BK31" s="315"/>
      <c r="BL31" s="315"/>
      <c r="BM31" s="315"/>
      <c r="BN31" s="315"/>
      <c r="BO31" s="315"/>
      <c r="BP31" s="315"/>
      <c r="BQ31" s="315"/>
      <c r="BR31" s="315"/>
      <c r="BS31" s="315"/>
      <c r="BT31" s="315"/>
      <c r="BU31" s="315"/>
      <c r="BV31" s="315"/>
      <c r="BW31" s="315"/>
      <c r="BX31" s="315"/>
      <c r="BY31" s="315"/>
      <c r="BZ31" s="315"/>
      <c r="CA31" s="319"/>
      <c r="CB31" s="319"/>
      <c r="CC31" s="319"/>
      <c r="CD31" s="319"/>
      <c r="CE31" s="319"/>
      <c r="CF31" s="319"/>
      <c r="CG31" s="319"/>
      <c r="CH31" s="319"/>
      <c r="CI31" s="319"/>
      <c r="CJ31" s="319"/>
      <c r="CK31" s="319"/>
      <c r="CL31" s="319"/>
      <c r="CM31" s="319"/>
      <c r="CN31" s="319"/>
      <c r="CO31" s="319"/>
      <c r="CP31" s="319"/>
      <c r="CQ31" s="319"/>
      <c r="CR31" s="319"/>
      <c r="CS31" s="319"/>
      <c r="CT31" s="319"/>
      <c r="CU31" s="319"/>
      <c r="CV31" s="319"/>
      <c r="CW31" s="319"/>
    </row>
    <row r="32" spans="1:101" s="290" customFormat="1" ht="54" customHeight="1">
      <c r="A32" s="299">
        <v>2</v>
      </c>
      <c r="B32" s="260" t="s">
        <v>327</v>
      </c>
      <c r="C32" s="260" t="s">
        <v>60</v>
      </c>
      <c r="D32" s="260" t="s">
        <v>133</v>
      </c>
      <c r="E32" s="260" t="s">
        <v>61</v>
      </c>
      <c r="F32" s="260">
        <v>2021</v>
      </c>
      <c r="G32" s="362"/>
      <c r="H32" s="261" t="s">
        <v>38</v>
      </c>
      <c r="I32" s="262" t="s">
        <v>27</v>
      </c>
      <c r="J32" s="261" t="s">
        <v>28</v>
      </c>
      <c r="K32" s="260" t="s">
        <v>34</v>
      </c>
      <c r="L32" s="262" t="s">
        <v>35</v>
      </c>
      <c r="M32" s="274" t="s">
        <v>36</v>
      </c>
      <c r="N32" s="340">
        <v>1967</v>
      </c>
      <c r="O32" s="265">
        <v>3</v>
      </c>
      <c r="P32" s="342">
        <v>2622.67</v>
      </c>
      <c r="Q32" s="265">
        <v>1</v>
      </c>
      <c r="R32" s="266">
        <v>1</v>
      </c>
      <c r="S32" s="267">
        <f t="shared" si="9"/>
        <v>5901</v>
      </c>
      <c r="T32" s="332">
        <v>7868</v>
      </c>
      <c r="U32" s="276" t="s">
        <v>140</v>
      </c>
      <c r="V32" s="300" t="s">
        <v>45</v>
      </c>
      <c r="W32" s="276"/>
      <c r="X32" s="269" t="s">
        <v>323</v>
      </c>
      <c r="Y32" s="234" t="s">
        <v>325</v>
      </c>
      <c r="Z32" s="234" t="s">
        <v>326</v>
      </c>
      <c r="AA32" s="234" t="s">
        <v>285</v>
      </c>
      <c r="AB32" s="234" t="s">
        <v>329</v>
      </c>
      <c r="AC32" s="234" t="s">
        <v>320</v>
      </c>
      <c r="AD32" s="270" t="str">
        <f t="shared" si="10"/>
        <v>ROTGNS</v>
      </c>
      <c r="AE32" s="271" t="s">
        <v>322</v>
      </c>
      <c r="AF32" s="314" t="s">
        <v>309</v>
      </c>
      <c r="AG32" s="272" t="s">
        <v>136</v>
      </c>
      <c r="AH32" s="273" t="s">
        <v>83</v>
      </c>
      <c r="AI32" s="250" t="str">
        <f t="shared" si="11"/>
        <v>UTDATLAS-COATLAS-R-OT-GNS-42A</v>
      </c>
      <c r="AJ32" s="315"/>
      <c r="AK32" s="315"/>
      <c r="AL32" s="315"/>
      <c r="AM32" s="315"/>
      <c r="AN32" s="315"/>
      <c r="AO32" s="315"/>
      <c r="AP32" s="315"/>
      <c r="AQ32" s="315"/>
      <c r="AR32" s="315"/>
      <c r="AS32" s="315"/>
      <c r="AT32" s="315"/>
      <c r="AU32" s="315"/>
      <c r="AV32" s="315"/>
      <c r="AW32" s="315"/>
      <c r="AX32" s="315"/>
      <c r="AY32" s="315"/>
      <c r="AZ32" s="315"/>
      <c r="BA32" s="315"/>
      <c r="BB32" s="315"/>
      <c r="BC32" s="315"/>
      <c r="BD32" s="315"/>
      <c r="BE32" s="315"/>
      <c r="BF32" s="315"/>
      <c r="BG32" s="315"/>
      <c r="BH32" s="315"/>
      <c r="BI32" s="315"/>
      <c r="BJ32" s="315"/>
      <c r="BK32" s="315"/>
      <c r="BL32" s="315"/>
      <c r="BM32" s="315"/>
      <c r="BN32" s="315"/>
      <c r="BO32" s="315"/>
      <c r="BP32" s="315"/>
      <c r="BQ32" s="315"/>
      <c r="BR32" s="315"/>
      <c r="BS32" s="315"/>
      <c r="BT32" s="315"/>
      <c r="BU32" s="315"/>
      <c r="BV32" s="315"/>
      <c r="BW32" s="315"/>
      <c r="BX32" s="315"/>
      <c r="BY32" s="315"/>
      <c r="BZ32" s="315"/>
      <c r="CA32" s="319"/>
      <c r="CB32" s="319"/>
      <c r="CC32" s="319"/>
      <c r="CD32" s="319"/>
      <c r="CE32" s="319"/>
      <c r="CF32" s="319"/>
      <c r="CG32" s="319"/>
      <c r="CH32" s="319"/>
      <c r="CI32" s="319"/>
      <c r="CJ32" s="319"/>
      <c r="CK32" s="319"/>
      <c r="CL32" s="319"/>
      <c r="CM32" s="319"/>
      <c r="CN32" s="319"/>
      <c r="CO32" s="319"/>
      <c r="CP32" s="319"/>
      <c r="CQ32" s="319"/>
      <c r="CR32" s="319"/>
      <c r="CS32" s="319"/>
      <c r="CT32" s="319"/>
      <c r="CU32" s="319"/>
      <c r="CV32" s="319"/>
      <c r="CW32" s="319"/>
    </row>
    <row r="33" spans="1:101" s="301" customFormat="1" ht="54" customHeight="1">
      <c r="A33" s="299">
        <v>6</v>
      </c>
      <c r="B33" s="260" t="s">
        <v>327</v>
      </c>
      <c r="C33" s="260" t="s">
        <v>60</v>
      </c>
      <c r="D33" s="263" t="s">
        <v>132</v>
      </c>
      <c r="E33" s="260" t="s">
        <v>61</v>
      </c>
      <c r="F33" s="260">
        <v>2018</v>
      </c>
      <c r="G33" s="362"/>
      <c r="H33" s="261" t="s">
        <v>53</v>
      </c>
      <c r="I33" s="262" t="s">
        <v>27</v>
      </c>
      <c r="J33" s="261" t="s">
        <v>28</v>
      </c>
      <c r="K33" s="260" t="s">
        <v>34</v>
      </c>
      <c r="L33" s="262" t="s">
        <v>35</v>
      </c>
      <c r="M33" s="274" t="s">
        <v>36</v>
      </c>
      <c r="N33" s="264">
        <v>2267</v>
      </c>
      <c r="O33" s="337">
        <v>1</v>
      </c>
      <c r="P33" s="342">
        <v>0</v>
      </c>
      <c r="Q33" s="265">
        <v>1</v>
      </c>
      <c r="R33" s="266">
        <v>1</v>
      </c>
      <c r="S33" s="267">
        <f t="shared" si="9"/>
        <v>2267</v>
      </c>
      <c r="T33" s="332">
        <v>0</v>
      </c>
      <c r="U33" s="276" t="s">
        <v>146</v>
      </c>
      <c r="V33" s="300" t="s">
        <v>37</v>
      </c>
      <c r="W33" s="275"/>
      <c r="X33" s="269" t="s">
        <v>323</v>
      </c>
      <c r="Y33" s="234" t="s">
        <v>325</v>
      </c>
      <c r="Z33" s="234" t="s">
        <v>326</v>
      </c>
      <c r="AA33" s="234" t="s">
        <v>285</v>
      </c>
      <c r="AB33" s="234" t="s">
        <v>329</v>
      </c>
      <c r="AC33" s="234" t="s">
        <v>320</v>
      </c>
      <c r="AD33" s="270" t="str">
        <f t="shared" si="10"/>
        <v>ROTGNS</v>
      </c>
      <c r="AE33" s="271" t="s">
        <v>322</v>
      </c>
      <c r="AF33" s="272" t="s">
        <v>310</v>
      </c>
      <c r="AG33" s="272" t="s">
        <v>136</v>
      </c>
      <c r="AH33" s="273" t="s">
        <v>73</v>
      </c>
      <c r="AI33" s="250" t="str">
        <f t="shared" si="11"/>
        <v>UTDATLAS-FRATLAS-R-OT-GNS-41A</v>
      </c>
      <c r="AJ33" s="315"/>
      <c r="AK33" s="315"/>
      <c r="AL33" s="315"/>
      <c r="AM33" s="315"/>
      <c r="AN33" s="315"/>
      <c r="AO33" s="315"/>
      <c r="AP33" s="315"/>
      <c r="AQ33" s="315"/>
      <c r="AR33" s="315"/>
      <c r="AS33" s="315"/>
      <c r="AT33" s="315"/>
      <c r="AU33" s="315"/>
      <c r="AV33" s="315"/>
      <c r="AW33" s="315"/>
      <c r="AX33" s="315"/>
      <c r="AY33" s="315"/>
      <c r="AZ33" s="315"/>
      <c r="BA33" s="315"/>
      <c r="BB33" s="315"/>
      <c r="BC33" s="315"/>
      <c r="BD33" s="315"/>
      <c r="BE33" s="315"/>
      <c r="BF33" s="315"/>
      <c r="BG33" s="315"/>
      <c r="BH33" s="315"/>
      <c r="BI33" s="315"/>
      <c r="BJ33" s="315"/>
      <c r="BK33" s="315"/>
      <c r="BL33" s="315"/>
      <c r="BM33" s="315"/>
      <c r="BN33" s="315"/>
      <c r="BO33" s="315"/>
      <c r="BP33" s="315"/>
      <c r="BQ33" s="315"/>
      <c r="BR33" s="315"/>
      <c r="BS33" s="315"/>
      <c r="BT33" s="315"/>
      <c r="BU33" s="315"/>
      <c r="BV33" s="315"/>
      <c r="BW33" s="315"/>
      <c r="BX33" s="315"/>
      <c r="BY33" s="315"/>
      <c r="BZ33" s="315"/>
      <c r="CA33" s="318"/>
      <c r="CB33" s="318"/>
      <c r="CC33" s="318"/>
      <c r="CD33" s="318"/>
      <c r="CE33" s="318"/>
      <c r="CF33" s="318"/>
      <c r="CG33" s="318"/>
      <c r="CH33" s="318"/>
      <c r="CI33" s="318"/>
      <c r="CJ33" s="318"/>
      <c r="CK33" s="318"/>
      <c r="CL33" s="318"/>
      <c r="CM33" s="318"/>
      <c r="CN33" s="318"/>
      <c r="CO33" s="318"/>
      <c r="CP33" s="318"/>
      <c r="CQ33" s="318"/>
      <c r="CR33" s="318"/>
      <c r="CS33" s="318"/>
      <c r="CT33" s="318"/>
      <c r="CU33" s="318"/>
      <c r="CV33" s="318"/>
      <c r="CW33" s="318"/>
    </row>
    <row r="34" spans="1:101" ht="54" customHeight="1">
      <c r="A34" s="260">
        <v>6</v>
      </c>
      <c r="B34" s="260" t="s">
        <v>327</v>
      </c>
      <c r="C34" s="260" t="s">
        <v>60</v>
      </c>
      <c r="D34" s="263" t="s">
        <v>132</v>
      </c>
      <c r="E34" s="260" t="s">
        <v>61</v>
      </c>
      <c r="F34" s="260">
        <v>2019</v>
      </c>
      <c r="G34" s="362"/>
      <c r="H34" s="261" t="s">
        <v>53</v>
      </c>
      <c r="I34" s="262" t="s">
        <v>27</v>
      </c>
      <c r="J34" s="261" t="s">
        <v>28</v>
      </c>
      <c r="K34" s="260" t="s">
        <v>34</v>
      </c>
      <c r="L34" s="262" t="s">
        <v>35</v>
      </c>
      <c r="M34" s="274" t="s">
        <v>36</v>
      </c>
      <c r="N34" s="340">
        <v>2267</v>
      </c>
      <c r="O34" s="265">
        <v>1</v>
      </c>
      <c r="P34" s="342">
        <v>3493</v>
      </c>
      <c r="Q34" s="265">
        <v>1</v>
      </c>
      <c r="R34" s="266">
        <v>1</v>
      </c>
      <c r="S34" s="267">
        <f t="shared" si="9"/>
        <v>2267</v>
      </c>
      <c r="T34" s="332">
        <v>3493</v>
      </c>
      <c r="U34" s="276" t="s">
        <v>146</v>
      </c>
      <c r="V34" s="263" t="s">
        <v>37</v>
      </c>
      <c r="W34" s="275"/>
      <c r="X34" s="269" t="s">
        <v>323</v>
      </c>
      <c r="Y34" s="234" t="s">
        <v>325</v>
      </c>
      <c r="Z34" s="234" t="s">
        <v>326</v>
      </c>
      <c r="AA34" s="234" t="s">
        <v>285</v>
      </c>
      <c r="AB34" s="234" t="s">
        <v>329</v>
      </c>
      <c r="AC34" s="234" t="s">
        <v>320</v>
      </c>
      <c r="AD34" s="270" t="str">
        <f t="shared" si="10"/>
        <v>ROTGNS</v>
      </c>
      <c r="AE34" s="271" t="s">
        <v>322</v>
      </c>
      <c r="AF34" s="272" t="s">
        <v>310</v>
      </c>
      <c r="AG34" s="272" t="s">
        <v>136</v>
      </c>
      <c r="AH34" s="273" t="s">
        <v>73</v>
      </c>
      <c r="AI34" s="250" t="str">
        <f t="shared" si="11"/>
        <v>UTDATLAS-FRATLAS-R-OT-GNS-41A</v>
      </c>
    </row>
    <row r="35" spans="1:101" ht="54" customHeight="1">
      <c r="A35" s="260">
        <v>6</v>
      </c>
      <c r="B35" s="260" t="s">
        <v>327</v>
      </c>
      <c r="C35" s="260" t="s">
        <v>60</v>
      </c>
      <c r="D35" s="263" t="s">
        <v>132</v>
      </c>
      <c r="E35" s="260" t="s">
        <v>61</v>
      </c>
      <c r="F35" s="260">
        <v>2020</v>
      </c>
      <c r="G35" s="362"/>
      <c r="H35" s="261" t="s">
        <v>53</v>
      </c>
      <c r="I35" s="262" t="s">
        <v>27</v>
      </c>
      <c r="J35" s="261" t="s">
        <v>28</v>
      </c>
      <c r="K35" s="260" t="s">
        <v>34</v>
      </c>
      <c r="L35" s="262" t="s">
        <v>35</v>
      </c>
      <c r="M35" s="274" t="s">
        <v>36</v>
      </c>
      <c r="N35" s="340">
        <v>2267</v>
      </c>
      <c r="O35" s="265">
        <v>1</v>
      </c>
      <c r="P35" s="342">
        <v>3493</v>
      </c>
      <c r="Q35" s="265">
        <v>1</v>
      </c>
      <c r="R35" s="266">
        <v>1</v>
      </c>
      <c r="S35" s="267">
        <f t="shared" si="9"/>
        <v>2267</v>
      </c>
      <c r="T35" s="332">
        <v>3493</v>
      </c>
      <c r="U35" s="276" t="s">
        <v>146</v>
      </c>
      <c r="V35" s="263" t="s">
        <v>37</v>
      </c>
      <c r="W35" s="275"/>
      <c r="X35" s="269" t="s">
        <v>323</v>
      </c>
      <c r="Y35" s="234" t="s">
        <v>325</v>
      </c>
      <c r="Z35" s="234" t="s">
        <v>326</v>
      </c>
      <c r="AA35" s="234" t="s">
        <v>285</v>
      </c>
      <c r="AB35" s="234" t="s">
        <v>329</v>
      </c>
      <c r="AC35" s="234" t="s">
        <v>320</v>
      </c>
      <c r="AD35" s="270" t="str">
        <f t="shared" si="10"/>
        <v>ROTGNS</v>
      </c>
      <c r="AE35" s="271" t="s">
        <v>322</v>
      </c>
      <c r="AF35" s="272" t="s">
        <v>310</v>
      </c>
      <c r="AG35" s="272" t="s">
        <v>136</v>
      </c>
      <c r="AH35" s="273" t="s">
        <v>73</v>
      </c>
      <c r="AI35" s="250" t="str">
        <f t="shared" si="11"/>
        <v>UTDATLAS-FRATLAS-R-OT-GNS-41A</v>
      </c>
    </row>
    <row r="36" spans="1:101" ht="54" customHeight="1">
      <c r="A36" s="260">
        <v>6</v>
      </c>
      <c r="B36" s="260" t="s">
        <v>327</v>
      </c>
      <c r="C36" s="260" t="s">
        <v>60</v>
      </c>
      <c r="D36" s="260" t="s">
        <v>132</v>
      </c>
      <c r="E36" s="260" t="s">
        <v>61</v>
      </c>
      <c r="F36" s="260">
        <v>2021</v>
      </c>
      <c r="G36" s="362"/>
      <c r="H36" s="260" t="s">
        <v>53</v>
      </c>
      <c r="I36" s="262" t="s">
        <v>27</v>
      </c>
      <c r="J36" s="261" t="s">
        <v>28</v>
      </c>
      <c r="K36" s="260" t="s">
        <v>34</v>
      </c>
      <c r="L36" s="262" t="s">
        <v>35</v>
      </c>
      <c r="M36" s="274" t="s">
        <v>36</v>
      </c>
      <c r="N36" s="340">
        <v>2267</v>
      </c>
      <c r="O36" s="265">
        <v>1</v>
      </c>
      <c r="P36" s="342">
        <v>3492</v>
      </c>
      <c r="Q36" s="265">
        <v>1</v>
      </c>
      <c r="R36" s="266">
        <v>1</v>
      </c>
      <c r="S36" s="267">
        <f t="shared" si="9"/>
        <v>2267</v>
      </c>
      <c r="T36" s="332">
        <v>3492</v>
      </c>
      <c r="U36" s="276" t="s">
        <v>146</v>
      </c>
      <c r="V36" s="263" t="s">
        <v>37</v>
      </c>
      <c r="W36" s="275"/>
      <c r="X36" s="269" t="s">
        <v>323</v>
      </c>
      <c r="Y36" s="234" t="s">
        <v>325</v>
      </c>
      <c r="Z36" s="234" t="s">
        <v>326</v>
      </c>
      <c r="AA36" s="234" t="s">
        <v>285</v>
      </c>
      <c r="AB36" s="234" t="s">
        <v>329</v>
      </c>
      <c r="AC36" s="234" t="s">
        <v>320</v>
      </c>
      <c r="AD36" s="270" t="str">
        <f t="shared" si="10"/>
        <v>ROTGNS</v>
      </c>
      <c r="AE36" s="271" t="s">
        <v>322</v>
      </c>
      <c r="AF36" s="272" t="s">
        <v>310</v>
      </c>
      <c r="AG36" s="272" t="s">
        <v>136</v>
      </c>
      <c r="AH36" s="273" t="s">
        <v>73</v>
      </c>
      <c r="AI36" s="250" t="str">
        <f t="shared" si="11"/>
        <v>UTDATLAS-FRATLAS-R-OT-GNS-41A</v>
      </c>
    </row>
    <row r="37" spans="1:101" ht="54" customHeight="1">
      <c r="A37" s="260">
        <v>7</v>
      </c>
      <c r="B37" s="260" t="s">
        <v>327</v>
      </c>
      <c r="C37" s="260" t="s">
        <v>60</v>
      </c>
      <c r="D37" s="263" t="s">
        <v>132</v>
      </c>
      <c r="E37" s="260" t="s">
        <v>61</v>
      </c>
      <c r="F37" s="260">
        <v>2018</v>
      </c>
      <c r="G37" s="362"/>
      <c r="H37" s="261" t="s">
        <v>53</v>
      </c>
      <c r="I37" s="262" t="s">
        <v>27</v>
      </c>
      <c r="J37" s="261" t="s">
        <v>28</v>
      </c>
      <c r="K37" s="260" t="s">
        <v>34</v>
      </c>
      <c r="L37" s="262" t="s">
        <v>35</v>
      </c>
      <c r="M37" s="274" t="s">
        <v>36</v>
      </c>
      <c r="N37" s="264">
        <v>1410</v>
      </c>
      <c r="O37" s="337">
        <v>1</v>
      </c>
      <c r="P37" s="342">
        <v>0</v>
      </c>
      <c r="Q37" s="265">
        <v>1</v>
      </c>
      <c r="R37" s="266">
        <v>1</v>
      </c>
      <c r="S37" s="267">
        <f t="shared" si="9"/>
        <v>1410</v>
      </c>
      <c r="T37" s="332">
        <v>0</v>
      </c>
      <c r="U37" s="276" t="s">
        <v>147</v>
      </c>
      <c r="V37" s="263" t="s">
        <v>37</v>
      </c>
      <c r="W37" s="275"/>
      <c r="X37" s="269" t="s">
        <v>323</v>
      </c>
      <c r="Y37" s="234" t="s">
        <v>325</v>
      </c>
      <c r="Z37" s="234" t="s">
        <v>326</v>
      </c>
      <c r="AA37" s="234" t="s">
        <v>285</v>
      </c>
      <c r="AB37" s="234" t="s">
        <v>329</v>
      </c>
      <c r="AC37" s="234" t="s">
        <v>320</v>
      </c>
      <c r="AD37" s="270" t="str">
        <f t="shared" si="10"/>
        <v>ROTGNS</v>
      </c>
      <c r="AE37" s="271" t="s">
        <v>322</v>
      </c>
      <c r="AF37" s="272" t="s">
        <v>310</v>
      </c>
      <c r="AG37" s="272" t="s">
        <v>136</v>
      </c>
      <c r="AH37" s="273" t="s">
        <v>73</v>
      </c>
      <c r="AI37" s="250" t="str">
        <f t="shared" si="11"/>
        <v>UTDATLAS-FRATLAS-R-OT-GNS-41A</v>
      </c>
    </row>
    <row r="38" spans="1:101" ht="54" customHeight="1">
      <c r="A38" s="260">
        <v>7</v>
      </c>
      <c r="B38" s="260" t="s">
        <v>327</v>
      </c>
      <c r="C38" s="260" t="s">
        <v>60</v>
      </c>
      <c r="D38" s="263" t="s">
        <v>132</v>
      </c>
      <c r="E38" s="260" t="s">
        <v>61</v>
      </c>
      <c r="F38" s="260">
        <v>2019</v>
      </c>
      <c r="G38" s="362"/>
      <c r="H38" s="261" t="s">
        <v>53</v>
      </c>
      <c r="I38" s="262" t="s">
        <v>27</v>
      </c>
      <c r="J38" s="261" t="s">
        <v>28</v>
      </c>
      <c r="K38" s="260" t="s">
        <v>34</v>
      </c>
      <c r="L38" s="262" t="s">
        <v>35</v>
      </c>
      <c r="M38" s="274" t="s">
        <v>36</v>
      </c>
      <c r="N38" s="264">
        <v>1410</v>
      </c>
      <c r="O38" s="265">
        <v>1</v>
      </c>
      <c r="P38" s="335"/>
      <c r="Q38" s="265">
        <v>1</v>
      </c>
      <c r="R38" s="266">
        <v>1</v>
      </c>
      <c r="S38" s="267">
        <f t="shared" si="9"/>
        <v>1410</v>
      </c>
      <c r="T38" s="341">
        <v>1410</v>
      </c>
      <c r="U38" s="276" t="s">
        <v>147</v>
      </c>
      <c r="V38" s="263" t="s">
        <v>37</v>
      </c>
      <c r="W38" s="275"/>
      <c r="X38" s="269" t="s">
        <v>323</v>
      </c>
      <c r="Y38" s="234" t="s">
        <v>325</v>
      </c>
      <c r="Z38" s="234" t="s">
        <v>326</v>
      </c>
      <c r="AA38" s="234" t="s">
        <v>285</v>
      </c>
      <c r="AB38" s="234" t="s">
        <v>329</v>
      </c>
      <c r="AC38" s="234" t="s">
        <v>320</v>
      </c>
      <c r="AD38" s="270" t="str">
        <f t="shared" si="10"/>
        <v>ROTGNS</v>
      </c>
      <c r="AE38" s="271" t="s">
        <v>322</v>
      </c>
      <c r="AF38" s="272" t="s">
        <v>310</v>
      </c>
      <c r="AG38" s="272" t="s">
        <v>136</v>
      </c>
      <c r="AH38" s="273" t="s">
        <v>73</v>
      </c>
      <c r="AI38" s="250" t="str">
        <f t="shared" si="11"/>
        <v>UTDATLAS-FRATLAS-R-OT-GNS-41A</v>
      </c>
    </row>
    <row r="39" spans="1:101" ht="54" customHeight="1">
      <c r="A39" s="260">
        <v>7</v>
      </c>
      <c r="B39" s="260" t="s">
        <v>327</v>
      </c>
      <c r="C39" s="260" t="s">
        <v>60</v>
      </c>
      <c r="D39" s="263" t="s">
        <v>132</v>
      </c>
      <c r="E39" s="260" t="s">
        <v>61</v>
      </c>
      <c r="F39" s="260">
        <v>2020</v>
      </c>
      <c r="G39" s="362"/>
      <c r="H39" s="261" t="s">
        <v>53</v>
      </c>
      <c r="I39" s="262" t="s">
        <v>27</v>
      </c>
      <c r="J39" s="261" t="s">
        <v>28</v>
      </c>
      <c r="K39" s="260" t="s">
        <v>34</v>
      </c>
      <c r="L39" s="262" t="s">
        <v>35</v>
      </c>
      <c r="M39" s="274" t="s">
        <v>36</v>
      </c>
      <c r="N39" s="264">
        <v>1410</v>
      </c>
      <c r="O39" s="265">
        <v>1</v>
      </c>
      <c r="P39" s="335"/>
      <c r="Q39" s="265">
        <v>1</v>
      </c>
      <c r="R39" s="266">
        <v>1</v>
      </c>
      <c r="S39" s="267">
        <f t="shared" si="9"/>
        <v>1410</v>
      </c>
      <c r="T39" s="341">
        <v>1410</v>
      </c>
      <c r="U39" s="276" t="s">
        <v>147</v>
      </c>
      <c r="V39" s="263" t="s">
        <v>37</v>
      </c>
      <c r="W39" s="275"/>
      <c r="X39" s="320" t="s">
        <v>323</v>
      </c>
      <c r="Y39" s="321" t="s">
        <v>325</v>
      </c>
      <c r="Z39" s="321" t="s">
        <v>326</v>
      </c>
      <c r="AA39" s="321" t="s">
        <v>285</v>
      </c>
      <c r="AB39" s="321" t="s">
        <v>329</v>
      </c>
      <c r="AC39" s="321" t="s">
        <v>320</v>
      </c>
      <c r="AD39" s="270" t="str">
        <f t="shared" si="10"/>
        <v>ROTGNS</v>
      </c>
      <c r="AE39" s="271" t="s">
        <v>322</v>
      </c>
      <c r="AF39" s="272" t="s">
        <v>310</v>
      </c>
      <c r="AG39" s="272" t="s">
        <v>136</v>
      </c>
      <c r="AH39" s="273" t="s">
        <v>73</v>
      </c>
      <c r="AI39" s="250" t="str">
        <f t="shared" si="11"/>
        <v>UTDATLAS-FRATLAS-R-OT-GNS-41A</v>
      </c>
    </row>
    <row r="40" spans="1:101" ht="54" customHeight="1">
      <c r="A40" s="260"/>
      <c r="B40" s="260" t="s">
        <v>59</v>
      </c>
      <c r="C40" s="260" t="s">
        <v>112</v>
      </c>
      <c r="D40" s="260" t="s">
        <v>114</v>
      </c>
      <c r="E40" s="260" t="s">
        <v>61</v>
      </c>
      <c r="F40" s="260">
        <v>2019</v>
      </c>
      <c r="G40" s="362"/>
      <c r="H40" s="260" t="s">
        <v>53</v>
      </c>
      <c r="I40" s="262" t="s">
        <v>27</v>
      </c>
      <c r="J40" s="261" t="s">
        <v>31</v>
      </c>
      <c r="K40" s="260" t="s">
        <v>33</v>
      </c>
      <c r="L40" s="263" t="s">
        <v>115</v>
      </c>
      <c r="M40" s="263" t="s">
        <v>116</v>
      </c>
      <c r="N40" s="264">
        <v>800</v>
      </c>
      <c r="O40" s="265">
        <v>4</v>
      </c>
      <c r="P40" s="335"/>
      <c r="Q40" s="265">
        <v>3</v>
      </c>
      <c r="R40" s="266">
        <v>1</v>
      </c>
      <c r="S40" s="267">
        <f t="shared" si="9"/>
        <v>9600</v>
      </c>
      <c r="T40" s="341">
        <v>9600</v>
      </c>
      <c r="U40" s="268" t="s">
        <v>119</v>
      </c>
      <c r="V40" s="263" t="s">
        <v>45</v>
      </c>
      <c r="W40" s="268"/>
      <c r="X40" s="320" t="s">
        <v>323</v>
      </c>
      <c r="Y40" s="321" t="s">
        <v>325</v>
      </c>
      <c r="Z40" s="321" t="s">
        <v>321</v>
      </c>
      <c r="AA40" s="321">
        <v>3</v>
      </c>
      <c r="AB40" s="321">
        <v>4</v>
      </c>
      <c r="AC40" s="321">
        <v>3</v>
      </c>
      <c r="AD40" s="270" t="str">
        <f t="shared" ref="AD40:AD42" si="12">CONCATENATE(X40,Y40,Z40,AA40,AB40,AC40)</f>
        <v>ROP343</v>
      </c>
      <c r="AE40" s="271" t="s">
        <v>322</v>
      </c>
      <c r="AF40" s="272" t="s">
        <v>310</v>
      </c>
      <c r="AG40" s="272" t="s">
        <v>120</v>
      </c>
      <c r="AH40" s="273" t="s">
        <v>113</v>
      </c>
      <c r="AI40" s="250" t="str">
        <f t="shared" ref="AI40:AI42" si="13">CONCATENATE(AE40,"-",AF40, "-", X40, "-", Y40, Z40, "-", AA40, AB40, AC40, "-", AH40)</f>
        <v>UTDATLAS-FRATLAS-R-OP-343-35A</v>
      </c>
    </row>
    <row r="41" spans="1:101" s="196" customFormat="1" ht="54" customHeight="1">
      <c r="A41" s="260"/>
      <c r="B41" s="260" t="s">
        <v>59</v>
      </c>
      <c r="C41" s="260" t="s">
        <v>112</v>
      </c>
      <c r="D41" s="260" t="s">
        <v>114</v>
      </c>
      <c r="E41" s="260" t="s">
        <v>61</v>
      </c>
      <c r="F41" s="260">
        <v>2020</v>
      </c>
      <c r="G41" s="362"/>
      <c r="H41" s="260" t="s">
        <v>53</v>
      </c>
      <c r="I41" s="262" t="s">
        <v>27</v>
      </c>
      <c r="J41" s="261" t="s">
        <v>31</v>
      </c>
      <c r="K41" s="260" t="s">
        <v>33</v>
      </c>
      <c r="L41" s="263" t="s">
        <v>115</v>
      </c>
      <c r="M41" s="263" t="s">
        <v>116</v>
      </c>
      <c r="N41" s="264">
        <v>800</v>
      </c>
      <c r="O41" s="265">
        <v>4</v>
      </c>
      <c r="P41" s="335"/>
      <c r="Q41" s="265">
        <v>3</v>
      </c>
      <c r="R41" s="266">
        <v>1</v>
      </c>
      <c r="S41" s="267">
        <f t="shared" si="9"/>
        <v>9600</v>
      </c>
      <c r="T41" s="341">
        <v>9600</v>
      </c>
      <c r="U41" s="268" t="s">
        <v>122</v>
      </c>
      <c r="V41" s="263" t="s">
        <v>45</v>
      </c>
      <c r="W41" s="268"/>
      <c r="X41" s="320" t="s">
        <v>323</v>
      </c>
      <c r="Y41" s="321" t="s">
        <v>325</v>
      </c>
      <c r="Z41" s="321" t="s">
        <v>321</v>
      </c>
      <c r="AA41" s="321">
        <v>3</v>
      </c>
      <c r="AB41" s="321">
        <v>4</v>
      </c>
      <c r="AC41" s="321">
        <v>3</v>
      </c>
      <c r="AD41" s="270" t="str">
        <f t="shared" si="12"/>
        <v>ROP343</v>
      </c>
      <c r="AE41" s="271" t="s">
        <v>322</v>
      </c>
      <c r="AF41" s="272" t="s">
        <v>310</v>
      </c>
      <c r="AG41" s="272" t="s">
        <v>120</v>
      </c>
      <c r="AH41" s="273" t="s">
        <v>113</v>
      </c>
      <c r="AI41" s="250" t="str">
        <f t="shared" si="13"/>
        <v>UTDATLAS-FRATLAS-R-OP-343-35A</v>
      </c>
      <c r="AJ41" s="315"/>
      <c r="AK41" s="315"/>
      <c r="AL41" s="315"/>
      <c r="AM41" s="315"/>
      <c r="AN41" s="315"/>
      <c r="AO41" s="315"/>
      <c r="AP41" s="315"/>
      <c r="AQ41" s="315"/>
      <c r="AR41" s="315"/>
      <c r="AS41" s="315"/>
      <c r="AT41" s="315"/>
      <c r="AU41" s="315"/>
      <c r="AV41" s="315"/>
      <c r="AW41" s="315"/>
      <c r="AX41" s="315"/>
      <c r="AY41" s="315"/>
      <c r="AZ41" s="315"/>
      <c r="BA41" s="315"/>
      <c r="BB41" s="315"/>
      <c r="BC41" s="315"/>
      <c r="BD41" s="315"/>
      <c r="BE41" s="315"/>
      <c r="BF41" s="315"/>
      <c r="BG41" s="315"/>
      <c r="BH41" s="315"/>
      <c r="BI41" s="315"/>
      <c r="BJ41" s="315"/>
      <c r="BK41" s="315"/>
      <c r="BL41" s="315"/>
      <c r="BM41" s="315"/>
      <c r="BN41" s="315"/>
      <c r="BO41" s="315"/>
      <c r="BP41" s="315"/>
      <c r="BQ41" s="315"/>
      <c r="BR41" s="315"/>
      <c r="BS41" s="315"/>
      <c r="BT41" s="315"/>
      <c r="BU41" s="315"/>
      <c r="BV41" s="315"/>
      <c r="BW41" s="315"/>
      <c r="BX41" s="315"/>
      <c r="BY41" s="315"/>
      <c r="BZ41" s="315"/>
      <c r="CA41" s="316"/>
      <c r="CB41" s="316"/>
      <c r="CC41" s="316"/>
      <c r="CD41" s="316"/>
      <c r="CE41" s="316"/>
      <c r="CF41" s="316"/>
      <c r="CG41" s="316"/>
      <c r="CH41" s="316"/>
      <c r="CI41" s="316"/>
      <c r="CJ41" s="316"/>
      <c r="CK41" s="316"/>
      <c r="CL41" s="316"/>
      <c r="CM41" s="316"/>
      <c r="CN41" s="316"/>
      <c r="CO41" s="316"/>
      <c r="CP41" s="316"/>
      <c r="CQ41" s="316"/>
      <c r="CR41" s="316"/>
      <c r="CS41" s="316"/>
      <c r="CT41" s="316"/>
      <c r="CU41" s="316"/>
      <c r="CV41" s="316"/>
      <c r="CW41" s="316"/>
    </row>
    <row r="42" spans="1:101" ht="54" customHeight="1">
      <c r="A42" s="260"/>
      <c r="B42" s="260" t="s">
        <v>59</v>
      </c>
      <c r="C42" s="260" t="s">
        <v>112</v>
      </c>
      <c r="D42" s="260" t="s">
        <v>114</v>
      </c>
      <c r="E42" s="260" t="s">
        <v>61</v>
      </c>
      <c r="F42" s="260">
        <v>2021</v>
      </c>
      <c r="G42" s="362"/>
      <c r="H42" s="260" t="s">
        <v>53</v>
      </c>
      <c r="I42" s="262" t="s">
        <v>27</v>
      </c>
      <c r="J42" s="261" t="s">
        <v>31</v>
      </c>
      <c r="K42" s="260" t="s">
        <v>33</v>
      </c>
      <c r="L42" s="263" t="s">
        <v>115</v>
      </c>
      <c r="M42" s="263" t="s">
        <v>116</v>
      </c>
      <c r="N42" s="264">
        <v>800</v>
      </c>
      <c r="O42" s="265">
        <v>4</v>
      </c>
      <c r="P42" s="335"/>
      <c r="Q42" s="265">
        <v>2</v>
      </c>
      <c r="R42" s="266">
        <v>1</v>
      </c>
      <c r="S42" s="267">
        <f t="shared" si="9"/>
        <v>6400</v>
      </c>
      <c r="T42" s="341">
        <v>6400</v>
      </c>
      <c r="U42" s="268" t="s">
        <v>124</v>
      </c>
      <c r="V42" s="263" t="s">
        <v>45</v>
      </c>
      <c r="W42" s="268"/>
      <c r="X42" s="320" t="s">
        <v>323</v>
      </c>
      <c r="Y42" s="321" t="s">
        <v>325</v>
      </c>
      <c r="Z42" s="321" t="s">
        <v>321</v>
      </c>
      <c r="AA42" s="321">
        <v>3</v>
      </c>
      <c r="AB42" s="321">
        <v>4</v>
      </c>
      <c r="AC42" s="321">
        <v>3</v>
      </c>
      <c r="AD42" s="270" t="str">
        <f t="shared" si="12"/>
        <v>ROP343</v>
      </c>
      <c r="AE42" s="271" t="s">
        <v>322</v>
      </c>
      <c r="AF42" s="272" t="s">
        <v>310</v>
      </c>
      <c r="AG42" s="272" t="s">
        <v>120</v>
      </c>
      <c r="AH42" s="273" t="s">
        <v>113</v>
      </c>
      <c r="AI42" s="250" t="str">
        <f t="shared" si="13"/>
        <v>UTDATLAS-FRATLAS-R-OP-343-35A</v>
      </c>
    </row>
    <row r="43" spans="1:101" s="298" customFormat="1" ht="54" customHeight="1">
      <c r="A43" s="260"/>
      <c r="B43" s="260" t="s">
        <v>59</v>
      </c>
      <c r="C43" s="260" t="s">
        <v>60</v>
      </c>
      <c r="D43" s="263" t="s">
        <v>142</v>
      </c>
      <c r="E43" s="260" t="s">
        <v>61</v>
      </c>
      <c r="F43" s="338">
        <v>2018</v>
      </c>
      <c r="G43" s="367">
        <v>2019</v>
      </c>
      <c r="H43" s="261" t="s">
        <v>53</v>
      </c>
      <c r="I43" s="262" t="s">
        <v>27</v>
      </c>
      <c r="J43" s="261" t="s">
        <v>31</v>
      </c>
      <c r="K43" s="260" t="s">
        <v>33</v>
      </c>
      <c r="L43" s="260" t="s">
        <v>143</v>
      </c>
      <c r="M43" s="263" t="s">
        <v>47</v>
      </c>
      <c r="N43" s="264">
        <v>60000</v>
      </c>
      <c r="O43" s="265">
        <v>1</v>
      </c>
      <c r="P43" s="335"/>
      <c r="Q43" s="265">
        <v>1</v>
      </c>
      <c r="R43" s="266">
        <v>1</v>
      </c>
      <c r="S43" s="267">
        <f t="shared" si="9"/>
        <v>60000</v>
      </c>
      <c r="T43" s="328">
        <v>60000</v>
      </c>
      <c r="U43" s="291" t="s">
        <v>144</v>
      </c>
      <c r="V43" s="263" t="s">
        <v>45</v>
      </c>
      <c r="W43" s="276"/>
      <c r="X43" s="320" t="s">
        <v>323</v>
      </c>
      <c r="Y43" s="321" t="s">
        <v>325</v>
      </c>
      <c r="Z43" s="321" t="s">
        <v>321</v>
      </c>
      <c r="AA43" s="321">
        <v>3</v>
      </c>
      <c r="AB43" s="321">
        <v>4</v>
      </c>
      <c r="AC43" s="321">
        <v>3</v>
      </c>
      <c r="AD43" s="270" t="str">
        <f t="shared" ref="AD43:AD47" si="14">CONCATENATE(X43,Y43,Z43,AA43,AB43,AC43)</f>
        <v>ROP343</v>
      </c>
      <c r="AE43" s="271" t="s">
        <v>322</v>
      </c>
      <c r="AF43" s="272" t="s">
        <v>310</v>
      </c>
      <c r="AG43" s="272" t="s">
        <v>120</v>
      </c>
      <c r="AH43" s="273" t="s">
        <v>145</v>
      </c>
      <c r="AI43" s="250" t="str">
        <f t="shared" ref="AI43:AI47" si="15">CONCATENATE(AE43,"-",AF43, "-", X43, "-", Y43, Z43, "-", AA43, AB43, AC43, "-", AH43)</f>
        <v>UTDATLAS-FRATLAS-R-OP-343-41D</v>
      </c>
      <c r="AJ43" s="315"/>
      <c r="AK43" s="315"/>
      <c r="AL43" s="315"/>
      <c r="AM43" s="315"/>
      <c r="AN43" s="315"/>
      <c r="AO43" s="315"/>
      <c r="AP43" s="315"/>
      <c r="AQ43" s="315"/>
      <c r="AR43" s="315"/>
      <c r="AS43" s="315"/>
      <c r="AT43" s="315"/>
      <c r="AU43" s="315"/>
      <c r="AV43" s="315"/>
      <c r="AW43" s="315"/>
      <c r="AX43" s="315"/>
      <c r="AY43" s="315"/>
      <c r="AZ43" s="315"/>
      <c r="BA43" s="315"/>
      <c r="BB43" s="315"/>
      <c r="BC43" s="315"/>
      <c r="BD43" s="315"/>
      <c r="BE43" s="315"/>
      <c r="BF43" s="315"/>
      <c r="BG43" s="315"/>
      <c r="BH43" s="315"/>
      <c r="BI43" s="315"/>
      <c r="BJ43" s="315"/>
      <c r="BK43" s="315"/>
      <c r="BL43" s="315"/>
      <c r="BM43" s="315"/>
      <c r="BN43" s="315"/>
      <c r="BO43" s="315"/>
      <c r="BP43" s="315"/>
      <c r="BQ43" s="315"/>
      <c r="BR43" s="315"/>
      <c r="BS43" s="315"/>
      <c r="BT43" s="315"/>
      <c r="BU43" s="315"/>
      <c r="BV43" s="315"/>
      <c r="BW43" s="315"/>
      <c r="BX43" s="315"/>
      <c r="BY43" s="315"/>
      <c r="BZ43" s="315"/>
      <c r="CA43" s="315"/>
      <c r="CB43" s="315"/>
      <c r="CC43" s="315"/>
      <c r="CD43" s="315"/>
      <c r="CE43" s="315"/>
      <c r="CF43" s="315"/>
      <c r="CG43" s="315"/>
      <c r="CH43" s="315"/>
      <c r="CI43" s="315"/>
      <c r="CJ43" s="315"/>
      <c r="CK43" s="315"/>
      <c r="CL43" s="315"/>
      <c r="CM43" s="315"/>
      <c r="CN43" s="315"/>
      <c r="CO43" s="315"/>
      <c r="CP43" s="315"/>
      <c r="CQ43" s="315"/>
      <c r="CR43" s="315"/>
      <c r="CS43" s="315"/>
      <c r="CT43" s="315"/>
      <c r="CU43" s="315"/>
      <c r="CV43" s="315"/>
      <c r="CW43" s="315"/>
    </row>
    <row r="44" spans="1:101" s="298" customFormat="1" ht="54" customHeight="1">
      <c r="A44" s="281"/>
      <c r="B44" s="282" t="s">
        <v>59</v>
      </c>
      <c r="C44" s="260" t="s">
        <v>60</v>
      </c>
      <c r="D44" s="260" t="s">
        <v>60</v>
      </c>
      <c r="E44" s="260" t="s">
        <v>61</v>
      </c>
      <c r="F44" s="260">
        <v>2019</v>
      </c>
      <c r="G44" s="362"/>
      <c r="H44" s="260" t="s">
        <v>53</v>
      </c>
      <c r="I44" s="262" t="s">
        <v>27</v>
      </c>
      <c r="J44" s="283" t="s">
        <v>74</v>
      </c>
      <c r="K44" s="260" t="s">
        <v>75</v>
      </c>
      <c r="L44" s="284" t="s">
        <v>76</v>
      </c>
      <c r="M44" s="265" t="s">
        <v>77</v>
      </c>
      <c r="N44" s="264">
        <v>1000</v>
      </c>
      <c r="O44" s="265">
        <v>2</v>
      </c>
      <c r="P44" s="335"/>
      <c r="Q44" s="274">
        <v>1</v>
      </c>
      <c r="R44" s="266">
        <v>1</v>
      </c>
      <c r="S44" s="267">
        <f>N44*O44*Q44*R44</f>
        <v>2000</v>
      </c>
      <c r="T44" s="328">
        <v>2000</v>
      </c>
      <c r="U44" s="285" t="s">
        <v>78</v>
      </c>
      <c r="V44" s="263" t="s">
        <v>42</v>
      </c>
      <c r="W44" s="286"/>
      <c r="X44" s="320" t="s">
        <v>323</v>
      </c>
      <c r="Y44" s="321" t="s">
        <v>328</v>
      </c>
      <c r="Z44" s="321" t="s">
        <v>326</v>
      </c>
      <c r="AA44" s="321">
        <v>3</v>
      </c>
      <c r="AB44" s="321" t="s">
        <v>329</v>
      </c>
      <c r="AC44" s="321" t="s">
        <v>320</v>
      </c>
      <c r="AD44" s="270" t="str">
        <f t="shared" si="14"/>
        <v>RIT3NS</v>
      </c>
      <c r="AE44" s="271" t="s">
        <v>322</v>
      </c>
      <c r="AF44" s="272" t="s">
        <v>310</v>
      </c>
      <c r="AG44" s="272" t="s">
        <v>79</v>
      </c>
      <c r="AH44" s="273" t="s">
        <v>80</v>
      </c>
      <c r="AI44" s="250" t="str">
        <f t="shared" si="15"/>
        <v>UTDATLAS-FRATLAS-R-IT-3NS-37C</v>
      </c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  <c r="AT44" s="315"/>
      <c r="AU44" s="315"/>
      <c r="AV44" s="315"/>
      <c r="AW44" s="315"/>
      <c r="AX44" s="315"/>
      <c r="AY44" s="315"/>
      <c r="AZ44" s="315"/>
      <c r="BA44" s="315"/>
      <c r="BB44" s="315"/>
      <c r="BC44" s="315"/>
      <c r="BD44" s="315"/>
      <c r="BE44" s="315"/>
      <c r="BF44" s="315"/>
      <c r="BG44" s="315"/>
      <c r="BH44" s="315"/>
      <c r="BI44" s="315"/>
      <c r="BJ44" s="315"/>
      <c r="BK44" s="315"/>
      <c r="BL44" s="315"/>
      <c r="BM44" s="315"/>
      <c r="BN44" s="315"/>
      <c r="BO44" s="315"/>
      <c r="BP44" s="315"/>
      <c r="BQ44" s="315"/>
      <c r="BR44" s="315"/>
      <c r="BS44" s="315"/>
      <c r="BT44" s="315"/>
      <c r="BU44" s="315"/>
      <c r="BV44" s="315"/>
      <c r="BW44" s="315"/>
      <c r="BX44" s="315"/>
      <c r="BY44" s="315"/>
      <c r="BZ44" s="315"/>
      <c r="CA44" s="315"/>
      <c r="CB44" s="315"/>
      <c r="CC44" s="315"/>
      <c r="CD44" s="315"/>
      <c r="CE44" s="315"/>
      <c r="CF44" s="315"/>
      <c r="CG44" s="315"/>
      <c r="CH44" s="315"/>
      <c r="CI44" s="315"/>
      <c r="CJ44" s="315"/>
      <c r="CK44" s="315"/>
      <c r="CL44" s="315"/>
      <c r="CM44" s="315"/>
      <c r="CN44" s="315"/>
      <c r="CO44" s="315"/>
      <c r="CP44" s="315"/>
      <c r="CQ44" s="315"/>
      <c r="CR44" s="315"/>
      <c r="CS44" s="315"/>
      <c r="CT44" s="315"/>
      <c r="CU44" s="315"/>
      <c r="CV44" s="315"/>
      <c r="CW44" s="315"/>
    </row>
    <row r="45" spans="1:101" s="298" customFormat="1" ht="54" customHeight="1">
      <c r="A45" s="297"/>
      <c r="B45" s="285" t="s">
        <v>59</v>
      </c>
      <c r="C45" s="260" t="s">
        <v>86</v>
      </c>
      <c r="D45" s="262" t="s">
        <v>88</v>
      </c>
      <c r="E45" s="261" t="s">
        <v>61</v>
      </c>
      <c r="F45" s="261">
        <v>2019</v>
      </c>
      <c r="G45" s="366"/>
      <c r="H45" s="261" t="s">
        <v>53</v>
      </c>
      <c r="I45" s="262" t="s">
        <v>27</v>
      </c>
      <c r="J45" s="292" t="s">
        <v>74</v>
      </c>
      <c r="K45" s="260" t="s">
        <v>75</v>
      </c>
      <c r="L45" s="262" t="s">
        <v>87</v>
      </c>
      <c r="M45" s="274" t="s">
        <v>77</v>
      </c>
      <c r="N45" s="278">
        <v>1350</v>
      </c>
      <c r="O45" s="274">
        <v>1</v>
      </c>
      <c r="P45" s="336"/>
      <c r="Q45" s="265">
        <v>1</v>
      </c>
      <c r="R45" s="277">
        <v>1</v>
      </c>
      <c r="S45" s="294">
        <f>N45*O45*Q45*R45</f>
        <v>1350</v>
      </c>
      <c r="T45" s="339">
        <v>1350</v>
      </c>
      <c r="U45" s="288" t="s">
        <v>93</v>
      </c>
      <c r="V45" s="295" t="s">
        <v>45</v>
      </c>
      <c r="W45" s="289"/>
      <c r="X45" s="323" t="s">
        <v>323</v>
      </c>
      <c r="Y45" s="324" t="s">
        <v>328</v>
      </c>
      <c r="Z45" s="324" t="s">
        <v>326</v>
      </c>
      <c r="AA45" s="324">
        <v>3</v>
      </c>
      <c r="AB45" s="324">
        <v>1</v>
      </c>
      <c r="AC45" s="324">
        <v>2</v>
      </c>
      <c r="AD45" s="270" t="str">
        <f t="shared" si="14"/>
        <v>RIT312</v>
      </c>
      <c r="AE45" s="271" t="s">
        <v>322</v>
      </c>
      <c r="AF45" s="272" t="s">
        <v>310</v>
      </c>
      <c r="AG45" s="272" t="s">
        <v>94</v>
      </c>
      <c r="AH45" s="273" t="s">
        <v>92</v>
      </c>
      <c r="AI45" s="250" t="str">
        <f t="shared" si="15"/>
        <v>UTDATLAS-FRATLAS-R-IT-312-31B</v>
      </c>
      <c r="AJ45" s="315"/>
      <c r="AK45" s="315"/>
      <c r="AL45" s="315"/>
      <c r="AM45" s="315"/>
      <c r="AN45" s="315"/>
      <c r="AO45" s="315"/>
      <c r="AP45" s="315"/>
      <c r="AQ45" s="315"/>
      <c r="AR45" s="315"/>
      <c r="AS45" s="315"/>
      <c r="AT45" s="315"/>
      <c r="AU45" s="315"/>
      <c r="AV45" s="315"/>
      <c r="AW45" s="315"/>
      <c r="AX45" s="315"/>
      <c r="AY45" s="315"/>
      <c r="AZ45" s="315"/>
      <c r="BA45" s="315"/>
      <c r="BB45" s="315"/>
      <c r="BC45" s="315"/>
      <c r="BD45" s="315"/>
      <c r="BE45" s="315"/>
      <c r="BF45" s="315"/>
      <c r="BG45" s="315"/>
      <c r="BH45" s="315"/>
      <c r="BI45" s="315"/>
      <c r="BJ45" s="315"/>
      <c r="BK45" s="315"/>
      <c r="BL45" s="315"/>
      <c r="BM45" s="315"/>
      <c r="BN45" s="315"/>
      <c r="BO45" s="315"/>
      <c r="BP45" s="315"/>
      <c r="BQ45" s="315"/>
      <c r="BR45" s="315"/>
      <c r="BS45" s="315"/>
      <c r="BT45" s="315"/>
      <c r="BU45" s="315"/>
      <c r="BV45" s="315"/>
      <c r="BW45" s="315"/>
      <c r="BX45" s="315"/>
      <c r="BY45" s="315"/>
      <c r="BZ45" s="315"/>
      <c r="CA45" s="315"/>
      <c r="CB45" s="315"/>
      <c r="CC45" s="315"/>
      <c r="CD45" s="315"/>
      <c r="CE45" s="315"/>
      <c r="CF45" s="315"/>
      <c r="CG45" s="315"/>
      <c r="CH45" s="315"/>
      <c r="CI45" s="315"/>
      <c r="CJ45" s="315"/>
      <c r="CK45" s="315"/>
      <c r="CL45" s="315"/>
      <c r="CM45" s="315"/>
      <c r="CN45" s="315"/>
      <c r="CO45" s="315"/>
      <c r="CP45" s="315"/>
      <c r="CQ45" s="315"/>
      <c r="CR45" s="315"/>
      <c r="CS45" s="315"/>
      <c r="CT45" s="315"/>
      <c r="CU45" s="315"/>
      <c r="CV45" s="315"/>
      <c r="CW45" s="315"/>
    </row>
    <row r="46" spans="1:101" s="298" customFormat="1" ht="54" customHeight="1">
      <c r="A46" s="281"/>
      <c r="B46" s="285" t="s">
        <v>59</v>
      </c>
      <c r="C46" s="260" t="s">
        <v>101</v>
      </c>
      <c r="D46" s="260" t="s">
        <v>60</v>
      </c>
      <c r="E46" s="260" t="s">
        <v>61</v>
      </c>
      <c r="F46" s="338">
        <v>2018</v>
      </c>
      <c r="G46" s="367">
        <v>2019</v>
      </c>
      <c r="H46" s="260" t="s">
        <v>53</v>
      </c>
      <c r="I46" s="262" t="s">
        <v>27</v>
      </c>
      <c r="J46" s="283" t="s">
        <v>74</v>
      </c>
      <c r="K46" s="260" t="s">
        <v>75</v>
      </c>
      <c r="L46" s="284" t="s">
        <v>104</v>
      </c>
      <c r="M46" s="265" t="s">
        <v>77</v>
      </c>
      <c r="N46" s="264">
        <v>1000</v>
      </c>
      <c r="O46" s="265">
        <v>1</v>
      </c>
      <c r="P46" s="335"/>
      <c r="Q46" s="265">
        <v>1</v>
      </c>
      <c r="R46" s="266">
        <v>1</v>
      </c>
      <c r="S46" s="267">
        <f>N46*O46*Q46*R46</f>
        <v>1000</v>
      </c>
      <c r="T46" s="328">
        <v>1000</v>
      </c>
      <c r="U46" s="285" t="s">
        <v>105</v>
      </c>
      <c r="V46" s="263" t="s">
        <v>42</v>
      </c>
      <c r="W46" s="286"/>
      <c r="X46" s="269" t="s">
        <v>323</v>
      </c>
      <c r="Y46" s="234" t="s">
        <v>328</v>
      </c>
      <c r="Z46" s="234" t="s">
        <v>326</v>
      </c>
      <c r="AA46" s="234">
        <v>3</v>
      </c>
      <c r="AB46" s="234" t="s">
        <v>329</v>
      </c>
      <c r="AC46" s="234" t="s">
        <v>320</v>
      </c>
      <c r="AD46" s="270" t="str">
        <f t="shared" si="14"/>
        <v>RIT3NS</v>
      </c>
      <c r="AE46" s="271" t="s">
        <v>322</v>
      </c>
      <c r="AF46" s="272" t="s">
        <v>310</v>
      </c>
      <c r="AG46" s="272" t="s">
        <v>79</v>
      </c>
      <c r="AH46" s="273" t="s">
        <v>39</v>
      </c>
      <c r="AI46" s="250" t="str">
        <f t="shared" si="15"/>
        <v>UTDATLAS-FRATLAS-R-IT-3NS-35B</v>
      </c>
      <c r="AJ46" s="315"/>
      <c r="AK46" s="315"/>
      <c r="AL46" s="315"/>
      <c r="AM46" s="315"/>
      <c r="AN46" s="315"/>
      <c r="AO46" s="315"/>
      <c r="AP46" s="315"/>
      <c r="AQ46" s="315"/>
      <c r="AR46" s="315"/>
      <c r="AS46" s="315"/>
      <c r="AT46" s="315"/>
      <c r="AU46" s="315"/>
      <c r="AV46" s="315"/>
      <c r="AW46" s="315"/>
      <c r="AX46" s="315"/>
      <c r="AY46" s="315"/>
      <c r="AZ46" s="315"/>
      <c r="BA46" s="315"/>
      <c r="BB46" s="315"/>
      <c r="BC46" s="315"/>
      <c r="BD46" s="315"/>
      <c r="BE46" s="315"/>
      <c r="BF46" s="315"/>
      <c r="BG46" s="315"/>
      <c r="BH46" s="315"/>
      <c r="BI46" s="315"/>
      <c r="BJ46" s="315"/>
      <c r="BK46" s="315"/>
      <c r="BL46" s="315"/>
      <c r="BM46" s="315"/>
      <c r="BN46" s="315"/>
      <c r="BO46" s="315"/>
      <c r="BP46" s="315"/>
      <c r="BQ46" s="315"/>
      <c r="BR46" s="315"/>
      <c r="BS46" s="315"/>
      <c r="BT46" s="315"/>
      <c r="BU46" s="315"/>
      <c r="BV46" s="315"/>
      <c r="BW46" s="315"/>
      <c r="BX46" s="315"/>
      <c r="BY46" s="315"/>
      <c r="BZ46" s="315"/>
      <c r="CA46" s="315"/>
      <c r="CB46" s="315"/>
      <c r="CC46" s="315"/>
      <c r="CD46" s="315"/>
      <c r="CE46" s="315"/>
      <c r="CF46" s="315"/>
      <c r="CG46" s="315"/>
      <c r="CH46" s="315"/>
      <c r="CI46" s="315"/>
      <c r="CJ46" s="315"/>
      <c r="CK46" s="315"/>
      <c r="CL46" s="315"/>
      <c r="CM46" s="315"/>
      <c r="CN46" s="315"/>
      <c r="CO46" s="315"/>
      <c r="CP46" s="315"/>
      <c r="CQ46" s="315"/>
      <c r="CR46" s="315"/>
      <c r="CS46" s="315"/>
      <c r="CT46" s="315"/>
      <c r="CU46" s="315"/>
      <c r="CV46" s="315"/>
      <c r="CW46" s="315"/>
    </row>
    <row r="47" spans="1:101" s="298" customFormat="1" ht="54" customHeight="1">
      <c r="A47" s="281"/>
      <c r="B47" s="285" t="s">
        <v>59</v>
      </c>
      <c r="C47" s="260" t="s">
        <v>101</v>
      </c>
      <c r="D47" s="260" t="s">
        <v>60</v>
      </c>
      <c r="E47" s="260" t="s">
        <v>61</v>
      </c>
      <c r="F47" s="338">
        <v>2018</v>
      </c>
      <c r="G47" s="367">
        <v>2019</v>
      </c>
      <c r="H47" s="260" t="s">
        <v>53</v>
      </c>
      <c r="I47" s="262" t="s">
        <v>27</v>
      </c>
      <c r="J47" s="283" t="s">
        <v>74</v>
      </c>
      <c r="K47" s="260" t="s">
        <v>75</v>
      </c>
      <c r="L47" s="284" t="s">
        <v>108</v>
      </c>
      <c r="M47" s="265" t="s">
        <v>81</v>
      </c>
      <c r="N47" s="264">
        <v>1000</v>
      </c>
      <c r="O47" s="265">
        <v>1</v>
      </c>
      <c r="P47" s="335"/>
      <c r="Q47" s="265">
        <v>1</v>
      </c>
      <c r="R47" s="266">
        <v>1</v>
      </c>
      <c r="S47" s="267">
        <f>N47*O47*Q47*R47</f>
        <v>1000</v>
      </c>
      <c r="T47" s="328">
        <v>1000</v>
      </c>
      <c r="U47" s="285" t="s">
        <v>109</v>
      </c>
      <c r="V47" s="263" t="s">
        <v>42</v>
      </c>
      <c r="W47" s="286"/>
      <c r="X47" s="269" t="s">
        <v>323</v>
      </c>
      <c r="Y47" s="234" t="s">
        <v>328</v>
      </c>
      <c r="Z47" s="234" t="s">
        <v>326</v>
      </c>
      <c r="AA47" s="234">
        <v>3</v>
      </c>
      <c r="AB47" s="234" t="s">
        <v>329</v>
      </c>
      <c r="AC47" s="234" t="s">
        <v>320</v>
      </c>
      <c r="AD47" s="270" t="str">
        <f t="shared" si="14"/>
        <v>RIT3NS</v>
      </c>
      <c r="AE47" s="271" t="s">
        <v>322</v>
      </c>
      <c r="AF47" s="272" t="s">
        <v>310</v>
      </c>
      <c r="AG47" s="272" t="s">
        <v>79</v>
      </c>
      <c r="AH47" s="273" t="s">
        <v>39</v>
      </c>
      <c r="AI47" s="250" t="str">
        <f t="shared" si="15"/>
        <v>UTDATLAS-FRATLAS-R-IT-3NS-35B</v>
      </c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  <c r="BD47" s="315"/>
      <c r="BE47" s="315"/>
      <c r="BF47" s="315"/>
      <c r="BG47" s="315"/>
      <c r="BH47" s="315"/>
      <c r="BI47" s="315"/>
      <c r="BJ47" s="315"/>
      <c r="BK47" s="315"/>
      <c r="BL47" s="315"/>
      <c r="BM47" s="315"/>
      <c r="BN47" s="315"/>
      <c r="BO47" s="315"/>
      <c r="BP47" s="315"/>
      <c r="BQ47" s="315"/>
      <c r="BR47" s="315"/>
      <c r="BS47" s="315"/>
      <c r="BT47" s="315"/>
      <c r="BU47" s="315"/>
      <c r="BV47" s="315"/>
      <c r="BW47" s="315"/>
      <c r="BX47" s="315"/>
      <c r="BY47" s="315"/>
      <c r="BZ47" s="315"/>
      <c r="CA47" s="315"/>
      <c r="CB47" s="315"/>
      <c r="CC47" s="315"/>
      <c r="CD47" s="315"/>
      <c r="CE47" s="315"/>
      <c r="CF47" s="315"/>
      <c r="CG47" s="315"/>
      <c r="CH47" s="315"/>
      <c r="CI47" s="315"/>
      <c r="CJ47" s="315"/>
      <c r="CK47" s="315"/>
      <c r="CL47" s="315"/>
      <c r="CM47" s="315"/>
      <c r="CN47" s="315"/>
      <c r="CO47" s="315"/>
      <c r="CP47" s="315"/>
      <c r="CQ47" s="315"/>
      <c r="CR47" s="315"/>
      <c r="CS47" s="315"/>
      <c r="CT47" s="315"/>
      <c r="CU47" s="315"/>
      <c r="CV47" s="315"/>
      <c r="CW47" s="315"/>
    </row>
    <row r="48" spans="1:101" ht="54" customHeight="1">
      <c r="A48" s="260"/>
      <c r="B48" s="260" t="s">
        <v>59</v>
      </c>
      <c r="C48" s="260" t="s">
        <v>112</v>
      </c>
      <c r="D48" s="260" t="s">
        <v>114</v>
      </c>
      <c r="E48" s="260" t="s">
        <v>61</v>
      </c>
      <c r="F48" s="260">
        <v>2021</v>
      </c>
      <c r="G48" s="362"/>
      <c r="H48" s="260" t="s">
        <v>53</v>
      </c>
      <c r="I48" s="262" t="s">
        <v>27</v>
      </c>
      <c r="J48" s="261" t="s">
        <v>40</v>
      </c>
      <c r="K48" s="260" t="s">
        <v>48</v>
      </c>
      <c r="L48" s="263" t="s">
        <v>125</v>
      </c>
      <c r="M48" s="263" t="s">
        <v>126</v>
      </c>
      <c r="N48" s="264">
        <v>3600</v>
      </c>
      <c r="O48" s="265">
        <v>12</v>
      </c>
      <c r="P48" s="335"/>
      <c r="Q48" s="265">
        <v>1</v>
      </c>
      <c r="R48" s="266">
        <v>1</v>
      </c>
      <c r="S48" s="267">
        <f>R48*Q48*O48*N48</f>
        <v>43200</v>
      </c>
      <c r="T48" s="341">
        <v>43200</v>
      </c>
      <c r="U48" s="268" t="s">
        <v>127</v>
      </c>
      <c r="V48" s="263" t="s">
        <v>45</v>
      </c>
      <c r="W48" s="268"/>
      <c r="X48" s="269" t="s">
        <v>323</v>
      </c>
      <c r="Y48" s="234" t="s">
        <v>326</v>
      </c>
      <c r="Z48" s="234" t="s">
        <v>324</v>
      </c>
      <c r="AA48" s="234">
        <v>3</v>
      </c>
      <c r="AB48" s="234">
        <v>4</v>
      </c>
      <c r="AC48" s="234">
        <v>3</v>
      </c>
      <c r="AD48" s="270" t="str">
        <f t="shared" ref="AD48:AD52" si="16">CONCATENATE(X48,Y48,Z48,AA48,AB48,AC48)</f>
        <v>RTV343</v>
      </c>
      <c r="AE48" s="271" t="s">
        <v>322</v>
      </c>
      <c r="AF48" s="272" t="s">
        <v>310</v>
      </c>
      <c r="AG48" s="272" t="s">
        <v>128</v>
      </c>
      <c r="AH48" s="273" t="s">
        <v>113</v>
      </c>
      <c r="AI48" s="250" t="str">
        <f t="shared" ref="AI48:AI52" si="17">CONCATENATE(AE48,"-",AF48, "-", X48, "-", Y48, Z48, "-", AA48, AB48, AC48, "-", AH48)</f>
        <v>UTDATLAS-FRATLAS-R-TV-343-35A</v>
      </c>
    </row>
    <row r="49" spans="1:78" ht="54" customHeight="1">
      <c r="A49" s="281"/>
      <c r="B49" s="260" t="s">
        <v>59</v>
      </c>
      <c r="C49" s="260" t="s">
        <v>60</v>
      </c>
      <c r="D49" s="260" t="s">
        <v>60</v>
      </c>
      <c r="E49" s="260" t="s">
        <v>61</v>
      </c>
      <c r="F49" s="260">
        <v>2018</v>
      </c>
      <c r="G49" s="362"/>
      <c r="H49" s="260" t="s">
        <v>53</v>
      </c>
      <c r="I49" s="262" t="s">
        <v>27</v>
      </c>
      <c r="J49" s="283" t="s">
        <v>62</v>
      </c>
      <c r="K49" s="260" t="s">
        <v>63</v>
      </c>
      <c r="L49" s="284" t="s">
        <v>64</v>
      </c>
      <c r="M49" s="263" t="s">
        <v>65</v>
      </c>
      <c r="N49" s="264">
        <v>3720</v>
      </c>
      <c r="O49" s="265">
        <v>4</v>
      </c>
      <c r="P49" s="335">
        <v>0</v>
      </c>
      <c r="Q49" s="287">
        <v>0.5</v>
      </c>
      <c r="R49" s="266">
        <v>1</v>
      </c>
      <c r="S49" s="267">
        <f t="shared" ref="S49:S62" si="18">N49*O49*Q49*R49</f>
        <v>7440</v>
      </c>
      <c r="T49" s="332">
        <v>0</v>
      </c>
      <c r="U49" s="285" t="s">
        <v>66</v>
      </c>
      <c r="V49" s="263" t="s">
        <v>67</v>
      </c>
      <c r="W49" s="286"/>
      <c r="X49" s="269" t="s">
        <v>323</v>
      </c>
      <c r="Y49" s="234" t="s">
        <v>330</v>
      </c>
      <c r="Z49" s="234" t="s">
        <v>276</v>
      </c>
      <c r="AA49" s="234">
        <v>3</v>
      </c>
      <c r="AB49" s="234" t="s">
        <v>329</v>
      </c>
      <c r="AC49" s="234" t="s">
        <v>320</v>
      </c>
      <c r="AD49" s="270" t="str">
        <f t="shared" si="16"/>
        <v>RHD3NS</v>
      </c>
      <c r="AE49" s="271" t="s">
        <v>322</v>
      </c>
      <c r="AF49" s="272" t="s">
        <v>310</v>
      </c>
      <c r="AG49" s="272" t="s">
        <v>68</v>
      </c>
      <c r="AH49" s="273" t="s">
        <v>69</v>
      </c>
      <c r="AI49" s="250" t="str">
        <f t="shared" si="17"/>
        <v>UTDATLAS-FRATLAS-R-HD-3NS-41E</v>
      </c>
    </row>
    <row r="50" spans="1:78" ht="54" customHeight="1">
      <c r="A50" s="281"/>
      <c r="B50" s="260" t="s">
        <v>59</v>
      </c>
      <c r="C50" s="260" t="s">
        <v>60</v>
      </c>
      <c r="D50" s="260" t="s">
        <v>60</v>
      </c>
      <c r="E50" s="260" t="s">
        <v>61</v>
      </c>
      <c r="F50" s="260">
        <v>2019</v>
      </c>
      <c r="G50" s="362"/>
      <c r="H50" s="260" t="s">
        <v>53</v>
      </c>
      <c r="I50" s="262" t="s">
        <v>27</v>
      </c>
      <c r="J50" s="283" t="s">
        <v>62</v>
      </c>
      <c r="K50" s="260" t="s">
        <v>63</v>
      </c>
      <c r="L50" s="284" t="s">
        <v>64</v>
      </c>
      <c r="M50" s="263" t="s">
        <v>65</v>
      </c>
      <c r="N50" s="340">
        <v>3831.6</v>
      </c>
      <c r="O50" s="337">
        <v>12</v>
      </c>
      <c r="P50" s="342">
        <v>11</v>
      </c>
      <c r="Q50" s="287">
        <v>0.5</v>
      </c>
      <c r="R50" s="266">
        <v>1</v>
      </c>
      <c r="S50" s="267">
        <f t="shared" si="18"/>
        <v>22989.599999999999</v>
      </c>
      <c r="T50" s="332">
        <v>21451.200000000001</v>
      </c>
      <c r="U50" s="285" t="s">
        <v>66</v>
      </c>
      <c r="V50" s="263" t="s">
        <v>67</v>
      </c>
      <c r="W50" s="286"/>
      <c r="X50" s="269" t="s">
        <v>323</v>
      </c>
      <c r="Y50" s="234" t="s">
        <v>330</v>
      </c>
      <c r="Z50" s="234" t="s">
        <v>276</v>
      </c>
      <c r="AA50" s="234">
        <v>3</v>
      </c>
      <c r="AB50" s="234" t="s">
        <v>329</v>
      </c>
      <c r="AC50" s="234" t="s">
        <v>320</v>
      </c>
      <c r="AD50" s="270" t="str">
        <f t="shared" si="16"/>
        <v>RHD3NS</v>
      </c>
      <c r="AE50" s="271" t="s">
        <v>322</v>
      </c>
      <c r="AF50" s="272" t="s">
        <v>310</v>
      </c>
      <c r="AG50" s="272" t="s">
        <v>68</v>
      </c>
      <c r="AH50" s="273" t="s">
        <v>69</v>
      </c>
      <c r="AI50" s="250" t="str">
        <f t="shared" si="17"/>
        <v>UTDATLAS-FRATLAS-R-HD-3NS-41E</v>
      </c>
    </row>
    <row r="51" spans="1:78" ht="54" customHeight="1">
      <c r="A51" s="281"/>
      <c r="B51" s="260" t="s">
        <v>59</v>
      </c>
      <c r="C51" s="260" t="s">
        <v>60</v>
      </c>
      <c r="D51" s="260" t="s">
        <v>60</v>
      </c>
      <c r="E51" s="260" t="s">
        <v>61</v>
      </c>
      <c r="F51" s="260">
        <v>2020</v>
      </c>
      <c r="G51" s="362"/>
      <c r="H51" s="260" t="s">
        <v>53</v>
      </c>
      <c r="I51" s="262" t="s">
        <v>27</v>
      </c>
      <c r="J51" s="283" t="s">
        <v>62</v>
      </c>
      <c r="K51" s="260" t="s">
        <v>63</v>
      </c>
      <c r="L51" s="284" t="s">
        <v>64</v>
      </c>
      <c r="M51" s="263" t="s">
        <v>65</v>
      </c>
      <c r="N51" s="340">
        <v>3946.5479999999998</v>
      </c>
      <c r="O51" s="265">
        <v>12</v>
      </c>
      <c r="P51" s="342">
        <v>1951</v>
      </c>
      <c r="Q51" s="287">
        <v>0.5</v>
      </c>
      <c r="R51" s="266">
        <v>1</v>
      </c>
      <c r="S51" s="267">
        <f t="shared" si="18"/>
        <v>23679.288</v>
      </c>
      <c r="T51" s="332">
        <v>23401.31</v>
      </c>
      <c r="U51" s="285" t="s">
        <v>66</v>
      </c>
      <c r="V51" s="263" t="s">
        <v>67</v>
      </c>
      <c r="W51" s="286"/>
      <c r="X51" s="269" t="s">
        <v>323</v>
      </c>
      <c r="Y51" s="234" t="s">
        <v>330</v>
      </c>
      <c r="Z51" s="234" t="s">
        <v>276</v>
      </c>
      <c r="AA51" s="234">
        <v>3</v>
      </c>
      <c r="AB51" s="234" t="s">
        <v>329</v>
      </c>
      <c r="AC51" s="234" t="s">
        <v>320</v>
      </c>
      <c r="AD51" s="270" t="str">
        <f t="shared" si="16"/>
        <v>RHD3NS</v>
      </c>
      <c r="AE51" s="271" t="s">
        <v>322</v>
      </c>
      <c r="AF51" s="272" t="s">
        <v>310</v>
      </c>
      <c r="AG51" s="272" t="s">
        <v>68</v>
      </c>
      <c r="AH51" s="273" t="s">
        <v>69</v>
      </c>
      <c r="AI51" s="250" t="str">
        <f t="shared" si="17"/>
        <v>UTDATLAS-FRATLAS-R-HD-3NS-41E</v>
      </c>
    </row>
    <row r="52" spans="1:78" ht="54" customHeight="1">
      <c r="A52" s="281"/>
      <c r="B52" s="260" t="s">
        <v>59</v>
      </c>
      <c r="C52" s="260" t="s">
        <v>60</v>
      </c>
      <c r="D52" s="260" t="s">
        <v>60</v>
      </c>
      <c r="E52" s="260" t="s">
        <v>61</v>
      </c>
      <c r="F52" s="260">
        <v>2021</v>
      </c>
      <c r="G52" s="362"/>
      <c r="H52" s="260" t="s">
        <v>53</v>
      </c>
      <c r="I52" s="262" t="s">
        <v>27</v>
      </c>
      <c r="J52" s="283" t="s">
        <v>62</v>
      </c>
      <c r="K52" s="260" t="s">
        <v>63</v>
      </c>
      <c r="L52" s="284" t="s">
        <v>64</v>
      </c>
      <c r="M52" s="263" t="s">
        <v>65</v>
      </c>
      <c r="N52" s="340">
        <v>4064.9444400000002</v>
      </c>
      <c r="O52" s="337">
        <v>6</v>
      </c>
      <c r="P52" s="342">
        <v>11</v>
      </c>
      <c r="Q52" s="287">
        <v>0.5</v>
      </c>
      <c r="R52" s="266">
        <v>1</v>
      </c>
      <c r="S52" s="267">
        <f t="shared" si="18"/>
        <v>12194.833320000002</v>
      </c>
      <c r="T52" s="332">
        <v>21451.200000000001</v>
      </c>
      <c r="U52" s="285" t="s">
        <v>66</v>
      </c>
      <c r="V52" s="263" t="s">
        <v>67</v>
      </c>
      <c r="W52" s="286"/>
      <c r="X52" s="269" t="s">
        <v>323</v>
      </c>
      <c r="Y52" s="234" t="s">
        <v>330</v>
      </c>
      <c r="Z52" s="234" t="s">
        <v>276</v>
      </c>
      <c r="AA52" s="234">
        <v>3</v>
      </c>
      <c r="AB52" s="234" t="s">
        <v>329</v>
      </c>
      <c r="AC52" s="234" t="s">
        <v>320</v>
      </c>
      <c r="AD52" s="270" t="str">
        <f t="shared" si="16"/>
        <v>RHD3NS</v>
      </c>
      <c r="AE52" s="271" t="s">
        <v>322</v>
      </c>
      <c r="AF52" s="272" t="s">
        <v>310</v>
      </c>
      <c r="AG52" s="272" t="s">
        <v>68</v>
      </c>
      <c r="AH52" s="273" t="s">
        <v>69</v>
      </c>
      <c r="AI52" s="250" t="str">
        <f t="shared" si="17"/>
        <v>UTDATLAS-FRATLAS-R-HD-3NS-41E</v>
      </c>
    </row>
    <row r="53" spans="1:78" ht="54" customHeight="1">
      <c r="A53" s="297"/>
      <c r="B53" s="285" t="s">
        <v>59</v>
      </c>
      <c r="C53" s="260" t="s">
        <v>86</v>
      </c>
      <c r="D53" s="262" t="s">
        <v>88</v>
      </c>
      <c r="E53" s="261" t="s">
        <v>61</v>
      </c>
      <c r="F53" s="261">
        <v>2019</v>
      </c>
      <c r="G53" s="366"/>
      <c r="H53" s="261" t="s">
        <v>53</v>
      </c>
      <c r="I53" s="262" t="s">
        <v>27</v>
      </c>
      <c r="J53" s="292" t="s">
        <v>62</v>
      </c>
      <c r="K53" s="260" t="s">
        <v>63</v>
      </c>
      <c r="L53" s="262" t="s">
        <v>89</v>
      </c>
      <c r="M53" s="274" t="s">
        <v>85</v>
      </c>
      <c r="N53" s="363">
        <v>5067.6000000000004</v>
      </c>
      <c r="O53" s="364">
        <v>12</v>
      </c>
      <c r="P53" s="343">
        <v>8</v>
      </c>
      <c r="Q53" s="265">
        <v>1</v>
      </c>
      <c r="R53" s="277">
        <v>1</v>
      </c>
      <c r="S53" s="294">
        <f t="shared" si="18"/>
        <v>60811.200000000004</v>
      </c>
      <c r="T53" s="333">
        <v>43911.25</v>
      </c>
      <c r="U53" s="288" t="s">
        <v>90</v>
      </c>
      <c r="V53" s="295" t="s">
        <v>44</v>
      </c>
      <c r="W53" s="289"/>
      <c r="X53" s="269" t="s">
        <v>323</v>
      </c>
      <c r="Y53" s="234" t="s">
        <v>330</v>
      </c>
      <c r="Z53" s="234" t="s">
        <v>276</v>
      </c>
      <c r="AA53" s="234">
        <v>3</v>
      </c>
      <c r="AB53" s="234">
        <v>1</v>
      </c>
      <c r="AC53" s="234">
        <v>2</v>
      </c>
      <c r="AD53" s="270" t="str">
        <f t="shared" ref="AD53:AD62" si="19">CONCATENATE(X53,Y53,Z53,AA53,AB53,AC53)</f>
        <v>RHD312</v>
      </c>
      <c r="AE53" s="271" t="s">
        <v>322</v>
      </c>
      <c r="AF53" s="272" t="s">
        <v>310</v>
      </c>
      <c r="AG53" s="272" t="s">
        <v>91</v>
      </c>
      <c r="AH53" s="273" t="s">
        <v>92</v>
      </c>
      <c r="AI53" s="250" t="str">
        <f t="shared" ref="AI53:AI62" si="20">CONCATENATE(AE53,"-",AF53, "-", X53, "-", Y53, Z53, "-", AA53, AB53, AC53, "-", AH53)</f>
        <v>UTDATLAS-FRATLAS-R-HD-312-31B</v>
      </c>
    </row>
    <row r="54" spans="1:78" ht="54" customHeight="1">
      <c r="A54" s="297"/>
      <c r="B54" s="285" t="s">
        <v>59</v>
      </c>
      <c r="C54" s="260" t="s">
        <v>86</v>
      </c>
      <c r="D54" s="262" t="s">
        <v>88</v>
      </c>
      <c r="E54" s="261" t="s">
        <v>61</v>
      </c>
      <c r="F54" s="261">
        <v>2020</v>
      </c>
      <c r="G54" s="366"/>
      <c r="H54" s="261" t="s">
        <v>53</v>
      </c>
      <c r="I54" s="262" t="s">
        <v>27</v>
      </c>
      <c r="J54" s="292" t="s">
        <v>62</v>
      </c>
      <c r="K54" s="260" t="s">
        <v>63</v>
      </c>
      <c r="L54" s="262" t="s">
        <v>89</v>
      </c>
      <c r="M54" s="274" t="s">
        <v>85</v>
      </c>
      <c r="N54" s="363">
        <v>5219.6279999999997</v>
      </c>
      <c r="O54" s="274">
        <v>12</v>
      </c>
      <c r="P54" s="343">
        <v>5219.63</v>
      </c>
      <c r="Q54" s="265">
        <v>1</v>
      </c>
      <c r="R54" s="277">
        <v>1</v>
      </c>
      <c r="S54" s="294">
        <f t="shared" si="18"/>
        <v>62635.535999999993</v>
      </c>
      <c r="T54" s="333">
        <v>65866.87</v>
      </c>
      <c r="U54" s="288" t="s">
        <v>90</v>
      </c>
      <c r="V54" s="295" t="s">
        <v>44</v>
      </c>
      <c r="W54" s="289"/>
      <c r="X54" s="269" t="s">
        <v>323</v>
      </c>
      <c r="Y54" s="234" t="s">
        <v>330</v>
      </c>
      <c r="Z54" s="234" t="s">
        <v>276</v>
      </c>
      <c r="AA54" s="234">
        <v>3</v>
      </c>
      <c r="AB54" s="234">
        <v>1</v>
      </c>
      <c r="AC54" s="234">
        <v>2</v>
      </c>
      <c r="AD54" s="270" t="str">
        <f t="shared" si="19"/>
        <v>RHD312</v>
      </c>
      <c r="AE54" s="271" t="s">
        <v>322</v>
      </c>
      <c r="AF54" s="272" t="s">
        <v>310</v>
      </c>
      <c r="AG54" s="272" t="s">
        <v>91</v>
      </c>
      <c r="AH54" s="273" t="s">
        <v>92</v>
      </c>
      <c r="AI54" s="250" t="str">
        <f t="shared" si="20"/>
        <v>UTDATLAS-FRATLAS-R-HD-312-31B</v>
      </c>
    </row>
    <row r="55" spans="1:78" ht="54" customHeight="1">
      <c r="A55" s="297"/>
      <c r="B55" s="285" t="s">
        <v>59</v>
      </c>
      <c r="C55" s="260" t="s">
        <v>86</v>
      </c>
      <c r="D55" s="262" t="s">
        <v>88</v>
      </c>
      <c r="E55" s="261" t="s">
        <v>61</v>
      </c>
      <c r="F55" s="261">
        <v>2021</v>
      </c>
      <c r="G55" s="366"/>
      <c r="H55" s="261" t="s">
        <v>53</v>
      </c>
      <c r="I55" s="262" t="s">
        <v>27</v>
      </c>
      <c r="J55" s="292" t="s">
        <v>62</v>
      </c>
      <c r="K55" s="260" t="s">
        <v>63</v>
      </c>
      <c r="L55" s="262" t="s">
        <v>89</v>
      </c>
      <c r="M55" s="274" t="s">
        <v>85</v>
      </c>
      <c r="N55" s="363">
        <v>5376.21684</v>
      </c>
      <c r="O55" s="364">
        <v>6</v>
      </c>
      <c r="P55" s="343">
        <v>10</v>
      </c>
      <c r="Q55" s="265">
        <v>1</v>
      </c>
      <c r="R55" s="277">
        <v>1</v>
      </c>
      <c r="S55" s="294">
        <f t="shared" si="18"/>
        <v>32257.301039999998</v>
      </c>
      <c r="T55" s="333">
        <v>54889.06</v>
      </c>
      <c r="U55" s="288" t="s">
        <v>90</v>
      </c>
      <c r="V55" s="295" t="s">
        <v>44</v>
      </c>
      <c r="W55" s="289"/>
      <c r="X55" s="269" t="s">
        <v>323</v>
      </c>
      <c r="Y55" s="234" t="s">
        <v>330</v>
      </c>
      <c r="Z55" s="234" t="s">
        <v>276</v>
      </c>
      <c r="AA55" s="234">
        <v>3</v>
      </c>
      <c r="AB55" s="234">
        <v>1</v>
      </c>
      <c r="AC55" s="234">
        <v>2</v>
      </c>
      <c r="AD55" s="270" t="str">
        <f t="shared" si="19"/>
        <v>RHD312</v>
      </c>
      <c r="AE55" s="271" t="s">
        <v>322</v>
      </c>
      <c r="AF55" s="272" t="s">
        <v>310</v>
      </c>
      <c r="AG55" s="272" t="s">
        <v>91</v>
      </c>
      <c r="AH55" s="273" t="s">
        <v>92</v>
      </c>
      <c r="AI55" s="250" t="str">
        <f t="shared" si="20"/>
        <v>UTDATLAS-FRATLAS-R-HD-312-31B</v>
      </c>
    </row>
    <row r="56" spans="1:78" ht="54" customHeight="1">
      <c r="A56" s="281"/>
      <c r="B56" s="285" t="s">
        <v>59</v>
      </c>
      <c r="C56" s="260" t="s">
        <v>101</v>
      </c>
      <c r="D56" s="260" t="s">
        <v>60</v>
      </c>
      <c r="E56" s="260" t="s">
        <v>61</v>
      </c>
      <c r="F56" s="260">
        <v>2018</v>
      </c>
      <c r="G56" s="362"/>
      <c r="H56" s="260" t="s">
        <v>53</v>
      </c>
      <c r="I56" s="262" t="s">
        <v>27</v>
      </c>
      <c r="J56" s="283" t="s">
        <v>62</v>
      </c>
      <c r="K56" s="260" t="s">
        <v>63</v>
      </c>
      <c r="L56" s="284" t="s">
        <v>102</v>
      </c>
      <c r="M56" s="263" t="s">
        <v>65</v>
      </c>
      <c r="N56" s="264">
        <v>4920</v>
      </c>
      <c r="O56" s="337">
        <v>3</v>
      </c>
      <c r="P56" s="342">
        <v>0</v>
      </c>
      <c r="Q56" s="265">
        <v>1</v>
      </c>
      <c r="R56" s="266">
        <v>1</v>
      </c>
      <c r="S56" s="267">
        <f t="shared" si="18"/>
        <v>14760</v>
      </c>
      <c r="T56" s="332">
        <v>0</v>
      </c>
      <c r="U56" s="285" t="s">
        <v>103</v>
      </c>
      <c r="V56" s="263" t="s">
        <v>67</v>
      </c>
      <c r="W56" s="286"/>
      <c r="X56" s="269" t="s">
        <v>323</v>
      </c>
      <c r="Y56" s="234" t="s">
        <v>330</v>
      </c>
      <c r="Z56" s="234" t="s">
        <v>276</v>
      </c>
      <c r="AA56" s="234">
        <v>3</v>
      </c>
      <c r="AB56" s="234" t="s">
        <v>329</v>
      </c>
      <c r="AC56" s="234" t="s">
        <v>320</v>
      </c>
      <c r="AD56" s="270" t="str">
        <f t="shared" si="19"/>
        <v>RHD3NS</v>
      </c>
      <c r="AE56" s="271" t="s">
        <v>322</v>
      </c>
      <c r="AF56" s="272" t="s">
        <v>310</v>
      </c>
      <c r="AG56" s="272" t="s">
        <v>68</v>
      </c>
      <c r="AH56" s="273" t="s">
        <v>39</v>
      </c>
      <c r="AI56" s="250" t="str">
        <f t="shared" si="20"/>
        <v>UTDATLAS-FRATLAS-R-HD-3NS-35B</v>
      </c>
      <c r="AJ56" s="319"/>
      <c r="AK56" s="319"/>
      <c r="AL56" s="319"/>
      <c r="AM56" s="319"/>
      <c r="AN56" s="319"/>
      <c r="AO56" s="319"/>
      <c r="AP56" s="319"/>
      <c r="AQ56" s="319"/>
      <c r="AR56" s="319"/>
      <c r="AS56" s="319"/>
      <c r="AT56" s="319"/>
      <c r="AU56" s="319"/>
      <c r="AV56" s="319"/>
      <c r="AW56" s="319"/>
      <c r="AX56" s="319"/>
      <c r="AY56" s="319"/>
      <c r="AZ56" s="319"/>
      <c r="BA56" s="319"/>
      <c r="BB56" s="319"/>
      <c r="BC56" s="319"/>
      <c r="BD56" s="319"/>
      <c r="BE56" s="319"/>
      <c r="BF56" s="319"/>
      <c r="BG56" s="319"/>
      <c r="BH56" s="319"/>
      <c r="BI56" s="319"/>
      <c r="BJ56" s="319"/>
      <c r="BK56" s="319"/>
      <c r="BL56" s="319"/>
      <c r="BM56" s="319"/>
      <c r="BN56" s="319"/>
      <c r="BO56" s="319"/>
      <c r="BP56" s="319"/>
      <c r="BQ56" s="319"/>
      <c r="BR56" s="319"/>
      <c r="BS56" s="319"/>
      <c r="BT56" s="319"/>
      <c r="BU56" s="319"/>
      <c r="BV56" s="319"/>
      <c r="BW56" s="319"/>
      <c r="BX56" s="319"/>
      <c r="BY56" s="319"/>
      <c r="BZ56" s="319"/>
    </row>
    <row r="57" spans="1:78" ht="54" customHeight="1">
      <c r="A57" s="281"/>
      <c r="B57" s="285" t="s">
        <v>59</v>
      </c>
      <c r="C57" s="260" t="s">
        <v>101</v>
      </c>
      <c r="D57" s="260" t="s">
        <v>60</v>
      </c>
      <c r="E57" s="260" t="s">
        <v>61</v>
      </c>
      <c r="F57" s="260">
        <v>2019</v>
      </c>
      <c r="G57" s="362"/>
      <c r="H57" s="260" t="s">
        <v>53</v>
      </c>
      <c r="I57" s="262" t="s">
        <v>27</v>
      </c>
      <c r="J57" s="283" t="s">
        <v>62</v>
      </c>
      <c r="K57" s="260" t="s">
        <v>63</v>
      </c>
      <c r="L57" s="284" t="s">
        <v>102</v>
      </c>
      <c r="M57" s="263" t="s">
        <v>65</v>
      </c>
      <c r="N57" s="340">
        <v>5067.6000000000004</v>
      </c>
      <c r="O57" s="337">
        <v>12</v>
      </c>
      <c r="P57" s="342">
        <v>7</v>
      </c>
      <c r="Q57" s="265">
        <v>1</v>
      </c>
      <c r="R57" s="266">
        <v>1</v>
      </c>
      <c r="S57" s="267">
        <f t="shared" si="18"/>
        <v>60811.200000000004</v>
      </c>
      <c r="T57" s="332">
        <v>38422.339999999997</v>
      </c>
      <c r="U57" s="285" t="s">
        <v>103</v>
      </c>
      <c r="V57" s="263" t="s">
        <v>67</v>
      </c>
      <c r="W57" s="286"/>
      <c r="X57" s="269" t="s">
        <v>323</v>
      </c>
      <c r="Y57" s="234" t="s">
        <v>330</v>
      </c>
      <c r="Z57" s="234" t="s">
        <v>276</v>
      </c>
      <c r="AA57" s="234">
        <v>3</v>
      </c>
      <c r="AB57" s="234" t="s">
        <v>329</v>
      </c>
      <c r="AC57" s="234" t="s">
        <v>320</v>
      </c>
      <c r="AD57" s="270" t="str">
        <f t="shared" si="19"/>
        <v>RHD3NS</v>
      </c>
      <c r="AE57" s="271" t="s">
        <v>322</v>
      </c>
      <c r="AF57" s="272" t="s">
        <v>310</v>
      </c>
      <c r="AG57" s="272" t="s">
        <v>68</v>
      </c>
      <c r="AH57" s="273" t="s">
        <v>39</v>
      </c>
      <c r="AI57" s="250" t="str">
        <f t="shared" si="20"/>
        <v>UTDATLAS-FRATLAS-R-HD-3NS-35B</v>
      </c>
      <c r="AJ57" s="318"/>
      <c r="AK57" s="318"/>
      <c r="AL57" s="318"/>
      <c r="AM57" s="318"/>
      <c r="AN57" s="318"/>
      <c r="AO57" s="318"/>
      <c r="AP57" s="318"/>
      <c r="AQ57" s="318"/>
      <c r="AR57" s="318"/>
      <c r="AS57" s="318"/>
      <c r="AT57" s="318"/>
      <c r="AU57" s="318"/>
      <c r="AV57" s="318"/>
      <c r="AW57" s="318"/>
      <c r="AX57" s="318"/>
      <c r="AY57" s="318"/>
      <c r="AZ57" s="318"/>
      <c r="BA57" s="318"/>
      <c r="BB57" s="318"/>
      <c r="BC57" s="318"/>
      <c r="BD57" s="318"/>
      <c r="BE57" s="318"/>
      <c r="BF57" s="318"/>
      <c r="BG57" s="318"/>
      <c r="BH57" s="318"/>
      <c r="BI57" s="318"/>
      <c r="BJ57" s="318"/>
      <c r="BK57" s="318"/>
      <c r="BL57" s="318"/>
      <c r="BM57" s="318"/>
      <c r="BN57" s="318"/>
      <c r="BO57" s="318"/>
      <c r="BP57" s="318"/>
      <c r="BQ57" s="318"/>
      <c r="BR57" s="318"/>
      <c r="BS57" s="318"/>
      <c r="BT57" s="318"/>
      <c r="BU57" s="318"/>
      <c r="BV57" s="318"/>
      <c r="BW57" s="318"/>
      <c r="BX57" s="318"/>
      <c r="BY57" s="318"/>
      <c r="BZ57" s="318"/>
    </row>
    <row r="58" spans="1:78" ht="54" customHeight="1">
      <c r="A58" s="281"/>
      <c r="B58" s="285" t="s">
        <v>59</v>
      </c>
      <c r="C58" s="260" t="s">
        <v>101</v>
      </c>
      <c r="D58" s="260" t="s">
        <v>60</v>
      </c>
      <c r="E58" s="260" t="s">
        <v>61</v>
      </c>
      <c r="F58" s="260">
        <v>2020</v>
      </c>
      <c r="G58" s="362"/>
      <c r="H58" s="260" t="s">
        <v>53</v>
      </c>
      <c r="I58" s="262" t="s">
        <v>27</v>
      </c>
      <c r="J58" s="283" t="s">
        <v>62</v>
      </c>
      <c r="K58" s="260" t="s">
        <v>63</v>
      </c>
      <c r="L58" s="284" t="s">
        <v>102</v>
      </c>
      <c r="M58" s="263" t="s">
        <v>65</v>
      </c>
      <c r="N58" s="340">
        <v>5219.6279999999997</v>
      </c>
      <c r="O58" s="265">
        <v>12</v>
      </c>
      <c r="P58" s="342">
        <v>5219.63</v>
      </c>
      <c r="Q58" s="265">
        <v>1</v>
      </c>
      <c r="R58" s="266">
        <v>1</v>
      </c>
      <c r="S58" s="267">
        <f t="shared" si="18"/>
        <v>62635.535999999993</v>
      </c>
      <c r="T58" s="332">
        <v>65866.87</v>
      </c>
      <c r="U58" s="285" t="s">
        <v>103</v>
      </c>
      <c r="V58" s="263" t="s">
        <v>67</v>
      </c>
      <c r="W58" s="286"/>
      <c r="X58" s="269" t="s">
        <v>323</v>
      </c>
      <c r="Y58" s="234" t="s">
        <v>330</v>
      </c>
      <c r="Z58" s="234" t="s">
        <v>276</v>
      </c>
      <c r="AA58" s="234">
        <v>3</v>
      </c>
      <c r="AB58" s="234" t="s">
        <v>329</v>
      </c>
      <c r="AC58" s="234" t="s">
        <v>320</v>
      </c>
      <c r="AD58" s="270" t="str">
        <f t="shared" si="19"/>
        <v>RHD3NS</v>
      </c>
      <c r="AE58" s="271" t="s">
        <v>322</v>
      </c>
      <c r="AF58" s="272" t="s">
        <v>310</v>
      </c>
      <c r="AG58" s="272" t="s">
        <v>68</v>
      </c>
      <c r="AH58" s="273" t="s">
        <v>39</v>
      </c>
      <c r="AI58" s="250" t="str">
        <f t="shared" si="20"/>
        <v>UTDATLAS-FRATLAS-R-HD-3NS-35B</v>
      </c>
      <c r="AJ58" s="318"/>
      <c r="AK58" s="318"/>
      <c r="AL58" s="318"/>
      <c r="AM58" s="318"/>
      <c r="AN58" s="318"/>
      <c r="AO58" s="318"/>
      <c r="AP58" s="318"/>
      <c r="AQ58" s="318"/>
      <c r="AR58" s="318"/>
      <c r="AS58" s="318"/>
      <c r="AT58" s="318"/>
      <c r="AU58" s="318"/>
      <c r="AV58" s="318"/>
      <c r="AW58" s="318"/>
      <c r="AX58" s="318"/>
      <c r="AY58" s="318"/>
      <c r="AZ58" s="318"/>
      <c r="BA58" s="318"/>
      <c r="BB58" s="318"/>
      <c r="BC58" s="318"/>
      <c r="BD58" s="318"/>
      <c r="BE58" s="318"/>
      <c r="BF58" s="318"/>
      <c r="BG58" s="318"/>
      <c r="BH58" s="318"/>
      <c r="BI58" s="318"/>
      <c r="BJ58" s="318"/>
      <c r="BK58" s="318"/>
      <c r="BL58" s="318"/>
      <c r="BM58" s="318"/>
      <c r="BN58" s="318"/>
      <c r="BO58" s="318"/>
      <c r="BP58" s="318"/>
      <c r="BQ58" s="318"/>
      <c r="BR58" s="318"/>
      <c r="BS58" s="318"/>
      <c r="BT58" s="318"/>
      <c r="BU58" s="318"/>
      <c r="BV58" s="318"/>
      <c r="BW58" s="318"/>
      <c r="BX58" s="318"/>
      <c r="BY58" s="318"/>
      <c r="BZ58" s="318"/>
    </row>
    <row r="59" spans="1:78" ht="54" customHeight="1">
      <c r="A59" s="281"/>
      <c r="B59" s="285" t="s">
        <v>59</v>
      </c>
      <c r="C59" s="260" t="s">
        <v>101</v>
      </c>
      <c r="D59" s="260" t="s">
        <v>60</v>
      </c>
      <c r="E59" s="260" t="s">
        <v>61</v>
      </c>
      <c r="F59" s="260">
        <v>2021</v>
      </c>
      <c r="G59" s="362"/>
      <c r="H59" s="260" t="s">
        <v>53</v>
      </c>
      <c r="I59" s="262" t="s">
        <v>27</v>
      </c>
      <c r="J59" s="283" t="s">
        <v>62</v>
      </c>
      <c r="K59" s="260" t="s">
        <v>63</v>
      </c>
      <c r="L59" s="284" t="s">
        <v>102</v>
      </c>
      <c r="M59" s="263" t="s">
        <v>65</v>
      </c>
      <c r="N59" s="340">
        <v>5376.21684</v>
      </c>
      <c r="O59" s="337">
        <v>10</v>
      </c>
      <c r="P59" s="342">
        <v>11</v>
      </c>
      <c r="Q59" s="265">
        <v>1</v>
      </c>
      <c r="R59" s="266">
        <v>1</v>
      </c>
      <c r="S59" s="325">
        <f t="shared" si="18"/>
        <v>53762.168400000002</v>
      </c>
      <c r="T59" s="332">
        <v>60377.96</v>
      </c>
      <c r="U59" s="285" t="s">
        <v>103</v>
      </c>
      <c r="V59" s="263" t="s">
        <v>67</v>
      </c>
      <c r="W59" s="286"/>
      <c r="X59" s="269" t="s">
        <v>323</v>
      </c>
      <c r="Y59" s="234" t="s">
        <v>330</v>
      </c>
      <c r="Z59" s="234" t="s">
        <v>276</v>
      </c>
      <c r="AA59" s="234">
        <v>3</v>
      </c>
      <c r="AB59" s="234" t="s">
        <v>329</v>
      </c>
      <c r="AC59" s="234" t="s">
        <v>320</v>
      </c>
      <c r="AD59" s="270" t="str">
        <f t="shared" si="19"/>
        <v>RHD3NS</v>
      </c>
      <c r="AE59" s="271" t="s">
        <v>322</v>
      </c>
      <c r="AF59" s="272" t="s">
        <v>310</v>
      </c>
      <c r="AG59" s="272" t="s">
        <v>68</v>
      </c>
      <c r="AH59" s="273" t="s">
        <v>39</v>
      </c>
      <c r="AI59" s="250" t="str">
        <f t="shared" si="20"/>
        <v>UTDATLAS-FRATLAS-R-HD-3NS-35B</v>
      </c>
      <c r="AJ59" s="318"/>
      <c r="AK59" s="318"/>
      <c r="AL59" s="318"/>
      <c r="AM59" s="318"/>
      <c r="AN59" s="318"/>
      <c r="AO59" s="318"/>
      <c r="AP59" s="318"/>
      <c r="AQ59" s="318"/>
      <c r="AR59" s="318"/>
      <c r="AS59" s="318"/>
      <c r="AT59" s="318"/>
      <c r="AU59" s="318"/>
      <c r="AV59" s="318"/>
      <c r="AW59" s="318"/>
      <c r="AX59" s="318"/>
      <c r="AY59" s="318"/>
      <c r="AZ59" s="318"/>
      <c r="BA59" s="318"/>
      <c r="BB59" s="318"/>
      <c r="BC59" s="318"/>
      <c r="BD59" s="318"/>
      <c r="BE59" s="318"/>
      <c r="BF59" s="318"/>
      <c r="BG59" s="318"/>
      <c r="BH59" s="318"/>
      <c r="BI59" s="318"/>
      <c r="BJ59" s="318"/>
      <c r="BK59" s="318"/>
      <c r="BL59" s="318"/>
      <c r="BM59" s="318"/>
      <c r="BN59" s="318"/>
      <c r="BO59" s="318"/>
      <c r="BP59" s="318"/>
      <c r="BQ59" s="318"/>
      <c r="BR59" s="318"/>
      <c r="BS59" s="318"/>
      <c r="BT59" s="318"/>
      <c r="BU59" s="318"/>
      <c r="BV59" s="318"/>
      <c r="BW59" s="318"/>
      <c r="BX59" s="318"/>
      <c r="BY59" s="318"/>
      <c r="BZ59" s="318"/>
    </row>
    <row r="60" spans="1:78" ht="54" customHeight="1">
      <c r="A60" s="281"/>
      <c r="B60" s="285" t="s">
        <v>59</v>
      </c>
      <c r="C60" s="260" t="s">
        <v>101</v>
      </c>
      <c r="D60" s="260" t="s">
        <v>60</v>
      </c>
      <c r="E60" s="260" t="s">
        <v>61</v>
      </c>
      <c r="F60" s="260">
        <v>2019</v>
      </c>
      <c r="G60" s="362"/>
      <c r="H60" s="260" t="s">
        <v>53</v>
      </c>
      <c r="I60" s="262" t="s">
        <v>27</v>
      </c>
      <c r="J60" s="283" t="s">
        <v>62</v>
      </c>
      <c r="K60" s="260" t="s">
        <v>63</v>
      </c>
      <c r="L60" s="284" t="s">
        <v>110</v>
      </c>
      <c r="M60" s="263" t="s">
        <v>65</v>
      </c>
      <c r="N60" s="340">
        <v>4202.3999999999996</v>
      </c>
      <c r="O60" s="337">
        <v>12</v>
      </c>
      <c r="P60" s="335" t="s">
        <v>346</v>
      </c>
      <c r="Q60" s="265">
        <v>1</v>
      </c>
      <c r="R60" s="266">
        <v>0</v>
      </c>
      <c r="S60" s="302">
        <f t="shared" si="18"/>
        <v>0</v>
      </c>
      <c r="T60" s="332">
        <v>29371.15</v>
      </c>
      <c r="U60" s="285" t="s">
        <v>103</v>
      </c>
      <c r="V60" s="263" t="s">
        <v>67</v>
      </c>
      <c r="W60" s="286"/>
      <c r="X60" s="269" t="s">
        <v>323</v>
      </c>
      <c r="Y60" s="234" t="s">
        <v>330</v>
      </c>
      <c r="Z60" s="234" t="s">
        <v>276</v>
      </c>
      <c r="AA60" s="234">
        <v>3</v>
      </c>
      <c r="AB60" s="234" t="s">
        <v>329</v>
      </c>
      <c r="AC60" s="234" t="s">
        <v>320</v>
      </c>
      <c r="AD60" s="270" t="str">
        <f t="shared" si="19"/>
        <v>RHD3NS</v>
      </c>
      <c r="AE60" s="271" t="s">
        <v>322</v>
      </c>
      <c r="AF60" s="272" t="s">
        <v>310</v>
      </c>
      <c r="AG60" s="272" t="s">
        <v>68</v>
      </c>
      <c r="AH60" s="273" t="s">
        <v>39</v>
      </c>
      <c r="AI60" s="250" t="str">
        <f t="shared" si="20"/>
        <v>UTDATLAS-FRATLAS-R-HD-3NS-35B</v>
      </c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8"/>
      <c r="AW60" s="318"/>
      <c r="AX60" s="318"/>
      <c r="AY60" s="318"/>
      <c r="AZ60" s="318"/>
      <c r="BA60" s="318"/>
      <c r="BB60" s="318"/>
      <c r="BC60" s="318"/>
      <c r="BD60" s="318"/>
      <c r="BE60" s="318"/>
      <c r="BF60" s="318"/>
      <c r="BG60" s="318"/>
      <c r="BH60" s="318"/>
      <c r="BI60" s="318"/>
      <c r="BJ60" s="318"/>
      <c r="BK60" s="318"/>
      <c r="BL60" s="318"/>
      <c r="BM60" s="318"/>
      <c r="BN60" s="318"/>
      <c r="BO60" s="318"/>
      <c r="BP60" s="318"/>
      <c r="BQ60" s="318"/>
      <c r="BR60" s="318"/>
      <c r="BS60" s="318"/>
      <c r="BT60" s="318"/>
      <c r="BU60" s="318"/>
      <c r="BV60" s="318"/>
      <c r="BW60" s="318"/>
      <c r="BX60" s="318"/>
      <c r="BY60" s="318"/>
      <c r="BZ60" s="318"/>
    </row>
    <row r="61" spans="1:78" ht="54" customHeight="1">
      <c r="A61" s="281"/>
      <c r="B61" s="285" t="s">
        <v>59</v>
      </c>
      <c r="C61" s="260" t="s">
        <v>101</v>
      </c>
      <c r="D61" s="260" t="s">
        <v>60</v>
      </c>
      <c r="E61" s="260" t="s">
        <v>61</v>
      </c>
      <c r="F61" s="260">
        <v>2020</v>
      </c>
      <c r="G61" s="362"/>
      <c r="H61" s="260" t="s">
        <v>53</v>
      </c>
      <c r="I61" s="262" t="s">
        <v>27</v>
      </c>
      <c r="J61" s="283" t="s">
        <v>62</v>
      </c>
      <c r="K61" s="260" t="s">
        <v>63</v>
      </c>
      <c r="L61" s="284" t="s">
        <v>110</v>
      </c>
      <c r="M61" s="263" t="s">
        <v>65</v>
      </c>
      <c r="N61" s="365">
        <v>4328.4719999999998</v>
      </c>
      <c r="O61" s="265">
        <v>12</v>
      </c>
      <c r="P61" s="342">
        <v>3797.3</v>
      </c>
      <c r="Q61" s="265">
        <v>1</v>
      </c>
      <c r="R61" s="266">
        <v>1</v>
      </c>
      <c r="S61" s="325">
        <f t="shared" si="18"/>
        <v>51941.663999999997</v>
      </c>
      <c r="T61" s="332">
        <v>45567.57</v>
      </c>
      <c r="U61" s="285" t="s">
        <v>103</v>
      </c>
      <c r="V61" s="263" t="s">
        <v>67</v>
      </c>
      <c r="W61" s="286"/>
      <c r="X61" s="269" t="s">
        <v>323</v>
      </c>
      <c r="Y61" s="234" t="s">
        <v>330</v>
      </c>
      <c r="Z61" s="234" t="s">
        <v>276</v>
      </c>
      <c r="AA61" s="234">
        <v>3</v>
      </c>
      <c r="AB61" s="234" t="s">
        <v>329</v>
      </c>
      <c r="AC61" s="234" t="s">
        <v>320</v>
      </c>
      <c r="AD61" s="270" t="str">
        <f t="shared" si="19"/>
        <v>RHD3NS</v>
      </c>
      <c r="AE61" s="271" t="s">
        <v>322</v>
      </c>
      <c r="AF61" s="272" t="s">
        <v>310</v>
      </c>
      <c r="AG61" s="272" t="s">
        <v>68</v>
      </c>
      <c r="AH61" s="273" t="s">
        <v>39</v>
      </c>
      <c r="AI61" s="250" t="str">
        <f t="shared" si="20"/>
        <v>UTDATLAS-FRATLAS-R-HD-3NS-35B</v>
      </c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  <c r="AU61" s="318"/>
      <c r="AV61" s="318"/>
      <c r="AW61" s="318"/>
      <c r="AX61" s="318"/>
      <c r="AY61" s="318"/>
      <c r="AZ61" s="318"/>
      <c r="BA61" s="318"/>
      <c r="BB61" s="318"/>
      <c r="BC61" s="318"/>
      <c r="BD61" s="318"/>
      <c r="BE61" s="318"/>
      <c r="BF61" s="318"/>
      <c r="BG61" s="318"/>
      <c r="BH61" s="318"/>
      <c r="BI61" s="318"/>
      <c r="BJ61" s="318"/>
      <c r="BK61" s="318"/>
      <c r="BL61" s="318"/>
      <c r="BM61" s="318"/>
      <c r="BN61" s="318"/>
      <c r="BO61" s="318"/>
      <c r="BP61" s="318"/>
      <c r="BQ61" s="318"/>
      <c r="BR61" s="318"/>
      <c r="BS61" s="318"/>
      <c r="BT61" s="318"/>
      <c r="BU61" s="318"/>
      <c r="BV61" s="318"/>
      <c r="BW61" s="318"/>
      <c r="BX61" s="318"/>
      <c r="BY61" s="318"/>
      <c r="BZ61" s="318"/>
    </row>
    <row r="62" spans="1:78" ht="54" customHeight="1">
      <c r="A62" s="281"/>
      <c r="B62" s="285" t="s">
        <v>59</v>
      </c>
      <c r="C62" s="260" t="s">
        <v>101</v>
      </c>
      <c r="D62" s="260" t="s">
        <v>60</v>
      </c>
      <c r="E62" s="260" t="s">
        <v>61</v>
      </c>
      <c r="F62" s="260">
        <v>2021</v>
      </c>
      <c r="G62" s="362"/>
      <c r="H62" s="260" t="s">
        <v>53</v>
      </c>
      <c r="I62" s="262" t="s">
        <v>27</v>
      </c>
      <c r="J62" s="283" t="s">
        <v>62</v>
      </c>
      <c r="K62" s="260" t="s">
        <v>63</v>
      </c>
      <c r="L62" s="284" t="s">
        <v>110</v>
      </c>
      <c r="M62" s="263" t="s">
        <v>65</v>
      </c>
      <c r="N62" s="365">
        <v>4458.3261599999996</v>
      </c>
      <c r="O62" s="337">
        <v>10</v>
      </c>
      <c r="P62" s="342">
        <v>8</v>
      </c>
      <c r="Q62" s="265">
        <v>1</v>
      </c>
      <c r="R62" s="266">
        <v>1</v>
      </c>
      <c r="S62" s="267">
        <f t="shared" si="18"/>
        <v>44583.261599999998</v>
      </c>
      <c r="T62" s="332">
        <v>30378.38</v>
      </c>
      <c r="U62" s="285" t="s">
        <v>103</v>
      </c>
      <c r="V62" s="263" t="s">
        <v>67</v>
      </c>
      <c r="W62" s="286"/>
      <c r="X62" s="269" t="s">
        <v>323</v>
      </c>
      <c r="Y62" s="234" t="s">
        <v>330</v>
      </c>
      <c r="Z62" s="234" t="s">
        <v>276</v>
      </c>
      <c r="AA62" s="234">
        <v>3</v>
      </c>
      <c r="AB62" s="234" t="s">
        <v>329</v>
      </c>
      <c r="AC62" s="234" t="s">
        <v>320</v>
      </c>
      <c r="AD62" s="270" t="str">
        <f t="shared" si="19"/>
        <v>RHD3NS</v>
      </c>
      <c r="AE62" s="271" t="s">
        <v>322</v>
      </c>
      <c r="AF62" s="272" t="s">
        <v>310</v>
      </c>
      <c r="AG62" s="272" t="s">
        <v>68</v>
      </c>
      <c r="AH62" s="273" t="s">
        <v>39</v>
      </c>
      <c r="AI62" s="250" t="str">
        <f t="shared" si="20"/>
        <v>UTDATLAS-FRATLAS-R-HD-3NS-35B</v>
      </c>
    </row>
    <row r="63" spans="1:78" ht="54" customHeight="1">
      <c r="A63" s="346"/>
      <c r="B63" s="361"/>
      <c r="C63" s="348"/>
      <c r="D63" s="362"/>
      <c r="E63" s="348"/>
      <c r="F63" s="348">
        <v>2019</v>
      </c>
      <c r="G63" s="348"/>
      <c r="H63" s="348"/>
      <c r="I63" s="349"/>
      <c r="J63" s="283" t="s">
        <v>62</v>
      </c>
      <c r="K63" s="260" t="s">
        <v>63</v>
      </c>
      <c r="L63" s="350" t="s">
        <v>345</v>
      </c>
      <c r="M63" s="351"/>
      <c r="N63" s="352"/>
      <c r="O63" s="353"/>
      <c r="P63" s="353"/>
      <c r="Q63" s="353"/>
      <c r="R63" s="354"/>
      <c r="S63" s="355">
        <v>0</v>
      </c>
      <c r="T63" s="356">
        <v>3182.14</v>
      </c>
      <c r="U63" s="347"/>
      <c r="V63" s="351"/>
      <c r="W63" s="357"/>
      <c r="X63" s="358"/>
      <c r="AD63" s="358"/>
      <c r="AE63" s="359"/>
      <c r="AH63" s="360"/>
    </row>
    <row r="64" spans="1:78" ht="54" customHeight="1">
      <c r="A64" s="346"/>
      <c r="B64" s="361"/>
      <c r="C64" s="348"/>
      <c r="D64" s="362"/>
      <c r="E64" s="348"/>
      <c r="F64" s="348">
        <v>2020</v>
      </c>
      <c r="G64" s="348"/>
      <c r="H64" s="348"/>
      <c r="I64" s="349"/>
      <c r="J64" s="283" t="s">
        <v>62</v>
      </c>
      <c r="K64" s="260" t="s">
        <v>63</v>
      </c>
      <c r="L64" s="350" t="s">
        <v>345</v>
      </c>
      <c r="M64" s="351"/>
      <c r="N64" s="352"/>
      <c r="O64" s="353"/>
      <c r="P64" s="353"/>
      <c r="Q64" s="353"/>
      <c r="R64" s="354"/>
      <c r="S64" s="355">
        <v>0</v>
      </c>
      <c r="T64" s="356">
        <v>3182.14</v>
      </c>
      <c r="U64" s="347"/>
      <c r="V64" s="351"/>
      <c r="W64" s="357"/>
      <c r="X64" s="358"/>
      <c r="AD64" s="358"/>
      <c r="AE64" s="359"/>
      <c r="AH64" s="360"/>
    </row>
    <row r="65" spans="1:34" ht="54" customHeight="1">
      <c r="A65" s="346"/>
      <c r="B65" s="285" t="s">
        <v>59</v>
      </c>
      <c r="C65" s="348"/>
      <c r="D65" s="260" t="s">
        <v>60</v>
      </c>
      <c r="E65" s="348"/>
      <c r="F65" s="348">
        <v>2021</v>
      </c>
      <c r="G65" s="348"/>
      <c r="H65" s="348"/>
      <c r="I65" s="349"/>
      <c r="J65" s="283" t="s">
        <v>62</v>
      </c>
      <c r="K65" s="260" t="s">
        <v>63</v>
      </c>
      <c r="L65" s="350" t="s">
        <v>345</v>
      </c>
      <c r="M65" s="351"/>
      <c r="N65" s="352"/>
      <c r="O65" s="353"/>
      <c r="P65" s="353"/>
      <c r="Q65" s="353"/>
      <c r="R65" s="354"/>
      <c r="S65" s="355">
        <v>0</v>
      </c>
      <c r="T65" s="356">
        <v>3182.14</v>
      </c>
      <c r="U65" s="347"/>
      <c r="V65" s="351"/>
      <c r="W65" s="357"/>
      <c r="X65" s="358"/>
      <c r="AD65" s="358"/>
      <c r="AE65" s="359"/>
      <c r="AH65" s="360"/>
    </row>
    <row r="66" spans="1:34" ht="14.5"/>
    <row r="67" spans="1:34" ht="14.5">
      <c r="R67" s="326" t="s">
        <v>334</v>
      </c>
      <c r="S67" s="327">
        <f>SUM(S10:S62)</f>
        <v>854523.58835999982</v>
      </c>
      <c r="T67" s="327">
        <f>SUM(T10:T65)</f>
        <v>854523.58</v>
      </c>
    </row>
    <row r="68" spans="1:34" ht="14.5">
      <c r="R68" s="326" t="s">
        <v>335</v>
      </c>
      <c r="S68" s="327">
        <f>+S67*10.5%</f>
        <v>89724.97677779998</v>
      </c>
      <c r="T68" s="327">
        <f>+T67*10.5%</f>
        <v>89724.97589999999</v>
      </c>
    </row>
    <row r="69" spans="1:34" ht="14.5">
      <c r="R69" s="326" t="s">
        <v>336</v>
      </c>
      <c r="S69" s="327">
        <f>+S67+S68</f>
        <v>944248.56513779983</v>
      </c>
      <c r="T69" s="327">
        <f>+T67+T68</f>
        <v>944248.55589999992</v>
      </c>
    </row>
    <row r="70" spans="1:34" ht="14.5"/>
    <row r="71" spans="1:34" ht="14.5"/>
    <row r="72" spans="1:34" ht="14.5"/>
    <row r="73" spans="1:34" ht="14.5"/>
    <row r="74" spans="1:34" ht="14.5"/>
    <row r="75" spans="1:34" ht="14.5"/>
    <row r="76" spans="1:34" ht="14.5"/>
    <row r="77" spans="1:34" ht="14.5"/>
    <row r="78" spans="1:34" ht="14.5"/>
    <row r="79" spans="1:34" ht="14.5"/>
    <row r="80" spans="1:34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  <row r="1001" ht="14.5"/>
    <row r="1002" ht="14.5"/>
    <row r="1003" ht="14.5"/>
    <row r="1004" ht="14.5"/>
    <row r="1005" ht="14.5"/>
    <row r="1006" ht="14.5"/>
    <row r="1007" ht="14.5"/>
    <row r="1008" ht="14.5"/>
    <row r="1009" ht="14.5"/>
    <row r="1010" ht="14.5"/>
    <row r="1011" ht="14.5"/>
    <row r="1012" ht="14.5"/>
    <row r="1013" ht="14.5"/>
    <row r="1014" ht="14.5"/>
    <row r="1015" ht="14.5"/>
    <row r="1016" ht="14.5"/>
    <row r="1017" ht="14.5"/>
    <row r="1018" ht="14.5"/>
    <row r="1019" ht="14.5"/>
    <row r="1020" ht="14.5"/>
    <row r="1021" ht="14.5"/>
    <row r="1022" ht="14.5"/>
    <row r="1023" ht="14.5"/>
    <row r="1024" ht="14.5"/>
    <row r="1025" ht="14.5"/>
    <row r="1026" ht="14.5"/>
    <row r="1027" ht="14.5"/>
    <row r="1028" ht="14.5"/>
    <row r="1029" ht="14.5"/>
    <row r="1030" ht="14.5"/>
    <row r="1031" ht="14.5"/>
    <row r="1032" ht="14.5"/>
    <row r="1033" ht="14.5"/>
    <row r="1034" ht="14.5"/>
    <row r="1035" ht="14.5"/>
    <row r="1036" ht="14.5"/>
    <row r="1037" ht="14.5"/>
    <row r="1038" ht="14.5"/>
    <row r="1039" ht="14.5"/>
    <row r="1040" ht="14.5"/>
    <row r="1041" ht="14.5"/>
    <row r="1042" ht="14.5"/>
    <row r="1043" ht="14.5"/>
    <row r="1044" ht="14.5"/>
    <row r="1045" ht="14.5"/>
    <row r="1046" ht="14.5"/>
    <row r="1047" ht="14.5"/>
    <row r="1048" ht="14.5"/>
    <row r="1049" ht="14.5"/>
    <row r="1050" ht="14.5"/>
    <row r="1051" ht="14.5"/>
    <row r="1052" ht="14.5"/>
    <row r="1053" ht="14.5"/>
    <row r="1054" ht="14.5"/>
    <row r="1055" ht="14.5"/>
    <row r="1056" ht="14.5"/>
    <row r="1057" ht="14.5"/>
    <row r="1058" ht="14.5"/>
    <row r="1059" ht="14.5"/>
    <row r="1060" ht="14.5"/>
    <row r="1061" ht="14.5"/>
    <row r="1062" ht="14.5"/>
    <row r="1063" ht="14.5"/>
    <row r="1064" ht="14.5"/>
    <row r="1065" ht="14.5"/>
    <row r="1066" ht="14.5"/>
    <row r="1067" ht="14.5"/>
    <row r="1068" ht="14.5"/>
    <row r="1069" ht="14.5"/>
    <row r="1070" ht="14.5"/>
    <row r="1071" ht="14.5"/>
    <row r="1072" ht="14.5"/>
    <row r="1073" ht="14.5"/>
    <row r="1074" ht="14.5"/>
    <row r="1075" ht="14.5"/>
    <row r="1076" ht="14.5"/>
    <row r="1077" ht="14.5"/>
    <row r="1078" ht="14.5"/>
    <row r="1079" ht="14.5"/>
    <row r="1080" ht="14.5"/>
    <row r="1081" ht="14.5"/>
    <row r="1082" ht="14.5"/>
    <row r="1083" ht="14.5"/>
    <row r="1084" ht="14.5"/>
    <row r="1085" ht="14.5"/>
    <row r="1086" ht="14.5"/>
    <row r="1087" ht="14.5"/>
    <row r="1088" ht="14.5"/>
    <row r="1089" ht="14.5"/>
    <row r="1090" ht="14.5"/>
    <row r="1091" ht="14.5"/>
    <row r="1092" ht="14.5"/>
    <row r="1093" ht="14.5"/>
    <row r="1094" ht="14.5"/>
    <row r="1095" ht="14.5"/>
    <row r="1096" ht="14.5"/>
    <row r="1097" ht="14.5"/>
    <row r="1098" ht="14.5"/>
    <row r="1099" ht="14.5"/>
    <row r="1100" ht="14.5"/>
    <row r="1101" ht="14.5"/>
    <row r="1102" ht="14.5"/>
    <row r="1103" ht="14.5"/>
    <row r="1104" ht="14.5"/>
    <row r="1105" ht="14.5"/>
    <row r="1106" ht="14.5"/>
    <row r="1107" ht="14.5"/>
    <row r="1108" ht="14.5"/>
    <row r="1109" ht="14.5"/>
    <row r="1110" ht="14.5"/>
    <row r="1111" ht="14.5"/>
    <row r="1112" ht="14.5"/>
    <row r="1113" ht="14.5"/>
    <row r="1114" ht="14.5"/>
    <row r="1115" ht="14.5"/>
    <row r="1116" ht="14.5"/>
    <row r="1117" ht="14.5"/>
    <row r="1118" ht="14.5"/>
    <row r="1119" ht="14.5"/>
    <row r="1120" ht="14.5"/>
    <row r="1121" ht="14.5"/>
    <row r="1122" ht="14.5"/>
    <row r="1123" ht="14.5"/>
    <row r="1124" ht="14.5"/>
    <row r="1125" ht="14.5"/>
    <row r="1126" ht="14.5"/>
    <row r="1127" ht="14.5"/>
    <row r="1128" ht="14.5"/>
    <row r="1129" ht="14.5"/>
    <row r="1130" ht="14.5"/>
    <row r="1131" ht="14.5"/>
    <row r="1132" ht="14.5"/>
    <row r="1133" ht="14.5"/>
    <row r="1134" ht="14.5"/>
    <row r="1135" ht="14.5"/>
    <row r="1136" ht="14.5"/>
    <row r="1137" ht="14.5"/>
    <row r="1138" ht="14.5"/>
    <row r="1139" ht="14.5"/>
    <row r="1140" ht="14.5"/>
    <row r="1141" ht="14.5"/>
    <row r="1142" ht="14.5"/>
    <row r="1143" ht="14.5"/>
    <row r="1144" ht="14.5"/>
    <row r="1145" ht="14.5"/>
    <row r="1146" ht="14.5"/>
    <row r="1147" ht="14.5"/>
    <row r="1148" ht="14.5"/>
    <row r="1149" ht="14.5"/>
    <row r="1150" ht="14.5"/>
    <row r="1151" ht="14.5"/>
    <row r="1152" ht="14.5"/>
    <row r="1153" ht="14.5"/>
    <row r="1154" ht="14.5"/>
    <row r="1155" ht="14.5"/>
    <row r="1156" ht="14.5"/>
    <row r="1157" ht="14.5"/>
    <row r="1158" ht="14.5"/>
    <row r="1159" ht="14.5"/>
    <row r="1160" ht="14.5"/>
    <row r="1161" ht="14.5"/>
    <row r="1162" ht="14.5"/>
    <row r="1163" ht="14.5"/>
    <row r="1164" ht="14.5"/>
    <row r="1165" ht="14.5"/>
    <row r="1166" ht="14.5"/>
    <row r="1167" ht="14.5"/>
    <row r="1168" ht="14.5"/>
    <row r="1169" ht="14.5"/>
    <row r="1170" ht="14.5"/>
    <row r="1171" ht="14.5"/>
    <row r="1172" ht="14.5"/>
    <row r="1173" ht="14.5"/>
    <row r="1174" ht="14.5"/>
    <row r="1175" ht="14.5"/>
    <row r="1176" ht="14.5"/>
    <row r="1177" ht="14.5"/>
    <row r="1178" ht="14.5"/>
    <row r="1179" ht="14.5"/>
    <row r="1180" ht="14.5"/>
    <row r="1181" ht="14.5"/>
    <row r="1182" ht="14.5"/>
    <row r="1183" ht="14.5"/>
    <row r="1184" ht="14.5"/>
    <row r="1185" ht="14.5"/>
    <row r="1186" ht="14.5"/>
    <row r="1187" ht="14.5"/>
    <row r="1188" ht="14.5"/>
    <row r="1189" ht="14.5"/>
    <row r="1190" ht="14.5"/>
    <row r="1191" ht="14.5"/>
    <row r="1192" ht="14.5"/>
    <row r="1193" ht="14.5"/>
    <row r="1194" ht="14.5"/>
    <row r="1195" ht="14.5"/>
    <row r="1196" ht="14.5"/>
    <row r="1197" ht="14.5"/>
    <row r="1198" ht="14.5"/>
    <row r="1199" ht="14.5"/>
    <row r="1200" ht="14.5"/>
    <row r="1201" ht="14.5"/>
    <row r="1202" ht="14.5"/>
    <row r="1203" ht="14.5"/>
    <row r="1204" ht="14.5"/>
    <row r="1205" ht="14.5"/>
    <row r="1206" ht="14.5"/>
    <row r="1207" ht="14.5"/>
    <row r="1208" ht="14.5"/>
    <row r="1209" ht="14.5"/>
    <row r="1210" ht="14.5"/>
    <row r="1211" ht="14.5"/>
    <row r="1212" ht="14.5"/>
    <row r="1213" ht="14.5"/>
    <row r="1214" ht="14.5"/>
    <row r="1215" ht="14.5"/>
    <row r="1216" ht="14.5"/>
    <row r="1217" ht="14.5"/>
    <row r="1218" ht="14.5"/>
    <row r="1219" ht="14.5"/>
    <row r="1220" ht="14.5"/>
    <row r="1221" ht="14.5"/>
    <row r="1222" ht="14.5"/>
    <row r="1223" ht="14.5"/>
    <row r="1224" ht="14.5"/>
    <row r="1225" ht="14.5"/>
    <row r="1226" ht="14.5"/>
    <row r="1227" ht="14.5"/>
    <row r="1228" ht="14.5"/>
    <row r="1229" ht="14.5"/>
    <row r="1230" ht="14.5"/>
    <row r="1231" ht="14.5"/>
    <row r="1232" ht="14.5"/>
    <row r="1233" ht="14.5"/>
    <row r="1234" ht="14.5"/>
    <row r="1235" ht="14.5"/>
    <row r="1236" ht="14.5"/>
    <row r="1237" ht="14.5"/>
    <row r="1238" ht="14.5"/>
    <row r="1239" ht="14.5"/>
    <row r="1240" ht="14.5"/>
    <row r="1241" ht="14.5"/>
    <row r="1242" ht="14.5"/>
    <row r="1243" ht="14.5"/>
    <row r="1244" ht="14.5"/>
    <row r="1245" ht="14.5"/>
    <row r="1246" ht="14.5"/>
    <row r="1247" ht="14.5"/>
    <row r="1248" ht="14.5"/>
    <row r="1249" ht="14.5"/>
    <row r="1250" ht="14.5"/>
    <row r="1251" ht="14.5"/>
    <row r="1252" ht="14.5"/>
    <row r="1253" ht="14.5"/>
    <row r="1254" ht="14.5"/>
    <row r="1255" ht="14.5"/>
    <row r="1256" ht="14.5"/>
    <row r="1257" ht="14.5"/>
    <row r="1258" ht="14.5"/>
    <row r="1259" ht="14.5"/>
    <row r="1260" ht="14.5"/>
    <row r="1261" ht="14.5"/>
    <row r="1262" ht="14.5"/>
    <row r="1263" ht="14.5"/>
    <row r="1264" ht="14.5"/>
    <row r="1265" ht="14.5"/>
    <row r="1266" ht="14.5"/>
    <row r="1267" ht="14.5"/>
    <row r="1268" ht="14.5"/>
    <row r="1269" ht="14.5"/>
    <row r="1270" ht="14.5"/>
    <row r="1271" ht="14.5"/>
    <row r="1272" ht="14.5"/>
    <row r="1273" ht="14.5"/>
    <row r="1274" ht="14.5"/>
    <row r="1275" ht="14.5"/>
    <row r="1276" ht="14.5"/>
    <row r="1277" ht="14.5"/>
    <row r="1278" ht="14.5"/>
    <row r="1279" ht="14.5"/>
    <row r="1280" ht="14.5"/>
    <row r="1281" ht="14.5"/>
    <row r="1282" ht="14.5"/>
    <row r="1283" ht="14.5"/>
    <row r="1284" ht="14.5"/>
    <row r="1285" ht="14.5"/>
    <row r="1286" ht="14.5"/>
    <row r="1287" ht="14.5"/>
    <row r="1288" ht="14.5"/>
    <row r="1289" ht="14.5"/>
    <row r="1290" ht="14.5"/>
    <row r="1291" ht="14.5"/>
    <row r="1292" ht="14.5"/>
    <row r="1293" ht="14.5"/>
    <row r="1294" ht="14.5"/>
    <row r="1295" ht="14.5"/>
    <row r="1296" ht="14.5"/>
    <row r="1297" ht="14.5"/>
    <row r="1298" ht="14.5"/>
    <row r="1299" ht="14.5"/>
    <row r="1300" ht="14.5"/>
    <row r="1301" ht="14.5"/>
    <row r="1302" ht="14.5"/>
    <row r="1303" ht="14.5"/>
    <row r="1304" ht="14.5"/>
    <row r="1305" ht="14.5"/>
    <row r="1306" ht="14.5"/>
    <row r="1307" ht="14.5"/>
    <row r="1308" ht="14.5"/>
    <row r="1309" ht="14.5"/>
    <row r="1310" ht="14.5"/>
    <row r="1311" ht="14.5"/>
    <row r="1312" ht="14.5"/>
    <row r="1313" ht="14.5"/>
    <row r="1314" ht="14.5"/>
    <row r="1315" ht="14.5"/>
    <row r="1316" ht="14.5"/>
    <row r="1317" ht="14.5"/>
    <row r="1318" ht="14.5"/>
    <row r="1319" ht="14.5"/>
    <row r="1320" ht="14.5"/>
    <row r="1321" ht="14.5"/>
    <row r="1322" ht="14.5"/>
    <row r="1323" ht="14.5"/>
    <row r="1324" ht="14.5"/>
    <row r="1325" ht="14.5"/>
    <row r="1326" ht="14.5"/>
    <row r="1327" ht="14.5"/>
    <row r="1328" ht="14.5"/>
    <row r="1329" ht="14.5"/>
    <row r="1330" ht="14.5"/>
    <row r="1331" ht="14.5"/>
    <row r="1332" ht="14.5"/>
    <row r="1333" ht="14.5"/>
    <row r="1334" ht="14.5"/>
    <row r="1335" ht="14.5"/>
    <row r="1336" ht="14.5"/>
    <row r="1337" ht="14.5"/>
    <row r="1338" ht="14.5"/>
    <row r="1339" ht="14.5"/>
    <row r="1340" ht="14.5"/>
    <row r="1341" ht="14.5"/>
    <row r="1342" ht="14.5"/>
    <row r="1343" ht="14.5"/>
    <row r="1344" ht="14.5"/>
    <row r="1345" ht="14.5"/>
    <row r="1346" ht="14.5"/>
    <row r="1347" ht="14.5"/>
    <row r="1348" ht="14.5"/>
    <row r="1349" ht="14.5"/>
    <row r="1350" ht="14.5"/>
    <row r="1351" ht="14.5"/>
    <row r="1352" ht="14.5"/>
    <row r="1353" ht="14.5"/>
    <row r="1354" ht="14.5"/>
    <row r="1355" ht="14.5"/>
    <row r="1356" ht="14.5"/>
    <row r="1357" ht="14.5"/>
    <row r="1358" ht="14.5"/>
    <row r="1359" ht="14.5"/>
    <row r="1360" ht="14.5"/>
    <row r="1361" ht="14.5"/>
    <row r="1362" ht="14.5"/>
    <row r="1363" ht="14.5"/>
    <row r="1364" ht="14.5"/>
    <row r="1365" ht="14.5"/>
    <row r="1366" ht="14.5"/>
    <row r="1367" ht="14.5"/>
    <row r="1368" ht="14.5"/>
    <row r="1369" ht="14.5"/>
    <row r="1370" ht="14.5"/>
    <row r="1371" ht="14.5"/>
    <row r="1372" ht="14.5"/>
    <row r="1373" ht="14.5"/>
    <row r="1374" ht="14.5"/>
    <row r="1375" ht="14.5"/>
    <row r="1376" ht="14.5"/>
    <row r="1377" ht="14.5"/>
    <row r="1378" ht="14.5"/>
    <row r="1379" ht="14.5"/>
    <row r="1380" ht="14.5"/>
    <row r="1381" ht="14.5"/>
    <row r="1382" ht="14.5"/>
    <row r="1383" ht="14.5"/>
    <row r="1384" ht="14.5"/>
    <row r="1385" ht="14.5"/>
    <row r="1386" ht="14.5"/>
    <row r="1387" ht="14.5"/>
    <row r="1388" ht="14.5"/>
    <row r="1389" ht="14.5"/>
    <row r="1390" ht="14.5"/>
    <row r="1391" ht="14.5"/>
    <row r="1392" ht="14.5"/>
    <row r="1393" ht="14.5"/>
    <row r="1394" ht="14.5"/>
    <row r="1395" ht="14.5"/>
    <row r="1396" ht="14.5"/>
    <row r="1397" ht="14.5"/>
    <row r="1398" ht="14.5"/>
    <row r="1399" ht="14.5"/>
    <row r="1400" ht="14.5"/>
    <row r="1401" ht="14.5"/>
    <row r="1402" ht="14.5"/>
    <row r="1403" ht="14.5"/>
    <row r="1404" ht="14.5"/>
    <row r="1405" ht="14.5"/>
    <row r="1406" ht="14.5"/>
    <row r="1407" ht="14.5"/>
    <row r="1408" ht="14.5"/>
    <row r="1409" ht="14.5"/>
    <row r="1410" ht="14.5"/>
    <row r="1411" ht="14.5"/>
    <row r="1412" ht="14.5"/>
    <row r="1413" ht="14.5"/>
    <row r="1414" ht="14.5"/>
    <row r="1415" ht="14.5"/>
    <row r="1416" ht="14.5"/>
    <row r="1417" ht="14.5"/>
    <row r="1418" ht="14.5"/>
    <row r="1419" ht="14.5"/>
    <row r="1420" ht="14.5"/>
    <row r="1421" ht="14.5"/>
    <row r="1422" ht="14.5"/>
    <row r="1423" ht="14.5"/>
    <row r="1424" ht="14.5"/>
    <row r="1425" ht="14.5"/>
    <row r="1426" ht="14.5"/>
    <row r="1427" ht="14.5"/>
    <row r="1428" ht="14.5"/>
    <row r="1429" ht="14.5"/>
    <row r="1430" ht="14.5"/>
    <row r="1431" ht="14.5"/>
    <row r="1432" ht="14.5"/>
    <row r="1433" ht="14.5"/>
    <row r="1434" ht="14.5"/>
    <row r="1435" ht="14.5"/>
    <row r="1436" ht="14.5"/>
    <row r="1437" ht="14.5"/>
    <row r="1438" ht="14.5"/>
    <row r="1439" ht="14.5"/>
    <row r="1440" ht="14.5"/>
    <row r="1441" ht="14.5"/>
    <row r="1442" ht="14.5"/>
    <row r="1443" ht="14.5"/>
    <row r="1444" ht="14.5"/>
    <row r="1445" ht="14.5"/>
    <row r="1446" ht="14.5"/>
    <row r="1447" ht="14.5"/>
    <row r="1448" ht="14.5"/>
    <row r="1449" ht="14.5"/>
    <row r="1450" ht="14.5"/>
    <row r="1451" ht="14.5"/>
    <row r="1452" ht="14.5"/>
    <row r="1453" ht="14.5"/>
    <row r="1454" ht="14.5"/>
    <row r="1455" ht="14.5"/>
    <row r="1456" ht="14.5"/>
    <row r="1457" ht="14.5"/>
    <row r="1458" ht="14.5"/>
    <row r="1459" ht="14.5"/>
    <row r="1460" ht="14.5"/>
    <row r="1461" ht="14.5"/>
    <row r="1462" ht="14.5"/>
    <row r="1463" ht="14.5"/>
    <row r="1464" ht="14.5"/>
    <row r="1465" ht="14.5"/>
    <row r="1466" ht="14.5"/>
    <row r="1467" ht="14.5"/>
    <row r="1468" ht="14.5"/>
    <row r="1469" ht="14.5"/>
    <row r="1470" ht="14.5"/>
    <row r="1471" ht="14.5"/>
    <row r="1472" ht="14.5"/>
    <row r="1473" ht="14.5"/>
    <row r="1474" ht="14.5"/>
    <row r="1475" ht="14.5"/>
    <row r="1476" ht="14.5"/>
    <row r="1477" ht="14.5"/>
    <row r="1478" ht="14.5"/>
    <row r="1479" ht="14.5"/>
    <row r="1480" ht="14.5"/>
    <row r="1481" ht="14.5"/>
    <row r="1482" ht="14.5"/>
    <row r="1483" ht="14.5"/>
    <row r="1484" ht="14.5"/>
    <row r="1485" ht="14.5"/>
    <row r="1486" ht="14.5"/>
    <row r="1487" ht="14.5"/>
    <row r="1488" ht="14.5"/>
    <row r="1489" ht="14.5"/>
    <row r="1490" ht="14.5"/>
    <row r="1491" ht="14.5"/>
    <row r="1492" ht="14.5"/>
    <row r="1493" ht="14.5"/>
    <row r="1494" ht="14.5"/>
    <row r="1495" ht="14.5"/>
    <row r="1496" ht="14.5"/>
    <row r="1497" ht="14.5"/>
    <row r="1498" ht="14.5"/>
    <row r="1499" ht="14.5"/>
    <row r="1500" ht="14.5"/>
    <row r="1501" ht="14.5"/>
    <row r="1502" ht="14.5"/>
    <row r="1503" ht="14.5"/>
    <row r="1504" ht="14.5"/>
    <row r="1505" ht="14.5"/>
    <row r="1506" ht="14.5"/>
    <row r="1507" ht="14.5"/>
    <row r="1508" ht="14.5"/>
    <row r="1509" ht="14.5"/>
    <row r="1510" ht="14.5"/>
    <row r="1511" ht="14.5"/>
    <row r="1512" ht="14.5"/>
    <row r="1513" ht="14.5"/>
    <row r="1514" ht="14.5"/>
    <row r="1515" ht="14.5"/>
    <row r="1516" ht="14.5"/>
    <row r="1517" ht="14.5"/>
    <row r="1518" ht="14.5"/>
    <row r="1519" ht="14.5"/>
    <row r="1520" ht="14.5"/>
    <row r="1521" ht="14.5"/>
    <row r="1522" ht="14.5"/>
    <row r="1523" ht="14.5"/>
    <row r="1524" ht="14.5"/>
    <row r="1525" ht="14.5"/>
    <row r="1526" ht="14.5"/>
    <row r="1527" ht="14.5"/>
    <row r="1528" ht="14.5"/>
    <row r="1529" ht="14.5"/>
    <row r="1530" ht="14.5"/>
    <row r="1531" ht="14.5"/>
    <row r="1532" ht="14.5"/>
    <row r="1533" ht="14.5"/>
    <row r="1534" ht="14.5"/>
    <row r="1535" ht="14.5"/>
    <row r="1536" ht="14.5"/>
    <row r="1537" ht="14.5"/>
    <row r="1538" ht="14.5"/>
    <row r="1539" ht="14.5"/>
    <row r="1540" ht="14.5"/>
    <row r="1541" ht="14.5"/>
    <row r="1542" ht="14.5"/>
    <row r="1543" ht="14.5"/>
    <row r="1544" ht="14.5"/>
    <row r="1545" ht="14.5"/>
    <row r="1546" ht="14.5"/>
    <row r="1547" ht="14.5"/>
    <row r="1548" ht="14.5"/>
    <row r="1549" ht="14.5"/>
    <row r="1550" ht="14.5"/>
    <row r="1551" ht="14.5"/>
    <row r="1552" ht="14.5"/>
    <row r="1553" ht="14.5"/>
    <row r="1554" ht="14.5"/>
    <row r="1555" ht="14.5"/>
    <row r="1556" ht="14.5"/>
    <row r="1557" ht="14.5"/>
    <row r="1558" ht="14.5"/>
    <row r="1559" ht="14.5"/>
    <row r="1560" ht="14.5"/>
    <row r="1561" ht="14.5"/>
    <row r="1562" ht="14.5"/>
    <row r="1563" ht="14.5"/>
    <row r="1564" ht="14.5"/>
    <row r="1565" ht="14.5"/>
    <row r="1566" ht="14.5"/>
    <row r="1567" ht="14.5"/>
    <row r="1568" ht="14.5"/>
    <row r="1569" ht="14.5"/>
    <row r="1570" ht="14.5"/>
    <row r="1571" ht="14.5"/>
    <row r="1572" ht="14.5"/>
    <row r="1573" ht="14.5"/>
    <row r="1574" ht="14.5"/>
    <row r="1575" ht="14.5"/>
    <row r="1576" ht="14.5"/>
    <row r="1577" ht="14.5"/>
    <row r="1578" ht="14.5"/>
    <row r="1579" ht="14.5"/>
    <row r="1580" ht="14.5"/>
    <row r="1581" ht="14.5"/>
    <row r="1582" ht="14.5"/>
    <row r="1583" ht="14.5"/>
    <row r="1584" ht="14.5"/>
    <row r="1585" ht="14.5"/>
    <row r="1586" ht="14.5"/>
    <row r="1587" ht="14.5"/>
    <row r="1588" ht="14.5"/>
    <row r="1589" ht="14.5"/>
    <row r="1590" ht="14.5"/>
    <row r="1591" ht="14.5"/>
    <row r="1592" ht="14.5"/>
    <row r="1593" ht="14.5"/>
    <row r="1594" ht="14.5"/>
    <row r="1595" ht="14.5"/>
    <row r="1596" ht="14.5"/>
    <row r="1597" ht="14.5"/>
    <row r="1598" ht="14.5"/>
    <row r="1599" ht="14.5"/>
    <row r="1600" ht="14.5"/>
    <row r="1601" ht="14.5"/>
    <row r="1602" ht="14.5"/>
    <row r="1603" ht="14.5"/>
    <row r="1604" ht="14.5"/>
    <row r="1605" ht="14.5"/>
    <row r="1606" ht="14.5"/>
    <row r="1607" ht="14.5"/>
    <row r="1608" ht="14.5"/>
    <row r="1609" ht="14.5"/>
    <row r="1610" ht="14.5"/>
    <row r="1611" ht="14.5"/>
    <row r="1612" ht="14.5"/>
    <row r="1613" ht="14.5"/>
    <row r="1614" ht="14.5"/>
    <row r="1615" ht="14.5"/>
    <row r="1616" ht="14.5"/>
    <row r="1617" ht="14.5"/>
    <row r="1618" ht="14.5"/>
    <row r="1619" ht="14.5"/>
    <row r="1620" ht="14.5"/>
    <row r="1621" ht="14.5"/>
    <row r="1622" ht="14.5"/>
    <row r="1623" ht="14.5"/>
    <row r="1624" ht="14.5"/>
    <row r="1625" ht="14.5"/>
    <row r="1626" ht="14.5"/>
    <row r="1627" ht="14.5"/>
    <row r="1628" ht="14.5"/>
    <row r="1629" ht="14.5"/>
    <row r="1630" ht="14.5"/>
    <row r="1631" ht="14.5"/>
    <row r="1632" ht="14.5"/>
    <row r="1633" ht="14.5"/>
    <row r="1634" ht="14.5"/>
    <row r="1635" ht="14.5"/>
    <row r="1636" ht="14.5"/>
    <row r="1637" ht="14.5"/>
    <row r="1638" ht="14.5"/>
    <row r="1639" ht="14.5"/>
    <row r="1640" ht="14.5"/>
    <row r="1641" ht="14.5"/>
    <row r="1642" ht="14.5"/>
    <row r="1643" ht="14.5"/>
    <row r="1644" ht="14.5"/>
    <row r="1645" ht="14.5"/>
    <row r="1646" ht="14.5"/>
    <row r="1647" ht="14.5"/>
    <row r="1648" ht="14.5"/>
    <row r="1649" ht="14.5"/>
    <row r="1650" ht="14.5"/>
    <row r="1651" ht="14.5"/>
    <row r="1652" ht="14.5"/>
    <row r="1653" ht="14.5"/>
    <row r="1654" ht="14.5"/>
    <row r="1655" ht="14.5"/>
    <row r="1656" ht="14.5"/>
    <row r="1657" ht="14.5"/>
    <row r="1658" ht="14.5"/>
    <row r="1659" ht="14.5"/>
    <row r="1660" ht="14.5"/>
    <row r="1661" ht="14.5"/>
    <row r="1662" ht="14.5"/>
    <row r="1663" ht="14.5"/>
    <row r="1664" ht="14.5"/>
    <row r="1665" ht="14.5"/>
    <row r="1666" ht="14.5"/>
    <row r="1667" ht="14.5"/>
    <row r="1668" ht="14.5"/>
    <row r="1669" ht="14.5"/>
    <row r="1670" ht="14.5"/>
    <row r="1671" ht="14.5"/>
    <row r="1672" ht="14.5"/>
    <row r="1673" ht="14.5"/>
    <row r="1674" ht="14.5"/>
    <row r="1675" ht="14.5"/>
    <row r="1676" ht="14.5"/>
    <row r="1677" ht="14.5"/>
    <row r="1678" ht="14.5"/>
    <row r="1679" ht="14.5"/>
    <row r="1680" ht="14.5"/>
    <row r="1681" ht="14.5"/>
    <row r="1682" ht="14.5"/>
    <row r="1683" ht="14.5"/>
    <row r="1684" ht="14.5"/>
    <row r="1685" ht="14.5"/>
    <row r="1686" ht="14.5"/>
    <row r="1687" ht="14.5"/>
    <row r="1688" ht="14.5"/>
    <row r="1689" ht="14.5"/>
    <row r="1690" ht="14.5"/>
    <row r="1691" ht="14.5"/>
    <row r="1692" ht="14.5"/>
    <row r="1693" ht="14.5"/>
    <row r="1694" ht="14.5"/>
    <row r="1695" ht="14.5"/>
    <row r="1696" ht="14.5"/>
    <row r="1697" ht="14.5"/>
    <row r="1698" ht="14.5"/>
    <row r="1699" ht="14.5"/>
    <row r="1700" ht="14.5"/>
    <row r="1701" ht="14.5"/>
    <row r="1702" ht="14.5"/>
    <row r="1703" ht="14.5"/>
    <row r="1704" ht="14.5"/>
    <row r="1705" ht="14.5"/>
    <row r="1706" ht="14.5"/>
    <row r="1707" ht="14.5"/>
    <row r="1708" ht="14.5"/>
    <row r="1709" ht="14.5"/>
    <row r="1710" ht="14.5"/>
    <row r="1711" ht="14.5"/>
    <row r="1712" ht="14.5"/>
    <row r="1713" ht="14.5"/>
    <row r="1714" ht="14.5"/>
    <row r="1715" ht="14.5"/>
    <row r="1716" ht="14.5"/>
    <row r="1717" ht="14.5"/>
    <row r="1718" ht="14.5"/>
    <row r="1719" ht="14.5"/>
    <row r="1720" ht="14.5"/>
    <row r="1721" ht="14.5"/>
    <row r="1722" ht="14.5"/>
    <row r="1723" ht="14.5"/>
    <row r="1724" ht="14.5"/>
    <row r="1725" ht="14.5"/>
    <row r="1726" ht="14.5"/>
    <row r="1727" ht="14.5"/>
    <row r="1728" ht="14.5"/>
    <row r="1729" ht="14.5"/>
    <row r="1730" ht="14.5"/>
    <row r="1731" ht="14.5"/>
    <row r="1732" ht="14.5"/>
    <row r="1733" ht="14.5"/>
    <row r="1734" ht="14.5"/>
    <row r="1735" ht="14.5"/>
    <row r="1736" ht="14.5"/>
    <row r="1737" ht="14.5"/>
    <row r="1738" ht="14.5"/>
    <row r="1739" ht="14.5"/>
    <row r="1740" ht="14.5"/>
    <row r="1741" ht="14.5"/>
    <row r="1742" ht="14.5"/>
    <row r="1743" ht="14.5"/>
    <row r="1744" ht="14.5"/>
    <row r="1745" ht="14.5"/>
    <row r="1746" ht="14.5"/>
    <row r="1747" ht="14.5"/>
    <row r="1748" ht="14.5"/>
    <row r="1749" ht="14.5"/>
    <row r="1750" ht="14.5"/>
    <row r="1751" ht="14.5"/>
    <row r="1752" ht="14.5"/>
    <row r="1753" ht="14.5"/>
    <row r="1754" ht="14.5"/>
    <row r="1755" ht="14.5"/>
    <row r="1756" ht="14.5"/>
    <row r="1757" ht="14.5"/>
    <row r="1758" ht="14.5"/>
    <row r="1759" ht="14.5"/>
    <row r="1760" ht="14.5"/>
    <row r="1761" ht="14.5"/>
    <row r="1762" ht="14.5"/>
    <row r="1763" ht="14.5"/>
    <row r="1764" ht="14.5"/>
    <row r="1765" ht="14.5"/>
    <row r="1766" ht="14.5"/>
    <row r="1767" ht="14.5"/>
    <row r="1768" ht="14.5"/>
    <row r="1769" ht="14.5"/>
    <row r="1770" ht="14.5"/>
    <row r="1771" ht="14.5"/>
    <row r="1772" ht="14.5"/>
    <row r="1773" ht="14.5"/>
    <row r="1774" ht="14.5"/>
    <row r="1775" ht="14.5"/>
    <row r="1776" ht="14.5"/>
    <row r="1777" ht="14.5"/>
    <row r="1778" ht="14.5"/>
    <row r="1779" ht="14.5"/>
    <row r="1780" ht="14.5"/>
    <row r="1781" ht="14.5"/>
    <row r="1782" ht="14.5"/>
    <row r="1783" ht="14.5"/>
    <row r="1784" ht="14.5"/>
    <row r="1785" ht="14.5"/>
    <row r="1786" ht="14.5"/>
    <row r="1787" ht="14.5"/>
    <row r="1788" ht="14.5"/>
    <row r="1789" ht="14.5"/>
    <row r="1790" ht="14.5"/>
    <row r="1791" ht="14.5"/>
    <row r="1792" ht="14.5"/>
    <row r="1793" ht="14.5"/>
    <row r="1794" ht="14.5"/>
    <row r="1795" ht="14.5"/>
    <row r="1796" ht="14.5"/>
    <row r="1797" ht="14.5"/>
    <row r="1798" ht="14.5"/>
    <row r="1799" ht="14.5"/>
    <row r="1800" ht="14.5"/>
    <row r="1801" ht="14.5"/>
    <row r="1802" ht="14.5"/>
    <row r="1803" ht="14.5"/>
    <row r="1804" ht="14.5"/>
    <row r="1805" ht="14.5"/>
    <row r="1806" ht="14.5"/>
    <row r="1807" ht="14.5"/>
    <row r="1808" ht="14.5"/>
    <row r="1809" ht="14.5"/>
    <row r="1810" ht="14.5"/>
    <row r="1811" ht="14.5"/>
    <row r="1812" ht="14.5"/>
    <row r="1813" ht="14.5"/>
    <row r="1814" ht="14.5"/>
    <row r="1815" ht="14.5"/>
    <row r="1816" ht="14.5"/>
    <row r="1817" ht="14.5"/>
    <row r="1818" ht="14.5"/>
    <row r="1819" ht="14.5"/>
    <row r="1820" ht="14.5"/>
    <row r="1821" ht="14.5"/>
    <row r="1822" ht="14.5"/>
    <row r="1823" ht="14.5"/>
    <row r="1824" ht="14.5"/>
    <row r="1825" ht="14.5"/>
    <row r="1826" ht="14.5"/>
    <row r="1827" ht="14.5"/>
    <row r="1828" ht="14.5"/>
    <row r="1829" ht="14.5"/>
    <row r="1830" ht="14.5"/>
    <row r="1831" ht="14.5"/>
    <row r="1832" ht="14.5"/>
    <row r="1833" ht="14.5"/>
    <row r="1834" ht="14.5"/>
    <row r="1835" ht="14.5"/>
    <row r="1836" ht="14.5"/>
    <row r="1837" ht="14.5"/>
    <row r="1838" ht="14.5"/>
    <row r="1839" ht="14.5"/>
    <row r="1840" ht="14.5"/>
    <row r="1841" ht="14.5"/>
    <row r="1842" ht="14.5"/>
    <row r="1843" ht="14.5"/>
    <row r="1844" ht="14.5"/>
    <row r="1845" ht="14.5"/>
    <row r="1846" ht="14.5"/>
    <row r="1847" ht="14.5"/>
    <row r="1848" ht="14.5"/>
    <row r="1849" ht="14.5"/>
    <row r="1850" ht="14.5"/>
    <row r="1851" ht="14.5"/>
    <row r="1852" ht="14.5"/>
    <row r="1853" ht="14.5"/>
    <row r="1854" ht="14.5"/>
    <row r="1855" ht="14.5"/>
    <row r="1856" ht="14.5"/>
    <row r="1857" ht="14.5"/>
    <row r="1858" ht="14.5"/>
    <row r="1859" ht="14.5"/>
    <row r="1860" ht="14.5"/>
    <row r="1861" ht="14.5"/>
    <row r="1862" ht="14.5"/>
    <row r="1863" ht="14.5"/>
    <row r="1864" ht="14.5"/>
    <row r="1865" ht="14.5"/>
    <row r="1866" ht="14.5"/>
    <row r="1867" ht="14.5"/>
    <row r="1868" ht="14.5"/>
    <row r="1869" ht="14.5"/>
    <row r="1870" ht="14.5"/>
    <row r="1871" ht="14.5"/>
    <row r="1872" ht="14.5"/>
    <row r="1873" ht="14.5"/>
    <row r="1874" ht="14.5"/>
    <row r="1875" ht="14.5"/>
    <row r="1876" ht="14.5"/>
    <row r="1877" ht="14.5"/>
    <row r="1878" ht="14.5"/>
    <row r="1879" ht="14.5"/>
    <row r="1880" ht="14.5"/>
    <row r="1881" ht="14.5"/>
    <row r="1882" ht="14.5"/>
    <row r="1883" ht="14.5"/>
    <row r="1884" ht="14.5"/>
    <row r="1885" ht="14.5"/>
    <row r="1886" ht="14.5"/>
    <row r="1887" ht="14.5"/>
    <row r="1888" ht="14.5"/>
    <row r="1889" ht="14.5"/>
    <row r="1890" ht="14.5"/>
    <row r="1891" ht="14.5"/>
    <row r="1892" ht="14.5"/>
    <row r="1893" ht="14.5"/>
    <row r="1894" ht="14.5"/>
    <row r="1895" ht="14.5"/>
    <row r="1896" ht="14.5"/>
    <row r="1897" ht="14.5"/>
    <row r="1898" ht="14.5"/>
    <row r="1899" ht="14.5"/>
    <row r="1900" ht="14.5"/>
    <row r="1901" ht="14.5"/>
    <row r="1902" ht="14.5"/>
    <row r="1903" ht="14.5"/>
    <row r="1904" ht="14.5"/>
    <row r="1905" ht="14.5"/>
    <row r="1906" ht="14.5"/>
    <row r="1907" ht="14.5"/>
    <row r="1908" ht="14.5"/>
    <row r="1909" ht="14.5"/>
    <row r="1910" ht="14.5"/>
    <row r="1911" ht="14.5"/>
    <row r="1912" ht="14.5"/>
    <row r="1913" ht="14.5"/>
    <row r="1914" ht="14.5"/>
    <row r="1915" ht="14.5"/>
    <row r="1916" ht="14.5"/>
    <row r="1917" ht="14.5"/>
    <row r="1918" ht="14.5"/>
    <row r="1919" ht="14.5"/>
    <row r="1920" ht="14.5"/>
    <row r="1921" ht="14.5"/>
    <row r="1922" ht="14.5"/>
    <row r="1923" ht="14.5"/>
    <row r="1924" ht="14.5"/>
    <row r="1925" ht="14.5"/>
    <row r="1926" ht="14.5"/>
    <row r="1927" ht="14.5"/>
    <row r="1928" ht="14.5"/>
    <row r="1929" ht="14.5"/>
    <row r="1930" ht="14.5"/>
    <row r="1931" ht="14.5"/>
    <row r="1932" ht="14.5"/>
    <row r="1933" ht="14.5"/>
    <row r="1934" ht="14.5"/>
    <row r="1935" ht="14.5"/>
    <row r="1936" ht="14.5"/>
    <row r="1937" ht="14.5"/>
    <row r="1938" ht="14.5"/>
    <row r="1939" ht="14.5"/>
    <row r="1940" ht="14.5"/>
    <row r="1941" ht="14.5"/>
    <row r="1942" ht="14.5"/>
    <row r="1943" ht="14.5"/>
    <row r="1944" ht="14.5"/>
    <row r="1945" ht="14.5"/>
    <row r="1946" ht="14.5"/>
    <row r="1947" ht="14.5"/>
    <row r="1948" ht="14.5"/>
    <row r="1949" ht="14.5"/>
    <row r="1950" ht="14.5"/>
    <row r="1951" ht="14.5"/>
    <row r="1952" ht="14.5"/>
    <row r="1953" ht="14.5"/>
    <row r="1954" ht="14.5"/>
    <row r="1955" ht="14.5"/>
    <row r="1956" ht="14.5"/>
    <row r="1957" ht="14.5"/>
    <row r="1958" ht="14.5"/>
    <row r="1959" ht="14.5"/>
    <row r="1960" ht="14.5"/>
    <row r="1961" ht="14.5"/>
    <row r="1962" ht="14.5"/>
    <row r="1963" ht="14.5"/>
    <row r="1964" ht="14.5"/>
    <row r="1965" ht="14.5"/>
    <row r="1966" ht="14.5"/>
    <row r="1967" ht="14.5"/>
    <row r="1968" ht="14.5"/>
    <row r="1969" ht="14.5"/>
    <row r="1970" ht="14.5"/>
    <row r="1971" ht="14.5"/>
    <row r="1972" ht="14.5"/>
    <row r="1973" ht="14.5"/>
    <row r="1974" ht="14.5"/>
    <row r="1975" ht="14.5"/>
    <row r="1976" ht="14.5"/>
    <row r="1977" ht="14.5"/>
    <row r="1978" ht="14.5"/>
    <row r="1979" ht="14.5"/>
    <row r="1980" ht="14.5"/>
    <row r="1981" ht="14.5"/>
    <row r="1982" ht="14.5"/>
    <row r="1983" ht="14.5"/>
    <row r="1984" ht="14.5"/>
    <row r="1985" ht="14.5"/>
    <row r="1986" ht="14.5"/>
    <row r="1987" ht="14.5"/>
    <row r="1988" ht="14.5"/>
    <row r="1989" ht="14.5"/>
    <row r="1990" ht="14.5"/>
    <row r="1991" ht="14.5"/>
    <row r="1992" ht="14.5"/>
    <row r="1993" ht="14.5"/>
    <row r="1994" ht="14.5"/>
    <row r="1995" ht="14.5"/>
    <row r="1996" ht="14.5"/>
    <row r="1997" ht="14.5"/>
    <row r="1998" ht="14.5"/>
    <row r="1999" ht="14.5"/>
    <row r="2000" ht="14.5"/>
    <row r="2001" ht="14.5"/>
    <row r="2002" ht="14.5"/>
    <row r="2003" ht="14.5"/>
    <row r="2004" ht="14.5"/>
    <row r="2005" ht="14.5"/>
    <row r="2006" ht="14.5"/>
    <row r="2007" ht="14.5"/>
    <row r="2008" ht="14.5"/>
    <row r="2009" ht="14.5"/>
    <row r="2010" ht="14.5"/>
    <row r="2011" ht="14.5"/>
    <row r="2012" ht="14.5"/>
    <row r="2013" ht="14.5"/>
    <row r="2014" ht="14.5"/>
    <row r="2015" ht="14.5"/>
    <row r="2016" ht="14.5"/>
    <row r="2017" ht="14.5"/>
    <row r="2018" ht="14.5"/>
    <row r="2019" ht="14.5"/>
    <row r="2020" ht="14.5"/>
    <row r="2021" ht="14.5"/>
    <row r="2022" ht="14.5"/>
    <row r="2023" ht="14.5"/>
    <row r="2024" ht="14.5"/>
    <row r="2025" ht="14.5"/>
    <row r="2026" ht="14.5"/>
    <row r="2027" ht="14.5"/>
    <row r="2028" ht="14.5"/>
    <row r="2029" ht="14.5"/>
    <row r="2030" ht="14.5"/>
    <row r="2031" ht="14.5"/>
    <row r="2032" ht="14.5"/>
    <row r="2033" ht="14.5"/>
    <row r="2034" ht="14.5"/>
    <row r="2035" ht="14.5"/>
    <row r="2036" ht="14.5"/>
    <row r="2037" ht="14.5"/>
    <row r="2038" ht="14.5"/>
    <row r="2039" ht="14.5"/>
    <row r="2040" ht="14.5"/>
    <row r="2041" ht="14.5"/>
    <row r="2042" ht="14.5"/>
    <row r="2043" ht="14.5"/>
    <row r="2044" ht="14.5"/>
    <row r="2045" ht="14.5"/>
    <row r="2046" ht="14.5"/>
    <row r="2047" ht="14.5"/>
    <row r="2048" ht="14.5"/>
    <row r="2049" ht="14.5"/>
    <row r="2050" ht="14.5"/>
    <row r="2051" ht="14.5"/>
    <row r="2052" ht="14.5"/>
    <row r="2053" ht="14.5"/>
    <row r="2054" ht="14.5"/>
    <row r="2055" ht="14.5"/>
    <row r="2056" ht="14.5"/>
    <row r="2057" ht="14.5"/>
    <row r="2058" ht="14.5"/>
    <row r="2059" ht="14.5"/>
    <row r="2060" ht="14.5"/>
    <row r="2061" ht="14.5"/>
    <row r="2062" ht="14.5"/>
    <row r="2063" ht="14.5"/>
    <row r="2064" ht="14.5"/>
    <row r="2065" ht="14.5"/>
    <row r="2066" ht="14.5"/>
    <row r="2067" ht="14.5"/>
    <row r="2068" ht="14.5"/>
    <row r="2069" ht="14.5"/>
    <row r="2070" ht="14.5"/>
    <row r="2071" ht="14.5"/>
    <row r="2072" ht="14.5"/>
    <row r="2073" ht="14.5"/>
    <row r="2074" ht="14.5"/>
    <row r="2075" ht="14.5"/>
    <row r="2076" ht="14.5"/>
    <row r="2077" ht="14.5"/>
    <row r="2078" ht="14.5"/>
    <row r="2079" ht="14.5"/>
    <row r="2080" ht="14.5"/>
    <row r="2081" ht="14.5"/>
    <row r="2082" ht="14.5"/>
    <row r="2083" ht="14.5"/>
    <row r="2084" ht="14.5"/>
    <row r="2085" ht="14.5"/>
    <row r="2086" ht="14.5"/>
    <row r="2087" ht="14.5"/>
    <row r="2088" ht="14.5"/>
    <row r="2089" ht="14.5"/>
    <row r="2090" ht="14.5"/>
    <row r="2091" ht="14.5"/>
    <row r="2092" ht="14.5"/>
    <row r="2093" ht="14.5"/>
    <row r="2094" ht="14.5"/>
    <row r="2095" ht="14.5"/>
    <row r="2096" ht="14.5"/>
    <row r="2097" ht="14.5"/>
    <row r="2098" ht="14.5"/>
    <row r="2099" ht="14.5"/>
    <row r="2100" ht="14.5"/>
    <row r="2101" ht="14.5"/>
    <row r="2102" ht="14.5"/>
    <row r="2103" ht="14.5"/>
    <row r="2104" ht="14.5"/>
    <row r="2105" ht="14.5"/>
    <row r="2106" ht="14.5"/>
    <row r="2107" ht="14.5"/>
    <row r="2108" ht="14.5"/>
    <row r="2109" ht="14.5"/>
    <row r="2110" ht="14.5"/>
    <row r="2111" ht="14.5"/>
    <row r="2112" ht="14.5"/>
    <row r="2113" ht="14.5"/>
    <row r="2114" ht="14.5"/>
    <row r="2115" ht="14.5"/>
    <row r="2116" ht="14.5"/>
    <row r="2117" ht="14.5"/>
    <row r="2118" ht="14.5"/>
    <row r="2119" ht="14.5"/>
    <row r="2120" ht="14.5"/>
    <row r="2121" ht="14.5"/>
    <row r="2122" ht="14.5"/>
    <row r="2123" ht="14.5"/>
    <row r="2124" ht="14.5"/>
    <row r="2125" ht="14.5"/>
    <row r="2126" ht="14.5"/>
    <row r="2127" ht="14.5"/>
    <row r="2128" ht="14.5"/>
    <row r="2129" ht="14.5"/>
    <row r="2130" ht="14.5"/>
    <row r="2131" ht="14.5"/>
    <row r="2132" ht="14.5"/>
    <row r="2133" ht="14.5"/>
    <row r="2134" ht="14.5"/>
    <row r="2135" ht="14.5"/>
    <row r="2136" ht="14.5"/>
    <row r="2137" ht="14.5"/>
    <row r="2138" ht="14.5"/>
    <row r="2139" ht="14.5"/>
    <row r="2140" ht="14.5"/>
    <row r="2141" ht="14.5"/>
    <row r="2142" ht="14.5"/>
    <row r="2143" ht="14.5"/>
    <row r="2144" ht="14.5"/>
    <row r="2145" ht="14.5"/>
    <row r="2146" ht="14.5"/>
    <row r="2147" ht="14.5"/>
    <row r="2148" ht="14.5"/>
    <row r="2149" ht="14.5"/>
    <row r="2150" ht="14.5"/>
    <row r="2151" ht="14.5"/>
    <row r="2152" ht="14.5"/>
    <row r="2153" ht="14.5"/>
    <row r="2154" ht="14.5"/>
    <row r="2155" ht="14.5"/>
    <row r="2156" ht="14.5"/>
    <row r="2157" ht="14.5"/>
    <row r="2158" ht="14.5"/>
    <row r="2159" ht="14.5"/>
    <row r="2160" ht="14.5"/>
    <row r="2161" ht="14.5"/>
    <row r="2162" ht="14.5"/>
    <row r="2163" ht="14.5"/>
    <row r="2164" ht="14.5"/>
    <row r="2165" ht="14.5"/>
    <row r="2166" ht="14.5"/>
    <row r="2167" ht="14.5"/>
    <row r="2168" ht="14.5"/>
    <row r="2169" ht="14.5"/>
    <row r="2170" ht="14.5"/>
    <row r="2171" ht="14.5"/>
    <row r="2172" ht="14.5"/>
    <row r="2173" ht="14.5"/>
    <row r="2174" ht="14.5"/>
    <row r="2175" ht="14.5"/>
    <row r="2176" ht="14.5"/>
    <row r="2177" ht="14.5"/>
    <row r="2178" ht="14.5"/>
    <row r="2179" ht="14.5"/>
    <row r="2180" ht="14.5"/>
    <row r="2181" ht="14.5"/>
    <row r="2182" ht="14.5"/>
    <row r="2183" ht="14.5"/>
    <row r="2184" ht="14.5"/>
    <row r="2185" ht="14.5"/>
    <row r="2186" ht="14.5"/>
    <row r="2187" ht="14.5"/>
    <row r="2188" ht="14.5"/>
    <row r="2189" ht="14.5"/>
    <row r="2190" ht="14.5"/>
    <row r="2191" ht="14.5"/>
    <row r="2192" ht="14.5"/>
    <row r="2193" ht="14.5"/>
    <row r="2194" ht="14.5"/>
    <row r="2195" ht="14.5"/>
    <row r="2196" ht="14.5"/>
    <row r="2197" ht="14.5"/>
    <row r="2198" ht="14.5"/>
    <row r="2199" ht="14.5"/>
    <row r="2200" ht="14.5"/>
    <row r="2201" ht="14.5"/>
    <row r="2202" ht="14.5"/>
    <row r="2203" ht="14.5"/>
    <row r="2204" ht="14.5"/>
    <row r="2205" ht="14.5"/>
    <row r="2206" ht="14.5"/>
    <row r="2207" ht="14.5"/>
    <row r="2208" ht="14.5"/>
    <row r="2209" ht="14.5"/>
    <row r="2210" ht="14.5"/>
    <row r="2211" ht="14.5"/>
    <row r="2212" ht="14.5"/>
    <row r="2213" ht="14.5"/>
    <row r="2214" ht="14.5"/>
    <row r="2215" ht="14.5"/>
    <row r="2216" ht="14.5"/>
    <row r="2217" ht="14.5"/>
    <row r="2218" ht="14.5"/>
    <row r="2219" ht="14.5"/>
    <row r="2220" ht="14.5"/>
    <row r="2221" ht="14.5"/>
    <row r="2222" ht="14.5"/>
    <row r="2223" ht="14.5"/>
    <row r="2224" ht="14.5"/>
    <row r="2225" ht="14.5"/>
    <row r="2226" ht="14.5"/>
    <row r="2227" ht="14.5"/>
    <row r="2228" ht="14.5"/>
    <row r="2229" ht="14.5"/>
    <row r="2230" ht="14.5"/>
    <row r="2231" ht="14.5"/>
    <row r="2232" ht="14.5"/>
    <row r="2233" ht="14.5"/>
    <row r="2234" ht="14.5"/>
    <row r="2235" ht="14.5"/>
    <row r="2236" ht="14.5"/>
    <row r="2237" ht="14.5"/>
    <row r="2238" ht="14.5"/>
    <row r="2239" ht="14.5"/>
    <row r="2240" ht="14.5"/>
    <row r="2241" ht="14.5"/>
    <row r="2242" ht="14.5"/>
    <row r="2243" ht="14.5"/>
    <row r="2244" ht="14.5"/>
    <row r="2245" ht="14.5"/>
    <row r="2246" ht="14.5"/>
    <row r="2247" ht="14.5"/>
    <row r="2248" ht="14.5"/>
    <row r="2249" ht="14.5"/>
    <row r="2250" ht="14.5"/>
    <row r="2251" ht="14.5"/>
    <row r="2252" ht="14.5"/>
    <row r="2253" ht="14.5"/>
    <row r="2254" ht="14.5"/>
    <row r="2255" ht="14.5"/>
    <row r="2256" ht="14.5"/>
    <row r="2257" ht="14.5"/>
    <row r="2258" ht="14.5"/>
    <row r="2259" ht="14.5"/>
    <row r="2260" ht="14.5"/>
    <row r="2261" ht="14.5"/>
    <row r="2262" ht="14.5"/>
    <row r="2263" ht="14.5"/>
    <row r="2264" ht="14.5"/>
    <row r="2265" ht="14.5"/>
    <row r="2266" ht="14.5"/>
    <row r="2267" ht="14.5"/>
    <row r="2268" ht="14.5"/>
    <row r="2269" ht="14.5"/>
    <row r="2270" ht="14.5"/>
    <row r="2271" ht="14.5"/>
    <row r="2272" ht="14.5"/>
    <row r="2273" ht="14.5"/>
    <row r="2274" ht="14.5"/>
    <row r="2275" ht="14.5"/>
    <row r="2276" ht="14.5"/>
    <row r="2277" ht="14.5"/>
    <row r="2278" ht="14.5"/>
    <row r="2279" ht="14.5"/>
    <row r="2280" ht="14.5"/>
    <row r="2281" ht="14.5"/>
    <row r="2282" ht="14.5"/>
    <row r="2283" ht="14.5"/>
    <row r="2284" ht="14.5"/>
    <row r="2285" ht="14.5"/>
    <row r="2286" ht="14.5"/>
    <row r="2287" ht="14.5"/>
    <row r="2288" ht="14.5"/>
    <row r="2289" ht="14.5"/>
    <row r="2290" ht="14.5"/>
    <row r="2291" ht="14.5"/>
    <row r="2292" ht="14.5"/>
    <row r="2293" ht="14.5"/>
    <row r="2294" ht="14.5"/>
    <row r="2295" ht="14.5"/>
    <row r="2296" ht="14.5"/>
    <row r="2297" ht="14.5"/>
    <row r="2298" ht="14.5"/>
    <row r="2299" ht="14.5"/>
    <row r="2300" ht="14.5"/>
    <row r="2301" ht="14.5"/>
    <row r="2302" ht="14.5"/>
    <row r="2303" ht="14.5"/>
    <row r="2304" ht="14.5"/>
    <row r="2305" ht="14.5"/>
    <row r="2306" ht="14.5"/>
    <row r="2307" ht="14.5"/>
    <row r="2308" ht="14.5"/>
    <row r="2309" ht="14.5"/>
    <row r="2310" ht="14.5"/>
    <row r="2311" ht="14.5"/>
    <row r="2312" ht="14.5"/>
    <row r="2313" ht="14.5"/>
    <row r="2314" ht="14.5"/>
    <row r="2315" ht="14.5"/>
    <row r="2316" ht="14.5"/>
    <row r="2317" ht="14.5"/>
    <row r="2318" ht="14.5"/>
    <row r="2319" ht="14.5"/>
    <row r="2320" ht="14.5"/>
    <row r="2321" ht="14.5"/>
    <row r="2322" ht="14.5"/>
    <row r="2323" ht="14.5"/>
    <row r="2324" ht="14.5"/>
    <row r="2325" ht="14.5"/>
    <row r="2326" ht="14.5"/>
    <row r="2327" ht="14.5"/>
    <row r="2328" ht="14.5"/>
    <row r="2329" ht="14.5"/>
    <row r="2330" ht="14.5"/>
    <row r="2331" ht="14.5"/>
    <row r="2332" ht="14.5"/>
    <row r="2333" ht="14.5"/>
    <row r="2334" ht="14.5"/>
    <row r="2335" ht="14.5"/>
    <row r="2336" ht="14.5"/>
    <row r="2337" ht="14.5"/>
    <row r="2338" ht="14.5"/>
    <row r="2339" ht="14.5"/>
    <row r="2340" ht="14.5"/>
    <row r="2341" ht="14.5"/>
    <row r="2342" ht="14.5"/>
    <row r="2343" ht="14.5"/>
    <row r="2344" ht="14.5"/>
    <row r="2345" ht="14.5"/>
    <row r="2346" ht="14.5"/>
    <row r="2347" ht="14.5"/>
    <row r="2348" ht="14.5"/>
    <row r="2349" ht="14.5"/>
    <row r="2350" ht="14.5"/>
    <row r="2351" ht="14.5"/>
    <row r="2352" ht="14.5"/>
    <row r="2353" ht="14.5"/>
    <row r="2354" ht="14.5"/>
    <row r="2355" ht="14.5"/>
    <row r="2356" ht="14.5"/>
    <row r="2357" ht="14.5"/>
    <row r="2358" ht="14.5"/>
    <row r="2359" ht="14.5"/>
    <row r="2360" ht="14.5"/>
    <row r="2361" ht="14.5"/>
    <row r="2362" ht="14.5"/>
    <row r="2363" ht="14.5"/>
    <row r="2364" ht="14.5"/>
    <row r="2365" ht="14.5"/>
    <row r="2366" ht="14.5"/>
    <row r="2367" ht="14.5"/>
    <row r="2368" ht="14.5"/>
    <row r="2369" ht="14.5"/>
    <row r="2370" ht="14.5"/>
    <row r="2371" ht="14.5"/>
    <row r="2372" ht="14.5"/>
    <row r="2373" ht="14.5"/>
    <row r="2374" ht="14.5"/>
    <row r="2375" ht="14.5"/>
    <row r="2376" ht="14.5"/>
    <row r="2377" ht="14.5"/>
    <row r="2378" ht="14.5"/>
    <row r="2379" ht="14.5"/>
    <row r="2380" ht="14.5"/>
    <row r="2381" ht="14.5"/>
    <row r="2382" ht="14.5"/>
    <row r="2383" ht="14.5"/>
    <row r="2384" ht="14.5"/>
    <row r="2385" ht="14.5"/>
    <row r="2386" ht="14.5"/>
    <row r="2387" ht="14.5"/>
    <row r="2388" ht="14.5"/>
    <row r="2389" ht="14.5"/>
    <row r="2390" ht="14.5"/>
    <row r="2391" ht="14.5"/>
    <row r="2392" ht="14.5"/>
    <row r="2393" ht="14.5"/>
    <row r="2394" ht="14.5"/>
    <row r="2395" ht="14.5"/>
    <row r="2396" ht="14.5"/>
    <row r="2397" ht="14.5"/>
    <row r="2398" ht="14.5"/>
    <row r="2399" ht="14.5"/>
    <row r="2400" ht="14.5"/>
    <row r="2401" ht="14.5"/>
    <row r="2402" ht="14.5"/>
    <row r="2403" ht="14.5"/>
    <row r="2404" ht="14.5"/>
    <row r="2405" ht="14.5"/>
    <row r="2406" ht="14.5"/>
    <row r="2407" ht="14.5"/>
    <row r="2408" ht="14.5"/>
    <row r="2409" ht="14.5"/>
    <row r="2410" ht="14.5"/>
    <row r="2411" ht="14.5"/>
    <row r="2412" ht="14.5"/>
    <row r="2413" ht="14.5"/>
    <row r="2414" ht="14.5"/>
    <row r="2415" ht="14.5"/>
    <row r="2416" ht="14.5"/>
    <row r="2417" ht="14.5"/>
    <row r="2418" ht="14.5"/>
    <row r="2419" ht="14.5"/>
    <row r="2420" ht="14.5"/>
    <row r="2421" ht="14.5"/>
    <row r="2422" ht="14.5"/>
    <row r="2423" ht="14.5"/>
    <row r="2424" ht="14.5"/>
    <row r="2425" ht="14.5"/>
    <row r="2426" ht="14.5"/>
    <row r="2427" ht="14.5"/>
    <row r="2428" ht="14.5"/>
    <row r="2429" ht="14.5"/>
    <row r="2430" ht="14.5"/>
    <row r="2431" ht="14.5"/>
    <row r="2432" ht="14.5"/>
    <row r="2433" ht="14.5"/>
    <row r="2434" ht="14.5"/>
    <row r="2435" ht="14.5"/>
    <row r="2436" ht="14.5"/>
    <row r="2437" ht="14.5"/>
    <row r="2438" ht="14.5"/>
    <row r="2439" ht="14.5"/>
    <row r="2440" ht="14.5"/>
    <row r="2441" ht="14.5"/>
    <row r="2442" ht="14.5"/>
    <row r="2443" ht="14.5"/>
    <row r="2444" ht="14.5"/>
    <row r="2445" ht="14.5"/>
    <row r="2446" ht="14.5"/>
    <row r="2447" ht="14.5"/>
    <row r="2448" ht="14.5"/>
    <row r="2449" ht="14.5"/>
    <row r="2450" ht="14.5"/>
    <row r="2451" ht="14.5"/>
    <row r="2452" ht="14.5"/>
    <row r="2453" ht="14.5"/>
    <row r="2454" ht="14.5"/>
    <row r="2455" ht="14.5"/>
    <row r="2456" ht="14.5"/>
    <row r="2457" ht="14.5"/>
    <row r="2458" ht="14.5"/>
    <row r="2459" ht="14.5"/>
    <row r="2460" ht="14.5"/>
    <row r="2461" ht="14.5"/>
    <row r="2462" ht="14.5"/>
    <row r="2463" ht="14.5"/>
    <row r="2464" ht="14.5"/>
    <row r="2465" ht="14.5"/>
    <row r="2466" ht="14.5"/>
    <row r="2467" ht="14.5"/>
    <row r="2468" ht="14.5"/>
    <row r="2469" ht="14.5"/>
    <row r="2470" ht="14.5"/>
    <row r="2471" ht="14.5"/>
    <row r="2472" ht="14.5"/>
    <row r="2473" ht="14.5"/>
    <row r="2474" ht="14.5"/>
    <row r="2475" ht="14.5"/>
    <row r="2476" ht="14.5"/>
    <row r="2477" ht="14.5"/>
    <row r="2478" ht="14.5"/>
    <row r="2479" ht="14.5"/>
    <row r="2480" ht="14.5"/>
    <row r="2481" ht="14.5"/>
    <row r="2482" ht="14.5"/>
    <row r="2483" ht="14.5"/>
    <row r="2484" ht="14.5"/>
    <row r="2485" ht="14.5"/>
    <row r="2486" ht="14.5"/>
    <row r="2487" ht="14.5"/>
    <row r="2488" ht="14.5"/>
    <row r="2489" ht="14.5"/>
    <row r="2490" ht="14.5"/>
    <row r="2491" ht="14.5"/>
    <row r="2492" ht="14.5"/>
    <row r="2493" ht="14.5"/>
    <row r="2494" ht="14.5"/>
    <row r="2495" ht="14.5"/>
    <row r="2496" ht="14.5"/>
    <row r="2497" ht="14.5"/>
    <row r="2498" ht="14.5"/>
    <row r="2499" ht="14.5"/>
    <row r="2500" ht="14.5"/>
    <row r="2501" ht="14.5"/>
    <row r="2502" ht="14.5"/>
    <row r="2503" ht="14.5"/>
    <row r="2504" ht="14.5"/>
    <row r="2505" ht="14.5"/>
    <row r="2506" ht="14.5"/>
    <row r="2507" ht="14.5"/>
    <row r="2508" ht="14.5"/>
    <row r="2509" ht="14.5"/>
    <row r="2510" ht="14.5"/>
    <row r="2511" ht="14.5"/>
    <row r="2512" ht="14.5"/>
    <row r="2513" ht="14.5"/>
    <row r="2514" ht="14.5"/>
    <row r="2515" ht="14.5"/>
    <row r="2516" ht="14.5"/>
    <row r="2517" ht="14.5"/>
  </sheetData>
  <autoFilter ref="A9:AMM62"/>
  <mergeCells count="4">
    <mergeCell ref="X7:AD7"/>
    <mergeCell ref="AE7:AH7"/>
    <mergeCell ref="Y8:Z8"/>
    <mergeCell ref="AB8:AC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91E2B5B4D3CD4884F02806F52354EC" ma:contentTypeVersion="" ma:contentTypeDescription="Crée un document." ma:contentTypeScope="" ma:versionID="ea2bb8c8d117104dec5c411e6c8d34cf">
  <xsd:schema xmlns:xsd="http://www.w3.org/2001/XMLSchema" xmlns:xs="http://www.w3.org/2001/XMLSchema" xmlns:p="http://schemas.microsoft.com/office/2006/metadata/properties" xmlns:ns2="82f9f10d-2140-46cf-8ce4-67a071b4d652" xmlns:ns3="82e2d543-7e6e-47b0-bc57-ae647a6c78e5" targetNamespace="http://schemas.microsoft.com/office/2006/metadata/properties" ma:root="true" ma:fieldsID="f92b25241d89d364fdd5f63279194165" ns2:_="" ns3:_="">
    <xsd:import namespace="82f9f10d-2140-46cf-8ce4-67a071b4d652"/>
    <xsd:import namespace="82e2d543-7e6e-47b0-bc57-ae647a6c78e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9f10d-2140-46cf-8ce4-67a071b4d6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e2d543-7e6e-47b0-bc57-ae647a6c78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744EB4-BEE2-470A-A624-D116ECE1ED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7AB85A-B9C7-4DD4-9853-0B59F4A9D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9f10d-2140-46cf-8ce4-67a071b4d652"/>
    <ds:schemaRef ds:uri="82e2d543-7e6e-47b0-bc57-ae647a6c7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0FD486-56C9-4BA5-8507-82D26D72AC12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82e2d543-7e6e-47b0-bc57-ae647a6c78e5"/>
    <ds:schemaRef ds:uri="82f9f10d-2140-46cf-8ce4-67a071b4d65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1. Fund</vt:lpstr>
      <vt:lpstr>Period</vt:lpstr>
      <vt:lpstr>2. Income&amp;Expenditure</vt:lpstr>
      <vt:lpstr>3. Budget monitoring- in USD</vt:lpstr>
      <vt:lpstr>4. Variance Narrative</vt:lpstr>
      <vt:lpstr>Expense group &amp; type</vt:lpstr>
      <vt:lpstr>Budget worksheet + details</vt:lpstr>
      <vt:lpstr>'Expense group &amp; type'!Zone_d_impression</vt:lpstr>
    </vt:vector>
  </TitlesOfParts>
  <Company>Ecodair.org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Sambacor Ka</dc:creator>
  <cp:lastModifiedBy>Rouveau</cp:lastModifiedBy>
  <dcterms:created xsi:type="dcterms:W3CDTF">2018-09-10T10:36:10Z</dcterms:created>
  <dcterms:modified xsi:type="dcterms:W3CDTF">2019-02-01T09:49:51Z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0x010100EB91E2B5B4D3CD4884F02806F52354EC</vt:lpwstr>
  </property>
</Properties>
</file>