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0" yWindow="0" windowWidth="25600" windowHeight="13900" tabRatio="500" activeTab="1"/>
  </bookViews>
  <sheets>
    <sheet name="Hoja1" sheetId="1" r:id="rId1"/>
    <sheet name="Hoja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2" l="1"/>
  <c r="D9" i="2"/>
  <c r="G8" i="2"/>
  <c r="H8" i="2"/>
  <c r="J8" i="2"/>
  <c r="J12" i="2"/>
  <c r="J15" i="2"/>
  <c r="J17" i="2"/>
  <c r="K2" i="2"/>
  <c r="N2" i="2"/>
  <c r="L8" i="2"/>
  <c r="L52" i="1"/>
  <c r="L65" i="1"/>
  <c r="L63" i="1"/>
  <c r="J55" i="1"/>
  <c r="J54" i="1"/>
  <c r="J52" i="1"/>
  <c r="G61" i="1"/>
  <c r="D53" i="1"/>
  <c r="H61" i="1"/>
  <c r="C53" i="1"/>
  <c r="J61" i="1"/>
  <c r="L61" i="1"/>
  <c r="G60" i="1"/>
  <c r="H60" i="1"/>
  <c r="J60" i="1"/>
  <c r="L60" i="1"/>
  <c r="G59" i="1"/>
  <c r="H59" i="1"/>
  <c r="J59" i="1"/>
  <c r="L59" i="1"/>
  <c r="G58" i="1"/>
  <c r="H58" i="1"/>
  <c r="J58" i="1"/>
  <c r="L58" i="1"/>
  <c r="G57" i="1"/>
  <c r="H57" i="1"/>
  <c r="J57" i="1"/>
  <c r="L57" i="1"/>
  <c r="G56" i="1"/>
  <c r="H56" i="1"/>
  <c r="J56" i="1"/>
  <c r="L56" i="1"/>
  <c r="G55" i="1"/>
  <c r="H55" i="1"/>
  <c r="L55" i="1"/>
  <c r="G54" i="1"/>
  <c r="H54" i="1"/>
  <c r="L54" i="1"/>
  <c r="G53" i="1"/>
  <c r="H53" i="1"/>
  <c r="J53" i="1"/>
  <c r="L53" i="1"/>
  <c r="G52" i="1"/>
  <c r="H52" i="1"/>
  <c r="K9" i="1"/>
  <c r="N9" i="1"/>
</calcChain>
</file>

<file path=xl/sharedStrings.xml><?xml version="1.0" encoding="utf-8"?>
<sst xmlns="http://schemas.openxmlformats.org/spreadsheetml/2006/main" count="33" uniqueCount="23">
  <si>
    <t>Latitud P</t>
  </si>
  <si>
    <t>Longitud P</t>
  </si>
  <si>
    <t>Longitud X</t>
  </si>
  <si>
    <t>Latitud X</t>
  </si>
  <si>
    <t>Latitud X Ra</t>
  </si>
  <si>
    <t>Longitud X Ra</t>
  </si>
  <si>
    <t xml:space="preserve">W (deg/yr) = </t>
  </si>
  <si>
    <t xml:space="preserve">R (cm) = </t>
  </si>
  <si>
    <t>En este libro de Excel se realiza un analisis de la velocidad relativa entre las placas India-Eurasia, para luego obtener la tasa de levantamiento del Plateau de Tibetan. El procedimiento utilizado es: Primero selecciones 10 puntos al azar en el borde de las dos placas (es decir donde comienza el Plateau) como se muestra en la Figura 1. Luego obtube la magnitud de la velocidad para cada uno de los puntos utilizando la ecuación 1 (Fowler,2005). Finalmente realice el promedio de dichos datos para obtener la velocidad promedio de la placa India-Eurasia</t>
  </si>
  <si>
    <t>EJERCICIO 3 TAREA 1 GEODINAMICA 2015-20 - Luis Alejandro Rodríguez Parra</t>
  </si>
  <si>
    <r>
      <rPr>
        <b/>
        <i/>
        <sz val="12"/>
        <color theme="1"/>
        <rFont val="Calibri"/>
        <scheme val="minor"/>
      </rPr>
      <t>Imagen 1.</t>
    </r>
    <r>
      <rPr>
        <i/>
        <sz val="12"/>
        <color theme="1"/>
        <rFont val="Calibri"/>
        <scheme val="minor"/>
      </rPr>
      <t xml:space="preserve"> Selección de Puntos, India-Eurasia</t>
    </r>
  </si>
  <si>
    <r>
      <rPr>
        <b/>
        <i/>
        <sz val="12"/>
        <color theme="1"/>
        <rFont val="Calibri"/>
        <scheme val="minor"/>
      </rPr>
      <t>Ecuación 1.</t>
    </r>
    <r>
      <rPr>
        <i/>
        <sz val="12"/>
        <color theme="1"/>
        <rFont val="Calibri"/>
        <scheme val="minor"/>
      </rPr>
      <t xml:space="preserve"> Formula para encontrar a</t>
    </r>
  </si>
  <si>
    <r>
      <rPr>
        <b/>
        <i/>
        <sz val="12"/>
        <color theme="1"/>
        <rFont val="Calibri"/>
        <scheme val="minor"/>
      </rPr>
      <t>Ecuación 2.</t>
    </r>
    <r>
      <rPr>
        <i/>
        <sz val="12"/>
        <color theme="1"/>
        <rFont val="Calibri"/>
        <scheme val="minor"/>
      </rPr>
      <t xml:space="preserve"> Formula para encontrar v</t>
    </r>
  </si>
  <si>
    <t>V (cm/yr)</t>
  </si>
  <si>
    <t>a (deg)</t>
  </si>
  <si>
    <t>DesvEst</t>
  </si>
  <si>
    <t>Velocidad Angular</t>
  </si>
  <si>
    <t>Radio de la Tierra</t>
  </si>
  <si>
    <t>c(deg)</t>
  </si>
  <si>
    <t>Eura.-Pacif.</t>
  </si>
  <si>
    <t>Pacif.- Eura.</t>
  </si>
  <si>
    <t xml:space="preserve">Azimuth </t>
  </si>
  <si>
    <t>Azimuth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</si>
</sst>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8"/>
      <color theme="1"/>
      <name val="Calibri"/>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Alignment="1"/>
    <xf numFmtId="0" fontId="1" fillId="0" borderId="0" xfId="0" applyFon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xf numFmtId="0" fontId="0" fillId="7" borderId="0" xfId="0" applyFill="1" applyBorder="1"/>
    <xf numFmtId="0" fontId="0" fillId="0" borderId="10" xfId="0" applyBorder="1"/>
    <xf numFmtId="0" fontId="0" fillId="0" borderId="11" xfId="0" applyBorder="1"/>
    <xf numFmtId="0" fontId="6" fillId="0" borderId="0" xfId="0" applyFont="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10</xdr:row>
      <xdr:rowOff>38100</xdr:rowOff>
    </xdr:from>
    <xdr:to>
      <xdr:col>12</xdr:col>
      <xdr:colOff>749300</xdr:colOff>
      <xdr:row>35</xdr:row>
      <xdr:rowOff>177800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63700" y="1943100"/>
          <a:ext cx="9296400" cy="4902200"/>
        </a:xfrm>
        <a:prstGeom prst="rect">
          <a:avLst/>
        </a:prstGeom>
      </xdr:spPr>
    </xdr:pic>
    <xdr:clientData/>
  </xdr:twoCellAnchor>
  <xdr:twoCellAnchor editAs="oneCell">
    <xdr:from>
      <xdr:col>4</xdr:col>
      <xdr:colOff>12700</xdr:colOff>
      <xdr:row>38</xdr:row>
      <xdr:rowOff>88900</xdr:rowOff>
    </xdr:from>
    <xdr:to>
      <xdr:col>10</xdr:col>
      <xdr:colOff>914400</xdr:colOff>
      <xdr:row>41</xdr:row>
      <xdr:rowOff>127000</xdr:rowOff>
    </xdr:to>
    <xdr:pic>
      <xdr:nvPicPr>
        <xdr:cNvPr id="3" name="Imagen 2"/>
        <xdr:cNvPicPr>
          <a:picLocks noChangeAspect="1"/>
        </xdr:cNvPicPr>
      </xdr:nvPicPr>
      <xdr:blipFill>
        <a:blip xmlns:r="http://schemas.openxmlformats.org/officeDocument/2006/relationships" r:embed="rId2"/>
        <a:stretch>
          <a:fillRect/>
        </a:stretch>
      </xdr:blipFill>
      <xdr:spPr>
        <a:xfrm>
          <a:off x="3314700" y="7327900"/>
          <a:ext cx="6057900" cy="609600"/>
        </a:xfrm>
        <a:prstGeom prst="rect">
          <a:avLst/>
        </a:prstGeom>
      </xdr:spPr>
    </xdr:pic>
    <xdr:clientData/>
  </xdr:twoCellAnchor>
  <xdr:twoCellAnchor editAs="oneCell">
    <xdr:from>
      <xdr:col>4</xdr:col>
      <xdr:colOff>38100</xdr:colOff>
      <xdr:row>44</xdr:row>
      <xdr:rowOff>63500</xdr:rowOff>
    </xdr:from>
    <xdr:to>
      <xdr:col>5</xdr:col>
      <xdr:colOff>762000</xdr:colOff>
      <xdr:row>46</xdr:row>
      <xdr:rowOff>165100</xdr:rowOff>
    </xdr:to>
    <xdr:pic>
      <xdr:nvPicPr>
        <xdr:cNvPr id="4" name="Imagen 3"/>
        <xdr:cNvPicPr>
          <a:picLocks noChangeAspect="1"/>
        </xdr:cNvPicPr>
      </xdr:nvPicPr>
      <xdr:blipFill>
        <a:blip xmlns:r="http://schemas.openxmlformats.org/officeDocument/2006/relationships" r:embed="rId3"/>
        <a:stretch>
          <a:fillRect/>
        </a:stretch>
      </xdr:blipFill>
      <xdr:spPr>
        <a:xfrm>
          <a:off x="3340100" y="8445500"/>
          <a:ext cx="1549400" cy="48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469900</xdr:colOff>
      <xdr:row>5</xdr:row>
      <xdr:rowOff>101600</xdr:rowOff>
    </xdr:from>
    <xdr:to>
      <xdr:col>15</xdr:col>
      <xdr:colOff>368300</xdr:colOff>
      <xdr:row>8</xdr:row>
      <xdr:rowOff>12700</xdr:rowOff>
    </xdr:to>
    <xdr:pic>
      <xdr:nvPicPr>
        <xdr:cNvPr id="2" name="Imagen 1"/>
        <xdr:cNvPicPr>
          <a:picLocks noChangeAspect="1"/>
        </xdr:cNvPicPr>
      </xdr:nvPicPr>
      <xdr:blipFill>
        <a:blip xmlns:r="http://schemas.openxmlformats.org/officeDocument/2006/relationships" r:embed="rId1"/>
        <a:stretch>
          <a:fillRect/>
        </a:stretch>
      </xdr:blipFill>
      <xdr:spPr>
        <a:xfrm>
          <a:off x="11226800" y="1054100"/>
          <a:ext cx="1549400" cy="482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32" workbookViewId="0">
      <selection activeCell="J9" sqref="J9:N9"/>
    </sheetView>
  </sheetViews>
  <sheetFormatPr baseColWidth="10" defaultRowHeight="15" x14ac:dyDescent="0"/>
  <cols>
    <col min="9" max="9" width="11.5" bestFit="1" customWidth="1"/>
    <col min="10" max="10" width="12.83203125" bestFit="1" customWidth="1"/>
    <col min="11" max="11" width="12.1640625" bestFit="1" customWidth="1"/>
    <col min="15" max="15" width="12.1640625" bestFit="1" customWidth="1"/>
  </cols>
  <sheetData>
    <row r="1" spans="2:14" ht="23">
      <c r="B1" s="18" t="s">
        <v>9</v>
      </c>
      <c r="C1" s="18"/>
      <c r="D1" s="18"/>
      <c r="E1" s="18"/>
      <c r="F1" s="18"/>
      <c r="G1" s="18"/>
      <c r="H1" s="18"/>
      <c r="I1" s="18"/>
      <c r="J1" s="18"/>
      <c r="K1" s="18"/>
      <c r="L1" s="18"/>
      <c r="M1" s="18"/>
      <c r="N1" s="18"/>
    </row>
    <row r="2" spans="2:14" ht="15" customHeight="1">
      <c r="B2" s="19" t="s">
        <v>8</v>
      </c>
      <c r="C2" s="20"/>
      <c r="D2" s="20"/>
      <c r="E2" s="20"/>
      <c r="F2" s="20"/>
      <c r="G2" s="20"/>
      <c r="H2" s="20"/>
      <c r="I2" s="20"/>
      <c r="J2" s="20"/>
      <c r="K2" s="20"/>
      <c r="L2" s="20"/>
      <c r="M2" s="20"/>
      <c r="N2" s="21"/>
    </row>
    <row r="3" spans="2:14">
      <c r="B3" s="22"/>
      <c r="C3" s="23"/>
      <c r="D3" s="23"/>
      <c r="E3" s="23"/>
      <c r="F3" s="23"/>
      <c r="G3" s="23"/>
      <c r="H3" s="23"/>
      <c r="I3" s="23"/>
      <c r="J3" s="23"/>
      <c r="K3" s="23"/>
      <c r="L3" s="23"/>
      <c r="M3" s="23"/>
      <c r="N3" s="24"/>
    </row>
    <row r="4" spans="2:14">
      <c r="B4" s="22"/>
      <c r="C4" s="23"/>
      <c r="D4" s="23"/>
      <c r="E4" s="23"/>
      <c r="F4" s="23"/>
      <c r="G4" s="23"/>
      <c r="H4" s="23"/>
      <c r="I4" s="23"/>
      <c r="J4" s="23"/>
      <c r="K4" s="23"/>
      <c r="L4" s="23"/>
      <c r="M4" s="23"/>
      <c r="N4" s="24"/>
    </row>
    <row r="5" spans="2:14" ht="15" customHeight="1">
      <c r="B5" s="22"/>
      <c r="C5" s="23"/>
      <c r="D5" s="23"/>
      <c r="E5" s="23"/>
      <c r="F5" s="23"/>
      <c r="G5" s="23"/>
      <c r="H5" s="23"/>
      <c r="I5" s="23"/>
      <c r="J5" s="23"/>
      <c r="K5" s="23"/>
      <c r="L5" s="23"/>
      <c r="M5" s="23"/>
      <c r="N5" s="24"/>
    </row>
    <row r="6" spans="2:14">
      <c r="B6" s="25"/>
      <c r="C6" s="26"/>
      <c r="D6" s="26"/>
      <c r="E6" s="26"/>
      <c r="F6" s="26"/>
      <c r="G6" s="26"/>
      <c r="H6" s="26"/>
      <c r="I6" s="26"/>
      <c r="J6" s="26"/>
      <c r="K6" s="26"/>
      <c r="L6" s="26"/>
      <c r="M6" s="26"/>
      <c r="N6" s="27"/>
    </row>
    <row r="8" spans="2:14">
      <c r="J8" s="30" t="s">
        <v>16</v>
      </c>
      <c r="K8" s="30"/>
      <c r="L8" s="2"/>
      <c r="M8" s="30" t="s">
        <v>17</v>
      </c>
      <c r="N8" s="30"/>
    </row>
    <row r="9" spans="2:14">
      <c r="J9" t="s">
        <v>6</v>
      </c>
      <c r="K9">
        <f>(5.3)*(10^-7)</f>
        <v>5.3000000000000001E-7</v>
      </c>
      <c r="M9" t="s">
        <v>7</v>
      </c>
      <c r="N9">
        <f>6371*(10^5)</f>
        <v>637100000</v>
      </c>
    </row>
    <row r="37" spans="3:8">
      <c r="C37" s="28" t="s">
        <v>10</v>
      </c>
      <c r="D37" s="28"/>
      <c r="E37" s="28"/>
      <c r="F37" s="28"/>
    </row>
    <row r="43" spans="3:8">
      <c r="E43" s="29" t="s">
        <v>11</v>
      </c>
      <c r="F43" s="29"/>
      <c r="G43" s="29"/>
      <c r="H43" s="1"/>
    </row>
    <row r="48" spans="3:8">
      <c r="E48" s="29" t="s">
        <v>12</v>
      </c>
      <c r="F48" s="29"/>
      <c r="G48" s="29"/>
    </row>
    <row r="51" spans="3:12">
      <c r="C51" s="3" t="s">
        <v>0</v>
      </c>
      <c r="D51" s="3" t="s">
        <v>1</v>
      </c>
      <c r="E51" s="4" t="s">
        <v>3</v>
      </c>
      <c r="F51" s="4" t="s">
        <v>2</v>
      </c>
      <c r="G51" s="5" t="s">
        <v>4</v>
      </c>
      <c r="H51" s="5" t="s">
        <v>5</v>
      </c>
      <c r="I51" s="6"/>
      <c r="J51" s="7" t="s">
        <v>14</v>
      </c>
      <c r="K51" s="6"/>
      <c r="L51" s="8" t="s">
        <v>13</v>
      </c>
    </row>
    <row r="52" spans="3:12">
      <c r="C52" s="9">
        <v>24.4</v>
      </c>
      <c r="D52" s="9">
        <v>17.7</v>
      </c>
      <c r="E52" s="10">
        <v>32.25</v>
      </c>
      <c r="F52" s="10">
        <v>75.81</v>
      </c>
      <c r="G52" s="11">
        <f>RADIANS(E52)</f>
        <v>0.56286868376817123</v>
      </c>
      <c r="H52" s="11">
        <f>RADIANS(F52)</f>
        <v>1.3231341059369013</v>
      </c>
      <c r="I52" s="12"/>
      <c r="J52" s="13">
        <f t="shared" ref="J52:J61" si="0">DEGREES(ACOS((SIN(G52)*SIN($C$53))+(COS(G52)*COS($C$53)*COS($D$53-H52))))</f>
        <v>51.147137415319271</v>
      </c>
      <c r="K52" s="12"/>
      <c r="L52" s="14">
        <f>(PI()/180)*$K$9*$N$9*SIN(RADIANS(J52))</f>
        <v>4.5894876624208409</v>
      </c>
    </row>
    <row r="53" spans="3:12">
      <c r="C53" s="9">
        <f>RADIANS(C52)</f>
        <v>0.42586033748661639</v>
      </c>
      <c r="D53" s="9">
        <f>RADIANS(D52)</f>
        <v>0.30892327760299632</v>
      </c>
      <c r="E53" s="10">
        <v>31.22</v>
      </c>
      <c r="F53" s="10">
        <v>76.61</v>
      </c>
      <c r="G53" s="11">
        <f t="shared" ref="G53:G61" si="1">RADIANS(E53)</f>
        <v>0.54489179247262964</v>
      </c>
      <c r="H53" s="11">
        <f t="shared" ref="H53:H61" si="2">RADIANS(F53)</f>
        <v>1.3370967399528559</v>
      </c>
      <c r="I53" s="12"/>
      <c r="J53" s="13">
        <f t="shared" si="0"/>
        <v>51.954785456502279</v>
      </c>
      <c r="K53" s="12"/>
      <c r="L53" s="14">
        <f t="shared" ref="L52:L61" si="3">(PI()/180)*$K$9*$N$9*SIN(RADIANS(J53))</f>
        <v>4.6411436013606764</v>
      </c>
    </row>
    <row r="54" spans="3:12">
      <c r="C54" s="9"/>
      <c r="D54" s="9"/>
      <c r="E54" s="10">
        <v>29.84</v>
      </c>
      <c r="F54" s="10">
        <v>78.34</v>
      </c>
      <c r="G54" s="11">
        <f t="shared" si="1"/>
        <v>0.52080624879510795</v>
      </c>
      <c r="H54" s="11">
        <f t="shared" si="2"/>
        <v>1.3672909360123577</v>
      </c>
      <c r="I54" s="12"/>
      <c r="J54" s="13">
        <f t="shared" si="0"/>
        <v>53.63990801929269</v>
      </c>
      <c r="K54" s="12"/>
      <c r="L54" s="14">
        <f t="shared" si="3"/>
        <v>4.7459404087329169</v>
      </c>
    </row>
    <row r="55" spans="3:12">
      <c r="C55" s="9"/>
      <c r="D55" s="9"/>
      <c r="E55" s="10">
        <v>28.99</v>
      </c>
      <c r="F55" s="10">
        <v>80.31</v>
      </c>
      <c r="G55" s="11">
        <f t="shared" si="1"/>
        <v>0.50597095015315607</v>
      </c>
      <c r="H55" s="11">
        <f t="shared" si="2"/>
        <v>1.4016739222766461</v>
      </c>
      <c r="I55" s="12"/>
      <c r="J55" s="13">
        <f t="shared" si="0"/>
        <v>55.481246676773829</v>
      </c>
      <c r="K55" s="12"/>
      <c r="L55" s="14">
        <f t="shared" si="3"/>
        <v>4.8557556896800245</v>
      </c>
    </row>
    <row r="56" spans="3:12">
      <c r="C56" s="9"/>
      <c r="D56" s="9"/>
      <c r="E56" s="10">
        <v>27.88</v>
      </c>
      <c r="F56" s="10">
        <v>82.84</v>
      </c>
      <c r="G56" s="11">
        <f>RADIANS(E56)</f>
        <v>0.48659779545601906</v>
      </c>
      <c r="H56" s="11">
        <f t="shared" si="2"/>
        <v>1.4458307523521026</v>
      </c>
      <c r="I56" s="12"/>
      <c r="J56" s="13">
        <f t="shared" si="0"/>
        <v>57.886926925445174</v>
      </c>
      <c r="K56" s="12"/>
      <c r="L56" s="14">
        <f t="shared" si="3"/>
        <v>4.9916552890187367</v>
      </c>
    </row>
    <row r="57" spans="3:12">
      <c r="C57" s="9"/>
      <c r="D57" s="9"/>
      <c r="E57" s="10">
        <v>27.4</v>
      </c>
      <c r="F57" s="10">
        <v>84.83</v>
      </c>
      <c r="G57" s="11">
        <f t="shared" si="1"/>
        <v>0.4782202150464463</v>
      </c>
      <c r="H57" s="11">
        <f t="shared" si="2"/>
        <v>1.4805628044667898</v>
      </c>
      <c r="I57" s="12"/>
      <c r="J57" s="13">
        <f t="shared" si="0"/>
        <v>59.712805373181553</v>
      </c>
      <c r="K57" s="12"/>
      <c r="L57" s="14">
        <f t="shared" si="3"/>
        <v>5.0889402646415309</v>
      </c>
    </row>
    <row r="58" spans="3:12">
      <c r="C58" s="9"/>
      <c r="D58" s="9"/>
      <c r="E58" s="10">
        <v>26.87</v>
      </c>
      <c r="F58" s="10">
        <v>87.02</v>
      </c>
      <c r="G58" s="11">
        <f t="shared" si="1"/>
        <v>0.46896997001087637</v>
      </c>
      <c r="H58" s="11">
        <f t="shared" si="2"/>
        <v>1.5187855150854654</v>
      </c>
      <c r="I58" s="12"/>
      <c r="J58" s="13">
        <f t="shared" si="0"/>
        <v>61.732169304830393</v>
      </c>
      <c r="K58" s="12"/>
      <c r="L58" s="14">
        <f t="shared" si="3"/>
        <v>5.1905124599379189</v>
      </c>
    </row>
    <row r="59" spans="3:12">
      <c r="C59" s="9"/>
      <c r="D59" s="9"/>
      <c r="E59" s="10">
        <v>26.84</v>
      </c>
      <c r="F59" s="10">
        <v>89.12</v>
      </c>
      <c r="G59" s="11">
        <f t="shared" si="1"/>
        <v>0.46844637123527805</v>
      </c>
      <c r="H59" s="11">
        <f t="shared" si="2"/>
        <v>1.5554374293773465</v>
      </c>
      <c r="I59" s="12"/>
      <c r="J59" s="13">
        <f t="shared" si="0"/>
        <v>63.549346884017361</v>
      </c>
      <c r="K59" s="12"/>
      <c r="L59" s="14">
        <f t="shared" si="3"/>
        <v>5.2764073368345112</v>
      </c>
    </row>
    <row r="60" spans="3:12">
      <c r="C60" s="9"/>
      <c r="D60" s="9"/>
      <c r="E60" s="10">
        <v>26.94</v>
      </c>
      <c r="F60" s="10">
        <v>92.45</v>
      </c>
      <c r="G60" s="11">
        <f t="shared" si="1"/>
        <v>0.47019170048727238</v>
      </c>
      <c r="H60" s="11">
        <f t="shared" si="2"/>
        <v>1.6135568934687576</v>
      </c>
      <c r="I60" s="12"/>
      <c r="J60" s="13">
        <f t="shared" si="0"/>
        <v>66.37781487406599</v>
      </c>
      <c r="K60" s="12"/>
      <c r="L60" s="14">
        <f t="shared" si="3"/>
        <v>5.3995150155240017</v>
      </c>
    </row>
    <row r="61" spans="3:12">
      <c r="C61" s="9"/>
      <c r="D61" s="9"/>
      <c r="E61" s="10">
        <v>27.75</v>
      </c>
      <c r="F61" s="10">
        <v>94.88</v>
      </c>
      <c r="G61" s="11">
        <f t="shared" si="1"/>
        <v>0.48432886742842646</v>
      </c>
      <c r="H61" s="11">
        <f t="shared" si="2"/>
        <v>1.6559683942922199</v>
      </c>
      <c r="I61" s="12"/>
      <c r="J61" s="13">
        <f t="shared" si="0"/>
        <v>68.211752290864155</v>
      </c>
      <c r="K61" s="12"/>
      <c r="L61" s="14">
        <f t="shared" si="3"/>
        <v>5.4723232115885168</v>
      </c>
    </row>
    <row r="63" spans="3:12">
      <c r="L63" s="15">
        <f>AVERAGE(L52:L61)</f>
        <v>5.025168093973968</v>
      </c>
    </row>
    <row r="65" spans="11:12">
      <c r="K65" s="16" t="s">
        <v>15</v>
      </c>
      <c r="L65" s="17">
        <f>STDEV(L52:L61)</f>
        <v>0.31264003858512807</v>
      </c>
    </row>
  </sheetData>
  <mergeCells count="7">
    <mergeCell ref="B1:N1"/>
    <mergeCell ref="B2:N6"/>
    <mergeCell ref="C37:F37"/>
    <mergeCell ref="E43:G43"/>
    <mergeCell ref="E48:G48"/>
    <mergeCell ref="J8:K8"/>
    <mergeCell ref="M8:N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7"/>
  <sheetViews>
    <sheetView tabSelected="1" workbookViewId="0">
      <selection activeCell="N15" sqref="N15"/>
    </sheetView>
  </sheetViews>
  <sheetFormatPr baseColWidth="10" defaultRowHeight="15" x14ac:dyDescent="0"/>
  <cols>
    <col min="10" max="10" width="12" bestFit="1" customWidth="1"/>
    <col min="11" max="11" width="11.1640625" bestFit="1" customWidth="1"/>
  </cols>
  <sheetData>
    <row r="2" spans="3:14">
      <c r="J2" t="s">
        <v>6</v>
      </c>
      <c r="K2">
        <f>(9)*(10^-7)</f>
        <v>8.9999999999999996E-7</v>
      </c>
      <c r="M2" t="s">
        <v>7</v>
      </c>
      <c r="N2">
        <f>6371*(10^5)</f>
        <v>637100000</v>
      </c>
    </row>
    <row r="7" spans="3:14">
      <c r="C7" t="s">
        <v>0</v>
      </c>
      <c r="D7" t="s">
        <v>1</v>
      </c>
      <c r="E7" t="s">
        <v>3</v>
      </c>
      <c r="F7" t="s">
        <v>2</v>
      </c>
      <c r="G7" t="s">
        <v>4</v>
      </c>
      <c r="H7" t="s">
        <v>5</v>
      </c>
      <c r="J7" t="s">
        <v>14</v>
      </c>
      <c r="L7" t="s">
        <v>13</v>
      </c>
    </row>
    <row r="8" spans="3:14">
      <c r="C8">
        <v>61.1</v>
      </c>
      <c r="D8">
        <v>85.8</v>
      </c>
      <c r="E8">
        <v>50.125799999999998</v>
      </c>
      <c r="F8">
        <v>167.97980000000001</v>
      </c>
      <c r="G8">
        <f>RADIANS(E8)</f>
        <v>0.87486025019617364</v>
      </c>
      <c r="H8">
        <f>RADIANS(F8)</f>
        <v>2.9318005868415709</v>
      </c>
      <c r="J8">
        <f>DEGREES(ACOS((SIN(G8)*SIN($C$9))+(COS(G8)*COS($C$9)*COS($D$9-H8))))</f>
        <v>44.435728655895474</v>
      </c>
      <c r="L8">
        <f>(PI()/180)*$K$2*$N$2*SIN(RADIANS(J8))</f>
        <v>7.0063685712639572</v>
      </c>
    </row>
    <row r="9" spans="3:14">
      <c r="C9">
        <f>RADIANS(C8)</f>
        <v>1.0663961729685354</v>
      </c>
      <c r="D9">
        <f>RADIANS(D8)</f>
        <v>1.4974924982111346</v>
      </c>
    </row>
    <row r="11" spans="3:14">
      <c r="J11" t="s">
        <v>18</v>
      </c>
    </row>
    <row r="12" spans="3:14">
      <c r="J12">
        <f>DEGREES(ASIN((COS(C9)*SIN(D9-F8))/SIN(J8)))</f>
        <v>-1.3972004145774537</v>
      </c>
    </row>
    <row r="15" spans="3:14">
      <c r="H15" t="s">
        <v>21</v>
      </c>
      <c r="I15" t="s">
        <v>19</v>
      </c>
      <c r="J15">
        <f>90+J12</f>
        <v>88.602799585422545</v>
      </c>
    </row>
    <row r="17" spans="8:10">
      <c r="H17" t="s">
        <v>22</v>
      </c>
      <c r="I17" t="s">
        <v>20</v>
      </c>
      <c r="J17">
        <f>360-J15</f>
        <v>271.39720041457747</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Rodriguez Parra</dc:creator>
  <cp:lastModifiedBy>Luis Alejandro Rodriguez Parra</cp:lastModifiedBy>
  <dcterms:created xsi:type="dcterms:W3CDTF">2015-08-21T21:10:34Z</dcterms:created>
  <dcterms:modified xsi:type="dcterms:W3CDTF">2015-08-25T17:38:19Z</dcterms:modified>
</cp:coreProperties>
</file>