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rrygrpolanco/Downloads/"/>
    </mc:Choice>
  </mc:AlternateContent>
  <xr:revisionPtr revIDLastSave="0" documentId="13_ncr:1_{C8E37AB5-405B-3C4A-945D-3573E839B77B}" xr6:coauthVersionLast="47" xr6:coauthVersionMax="47" xr10:uidLastSave="{00000000-0000-0000-0000-000000000000}"/>
  <bookViews>
    <workbookView xWindow="0" yWindow="0" windowWidth="28800" windowHeight="18000" xr2:uid="{AC062393-EA30-AE4D-B5FD-391968AECE65}"/>
  </bookViews>
  <sheets>
    <sheet name="Transcript" sheetId="1" r:id="rId1"/>
    <sheet name="Dropdowns" sheetId="2" r:id="rId2"/>
    <sheet name="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B4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3" i="3"/>
  <c r="B5" i="3"/>
  <c r="B6" i="3"/>
  <c r="B7" i="3"/>
  <c r="B2" i="3"/>
  <c r="Q2" i="1"/>
  <c r="P2" i="1"/>
  <c r="O2" i="1"/>
  <c r="H2" i="1"/>
  <c r="I2" i="1"/>
  <c r="AX2" i="1"/>
  <c r="AY2" i="1"/>
  <c r="AW2" i="1"/>
  <c r="AT2" i="1"/>
  <c r="AS2" i="1"/>
  <c r="AR2" i="1"/>
  <c r="AP2" i="1"/>
  <c r="AO2" i="1"/>
  <c r="AL2" i="1"/>
  <c r="AJ2" i="1"/>
  <c r="AI2" i="1"/>
  <c r="AG2" i="1"/>
  <c r="AF2" i="1"/>
  <c r="AE2" i="1"/>
  <c r="AD2" i="1"/>
  <c r="AC2" i="1"/>
  <c r="AB2" i="1"/>
  <c r="Z2" i="1"/>
  <c r="Y2" i="1"/>
  <c r="V2" i="1"/>
  <c r="U2" i="1"/>
  <c r="S2" i="1"/>
  <c r="T2" i="1"/>
</calcChain>
</file>

<file path=xl/sharedStrings.xml><?xml version="1.0" encoding="utf-8"?>
<sst xmlns="http://schemas.openxmlformats.org/spreadsheetml/2006/main" count="201" uniqueCount="74">
  <si>
    <t>Speaker</t>
  </si>
  <si>
    <t>Teacher (T) or Child (C) Script (S)</t>
  </si>
  <si>
    <t>Utterance/Idea Units</t>
  </si>
  <si>
    <t>Technology</t>
  </si>
  <si>
    <t>Exclude</t>
  </si>
  <si>
    <t>Language</t>
  </si>
  <si>
    <t>Before</t>
  </si>
  <si>
    <t>During</t>
  </si>
  <si>
    <t>After</t>
  </si>
  <si>
    <t>Form</t>
  </si>
  <si>
    <t>Comment</t>
  </si>
  <si>
    <t>Directive</t>
  </si>
  <si>
    <t>Question</t>
  </si>
  <si>
    <t>Cloze prompt</t>
  </si>
  <si>
    <t>Repeat_Recast_Extend</t>
  </si>
  <si>
    <t>T_MinimumResponseRequired</t>
  </si>
  <si>
    <t>Single word</t>
  </si>
  <si>
    <t>Multiple words</t>
  </si>
  <si>
    <t>T_QuestionWording</t>
  </si>
  <si>
    <t>Wh- basic</t>
  </si>
  <si>
    <t>Why</t>
  </si>
  <si>
    <t>How</t>
  </si>
  <si>
    <t>Auxiliary-fronted</t>
  </si>
  <si>
    <t>Yes_No</t>
  </si>
  <si>
    <t>Turn-taking</t>
  </si>
  <si>
    <t>T_AnswerKnown</t>
  </si>
  <si>
    <t>Real</t>
  </si>
  <si>
    <t>Test</t>
  </si>
  <si>
    <t>C_ChildUtterance</t>
  </si>
  <si>
    <t>C_TopicControl</t>
  </si>
  <si>
    <t>T control</t>
  </si>
  <si>
    <t>C control</t>
  </si>
  <si>
    <t>C_ResponseAccuracy</t>
  </si>
  <si>
    <t>Accurate</t>
  </si>
  <si>
    <t>Inaccurate</t>
  </si>
  <si>
    <t>No response</t>
  </si>
  <si>
    <t>N/A</t>
  </si>
  <si>
    <t>GeneralTopic</t>
  </si>
  <si>
    <t>Meaning</t>
  </si>
  <si>
    <t>Behavior</t>
  </si>
  <si>
    <t>Sequence_Temporal</t>
  </si>
  <si>
    <t>Compare_Contrast</t>
  </si>
  <si>
    <t>Cognition</t>
  </si>
  <si>
    <t>Desires_Preferences</t>
  </si>
  <si>
    <t>Feelings_Emotions</t>
  </si>
  <si>
    <t>Judgments_Perspectives</t>
  </si>
  <si>
    <t>CausalEffects_ProblemSolve</t>
  </si>
  <si>
    <t>Predictions_Forecast</t>
  </si>
  <si>
    <t>DefineVocabulary</t>
  </si>
  <si>
    <t>MakingConnections</t>
  </si>
  <si>
    <t>BackgroundKnowledge</t>
  </si>
  <si>
    <t>ActOut_PretendPlay</t>
  </si>
  <si>
    <t>X</t>
  </si>
  <si>
    <t>English</t>
  </si>
  <si>
    <t>-</t>
  </si>
  <si>
    <t>Required</t>
  </si>
  <si>
    <t>Question Wording</t>
  </si>
  <si>
    <t>Answer Known</t>
  </si>
  <si>
    <t xml:space="preserve">Real </t>
  </si>
  <si>
    <t>C Utterance Length</t>
  </si>
  <si>
    <t>Topic Control</t>
  </si>
  <si>
    <t>C Response</t>
  </si>
  <si>
    <t>Content Topic</t>
  </si>
  <si>
    <t>Spanish</t>
  </si>
  <si>
    <t>Mixed</t>
  </si>
  <si>
    <t>1/X</t>
  </si>
  <si>
    <t>Stage of Lesson</t>
  </si>
  <si>
    <t>Lesson</t>
  </si>
  <si>
    <t>Timing (Reading)</t>
  </si>
  <si>
    <t>Literacy</t>
  </si>
  <si>
    <t>BIS Extension Sections</t>
  </si>
  <si>
    <t>Pre/Post-lesson</t>
  </si>
  <si>
    <t>Minimum Response</t>
  </si>
  <si>
    <t>BIS Extension Sections [1|2|3|4|5|6]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</si>
</sst>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0"/>
      <color rgb="FF000000"/>
      <name val="Calibri (Cuerpo)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Aptos Narrow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5C5C"/>
        <bgColor indexed="64"/>
      </patternFill>
    </fill>
    <fill>
      <patternFill patternType="solid">
        <fgColor rgb="FF7CA9E0"/>
        <bgColor indexed="64"/>
      </patternFill>
    </fill>
    <fill>
      <patternFill patternType="solid">
        <fgColor rgb="FF7CA9E0"/>
        <bgColor rgb="FF000000"/>
      </patternFill>
    </fill>
    <fill>
      <patternFill patternType="solid">
        <fgColor rgb="FFD8E4BC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CCC0DA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92CDDC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94C092"/>
        <bgColor indexed="64"/>
      </patternFill>
    </fill>
    <fill>
      <patternFill patternType="solid">
        <fgColor rgb="FF94C092"/>
        <bgColor rgb="FF000000"/>
      </patternFill>
    </fill>
    <fill>
      <patternFill patternType="solid">
        <fgColor rgb="FFEE665C"/>
        <bgColor rgb="FF000000"/>
      </patternFill>
    </fill>
    <fill>
      <patternFill patternType="solid">
        <fgColor rgb="FFEE665C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2" xfId="0" applyFont="1" applyFill="1" applyBorder="1" applyAlignment="1">
      <alignment textRotation="90" wrapText="1"/>
    </xf>
    <xf numFmtId="0" fontId="1" fillId="2" borderId="1" xfId="0" applyFont="1" applyFill="1" applyBorder="1" applyAlignment="1">
      <alignment textRotation="90" wrapText="1"/>
    </xf>
    <xf numFmtId="0" fontId="1" fillId="0" borderId="1" xfId="0" applyFont="1" applyBorder="1" applyAlignment="1">
      <alignment textRotation="90" wrapText="1"/>
    </xf>
    <xf numFmtId="0" fontId="3" fillId="3" borderId="3" xfId="0" applyFont="1" applyFill="1" applyBorder="1" applyAlignment="1">
      <alignment textRotation="90"/>
    </xf>
    <xf numFmtId="0" fontId="3" fillId="4" borderId="4" xfId="0" applyFont="1" applyFill="1" applyBorder="1" applyAlignment="1">
      <alignment textRotation="90"/>
    </xf>
    <xf numFmtId="0" fontId="4" fillId="5" borderId="4" xfId="0" applyFont="1" applyFill="1" applyBorder="1" applyAlignment="1">
      <alignment textRotation="90"/>
    </xf>
    <xf numFmtId="0" fontId="4" fillId="6" borderId="4" xfId="0" applyFont="1" applyFill="1" applyBorder="1" applyAlignment="1">
      <alignment textRotation="90"/>
    </xf>
    <xf numFmtId="0" fontId="3" fillId="7" borderId="4" xfId="0" applyFont="1" applyFill="1" applyBorder="1" applyAlignment="1">
      <alignment textRotation="90"/>
    </xf>
    <xf numFmtId="0" fontId="3" fillId="8" borderId="4" xfId="0" applyFont="1" applyFill="1" applyBorder="1" applyAlignment="1">
      <alignment textRotation="90"/>
    </xf>
    <xf numFmtId="0" fontId="3" fillId="9" borderId="4" xfId="0" applyFont="1" applyFill="1" applyBorder="1" applyAlignment="1">
      <alignment textRotation="90" wrapText="1"/>
    </xf>
    <xf numFmtId="0" fontId="3" fillId="10" borderId="4" xfId="0" applyFont="1" applyFill="1" applyBorder="1" applyAlignment="1">
      <alignment textRotation="90" wrapText="1"/>
    </xf>
    <xf numFmtId="0" fontId="3" fillId="10" borderId="3" xfId="0" applyFont="1" applyFill="1" applyBorder="1" applyAlignment="1">
      <alignment textRotation="90" wrapText="1"/>
    </xf>
    <xf numFmtId="0" fontId="3" fillId="11" borderId="3" xfId="0" applyFont="1" applyFill="1" applyBorder="1" applyAlignment="1">
      <alignment textRotation="90" wrapText="1"/>
    </xf>
    <xf numFmtId="0" fontId="3" fillId="12" borderId="4" xfId="0" applyFont="1" applyFill="1" applyBorder="1" applyAlignment="1">
      <alignment textRotation="90"/>
    </xf>
    <xf numFmtId="0" fontId="3" fillId="13" borderId="4" xfId="0" applyFont="1" applyFill="1" applyBorder="1" applyAlignment="1">
      <alignment textRotation="90"/>
    </xf>
    <xf numFmtId="0" fontId="3" fillId="14" borderId="4" xfId="0" applyFont="1" applyFill="1" applyBorder="1" applyAlignment="1">
      <alignment textRotation="90"/>
    </xf>
    <xf numFmtId="0" fontId="3" fillId="15" borderId="4" xfId="0" applyFont="1" applyFill="1" applyBorder="1" applyAlignment="1">
      <alignment textRotation="90"/>
    </xf>
    <xf numFmtId="0" fontId="3" fillId="16" borderId="4" xfId="0" applyFont="1" applyFill="1" applyBorder="1" applyAlignment="1">
      <alignment textRotation="90"/>
    </xf>
    <xf numFmtId="0" fontId="3" fillId="17" borderId="4" xfId="0" applyFont="1" applyFill="1" applyBorder="1" applyAlignment="1">
      <alignment textRotation="90"/>
    </xf>
    <xf numFmtId="0" fontId="3" fillId="16" borderId="5" xfId="0" applyFont="1" applyFill="1" applyBorder="1" applyAlignment="1">
      <alignment textRotation="90"/>
    </xf>
    <xf numFmtId="0" fontId="5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3" xfId="0" applyFont="1" applyFill="1" applyBorder="1"/>
    <xf numFmtId="0" fontId="6" fillId="4" borderId="4" xfId="0" applyFont="1" applyFill="1" applyBorder="1"/>
    <xf numFmtId="0" fontId="7" fillId="6" borderId="4" xfId="0" applyFont="1" applyFill="1" applyBorder="1"/>
    <xf numFmtId="0" fontId="6" fillId="8" borderId="4" xfId="0" applyFont="1" applyFill="1" applyBorder="1"/>
    <xf numFmtId="0" fontId="6" fillId="10" borderId="4" xfId="0" applyFont="1" applyFill="1" applyBorder="1"/>
    <xf numFmtId="0" fontId="6" fillId="10" borderId="3" xfId="0" applyFont="1" applyFill="1" applyBorder="1"/>
    <xf numFmtId="0" fontId="6" fillId="18" borderId="3" xfId="0" applyFont="1" applyFill="1" applyBorder="1"/>
    <xf numFmtId="0" fontId="6" fillId="13" borderId="4" xfId="0" applyFont="1" applyFill="1" applyBorder="1"/>
    <xf numFmtId="0" fontId="6" fillId="15" borderId="4" xfId="0" applyFont="1" applyFill="1" applyBorder="1"/>
    <xf numFmtId="0" fontId="6" fillId="16" borderId="4" xfId="0" applyFont="1" applyFill="1" applyBorder="1"/>
    <xf numFmtId="0" fontId="6" fillId="16" borderId="5" xfId="0" applyFont="1" applyFill="1" applyBorder="1"/>
    <xf numFmtId="0" fontId="8" fillId="0" borderId="0" xfId="0" applyFont="1"/>
    <xf numFmtId="0" fontId="1" fillId="0" borderId="6" xfId="0" applyFont="1" applyBorder="1" applyAlignment="1">
      <alignment textRotation="90"/>
    </xf>
    <xf numFmtId="0" fontId="1" fillId="0" borderId="6" xfId="0" applyFont="1" applyBorder="1" applyAlignment="1">
      <alignment horizontal="center" textRotation="90"/>
    </xf>
    <xf numFmtId="0" fontId="2" fillId="0" borderId="7" xfId="0" applyFont="1" applyBorder="1" applyAlignment="1">
      <alignment textRotation="90"/>
    </xf>
    <xf numFmtId="0" fontId="0" fillId="0" borderId="4" xfId="0" applyBorder="1"/>
    <xf numFmtId="0" fontId="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8" fillId="19" borderId="0" xfId="0" applyFont="1" applyFill="1" applyAlignment="1">
      <alignment wrapText="1"/>
    </xf>
    <xf numFmtId="0" fontId="12" fillId="19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3" borderId="3" xfId="0" applyFont="1" applyFill="1" applyBorder="1"/>
    <xf numFmtId="0" fontId="3" fillId="4" borderId="4" xfId="0" applyFont="1" applyFill="1" applyBorder="1"/>
    <xf numFmtId="0" fontId="1" fillId="0" borderId="1" xfId="0" applyFont="1" applyBorder="1" applyAlignment="1">
      <alignment wrapText="1"/>
    </xf>
    <xf numFmtId="0" fontId="4" fillId="5" borderId="4" xfId="0" applyFont="1" applyFill="1" applyBorder="1"/>
    <xf numFmtId="0" fontId="4" fillId="6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9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3" fillId="10" borderId="3" xfId="0" applyFont="1" applyFill="1" applyBorder="1" applyAlignment="1">
      <alignment wrapText="1"/>
    </xf>
    <xf numFmtId="0" fontId="3" fillId="11" borderId="3" xfId="0" applyFont="1" applyFill="1" applyBorder="1" applyAlignment="1">
      <alignment wrapText="1"/>
    </xf>
    <xf numFmtId="0" fontId="3" fillId="12" borderId="4" xfId="0" applyFont="1" applyFill="1" applyBorder="1"/>
    <xf numFmtId="0" fontId="3" fillId="13" borderId="4" xfId="0" applyFont="1" applyFill="1" applyBorder="1"/>
    <xf numFmtId="0" fontId="3" fillId="14" borderId="4" xfId="0" applyFont="1" applyFill="1" applyBorder="1"/>
    <xf numFmtId="0" fontId="3" fillId="15" borderId="4" xfId="0" applyFont="1" applyFill="1" applyBorder="1"/>
    <xf numFmtId="0" fontId="3" fillId="16" borderId="4" xfId="0" applyFont="1" applyFill="1" applyBorder="1"/>
    <xf numFmtId="0" fontId="3" fillId="17" borderId="4" xfId="0" applyFont="1" applyFill="1" applyBorder="1"/>
    <xf numFmtId="0" fontId="3" fillId="16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457C-F732-E141-8C05-416051803370}">
  <dimension ref="A1:BK2"/>
  <sheetViews>
    <sheetView tabSelected="1" workbookViewId="0">
      <selection activeCell="A2" sqref="A2"/>
    </sheetView>
  </sheetViews>
  <sheetFormatPr baseColWidth="10" defaultRowHeight="16" x14ac:dyDescent="0.2"/>
  <cols>
    <col min="1" max="1" width="10.83203125" customWidth="1"/>
    <col min="2" max="2" width="4.83203125" customWidth="1"/>
    <col min="3" max="3" width="65" customWidth="1"/>
    <col min="4" max="5" width="3.33203125" customWidth="1"/>
    <col min="8" max="9" width="3.83203125" customWidth="1"/>
    <col min="11" max="13" width="3.33203125" customWidth="1"/>
    <col min="15" max="17" width="3.33203125" customWidth="1"/>
    <col min="19" max="23" width="3.33203125" customWidth="1"/>
    <col min="25" max="26" width="3.33203125" customWidth="1"/>
    <col min="28" max="33" width="3.33203125" customWidth="1"/>
    <col min="35" max="36" width="3.33203125" customWidth="1"/>
    <col min="38" max="39" width="3.33203125" customWidth="1"/>
    <col min="41" max="42" width="3.33203125" customWidth="1"/>
    <col min="44" max="47" width="3.33203125" customWidth="1"/>
    <col min="49" max="63" width="3.33203125" customWidth="1"/>
  </cols>
  <sheetData>
    <row r="1" spans="1:63" ht="157" x14ac:dyDescent="0.2">
      <c r="A1" s="36" t="s">
        <v>0</v>
      </c>
      <c r="B1" s="37" t="s">
        <v>1</v>
      </c>
      <c r="C1" s="38" t="s">
        <v>2</v>
      </c>
      <c r="D1" s="1" t="s">
        <v>3</v>
      </c>
      <c r="E1" s="2" t="s">
        <v>4</v>
      </c>
      <c r="F1" s="2" t="s">
        <v>70</v>
      </c>
      <c r="G1" s="2" t="s">
        <v>66</v>
      </c>
      <c r="H1" s="2" t="s">
        <v>67</v>
      </c>
      <c r="I1" s="2" t="s">
        <v>71</v>
      </c>
      <c r="J1" s="4" t="s">
        <v>68</v>
      </c>
      <c r="K1" s="5" t="s">
        <v>6</v>
      </c>
      <c r="L1" s="5" t="s">
        <v>7</v>
      </c>
      <c r="M1" s="5" t="s">
        <v>8</v>
      </c>
      <c r="N1" s="3" t="s">
        <v>5</v>
      </c>
      <c r="O1" s="3" t="s">
        <v>53</v>
      </c>
      <c r="P1" s="3" t="s">
        <v>63</v>
      </c>
      <c r="Q1" s="3" t="s">
        <v>64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7" t="s">
        <v>14</v>
      </c>
      <c r="X1" s="8" t="s">
        <v>15</v>
      </c>
      <c r="Y1" s="8" t="s">
        <v>16</v>
      </c>
      <c r="Z1" s="8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10" t="s">
        <v>28</v>
      </c>
      <c r="AL1" s="10" t="s">
        <v>16</v>
      </c>
      <c r="AM1" s="10" t="s">
        <v>17</v>
      </c>
      <c r="AN1" s="11" t="s">
        <v>29</v>
      </c>
      <c r="AO1" s="11" t="s">
        <v>30</v>
      </c>
      <c r="AP1" s="11" t="s">
        <v>31</v>
      </c>
      <c r="AQ1" s="11" t="s">
        <v>32</v>
      </c>
      <c r="AR1" s="12" t="s">
        <v>33</v>
      </c>
      <c r="AS1" s="12" t="s">
        <v>34</v>
      </c>
      <c r="AT1" s="12" t="s">
        <v>35</v>
      </c>
      <c r="AU1" s="12" t="s">
        <v>36</v>
      </c>
      <c r="AV1" s="13" t="s">
        <v>37</v>
      </c>
      <c r="AW1" s="13" t="s">
        <v>69</v>
      </c>
      <c r="AX1" s="13" t="s">
        <v>38</v>
      </c>
      <c r="AY1" s="13" t="s">
        <v>39</v>
      </c>
      <c r="AZ1" s="14" t="s">
        <v>40</v>
      </c>
      <c r="BA1" s="15" t="s">
        <v>41</v>
      </c>
      <c r="BB1" s="16" t="s">
        <v>42</v>
      </c>
      <c r="BC1" s="17" t="s">
        <v>43</v>
      </c>
      <c r="BD1" s="17" t="s">
        <v>44</v>
      </c>
      <c r="BE1" s="17" t="s">
        <v>45</v>
      </c>
      <c r="BF1" s="17" t="s">
        <v>46</v>
      </c>
      <c r="BG1" s="17" t="s">
        <v>47</v>
      </c>
      <c r="BH1" s="18" t="s">
        <v>48</v>
      </c>
      <c r="BI1" s="19" t="s">
        <v>49</v>
      </c>
      <c r="BJ1" s="18" t="s">
        <v>50</v>
      </c>
      <c r="BK1" s="20" t="s">
        <v>51</v>
      </c>
    </row>
    <row r="2" spans="1:63" x14ac:dyDescent="0.2">
      <c r="A2" s="39"/>
      <c r="B2" s="39"/>
      <c r="C2" s="39"/>
      <c r="D2" s="21"/>
      <c r="E2" s="22"/>
      <c r="F2" s="22"/>
      <c r="G2" s="22"/>
      <c r="H2" s="22" t="str">
        <f>IF(G2="Lesson",1,"")</f>
        <v/>
      </c>
      <c r="I2" s="22" t="str">
        <f>IF(G2="Pre/Post-Lesson",1,"")</f>
        <v/>
      </c>
      <c r="J2" s="24"/>
      <c r="K2" s="25"/>
      <c r="L2" s="25"/>
      <c r="M2" s="25"/>
      <c r="N2" s="23"/>
      <c r="O2" s="23" t="str">
        <f>IF(N2="English",1,"")</f>
        <v/>
      </c>
      <c r="P2" s="23" t="str">
        <f>IF(N2="Spanish",1,"")</f>
        <v/>
      </c>
      <c r="Q2" s="23" t="str">
        <f>IF(N2="Mixed",1,"")</f>
        <v/>
      </c>
      <c r="R2" s="26"/>
      <c r="S2" s="26" t="str">
        <f>IF(R2="Comment",1,"")</f>
        <v/>
      </c>
      <c r="T2" s="26" t="str">
        <f>IF(R2="Directive",1,"")</f>
        <v/>
      </c>
      <c r="U2" s="26" t="str">
        <f>IF(R2="Question",1,"")</f>
        <v/>
      </c>
      <c r="V2" s="26" t="str">
        <f>IF(R2="Cloze prompt",1,"")</f>
        <v/>
      </c>
      <c r="W2" s="26"/>
      <c r="X2" s="27"/>
      <c r="Y2" s="27" t="str">
        <f>IF(X2="Single word",1,"")</f>
        <v/>
      </c>
      <c r="Z2" s="27" t="str">
        <f>IF(X2="Multiple words",1,"")</f>
        <v/>
      </c>
      <c r="AA2" s="27"/>
      <c r="AB2" s="27" t="str">
        <f>IF(AA2="Wh- basic", 1,"")</f>
        <v/>
      </c>
      <c r="AC2" s="27" t="str">
        <f>IF(AA2="Why", 1,"")</f>
        <v/>
      </c>
      <c r="AD2" s="27" t="str">
        <f>IF(AA2="How", 1,"")</f>
        <v/>
      </c>
      <c r="AE2" s="27" t="str">
        <f>IF(AA2="Auxiliary-fronted", 1,"")</f>
        <v/>
      </c>
      <c r="AF2" s="27" t="str">
        <f>IF(AA2="Yes_No", 1,"")</f>
        <v/>
      </c>
      <c r="AG2" s="27" t="str">
        <f>IF(AA2="Turn-taking", 1,"")</f>
        <v/>
      </c>
      <c r="AH2" s="27"/>
      <c r="AI2" s="27" t="str">
        <f>IF(AH2 = "Real ", 1, "")</f>
        <v/>
      </c>
      <c r="AJ2" s="27" t="str">
        <f>IF(AH2 = "Test", 1, "")</f>
        <v/>
      </c>
      <c r="AK2" s="28"/>
      <c r="AL2" s="28" t="str">
        <f>IF(AK2="Single word",1,"")</f>
        <v/>
      </c>
      <c r="AM2" s="28"/>
      <c r="AN2" s="28"/>
      <c r="AO2" s="28" t="str">
        <f>IF(AN2="T control",1,"")</f>
        <v/>
      </c>
      <c r="AP2" s="28" t="str">
        <f>IF(AN2="C control",1,"")</f>
        <v/>
      </c>
      <c r="AQ2" s="28"/>
      <c r="AR2" s="29" t="str">
        <f>IF(AQ2="Accurate",1,"")</f>
        <v/>
      </c>
      <c r="AS2" s="29" t="str">
        <f>IF(AQ2="Inaccurate",1,"")</f>
        <v/>
      </c>
      <c r="AT2" s="29" t="str">
        <f>IF(AQ2="No response",1,"")</f>
        <v/>
      </c>
      <c r="AU2" s="29"/>
      <c r="AV2" s="30"/>
      <c r="AW2" s="30" t="str">
        <f>IF(AV2="Meaning",1,"")</f>
        <v/>
      </c>
      <c r="AX2" s="30" t="str">
        <f>IF(AU2="Behavior",1,"")</f>
        <v/>
      </c>
      <c r="AY2" s="30" t="str">
        <f>IF(AV2="Behavior",1,"")</f>
        <v/>
      </c>
      <c r="AZ2" s="31"/>
      <c r="BA2" s="31"/>
      <c r="BB2" s="32"/>
      <c r="BC2" s="32"/>
      <c r="BD2" s="32"/>
      <c r="BE2" s="32"/>
      <c r="BF2" s="32"/>
      <c r="BG2" s="32"/>
      <c r="BH2" s="33"/>
      <c r="BI2" s="33"/>
      <c r="BJ2" s="33"/>
      <c r="BK2" s="34"/>
    </row>
  </sheetData>
  <dataValidations count="1">
    <dataValidation allowBlank="1" showInputMessage="1" showErrorMessage="1" sqref="H1:I1 G1 J1 R1:AY1 F1 K1:M1" xr:uid="{5514D0DB-FC40-F346-B34F-15B8767C3164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E541BDAF-16DB-774A-93A8-43439FA60642}">
          <x14:formula1>
            <xm:f>Dropdowns!$C$2:$C$10</xm:f>
          </x14:formula1>
          <xm:sqref>F2</xm:sqref>
        </x14:dataValidation>
        <x14:dataValidation type="list" allowBlank="1" showInputMessage="1" showErrorMessage="1" xr:uid="{B5CDE30E-7917-B94C-8A9A-43112A383B46}">
          <x14:formula1>
            <xm:f>Dropdowns!$A$2:$A$5</xm:f>
          </x14:formula1>
          <xm:sqref>D2:E2 H2:I2 AW2:BK2 S2:W2 Y2:Z2 AB2:AG2 AI2:AJ2 AL2:AM2 AO2:AP2 AR2:AU2 K2:L2 M2 O2 P2 Q2</xm:sqref>
        </x14:dataValidation>
        <x14:dataValidation type="list" allowBlank="1" showInputMessage="1" showErrorMessage="1" xr:uid="{62CD1D37-01BF-AB4F-8E7A-AE25EE7C5DAE}">
          <x14:formula1>
            <xm:f>Dropdowns!$D$2:$D$6</xm:f>
          </x14:formula1>
          <xm:sqref>G2</xm:sqref>
        </x14:dataValidation>
        <x14:dataValidation type="list" allowBlank="1" showInputMessage="1" showErrorMessage="1" xr:uid="{63F58F79-D563-2342-B7F2-4FAE38BA4976}">
          <x14:formula1>
            <xm:f>Dropdowns!$E$2:$E$7</xm:f>
          </x14:formula1>
          <xm:sqref>J2</xm:sqref>
        </x14:dataValidation>
        <x14:dataValidation type="list" allowBlank="1" showInputMessage="1" showErrorMessage="1" xr:uid="{7401D061-EA4E-6D44-A9C7-DA8EC4EC2B91}">
          <x14:formula1>
            <xm:f>Dropdowns!$F$2:$F$7</xm:f>
          </x14:formula1>
          <xm:sqref>N2</xm:sqref>
        </x14:dataValidation>
        <x14:dataValidation type="list" allowBlank="1" showInputMessage="1" showErrorMessage="1" xr:uid="{02FF6F62-916E-C94B-845B-84BDD9C3F2C7}">
          <x14:formula1>
            <xm:f>Dropdowns!$G$2:$G$9</xm:f>
          </x14:formula1>
          <xm:sqref>R2</xm:sqref>
        </x14:dataValidation>
        <x14:dataValidation type="list" allowBlank="1" showInputMessage="1" showErrorMessage="1" xr:uid="{96D76D29-B3B7-7046-9C2D-499DBB0DA85B}">
          <x14:formula1>
            <xm:f>Dropdowns!$H$2:$H$6</xm:f>
          </x14:formula1>
          <xm:sqref>X2</xm:sqref>
        </x14:dataValidation>
        <x14:dataValidation type="list" allowBlank="1" showInputMessage="1" showErrorMessage="1" xr:uid="{B50BB015-4600-C24F-9E70-A6AADD8495F5}">
          <x14:formula1>
            <xm:f>Dropdowns!$I$2:$I$11</xm:f>
          </x14:formula1>
          <xm:sqref>AA2</xm:sqref>
        </x14:dataValidation>
        <x14:dataValidation type="list" allowBlank="1" showInputMessage="1" showErrorMessage="1" xr:uid="{61E1514D-BCB6-5F48-BC95-7D6F541A712D}">
          <x14:formula1>
            <xm:f>Dropdowns!$J$2:$J$6</xm:f>
          </x14:formula1>
          <xm:sqref>AH2</xm:sqref>
        </x14:dataValidation>
        <x14:dataValidation type="list" allowBlank="1" showInputMessage="1" showErrorMessage="1" xr:uid="{D0896655-D040-E44E-8857-CCDBC41B0F67}">
          <x14:formula1>
            <xm:f>Dropdowns!$K$2:$K$6</xm:f>
          </x14:formula1>
          <xm:sqref>AK2</xm:sqref>
        </x14:dataValidation>
        <x14:dataValidation type="list" allowBlank="1" showInputMessage="1" showErrorMessage="1" xr:uid="{633673DA-0C57-1F40-B835-77B202B1CD49}">
          <x14:formula1>
            <xm:f>Dropdowns!$L$2:$L$6</xm:f>
          </x14:formula1>
          <xm:sqref>AN2</xm:sqref>
        </x14:dataValidation>
        <x14:dataValidation type="list" allowBlank="1" showInputMessage="1" showErrorMessage="1" xr:uid="{B864D9B1-3F08-5949-AA33-7B67DAD8B82C}">
          <x14:formula1>
            <xm:f>Dropdowns!$M$2:$M$8</xm:f>
          </x14:formula1>
          <xm:sqref>AQ2</xm:sqref>
        </x14:dataValidation>
        <x14:dataValidation type="list" allowBlank="1" showInputMessage="1" showErrorMessage="1" xr:uid="{179E9755-B1C8-D143-A427-47D82644ADB5}">
          <x14:formula1>
            <xm:f>Dropdowns!$N$2:$N$7</xm:f>
          </x14:formula1>
          <xm:sqref>AV2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963F-B2F2-F644-9C53-0BA82847B218}">
  <dimension ref="A1:O103"/>
  <sheetViews>
    <sheetView workbookViewId="0">
      <selection activeCell="J6" sqref="J6"/>
    </sheetView>
  </sheetViews>
  <sheetFormatPr baseColWidth="10" defaultRowHeight="16" x14ac:dyDescent="0.2"/>
  <cols>
    <col min="1" max="14" width="13.83203125" style="42" customWidth="1"/>
  </cols>
  <sheetData>
    <row r="1" spans="1:15" s="42" customFormat="1" ht="34" x14ac:dyDescent="0.2">
      <c r="A1" s="49" t="s">
        <v>65</v>
      </c>
      <c r="B1" s="49" t="s">
        <v>4</v>
      </c>
      <c r="C1" s="50" t="s">
        <v>70</v>
      </c>
      <c r="D1" s="50" t="s">
        <v>66</v>
      </c>
      <c r="E1" s="50" t="s">
        <v>68</v>
      </c>
      <c r="F1" s="50" t="s">
        <v>5</v>
      </c>
      <c r="G1" s="49" t="s">
        <v>9</v>
      </c>
      <c r="H1" s="49" t="s">
        <v>72</v>
      </c>
      <c r="I1" s="49" t="s">
        <v>56</v>
      </c>
      <c r="J1" s="49" t="s">
        <v>57</v>
      </c>
      <c r="K1" s="49" t="s">
        <v>59</v>
      </c>
      <c r="L1" s="49" t="s">
        <v>60</v>
      </c>
      <c r="M1" s="49" t="s">
        <v>61</v>
      </c>
      <c r="N1" s="49" t="s">
        <v>62</v>
      </c>
      <c r="O1" s="35"/>
    </row>
    <row r="2" spans="1:15" ht="17" x14ac:dyDescent="0.2">
      <c r="A2" s="43">
        <v>1</v>
      </c>
      <c r="B2" s="44" t="s">
        <v>4</v>
      </c>
      <c r="C2" s="42">
        <v>1</v>
      </c>
      <c r="D2" s="42" t="s">
        <v>67</v>
      </c>
      <c r="E2" s="45" t="s">
        <v>6</v>
      </c>
      <c r="F2" s="42" t="s">
        <v>53</v>
      </c>
      <c r="G2" s="46" t="s">
        <v>10</v>
      </c>
      <c r="H2" s="46" t="s">
        <v>16</v>
      </c>
      <c r="I2" s="46" t="s">
        <v>19</v>
      </c>
      <c r="J2" s="46" t="s">
        <v>58</v>
      </c>
      <c r="K2" s="46" t="s">
        <v>16</v>
      </c>
      <c r="L2" s="46" t="s">
        <v>30</v>
      </c>
      <c r="M2" s="46" t="s">
        <v>33</v>
      </c>
      <c r="N2" s="46" t="s">
        <v>69</v>
      </c>
    </row>
    <row r="3" spans="1:15" ht="17" x14ac:dyDescent="0.2">
      <c r="A3" s="45" t="s">
        <v>52</v>
      </c>
      <c r="B3" s="46" t="s">
        <v>52</v>
      </c>
      <c r="C3" s="42">
        <v>2</v>
      </c>
      <c r="D3" s="42" t="s">
        <v>71</v>
      </c>
      <c r="E3" s="45" t="s">
        <v>7</v>
      </c>
      <c r="F3" s="42" t="s">
        <v>63</v>
      </c>
      <c r="G3" s="46" t="s">
        <v>11</v>
      </c>
      <c r="H3" s="46" t="s">
        <v>17</v>
      </c>
      <c r="I3" s="46" t="s">
        <v>20</v>
      </c>
      <c r="J3" s="46" t="s">
        <v>27</v>
      </c>
      <c r="K3" s="46" t="s">
        <v>17</v>
      </c>
      <c r="L3" s="46" t="s">
        <v>31</v>
      </c>
      <c r="M3" s="46" t="s">
        <v>34</v>
      </c>
      <c r="N3" s="46" t="s">
        <v>38</v>
      </c>
    </row>
    <row r="4" spans="1:15" ht="17" x14ac:dyDescent="0.2">
      <c r="A4" s="45" t="s">
        <v>54</v>
      </c>
      <c r="B4" s="46" t="s">
        <v>54</v>
      </c>
      <c r="C4" s="42">
        <v>3</v>
      </c>
      <c r="D4" s="42" t="s">
        <v>52</v>
      </c>
      <c r="E4" s="45" t="s">
        <v>8</v>
      </c>
      <c r="F4" s="42" t="s">
        <v>64</v>
      </c>
      <c r="G4" s="46" t="s">
        <v>12</v>
      </c>
      <c r="H4" s="46" t="s">
        <v>52</v>
      </c>
      <c r="I4" s="46" t="s">
        <v>21</v>
      </c>
      <c r="J4" s="46" t="s">
        <v>52</v>
      </c>
      <c r="K4" s="46" t="s">
        <v>52</v>
      </c>
      <c r="L4" s="46" t="s">
        <v>52</v>
      </c>
      <c r="M4" s="46" t="s">
        <v>35</v>
      </c>
      <c r="N4" s="46" t="s">
        <v>39</v>
      </c>
    </row>
    <row r="5" spans="1:15" ht="32" x14ac:dyDescent="0.2">
      <c r="A5" s="45"/>
      <c r="C5" s="42">
        <v>4</v>
      </c>
      <c r="D5" s="42" t="s">
        <v>54</v>
      </c>
      <c r="E5" s="45" t="s">
        <v>52</v>
      </c>
      <c r="F5" s="42" t="s">
        <v>52</v>
      </c>
      <c r="G5" s="46" t="s">
        <v>13</v>
      </c>
      <c r="H5" s="46" t="s">
        <v>54</v>
      </c>
      <c r="I5" s="46" t="s">
        <v>22</v>
      </c>
      <c r="J5" s="46" t="s">
        <v>54</v>
      </c>
      <c r="K5" s="46" t="s">
        <v>54</v>
      </c>
      <c r="L5" s="46" t="s">
        <v>54</v>
      </c>
      <c r="M5" s="46" t="s">
        <v>36</v>
      </c>
      <c r="N5" s="46" t="s">
        <v>52</v>
      </c>
    </row>
    <row r="6" spans="1:15" ht="17" x14ac:dyDescent="0.2">
      <c r="B6" s="46"/>
      <c r="C6" s="42">
        <v>5</v>
      </c>
      <c r="E6" s="45" t="s">
        <v>54</v>
      </c>
      <c r="F6" s="42" t="s">
        <v>54</v>
      </c>
      <c r="G6" s="46" t="s">
        <v>55</v>
      </c>
      <c r="I6" s="46" t="s">
        <v>23</v>
      </c>
      <c r="J6" s="45"/>
      <c r="M6" s="46" t="s">
        <v>52</v>
      </c>
      <c r="N6" s="46" t="s">
        <v>54</v>
      </c>
    </row>
    <row r="7" spans="1:15" x14ac:dyDescent="0.2">
      <c r="A7" s="46"/>
      <c r="C7" s="42">
        <v>6</v>
      </c>
      <c r="G7" s="46" t="s">
        <v>52</v>
      </c>
      <c r="H7" s="46"/>
      <c r="I7" s="46" t="s">
        <v>24</v>
      </c>
      <c r="M7" s="46" t="s">
        <v>54</v>
      </c>
    </row>
    <row r="8" spans="1:15" ht="17" x14ac:dyDescent="0.2">
      <c r="A8" s="46"/>
      <c r="C8" s="42" t="s">
        <v>52</v>
      </c>
      <c r="G8" s="46" t="s">
        <v>54</v>
      </c>
      <c r="H8" s="46"/>
      <c r="I8" s="46" t="s">
        <v>55</v>
      </c>
    </row>
    <row r="9" spans="1:15" ht="17" x14ac:dyDescent="0.2">
      <c r="A9" s="46"/>
      <c r="C9" s="42" t="s">
        <v>54</v>
      </c>
      <c r="G9" s="46"/>
      <c r="H9" s="46"/>
      <c r="I9" s="46" t="s">
        <v>52</v>
      </c>
    </row>
    <row r="10" spans="1:15" x14ac:dyDescent="0.2">
      <c r="A10" s="46"/>
      <c r="B10" s="46"/>
      <c r="I10" s="46" t="s">
        <v>54</v>
      </c>
    </row>
    <row r="11" spans="1:15" x14ac:dyDescent="0.2">
      <c r="B11" s="46"/>
      <c r="E11" s="40"/>
      <c r="F11" s="46"/>
    </row>
    <row r="12" spans="1:15" x14ac:dyDescent="0.2">
      <c r="A12" s="45"/>
      <c r="E12" s="46"/>
      <c r="F12" s="47"/>
    </row>
    <row r="13" spans="1:15" x14ac:dyDescent="0.2">
      <c r="A13" s="46"/>
      <c r="E13" s="46"/>
      <c r="F13" s="46"/>
    </row>
    <row r="14" spans="1:15" x14ac:dyDescent="0.2">
      <c r="A14" s="46"/>
      <c r="E14" s="46"/>
      <c r="F14" s="46"/>
    </row>
    <row r="15" spans="1:15" x14ac:dyDescent="0.2">
      <c r="A15" s="46"/>
      <c r="E15" s="46"/>
      <c r="F15" s="46"/>
    </row>
    <row r="16" spans="1:15" x14ac:dyDescent="0.2">
      <c r="A16" s="46"/>
    </row>
    <row r="17" spans="1:2" x14ac:dyDescent="0.2">
      <c r="A17" s="46"/>
    </row>
    <row r="18" spans="1:2" x14ac:dyDescent="0.2">
      <c r="A18" s="46"/>
    </row>
    <row r="19" spans="1:2" x14ac:dyDescent="0.2">
      <c r="A19" s="46"/>
    </row>
    <row r="20" spans="1:2" x14ac:dyDescent="0.2">
      <c r="B20" s="40"/>
    </row>
    <row r="21" spans="1:2" x14ac:dyDescent="0.2">
      <c r="A21" s="46"/>
    </row>
    <row r="22" spans="1:2" x14ac:dyDescent="0.2">
      <c r="A22" s="46"/>
    </row>
    <row r="23" spans="1:2" x14ac:dyDescent="0.2">
      <c r="A23" s="46"/>
    </row>
    <row r="24" spans="1:2" x14ac:dyDescent="0.2">
      <c r="A24" s="46"/>
    </row>
    <row r="25" spans="1:2" x14ac:dyDescent="0.2">
      <c r="A25" s="46"/>
    </row>
    <row r="65" spans="1:2" x14ac:dyDescent="0.2">
      <c r="A65" s="40"/>
      <c r="B65" s="45"/>
    </row>
    <row r="66" spans="1:2" x14ac:dyDescent="0.2">
      <c r="A66" s="45"/>
      <c r="B66" s="45"/>
    </row>
    <row r="67" spans="1:2" x14ac:dyDescent="0.2">
      <c r="A67" s="45"/>
      <c r="B67" s="45"/>
    </row>
    <row r="68" spans="1:2" x14ac:dyDescent="0.2">
      <c r="A68" s="45"/>
      <c r="B68" s="45"/>
    </row>
    <row r="69" spans="1:2" x14ac:dyDescent="0.2">
      <c r="A69" s="45"/>
      <c r="B69" s="45"/>
    </row>
    <row r="70" spans="1:2" x14ac:dyDescent="0.2">
      <c r="A70" s="45"/>
      <c r="B70" s="45"/>
    </row>
    <row r="71" spans="1:2" x14ac:dyDescent="0.2">
      <c r="A71" s="40"/>
      <c r="B71" s="45"/>
    </row>
    <row r="72" spans="1:2" x14ac:dyDescent="0.2">
      <c r="A72" s="45"/>
      <c r="B72" s="43"/>
    </row>
    <row r="73" spans="1:2" x14ac:dyDescent="0.2">
      <c r="A73" s="45"/>
      <c r="B73" s="45"/>
    </row>
    <row r="74" spans="1:2" x14ac:dyDescent="0.2">
      <c r="A74" s="45"/>
      <c r="B74" s="45"/>
    </row>
    <row r="80" spans="1:2" x14ac:dyDescent="0.2">
      <c r="A80" s="48"/>
      <c r="B80" s="45"/>
    </row>
    <row r="81" spans="1:2" x14ac:dyDescent="0.2">
      <c r="A81" s="45"/>
      <c r="B81" s="45"/>
    </row>
    <row r="82" spans="1:2" x14ac:dyDescent="0.2">
      <c r="A82" s="45"/>
      <c r="B82" s="45"/>
    </row>
    <row r="83" spans="1:2" x14ac:dyDescent="0.2">
      <c r="A83" s="45"/>
      <c r="B83" s="45"/>
    </row>
    <row r="84" spans="1:2" x14ac:dyDescent="0.2">
      <c r="A84" s="45"/>
      <c r="B84" s="45"/>
    </row>
    <row r="85" spans="1:2" x14ac:dyDescent="0.2">
      <c r="A85" s="48"/>
      <c r="B85" s="45"/>
    </row>
    <row r="86" spans="1:2" x14ac:dyDescent="0.2">
      <c r="A86" s="45"/>
      <c r="B86" s="45"/>
    </row>
    <row r="87" spans="1:2" x14ac:dyDescent="0.2">
      <c r="A87" s="45"/>
      <c r="B87" s="45"/>
    </row>
    <row r="88" spans="1:2" x14ac:dyDescent="0.2">
      <c r="A88" s="45"/>
      <c r="B88" s="45"/>
    </row>
    <row r="89" spans="1:2" x14ac:dyDescent="0.2">
      <c r="A89" s="45"/>
      <c r="B89" s="45"/>
    </row>
    <row r="90" spans="1:2" x14ac:dyDescent="0.2">
      <c r="A90" s="45"/>
      <c r="B90" s="45"/>
    </row>
    <row r="91" spans="1:2" x14ac:dyDescent="0.2">
      <c r="A91" s="45"/>
      <c r="B91" s="45"/>
    </row>
    <row r="92" spans="1:2" x14ac:dyDescent="0.2">
      <c r="A92" s="48"/>
      <c r="B92" s="48"/>
    </row>
    <row r="93" spans="1:2" x14ac:dyDescent="0.2">
      <c r="A93" s="45"/>
      <c r="B93" s="45"/>
    </row>
    <row r="94" spans="1:2" x14ac:dyDescent="0.2">
      <c r="A94" s="45"/>
      <c r="B94" s="45"/>
    </row>
    <row r="95" spans="1:2" x14ac:dyDescent="0.2">
      <c r="A95" s="45"/>
      <c r="B95" s="45"/>
    </row>
    <row r="96" spans="1:2" x14ac:dyDescent="0.2">
      <c r="A96" s="45"/>
      <c r="B96" s="45"/>
    </row>
    <row r="97" spans="1:2" x14ac:dyDescent="0.2">
      <c r="A97" s="41"/>
    </row>
    <row r="98" spans="1:2" x14ac:dyDescent="0.2">
      <c r="B98" s="45"/>
    </row>
    <row r="99" spans="1:2" x14ac:dyDescent="0.2">
      <c r="B99" s="45"/>
    </row>
    <row r="100" spans="1:2" x14ac:dyDescent="0.2">
      <c r="B100" s="45"/>
    </row>
    <row r="101" spans="1:2" x14ac:dyDescent="0.2">
      <c r="B101" s="45"/>
    </row>
    <row r="102" spans="1:2" x14ac:dyDescent="0.2">
      <c r="B102" s="45"/>
    </row>
    <row r="103" spans="1:2" x14ac:dyDescent="0.2">
      <c r="A10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8E06-0E70-1442-85D6-42CFC6C61DC7}">
  <dimension ref="A2:G61"/>
  <sheetViews>
    <sheetView workbookViewId="0">
      <selection activeCell="F7" sqref="F7"/>
    </sheetView>
  </sheetViews>
  <sheetFormatPr baseColWidth="10" defaultRowHeight="16" x14ac:dyDescent="0.2"/>
  <cols>
    <col min="1" max="1" width="25.5" customWidth="1"/>
  </cols>
  <sheetData>
    <row r="2" spans="1:7" x14ac:dyDescent="0.2">
      <c r="A2" s="51" t="s">
        <v>3</v>
      </c>
      <c r="B2">
        <f>COUNTIF(Transcript!D:D,1)</f>
        <v>0</v>
      </c>
    </row>
    <row r="3" spans="1:7" x14ac:dyDescent="0.2">
      <c r="A3" s="52" t="s">
        <v>4</v>
      </c>
      <c r="B3">
        <f>COUNTIF(Transcript!E:E,1)</f>
        <v>0</v>
      </c>
    </row>
    <row r="4" spans="1:7" ht="32" x14ac:dyDescent="0.2">
      <c r="A4" s="52" t="s">
        <v>73</v>
      </c>
      <c r="B4">
        <f>COUNTIF(Transcript!F:F,1)</f>
        <v>0</v>
      </c>
      <c r="C4">
        <f>COUNTIF(Transcript!F:F,2)</f>
        <v>0</v>
      </c>
      <c r="D4">
        <f>COUNTIF(Transcript!F:F,3)</f>
        <v>0</v>
      </c>
      <c r="E4">
        <f>COUNTIF(Transcript!F:F,4)</f>
        <v>0</v>
      </c>
      <c r="F4">
        <f>COUNTIF(Transcript!F:F,5)</f>
        <v>0</v>
      </c>
      <c r="G4">
        <f>COUNTIF(Transcript!F:F,6)</f>
        <v>0</v>
      </c>
    </row>
    <row r="5" spans="1:7" x14ac:dyDescent="0.2">
      <c r="A5" s="52" t="s">
        <v>66</v>
      </c>
      <c r="B5">
        <f>COUNTIF(Transcript!G:G,1)</f>
        <v>0</v>
      </c>
    </row>
    <row r="6" spans="1:7" x14ac:dyDescent="0.2">
      <c r="A6" s="52" t="s">
        <v>67</v>
      </c>
      <c r="B6">
        <f>COUNTIF(Transcript!H:H,1)</f>
        <v>0</v>
      </c>
    </row>
    <row r="7" spans="1:7" x14ac:dyDescent="0.2">
      <c r="A7" s="52" t="s">
        <v>71</v>
      </c>
      <c r="B7">
        <f>COUNTIF(Transcript!I:I,1)</f>
        <v>0</v>
      </c>
    </row>
    <row r="8" spans="1:7" x14ac:dyDescent="0.2">
      <c r="A8" s="53" t="s">
        <v>68</v>
      </c>
      <c r="B8">
        <f>COUNTIF(Transcript!E:E,1)</f>
        <v>0</v>
      </c>
    </row>
    <row r="9" spans="1:7" x14ac:dyDescent="0.2">
      <c r="A9" s="54" t="s">
        <v>6</v>
      </c>
      <c r="B9">
        <f>COUNTIF(Transcript!F:F,1)</f>
        <v>0</v>
      </c>
    </row>
    <row r="10" spans="1:7" x14ac:dyDescent="0.2">
      <c r="A10" s="54" t="s">
        <v>7</v>
      </c>
      <c r="B10">
        <f>COUNTIF(Transcript!G:G,1)</f>
        <v>0</v>
      </c>
    </row>
    <row r="11" spans="1:7" x14ac:dyDescent="0.2">
      <c r="A11" s="54" t="s">
        <v>8</v>
      </c>
      <c r="B11">
        <f>COUNTIF(Transcript!H:H,1)</f>
        <v>0</v>
      </c>
    </row>
    <row r="12" spans="1:7" x14ac:dyDescent="0.2">
      <c r="A12" s="55" t="s">
        <v>5</v>
      </c>
      <c r="B12">
        <f>COUNTIF(Transcript!I:I,1)</f>
        <v>0</v>
      </c>
    </row>
    <row r="13" spans="1:7" x14ac:dyDescent="0.2">
      <c r="A13" s="55" t="s">
        <v>53</v>
      </c>
      <c r="B13">
        <f>COUNTIF(Transcript!J:J,1)</f>
        <v>0</v>
      </c>
    </row>
    <row r="14" spans="1:7" x14ac:dyDescent="0.2">
      <c r="A14" s="55" t="s">
        <v>63</v>
      </c>
      <c r="B14">
        <f>COUNTIF(Transcript!K:K,1)</f>
        <v>0</v>
      </c>
    </row>
    <row r="15" spans="1:7" x14ac:dyDescent="0.2">
      <c r="A15" s="55" t="s">
        <v>64</v>
      </c>
      <c r="B15">
        <f>COUNTIF(Transcript!L:L,1)</f>
        <v>0</v>
      </c>
    </row>
    <row r="16" spans="1:7" x14ac:dyDescent="0.2">
      <c r="A16" s="56" t="s">
        <v>9</v>
      </c>
      <c r="B16">
        <f>COUNTIF(Transcript!M:M,1)</f>
        <v>0</v>
      </c>
    </row>
    <row r="17" spans="1:2" x14ac:dyDescent="0.2">
      <c r="A17" s="56" t="s">
        <v>10</v>
      </c>
      <c r="B17">
        <f>COUNTIF(Transcript!N:N,1)</f>
        <v>0</v>
      </c>
    </row>
    <row r="18" spans="1:2" x14ac:dyDescent="0.2">
      <c r="A18" s="56" t="s">
        <v>11</v>
      </c>
      <c r="B18">
        <f>COUNTIF(Transcript!O:O,1)</f>
        <v>0</v>
      </c>
    </row>
    <row r="19" spans="1:2" x14ac:dyDescent="0.2">
      <c r="A19" s="56" t="s">
        <v>12</v>
      </c>
      <c r="B19">
        <f>COUNTIF(Transcript!P:P,1)</f>
        <v>0</v>
      </c>
    </row>
    <row r="20" spans="1:2" x14ac:dyDescent="0.2">
      <c r="A20" s="56" t="s">
        <v>13</v>
      </c>
      <c r="B20">
        <f>COUNTIF(Transcript!Q:Q,1)</f>
        <v>0</v>
      </c>
    </row>
    <row r="21" spans="1:2" x14ac:dyDescent="0.2">
      <c r="A21" s="57" t="s">
        <v>14</v>
      </c>
      <c r="B21">
        <f>COUNTIF(Transcript!R:R,1)</f>
        <v>0</v>
      </c>
    </row>
    <row r="22" spans="1:2" x14ac:dyDescent="0.2">
      <c r="A22" s="58" t="s">
        <v>15</v>
      </c>
      <c r="B22">
        <f>COUNTIF(Transcript!S:S,1)</f>
        <v>0</v>
      </c>
    </row>
    <row r="23" spans="1:2" x14ac:dyDescent="0.2">
      <c r="A23" s="58" t="s">
        <v>16</v>
      </c>
      <c r="B23">
        <f>COUNTIF(Transcript!T:T,1)</f>
        <v>0</v>
      </c>
    </row>
    <row r="24" spans="1:2" x14ac:dyDescent="0.2">
      <c r="A24" s="58" t="s">
        <v>17</v>
      </c>
      <c r="B24">
        <f>COUNTIF(Transcript!U:U,1)</f>
        <v>0</v>
      </c>
    </row>
    <row r="25" spans="1:2" x14ac:dyDescent="0.2">
      <c r="A25" s="59" t="s">
        <v>18</v>
      </c>
      <c r="B25">
        <f>COUNTIF(Transcript!V:V,1)</f>
        <v>0</v>
      </c>
    </row>
    <row r="26" spans="1:2" x14ac:dyDescent="0.2">
      <c r="A26" s="59" t="s">
        <v>19</v>
      </c>
      <c r="B26">
        <f>COUNTIF(Transcript!W:W,1)</f>
        <v>0</v>
      </c>
    </row>
    <row r="27" spans="1:2" x14ac:dyDescent="0.2">
      <c r="A27" s="59" t="s">
        <v>20</v>
      </c>
      <c r="B27">
        <f>COUNTIF(Transcript!X:X,1)</f>
        <v>0</v>
      </c>
    </row>
    <row r="28" spans="1:2" x14ac:dyDescent="0.2">
      <c r="A28" s="59" t="s">
        <v>21</v>
      </c>
      <c r="B28">
        <f>COUNTIF(Transcript!Y:Y,1)</f>
        <v>0</v>
      </c>
    </row>
    <row r="29" spans="1:2" x14ac:dyDescent="0.2">
      <c r="A29" s="59" t="s">
        <v>22</v>
      </c>
      <c r="B29">
        <f>COUNTIF(Transcript!Z:Z,1)</f>
        <v>0</v>
      </c>
    </row>
    <row r="30" spans="1:2" x14ac:dyDescent="0.2">
      <c r="A30" s="59" t="s">
        <v>23</v>
      </c>
      <c r="B30">
        <f>COUNTIF(Transcript!AA:AA,1)</f>
        <v>0</v>
      </c>
    </row>
    <row r="31" spans="1:2" x14ac:dyDescent="0.2">
      <c r="A31" s="59" t="s">
        <v>24</v>
      </c>
      <c r="B31">
        <f>COUNTIF(Transcript!AB:AB,1)</f>
        <v>0</v>
      </c>
    </row>
    <row r="32" spans="1:2" x14ac:dyDescent="0.2">
      <c r="A32" s="59" t="s">
        <v>25</v>
      </c>
      <c r="B32">
        <f>COUNTIF(Transcript!AC:AC,1)</f>
        <v>0</v>
      </c>
    </row>
    <row r="33" spans="1:2" x14ac:dyDescent="0.2">
      <c r="A33" s="59" t="s">
        <v>26</v>
      </c>
      <c r="B33">
        <f>COUNTIF(Transcript!AD:AD,1)</f>
        <v>0</v>
      </c>
    </row>
    <row r="34" spans="1:2" x14ac:dyDescent="0.2">
      <c r="A34" s="59" t="s">
        <v>27</v>
      </c>
      <c r="B34">
        <f>COUNTIF(Transcript!AE:AE,1)</f>
        <v>0</v>
      </c>
    </row>
    <row r="35" spans="1:2" x14ac:dyDescent="0.2">
      <c r="A35" s="60" t="s">
        <v>28</v>
      </c>
      <c r="B35">
        <f>COUNTIF(Transcript!AF:AF,1)</f>
        <v>0</v>
      </c>
    </row>
    <row r="36" spans="1:2" x14ac:dyDescent="0.2">
      <c r="A36" s="60" t="s">
        <v>16</v>
      </c>
      <c r="B36">
        <f>COUNTIF(Transcript!AG:AG,1)</f>
        <v>0</v>
      </c>
    </row>
    <row r="37" spans="1:2" x14ac:dyDescent="0.2">
      <c r="A37" s="60" t="s">
        <v>17</v>
      </c>
      <c r="B37">
        <f>COUNTIF(Transcript!AH:AH,1)</f>
        <v>0</v>
      </c>
    </row>
    <row r="38" spans="1:2" x14ac:dyDescent="0.2">
      <c r="A38" s="61" t="s">
        <v>29</v>
      </c>
      <c r="B38">
        <f>COUNTIF(Transcript!AI:AI,1)</f>
        <v>0</v>
      </c>
    </row>
    <row r="39" spans="1:2" x14ac:dyDescent="0.2">
      <c r="A39" s="61" t="s">
        <v>30</v>
      </c>
      <c r="B39">
        <f>COUNTIF(Transcript!AJ:AJ,1)</f>
        <v>0</v>
      </c>
    </row>
    <row r="40" spans="1:2" x14ac:dyDescent="0.2">
      <c r="A40" s="61" t="s">
        <v>31</v>
      </c>
      <c r="B40">
        <f>COUNTIF(Transcript!AK:AK,1)</f>
        <v>0</v>
      </c>
    </row>
    <row r="41" spans="1:2" x14ac:dyDescent="0.2">
      <c r="A41" s="61" t="s">
        <v>32</v>
      </c>
      <c r="B41">
        <f>COUNTIF(Transcript!AL:AL,1)</f>
        <v>0</v>
      </c>
    </row>
    <row r="42" spans="1:2" x14ac:dyDescent="0.2">
      <c r="A42" s="62" t="s">
        <v>33</v>
      </c>
      <c r="B42">
        <f>COUNTIF(Transcript!AM:AM,1)</f>
        <v>0</v>
      </c>
    </row>
    <row r="43" spans="1:2" x14ac:dyDescent="0.2">
      <c r="A43" s="62" t="s">
        <v>34</v>
      </c>
      <c r="B43">
        <f>COUNTIF(Transcript!AN:AN,1)</f>
        <v>0</v>
      </c>
    </row>
    <row r="44" spans="1:2" x14ac:dyDescent="0.2">
      <c r="A44" s="62" t="s">
        <v>35</v>
      </c>
      <c r="B44">
        <f>COUNTIF(Transcript!AO:AO,1)</f>
        <v>0</v>
      </c>
    </row>
    <row r="45" spans="1:2" x14ac:dyDescent="0.2">
      <c r="A45" s="62" t="s">
        <v>36</v>
      </c>
      <c r="B45">
        <f>COUNTIF(Transcript!AP:AP,1)</f>
        <v>0</v>
      </c>
    </row>
    <row r="46" spans="1:2" x14ac:dyDescent="0.2">
      <c r="A46" s="63" t="s">
        <v>37</v>
      </c>
      <c r="B46">
        <f>COUNTIF(Transcript!AQ:AQ,1)</f>
        <v>0</v>
      </c>
    </row>
    <row r="47" spans="1:2" x14ac:dyDescent="0.2">
      <c r="A47" s="63" t="s">
        <v>69</v>
      </c>
      <c r="B47">
        <f>COUNTIF(Transcript!AR:AR,1)</f>
        <v>0</v>
      </c>
    </row>
    <row r="48" spans="1:2" x14ac:dyDescent="0.2">
      <c r="A48" s="63" t="s">
        <v>38</v>
      </c>
      <c r="B48">
        <f>COUNTIF(Transcript!AS:AS,1)</f>
        <v>0</v>
      </c>
    </row>
    <row r="49" spans="1:2" x14ac:dyDescent="0.2">
      <c r="A49" s="63" t="s">
        <v>39</v>
      </c>
      <c r="B49">
        <f>COUNTIF(Transcript!AT:AT,1)</f>
        <v>0</v>
      </c>
    </row>
    <row r="50" spans="1:2" x14ac:dyDescent="0.2">
      <c r="A50" s="64" t="s">
        <v>40</v>
      </c>
      <c r="B50">
        <f>COUNTIF(Transcript!AU:AU,1)</f>
        <v>0</v>
      </c>
    </row>
    <row r="51" spans="1:2" x14ac:dyDescent="0.2">
      <c r="A51" s="65" t="s">
        <v>41</v>
      </c>
      <c r="B51">
        <f>COUNTIF(Transcript!AV:AV,1)</f>
        <v>0</v>
      </c>
    </row>
    <row r="52" spans="1:2" x14ac:dyDescent="0.2">
      <c r="A52" s="66" t="s">
        <v>42</v>
      </c>
      <c r="B52">
        <f>COUNTIF(Transcript!AW:AW,1)</f>
        <v>0</v>
      </c>
    </row>
    <row r="53" spans="1:2" x14ac:dyDescent="0.2">
      <c r="A53" s="67" t="s">
        <v>43</v>
      </c>
      <c r="B53">
        <f>COUNTIF(Transcript!AX:AX,1)</f>
        <v>0</v>
      </c>
    </row>
    <row r="54" spans="1:2" x14ac:dyDescent="0.2">
      <c r="A54" s="67" t="s">
        <v>44</v>
      </c>
      <c r="B54">
        <f>COUNTIF(Transcript!AY:AY,1)</f>
        <v>0</v>
      </c>
    </row>
    <row r="55" spans="1:2" x14ac:dyDescent="0.2">
      <c r="A55" s="67" t="s">
        <v>45</v>
      </c>
      <c r="B55">
        <f>COUNTIF(Transcript!AZ:AZ,1)</f>
        <v>0</v>
      </c>
    </row>
    <row r="56" spans="1:2" x14ac:dyDescent="0.2">
      <c r="A56" s="67" t="s">
        <v>46</v>
      </c>
      <c r="B56">
        <f>COUNTIF(Transcript!BA:BA,1)</f>
        <v>0</v>
      </c>
    </row>
    <row r="57" spans="1:2" x14ac:dyDescent="0.2">
      <c r="A57" s="67" t="s">
        <v>47</v>
      </c>
      <c r="B57">
        <f>COUNTIF(Transcript!BB:BB,1)</f>
        <v>0</v>
      </c>
    </row>
    <row r="58" spans="1:2" x14ac:dyDescent="0.2">
      <c r="A58" s="68" t="s">
        <v>48</v>
      </c>
      <c r="B58">
        <f>COUNTIF(Transcript!BC:BC,1)</f>
        <v>0</v>
      </c>
    </row>
    <row r="59" spans="1:2" x14ac:dyDescent="0.2">
      <c r="A59" s="69" t="s">
        <v>49</v>
      </c>
      <c r="B59">
        <f>COUNTIF(Transcript!BD:BD,1)</f>
        <v>0</v>
      </c>
    </row>
    <row r="60" spans="1:2" x14ac:dyDescent="0.2">
      <c r="A60" s="68" t="s">
        <v>50</v>
      </c>
      <c r="B60">
        <f>COUNTIF(Transcript!BE:BE,1)</f>
        <v>0</v>
      </c>
    </row>
    <row r="61" spans="1:2" x14ac:dyDescent="0.2">
      <c r="A61" s="70" t="s">
        <v>51</v>
      </c>
      <c r="B61">
        <f>COUNTIF(Transcript!BF:BF,1)</f>
        <v>0</v>
      </c>
    </row>
  </sheetData>
  <dataValidations count="1">
    <dataValidation allowBlank="1" showInputMessage="1" showErrorMessage="1" sqref="A4:A11 A16:A49" xr:uid="{DDEED484-D33E-6240-AA93-6B472F3C4F3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Transcript</vt:lpstr>
      <vt:lpstr>Dropdowns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Grullon-Polanco</dc:creator>
  <cp:lastModifiedBy>Larry Grullon-Polanco</cp:lastModifiedBy>
  <dcterms:created xsi:type="dcterms:W3CDTF">2024-07-01T21:28:19Z</dcterms:created>
  <dcterms:modified xsi:type="dcterms:W3CDTF">2024-07-02T00:16:56Z</dcterms:modified>
</cp:coreProperties>
</file>