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Users\larsc\Desktop\DA-job\DA-nutrient-flow-Kleve\data\"/>
    </mc:Choice>
  </mc:AlternateContent>
  <xr:revisionPtr revIDLastSave="0" documentId="13_ncr:1_{7A1EC96F-56C4-4A37-BD9F-C48E5928918D}" xr6:coauthVersionLast="47" xr6:coauthVersionMax="47" xr10:uidLastSave="{00000000-0000-0000-0000-000000000000}"/>
  <bookViews>
    <workbookView xWindow="-108" yWindow="-108" windowWidth="23256" windowHeight="12576" tabRatio="920" firstSheet="6" activeTab="10" xr2:uid="{00000000-000D-0000-FFFF-FFFF00000000}"/>
  </bookViews>
  <sheets>
    <sheet name="Eggs" sheetId="20" r:id="rId1"/>
    <sheet name="Milk" sheetId="21" r:id="rId2"/>
    <sheet name="NEW_calc_manure" sheetId="34" r:id="rId3"/>
    <sheet name="Animal production output" sheetId="3" r:id="rId4"/>
    <sheet name="Biogas input" sheetId="16" r:id="rId5"/>
    <sheet name="crop production output" sheetId="2" r:id="rId6"/>
    <sheet name="Grassland " sheetId="29" r:id="rId7"/>
    <sheet name="Import organic fertilizers" sheetId="1" r:id="rId8"/>
    <sheet name="feed import" sheetId="22" r:id="rId9"/>
    <sheet name="households input" sheetId="13" r:id="rId10"/>
    <sheet name="self sufficiency consumption" sheetId="25" r:id="rId11"/>
    <sheet name="Inorganic fertilizers" sheetId="12" r:id="rId12"/>
    <sheet name="Vegetable production X" sheetId="23" r:id="rId13"/>
    <sheet name="vegetal production (LWK)" sheetId="26" r:id="rId14"/>
    <sheet name="Biogas output" sheetId="17" r:id="rId15"/>
    <sheet name="Biogas out new" sheetId="32" r:id="rId16"/>
    <sheet name="food-feed processing out" sheetId="11" r:id="rId17"/>
    <sheet name="municipal solid waste" sheetId="6" r:id="rId18"/>
    <sheet name="Schönmackers out" sheetId="7" r:id="rId19"/>
    <sheet name="wastewater" sheetId="30" r:id="rId20"/>
    <sheet name="sewage output" sheetId="10" r:id="rId21"/>
    <sheet name="flow from processing to cons" sheetId="27" r:id="rId22"/>
    <sheet name="Wastewater not processed" sheetId="28" r:id="rId23"/>
    <sheet name="Effluent" sheetId="31" r:id="rId24"/>
    <sheet name="Niersverband" sheetId="5" r:id="rId25"/>
    <sheet name="sewage inputXX" sheetId="9" r:id="rId26"/>
    <sheet name="Manure to crops" sheetId="24" r:id="rId27"/>
    <sheet name="self sufficiency" sheetId="18" r:id="rId28"/>
    <sheet name="Food-feed processing in" sheetId="8" r:id="rId29"/>
    <sheet name="export-import org fert" sheetId="4" r:id="rId30"/>
    <sheet name="elemental coversion" sheetId="33" r:id="rId31"/>
    <sheet name="animal manure prod" sheetId="15" r:id="rId32"/>
    <sheet name="Sewage inputX" sheetId="19" r:id="rId33"/>
  </sheets>
  <externalReferences>
    <externalReference r:id="rId34"/>
    <externalReference r:id="rId35"/>
    <externalReference r:id="rId3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5" l="1"/>
  <c r="O63" i="13"/>
  <c r="O61" i="13"/>
  <c r="O59" i="13"/>
  <c r="O60" i="13"/>
  <c r="G52" i="13"/>
  <c r="O48" i="13"/>
  <c r="H48" i="13"/>
  <c r="K3" i="20"/>
  <c r="E2" i="21"/>
  <c r="M34" i="16"/>
  <c r="B52" i="16"/>
  <c r="C15" i="16" s="1"/>
  <c r="C14" i="16"/>
  <c r="B69" i="16"/>
  <c r="B13" i="24"/>
  <c r="B6" i="24"/>
  <c r="B10" i="24" s="1"/>
  <c r="G3" i="20"/>
  <c r="E9" i="21"/>
  <c r="T5" i="34"/>
  <c r="T4" i="34"/>
  <c r="T3" i="34"/>
  <c r="T2" i="34"/>
  <c r="O24" i="1"/>
  <c r="H8" i="29"/>
  <c r="H7" i="29"/>
  <c r="B4" i="29"/>
  <c r="AK13" i="2" l="1"/>
  <c r="AL13" i="2" s="1"/>
  <c r="U42" i="2"/>
  <c r="U43" i="2"/>
  <c r="U44" i="2"/>
  <c r="U32" i="2"/>
  <c r="U33" i="2"/>
  <c r="U34" i="2"/>
  <c r="U35" i="2"/>
  <c r="U36" i="2"/>
  <c r="U37" i="2"/>
  <c r="U38" i="2"/>
  <c r="U39" i="2"/>
  <c r="U40" i="2"/>
  <c r="U41" i="2"/>
  <c r="U31" i="2"/>
  <c r="U13" i="2"/>
  <c r="U20" i="2"/>
  <c r="AB13" i="2"/>
  <c r="S13" i="2"/>
  <c r="T13" i="2"/>
  <c r="R13" i="2"/>
  <c r="I3" i="34"/>
  <c r="J3" i="34"/>
  <c r="S5" i="34"/>
  <c r="S4" i="34"/>
  <c r="S3" i="34"/>
  <c r="S2" i="34"/>
  <c r="J24" i="34"/>
  <c r="D16" i="34"/>
  <c r="F13" i="34"/>
  <c r="G13" i="34" s="1"/>
  <c r="J13" i="34"/>
  <c r="I29" i="34" s="1"/>
  <c r="J20" i="34"/>
  <c r="I31" i="34" s="1"/>
  <c r="H16" i="34"/>
  <c r="H18" i="34"/>
  <c r="J18" i="34" s="1"/>
  <c r="H17" i="34"/>
  <c r="J17" i="34" s="1"/>
  <c r="L15" i="20"/>
  <c r="K15" i="20"/>
  <c r="E13" i="20"/>
  <c r="E14" i="20" s="1"/>
  <c r="E12" i="20"/>
  <c r="E11" i="20"/>
  <c r="N5" i="34"/>
  <c r="O5" i="34" s="1"/>
  <c r="N4" i="34"/>
  <c r="O4" i="34" s="1"/>
  <c r="N3" i="34"/>
  <c r="O3" i="34" s="1"/>
  <c r="N2" i="34"/>
  <c r="O2" i="34" s="1"/>
  <c r="N24" i="34"/>
  <c r="O24" i="34" s="1"/>
  <c r="N23" i="34"/>
  <c r="O23" i="34" s="1"/>
  <c r="N22" i="34"/>
  <c r="O22" i="34" s="1"/>
  <c r="J4" i="34"/>
  <c r="J5" i="34"/>
  <c r="J6" i="34"/>
  <c r="J7" i="34"/>
  <c r="J8" i="34"/>
  <c r="J9" i="34"/>
  <c r="J10" i="34"/>
  <c r="J11" i="34"/>
  <c r="J12" i="34"/>
  <c r="Q12" i="3"/>
  <c r="P12" i="3" s="1"/>
  <c r="O12" i="3"/>
  <c r="N12" i="3"/>
  <c r="E12" i="3"/>
  <c r="N11" i="3"/>
  <c r="Q11" i="3" s="1"/>
  <c r="P11" i="3" s="1"/>
  <c r="O11" i="3"/>
  <c r="B48" i="3"/>
  <c r="L16" i="15"/>
  <c r="P2" i="21"/>
  <c r="N2" i="21"/>
  <c r="K3" i="21"/>
  <c r="K4" i="21"/>
  <c r="K5" i="21"/>
  <c r="K6" i="21"/>
  <c r="E8" i="21"/>
  <c r="B7" i="21"/>
  <c r="C3" i="21"/>
  <c r="E3" i="21" s="1"/>
  <c r="D3" i="20"/>
  <c r="B25" i="20"/>
  <c r="F3" i="20" s="1"/>
  <c r="H10" i="20" s="1"/>
  <c r="B24" i="25"/>
  <c r="J29" i="34" l="1"/>
  <c r="J31" i="34"/>
  <c r="J10" i="20"/>
  <c r="K10" i="20" s="1"/>
  <c r="M10" i="20" s="1"/>
  <c r="D15" i="34"/>
  <c r="J15" i="34" s="1"/>
  <c r="J16" i="34"/>
  <c r="I28" i="34"/>
  <c r="O7" i="34"/>
  <c r="N21" i="34" s="1"/>
  <c r="F9" i="25"/>
  <c r="N25" i="34" l="1"/>
  <c r="O25" i="34" s="1"/>
  <c r="J23" i="34" s="1"/>
  <c r="O21" i="34"/>
  <c r="J28" i="34" s="1"/>
  <c r="J22" i="34"/>
  <c r="I30" i="34"/>
  <c r="H21" i="24"/>
  <c r="C14" i="2"/>
  <c r="I32" i="34" l="1"/>
  <c r="J32" i="34" s="1"/>
  <c r="J30" i="34"/>
  <c r="C13" i="2"/>
  <c r="E5" i="2"/>
  <c r="G9" i="10"/>
  <c r="F3" i="10"/>
  <c r="F4" i="10"/>
  <c r="F5" i="10"/>
  <c r="F6" i="10"/>
  <c r="F7" i="10"/>
  <c r="B24" i="30" l="1"/>
  <c r="I18" i="24"/>
  <c r="A22" i="32"/>
  <c r="A2" i="32" s="1"/>
  <c r="C2" i="32" s="1"/>
  <c r="H2" i="32" l="1"/>
  <c r="E2" i="32"/>
  <c r="B30" i="17"/>
  <c r="H2" i="17"/>
  <c r="I2" i="17" s="1"/>
  <c r="F2" i="17"/>
  <c r="D2" i="17" s="1"/>
  <c r="J2" i="17" s="1"/>
  <c r="K2" i="17" s="1"/>
  <c r="B15" i="17"/>
  <c r="I19" i="24"/>
  <c r="I20" i="24"/>
  <c r="I21" i="24"/>
  <c r="I22" i="24" s="1"/>
  <c r="F3" i="24" s="1"/>
  <c r="B33" i="6"/>
  <c r="B34" i="6" s="1"/>
  <c r="L2" i="17" l="1"/>
  <c r="F5" i="24"/>
  <c r="F6" i="24" s="1"/>
  <c r="K2" i="32"/>
  <c r="F2" i="32"/>
  <c r="I2" i="32"/>
  <c r="B32" i="16" l="1"/>
  <c r="L24" i="1" l="1"/>
  <c r="C19" i="24"/>
  <c r="G19" i="24" s="1"/>
  <c r="C20" i="24"/>
  <c r="G20" i="24" s="1"/>
  <c r="E18" i="24"/>
  <c r="C18" i="24" s="1"/>
  <c r="B22" i="24"/>
  <c r="F21" i="24"/>
  <c r="F19" i="24"/>
  <c r="F18" i="24"/>
  <c r="B33" i="1"/>
  <c r="P24" i="1"/>
  <c r="D19" i="24" l="1"/>
  <c r="D20" i="24"/>
  <c r="D21" i="24"/>
  <c r="D18" i="24"/>
  <c r="G18" i="24"/>
  <c r="G22" i="24" s="1"/>
  <c r="E2" i="24" s="1"/>
  <c r="E21" i="24"/>
  <c r="C21" i="24" s="1"/>
  <c r="G21" i="24" s="1"/>
  <c r="C22" i="24" l="1"/>
  <c r="E23" i="24"/>
  <c r="E3" i="24"/>
  <c r="E6" i="24" s="1"/>
  <c r="E5" i="22"/>
  <c r="B31" i="6" l="1"/>
  <c r="K17" i="30" l="1"/>
  <c r="J17" i="30"/>
  <c r="D3" i="30"/>
  <c r="H3" i="31"/>
  <c r="G3" i="31"/>
  <c r="Q3" i="10"/>
  <c r="Q4" i="10"/>
  <c r="Q5" i="10"/>
  <c r="Q6" i="10"/>
  <c r="Q7" i="10"/>
  <c r="Q2" i="10"/>
  <c r="N3" i="10"/>
  <c r="N4" i="10"/>
  <c r="N5" i="10"/>
  <c r="N6" i="10"/>
  <c r="N7" i="10"/>
  <c r="N2" i="10"/>
  <c r="L2" i="10"/>
  <c r="O2" i="10"/>
  <c r="N28" i="1"/>
  <c r="Q11" i="10" l="1"/>
  <c r="B70" i="16"/>
  <c r="B71" i="16" s="1"/>
  <c r="H7" i="10"/>
  <c r="H6" i="10"/>
  <c r="H5" i="10"/>
  <c r="H4" i="10"/>
  <c r="H3" i="10"/>
  <c r="M26" i="1"/>
  <c r="K7" i="12"/>
  <c r="E9" i="22" l="1"/>
  <c r="E8" i="22"/>
  <c r="X14" i="16"/>
  <c r="V14" i="16"/>
  <c r="B59" i="16"/>
  <c r="G36" i="13"/>
  <c r="H36" i="13" s="1"/>
  <c r="H52" i="13"/>
  <c r="O52" i="13" s="1"/>
  <c r="H33" i="13"/>
  <c r="G53" i="13"/>
  <c r="H53" i="13" s="1"/>
  <c r="G54" i="13"/>
  <c r="H54" i="13" s="1"/>
  <c r="H35" i="13"/>
  <c r="O36" i="13" l="1"/>
  <c r="V36" i="13"/>
  <c r="O54" i="13"/>
  <c r="V54" i="13"/>
  <c r="O53" i="13"/>
  <c r="V53" i="13"/>
  <c r="V52" i="13"/>
  <c r="K12" i="29"/>
  <c r="I12" i="29"/>
  <c r="J12" i="29" s="1"/>
  <c r="I11" i="29"/>
  <c r="J11" i="29" s="1"/>
  <c r="J14" i="29" s="1"/>
  <c r="H12" i="29"/>
  <c r="H14" i="29" s="1"/>
  <c r="H11" i="29"/>
  <c r="G11" i="29"/>
  <c r="K11" i="29" s="1"/>
  <c r="K14" i="29" s="1"/>
  <c r="F11" i="29"/>
  <c r="B13" i="29"/>
  <c r="B14" i="29" s="1"/>
  <c r="B15" i="29" s="1"/>
  <c r="D9" i="22" l="1"/>
  <c r="D8" i="22"/>
  <c r="C9" i="22"/>
  <c r="C8" i="22"/>
  <c r="C6" i="24" l="1"/>
  <c r="C10" i="24" s="1"/>
  <c r="P16" i="15"/>
  <c r="D5" i="22" s="1"/>
  <c r="O16" i="15"/>
  <c r="Q25" i="1"/>
  <c r="R25" i="1" s="1"/>
  <c r="M25" i="1"/>
  <c r="F10" i="17"/>
  <c r="X13" i="3"/>
  <c r="AM21" i="2"/>
  <c r="AN21" i="2" s="1"/>
  <c r="AM22" i="2"/>
  <c r="AN22" i="2" s="1"/>
  <c r="AO20" i="2"/>
  <c r="AO21" i="2"/>
  <c r="AO22" i="2"/>
  <c r="AO23" i="2"/>
  <c r="AO24" i="2"/>
  <c r="AO25" i="2"/>
  <c r="AH20" i="2" l="1"/>
  <c r="AH21" i="2"/>
  <c r="AH22" i="2"/>
  <c r="AH23" i="2"/>
  <c r="AH24" i="2"/>
  <c r="AH25" i="2"/>
  <c r="AH26" i="2"/>
  <c r="T7" i="10" l="1"/>
  <c r="H46" i="13" l="1"/>
  <c r="E4" i="30" l="1"/>
  <c r="J4" i="30" s="1"/>
  <c r="E7" i="30"/>
  <c r="J7" i="30" s="1"/>
  <c r="E8" i="30"/>
  <c r="L8" i="30" s="1"/>
  <c r="H2" i="13"/>
  <c r="L5" i="6"/>
  <c r="P5" i="6" s="1"/>
  <c r="L2" i="6"/>
  <c r="P2" i="6" s="1"/>
  <c r="B32" i="6"/>
  <c r="B35" i="6" s="1"/>
  <c r="E12" i="6" l="1"/>
  <c r="E11" i="6"/>
  <c r="J8" i="30"/>
  <c r="J9" i="30" s="1"/>
  <c r="L12" i="6"/>
  <c r="P12" i="6" s="1"/>
  <c r="K8" i="30"/>
  <c r="L7" i="30"/>
  <c r="L9" i="30" s="1"/>
  <c r="K7" i="30"/>
  <c r="T3" i="10"/>
  <c r="T4" i="10"/>
  <c r="T5" i="10"/>
  <c r="T6" i="10"/>
  <c r="T9" i="10" s="1"/>
  <c r="M14" i="30" s="1"/>
  <c r="B11" i="28"/>
  <c r="H4" i="28" s="1"/>
  <c r="T12" i="6" l="1"/>
  <c r="AB12" i="6"/>
  <c r="X12" i="6"/>
  <c r="L11" i="6"/>
  <c r="K9" i="30"/>
  <c r="O3" i="19"/>
  <c r="L4" i="30"/>
  <c r="E3" i="30"/>
  <c r="E12" i="30" s="1"/>
  <c r="K13" i="30" l="1"/>
  <c r="L3" i="30"/>
  <c r="L5" i="30" s="1"/>
  <c r="J3" i="30"/>
  <c r="J5" i="30" s="1"/>
  <c r="I7" i="30"/>
  <c r="M7" i="30" s="1"/>
  <c r="I8" i="30"/>
  <c r="M8" i="30" s="1"/>
  <c r="I3" i="30"/>
  <c r="M3" i="30" s="1"/>
  <c r="T11" i="6"/>
  <c r="X11" i="6"/>
  <c r="AB11" i="6"/>
  <c r="I4" i="30"/>
  <c r="P11" i="6"/>
  <c r="K3" i="30"/>
  <c r="K4" i="30"/>
  <c r="M4" i="30"/>
  <c r="L39" i="30" l="1"/>
  <c r="J39" i="30"/>
  <c r="M5" i="30"/>
  <c r="M39" i="30" s="1"/>
  <c r="M9" i="30"/>
  <c r="M19" i="30" s="1"/>
  <c r="J6" i="30"/>
  <c r="L6" i="30"/>
  <c r="K5" i="30"/>
  <c r="T2" i="6"/>
  <c r="M16" i="30" l="1"/>
  <c r="K39" i="30"/>
  <c r="K6" i="30"/>
  <c r="M6" i="30"/>
  <c r="M15" i="30" s="1"/>
  <c r="B5" i="29"/>
  <c r="K8" i="29" s="1"/>
  <c r="G7" i="29"/>
  <c r="F7" i="29"/>
  <c r="K7" i="29" l="1"/>
  <c r="K9" i="29" s="1"/>
  <c r="L9" i="29" s="1"/>
  <c r="E7" i="22" s="1"/>
  <c r="I8" i="29"/>
  <c r="J8" i="29" s="1"/>
  <c r="H9" i="29"/>
  <c r="C7" i="22" s="1"/>
  <c r="I7" i="29"/>
  <c r="K4" i="28"/>
  <c r="L3" i="28"/>
  <c r="D4" i="28"/>
  <c r="D3" i="28"/>
  <c r="J3" i="28" s="1"/>
  <c r="C10" i="27"/>
  <c r="C4" i="27"/>
  <c r="I3" i="19"/>
  <c r="H10" i="16"/>
  <c r="K14" i="16" l="1"/>
  <c r="AC14" i="16"/>
  <c r="T14" i="16"/>
  <c r="B62" i="16" s="1"/>
  <c r="O14" i="16"/>
  <c r="K3" i="28"/>
  <c r="K5" i="28" s="1"/>
  <c r="I3" i="28"/>
  <c r="J4" i="28"/>
  <c r="J5" i="28" s="1"/>
  <c r="I4" i="28"/>
  <c r="I9" i="29"/>
  <c r="J7" i="29"/>
  <c r="J9" i="29" s="1"/>
  <c r="D7" i="22" s="1"/>
  <c r="L4" i="28"/>
  <c r="L5" i="28" s="1"/>
  <c r="M14" i="16" l="1"/>
  <c r="L14" i="16"/>
  <c r="AD14" i="16"/>
  <c r="AE14" i="16"/>
  <c r="AB14" i="16"/>
  <c r="B67" i="16" s="1"/>
  <c r="T18" i="16"/>
  <c r="T22" i="16"/>
  <c r="T31" i="16"/>
  <c r="T21" i="16"/>
  <c r="T23" i="16"/>
  <c r="T19" i="16"/>
  <c r="T30" i="16"/>
  <c r="T29" i="16"/>
  <c r="T27" i="16"/>
  <c r="T28" i="16"/>
  <c r="T24" i="16"/>
  <c r="T26" i="16"/>
  <c r="T20" i="16"/>
  <c r="T25" i="16"/>
  <c r="I5" i="28"/>
  <c r="AA26" i="2"/>
  <c r="W26" i="2"/>
  <c r="R25" i="2"/>
  <c r="AA25" i="2" s="1"/>
  <c r="R24" i="2"/>
  <c r="AA24" i="2" s="1"/>
  <c r="R23" i="2"/>
  <c r="AA23" i="2" s="1"/>
  <c r="R22" i="2"/>
  <c r="AA22" i="2" s="1"/>
  <c r="R21" i="2"/>
  <c r="AA21" i="2" s="1"/>
  <c r="R20" i="2"/>
  <c r="AA20" i="2" s="1"/>
  <c r="R19" i="2"/>
  <c r="AA19" i="2" s="1"/>
  <c r="R18" i="2"/>
  <c r="AA18" i="2" s="1"/>
  <c r="R15" i="2"/>
  <c r="AA15" i="2" s="1"/>
  <c r="R16" i="2"/>
  <c r="AA16" i="2" s="1"/>
  <c r="R17" i="2"/>
  <c r="AA17" i="2" s="1"/>
  <c r="AA13" i="2"/>
  <c r="R14" i="2"/>
  <c r="AA14" i="2" s="1"/>
  <c r="D4" i="26"/>
  <c r="D5" i="26"/>
  <c r="D6" i="26"/>
  <c r="D7" i="26"/>
  <c r="D8" i="26"/>
  <c r="D9" i="26"/>
  <c r="D10" i="26"/>
  <c r="D11" i="26"/>
  <c r="D12" i="26"/>
  <c r="D13" i="26"/>
  <c r="D14" i="26"/>
  <c r="D15" i="26"/>
  <c r="D16" i="26"/>
  <c r="D17" i="26"/>
  <c r="D18" i="26"/>
  <c r="D19" i="26"/>
  <c r="D20" i="26"/>
  <c r="D21" i="26"/>
  <c r="D22" i="26"/>
  <c r="D3" i="26"/>
  <c r="K16" i="26" l="1"/>
  <c r="I16" i="26"/>
  <c r="J16" i="26"/>
  <c r="I19" i="26"/>
  <c r="J19" i="26"/>
  <c r="K19" i="26"/>
  <c r="K20" i="26"/>
  <c r="J20" i="26"/>
  <c r="I20" i="26"/>
  <c r="K8" i="26"/>
  <c r="J8" i="26"/>
  <c r="I8" i="26"/>
  <c r="K4" i="26"/>
  <c r="I4" i="26"/>
  <c r="J4" i="26"/>
  <c r="I3" i="26"/>
  <c r="J3" i="26"/>
  <c r="K3" i="26"/>
  <c r="K15" i="26"/>
  <c r="J15" i="26"/>
  <c r="I15" i="26"/>
  <c r="I11" i="26"/>
  <c r="J11" i="26"/>
  <c r="K11" i="26"/>
  <c r="I7" i="26"/>
  <c r="K7" i="26"/>
  <c r="J7" i="26"/>
  <c r="J22" i="26"/>
  <c r="I22" i="26"/>
  <c r="K22" i="26"/>
  <c r="J18" i="26"/>
  <c r="I18" i="26"/>
  <c r="K18" i="26"/>
  <c r="J14" i="26"/>
  <c r="I14" i="26"/>
  <c r="K14" i="26"/>
  <c r="J10" i="26"/>
  <c r="I10" i="26"/>
  <c r="K10" i="26"/>
  <c r="J6" i="26"/>
  <c r="I6" i="26"/>
  <c r="K6" i="26"/>
  <c r="K12" i="26"/>
  <c r="I12" i="26"/>
  <c r="J12" i="26"/>
  <c r="J21" i="26"/>
  <c r="I21" i="26"/>
  <c r="K21" i="26"/>
  <c r="J17" i="26"/>
  <c r="I17" i="26"/>
  <c r="K17" i="26"/>
  <c r="J13" i="26"/>
  <c r="I13" i="26"/>
  <c r="K13" i="26"/>
  <c r="J9" i="26"/>
  <c r="I9" i="26"/>
  <c r="K9" i="26"/>
  <c r="J5" i="26"/>
  <c r="I5" i="26"/>
  <c r="K5" i="26"/>
  <c r="E8" i="19"/>
  <c r="I12" i="3"/>
  <c r="B49" i="3"/>
  <c r="I24" i="26" l="1"/>
  <c r="K24" i="26"/>
  <c r="J24" i="26"/>
  <c r="E5" i="20"/>
  <c r="M3" i="20"/>
  <c r="N3" i="25" l="1"/>
  <c r="D22" i="25"/>
  <c r="D3" i="25"/>
  <c r="D8" i="25" s="1"/>
  <c r="B22" i="25"/>
  <c r="B25" i="25" s="1"/>
  <c r="I3" i="25"/>
  <c r="C22" i="25"/>
  <c r="N5" i="25"/>
  <c r="E3" i="22"/>
  <c r="C5" i="27"/>
  <c r="L3" i="20"/>
  <c r="N13" i="3"/>
  <c r="K13" i="3"/>
  <c r="I5" i="3"/>
  <c r="J5" i="3" s="1"/>
  <c r="B57" i="3"/>
  <c r="L16" i="3" s="1"/>
  <c r="AE13" i="3"/>
  <c r="AC13" i="3"/>
  <c r="AD13" i="3" s="1"/>
  <c r="AB13" i="3"/>
  <c r="M16" i="3"/>
  <c r="B53" i="3"/>
  <c r="M15" i="3" s="1"/>
  <c r="O4" i="3"/>
  <c r="O5" i="3" l="1"/>
  <c r="P13" i="3"/>
  <c r="Y13" i="3"/>
  <c r="Y12" i="3"/>
  <c r="K5" i="3"/>
  <c r="N5" i="3"/>
  <c r="L14" i="3"/>
  <c r="L17" i="3"/>
  <c r="M17" i="3"/>
  <c r="M14" i="3"/>
  <c r="L15" i="3"/>
  <c r="D3" i="22"/>
  <c r="I5" i="25"/>
  <c r="C3" i="22"/>
  <c r="C11" i="22" s="1"/>
  <c r="C8" i="27"/>
  <c r="AE12" i="3"/>
  <c r="K12" i="3"/>
  <c r="AJ13" i="3" l="1"/>
  <c r="AK13" i="3" s="1"/>
  <c r="AH13" i="3"/>
  <c r="AI13" i="3" s="1"/>
  <c r="AG13" i="3"/>
  <c r="P5" i="3"/>
  <c r="V5" i="3"/>
  <c r="W5" i="3"/>
  <c r="X5" i="3" s="1"/>
  <c r="Q5" i="3"/>
  <c r="AB5" i="3" s="1"/>
  <c r="Y5" i="3"/>
  <c r="AB12" i="3"/>
  <c r="AC12" i="3"/>
  <c r="AD12" i="3" s="1"/>
  <c r="B3" i="24"/>
  <c r="B2" i="24"/>
  <c r="B60" i="16"/>
  <c r="J4" i="12"/>
  <c r="J5" i="12" s="1"/>
  <c r="J3" i="12"/>
  <c r="AC5" i="3" l="1"/>
  <c r="AD5" i="3" s="1"/>
  <c r="AG5" i="3"/>
  <c r="AH5" i="3"/>
  <c r="AI5" i="3" s="1"/>
  <c r="AJ5" i="3"/>
  <c r="AK5" i="3" s="1"/>
  <c r="AE5" i="3"/>
  <c r="K15" i="16" l="1"/>
  <c r="L15" i="16" s="1"/>
  <c r="C28" i="16"/>
  <c r="R14" i="16"/>
  <c r="P14" i="16"/>
  <c r="M15" i="16"/>
  <c r="U15" i="16"/>
  <c r="C16" i="16"/>
  <c r="O15" i="16"/>
  <c r="R15" i="16" s="1"/>
  <c r="B5" i="23"/>
  <c r="E26" i="23" s="1"/>
  <c r="G26" i="23" s="1"/>
  <c r="M26" i="23" s="1"/>
  <c r="B71" i="23"/>
  <c r="D11" i="23"/>
  <c r="D12" i="23"/>
  <c r="E12" i="23" s="1"/>
  <c r="G12" i="23" s="1"/>
  <c r="O12" i="23" s="1"/>
  <c r="D13" i="23"/>
  <c r="E13" i="23" s="1"/>
  <c r="G13" i="23" s="1"/>
  <c r="O13" i="23" s="1"/>
  <c r="D14" i="23"/>
  <c r="D15" i="23"/>
  <c r="D16" i="23"/>
  <c r="D17" i="23"/>
  <c r="D18" i="23"/>
  <c r="D19" i="23"/>
  <c r="D21" i="23"/>
  <c r="E21" i="23" s="1"/>
  <c r="G21" i="23" s="1"/>
  <c r="O21" i="23" s="1"/>
  <c r="D22" i="23"/>
  <c r="E22" i="23" s="1"/>
  <c r="G22" i="23" s="1"/>
  <c r="O22" i="23" s="1"/>
  <c r="D23" i="23"/>
  <c r="D24" i="23"/>
  <c r="D25" i="23"/>
  <c r="D26" i="23"/>
  <c r="D27" i="23"/>
  <c r="D28" i="23"/>
  <c r="D29" i="23"/>
  <c r="E29" i="23" s="1"/>
  <c r="G29" i="23" s="1"/>
  <c r="O29" i="23" s="1"/>
  <c r="D30" i="23"/>
  <c r="E30" i="23" s="1"/>
  <c r="G30" i="23" s="1"/>
  <c r="O30" i="23" s="1"/>
  <c r="D31" i="23"/>
  <c r="D32" i="23"/>
  <c r="D33" i="23"/>
  <c r="D34" i="23"/>
  <c r="D35" i="23"/>
  <c r="D36" i="23"/>
  <c r="D37" i="23"/>
  <c r="E37" i="23" s="1"/>
  <c r="G37" i="23" s="1"/>
  <c r="O37" i="23" s="1"/>
  <c r="D39" i="23"/>
  <c r="E39" i="23" s="1"/>
  <c r="G39" i="23" s="1"/>
  <c r="O39" i="23" s="1"/>
  <c r="D40" i="23"/>
  <c r="D41" i="23"/>
  <c r="D42" i="23"/>
  <c r="D43" i="23"/>
  <c r="E43" i="23" s="1"/>
  <c r="G43" i="23" s="1"/>
  <c r="D44" i="23"/>
  <c r="D45" i="23"/>
  <c r="D47" i="23"/>
  <c r="E47" i="23" s="1"/>
  <c r="G47" i="23" s="1"/>
  <c r="O47" i="23" s="1"/>
  <c r="D48" i="23"/>
  <c r="E48" i="23" s="1"/>
  <c r="G48" i="23" s="1"/>
  <c r="O48" i="23" s="1"/>
  <c r="D49" i="23"/>
  <c r="D50" i="23"/>
  <c r="D51" i="23"/>
  <c r="D53" i="23"/>
  <c r="D54" i="23"/>
  <c r="D55" i="23"/>
  <c r="D56" i="23"/>
  <c r="E56" i="23" s="1"/>
  <c r="G56" i="23" s="1"/>
  <c r="O56" i="23" s="1"/>
  <c r="D57" i="23"/>
  <c r="E57" i="23" s="1"/>
  <c r="G57" i="23" s="1"/>
  <c r="O57" i="23" s="1"/>
  <c r="D58" i="23"/>
  <c r="C17" i="16"/>
  <c r="C31" i="16"/>
  <c r="U31" i="16" s="1"/>
  <c r="C30" i="16"/>
  <c r="U30" i="16" s="1"/>
  <c r="C29" i="16"/>
  <c r="U29" i="16" s="1"/>
  <c r="U28" i="16"/>
  <c r="C27" i="16"/>
  <c r="U27" i="16" s="1"/>
  <c r="C26" i="16"/>
  <c r="U26" i="16" s="1"/>
  <c r="C25" i="16"/>
  <c r="U25" i="16" s="1"/>
  <c r="C24" i="16"/>
  <c r="U24" i="16" s="1"/>
  <c r="C23" i="16"/>
  <c r="U23" i="16" s="1"/>
  <c r="C22" i="16"/>
  <c r="U22" i="16" s="1"/>
  <c r="C21" i="16"/>
  <c r="U21" i="16" s="1"/>
  <c r="C20" i="16"/>
  <c r="U20" i="16" s="1"/>
  <c r="C19" i="16"/>
  <c r="U19" i="16" s="1"/>
  <c r="C18" i="16"/>
  <c r="B27" i="2"/>
  <c r="W12" i="3"/>
  <c r="X12" i="3" s="1"/>
  <c r="V12" i="3"/>
  <c r="N4" i="3"/>
  <c r="I8" i="3"/>
  <c r="J8" i="3" s="1"/>
  <c r="AC15" i="16" l="1"/>
  <c r="E55" i="23"/>
  <c r="G55" i="23" s="1"/>
  <c r="I55" i="23" s="1"/>
  <c r="E54" i="23"/>
  <c r="G54" i="23" s="1"/>
  <c r="O54" i="23" s="1"/>
  <c r="E44" i="23"/>
  <c r="G44" i="23" s="1"/>
  <c r="O44" i="23" s="1"/>
  <c r="E35" i="23"/>
  <c r="G35" i="23" s="1"/>
  <c r="O35" i="23" s="1"/>
  <c r="E27" i="23"/>
  <c r="G27" i="23" s="1"/>
  <c r="O27" i="23" s="1"/>
  <c r="E18" i="23"/>
  <c r="G18" i="23" s="1"/>
  <c r="O18" i="23" s="1"/>
  <c r="W4" i="3"/>
  <c r="X4" i="3" s="1"/>
  <c r="Y4" i="3"/>
  <c r="E53" i="23"/>
  <c r="G53" i="23" s="1"/>
  <c r="O53" i="23" s="1"/>
  <c r="E34" i="23"/>
  <c r="G34" i="23" s="1"/>
  <c r="I34" i="23" s="1"/>
  <c r="E17" i="23"/>
  <c r="G17" i="23" s="1"/>
  <c r="E36" i="23"/>
  <c r="G36" i="23" s="1"/>
  <c r="I36" i="23" s="1"/>
  <c r="E51" i="23"/>
  <c r="G51" i="23" s="1"/>
  <c r="O51" i="23" s="1"/>
  <c r="E42" i="23"/>
  <c r="G42" i="23" s="1"/>
  <c r="O42" i="23" s="1"/>
  <c r="E33" i="23"/>
  <c r="G33" i="23" s="1"/>
  <c r="O33" i="23" s="1"/>
  <c r="E25" i="23"/>
  <c r="G25" i="23" s="1"/>
  <c r="O25" i="23" s="1"/>
  <c r="E16" i="23"/>
  <c r="G16" i="23" s="1"/>
  <c r="O16" i="23" s="1"/>
  <c r="O8" i="3"/>
  <c r="E28" i="23"/>
  <c r="G28" i="23" s="1"/>
  <c r="I28" i="23" s="1"/>
  <c r="E50" i="23"/>
  <c r="G50" i="23" s="1"/>
  <c r="I50" i="23" s="1"/>
  <c r="E41" i="23"/>
  <c r="G41" i="23" s="1"/>
  <c r="I41" i="23" s="1"/>
  <c r="E32" i="23"/>
  <c r="G32" i="23" s="1"/>
  <c r="I32" i="23" s="1"/>
  <c r="E24" i="23"/>
  <c r="G24" i="23" s="1"/>
  <c r="I24" i="23" s="1"/>
  <c r="E15" i="23"/>
  <c r="G15" i="23" s="1"/>
  <c r="K15" i="23" s="1"/>
  <c r="E45" i="23"/>
  <c r="G45" i="23" s="1"/>
  <c r="I45" i="23" s="1"/>
  <c r="E19" i="23"/>
  <c r="G19" i="23" s="1"/>
  <c r="K19" i="23" s="1"/>
  <c r="E11" i="23"/>
  <c r="E58" i="23"/>
  <c r="G58" i="23" s="1"/>
  <c r="O58" i="23" s="1"/>
  <c r="E49" i="23"/>
  <c r="G49" i="23" s="1"/>
  <c r="O49" i="23" s="1"/>
  <c r="E40" i="23"/>
  <c r="G40" i="23" s="1"/>
  <c r="O40" i="23" s="1"/>
  <c r="E31" i="23"/>
  <c r="G31" i="23" s="1"/>
  <c r="O31" i="23" s="1"/>
  <c r="E23" i="23"/>
  <c r="G23" i="23" s="1"/>
  <c r="O23" i="23" s="1"/>
  <c r="E14" i="23"/>
  <c r="G14" i="23" s="1"/>
  <c r="O14" i="23" s="1"/>
  <c r="V25" i="16"/>
  <c r="X25" i="16"/>
  <c r="K18" i="16"/>
  <c r="AC18" i="16" s="1"/>
  <c r="U18" i="16"/>
  <c r="V26" i="16"/>
  <c r="X26" i="16"/>
  <c r="V19" i="16"/>
  <c r="X19" i="16"/>
  <c r="V31" i="16"/>
  <c r="X31" i="16"/>
  <c r="AD15" i="16"/>
  <c r="AE15" i="16"/>
  <c r="X21" i="16"/>
  <c r="V21" i="16"/>
  <c r="X29" i="16"/>
  <c r="V29" i="16"/>
  <c r="X22" i="16"/>
  <c r="V22" i="16"/>
  <c r="V30" i="16"/>
  <c r="X30" i="16"/>
  <c r="X15" i="16"/>
  <c r="V15" i="16"/>
  <c r="V23" i="16"/>
  <c r="X23" i="16"/>
  <c r="V27" i="16"/>
  <c r="X27" i="16"/>
  <c r="V20" i="16"/>
  <c r="X20" i="16"/>
  <c r="X24" i="16"/>
  <c r="V24" i="16"/>
  <c r="V28" i="16"/>
  <c r="X28" i="16"/>
  <c r="M53" i="23"/>
  <c r="M17" i="23"/>
  <c r="O17" i="23"/>
  <c r="M43" i="23"/>
  <c r="O43" i="23"/>
  <c r="E60" i="23"/>
  <c r="O36" i="23"/>
  <c r="O28" i="23"/>
  <c r="N8" i="3"/>
  <c r="K8" i="3"/>
  <c r="V4" i="3"/>
  <c r="G11" i="23"/>
  <c r="I11" i="23" s="1"/>
  <c r="O26" i="23"/>
  <c r="O50" i="23"/>
  <c r="O41" i="23"/>
  <c r="O32" i="23"/>
  <c r="O24" i="23"/>
  <c r="O15" i="23"/>
  <c r="P15" i="16"/>
  <c r="AG12" i="3"/>
  <c r="AH12" i="3"/>
  <c r="AI12" i="3" s="1"/>
  <c r="AJ12" i="3"/>
  <c r="AK12" i="3" s="1"/>
  <c r="O20" i="16"/>
  <c r="K20" i="16"/>
  <c r="AC20" i="16" s="1"/>
  <c r="O24" i="16"/>
  <c r="K24" i="16"/>
  <c r="AC24" i="16" s="1"/>
  <c r="O28" i="16"/>
  <c r="K28" i="16"/>
  <c r="O21" i="16"/>
  <c r="K21" i="16"/>
  <c r="AC21" i="16" s="1"/>
  <c r="O25" i="16"/>
  <c r="K25" i="16"/>
  <c r="AC25" i="16" s="1"/>
  <c r="O29" i="16"/>
  <c r="K29" i="16"/>
  <c r="AC29" i="16" s="1"/>
  <c r="O18" i="16"/>
  <c r="O22" i="16"/>
  <c r="K22" i="16"/>
  <c r="AC22" i="16" s="1"/>
  <c r="O26" i="16"/>
  <c r="K26" i="16"/>
  <c r="AC26" i="16" s="1"/>
  <c r="O30" i="16"/>
  <c r="K30" i="16"/>
  <c r="AC30" i="16" s="1"/>
  <c r="O19" i="16"/>
  <c r="K19" i="16"/>
  <c r="AC19" i="16" s="1"/>
  <c r="O23" i="16"/>
  <c r="K23" i="16"/>
  <c r="AC23" i="16" s="1"/>
  <c r="O27" i="16"/>
  <c r="K27" i="16"/>
  <c r="AC27" i="16" s="1"/>
  <c r="O31" i="16"/>
  <c r="K31" i="16"/>
  <c r="AC31" i="16" s="1"/>
  <c r="U17" i="16"/>
  <c r="K17" i="16"/>
  <c r="AC17" i="16" s="1"/>
  <c r="O17" i="16"/>
  <c r="U16" i="16"/>
  <c r="K16" i="16"/>
  <c r="AC16" i="16" s="1"/>
  <c r="O16" i="16"/>
  <c r="K58" i="23"/>
  <c r="M58" i="23"/>
  <c r="I58" i="23"/>
  <c r="K54" i="23"/>
  <c r="K49" i="23"/>
  <c r="I49" i="23"/>
  <c r="K44" i="23"/>
  <c r="M44" i="23"/>
  <c r="I44" i="23"/>
  <c r="K40" i="23"/>
  <c r="M40" i="23"/>
  <c r="I40" i="23"/>
  <c r="K35" i="23"/>
  <c r="M35" i="23"/>
  <c r="I35" i="23"/>
  <c r="K31" i="23"/>
  <c r="M31" i="23"/>
  <c r="K27" i="23"/>
  <c r="M27" i="23"/>
  <c r="I27" i="23"/>
  <c r="I23" i="23"/>
  <c r="M18" i="23"/>
  <c r="I18" i="23"/>
  <c r="K18" i="23"/>
  <c r="M57" i="23"/>
  <c r="I57" i="23"/>
  <c r="K57" i="23"/>
  <c r="M39" i="23"/>
  <c r="I39" i="23"/>
  <c r="K39" i="23"/>
  <c r="M22" i="23"/>
  <c r="I22" i="23"/>
  <c r="K22" i="23"/>
  <c r="I56" i="23"/>
  <c r="K56" i="23"/>
  <c r="M56" i="23"/>
  <c r="I51" i="23"/>
  <c r="K51" i="23"/>
  <c r="M51" i="23"/>
  <c r="I47" i="23"/>
  <c r="K47" i="23"/>
  <c r="M47" i="23"/>
  <c r="I42" i="23"/>
  <c r="K42" i="23"/>
  <c r="M42" i="23"/>
  <c r="I37" i="23"/>
  <c r="K37" i="23"/>
  <c r="M37" i="23"/>
  <c r="I33" i="23"/>
  <c r="K33" i="23"/>
  <c r="M33" i="23"/>
  <c r="I29" i="23"/>
  <c r="K29" i="23"/>
  <c r="M29" i="23"/>
  <c r="M25" i="23"/>
  <c r="I21" i="23"/>
  <c r="K21" i="23"/>
  <c r="M21" i="23"/>
  <c r="I12" i="23"/>
  <c r="K12" i="23"/>
  <c r="M12" i="23"/>
  <c r="M48" i="23"/>
  <c r="I48" i="23"/>
  <c r="K48" i="23"/>
  <c r="M30" i="23"/>
  <c r="I30" i="23"/>
  <c r="K30" i="23"/>
  <c r="M13" i="23"/>
  <c r="I13" i="23"/>
  <c r="K13" i="23"/>
  <c r="K43" i="23"/>
  <c r="K26" i="23"/>
  <c r="I53" i="23"/>
  <c r="I43" i="23"/>
  <c r="I26" i="23"/>
  <c r="K17" i="23"/>
  <c r="M50" i="23"/>
  <c r="M41" i="23"/>
  <c r="M36" i="23"/>
  <c r="M32" i="23"/>
  <c r="M28" i="23"/>
  <c r="M24" i="23"/>
  <c r="I17" i="23"/>
  <c r="K55" i="23"/>
  <c r="K50" i="23"/>
  <c r="K41" i="23"/>
  <c r="K36" i="23"/>
  <c r="K32" i="23"/>
  <c r="K28" i="23"/>
  <c r="K24" i="23"/>
  <c r="K11" i="23"/>
  <c r="AC28" i="16" l="1"/>
  <c r="M28" i="16"/>
  <c r="M45" i="23"/>
  <c r="K34" i="23"/>
  <c r="K14" i="23"/>
  <c r="K23" i="23"/>
  <c r="Y8" i="3"/>
  <c r="M19" i="23"/>
  <c r="M61" i="23" s="1"/>
  <c r="M55" i="23"/>
  <c r="M16" i="23"/>
  <c r="I25" i="23"/>
  <c r="I14" i="23"/>
  <c r="M49" i="23"/>
  <c r="O34" i="23"/>
  <c r="K25" i="23"/>
  <c r="K53" i="23"/>
  <c r="I16" i="23"/>
  <c r="M34" i="23"/>
  <c r="M23" i="23"/>
  <c r="O19" i="23"/>
  <c r="M15" i="23"/>
  <c r="K16" i="23"/>
  <c r="M14" i="23"/>
  <c r="I15" i="23"/>
  <c r="I61" i="23" s="1"/>
  <c r="I54" i="23"/>
  <c r="O45" i="23"/>
  <c r="K45" i="23"/>
  <c r="I19" i="23"/>
  <c r="I31" i="23"/>
  <c r="M54" i="23"/>
  <c r="O55" i="23"/>
  <c r="AE17" i="16"/>
  <c r="AD17" i="16"/>
  <c r="AD27" i="16"/>
  <c r="AE27" i="16"/>
  <c r="AD19" i="16"/>
  <c r="AE19" i="16"/>
  <c r="AE26" i="16"/>
  <c r="AD26" i="16"/>
  <c r="AD16" i="16"/>
  <c r="AE16" i="16"/>
  <c r="X17" i="16"/>
  <c r="V17" i="16"/>
  <c r="AE29" i="16"/>
  <c r="AD29" i="16"/>
  <c r="AE21" i="16"/>
  <c r="AD21" i="16"/>
  <c r="AD24" i="16"/>
  <c r="AE24" i="16"/>
  <c r="V18" i="16"/>
  <c r="X18" i="16"/>
  <c r="X16" i="16"/>
  <c r="V16" i="16"/>
  <c r="AD31" i="16"/>
  <c r="AE31" i="16"/>
  <c r="AE23" i="16"/>
  <c r="AD23" i="16"/>
  <c r="AE30" i="16"/>
  <c r="AD30" i="16"/>
  <c r="AE22" i="16"/>
  <c r="AD22" i="16"/>
  <c r="AE18" i="16"/>
  <c r="AD18" i="16"/>
  <c r="AE25" i="16"/>
  <c r="AD25" i="16"/>
  <c r="AD28" i="16"/>
  <c r="AE28" i="16"/>
  <c r="AD20" i="16"/>
  <c r="AE20" i="16"/>
  <c r="Q8" i="3"/>
  <c r="P8" i="3" s="1"/>
  <c r="AG8" i="3" s="1"/>
  <c r="V8" i="3"/>
  <c r="W8" i="3"/>
  <c r="X8" i="3" s="1"/>
  <c r="M11" i="23"/>
  <c r="O11" i="23"/>
  <c r="R17" i="16"/>
  <c r="P17" i="16"/>
  <c r="P31" i="16"/>
  <c r="R31" i="16"/>
  <c r="P30" i="16"/>
  <c r="R30" i="16"/>
  <c r="P22" i="16"/>
  <c r="R22" i="16"/>
  <c r="R29" i="16"/>
  <c r="P29" i="16"/>
  <c r="R21" i="16"/>
  <c r="P21" i="16"/>
  <c r="R24" i="16"/>
  <c r="P24" i="16"/>
  <c r="R16" i="16"/>
  <c r="P16" i="16"/>
  <c r="P23" i="16"/>
  <c r="R23" i="16"/>
  <c r="P27" i="16"/>
  <c r="R27" i="16"/>
  <c r="P19" i="16"/>
  <c r="R19" i="16"/>
  <c r="P26" i="16"/>
  <c r="R26" i="16"/>
  <c r="P18" i="16"/>
  <c r="R18" i="16"/>
  <c r="R25" i="16"/>
  <c r="P25" i="16"/>
  <c r="R28" i="16"/>
  <c r="P28" i="16"/>
  <c r="R20" i="16"/>
  <c r="P20" i="16"/>
  <c r="K32" i="16"/>
  <c r="O32" i="16"/>
  <c r="L16" i="16"/>
  <c r="M16" i="16"/>
  <c r="M31" i="16"/>
  <c r="L31" i="16"/>
  <c r="M23" i="16"/>
  <c r="L23" i="16"/>
  <c r="M30" i="16"/>
  <c r="L30" i="16"/>
  <c r="M22" i="16"/>
  <c r="L22" i="16"/>
  <c r="M29" i="16"/>
  <c r="L29" i="16"/>
  <c r="M21" i="16"/>
  <c r="L21" i="16"/>
  <c r="L24" i="16"/>
  <c r="M24" i="16"/>
  <c r="M17" i="16"/>
  <c r="L17" i="16"/>
  <c r="M27" i="16"/>
  <c r="L27" i="16"/>
  <c r="M19" i="16"/>
  <c r="L19" i="16"/>
  <c r="M26" i="16"/>
  <c r="L26" i="16"/>
  <c r="M18" i="16"/>
  <c r="L18" i="16"/>
  <c r="M25" i="16"/>
  <c r="L25" i="16"/>
  <c r="L28" i="16"/>
  <c r="L20" i="16"/>
  <c r="M20" i="16"/>
  <c r="K61" i="23"/>
  <c r="Q6" i="19"/>
  <c r="I6" i="19"/>
  <c r="H7" i="1"/>
  <c r="K16" i="15"/>
  <c r="C6" i="22" s="1"/>
  <c r="M16" i="15"/>
  <c r="C5" i="22" s="1"/>
  <c r="H51" i="13"/>
  <c r="V51" i="13" s="1"/>
  <c r="X32" i="16" l="1"/>
  <c r="Y32" i="16" s="1"/>
  <c r="E9" i="24" s="1"/>
  <c r="E10" i="24" s="1"/>
  <c r="O61" i="23"/>
  <c r="AE32" i="16"/>
  <c r="F9" i="24" s="1"/>
  <c r="F10" i="24" s="1"/>
  <c r="AD32" i="16"/>
  <c r="V32" i="16"/>
  <c r="W32" i="16" s="1"/>
  <c r="W33" i="16" s="1"/>
  <c r="B24" i="17" s="1"/>
  <c r="K14" i="17" s="1"/>
  <c r="K13" i="17" s="1"/>
  <c r="AE8" i="3"/>
  <c r="AC8" i="3"/>
  <c r="AD8" i="3" s="1"/>
  <c r="AB8" i="3"/>
  <c r="AJ8" i="3"/>
  <c r="AK8" i="3" s="1"/>
  <c r="AH8" i="3"/>
  <c r="AI8" i="3" s="1"/>
  <c r="P32" i="16"/>
  <c r="Q32" i="16" s="1"/>
  <c r="R32" i="16"/>
  <c r="S32" i="16" s="1"/>
  <c r="M32" i="16"/>
  <c r="L32" i="16"/>
  <c r="O3" i="25" l="1"/>
  <c r="Q33" i="16"/>
  <c r="B23" i="17" s="1"/>
  <c r="I14" i="17" s="1"/>
  <c r="I13" i="17" s="1"/>
  <c r="L33" i="16"/>
  <c r="B22" i="17" s="1"/>
  <c r="F14" i="17" s="1"/>
  <c r="C3" i="27"/>
  <c r="C4" i="21"/>
  <c r="I4" i="21" s="1"/>
  <c r="C5" i="21"/>
  <c r="E5" i="21" s="1"/>
  <c r="C6" i="21"/>
  <c r="E6" i="21" s="1"/>
  <c r="C2" i="22" s="1"/>
  <c r="F3" i="22" s="1"/>
  <c r="C2" i="21"/>
  <c r="G5" i="21" l="1"/>
  <c r="I6" i="21"/>
  <c r="I9" i="21" s="1"/>
  <c r="E3" i="25"/>
  <c r="J3" i="25"/>
  <c r="L14" i="17"/>
  <c r="F13" i="17"/>
  <c r="L13" i="17" s="1"/>
  <c r="G4" i="21"/>
  <c r="I5" i="21"/>
  <c r="C9" i="27"/>
  <c r="E4" i="21"/>
  <c r="G3" i="21"/>
  <c r="I2" i="21"/>
  <c r="G6" i="21"/>
  <c r="G2" i="21"/>
  <c r="I3" i="21"/>
  <c r="D5" i="20"/>
  <c r="D4" i="20"/>
  <c r="G9" i="21" l="1"/>
  <c r="D2" i="22" s="1"/>
  <c r="G3" i="22" s="1"/>
  <c r="E2" i="22"/>
  <c r="H3" i="22" s="1"/>
  <c r="N4" i="25"/>
  <c r="D24" i="25" s="1"/>
  <c r="D25" i="25" s="1"/>
  <c r="G8" i="21"/>
  <c r="H4" i="1"/>
  <c r="L14" i="1"/>
  <c r="F15" i="1"/>
  <c r="J4" i="1" s="1"/>
  <c r="L4" i="1" s="1"/>
  <c r="H8" i="1"/>
  <c r="H5" i="1"/>
  <c r="H6" i="1"/>
  <c r="H10" i="1"/>
  <c r="H11" i="1"/>
  <c r="H12" i="1"/>
  <c r="AB47" i="13"/>
  <c r="AB51" i="13"/>
  <c r="AB52" i="13"/>
  <c r="AB53" i="13"/>
  <c r="V47" i="13"/>
  <c r="O51" i="13"/>
  <c r="O47" i="13"/>
  <c r="I4" i="25" l="1"/>
  <c r="H13" i="1"/>
  <c r="J15" i="1"/>
  <c r="H9" i="1"/>
  <c r="F16" i="1" s="1"/>
  <c r="J9" i="10"/>
  <c r="K9" i="25" l="1"/>
  <c r="I8" i="25"/>
  <c r="C24" i="25"/>
  <c r="C25" i="25" s="1"/>
  <c r="Z20" i="2"/>
  <c r="Z21" i="2"/>
  <c r="Z22" i="2"/>
  <c r="Z23" i="2"/>
  <c r="Z24" i="2"/>
  <c r="Z25" i="2"/>
  <c r="Z26" i="2"/>
  <c r="AP22" i="2"/>
  <c r="AM23" i="2"/>
  <c r="AN23" i="2" s="1"/>
  <c r="AM25" i="2"/>
  <c r="AN25" i="2" s="1"/>
  <c r="AL20" i="2" l="1"/>
  <c r="AD20" i="2"/>
  <c r="AE20" i="2" s="1"/>
  <c r="AD25" i="2"/>
  <c r="AP25" i="2"/>
  <c r="AD21" i="2"/>
  <c r="AP23" i="2"/>
  <c r="AP21" i="2"/>
  <c r="AD23" i="2"/>
  <c r="AL22" i="2"/>
  <c r="AD22" i="2"/>
  <c r="AL25" i="2"/>
  <c r="AL21" i="2"/>
  <c r="AP24" i="2"/>
  <c r="AP20" i="2"/>
  <c r="AL24" i="2"/>
  <c r="AM24" i="2"/>
  <c r="AN24" i="2" s="1"/>
  <c r="AM20" i="2"/>
  <c r="AN20" i="2" s="1"/>
  <c r="AD24" i="2"/>
  <c r="AL23" i="2"/>
  <c r="AI20" i="2" l="1"/>
  <c r="AI24" i="2"/>
  <c r="AE24" i="2"/>
  <c r="AI23" i="2"/>
  <c r="AE23" i="2"/>
  <c r="AI25" i="2"/>
  <c r="AE25" i="2"/>
  <c r="AI22" i="2"/>
  <c r="AE22" i="2"/>
  <c r="AI21" i="2"/>
  <c r="AE21" i="2"/>
  <c r="I4" i="12"/>
  <c r="I3" i="12"/>
  <c r="H4" i="12"/>
  <c r="H3" i="12"/>
  <c r="I14" i="1"/>
  <c r="G3" i="16" l="1"/>
  <c r="G5" i="16" s="1"/>
  <c r="G6" i="16" s="1"/>
  <c r="G11" i="16" s="1"/>
  <c r="F3" i="16"/>
  <c r="F5" i="16" s="1"/>
  <c r="F6" i="16" s="1"/>
  <c r="F11" i="16" s="1"/>
  <c r="AI4" i="19" l="1"/>
  <c r="AI5" i="19"/>
  <c r="AI6" i="19"/>
  <c r="AI3" i="19"/>
  <c r="AH4" i="19"/>
  <c r="AH5" i="19"/>
  <c r="AH6" i="19"/>
  <c r="AH3" i="19"/>
  <c r="AG4" i="19"/>
  <c r="AG3" i="19"/>
  <c r="AG5" i="19"/>
  <c r="AG6" i="19"/>
  <c r="AA3" i="19"/>
  <c r="AC4" i="19"/>
  <c r="AC5" i="19"/>
  <c r="AC6" i="19"/>
  <c r="AB4" i="19"/>
  <c r="AB5" i="19"/>
  <c r="AB6" i="19"/>
  <c r="AB3" i="19"/>
  <c r="AC3" i="19"/>
  <c r="AA4" i="19"/>
  <c r="AA5" i="19"/>
  <c r="AA6" i="19"/>
  <c r="U3" i="19"/>
  <c r="W4" i="19"/>
  <c r="W5" i="19"/>
  <c r="W6" i="19"/>
  <c r="W3" i="19"/>
  <c r="V4" i="19"/>
  <c r="V5" i="19"/>
  <c r="V6" i="19"/>
  <c r="V3" i="19"/>
  <c r="U4" i="19"/>
  <c r="U5" i="19"/>
  <c r="U6" i="19"/>
  <c r="Q3" i="19"/>
  <c r="Q4" i="19"/>
  <c r="Q5" i="19"/>
  <c r="Q8" i="19" s="1"/>
  <c r="P6" i="19"/>
  <c r="P3" i="19"/>
  <c r="P5" i="19"/>
  <c r="O5" i="19"/>
  <c r="O4" i="19"/>
  <c r="P4" i="19"/>
  <c r="O6" i="19"/>
  <c r="K4" i="19"/>
  <c r="K5" i="19"/>
  <c r="K8" i="19" s="1"/>
  <c r="K6" i="19"/>
  <c r="K3" i="19"/>
  <c r="J4" i="19"/>
  <c r="J5" i="19"/>
  <c r="J8" i="19" s="1"/>
  <c r="J6" i="19"/>
  <c r="J3" i="19"/>
  <c r="I4" i="19"/>
  <c r="I5" i="19"/>
  <c r="X20" i="2"/>
  <c r="X21" i="2"/>
  <c r="X22" i="2"/>
  <c r="X23" i="2"/>
  <c r="X24" i="2"/>
  <c r="X25" i="2"/>
  <c r="X26" i="2"/>
  <c r="Y26" i="2" s="1"/>
  <c r="W20" i="2"/>
  <c r="Y20" i="2" s="1"/>
  <c r="W21" i="2"/>
  <c r="Y21" i="2" s="1"/>
  <c r="W22" i="2"/>
  <c r="W23" i="2"/>
  <c r="W24" i="2"/>
  <c r="Y24" i="2" s="1"/>
  <c r="W25" i="2"/>
  <c r="Y25" i="2" l="1"/>
  <c r="W8" i="19"/>
  <c r="Y22" i="2"/>
  <c r="Y23" i="2"/>
  <c r="V8" i="19"/>
  <c r="C21" i="3"/>
  <c r="AB2" i="6" l="1"/>
  <c r="R3" i="10"/>
  <c r="R4" i="10"/>
  <c r="R5" i="10"/>
  <c r="R6" i="10"/>
  <c r="R7" i="10"/>
  <c r="O4" i="10"/>
  <c r="O5" i="10"/>
  <c r="O6" i="10"/>
  <c r="O7" i="10"/>
  <c r="L3" i="10"/>
  <c r="L11" i="10" s="1"/>
  <c r="L4" i="10"/>
  <c r="L5" i="10"/>
  <c r="L6" i="10"/>
  <c r="L7" i="10"/>
  <c r="I2" i="7"/>
  <c r="O2" i="7" l="1"/>
  <c r="P2" i="7" s="1"/>
  <c r="R2" i="10"/>
  <c r="R11" i="10" s="1"/>
  <c r="O3" i="10"/>
  <c r="O11" i="10" s="1"/>
  <c r="N11" i="10"/>
  <c r="L9" i="10"/>
  <c r="J14" i="30" s="1"/>
  <c r="Q9" i="10"/>
  <c r="R9" i="10" s="1"/>
  <c r="L14" i="30" s="1"/>
  <c r="K2" i="7"/>
  <c r="M2" i="7"/>
  <c r="N9" i="10"/>
  <c r="X2" i="6"/>
  <c r="R2" i="7" l="1"/>
  <c r="J19" i="30"/>
  <c r="J16" i="30"/>
  <c r="J15" i="30"/>
  <c r="L19" i="30"/>
  <c r="L16" i="30"/>
  <c r="L15" i="30"/>
  <c r="O9" i="10"/>
  <c r="K14" i="30" s="1"/>
  <c r="K19" i="30" l="1"/>
  <c r="K16" i="30"/>
  <c r="K15" i="30"/>
  <c r="E13" i="2"/>
  <c r="AP13" i="2" l="1"/>
  <c r="G2" i="10"/>
  <c r="T2" i="10" l="1"/>
  <c r="T11" i="10" s="1"/>
  <c r="F2" i="10"/>
  <c r="F11" i="10" s="1"/>
  <c r="G11" i="10"/>
  <c r="AO13" i="2"/>
  <c r="AF13" i="2"/>
  <c r="V13" i="2"/>
  <c r="L4" i="6"/>
  <c r="X5" i="6" l="1"/>
  <c r="T5" i="6"/>
  <c r="AB5" i="6"/>
  <c r="X4" i="6"/>
  <c r="AB4" i="6"/>
  <c r="P4" i="6"/>
  <c r="T4" i="6"/>
  <c r="T9" i="6" s="1"/>
  <c r="L3" i="6"/>
  <c r="P9" i="6" l="1"/>
  <c r="X3" i="6"/>
  <c r="AB3" i="6"/>
  <c r="T3" i="6"/>
  <c r="T8" i="6" s="1"/>
  <c r="P3" i="6"/>
  <c r="P8" i="6" s="1"/>
  <c r="F6" i="9"/>
  <c r="T6" i="9" s="1"/>
  <c r="C13" i="15"/>
  <c r="V6" i="9" l="1"/>
  <c r="I15" i="3"/>
  <c r="I14" i="3"/>
  <c r="I16" i="3"/>
  <c r="I9" i="3"/>
  <c r="I10" i="3"/>
  <c r="I11" i="3"/>
  <c r="I7" i="3"/>
  <c r="I6" i="3"/>
  <c r="I17" i="3"/>
  <c r="J16" i="3" l="1"/>
  <c r="O16" i="3"/>
  <c r="J7" i="3"/>
  <c r="O7" i="3"/>
  <c r="J11" i="3"/>
  <c r="J14" i="3"/>
  <c r="O14" i="3"/>
  <c r="J17" i="3"/>
  <c r="O17" i="3"/>
  <c r="J10" i="3"/>
  <c r="O10" i="3"/>
  <c r="G10" i="3"/>
  <c r="J15" i="3"/>
  <c r="O15" i="3"/>
  <c r="J6" i="3"/>
  <c r="O6" i="3"/>
  <c r="J9" i="3"/>
  <c r="O9" i="3"/>
  <c r="H50" i="13"/>
  <c r="H49" i="13"/>
  <c r="H45" i="13"/>
  <c r="H44" i="13"/>
  <c r="H43" i="13"/>
  <c r="H42" i="13"/>
  <c r="H41" i="13"/>
  <c r="H40" i="13"/>
  <c r="H39" i="13"/>
  <c r="H38" i="13"/>
  <c r="H37" i="13"/>
  <c r="H34"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O5" i="13" s="1"/>
  <c r="H4" i="13"/>
  <c r="H3" i="13"/>
  <c r="O3" i="13" s="1"/>
  <c r="O8" i="13" l="1"/>
  <c r="AB8" i="13"/>
  <c r="K6" i="3"/>
  <c r="N6" i="3"/>
  <c r="N14" i="3"/>
  <c r="K14" i="3"/>
  <c r="N7" i="3"/>
  <c r="K7" i="3"/>
  <c r="N9" i="3"/>
  <c r="K9" i="3"/>
  <c r="N15" i="3"/>
  <c r="K15" i="3"/>
  <c r="N10" i="3"/>
  <c r="K10" i="3"/>
  <c r="N17" i="3"/>
  <c r="K17" i="3"/>
  <c r="K11" i="3"/>
  <c r="N16" i="3"/>
  <c r="K16" i="3"/>
  <c r="AB4" i="13"/>
  <c r="O4" i="13"/>
  <c r="V4" i="13"/>
  <c r="V8" i="13"/>
  <c r="AB12" i="13"/>
  <c r="O12" i="13"/>
  <c r="V12" i="13"/>
  <c r="AB16" i="13"/>
  <c r="O16" i="13"/>
  <c r="V16" i="13"/>
  <c r="AB20" i="13"/>
  <c r="O20" i="13"/>
  <c r="V20" i="13"/>
  <c r="AB24" i="13"/>
  <c r="O24" i="13"/>
  <c r="V24" i="13"/>
  <c r="AB38" i="13"/>
  <c r="O38" i="13"/>
  <c r="V38" i="13"/>
  <c r="AB46" i="13"/>
  <c r="O46" i="13"/>
  <c r="V46" i="13"/>
  <c r="AB9" i="13"/>
  <c r="O9" i="13"/>
  <c r="V9" i="13"/>
  <c r="AB17" i="13"/>
  <c r="O17" i="13"/>
  <c r="V17" i="13"/>
  <c r="AB25" i="13"/>
  <c r="O25" i="13"/>
  <c r="V25" i="13"/>
  <c r="AB28" i="13"/>
  <c r="V28" i="13"/>
  <c r="O28" i="13"/>
  <c r="AB35" i="13"/>
  <c r="V35" i="13"/>
  <c r="O35" i="13"/>
  <c r="AB39" i="13"/>
  <c r="O39" i="13"/>
  <c r="V39" i="13"/>
  <c r="AB43" i="13"/>
  <c r="V43" i="13"/>
  <c r="O43" i="13"/>
  <c r="V10" i="13"/>
  <c r="AB10" i="13"/>
  <c r="O10" i="13"/>
  <c r="V14" i="13"/>
  <c r="AB14" i="13"/>
  <c r="O14" i="13"/>
  <c r="V18" i="13"/>
  <c r="AB18" i="13"/>
  <c r="V22" i="13"/>
  <c r="AB22" i="13"/>
  <c r="O22" i="13"/>
  <c r="V26" i="13"/>
  <c r="AB26" i="13"/>
  <c r="O26" i="13"/>
  <c r="V29" i="13"/>
  <c r="AB29" i="13"/>
  <c r="O29" i="13"/>
  <c r="V62" i="13"/>
  <c r="G5" i="25" s="1"/>
  <c r="AB36" i="13"/>
  <c r="O62" i="13"/>
  <c r="B5" i="25" s="1"/>
  <c r="V40" i="13"/>
  <c r="AB40" i="13"/>
  <c r="O40" i="13"/>
  <c r="V44" i="13"/>
  <c r="AB44" i="13"/>
  <c r="O44" i="13"/>
  <c r="V49" i="13"/>
  <c r="AB49" i="13"/>
  <c r="O49" i="13"/>
  <c r="AB34" i="13"/>
  <c r="O34" i="13"/>
  <c r="V34" i="13"/>
  <c r="AB42" i="13"/>
  <c r="O42" i="13"/>
  <c r="V42" i="13"/>
  <c r="AB5" i="13"/>
  <c r="V5" i="13"/>
  <c r="AB13" i="13"/>
  <c r="V13" i="13"/>
  <c r="O13" i="13"/>
  <c r="AB21" i="13"/>
  <c r="V21" i="13"/>
  <c r="O21" i="13"/>
  <c r="AB31" i="13"/>
  <c r="O31" i="13"/>
  <c r="V31" i="13"/>
  <c r="V48" i="13"/>
  <c r="O55" i="13"/>
  <c r="AB48" i="13"/>
  <c r="V6" i="13"/>
  <c r="AB6" i="13"/>
  <c r="O6" i="13"/>
  <c r="AB3" i="13"/>
  <c r="V3" i="13"/>
  <c r="O7" i="13"/>
  <c r="V7" i="13"/>
  <c r="AB7" i="13"/>
  <c r="O11" i="13"/>
  <c r="V11" i="13"/>
  <c r="AB11" i="13"/>
  <c r="O15" i="13"/>
  <c r="V15" i="13"/>
  <c r="AB15" i="13"/>
  <c r="O19" i="13"/>
  <c r="V19" i="13"/>
  <c r="AB19" i="13"/>
  <c r="AB59" i="13" s="1"/>
  <c r="L2" i="25" s="1"/>
  <c r="O23" i="13"/>
  <c r="V23" i="13"/>
  <c r="AB23" i="13"/>
  <c r="O27" i="13"/>
  <c r="V27" i="13"/>
  <c r="AB27" i="13"/>
  <c r="O30" i="13"/>
  <c r="V30" i="13"/>
  <c r="AB30" i="13"/>
  <c r="O33" i="13"/>
  <c r="V33" i="13"/>
  <c r="AB33" i="13"/>
  <c r="O37" i="13"/>
  <c r="V37" i="13"/>
  <c r="AB37" i="13"/>
  <c r="O41" i="13"/>
  <c r="V41" i="13"/>
  <c r="AB41" i="13"/>
  <c r="V45" i="13"/>
  <c r="AB45" i="13"/>
  <c r="O45" i="13"/>
  <c r="AB50" i="13"/>
  <c r="V50" i="13"/>
  <c r="O50" i="13"/>
  <c r="F12" i="9"/>
  <c r="T10" i="9" s="1"/>
  <c r="F11" i="9"/>
  <c r="F10" i="9"/>
  <c r="AB60" i="13" l="1"/>
  <c r="L3" i="25" s="1"/>
  <c r="M3" i="25" s="1"/>
  <c r="P3" i="25" s="1"/>
  <c r="Y17" i="3"/>
  <c r="Y7" i="3"/>
  <c r="V55" i="13"/>
  <c r="V56" i="13" s="1"/>
  <c r="V57" i="13" s="1"/>
  <c r="Y10" i="3"/>
  <c r="P10" i="3"/>
  <c r="P14" i="3"/>
  <c r="Y14" i="3"/>
  <c r="AB64" i="13"/>
  <c r="L6" i="25" s="1"/>
  <c r="M6" i="25" s="1"/>
  <c r="P6" i="25" s="1"/>
  <c r="Y6" i="3"/>
  <c r="B2" i="25"/>
  <c r="Y16" i="3"/>
  <c r="P16" i="3"/>
  <c r="Y15" i="3"/>
  <c r="M2" i="25"/>
  <c r="AB61" i="13"/>
  <c r="L4" i="25" s="1"/>
  <c r="M4" i="25" s="1"/>
  <c r="P4" i="25" s="1"/>
  <c r="Y11" i="3"/>
  <c r="Y9" i="3"/>
  <c r="P9" i="3"/>
  <c r="AB62" i="13"/>
  <c r="L5" i="25" s="1"/>
  <c r="M5" i="25" s="1"/>
  <c r="P5" i="25" s="1"/>
  <c r="P11" i="25" s="1"/>
  <c r="H5" i="25"/>
  <c r="V59" i="13"/>
  <c r="G2" i="25" s="1"/>
  <c r="H2" i="25" s="1"/>
  <c r="V64" i="13"/>
  <c r="G6" i="25" s="1"/>
  <c r="H6" i="25" s="1"/>
  <c r="K6" i="25" s="1"/>
  <c r="C5" i="25"/>
  <c r="F5" i="25" s="1"/>
  <c r="V61" i="13"/>
  <c r="G4" i="25" s="1"/>
  <c r="H4" i="25" s="1"/>
  <c r="K4" i="25" s="1"/>
  <c r="AB54" i="13"/>
  <c r="AB63" i="13" s="1"/>
  <c r="L7" i="25" s="1"/>
  <c r="M7" i="25" s="1"/>
  <c r="W11" i="3"/>
  <c r="X11" i="3" s="1"/>
  <c r="V11" i="3"/>
  <c r="V60" i="13"/>
  <c r="G3" i="25" s="1"/>
  <c r="H3" i="25" s="1"/>
  <c r="K3" i="25" s="1"/>
  <c r="Q9" i="3"/>
  <c r="W9" i="3"/>
  <c r="X9" i="3" s="1"/>
  <c r="V9" i="3"/>
  <c r="Q14" i="3"/>
  <c r="W14" i="3"/>
  <c r="X14" i="3" s="1"/>
  <c r="V14" i="3"/>
  <c r="Q16" i="3"/>
  <c r="W16" i="3"/>
  <c r="X16" i="3" s="1"/>
  <c r="V16" i="3"/>
  <c r="Q17" i="3"/>
  <c r="P17" i="3" s="1"/>
  <c r="V17" i="3"/>
  <c r="W17" i="3"/>
  <c r="X17" i="3" s="1"/>
  <c r="Q6" i="3"/>
  <c r="P6" i="3" s="1"/>
  <c r="W6" i="3"/>
  <c r="N18" i="3"/>
  <c r="V6" i="3"/>
  <c r="O56" i="13"/>
  <c r="O57" i="13" s="1"/>
  <c r="B7" i="25"/>
  <c r="C7" i="25" s="1"/>
  <c r="F7" i="25" s="1"/>
  <c r="F10" i="25" s="1"/>
  <c r="Q10" i="3"/>
  <c r="W10" i="3"/>
  <c r="X10" i="3" s="1"/>
  <c r="V10" i="3"/>
  <c r="O64" i="13"/>
  <c r="B6" i="25" s="1"/>
  <c r="C6" i="25" s="1"/>
  <c r="F6" i="25" s="1"/>
  <c r="Q15" i="3"/>
  <c r="AE15" i="3" s="1"/>
  <c r="W15" i="3"/>
  <c r="X15" i="3" s="1"/>
  <c r="V15" i="3"/>
  <c r="Q7" i="3"/>
  <c r="P7" i="3" s="1"/>
  <c r="V7" i="3"/>
  <c r="W7" i="3"/>
  <c r="X7" i="3" s="1"/>
  <c r="B3" i="25"/>
  <c r="C3" i="25" s="1"/>
  <c r="B4" i="25"/>
  <c r="C4" i="25" s="1"/>
  <c r="F4" i="25" s="1"/>
  <c r="T8" i="9"/>
  <c r="V8" i="9"/>
  <c r="T9" i="9"/>
  <c r="V9" i="9"/>
  <c r="V10" i="9"/>
  <c r="K17" i="25" l="1"/>
  <c r="K18" i="25" s="1"/>
  <c r="AB55" i="13"/>
  <c r="AB56" i="13" s="1"/>
  <c r="AB57" i="13" s="1"/>
  <c r="L8" i="25"/>
  <c r="M8" i="25" s="1"/>
  <c r="Y18" i="3"/>
  <c r="Z18" i="3" s="1"/>
  <c r="E4" i="22" s="1"/>
  <c r="P17" i="25"/>
  <c r="P13" i="25"/>
  <c r="P14" i="25" s="1"/>
  <c r="P16" i="25" s="1"/>
  <c r="K2" i="25"/>
  <c r="K13" i="25"/>
  <c r="K14" i="25" s="1"/>
  <c r="K16" i="25" s="1"/>
  <c r="K20" i="25"/>
  <c r="P15" i="3"/>
  <c r="C2" i="25"/>
  <c r="F17" i="25" s="1"/>
  <c r="F18" i="25" s="1"/>
  <c r="B8" i="25"/>
  <c r="C8" i="25" s="1"/>
  <c r="F11" i="25"/>
  <c r="F12" i="25" s="1"/>
  <c r="K5" i="25"/>
  <c r="K11" i="25" s="1"/>
  <c r="P7" i="25"/>
  <c r="P10" i="25" s="1"/>
  <c r="P12" i="25" s="1"/>
  <c r="AB65" i="13"/>
  <c r="V63" i="13"/>
  <c r="V18" i="3"/>
  <c r="C4" i="22" s="1"/>
  <c r="AG16" i="3"/>
  <c r="AJ16" i="3"/>
  <c r="AK16" i="3" s="1"/>
  <c r="AH16" i="3"/>
  <c r="AI16" i="3" s="1"/>
  <c r="AE14" i="3"/>
  <c r="AC14" i="3"/>
  <c r="AD14" i="3" s="1"/>
  <c r="AB14" i="3"/>
  <c r="AB11" i="3"/>
  <c r="AE11" i="3"/>
  <c r="AC11" i="3"/>
  <c r="AD11" i="3" s="1"/>
  <c r="AJ10" i="3"/>
  <c r="AK10" i="3" s="1"/>
  <c r="AG10" i="3"/>
  <c r="AH10" i="3"/>
  <c r="AI10" i="3" s="1"/>
  <c r="AH11" i="3"/>
  <c r="AI11" i="3" s="1"/>
  <c r="AG11" i="3"/>
  <c r="AJ11" i="3"/>
  <c r="AK11" i="3" s="1"/>
  <c r="AH7" i="3"/>
  <c r="AI7" i="3" s="1"/>
  <c r="AJ7" i="3"/>
  <c r="AK7" i="3" s="1"/>
  <c r="AG7" i="3"/>
  <c r="AH15" i="3"/>
  <c r="AI15" i="3" s="1"/>
  <c r="AJ15" i="3"/>
  <c r="AK15" i="3" s="1"/>
  <c r="AG15" i="3"/>
  <c r="X6" i="3"/>
  <c r="X18" i="3" s="1"/>
  <c r="D4" i="22" s="1"/>
  <c r="W18" i="3"/>
  <c r="AE10" i="3"/>
  <c r="AB10" i="3"/>
  <c r="AC10" i="3"/>
  <c r="AD10" i="3" s="1"/>
  <c r="AE6" i="3"/>
  <c r="AC6" i="3"/>
  <c r="AB6" i="3"/>
  <c r="AJ17" i="3"/>
  <c r="AK17" i="3" s="1"/>
  <c r="AH17" i="3"/>
  <c r="AI17" i="3" s="1"/>
  <c r="AG17" i="3"/>
  <c r="AE9" i="3"/>
  <c r="AB9" i="3"/>
  <c r="AC9" i="3"/>
  <c r="AD9" i="3" s="1"/>
  <c r="AB7" i="3"/>
  <c r="AE7" i="3"/>
  <c r="AC7" i="3"/>
  <c r="AD7" i="3" s="1"/>
  <c r="AB15" i="3"/>
  <c r="AC15" i="3"/>
  <c r="AD15" i="3" s="1"/>
  <c r="AH6" i="3"/>
  <c r="AI6" i="3" s="1"/>
  <c r="AJ6" i="3"/>
  <c r="AK6" i="3" s="1"/>
  <c r="AG6" i="3"/>
  <c r="AE17" i="3"/>
  <c r="AB17" i="3"/>
  <c r="AC17" i="3"/>
  <c r="AD17" i="3" s="1"/>
  <c r="AE16" i="3"/>
  <c r="AB16" i="3"/>
  <c r="AC16" i="3"/>
  <c r="AD16" i="3" s="1"/>
  <c r="AJ14" i="3"/>
  <c r="AK14" i="3" s="1"/>
  <c r="AG14" i="3"/>
  <c r="AH14" i="3"/>
  <c r="AI14" i="3" s="1"/>
  <c r="AJ9" i="3"/>
  <c r="AK9" i="3" s="1"/>
  <c r="AG9" i="3"/>
  <c r="AH9" i="3"/>
  <c r="AI9" i="3" s="1"/>
  <c r="O65" i="13"/>
  <c r="I3" i="7"/>
  <c r="AK18" i="3" l="1"/>
  <c r="P15" i="25"/>
  <c r="AB18" i="3"/>
  <c r="C7" i="27" s="1"/>
  <c r="AE18" i="3"/>
  <c r="AF18" i="3" s="1"/>
  <c r="N2" i="25" s="1"/>
  <c r="I7" i="7"/>
  <c r="F19" i="25"/>
  <c r="B35" i="25"/>
  <c r="V65" i="13"/>
  <c r="G7" i="25"/>
  <c r="F13" i="25"/>
  <c r="F14" i="25" s="1"/>
  <c r="F15" i="25" s="1"/>
  <c r="F2" i="25"/>
  <c r="F20" i="25" s="1"/>
  <c r="AG18" i="3"/>
  <c r="C2" i="27"/>
  <c r="D6" i="27" s="1"/>
  <c r="AJ18" i="3"/>
  <c r="M3" i="7"/>
  <c r="O3" i="7"/>
  <c r="P3" i="7" s="1"/>
  <c r="K3" i="7"/>
  <c r="AH18" i="3"/>
  <c r="AI18" i="3" s="1"/>
  <c r="AD6" i="3"/>
  <c r="AD18" i="3" s="1"/>
  <c r="AC18" i="3"/>
  <c r="I4" i="7"/>
  <c r="P9" i="25" l="1"/>
  <c r="P18" i="25" s="1"/>
  <c r="N8" i="25"/>
  <c r="I10" i="7"/>
  <c r="H7" i="25"/>
  <c r="K7" i="25" s="1"/>
  <c r="K10" i="25" s="1"/>
  <c r="K12" i="25" s="1"/>
  <c r="G8" i="25"/>
  <c r="H8" i="25" s="1"/>
  <c r="K7" i="7"/>
  <c r="K8" i="7" s="1"/>
  <c r="P2" i="25"/>
  <c r="P20" i="25" s="1"/>
  <c r="F16" i="25"/>
  <c r="C11" i="27"/>
  <c r="R3" i="7"/>
  <c r="M4" i="7"/>
  <c r="O4" i="7"/>
  <c r="P4" i="7" s="1"/>
  <c r="P7" i="7" s="1"/>
  <c r="K4" i="7"/>
  <c r="C26" i="2"/>
  <c r="E26" i="2" s="1"/>
  <c r="P10" i="7" l="1"/>
  <c r="P8" i="7"/>
  <c r="M7" i="7"/>
  <c r="M8" i="7" s="1"/>
  <c r="R4" i="7"/>
  <c r="K10" i="7"/>
  <c r="D35" i="25"/>
  <c r="P19" i="25"/>
  <c r="K15" i="25"/>
  <c r="K19" i="25"/>
  <c r="C35" i="25"/>
  <c r="S26" i="2"/>
  <c r="U26" i="2" s="1"/>
  <c r="AB26" i="2"/>
  <c r="E4" i="9"/>
  <c r="E3" i="9"/>
  <c r="M10" i="7" l="1"/>
  <c r="AF26" i="2"/>
  <c r="AK26" i="2"/>
  <c r="V26" i="2"/>
  <c r="E30" i="1"/>
  <c r="K24" i="1"/>
  <c r="I24" i="1"/>
  <c r="I17" i="1" s="1"/>
  <c r="F17" i="1" s="1"/>
  <c r="F18" i="1" s="1"/>
  <c r="AO26" i="2" l="1"/>
  <c r="AP26" i="2"/>
  <c r="AM26" i="2"/>
  <c r="AN26" i="2" s="1"/>
  <c r="AD26" i="2"/>
  <c r="AL26" i="2"/>
  <c r="M24" i="1"/>
  <c r="Q24" i="1"/>
  <c r="G3" i="4"/>
  <c r="D3" i="4"/>
  <c r="E3" i="4"/>
  <c r="F3" i="4"/>
  <c r="C3" i="4"/>
  <c r="F14" i="1"/>
  <c r="C47" i="2"/>
  <c r="G26" i="2"/>
  <c r="C25" i="2"/>
  <c r="E25" i="2" s="1"/>
  <c r="AB25" i="2" s="1"/>
  <c r="AF25" i="2" s="1"/>
  <c r="C24" i="2"/>
  <c r="E24" i="2" s="1"/>
  <c r="AB24" i="2" s="1"/>
  <c r="AF24" i="2" s="1"/>
  <c r="C23" i="2"/>
  <c r="E23" i="2" s="1"/>
  <c r="AB23" i="2" s="1"/>
  <c r="AF23" i="2" s="1"/>
  <c r="C22" i="2"/>
  <c r="E22" i="2" s="1"/>
  <c r="AB22" i="2" s="1"/>
  <c r="AF22" i="2" s="1"/>
  <c r="C21" i="2"/>
  <c r="E21" i="2" s="1"/>
  <c r="C20" i="2"/>
  <c r="E20" i="2" s="1"/>
  <c r="AB20" i="2" s="1"/>
  <c r="AF20" i="2" s="1"/>
  <c r="C19" i="2"/>
  <c r="E19" i="2" s="1"/>
  <c r="C18" i="2"/>
  <c r="E18" i="2" s="1"/>
  <c r="C17" i="2"/>
  <c r="E17" i="2" s="1"/>
  <c r="C16" i="2"/>
  <c r="E16" i="2" s="1"/>
  <c r="AB16" i="2" s="1"/>
  <c r="C15" i="2"/>
  <c r="E15" i="2" s="1"/>
  <c r="AB15" i="2" s="1"/>
  <c r="E14" i="2"/>
  <c r="AB14" i="2" s="1"/>
  <c r="C34" i="2"/>
  <c r="F19" i="1" l="1"/>
  <c r="F20" i="1" s="1"/>
  <c r="R24" i="1"/>
  <c r="R26" i="1" s="1"/>
  <c r="Q26" i="1"/>
  <c r="G10" i="1"/>
  <c r="L10" i="1" s="1"/>
  <c r="G7" i="1"/>
  <c r="L7" i="1" s="1"/>
  <c r="G4" i="1"/>
  <c r="G11" i="1"/>
  <c r="L11" i="1" s="1"/>
  <c r="G6" i="1"/>
  <c r="L6" i="1" s="1"/>
  <c r="G12" i="1"/>
  <c r="L12" i="1" s="1"/>
  <c r="G5" i="1"/>
  <c r="L5" i="1" s="1"/>
  <c r="G8" i="1"/>
  <c r="L8" i="1" s="1"/>
  <c r="AK16" i="2"/>
  <c r="AO16" i="2" s="1"/>
  <c r="AF16" i="2"/>
  <c r="AK14" i="2"/>
  <c r="AF14" i="2"/>
  <c r="AE26" i="2"/>
  <c r="AI26" i="2"/>
  <c r="AK15" i="2"/>
  <c r="AO15" i="2" s="1"/>
  <c r="AF15" i="2"/>
  <c r="S17" i="2"/>
  <c r="U17" i="2" s="1"/>
  <c r="AB17" i="2"/>
  <c r="S21" i="2"/>
  <c r="V21" i="2" s="1"/>
  <c r="AB21" i="2"/>
  <c r="AF21" i="2" s="1"/>
  <c r="AB18" i="2"/>
  <c r="S18" i="2"/>
  <c r="S19" i="2"/>
  <c r="U19" i="2" s="1"/>
  <c r="AB19" i="2"/>
  <c r="C40" i="2"/>
  <c r="C36" i="2"/>
  <c r="G25" i="2"/>
  <c r="S25" i="2"/>
  <c r="G17" i="2"/>
  <c r="G14" i="2"/>
  <c r="S14" i="2"/>
  <c r="E28" i="2"/>
  <c r="G18" i="2"/>
  <c r="T18" i="2" s="1"/>
  <c r="G22" i="2"/>
  <c r="S22" i="2"/>
  <c r="G15" i="2"/>
  <c r="S15" i="2"/>
  <c r="G23" i="2"/>
  <c r="S23" i="2"/>
  <c r="G21" i="2"/>
  <c r="C46" i="2"/>
  <c r="G16" i="2"/>
  <c r="T16" i="2" s="1"/>
  <c r="S16" i="2"/>
  <c r="G20" i="2"/>
  <c r="S20" i="2"/>
  <c r="G24" i="2"/>
  <c r="S24" i="2"/>
  <c r="G19" i="2"/>
  <c r="C44" i="2"/>
  <c r="C45" i="2"/>
  <c r="C41" i="2"/>
  <c r="C37" i="2"/>
  <c r="C43" i="2"/>
  <c r="C39" i="2"/>
  <c r="C42" i="2"/>
  <c r="C38" i="2"/>
  <c r="G13" i="2"/>
  <c r="S26" i="1" l="1"/>
  <c r="AO14" i="2"/>
  <c r="G14" i="1"/>
  <c r="AK17" i="2"/>
  <c r="AO17" i="2" s="1"/>
  <c r="AF17" i="2"/>
  <c r="X13" i="2"/>
  <c r="AC13" i="2"/>
  <c r="AK18" i="2"/>
  <c r="AO18" i="2" s="1"/>
  <c r="AF18" i="2"/>
  <c r="AK19" i="2"/>
  <c r="AO19" i="2" s="1"/>
  <c r="AF19" i="2"/>
  <c r="V17" i="2"/>
  <c r="V19" i="2"/>
  <c r="U21" i="2"/>
  <c r="AC18" i="2"/>
  <c r="AH18" i="2" s="1"/>
  <c r="W13" i="2"/>
  <c r="T14" i="2"/>
  <c r="AC14" i="2" s="1"/>
  <c r="T15" i="2"/>
  <c r="Z15" i="2" s="1"/>
  <c r="T17" i="2"/>
  <c r="AC17" i="2" s="1"/>
  <c r="AC16" i="2"/>
  <c r="W14" i="2"/>
  <c r="Z18" i="2"/>
  <c r="X18" i="2"/>
  <c r="W18" i="2"/>
  <c r="Y18" i="2" s="1"/>
  <c r="V24" i="2"/>
  <c r="U24" i="2"/>
  <c r="V16" i="2"/>
  <c r="U16" i="2"/>
  <c r="U23" i="2"/>
  <c r="V23" i="2"/>
  <c r="U15" i="2"/>
  <c r="V15" i="2"/>
  <c r="V18" i="2"/>
  <c r="U18" i="2"/>
  <c r="Z16" i="2"/>
  <c r="W16" i="2"/>
  <c r="Y16" i="2" s="1"/>
  <c r="X16" i="2"/>
  <c r="V20" i="2"/>
  <c r="V22" i="2"/>
  <c r="U22" i="2"/>
  <c r="V25" i="2"/>
  <c r="U25" i="2"/>
  <c r="T19" i="2"/>
  <c r="AC19" i="2" s="1"/>
  <c r="U14" i="2"/>
  <c r="V14" i="2"/>
  <c r="AD13" i="2" l="1"/>
  <c r="AE13" i="2" s="1"/>
  <c r="AG13" i="2"/>
  <c r="AH13" i="2"/>
  <c r="AK28" i="2"/>
  <c r="AO28" i="2"/>
  <c r="E10" i="22" s="1"/>
  <c r="E11" i="22" s="1"/>
  <c r="Z17" i="2"/>
  <c r="X15" i="2"/>
  <c r="W15" i="2"/>
  <c r="Y15" i="2" s="1"/>
  <c r="AC15" i="2"/>
  <c r="AD15" i="2" s="1"/>
  <c r="AI15" i="2" s="1"/>
  <c r="AH14" i="2"/>
  <c r="AH17" i="2"/>
  <c r="X14" i="2"/>
  <c r="Y14" i="2" s="1"/>
  <c r="AH15" i="2"/>
  <c r="Y13" i="2"/>
  <c r="U28" i="2"/>
  <c r="Z14" i="2"/>
  <c r="AH19" i="2"/>
  <c r="W17" i="2"/>
  <c r="AH16" i="2"/>
  <c r="AG17" i="2"/>
  <c r="X17" i="2"/>
  <c r="Z13" i="2"/>
  <c r="AD19" i="2"/>
  <c r="AI19" i="2" s="1"/>
  <c r="AG19" i="2"/>
  <c r="AD14" i="2"/>
  <c r="AI14" i="2" s="1"/>
  <c r="AD17" i="2"/>
  <c r="AI17" i="2" s="1"/>
  <c r="Z19" i="2"/>
  <c r="W19" i="2"/>
  <c r="X19" i="2"/>
  <c r="AG14" i="2"/>
  <c r="AG18" i="2"/>
  <c r="AG16" i="2"/>
  <c r="V28" i="2"/>
  <c r="Y19" i="2" l="1"/>
  <c r="Y17" i="2"/>
  <c r="Y28" i="2"/>
  <c r="AG15" i="2"/>
  <c r="AH28" i="2"/>
  <c r="AE15" i="2"/>
  <c r="AI13" i="2"/>
  <c r="Z28" i="2"/>
  <c r="AE19" i="2"/>
  <c r="AE17" i="2"/>
  <c r="X28" i="2"/>
  <c r="AE14" i="2"/>
  <c r="W28" i="2"/>
  <c r="AP16" i="2"/>
  <c r="AM16" i="2"/>
  <c r="AN16" i="2" s="1"/>
  <c r="AL16" i="2"/>
  <c r="AD16" i="2"/>
  <c r="AP18" i="2"/>
  <c r="AL18" i="2"/>
  <c r="AM18" i="2"/>
  <c r="AN18" i="2" s="1"/>
  <c r="AD18" i="2"/>
  <c r="AM15" i="2"/>
  <c r="AN15" i="2" s="1"/>
  <c r="AL15" i="2"/>
  <c r="AP15" i="2"/>
  <c r="AM17" i="2"/>
  <c r="AN17" i="2" s="1"/>
  <c r="AP17" i="2"/>
  <c r="AL17" i="2"/>
  <c r="AM14" i="2"/>
  <c r="AN14" i="2" s="1"/>
  <c r="AP14" i="2"/>
  <c r="AL14" i="2"/>
  <c r="AM19" i="2"/>
  <c r="AN19" i="2" s="1"/>
  <c r="AP19" i="2"/>
  <c r="AL19" i="2"/>
  <c r="AM13" i="2"/>
  <c r="AG28" i="2"/>
  <c r="AF28" i="2"/>
  <c r="AM28" i="2" l="1"/>
  <c r="AN13" i="2"/>
  <c r="AN28" i="2" s="1"/>
  <c r="D10" i="22" s="1"/>
  <c r="D11" i="22" s="1"/>
  <c r="AP28" i="2"/>
  <c r="AL28" i="2"/>
  <c r="C10" i="22" s="1"/>
  <c r="AI16" i="2"/>
  <c r="AE16" i="2"/>
  <c r="AI18" i="2"/>
  <c r="AI28" i="2" s="1"/>
  <c r="AE18" i="2"/>
  <c r="AE28" i="2"/>
  <c r="F4"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tc={84E6B67C-42CC-43D9-9092-FCF855697A31}</author>
  </authors>
  <commentList>
    <comment ref="E14" authorId="0" shapeId="0" xr:uid="{84E6B67C-42CC-43D9-9092-FCF855697A31}">
      <text>
        <t>[Threaded comment]
Your version of Excel allows you to read this threaded comment; however, any edits to it will get removed if the file is opened in a newer version of Excel. Learn more: https://go.microsoft.com/fwlink/?linkid=870924
Comment:
    this is weird. that doesn't match at all with the numbers by Nährstoffreport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tc={E3211DE7-B9D1-4A70-B36C-A9AB3386CCA5}</author>
  </authors>
  <commentList>
    <comment ref="C2" authorId="0" shapeId="0" xr:uid="{E3211DE7-B9D1-4A70-B36C-A9AB3386CCA5}">
      <text>
        <t>[Threaded comment]
Your version of Excel allows you to read this threaded comment; however, any edits to it will get removed if the file is opened in a newer version of Excel. Learn more: https://go.microsoft.com/fwlink/?linkid=870924
Comment:
    taken from regionalstatistik for 2016</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tc={580B8812-B075-40D3-83ED-D82DB4F4FDC7}</author>
  </authors>
  <commentList>
    <comment ref="Q12" authorId="0" shapeId="0" xr:uid="{580B8812-B075-40D3-83ED-D82DB4F4FDC7}">
      <text>
        <t>[Threaded comment]
Your version of Excel allows you to read this threaded comment; however, any edits to it will get removed if the file is opened in a newer version of Excel. Learn more: https://go.microsoft.com/fwlink/?linkid=870924
Comment:
    took this as a starting point to calculate the number of poultry slaughtered in Kleve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C4" authorId="0" shapeId="0" xr:uid="{00000000-0006-0000-0100-000001000000}">
      <text>
        <r>
          <rPr>
            <b/>
            <sz val="9"/>
            <color indexed="81"/>
            <rFont val="Tahoma"/>
            <family val="2"/>
          </rPr>
          <t>VWB:</t>
        </r>
        <r>
          <rPr>
            <sz val="9"/>
            <color indexed="81"/>
            <rFont val="Tahoma"/>
            <family val="2"/>
          </rPr>
          <t xml:space="preserve">
which dates used for nutrient content manure???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A3" authorId="0" shapeId="0" xr:uid="{00000000-0006-0000-1F00-000001000000}">
      <text>
        <r>
          <rPr>
            <b/>
            <sz val="9"/>
            <color indexed="81"/>
            <rFont val="Tahoma"/>
            <family val="2"/>
          </rPr>
          <t>VWB:</t>
        </r>
        <r>
          <rPr>
            <sz val="9"/>
            <color indexed="81"/>
            <rFont val="Tahoma"/>
            <family val="2"/>
          </rPr>
          <t xml:space="preserve">
Check nutrient contents of combined wastewater with rainwater</t>
        </r>
      </text>
    </comment>
    <comment ref="A5" authorId="0" shapeId="0" xr:uid="{00000000-0006-0000-1F00-000002000000}">
      <text>
        <r>
          <rPr>
            <b/>
            <sz val="9"/>
            <color indexed="81"/>
            <rFont val="Tahoma"/>
            <family val="2"/>
          </rPr>
          <t>VWB:</t>
        </r>
        <r>
          <rPr>
            <sz val="9"/>
            <color indexed="81"/>
            <rFont val="Tahoma"/>
            <family val="2"/>
          </rPr>
          <t xml:space="preserve">
Check nutrient content with also companies</t>
        </r>
      </text>
    </comment>
  </commentList>
</comments>
</file>

<file path=xl/sharedStrings.xml><?xml version="1.0" encoding="utf-8"?>
<sst xmlns="http://schemas.openxmlformats.org/spreadsheetml/2006/main" count="1702" uniqueCount="1274">
  <si>
    <t>import</t>
  </si>
  <si>
    <t>export</t>
  </si>
  <si>
    <t>P2O5</t>
  </si>
  <si>
    <t>other EU countries /states (Niedersachsen)</t>
  </si>
  <si>
    <t>N after substraction losses animal housing and storage</t>
  </si>
  <si>
    <t>Winter wheat</t>
  </si>
  <si>
    <t>Summer barley</t>
  </si>
  <si>
    <t>Triticale</t>
  </si>
  <si>
    <t>Agricultural land (ha)</t>
  </si>
  <si>
    <t>arable area (ha)</t>
  </si>
  <si>
    <t>grassland (ha)</t>
  </si>
  <si>
    <t>% of arable land</t>
  </si>
  <si>
    <t>Corn mais</t>
  </si>
  <si>
    <t>Potato</t>
  </si>
  <si>
    <t>Sugar beet</t>
  </si>
  <si>
    <t>ha used</t>
  </si>
  <si>
    <t>dt / ha</t>
  </si>
  <si>
    <t>total dt</t>
  </si>
  <si>
    <t>Winter barley (gerste)</t>
  </si>
  <si>
    <t>Rye (rogge)</t>
  </si>
  <si>
    <t>Summer wheat (weizen)</t>
  </si>
  <si>
    <t>Common oat (hafer)</t>
  </si>
  <si>
    <t>kg N / dt</t>
  </si>
  <si>
    <t>Beans (ackerbohnen)</t>
  </si>
  <si>
    <t>Fodder peas (erbsen)</t>
  </si>
  <si>
    <t>winter koolzaad (raps)</t>
  </si>
  <si>
    <t>n / a</t>
  </si>
  <si>
    <t>DM (dt)</t>
  </si>
  <si>
    <t>DM (%)</t>
  </si>
  <si>
    <t>Total crops</t>
  </si>
  <si>
    <t xml:space="preserve">kg N </t>
  </si>
  <si>
    <t xml:space="preserve">kg P2O5 </t>
  </si>
  <si>
    <t>Yield</t>
  </si>
  <si>
    <t>kg N</t>
  </si>
  <si>
    <t>kg P2O5</t>
  </si>
  <si>
    <t>N required</t>
  </si>
  <si>
    <t>kg / ha</t>
  </si>
  <si>
    <t>kg</t>
  </si>
  <si>
    <t xml:space="preserve">n / a </t>
  </si>
  <si>
    <t>not applicable</t>
  </si>
  <si>
    <t>not known</t>
  </si>
  <si>
    <t xml:space="preserve">n / k </t>
  </si>
  <si>
    <t>n / k</t>
  </si>
  <si>
    <t>Import</t>
  </si>
  <si>
    <t>Mass (ton)</t>
  </si>
  <si>
    <t>cattle sludge</t>
  </si>
  <si>
    <t>poultry manure</t>
  </si>
  <si>
    <t>pig manure</t>
  </si>
  <si>
    <t>pig slurry</t>
  </si>
  <si>
    <t>champost</t>
  </si>
  <si>
    <t>digestate</t>
  </si>
  <si>
    <t>other</t>
  </si>
  <si>
    <t>total</t>
  </si>
  <si>
    <t>NL</t>
  </si>
  <si>
    <t>kg N / ton</t>
  </si>
  <si>
    <t xml:space="preserve">kg P2O5 / ton </t>
  </si>
  <si>
    <t>cattle manure</t>
  </si>
  <si>
    <t>dates inclusive animal housing and storage losses</t>
  </si>
  <si>
    <t>cattle</t>
  </si>
  <si>
    <t>pigs</t>
  </si>
  <si>
    <t>poultry</t>
  </si>
  <si>
    <t>Type animal</t>
  </si>
  <si>
    <t xml:space="preserve">LLU </t>
  </si>
  <si>
    <t>Large Livestock Unit</t>
  </si>
  <si>
    <t xml:space="preserve"> horses, sheep, goats, rabbits</t>
  </si>
  <si>
    <t>kg N / kg manure</t>
  </si>
  <si>
    <t>kg P2O5 / kg manure</t>
  </si>
  <si>
    <t>Kg P2O5</t>
  </si>
  <si>
    <t>housing and manure storage losses</t>
  </si>
  <si>
    <t>Districts NRW</t>
  </si>
  <si>
    <t>beyond NRW</t>
  </si>
  <si>
    <t>source</t>
  </si>
  <si>
    <t>kg N animal origin</t>
  </si>
  <si>
    <t xml:space="preserve">P2O5 </t>
  </si>
  <si>
    <r>
      <t>kg P</t>
    </r>
    <r>
      <rPr>
        <sz val="8"/>
        <color theme="5"/>
        <rFont val="Calibri"/>
        <family val="2"/>
        <scheme val="minor"/>
      </rPr>
      <t>2</t>
    </r>
    <r>
      <rPr>
        <sz val="11"/>
        <color theme="5"/>
        <rFont val="Calibri"/>
        <family val="2"/>
        <scheme val="minor"/>
      </rPr>
      <t>O</t>
    </r>
    <r>
      <rPr>
        <sz val="8"/>
        <color theme="5"/>
        <rFont val="Calibri"/>
        <family val="2"/>
        <scheme val="minor"/>
      </rPr>
      <t>5</t>
    </r>
  </si>
  <si>
    <t>Biomass</t>
  </si>
  <si>
    <t>mähgut</t>
  </si>
  <si>
    <t>Abfischgut</t>
  </si>
  <si>
    <t>kg N / kg</t>
  </si>
  <si>
    <t>kg P / kg</t>
  </si>
  <si>
    <t>kg P</t>
  </si>
  <si>
    <t>Abfischgut = wood rests, taken from the river together with the greenery</t>
  </si>
  <si>
    <t>mähgut = greenery growing on the bottom of the Niers, cut by mowing boats and flows to stations that filter the water</t>
  </si>
  <si>
    <t>Biomasses are brought to composting plant</t>
  </si>
  <si>
    <t>wood bulk waste</t>
  </si>
  <si>
    <t>construction wood</t>
  </si>
  <si>
    <t>wood package material</t>
  </si>
  <si>
    <t>paper</t>
  </si>
  <si>
    <t>Private / commercial delivered (municipal solid and green)</t>
  </si>
  <si>
    <t>source LWK NRW Nährstoffbericht</t>
  </si>
  <si>
    <t>destination</t>
  </si>
  <si>
    <t>use</t>
  </si>
  <si>
    <t>Origin</t>
  </si>
  <si>
    <t>subtype</t>
  </si>
  <si>
    <t xml:space="preserve">NRW Districts </t>
  </si>
  <si>
    <t>Animal manure</t>
  </si>
  <si>
    <t>Organic fertilizers</t>
  </si>
  <si>
    <t>Animal origin</t>
  </si>
  <si>
    <t>DM (kg)</t>
  </si>
  <si>
    <t>source Niersverband</t>
  </si>
  <si>
    <t>compost</t>
  </si>
  <si>
    <t xml:space="preserve">Geldern Niers filterstation </t>
  </si>
  <si>
    <t xml:space="preserve">Goch Niers filterstation </t>
  </si>
  <si>
    <t>Volume (kg)</t>
  </si>
  <si>
    <t>Source Schönmackers</t>
  </si>
  <si>
    <t>sugar beet soil residues</t>
  </si>
  <si>
    <t>Pfeiffer and Langen</t>
  </si>
  <si>
    <t>Waste water treatment plant</t>
  </si>
  <si>
    <t>sewage sludge</t>
  </si>
  <si>
    <t>households</t>
  </si>
  <si>
    <t>waste water</t>
  </si>
  <si>
    <t xml:space="preserve">multiple sources </t>
  </si>
  <si>
    <t>Katjes</t>
  </si>
  <si>
    <t>Fruitarom</t>
  </si>
  <si>
    <t>Unilever</t>
  </si>
  <si>
    <t>sugar</t>
  </si>
  <si>
    <t>sugar refinery</t>
  </si>
  <si>
    <t xml:space="preserve">households </t>
  </si>
  <si>
    <t>food processing</t>
  </si>
  <si>
    <t>Bonduelle</t>
  </si>
  <si>
    <t>Frutarom</t>
  </si>
  <si>
    <t>List of food industry, food business and agricultural enterprises: Fachhochschule Kreis Kleve, Stärken der Region stärken, Das Konzept des Kreises Kleve</t>
  </si>
  <si>
    <t>Aurora Kaas</t>
  </si>
  <si>
    <t>inorganic fertilizer</t>
  </si>
  <si>
    <t>Berco Arzneimittel</t>
  </si>
  <si>
    <t>Moosbur</t>
  </si>
  <si>
    <t>Lensing &amp; van Gülpen</t>
  </si>
  <si>
    <t>NPK C values not known at Niersverband</t>
  </si>
  <si>
    <t>food product</t>
  </si>
  <si>
    <t>suborder</t>
  </si>
  <si>
    <t>vegetable products</t>
  </si>
  <si>
    <t>cereals</t>
  </si>
  <si>
    <t>wheat</t>
  </si>
  <si>
    <t>rye</t>
  </si>
  <si>
    <t>legumes</t>
  </si>
  <si>
    <t>potato (fresh weight)</t>
  </si>
  <si>
    <t>potato starch</t>
  </si>
  <si>
    <t>honey</t>
  </si>
  <si>
    <t>cocoa mass</t>
  </si>
  <si>
    <t>animal products</t>
  </si>
  <si>
    <r>
      <t>meat and meat products</t>
    </r>
    <r>
      <rPr>
        <sz val="8"/>
        <color theme="1"/>
        <rFont val="Calibri"/>
        <family val="2"/>
        <scheme val="minor"/>
      </rPr>
      <t>2</t>
    </r>
  </si>
  <si>
    <t>horse meat</t>
  </si>
  <si>
    <t>margarine</t>
  </si>
  <si>
    <t>food fat</t>
  </si>
  <si>
    <t>frozen foods</t>
  </si>
  <si>
    <t>ready made products</t>
  </si>
  <si>
    <t>wine incl. Sparkling wine</t>
  </si>
  <si>
    <t>incl. Processed products and not sold products</t>
  </si>
  <si>
    <t>slaughter weight incl. Food consumption, feed, industrial processing, losses</t>
  </si>
  <si>
    <t>incl. Sour milk - and milk mix drinks, such as home consumption and direct sale from agricultural company</t>
  </si>
  <si>
    <t>excl. Sour milk -, kefir -, yoghurt -, milk mix products and milk mix drinks made from cream</t>
  </si>
  <si>
    <t>excl. Pizza</t>
  </si>
  <si>
    <t>cereal - and flour products</t>
  </si>
  <si>
    <t>mill. liter</t>
  </si>
  <si>
    <t>excl. Alcohol free beer</t>
  </si>
  <si>
    <t>sources: Bundesinformationszentrum Landwirtschaft (BZL) in der Bundesanstalt für Landwirtschaft
und Ernährung, Agrarmarkt Informations-Gesellschaft mbH, Verband der deutschen
Fruchtsaft-Industrie e. V., Bund Deutscher Champignon- und Kulturpilzanbauer e. V.</t>
  </si>
  <si>
    <t>are weights not indicated as fresh weight all dry matter weights?</t>
  </si>
  <si>
    <t>warmth production</t>
  </si>
  <si>
    <t>95% of the waste water originates from municipal sources</t>
  </si>
  <si>
    <t>together 165,000 inhabitants</t>
  </si>
  <si>
    <t>processing</t>
  </si>
  <si>
    <t>schenkenschanz</t>
  </si>
  <si>
    <t xml:space="preserve">lavastone </t>
  </si>
  <si>
    <t xml:space="preserve">mechanical pre processing, biological treatment, nitrogen elimination, </t>
  </si>
  <si>
    <r>
      <t>other</t>
    </r>
    <r>
      <rPr>
        <sz val="8"/>
        <color theme="1"/>
        <rFont val="Calibri"/>
        <family val="2"/>
        <scheme val="minor"/>
      </rPr>
      <t>2</t>
    </r>
  </si>
  <si>
    <t>waste water treatment plant Salmorth</t>
  </si>
  <si>
    <t>waste water treatment plant Schenkenschanz</t>
  </si>
  <si>
    <t>Total Nitrogen</t>
  </si>
  <si>
    <t>averages throughout the year (fluctuations are known between months)</t>
  </si>
  <si>
    <t>PO4 - Pges.</t>
  </si>
  <si>
    <t>Schönmackers</t>
  </si>
  <si>
    <t>direct sewage sludge disposal, without transfer to other waste water treatment plants and without temporary storage, also sewage sludge from other waste water treament plants taken in and disposed of in 2016</t>
  </si>
  <si>
    <t>includes the sewage sludge transferred for land reclamation and composting</t>
  </si>
  <si>
    <t>material recovery</t>
  </si>
  <si>
    <t>DM (ton)</t>
  </si>
  <si>
    <t>co-combustion</t>
  </si>
  <si>
    <t>mono-combustion</t>
  </si>
  <si>
    <t>25 solid waste diposal and processing plants</t>
  </si>
  <si>
    <t xml:space="preserve">no thermal </t>
  </si>
  <si>
    <t>all employ organic treatment</t>
  </si>
  <si>
    <t xml:space="preserve">15 also denitrification and phosphate elimination </t>
  </si>
  <si>
    <t>2,242 km sewage network</t>
  </si>
  <si>
    <t>19 (in 2013)  WWTP</t>
  </si>
  <si>
    <t>not to public wwtp</t>
  </si>
  <si>
    <t>stay in sewage system</t>
  </si>
  <si>
    <t>direct to water bodies or soil</t>
  </si>
  <si>
    <t>long standing crops (ha)</t>
  </si>
  <si>
    <t>sheep</t>
  </si>
  <si>
    <t>contact</t>
  </si>
  <si>
    <t>info@pfeifer-langen.com</t>
  </si>
  <si>
    <t>Gelderland Frischwaren GmbH</t>
  </si>
  <si>
    <t>Carl Kühne KG</t>
  </si>
  <si>
    <t>Brauerei Diebels</t>
  </si>
  <si>
    <t>info@katjes.de</t>
  </si>
  <si>
    <t>Mathias Fronhoffs GmbH &amp; Co. KG</t>
  </si>
  <si>
    <t>Großschlachterei Thönes e.K.</t>
  </si>
  <si>
    <t>H. von Gimborn GmbH</t>
  </si>
  <si>
    <t>Imfrigo KG</t>
  </si>
  <si>
    <t>Katjes Fassin GmbH &amp; Co. KG</t>
  </si>
  <si>
    <t>Küppers Tiefkühlkost GmbH</t>
  </si>
  <si>
    <t>Landgard Service GmbH</t>
  </si>
  <si>
    <t>Heinrich Manten Qualitätsfleisch vom Niederrhein GmbH &amp; Co. KG</t>
  </si>
  <si>
    <t>Mera-Tiernahrung GmbH</t>
  </si>
  <si>
    <t>Nähr-Engel GmbH</t>
  </si>
  <si>
    <t>PG-Kaas Import/Export GmbH</t>
  </si>
  <si>
    <t>Silesia Gerhard Hanke GmbH &amp; Co. KG</t>
  </si>
  <si>
    <t>Walter Rau Lebensmittelwerke GmbH &amp; Co. KG</t>
  </si>
  <si>
    <t>bofrost* Dienstleistungs GmbH &amp; Co. KG</t>
  </si>
  <si>
    <t>Herrn Dr. Thomas Stoffmehl</t>
  </si>
  <si>
    <t>Herrn Rik Bonny</t>
  </si>
  <si>
    <t>Herrn Heinz-Theo Koenen</t>
  </si>
  <si>
    <t>type company</t>
  </si>
  <si>
    <t>deep freeze products</t>
  </si>
  <si>
    <t>production convenience products</t>
  </si>
  <si>
    <t>production pickled products</t>
  </si>
  <si>
    <t>Herrn Rüdiger Röhnisch</t>
  </si>
  <si>
    <t>beer brewery</t>
  </si>
  <si>
    <t>Herrn Heinz Fronhoffs</t>
  </si>
  <si>
    <t>production deep freeze products</t>
  </si>
  <si>
    <t>production flavoring products</t>
  </si>
  <si>
    <t>Herrn Norbert Pooth</t>
  </si>
  <si>
    <t>production meat products</t>
  </si>
  <si>
    <t>Herrn Bruno Jöbkes</t>
  </si>
  <si>
    <t>Öko slaughterhouse</t>
  </si>
  <si>
    <t>Herrn Norbert Röwekämper</t>
  </si>
  <si>
    <t>production and distribution pet supplies</t>
  </si>
  <si>
    <t>Herrn Josef van Sambeck</t>
  </si>
  <si>
    <t>coffee roasting and cheese importer</t>
  </si>
  <si>
    <t>email / phone</t>
  </si>
  <si>
    <t>Herrn Tobias Bachmüller</t>
  </si>
  <si>
    <t>Herrn Georg Küppers</t>
  </si>
  <si>
    <t>Herrn Willi Fitzen</t>
  </si>
  <si>
    <t>marketing flowers, fruit and vegetable (horticulture)</t>
  </si>
  <si>
    <t>Herrn Heiner Manten</t>
  </si>
  <si>
    <t>slaughterhouse</t>
  </si>
  <si>
    <t>Herrn Bernd Vos</t>
  </si>
  <si>
    <t>production dog - and cat food</t>
  </si>
  <si>
    <t>Herrn Johannes van den Boom</t>
  </si>
  <si>
    <t>production potato products</t>
  </si>
  <si>
    <t>Herrn Dirk Blecher</t>
  </si>
  <si>
    <t>processing sugar beets</t>
  </si>
  <si>
    <t>Herrn Paul Geerlings</t>
  </si>
  <si>
    <t>production convenience products from cheese</t>
  </si>
  <si>
    <t>Herrn Alex Reinhart-van Gülpen</t>
  </si>
  <si>
    <t>roasting for exquisite coffee brands</t>
  </si>
  <si>
    <t>Herrn Clemens Hanke</t>
  </si>
  <si>
    <t>Frau Ines Seifer</t>
  </si>
  <si>
    <t>production of margerine and fats</t>
  </si>
  <si>
    <t>Frau Ruth Schmeing</t>
  </si>
  <si>
    <t>production of Margerine and fats</t>
  </si>
  <si>
    <t>distillery and liqueur factory</t>
  </si>
  <si>
    <t>production and distribution of medicine, nutritional supplements, sport nutrition, feed for pets</t>
  </si>
  <si>
    <t>nut processing plant for bakery, chocolate, ice and muesli sector</t>
  </si>
  <si>
    <t>cheese production from organic milk</t>
  </si>
  <si>
    <t>info@aurora-kaas.com</t>
  </si>
  <si>
    <t>Harry and Janny ten Dam</t>
  </si>
  <si>
    <t>contacted</t>
  </si>
  <si>
    <t>yes</t>
  </si>
  <si>
    <t>02821/997900</t>
  </si>
  <si>
    <t>call later</t>
  </si>
  <si>
    <t>+49 2824 92530</t>
  </si>
  <si>
    <t>Christiane Tück:</t>
  </si>
  <si>
    <t xml:space="preserve"> 02822-920 114</t>
  </si>
  <si>
    <t>(02834) 7 08 40</t>
  </si>
  <si>
    <t>info@kuehne.de</t>
  </si>
  <si>
    <t>via website</t>
  </si>
  <si>
    <t>post@gelderland.de</t>
  </si>
  <si>
    <t>info@gimborn.de</t>
  </si>
  <si>
    <t>info@engel-fs.de</t>
  </si>
  <si>
    <t>info@imfrigo.de</t>
  </si>
  <si>
    <t>info@moosbur.de</t>
  </si>
  <si>
    <t>AMANDA nussverarbeitungsbetrieb</t>
  </si>
  <si>
    <t>info@amandanuss.de</t>
  </si>
  <si>
    <t>info@vanguelpen.com</t>
  </si>
  <si>
    <t>02835/4489460</t>
  </si>
  <si>
    <t xml:space="preserve">thomas.thoenes@thoenes.de </t>
  </si>
  <si>
    <t xml:space="preserve">info@kueppers.de  </t>
  </si>
  <si>
    <t>yes (email not working) call later. Internet says company location something else placed</t>
  </si>
  <si>
    <t>info@landgard.de</t>
  </si>
  <si>
    <t>info@heinrichmanten.de</t>
  </si>
  <si>
    <t>info@mera-petfood.com</t>
  </si>
  <si>
    <t>info@pgkaas.de</t>
  </si>
  <si>
    <t>info@silesia.com</t>
  </si>
  <si>
    <t>info@walter-rau.de</t>
  </si>
  <si>
    <t>yes, is bought by Bunge Europe</t>
  </si>
  <si>
    <t>info@forfarmersthesing.de</t>
  </si>
  <si>
    <t>feed company</t>
  </si>
  <si>
    <t>ForFarmers Thesing Mischfutter GmbH &amp; Co. KG</t>
  </si>
  <si>
    <t>kg total</t>
  </si>
  <si>
    <t>https://www.regionalstatistik.de/genesis/online/data;jsessionid=B45C9C64A3CCD6C02108F0B1E7E70DC8.reg1?operation=abruftabelleBearbeiten&amp;levelindex=1&amp;levelid=1544713801006&amp;auswahloperation=abruftabelleAuspraegungAuswaehlen&amp;auswahlverzeichnis=ordnungsstruktur&amp;auswahlziel=werteabruf&amp;selectionname=42111-02-03-4-B&amp;auswahltext=&amp;nummer=5&amp;variable=5&amp;name=KREISE&amp;werteabruf=Werteabruf</t>
  </si>
  <si>
    <t># / p / y</t>
  </si>
  <si>
    <t>also processed eggs</t>
  </si>
  <si>
    <t>only ice from brands</t>
  </si>
  <si>
    <t>liter alcohol</t>
  </si>
  <si>
    <t>Manure production (kg / LLU / y)</t>
  </si>
  <si>
    <t>kg manure (ton / y)</t>
  </si>
  <si>
    <t>alcoholic drinks</t>
  </si>
  <si>
    <t>fresh compost</t>
  </si>
  <si>
    <t>finished compost</t>
  </si>
  <si>
    <t>fertilizer / conditioner</t>
  </si>
  <si>
    <t>several</t>
  </si>
  <si>
    <t>out of district</t>
  </si>
  <si>
    <t>composting</t>
  </si>
  <si>
    <r>
      <t xml:space="preserve">DM % max </t>
    </r>
    <r>
      <rPr>
        <b/>
        <sz val="8"/>
        <color theme="1"/>
        <rFont val="Calibri"/>
        <family val="2"/>
        <scheme val="minor"/>
      </rPr>
      <t>2</t>
    </r>
  </si>
  <si>
    <r>
      <t xml:space="preserve">DM % min </t>
    </r>
    <r>
      <rPr>
        <b/>
        <sz val="8"/>
        <color theme="1"/>
        <rFont val="Calibri"/>
        <family val="2"/>
        <scheme val="minor"/>
      </rPr>
      <t>1</t>
    </r>
  </si>
  <si>
    <t>lowest percentage in 2016</t>
  </si>
  <si>
    <t>highest percentage in 2016</t>
  </si>
  <si>
    <r>
      <t xml:space="preserve">nitrogen content % </t>
    </r>
    <r>
      <rPr>
        <b/>
        <sz val="8"/>
        <color theme="1"/>
        <rFont val="Calibri"/>
        <family val="2"/>
        <scheme val="minor"/>
      </rPr>
      <t>3</t>
    </r>
  </si>
  <si>
    <r>
      <t xml:space="preserve">potassiumoxide content % </t>
    </r>
    <r>
      <rPr>
        <b/>
        <sz val="8"/>
        <color theme="1"/>
        <rFont val="Calibri"/>
        <family val="2"/>
        <scheme val="minor"/>
      </rPr>
      <t>3</t>
    </r>
  </si>
  <si>
    <r>
      <t xml:space="preserve">C:N </t>
    </r>
    <r>
      <rPr>
        <b/>
        <sz val="8"/>
        <color theme="1"/>
        <rFont val="Calibri"/>
        <family val="2"/>
        <scheme val="minor"/>
      </rPr>
      <t>3</t>
    </r>
  </si>
  <si>
    <t>average of the samples tested at Schönmackers throughout the year</t>
  </si>
  <si>
    <t>hobby gardeners in district</t>
  </si>
  <si>
    <r>
      <t xml:space="preserve">DM average (%) </t>
    </r>
    <r>
      <rPr>
        <b/>
        <sz val="8"/>
        <color rgb="FFFF0000"/>
        <rFont val="Calibri"/>
        <family val="2"/>
        <scheme val="minor"/>
      </rPr>
      <t>3</t>
    </r>
  </si>
  <si>
    <t># grassland enterprises</t>
  </si>
  <si>
    <t># long standing crop fields enterprises</t>
  </si>
  <si>
    <t># arable farms</t>
  </si>
  <si>
    <t># agricultural enterprises</t>
  </si>
  <si>
    <r>
      <t xml:space="preserve">LWK NRW </t>
    </r>
    <r>
      <rPr>
        <b/>
        <sz val="8"/>
        <color theme="1"/>
        <rFont val="Calibri"/>
        <family val="2"/>
        <scheme val="minor"/>
      </rPr>
      <t>1</t>
    </r>
  </si>
  <si>
    <r>
      <t xml:space="preserve">Destatits </t>
    </r>
    <r>
      <rPr>
        <b/>
        <sz val="8"/>
        <color theme="1"/>
        <rFont val="Calibri"/>
        <family val="2"/>
        <scheme val="minor"/>
      </rPr>
      <t>1</t>
    </r>
  </si>
  <si>
    <t>kg K / kg manure</t>
  </si>
  <si>
    <t>Kg K</t>
  </si>
  <si>
    <r>
      <t xml:space="preserve">horticulture </t>
    </r>
    <r>
      <rPr>
        <i/>
        <sz val="11"/>
        <color theme="1"/>
        <rFont val="Calibri"/>
        <family val="2"/>
        <scheme val="minor"/>
      </rPr>
      <t>outside</t>
    </r>
    <r>
      <rPr>
        <sz val="11"/>
        <color theme="1"/>
        <rFont val="Calibri"/>
        <family val="2"/>
        <scheme val="minor"/>
      </rPr>
      <t xml:space="preserve"> district</t>
    </r>
  </si>
  <si>
    <t xml:space="preserve">DM average (%) </t>
  </si>
  <si>
    <t>Stadt Kleve and municipalities Bedburg-Hau and Kranenburg</t>
  </si>
  <si>
    <r>
      <t xml:space="preserve">volume USK (mill. m³) </t>
    </r>
    <r>
      <rPr>
        <b/>
        <sz val="8"/>
        <color theme="1"/>
        <rFont val="Calibri"/>
        <family val="2"/>
        <scheme val="minor"/>
      </rPr>
      <t>1, 2, 3</t>
    </r>
  </si>
  <si>
    <t>total nitrogen</t>
  </si>
  <si>
    <t>kg K</t>
  </si>
  <si>
    <t>average from samples taken every month by WWTP Salmorth</t>
  </si>
  <si>
    <r>
      <t>landscaping</t>
    </r>
    <r>
      <rPr>
        <sz val="8"/>
        <color theme="1"/>
        <rFont val="Calibri"/>
        <family val="2"/>
        <scheme val="minor"/>
      </rPr>
      <t xml:space="preserve"> 10</t>
    </r>
  </si>
  <si>
    <t>data received from USK, sewage sludge tested by Wessling in May 2016</t>
  </si>
  <si>
    <t>calculated with the DM content as provided by USK, sewage sludge tested by Wessling in May 2016 (26.3%)</t>
  </si>
  <si>
    <r>
      <t xml:space="preserve">mg N/l </t>
    </r>
    <r>
      <rPr>
        <b/>
        <sz val="8"/>
        <color theme="1"/>
        <rFont val="Calibri"/>
        <family val="2"/>
        <scheme val="minor"/>
      </rPr>
      <t>5, 6</t>
    </r>
  </si>
  <si>
    <r>
      <t xml:space="preserve">mg P /l </t>
    </r>
    <r>
      <rPr>
        <b/>
        <sz val="8"/>
        <color theme="1"/>
        <rFont val="Calibri"/>
        <family val="2"/>
        <scheme val="minor"/>
      </rPr>
      <t>5, 7</t>
    </r>
  </si>
  <si>
    <t>only city Kleve (waste water only not rainwater), and municipalities Bedburg-Hau and Kranenburg (also rainwater)</t>
  </si>
  <si>
    <t>does not include 'Fremdwasser'</t>
  </si>
  <si>
    <t>Response</t>
  </si>
  <si>
    <t>no info given</t>
  </si>
  <si>
    <t>info given</t>
  </si>
  <si>
    <r>
      <t xml:space="preserve">Volume Destatis (m³) </t>
    </r>
    <r>
      <rPr>
        <b/>
        <sz val="8"/>
        <color theme="1"/>
        <rFont val="Calibri"/>
        <family val="2"/>
        <scheme val="minor"/>
      </rPr>
      <t>8</t>
    </r>
  </si>
  <si>
    <t>Mass KKA (kg)</t>
  </si>
  <si>
    <t>Mass Destatis (ton)</t>
  </si>
  <si>
    <t>City Kleve only</t>
  </si>
  <si>
    <t>all biogas plants are located outside the district</t>
  </si>
  <si>
    <t xml:space="preserve">Statistisches Bundesamt 2016 (Statistisches Jahrbuch 2018, Einkommen, Konsum, Lebensbedingungen) 14, https://www.destatis.de/DE/Publikationen/StatistischesJahrbuch/EinkommenKonsumLeben.pdf;jsessionid=2FD959C67A4BC1DB34838C92302648A2.InternetLive2?__blob=publicationFile  </t>
  </si>
  <si>
    <t xml:space="preserve">Kleve population, stichtag 31.12.2016, </t>
  </si>
  <si>
    <r>
      <t>produce from other cereals</t>
    </r>
    <r>
      <rPr>
        <sz val="8"/>
        <color theme="1"/>
        <rFont val="Calibri"/>
        <family val="2"/>
        <scheme val="minor"/>
      </rPr>
      <t>15</t>
    </r>
  </si>
  <si>
    <t>in Mehlwert</t>
  </si>
  <si>
    <t>Einschl. Glukose und Isoglukose auf Getreidegrundlage.</t>
  </si>
  <si>
    <r>
      <t>wheat</t>
    </r>
    <r>
      <rPr>
        <sz val="8"/>
        <color theme="1"/>
        <rFont val="Calibri"/>
        <family val="2"/>
        <scheme val="minor"/>
      </rPr>
      <t>14,16</t>
    </r>
  </si>
  <si>
    <t>I took Weizenmehl type 405</t>
  </si>
  <si>
    <r>
      <t xml:space="preserve">g N / 100 gram product </t>
    </r>
    <r>
      <rPr>
        <b/>
        <sz val="8"/>
        <color theme="1"/>
        <rFont val="Calibri"/>
        <family val="2"/>
        <scheme val="minor"/>
      </rPr>
      <t>17</t>
    </r>
  </si>
  <si>
    <t>Souci, Fachmann, Kraut, 7th edition, contents per 100 gram edible portion</t>
  </si>
  <si>
    <t>MIN</t>
  </si>
  <si>
    <t>MAX</t>
  </si>
  <si>
    <t>N (g) average</t>
  </si>
  <si>
    <t>P (g) average</t>
  </si>
  <si>
    <t>K (g) average</t>
  </si>
  <si>
    <r>
      <t xml:space="preserve">g K / 100 gram </t>
    </r>
    <r>
      <rPr>
        <b/>
        <sz val="8"/>
        <color theme="1"/>
        <rFont val="Calibri"/>
        <family val="2"/>
        <scheme val="minor"/>
      </rPr>
      <t>17</t>
    </r>
  </si>
  <si>
    <r>
      <t xml:space="preserve">g P / 100 gram product </t>
    </r>
    <r>
      <rPr>
        <b/>
        <sz val="8"/>
        <color theme="1"/>
        <rFont val="Calibri"/>
        <family val="2"/>
        <scheme val="minor"/>
      </rPr>
      <t>17</t>
    </r>
  </si>
  <si>
    <t>i took Roggenmehl type 815</t>
  </si>
  <si>
    <r>
      <t>rye</t>
    </r>
    <r>
      <rPr>
        <sz val="8"/>
        <color theme="1"/>
        <rFont val="Calibri"/>
        <family val="2"/>
        <scheme val="minor"/>
      </rPr>
      <t>14, 18</t>
    </r>
  </si>
  <si>
    <r>
      <t xml:space="preserve">peeled rice </t>
    </r>
    <r>
      <rPr>
        <sz val="8"/>
        <color theme="1"/>
        <rFont val="Calibri"/>
        <family val="2"/>
        <scheme val="minor"/>
      </rPr>
      <t>19</t>
    </r>
  </si>
  <si>
    <t>i took polished rice</t>
  </si>
  <si>
    <t>I took milk chocolade</t>
  </si>
  <si>
    <t>all values are edible product (=raw product as purchased - waste)</t>
  </si>
  <si>
    <r>
      <t>edible product (kg / p / y)</t>
    </r>
    <r>
      <rPr>
        <b/>
        <sz val="8"/>
        <color theme="1"/>
        <rFont val="Calibri"/>
        <family val="2"/>
        <scheme val="minor"/>
      </rPr>
      <t xml:space="preserve"> 9,15</t>
    </r>
  </si>
  <si>
    <r>
      <t xml:space="preserve">raw products as purchased </t>
    </r>
    <r>
      <rPr>
        <b/>
        <sz val="8"/>
        <color theme="1"/>
        <rFont val="Calibri"/>
        <family val="2"/>
        <scheme val="minor"/>
      </rPr>
      <t>21</t>
    </r>
  </si>
  <si>
    <t>denotes the food item as it is when reaches kitchen</t>
  </si>
  <si>
    <t>waste part which is "not edible"</t>
  </si>
  <si>
    <r>
      <t xml:space="preserve">Waste percentage average </t>
    </r>
    <r>
      <rPr>
        <b/>
        <sz val="8"/>
        <rFont val="Calibri"/>
        <family val="2"/>
        <scheme val="minor"/>
      </rPr>
      <t>22</t>
    </r>
  </si>
  <si>
    <r>
      <t>tree fruits</t>
    </r>
    <r>
      <rPr>
        <sz val="8"/>
        <color theme="1"/>
        <rFont val="Calibri"/>
        <family val="2"/>
        <scheme val="minor"/>
      </rPr>
      <t>1, 23</t>
    </r>
  </si>
  <si>
    <r>
      <t>dried fruit</t>
    </r>
    <r>
      <rPr>
        <sz val="8"/>
        <color theme="1"/>
        <rFont val="Calibri"/>
        <family val="2"/>
        <scheme val="minor"/>
      </rPr>
      <t>1, 23</t>
    </r>
  </si>
  <si>
    <r>
      <t xml:space="preserve">citrus fruits (fresh weight) </t>
    </r>
    <r>
      <rPr>
        <sz val="8"/>
        <color theme="1"/>
        <rFont val="Calibri"/>
        <family val="2"/>
        <scheme val="minor"/>
      </rPr>
      <t>24</t>
    </r>
  </si>
  <si>
    <t>i took apple as representative and largest percentage of tree fruits eaten</t>
  </si>
  <si>
    <t>i took citron as representative and largest pecentage of citrus fruits eaten</t>
  </si>
  <si>
    <r>
      <t xml:space="preserve">legumes </t>
    </r>
    <r>
      <rPr>
        <sz val="8"/>
        <color theme="1"/>
        <rFont val="Calibri"/>
        <family val="2"/>
        <scheme val="minor"/>
      </rPr>
      <t>25</t>
    </r>
  </si>
  <si>
    <t>i took green peas (pod and seed) as representative</t>
  </si>
  <si>
    <r>
      <t xml:space="preserve">vegetables (fresh weight) </t>
    </r>
    <r>
      <rPr>
        <sz val="8"/>
        <color theme="1"/>
        <rFont val="Calibri"/>
        <family val="2"/>
        <scheme val="minor"/>
      </rPr>
      <t>26</t>
    </r>
  </si>
  <si>
    <t>i took carrot as representative</t>
  </si>
  <si>
    <r>
      <t>beef and veal</t>
    </r>
    <r>
      <rPr>
        <sz val="8"/>
        <color theme="1"/>
        <rFont val="Calibri"/>
        <family val="2"/>
        <scheme val="minor"/>
      </rPr>
      <t xml:space="preserve"> 27</t>
    </r>
  </si>
  <si>
    <t>took beef fillet</t>
  </si>
  <si>
    <r>
      <t>pork meat</t>
    </r>
    <r>
      <rPr>
        <sz val="8"/>
        <color theme="1"/>
        <rFont val="Calibri"/>
        <family val="2"/>
        <scheme val="minor"/>
      </rPr>
      <t xml:space="preserve"> 28</t>
    </r>
  </si>
  <si>
    <t>took pork fillet</t>
  </si>
  <si>
    <r>
      <t xml:space="preserve">sheep and goat meat </t>
    </r>
    <r>
      <rPr>
        <sz val="8"/>
        <color theme="1"/>
        <rFont val="Calibri"/>
        <family val="2"/>
        <scheme val="minor"/>
      </rPr>
      <t>29</t>
    </r>
  </si>
  <si>
    <t>took mutton fillet</t>
  </si>
  <si>
    <r>
      <t xml:space="preserve">poultry </t>
    </r>
    <r>
      <rPr>
        <sz val="8"/>
        <color theme="1"/>
        <rFont val="Calibri"/>
        <family val="2"/>
        <scheme val="minor"/>
      </rPr>
      <t>30</t>
    </r>
  </si>
  <si>
    <t>took chicken breast with skin</t>
  </si>
  <si>
    <r>
      <t xml:space="preserve">other meat (game, rabbit) </t>
    </r>
    <r>
      <rPr>
        <sz val="8"/>
        <color theme="1"/>
        <rFont val="Calibri"/>
        <family val="2"/>
        <scheme val="minor"/>
      </rPr>
      <t>31</t>
    </r>
  </si>
  <si>
    <t>took venison</t>
  </si>
  <si>
    <t>took alaska pollack</t>
  </si>
  <si>
    <r>
      <t xml:space="preserve">fish and fish products (catch weight) </t>
    </r>
    <r>
      <rPr>
        <sz val="8"/>
        <color theme="1"/>
        <rFont val="Calibri"/>
        <family val="2"/>
        <scheme val="minor"/>
      </rPr>
      <t>32</t>
    </r>
  </si>
  <si>
    <t>took cow´s milk whole (raw)</t>
  </si>
  <si>
    <t>took cream min. 30% fat</t>
  </si>
  <si>
    <r>
      <t xml:space="preserve">cream </t>
    </r>
    <r>
      <rPr>
        <sz val="8"/>
        <color theme="1"/>
        <rFont val="Calibri"/>
        <family val="2"/>
        <scheme val="minor"/>
      </rPr>
      <t>4, 34</t>
    </r>
  </si>
  <si>
    <r>
      <t>condensed milk (product weight)</t>
    </r>
    <r>
      <rPr>
        <sz val="8"/>
        <color theme="1"/>
        <rFont val="Calibri"/>
        <family val="2"/>
        <scheme val="minor"/>
      </rPr>
      <t xml:space="preserve"> 35</t>
    </r>
  </si>
  <si>
    <t>took condensed milk min. 7.5 % fat</t>
  </si>
  <si>
    <r>
      <t>cheese incl. Cheese spread (product weight)</t>
    </r>
    <r>
      <rPr>
        <sz val="8"/>
        <color theme="1"/>
        <rFont val="Calibri"/>
        <family val="2"/>
        <scheme val="minor"/>
      </rPr>
      <t xml:space="preserve"> 36</t>
    </r>
  </si>
  <si>
    <t>took edamer cheese (30% fat in DM)</t>
  </si>
  <si>
    <r>
      <t>butter (product weight)</t>
    </r>
    <r>
      <rPr>
        <sz val="8"/>
        <color theme="1"/>
        <rFont val="Calibri"/>
        <family val="2"/>
        <scheme val="minor"/>
      </rPr>
      <t xml:space="preserve"> 37</t>
    </r>
  </si>
  <si>
    <r>
      <t xml:space="preserve">vegetable fats (clarified) </t>
    </r>
    <r>
      <rPr>
        <sz val="8"/>
        <color theme="1"/>
        <rFont val="Calibri"/>
        <family val="2"/>
        <scheme val="minor"/>
      </rPr>
      <t>38</t>
    </r>
  </si>
  <si>
    <t>took sunflower oil refined</t>
  </si>
  <si>
    <t>took Pilsener, regular beer, German</t>
  </si>
  <si>
    <t>took ice cream</t>
  </si>
  <si>
    <t>took brandy</t>
  </si>
  <si>
    <t xml:space="preserve">took Sekt </t>
  </si>
  <si>
    <t>1 organic treatment plant = Schönmackers??</t>
  </si>
  <si>
    <r>
      <t xml:space="preserve">Mass (ton) </t>
    </r>
    <r>
      <rPr>
        <b/>
        <sz val="8"/>
        <color theme="1"/>
        <rFont val="Calibri"/>
        <family val="2"/>
        <scheme val="minor"/>
      </rPr>
      <t>4</t>
    </r>
  </si>
  <si>
    <t>data from Schönmackers</t>
  </si>
  <si>
    <t>Nähr Engel</t>
  </si>
  <si>
    <t>volume (ton)</t>
  </si>
  <si>
    <t>potato</t>
  </si>
  <si>
    <t>pinda</t>
  </si>
  <si>
    <t>Patota products (peel)</t>
  </si>
  <si>
    <t>peanut skins</t>
  </si>
  <si>
    <t>peanut stuffing</t>
  </si>
  <si>
    <t>peanut meal</t>
  </si>
  <si>
    <t>rejects</t>
  </si>
  <si>
    <r>
      <t xml:space="preserve">AMANDA </t>
    </r>
    <r>
      <rPr>
        <sz val="8"/>
        <color theme="1"/>
        <rFont val="Calibri"/>
        <family val="2"/>
        <scheme val="minor"/>
      </rPr>
      <t>1</t>
    </r>
  </si>
  <si>
    <t>2018 amounts</t>
  </si>
  <si>
    <t>out of the district</t>
  </si>
  <si>
    <t>Oxes</t>
  </si>
  <si>
    <t>Bulls</t>
  </si>
  <si>
    <r>
      <t xml:space="preserve">Younstock </t>
    </r>
    <r>
      <rPr>
        <sz val="11"/>
        <color theme="1"/>
        <rFont val="Calibri"/>
        <family val="2"/>
      </rPr>
      <t>≤ 8 months</t>
    </r>
  </si>
  <si>
    <t>LWK NRW (LLU)</t>
  </si>
  <si>
    <t>IT NRW</t>
  </si>
  <si>
    <t>Total</t>
  </si>
  <si>
    <t>Pigs</t>
  </si>
  <si>
    <t>Poultry</t>
  </si>
  <si>
    <t>Sheep</t>
  </si>
  <si>
    <r>
      <t>Others</t>
    </r>
    <r>
      <rPr>
        <sz val="8"/>
        <color theme="1"/>
        <rFont val="Calibri"/>
        <family val="2"/>
        <scheme val="minor"/>
      </rPr>
      <t xml:space="preserve"> 2</t>
    </r>
  </si>
  <si>
    <t>Lambs</t>
  </si>
  <si>
    <t>Other sheep</t>
  </si>
  <si>
    <t>Goats</t>
  </si>
  <si>
    <t>Horses</t>
  </si>
  <si>
    <t>Total # LLU</t>
  </si>
  <si>
    <t>including calves</t>
  </si>
  <si>
    <t>Non-foreign</t>
  </si>
  <si>
    <t>Import foreign countries</t>
  </si>
  <si>
    <r>
      <t xml:space="preserve"># Animals </t>
    </r>
    <r>
      <rPr>
        <b/>
        <sz val="8"/>
        <color theme="1"/>
        <rFont val="Calibri"/>
        <family val="2"/>
        <scheme val="minor"/>
      </rPr>
      <t>3</t>
    </r>
  </si>
  <si>
    <r>
      <t xml:space="preserve"># Animals </t>
    </r>
    <r>
      <rPr>
        <b/>
        <sz val="8"/>
        <color theme="1"/>
        <rFont val="Calibri"/>
        <family val="2"/>
        <scheme val="minor"/>
      </rPr>
      <t>1</t>
    </r>
  </si>
  <si>
    <t>calculated from Destatis: total slaughter weight (per type) NRW / number of animals (per type) slaughtered NRW</t>
  </si>
  <si>
    <r>
      <t xml:space="preserve">slaughter weigth / animal (kg) </t>
    </r>
    <r>
      <rPr>
        <b/>
        <sz val="8"/>
        <color theme="1"/>
        <rFont val="Calibri"/>
        <family val="2"/>
        <scheme val="minor"/>
      </rPr>
      <t>7</t>
    </r>
  </si>
  <si>
    <t>Total slaughter weight (kg)</t>
  </si>
  <si>
    <t>Subtype</t>
  </si>
  <si>
    <t>Stichtag 3.11.2016 (Regionalstatistik)</t>
  </si>
  <si>
    <r>
      <t>Dairy cattle</t>
    </r>
    <r>
      <rPr>
        <sz val="8"/>
        <color theme="1"/>
        <rFont val="Calibri"/>
        <family val="2"/>
        <scheme val="minor"/>
      </rPr>
      <t xml:space="preserve"> 4</t>
    </r>
  </si>
  <si>
    <t>https://www-genesis.destatis.de/genesis/online/data;sid=1E0D8E82CD115281E4E6C13BEBBD4F87.GO_1_2?operation=abruftabelleBearbeiten&amp;levelindex=1&amp;levelid=1554472781560&amp;auswahloperation=abruftabelleAuspraegungAuswaehlen&amp;auswahlverzeichnis=ordnungsstruktur&amp;auswahlziel=werteabruf&amp;selectionname=41331-0003&amp;auswahltext=&amp;werteabruf=Werteabruf</t>
  </si>
  <si>
    <t>Info coming</t>
  </si>
  <si>
    <t>new email</t>
  </si>
  <si>
    <t>Upfield</t>
  </si>
  <si>
    <t>nothing from Kleve</t>
  </si>
  <si>
    <t>byproducts Gina Dostal</t>
  </si>
  <si>
    <t>regional statistik (03.11.2019)</t>
  </si>
  <si>
    <t>dairy</t>
  </si>
  <si>
    <r>
      <t xml:space="preserve">bulls </t>
    </r>
    <r>
      <rPr>
        <sz val="11"/>
        <color theme="1"/>
        <rFont val="Calibri"/>
        <family val="2"/>
      </rPr>
      <t>≤ 8 months</t>
    </r>
  </si>
  <si>
    <r>
      <t xml:space="preserve">heffers </t>
    </r>
    <r>
      <rPr>
        <sz val="11"/>
        <color theme="1"/>
        <rFont val="Calibri"/>
        <family val="2"/>
      </rPr>
      <t>≤ 8 months</t>
    </r>
  </si>
  <si>
    <r>
      <t xml:space="preserve">Younstock bulls </t>
    </r>
    <r>
      <rPr>
        <sz val="11"/>
        <color theme="1"/>
        <rFont val="Calibri"/>
        <family val="2"/>
      </rPr>
      <t>&gt;</t>
    </r>
    <r>
      <rPr>
        <sz val="11"/>
        <color theme="1"/>
        <rFont val="Calibri"/>
        <family val="2"/>
        <scheme val="minor"/>
      </rPr>
      <t xml:space="preserve"> 8 and ≤ 12 months</t>
    </r>
  </si>
  <si>
    <r>
      <t xml:space="preserve">Younstock heffers </t>
    </r>
    <r>
      <rPr>
        <sz val="11"/>
        <color theme="1"/>
        <rFont val="Calibri"/>
        <family val="2"/>
      </rPr>
      <t>&gt;</t>
    </r>
    <r>
      <rPr>
        <sz val="11"/>
        <color theme="1"/>
        <rFont val="Calibri"/>
        <family val="2"/>
        <scheme val="minor"/>
      </rPr>
      <t xml:space="preserve"> 8 and ≤ 12 months</t>
    </r>
  </si>
  <si>
    <t>bulls &gt; 12 months and &lt; 24 months</t>
  </si>
  <si>
    <t>heffers &gt; 12 months and &lt; 24 months</t>
  </si>
  <si>
    <r>
      <t xml:space="preserve">bulls </t>
    </r>
    <r>
      <rPr>
        <sz val="11"/>
        <color theme="1"/>
        <rFont val="Calibri"/>
        <family val="2"/>
      </rPr>
      <t>≥ 24 months</t>
    </r>
  </si>
  <si>
    <r>
      <t xml:space="preserve">heffers </t>
    </r>
    <r>
      <rPr>
        <sz val="11"/>
        <color theme="1"/>
        <rFont val="Calibri"/>
        <family val="2"/>
      </rPr>
      <t>≥ 24 months (dry)</t>
    </r>
  </si>
  <si>
    <r>
      <t xml:space="preserve">animal number </t>
    </r>
    <r>
      <rPr>
        <b/>
        <sz val="8"/>
        <color theme="1"/>
        <rFont val="Calibri"/>
        <family val="2"/>
        <scheme val="minor"/>
      </rPr>
      <t>1</t>
    </r>
  </si>
  <si>
    <r>
      <t>animal type</t>
    </r>
    <r>
      <rPr>
        <b/>
        <sz val="8"/>
        <color theme="1"/>
        <rFont val="Calibri"/>
        <family val="2"/>
        <scheme val="minor"/>
      </rPr>
      <t xml:space="preserve"> </t>
    </r>
  </si>
  <si>
    <r>
      <t>mass regionalstatistik (ton)</t>
    </r>
    <r>
      <rPr>
        <b/>
        <sz val="8"/>
        <color theme="1"/>
        <rFont val="Calibri"/>
        <family val="2"/>
        <scheme val="minor"/>
      </rPr>
      <t xml:space="preserve"> 3, 4</t>
    </r>
  </si>
  <si>
    <t>took fresh potatos</t>
  </si>
  <si>
    <r>
      <t>nuts</t>
    </r>
    <r>
      <rPr>
        <sz val="8"/>
        <color theme="1"/>
        <rFont val="Calibri"/>
        <family val="2"/>
        <scheme val="minor"/>
      </rPr>
      <t xml:space="preserve"> 45</t>
    </r>
  </si>
  <si>
    <t xml:space="preserve">took peanut as most eaten in Germany </t>
  </si>
  <si>
    <t>took apple juice</t>
  </si>
  <si>
    <r>
      <t xml:space="preserve">offal </t>
    </r>
    <r>
      <rPr>
        <sz val="8"/>
        <color theme="1"/>
        <rFont val="Calibri"/>
        <family val="2"/>
        <scheme val="minor"/>
      </rPr>
      <t>47</t>
    </r>
  </si>
  <si>
    <t xml:space="preserve">took calf's liver </t>
  </si>
  <si>
    <r>
      <t xml:space="preserve">fresh milk products </t>
    </r>
    <r>
      <rPr>
        <sz val="8"/>
        <color theme="1"/>
        <rFont val="Calibri"/>
        <family val="2"/>
        <scheme val="minor"/>
      </rPr>
      <t>3, 33</t>
    </r>
  </si>
  <si>
    <t>butter from creame and sour cream</t>
  </si>
  <si>
    <t>took Speisequark 20% fat</t>
  </si>
  <si>
    <r>
      <t xml:space="preserve">food oil </t>
    </r>
    <r>
      <rPr>
        <sz val="8"/>
        <color theme="1"/>
        <rFont val="Calibri"/>
        <family val="2"/>
        <scheme val="minor"/>
      </rPr>
      <t>49</t>
    </r>
  </si>
  <si>
    <t>took palm oil is the globally most used oil</t>
  </si>
  <si>
    <t xml:space="preserve">took pork meat as most consumed </t>
  </si>
  <si>
    <t>took fresh fish</t>
  </si>
  <si>
    <t>took sponge cake, layer cake</t>
  </si>
  <si>
    <t>biomass</t>
  </si>
  <si>
    <r>
      <t xml:space="preserve">horticulture </t>
    </r>
    <r>
      <rPr>
        <i/>
        <sz val="11"/>
        <color theme="1"/>
        <rFont val="Calibri"/>
        <family val="2"/>
        <scheme val="minor"/>
      </rPr>
      <t>inside</t>
    </r>
    <r>
      <rPr>
        <sz val="11"/>
        <color theme="1"/>
        <rFont val="Calibri"/>
        <family val="2"/>
        <scheme val="minor"/>
      </rPr>
      <t xml:space="preserve"> district</t>
    </r>
  </si>
  <si>
    <t>N content MIN (% of DM)</t>
  </si>
  <si>
    <t>N content MAX (% of DM)</t>
  </si>
  <si>
    <t>Hansen et al., 2007, yearly, city and household type nutrient content average. Values are based on organic fraction of the waste. Does not include plastic and other rejects.</t>
  </si>
  <si>
    <t>Hansen et al., 2007, average DM of source-sorted municipal organic waste from 5 different Danish cities with different sorting instructions and collection systems</t>
  </si>
  <si>
    <r>
      <t xml:space="preserve">municipal solid organic waste </t>
    </r>
    <r>
      <rPr>
        <sz val="8"/>
        <color theme="1"/>
        <rFont val="Calibri"/>
        <family val="2"/>
        <scheme val="minor"/>
      </rPr>
      <t>1</t>
    </r>
  </si>
  <si>
    <r>
      <t xml:space="preserve">green waste (organic waste including garden, park waste and cemetery waste) </t>
    </r>
    <r>
      <rPr>
        <sz val="8"/>
        <color theme="1"/>
        <rFont val="Calibri"/>
        <family val="2"/>
        <scheme val="minor"/>
      </rPr>
      <t>2</t>
    </r>
  </si>
  <si>
    <t xml:space="preserve">DM MIN (%) </t>
  </si>
  <si>
    <r>
      <t>DM MAX (%)</t>
    </r>
    <r>
      <rPr>
        <b/>
        <sz val="8"/>
        <color theme="1"/>
        <rFont val="Calibri"/>
        <family val="2"/>
        <scheme val="minor"/>
      </rPr>
      <t xml:space="preserve"> </t>
    </r>
  </si>
  <si>
    <t xml:space="preserve">Average N content (% of DM) </t>
  </si>
  <si>
    <t xml:space="preserve">P content MIN (% of DM) </t>
  </si>
  <si>
    <t xml:space="preserve">P content MAX (% of DM) </t>
  </si>
  <si>
    <t xml:space="preserve">Average P content (% of DM) </t>
  </si>
  <si>
    <t xml:space="preserve">K content MIN (% of DM) </t>
  </si>
  <si>
    <t xml:space="preserve">Average K content (% of DM) </t>
  </si>
  <si>
    <t xml:space="preserve">K content MAX (% of DM) </t>
  </si>
  <si>
    <t xml:space="preserve">C content MIN (% of DM) </t>
  </si>
  <si>
    <t xml:space="preserve">C content MAX (% of DM) </t>
  </si>
  <si>
    <t xml:space="preserve">Average C content (% of DM) </t>
  </si>
  <si>
    <t>Boldrin and Christensen, 2010. Garden waste DM and nutrient content average throughout the seasons in Aarhus, Denmark (=average annual)</t>
  </si>
  <si>
    <t>organic treatment WWTP</t>
  </si>
  <si>
    <t>Denitrification and phophate extraction</t>
  </si>
  <si>
    <t>Without Denitrification and phosphate extraction</t>
  </si>
  <si>
    <t xml:space="preserve">Whole district (private and business </t>
  </si>
  <si>
    <t xml:space="preserve">Average N content (Mg N / L) </t>
  </si>
  <si>
    <t>2.5 - 7.5 % of agricultural land for mais destined for biogas</t>
  </si>
  <si>
    <t>6.9 kg P2O5 / ha agricultural land</t>
  </si>
  <si>
    <t>14.1 kg N / ha agricultural land</t>
  </si>
  <si>
    <t>75 biogas plants LANUV</t>
  </si>
  <si>
    <t xml:space="preserve">waste water </t>
  </si>
  <si>
    <r>
      <t xml:space="preserve">waste water </t>
    </r>
    <r>
      <rPr>
        <b/>
        <sz val="11"/>
        <color theme="1"/>
        <rFont val="Calibri"/>
        <family val="2"/>
        <scheme val="minor"/>
      </rPr>
      <t>(including rainwater)</t>
    </r>
  </si>
  <si>
    <t xml:space="preserve">75 Anlagen </t>
  </si>
  <si>
    <t>https://www.energieatlas.nrw.de/site/bestandskarte</t>
  </si>
  <si>
    <t>Mass Schönmackers (ton)</t>
  </si>
  <si>
    <t>N (ton)</t>
  </si>
  <si>
    <t>P (ton)</t>
  </si>
  <si>
    <t>K (ton)</t>
  </si>
  <si>
    <t>C (ton)</t>
  </si>
  <si>
    <t>P (kg)</t>
  </si>
  <si>
    <t>N (kg)</t>
  </si>
  <si>
    <t>K (kg)</t>
  </si>
  <si>
    <t>K2O (ton)</t>
  </si>
  <si>
    <t>Average Germany eggs / chicken in 2015 Faustzahlen landwirtschaft</t>
  </si>
  <si>
    <t>milk</t>
  </si>
  <si>
    <t>eggs</t>
  </si>
  <si>
    <t>for consumption</t>
  </si>
  <si>
    <t>hatching eggs</t>
  </si>
  <si>
    <t>lost eggs</t>
  </si>
  <si>
    <t>percentage of total</t>
  </si>
  <si>
    <t xml:space="preserve">grains </t>
  </si>
  <si>
    <t>product</t>
  </si>
  <si>
    <t>vegetable</t>
  </si>
  <si>
    <t>beef and calf meat</t>
  </si>
  <si>
    <t>pig</t>
  </si>
  <si>
    <t>sheep and goat</t>
  </si>
  <si>
    <t>other meat</t>
  </si>
  <si>
    <t>total meat</t>
  </si>
  <si>
    <r>
      <t>self-sufficiency (%)</t>
    </r>
    <r>
      <rPr>
        <b/>
        <sz val="8"/>
        <color theme="1"/>
        <rFont val="Calibri"/>
        <family val="2"/>
        <scheme val="minor"/>
      </rPr>
      <t>1</t>
    </r>
  </si>
  <si>
    <t>2014/2015</t>
  </si>
  <si>
    <t>fish</t>
  </si>
  <si>
    <t>fresh milk</t>
  </si>
  <si>
    <t>cream</t>
  </si>
  <si>
    <t>condensed milk</t>
  </si>
  <si>
    <t>full milk powder</t>
  </si>
  <si>
    <t>skim milk powder</t>
  </si>
  <si>
    <t>creamcheese</t>
  </si>
  <si>
    <t>incl. cream- and melted cheese</t>
  </si>
  <si>
    <t>vegetable oils and fatts</t>
  </si>
  <si>
    <t>butter</t>
  </si>
  <si>
    <r>
      <t xml:space="preserve">cheese </t>
    </r>
    <r>
      <rPr>
        <sz val="8"/>
        <color theme="1"/>
        <rFont val="Calibri"/>
        <family val="2"/>
        <scheme val="minor"/>
      </rPr>
      <t>3</t>
    </r>
  </si>
  <si>
    <r>
      <t xml:space="preserve">fruit </t>
    </r>
    <r>
      <rPr>
        <sz val="8"/>
        <color theme="1"/>
        <rFont val="Calibri"/>
        <family val="2"/>
        <scheme val="minor"/>
      </rPr>
      <t>2</t>
    </r>
  </si>
  <si>
    <t>without citrus fruits, peel fruit and dried fruit, but incl. tropical fruit</t>
  </si>
  <si>
    <t>l / year from Faustzahlen Landwirtschaft average Germany</t>
  </si>
  <si>
    <t>N</t>
  </si>
  <si>
    <t>P</t>
  </si>
  <si>
    <r>
      <t>Corn mais</t>
    </r>
    <r>
      <rPr>
        <sz val="8"/>
        <color theme="1"/>
        <rFont val="Calibri"/>
        <family val="2"/>
        <scheme val="minor"/>
      </rPr>
      <t xml:space="preserve"> 2</t>
    </r>
  </si>
  <si>
    <r>
      <t>Potato</t>
    </r>
    <r>
      <rPr>
        <sz val="8"/>
        <color theme="1"/>
        <rFont val="Calibri"/>
        <family val="2"/>
        <scheme val="minor"/>
      </rPr>
      <t xml:space="preserve"> 3</t>
    </r>
  </si>
  <si>
    <r>
      <t xml:space="preserve">Sugar beet </t>
    </r>
    <r>
      <rPr>
        <sz val="8"/>
        <color theme="1"/>
        <rFont val="Calibri"/>
        <family val="2"/>
        <scheme val="minor"/>
      </rPr>
      <t>4</t>
    </r>
  </si>
  <si>
    <t>corn is yield and straw is yield leftover Faustzahlen Landwirtschaft</t>
  </si>
  <si>
    <t>potato is yield and herbage is yield leftover Faustzahlen Landwirtschaft</t>
  </si>
  <si>
    <t>beet is yield and leafs is yield leftover Faustzahlen Landwirtschaft</t>
  </si>
  <si>
    <t>Wastewater</t>
  </si>
  <si>
    <t>biological treatment with denitrification and P elimination</t>
  </si>
  <si>
    <t>biological treatment without denitrification and P elimination</t>
  </si>
  <si>
    <t>Households and companies</t>
  </si>
  <si>
    <r>
      <t>Volume (m³)</t>
    </r>
    <r>
      <rPr>
        <b/>
        <sz val="8"/>
        <color theme="1"/>
        <rFont val="Calibri"/>
        <family val="2"/>
        <scheme val="minor"/>
      </rPr>
      <t xml:space="preserve"> 1</t>
    </r>
  </si>
  <si>
    <t>Destatis 2016, includes central plants receiving wastewater from 50 or more inhabitant units</t>
  </si>
  <si>
    <t>DM content (mg / L)</t>
  </si>
  <si>
    <t>Medium</t>
  </si>
  <si>
    <t>kg DM</t>
  </si>
  <si>
    <t>N content (mg/L)</t>
  </si>
  <si>
    <t>P content (mg/L)</t>
  </si>
  <si>
    <t>nutrient contents from Metcalf &amp; Eddy, 2014</t>
  </si>
  <si>
    <t>K content (mg/L)</t>
  </si>
  <si>
    <t>TOC content (mg/L)</t>
  </si>
  <si>
    <t>TOC (kg)</t>
  </si>
  <si>
    <t>agricultural land</t>
  </si>
  <si>
    <t>plant part</t>
  </si>
  <si>
    <t>2,5 - 7.5% of mais silage area is for biogas</t>
  </si>
  <si>
    <r>
      <t xml:space="preserve">Mais silage </t>
    </r>
    <r>
      <rPr>
        <sz val="8"/>
        <color theme="1"/>
        <rFont val="Calibri"/>
        <family val="2"/>
        <scheme val="minor"/>
      </rPr>
      <t>5</t>
    </r>
  </si>
  <si>
    <r>
      <t>Mais silage</t>
    </r>
    <r>
      <rPr>
        <sz val="8"/>
        <color theme="1"/>
        <rFont val="Calibri"/>
        <family val="2"/>
        <scheme val="minor"/>
      </rPr>
      <t xml:space="preserve"> 5</t>
    </r>
  </si>
  <si>
    <t>KW 17,5 - 25,0 Kwel / ha LF</t>
  </si>
  <si>
    <t>KW</t>
  </si>
  <si>
    <t>LF</t>
  </si>
  <si>
    <t>83% from plants</t>
  </si>
  <si>
    <t>17% from other</t>
  </si>
  <si>
    <t xml:space="preserve">kg C </t>
  </si>
  <si>
    <t>50% of DM plant biomass is carbon (Lehrbuch der Botanik)</t>
  </si>
  <si>
    <t>Total crop residues</t>
  </si>
  <si>
    <t>min 33% straw</t>
  </si>
  <si>
    <t>33% straw</t>
  </si>
  <si>
    <t>C org % of FM</t>
  </si>
  <si>
    <t>KW / ha LF</t>
  </si>
  <si>
    <t>ton mais / KW 1</t>
  </si>
  <si>
    <t>33% TS</t>
  </si>
  <si>
    <t xml:space="preserve">min 15 % N loss </t>
  </si>
  <si>
    <t>mais cultivated for biogas in Kleve in %</t>
  </si>
  <si>
    <t>Total ha mais</t>
  </si>
  <si>
    <t>mais harvested dt</t>
  </si>
  <si>
    <t>total ton mais needed</t>
  </si>
  <si>
    <t>mais harvested kg</t>
  </si>
  <si>
    <t>total kg mais needed</t>
  </si>
  <si>
    <t>difference</t>
  </si>
  <si>
    <t>Inflow</t>
  </si>
  <si>
    <t>Crop production</t>
  </si>
  <si>
    <t>Crop production (mostly corn and vegetables)</t>
  </si>
  <si>
    <t>fertilization</t>
  </si>
  <si>
    <t>ha LF</t>
  </si>
  <si>
    <t>MID</t>
  </si>
  <si>
    <t>Total kg</t>
  </si>
  <si>
    <t>DM (dt) not including straw to animals)</t>
  </si>
  <si>
    <t>% C in DM</t>
  </si>
  <si>
    <r>
      <t xml:space="preserve">Hoeseholds, companies and </t>
    </r>
    <r>
      <rPr>
        <b/>
        <sz val="11"/>
        <color theme="1"/>
        <rFont val="Calibri"/>
        <family val="2"/>
        <scheme val="minor"/>
      </rPr>
      <t>rain</t>
    </r>
  </si>
  <si>
    <t>total without rain</t>
  </si>
  <si>
    <t>10% N available in compost</t>
  </si>
  <si>
    <t>50% P avilable in compost</t>
  </si>
  <si>
    <t>Dutch fertilizer policies</t>
  </si>
  <si>
    <t>animal number 2</t>
  </si>
  <si>
    <t xml:space="preserve">LWK NRW LLU 2016 </t>
  </si>
  <si>
    <t>total animal</t>
  </si>
  <si>
    <t>total non-animal</t>
  </si>
  <si>
    <t>total NRW districts</t>
  </si>
  <si>
    <t>(other) drinks 54</t>
  </si>
  <si>
    <t>assumed 1 liter = 1 kg</t>
  </si>
  <si>
    <t>took coffee roasted</t>
  </si>
  <si>
    <t>assumed same as black tee</t>
  </si>
  <si>
    <t>Chickens 1</t>
  </si>
  <si>
    <t>waste percentage 12 % Souci</t>
  </si>
  <si>
    <t>percentage</t>
  </si>
  <si>
    <t>kg milk / cow: Milcherzeugung und verwendung nach Kreisen in Deutschland im Jahr 2016 BLE</t>
  </si>
  <si>
    <t>milk to factory</t>
  </si>
  <si>
    <t>milk fed at farm</t>
  </si>
  <si>
    <t>direct sale</t>
  </si>
  <si>
    <t>other use (including consumption on farm)</t>
  </si>
  <si>
    <t>Milk production 1</t>
  </si>
  <si>
    <t>from cows, sheep and goats</t>
  </si>
  <si>
    <t>kg / year</t>
  </si>
  <si>
    <t>kg N / year</t>
  </si>
  <si>
    <t>kg P / year</t>
  </si>
  <si>
    <t xml:space="preserve">kg K / year </t>
  </si>
  <si>
    <t>total gram</t>
  </si>
  <si>
    <t>total kg</t>
  </si>
  <si>
    <t>life weights and slaughter weights based on Daten und Fakten Agrarmarkt Austria</t>
  </si>
  <si>
    <t>Female cattle (before calving)</t>
  </si>
  <si>
    <r>
      <t xml:space="preserve">Younstock </t>
    </r>
    <r>
      <rPr>
        <sz val="11"/>
        <color theme="1"/>
        <rFont val="Calibri"/>
        <family val="2"/>
      </rPr>
      <t>≥ 8 and ≤</t>
    </r>
    <r>
      <rPr>
        <sz val="11"/>
        <color theme="1"/>
        <rFont val="Calibri"/>
        <family val="2"/>
        <scheme val="minor"/>
      </rPr>
      <t xml:space="preserve"> 12 months 15</t>
    </r>
  </si>
  <si>
    <t>To calculate the life weight of cows between 8 and 12 months (this was lacking from the Austrian data) we used the ratio between life and slaughter weight of cows older than 12 months until calving.</t>
  </si>
  <si>
    <t>N and P contents of life weight slaughtered poultry taken from broiler. DLG, 2005</t>
  </si>
  <si>
    <r>
      <t># slaughtered animals</t>
    </r>
    <r>
      <rPr>
        <b/>
        <sz val="8"/>
        <color theme="1"/>
        <rFont val="Calibri"/>
        <family val="2"/>
        <scheme val="minor"/>
      </rPr>
      <t xml:space="preserve"> 5, 18</t>
    </r>
  </si>
  <si>
    <t>Bayerische Landesanstalt für Landwirtschaft, 2018</t>
  </si>
  <si>
    <t>assumed that oxes and bulls are beef cattle</t>
  </si>
  <si>
    <t>Taken average nutrient content of broiler and laying chickens</t>
  </si>
  <si>
    <t>Taken horses &gt; 5 months</t>
  </si>
  <si>
    <r>
      <t xml:space="preserve">ton / year </t>
    </r>
    <r>
      <rPr>
        <b/>
        <sz val="8"/>
        <color theme="1"/>
        <rFont val="Calibri"/>
        <family val="2"/>
        <scheme val="minor"/>
      </rPr>
      <t>2</t>
    </r>
  </si>
  <si>
    <t>Milcherzeugung und verwendung nach Kreisen in Deutschland. BLE, 2016</t>
  </si>
  <si>
    <t xml:space="preserve"> P2O5</t>
  </si>
  <si>
    <t>K2O</t>
  </si>
  <si>
    <t>25% of the total production in the district, based on https://rp-online.de/nrw/staedte/kleve/als-tierfutter-und-fuer-biogasanlagen-wird-viel-mais-angebaut_aid-46022147</t>
  </si>
  <si>
    <t>Substrate supplied</t>
  </si>
  <si>
    <t>cattle slurry</t>
  </si>
  <si>
    <t>green rye</t>
  </si>
  <si>
    <t>grasssilage</t>
  </si>
  <si>
    <t>Poultry manure</t>
  </si>
  <si>
    <t>cereal silage</t>
  </si>
  <si>
    <t>cover crops</t>
  </si>
  <si>
    <t>sugar beet</t>
  </si>
  <si>
    <t>Pig manure</t>
  </si>
  <si>
    <t>turkey manure</t>
  </si>
  <si>
    <t>laying poultry manure</t>
  </si>
  <si>
    <t>cereal corn</t>
  </si>
  <si>
    <t>horse manure</t>
  </si>
  <si>
    <t>vegetal byproduct</t>
  </si>
  <si>
    <t>Total fresh matter substrate (kg)</t>
  </si>
  <si>
    <t>kg fresh matter used as substrate</t>
  </si>
  <si>
    <t>kg fresh matter available local production</t>
  </si>
  <si>
    <t>https://www.landwirtschaftskammer.de/Landwirtschaft/ackerbau/pdf/nachwachsende-rohstoffe.pdf</t>
  </si>
  <si>
    <t>Total AF</t>
  </si>
  <si>
    <t>percentage covered by crops in Nährstoffbericht</t>
  </si>
  <si>
    <r>
      <t xml:space="preserve">land used for vegetables </t>
    </r>
    <r>
      <rPr>
        <sz val="8"/>
        <color theme="1"/>
        <rFont val="Calibri"/>
        <family val="2"/>
        <scheme val="minor"/>
      </rPr>
      <t>1</t>
    </r>
  </si>
  <si>
    <r>
      <t xml:space="preserve">NRW land used for vegetables (ha) </t>
    </r>
    <r>
      <rPr>
        <sz val="8"/>
        <color theme="1"/>
        <rFont val="Calibri"/>
        <family val="2"/>
        <scheme val="minor"/>
      </rPr>
      <t>2</t>
    </r>
  </si>
  <si>
    <t>IT NRW, 2016 https://webshop.it.nrw.de/gratis/C279%20201700.pdf</t>
  </si>
  <si>
    <t>cauliflower</t>
  </si>
  <si>
    <t>total land in Kleve for vegetable production (Freiland)</t>
  </si>
  <si>
    <t>ha in Kleve</t>
  </si>
  <si>
    <t>broccoli</t>
  </si>
  <si>
    <t>chinacabbage</t>
  </si>
  <si>
    <t>kale</t>
  </si>
  <si>
    <t>kohlrabi</t>
  </si>
  <si>
    <t>brussel sprouts</t>
  </si>
  <si>
    <t>red cabbage</t>
  </si>
  <si>
    <t>white cabbage</t>
  </si>
  <si>
    <t>savoy</t>
  </si>
  <si>
    <t>cabbage</t>
  </si>
  <si>
    <t>leaf and stem vegetables</t>
  </si>
  <si>
    <t>chicory roots</t>
  </si>
  <si>
    <t>leaf lettuce</t>
  </si>
  <si>
    <t>iceberg lettuce</t>
  </si>
  <si>
    <t>endive</t>
  </si>
  <si>
    <t>lamb´s lettuce</t>
  </si>
  <si>
    <t>lettuce</t>
  </si>
  <si>
    <t>lollo lettuce</t>
  </si>
  <si>
    <t>radicchio</t>
  </si>
  <si>
    <t>romana lettuce</t>
  </si>
  <si>
    <t>rucola</t>
  </si>
  <si>
    <t>other lettuces</t>
  </si>
  <si>
    <t>spinash</t>
  </si>
  <si>
    <t>rhubarb</t>
  </si>
  <si>
    <t>leek</t>
  </si>
  <si>
    <t>asparagus (yielding)</t>
  </si>
  <si>
    <t>asparagus (non-yielding)</t>
  </si>
  <si>
    <t>celery</t>
  </si>
  <si>
    <t>root and tuber vegetables</t>
  </si>
  <si>
    <t>celery root</t>
  </si>
  <si>
    <t xml:space="preserve">carrots </t>
  </si>
  <si>
    <t>radish</t>
  </si>
  <si>
    <t>rettich (not Meerretich)</t>
  </si>
  <si>
    <t>beetroot</t>
  </si>
  <si>
    <t>spring onions</t>
  </si>
  <si>
    <t>onions</t>
  </si>
  <si>
    <t>fruit vegetables</t>
  </si>
  <si>
    <t>inlay cucumbers</t>
  </si>
  <si>
    <t>cucumbers</t>
  </si>
  <si>
    <t>pumpkin</t>
  </si>
  <si>
    <t>courgette</t>
  </si>
  <si>
    <t>sugar mais</t>
  </si>
  <si>
    <t>bush beans</t>
  </si>
  <si>
    <t>runner beans</t>
  </si>
  <si>
    <t>broad beans</t>
  </si>
  <si>
    <t>fresh peas for threshing (without skin)</t>
  </si>
  <si>
    <t>fresh peas for picking (with skin)</t>
  </si>
  <si>
    <r>
      <t xml:space="preserve">yield (dt /ha) </t>
    </r>
    <r>
      <rPr>
        <sz val="8"/>
        <color theme="1"/>
        <rFont val="Calibri"/>
        <family val="2"/>
        <scheme val="minor"/>
      </rPr>
      <t>2</t>
    </r>
  </si>
  <si>
    <t>for the other vegetables group where the yield was not known, the average of the other vegetables is assumed.</t>
  </si>
  <si>
    <t>N (g / 100 gram)</t>
  </si>
  <si>
    <t>P (mg / 100 gram)</t>
  </si>
  <si>
    <t>K (mg / 100 gram)</t>
  </si>
  <si>
    <t>total yield in Kleve (kg)</t>
  </si>
  <si>
    <r>
      <t xml:space="preserve">other vegetables </t>
    </r>
    <r>
      <rPr>
        <sz val="8"/>
        <color theme="1"/>
        <rFont val="Calibri"/>
        <family val="2"/>
        <scheme val="minor"/>
      </rPr>
      <t>3, 4</t>
    </r>
  </si>
  <si>
    <t>nutrient content is assumed to be the average of the other groups</t>
  </si>
  <si>
    <t>Birgit Apel LWK NRW / Nährstoffbericht 2017</t>
  </si>
  <si>
    <r>
      <t xml:space="preserve">ha in NRW </t>
    </r>
    <r>
      <rPr>
        <sz val="8"/>
        <color theme="1"/>
        <rFont val="Calibri"/>
        <family val="2"/>
        <scheme val="minor"/>
      </rPr>
      <t>2</t>
    </r>
  </si>
  <si>
    <t>it is assumed that Kleve has the same composition of vegetable production as the state (NRW) in which it is located)</t>
  </si>
  <si>
    <r>
      <t>% of total in NRW</t>
    </r>
    <r>
      <rPr>
        <sz val="8"/>
        <color theme="1"/>
        <rFont val="Calibri"/>
        <family val="2"/>
        <scheme val="minor"/>
      </rPr>
      <t xml:space="preserve"> 5</t>
    </r>
  </si>
  <si>
    <t>C content (%)</t>
  </si>
  <si>
    <t>C (kg)</t>
  </si>
  <si>
    <r>
      <t xml:space="preserve">kg / ha LF </t>
    </r>
    <r>
      <rPr>
        <b/>
        <sz val="8"/>
        <color theme="1"/>
        <rFont val="Calibri"/>
        <family val="2"/>
        <scheme val="minor"/>
      </rPr>
      <t>1</t>
    </r>
  </si>
  <si>
    <t>Nährstoffbericht</t>
  </si>
  <si>
    <t>so does not go into biogas</t>
  </si>
  <si>
    <t>15% N loss during production substrate and digesting, Nährstoffbericht</t>
  </si>
  <si>
    <r>
      <t xml:space="preserve">Pig slurry </t>
    </r>
    <r>
      <rPr>
        <sz val="8"/>
        <color theme="1"/>
        <rFont val="Calibri"/>
        <family val="2"/>
        <scheme val="minor"/>
      </rPr>
      <t>5</t>
    </r>
  </si>
  <si>
    <t>N content (kg /t FM)</t>
  </si>
  <si>
    <r>
      <t xml:space="preserve">cattle manure </t>
    </r>
    <r>
      <rPr>
        <sz val="8"/>
        <color theme="1"/>
        <rFont val="Calibri"/>
        <family val="2"/>
        <scheme val="minor"/>
      </rPr>
      <t>6</t>
    </r>
  </si>
  <si>
    <t>average nutrient content of pig slurry from fattening pigs on a standard ration, KTBL 2018</t>
  </si>
  <si>
    <t>P2O5 content (kg /t FM)</t>
  </si>
  <si>
    <t>K2O content (kg /t FM)</t>
  </si>
  <si>
    <t>P2O5 (kg)</t>
  </si>
  <si>
    <t>K2O (kg)</t>
  </si>
  <si>
    <r>
      <t xml:space="preserve">average </t>
    </r>
    <r>
      <rPr>
        <b/>
        <sz val="8"/>
        <color theme="1"/>
        <rFont val="Calibri"/>
        <family val="2"/>
        <scheme val="minor"/>
      </rPr>
      <t>2</t>
    </r>
  </si>
  <si>
    <t>Horst Gömann</t>
  </si>
  <si>
    <r>
      <t>percentage</t>
    </r>
    <r>
      <rPr>
        <sz val="8"/>
        <color theme="1"/>
        <rFont val="Calibri"/>
        <family val="2"/>
        <scheme val="minor"/>
      </rPr>
      <t xml:space="preserve"> 4</t>
    </r>
  </si>
  <si>
    <t>dairy cows (heavy and middle breeds), arable crop production and pasturing, dairy production: 8000 (NRW BZL). KTBL, 2018</t>
  </si>
  <si>
    <r>
      <t xml:space="preserve">maissilage  </t>
    </r>
    <r>
      <rPr>
        <sz val="8"/>
        <color theme="1"/>
        <rFont val="Calibri"/>
        <family val="2"/>
        <scheme val="minor"/>
      </rPr>
      <t>2, 9</t>
    </r>
  </si>
  <si>
    <t>average N content four most used substrates and assumed as N content of other substrates</t>
  </si>
  <si>
    <t>average P2O5 content four most used substrates and assumed as N content of other substrates</t>
  </si>
  <si>
    <t>Origin crop production</t>
  </si>
  <si>
    <t>Origin animal production</t>
  </si>
  <si>
    <r>
      <t xml:space="preserve">other renwable biomass </t>
    </r>
    <r>
      <rPr>
        <sz val="8"/>
        <color theme="1"/>
        <rFont val="Calibri"/>
        <family val="2"/>
        <scheme val="minor"/>
      </rPr>
      <t>12</t>
    </r>
  </si>
  <si>
    <r>
      <t>other organic fertilizers</t>
    </r>
    <r>
      <rPr>
        <sz val="8"/>
        <color theme="1"/>
        <rFont val="Calibri"/>
        <family val="2"/>
        <scheme val="minor"/>
      </rPr>
      <t xml:space="preserve"> 12</t>
    </r>
  </si>
  <si>
    <t>it is assumed that "other renewable biomass" and "other organic fertilizers" are vegetal biomasses, as the animal manures are listed specifically</t>
  </si>
  <si>
    <t>Total manure P</t>
  </si>
  <si>
    <t>Total crop P</t>
  </si>
  <si>
    <t>local available</t>
  </si>
  <si>
    <t>supplied to local crop from local production</t>
  </si>
  <si>
    <t>percentage digestate in all import</t>
  </si>
  <si>
    <t>it is assumed that the composition of the import of organic fertilizers is the same as that of the export</t>
  </si>
  <si>
    <t>Total manure N (produced + imported - exported)</t>
  </si>
  <si>
    <t>Total crop N (not including vegetables)</t>
  </si>
  <si>
    <r>
      <t xml:space="preserve">g N / 100 gram product </t>
    </r>
    <r>
      <rPr>
        <b/>
        <sz val="8"/>
        <color theme="1"/>
        <rFont val="Calibri"/>
        <family val="2"/>
        <scheme val="minor"/>
      </rPr>
      <t>3</t>
    </r>
  </si>
  <si>
    <r>
      <t xml:space="preserve">mg P / 100 gram product </t>
    </r>
    <r>
      <rPr>
        <b/>
        <sz val="8"/>
        <color theme="1"/>
        <rFont val="Calibri"/>
        <family val="2"/>
        <scheme val="minor"/>
      </rPr>
      <t>3</t>
    </r>
  </si>
  <si>
    <r>
      <t xml:space="preserve">mg K / 100 gram product </t>
    </r>
    <r>
      <rPr>
        <b/>
        <sz val="8"/>
        <color theme="1"/>
        <rFont val="Calibri"/>
        <family val="2"/>
        <scheme val="minor"/>
      </rPr>
      <t>3</t>
    </r>
  </si>
  <si>
    <t>Souci</t>
  </si>
  <si>
    <t>Total life weigth to food processing (kg)</t>
  </si>
  <si>
    <t>slaughter waste (life weight - slaughter weight) (kg)</t>
  </si>
  <si>
    <t>Total consumed animal</t>
  </si>
  <si>
    <t>Total consumed vegetal</t>
  </si>
  <si>
    <t>dairy products</t>
  </si>
  <si>
    <t>check</t>
  </si>
  <si>
    <t>Fish (all import)</t>
  </si>
  <si>
    <t>consumption</t>
  </si>
  <si>
    <t>gram N consumed</t>
  </si>
  <si>
    <t>kg N consumed</t>
  </si>
  <si>
    <t>Meat</t>
  </si>
  <si>
    <t>Dairy products</t>
  </si>
  <si>
    <t>Eggs</t>
  </si>
  <si>
    <t>Kg N available</t>
  </si>
  <si>
    <r>
      <t xml:space="preserve">slaughter weight (kg) </t>
    </r>
    <r>
      <rPr>
        <b/>
        <sz val="8"/>
        <color theme="4" tint="0.39997558519241921"/>
        <rFont val="Calibri"/>
        <family val="2"/>
        <scheme val="minor"/>
      </rPr>
      <t>11</t>
    </r>
  </si>
  <si>
    <t>average edible fraction of other meats is assumed</t>
  </si>
  <si>
    <t>total available for consumption (kg)</t>
  </si>
  <si>
    <t>Total to slaughter (kg)</t>
  </si>
  <si>
    <t>use unknown</t>
  </si>
  <si>
    <t>nutrient content life weight assumed for edible weight and slaughter waste</t>
  </si>
  <si>
    <r>
      <t xml:space="preserve">nutrient content of animals </t>
    </r>
    <r>
      <rPr>
        <b/>
        <sz val="8"/>
        <color theme="1"/>
        <rFont val="Calibri"/>
        <family val="2"/>
        <scheme val="minor"/>
      </rPr>
      <t>16, 19, 20, 21, 24</t>
    </r>
  </si>
  <si>
    <t>kg K2O / dt</t>
  </si>
  <si>
    <t>kg C / dt</t>
  </si>
  <si>
    <t xml:space="preserve">kg P2O5 / dt </t>
  </si>
  <si>
    <t xml:space="preserve">Oenema et al., </t>
  </si>
  <si>
    <r>
      <t xml:space="preserve">slaughter weigth fraction (of life weight) </t>
    </r>
    <r>
      <rPr>
        <b/>
        <sz val="8"/>
        <color theme="1"/>
        <rFont val="Calibri"/>
        <family val="2"/>
        <scheme val="minor"/>
      </rPr>
      <t>25, 26</t>
    </r>
  </si>
  <si>
    <r>
      <t>life weight</t>
    </r>
    <r>
      <rPr>
        <b/>
        <sz val="8"/>
        <color theme="4" tint="0.39997558519241921"/>
        <rFont val="Calibri"/>
        <family val="2"/>
        <scheme val="minor"/>
      </rPr>
      <t xml:space="preserve"> 11</t>
    </r>
  </si>
  <si>
    <t>based on the slaughter waste derived from destatis and the carcass fraction from Oenema et al</t>
  </si>
  <si>
    <r>
      <t>Life weight (kg)</t>
    </r>
    <r>
      <rPr>
        <b/>
        <sz val="8"/>
        <color theme="1"/>
        <rFont val="Calibri"/>
        <family val="2"/>
        <scheme val="minor"/>
      </rPr>
      <t xml:space="preserve"> 27, 13</t>
    </r>
  </si>
  <si>
    <t>life weight poultry is derived from the average of poultry types as presented in KTBL, 2018</t>
  </si>
  <si>
    <t>average slaughter fraction of other meats is assumed</t>
  </si>
  <si>
    <t>assumed no "losses" during processing. Products are imported as directly edible products</t>
  </si>
  <si>
    <t xml:space="preserve">Fish (all import) </t>
  </si>
  <si>
    <t>Total to consumption in Kleve without processing</t>
  </si>
  <si>
    <t>Total dairy available for Kleve</t>
  </si>
  <si>
    <t>a negative number means more is produced than locally consumed (export)</t>
  </si>
  <si>
    <r>
      <t xml:space="preserve">eggs/chicken/year </t>
    </r>
    <r>
      <rPr>
        <b/>
        <sz val="8"/>
        <color theme="1"/>
        <rFont val="Calibri"/>
        <family val="2"/>
        <scheme val="minor"/>
      </rPr>
      <t>1</t>
    </r>
  </si>
  <si>
    <t>number of chickens Kleve. Nährstoffbericht LWK, 2016 (LLU)</t>
  </si>
  <si>
    <r>
      <t>percentage</t>
    </r>
    <r>
      <rPr>
        <b/>
        <sz val="8"/>
        <color theme="1"/>
        <rFont val="Calibri"/>
        <family val="2"/>
        <scheme val="minor"/>
      </rPr>
      <t xml:space="preserve"> 1</t>
    </r>
  </si>
  <si>
    <t xml:space="preserve"> weight egg (gram). Bayerische Landesanstalt für Landwirtschaft</t>
  </si>
  <si>
    <t>total eggs NRW</t>
  </si>
  <si>
    <t>Average Germany eggs / chicken in 2015. KTBL, 2018</t>
  </si>
  <si>
    <t>number of chicken NRW. Nährstoffbericht LWK, 2016 (LLU)</t>
  </si>
  <si>
    <t xml:space="preserve">The number of eggs produced in Kleve is calculated by using the percentage of chickens in NRW present in Kleve. 
</t>
  </si>
  <si>
    <r>
      <t>Total gram</t>
    </r>
    <r>
      <rPr>
        <b/>
        <sz val="8"/>
        <color theme="1"/>
        <rFont val="Calibri"/>
        <family val="2"/>
        <scheme val="minor"/>
      </rPr>
      <t xml:space="preserve"> 4</t>
    </r>
  </si>
  <si>
    <r>
      <t xml:space="preserve">total eggs Kleve </t>
    </r>
    <r>
      <rPr>
        <b/>
        <sz val="8"/>
        <color theme="1"/>
        <rFont val="Calibri"/>
        <family val="2"/>
        <scheme val="minor"/>
      </rPr>
      <t>6</t>
    </r>
  </si>
  <si>
    <t>Crop</t>
  </si>
  <si>
    <t>Asparagus</t>
  </si>
  <si>
    <t>Rhubarb</t>
  </si>
  <si>
    <t>Spinash</t>
  </si>
  <si>
    <t>Strawberries</t>
  </si>
  <si>
    <t>Yield (kg)</t>
  </si>
  <si>
    <r>
      <t xml:space="preserve">net import (no "losses" during processing) </t>
    </r>
    <r>
      <rPr>
        <b/>
        <sz val="8"/>
        <color theme="1"/>
        <rFont val="Calibri"/>
        <family val="2"/>
        <scheme val="minor"/>
      </rPr>
      <t>1, 2</t>
    </r>
  </si>
  <si>
    <t>assumed to be import</t>
  </si>
  <si>
    <t>only import possible (rice, cacoa, coffee, tee, citrus fruits, nuts)</t>
  </si>
  <si>
    <t>Poultry slaughtered in NRW (IT NRW)</t>
  </si>
  <si>
    <t>percentage poultry present in Kleve</t>
  </si>
  <si>
    <t>Poultry present in NRW (LWK NRW, Nährstoffbericht, 2017)</t>
  </si>
  <si>
    <t>slaughtered poultry in Kleve = percentage of all poultry in NRW located in Kleve</t>
  </si>
  <si>
    <r>
      <t>edible fraction (of life weigth)</t>
    </r>
    <r>
      <rPr>
        <b/>
        <sz val="8"/>
        <color theme="1"/>
        <rFont val="Calibri"/>
        <family val="2"/>
        <scheme val="minor"/>
      </rPr>
      <t xml:space="preserve"> 25</t>
    </r>
  </si>
  <si>
    <r>
      <t>gr N / 100 gram product</t>
    </r>
    <r>
      <rPr>
        <b/>
        <sz val="8"/>
        <color theme="1"/>
        <rFont val="Calibri"/>
        <family val="2"/>
        <scheme val="minor"/>
      </rPr>
      <t xml:space="preserve"> 7</t>
    </r>
  </si>
  <si>
    <r>
      <t xml:space="preserve">mg P / 100 gram product </t>
    </r>
    <r>
      <rPr>
        <b/>
        <sz val="8"/>
        <color theme="1"/>
        <rFont val="Calibri"/>
        <family val="2"/>
        <scheme val="minor"/>
      </rPr>
      <t xml:space="preserve"> 7</t>
    </r>
  </si>
  <si>
    <t xml:space="preserve">available for consumption </t>
  </si>
  <si>
    <r>
      <t>mg K / 100 gram product</t>
    </r>
    <r>
      <rPr>
        <b/>
        <sz val="8"/>
        <color theme="1"/>
        <rFont val="Calibri"/>
        <family val="2"/>
        <scheme val="minor"/>
      </rPr>
      <t xml:space="preserve"> 7</t>
    </r>
  </si>
  <si>
    <t>Souci, 2008</t>
  </si>
  <si>
    <t>Sweet corn</t>
  </si>
  <si>
    <t>Vegetable peas</t>
  </si>
  <si>
    <t>Celery</t>
  </si>
  <si>
    <t>white cabbage taken as model product is this is most cultivated in NRW (IT NRW, 2016 https://webshop.it.nrw.de/gratis/C279%20201700.pdf)</t>
  </si>
  <si>
    <t>Average yields in NRW IT NRW, 2016 https://webshop.it.nrw.de/gratis/C279%20201700.pdf</t>
  </si>
  <si>
    <r>
      <t xml:space="preserve">Cabbage </t>
    </r>
    <r>
      <rPr>
        <sz val="8"/>
        <color indexed="8"/>
        <rFont val="Calibri"/>
        <family val="2"/>
      </rPr>
      <t>1</t>
    </r>
  </si>
  <si>
    <t>Pumpkin (incl. giant pumpkin)</t>
  </si>
  <si>
    <r>
      <t>Onions, leeks</t>
    </r>
    <r>
      <rPr>
        <sz val="8"/>
        <color indexed="8"/>
        <rFont val="Calibri"/>
        <family val="2"/>
      </rPr>
      <t xml:space="preserve"> 4</t>
    </r>
  </si>
  <si>
    <r>
      <t xml:space="preserve">Carrots, parsnip (incl. feed carrots) </t>
    </r>
    <r>
      <rPr>
        <sz val="8"/>
        <color indexed="8"/>
        <rFont val="Calibri"/>
        <family val="2"/>
      </rPr>
      <t>5</t>
    </r>
  </si>
  <si>
    <r>
      <t xml:space="preserve">Green bean </t>
    </r>
    <r>
      <rPr>
        <sz val="8"/>
        <color indexed="8"/>
        <rFont val="Calibri"/>
        <family val="2"/>
      </rPr>
      <t>6</t>
    </r>
  </si>
  <si>
    <t>Lamb´s lettuce</t>
  </si>
  <si>
    <r>
      <t xml:space="preserve">Lettuce </t>
    </r>
    <r>
      <rPr>
        <sz val="8"/>
        <color indexed="8"/>
        <rFont val="Calibri"/>
        <family val="2"/>
      </rPr>
      <t>7</t>
    </r>
  </si>
  <si>
    <r>
      <t xml:space="preserve">Radishes and root crops </t>
    </r>
    <r>
      <rPr>
        <sz val="8"/>
        <color indexed="8"/>
        <rFont val="Calibri"/>
        <family val="2"/>
      </rPr>
      <t>8</t>
    </r>
  </si>
  <si>
    <t>yield of strawberries in 2016 is acquired from KTBL, 2018</t>
  </si>
  <si>
    <t>yield of apples and peers in 2016 is acquired from KTBL, 2018</t>
  </si>
  <si>
    <t>Plums taken as model product for stone fruits. Yield in 2016 is acquired from KTBL, 2018</t>
  </si>
  <si>
    <r>
      <t xml:space="preserve">Berries (excl. strawberries) </t>
    </r>
    <r>
      <rPr>
        <sz val="8"/>
        <color indexed="8"/>
        <rFont val="Calibri"/>
        <family val="2"/>
      </rPr>
      <t>13</t>
    </r>
  </si>
  <si>
    <r>
      <t xml:space="preserve">Stone fruits </t>
    </r>
    <r>
      <rPr>
        <sz val="8"/>
        <color indexed="8"/>
        <rFont val="Calibri"/>
        <family val="2"/>
      </rPr>
      <t>12</t>
    </r>
  </si>
  <si>
    <t>currants taken as model product for berries as this is most cultivated in Germany. KTBL, 2018. Yield is acquired (for red currants) from KTBL, 2018</t>
  </si>
  <si>
    <r>
      <t xml:space="preserve">Parsley, sage lavendel </t>
    </r>
    <r>
      <rPr>
        <sz val="8"/>
        <color indexed="8"/>
        <rFont val="Calibri"/>
        <family val="2"/>
      </rPr>
      <t>14</t>
    </r>
  </si>
  <si>
    <r>
      <t>ha</t>
    </r>
    <r>
      <rPr>
        <b/>
        <sz val="8"/>
        <color theme="1"/>
        <rFont val="Calibri"/>
        <family val="2"/>
        <scheme val="minor"/>
      </rPr>
      <t xml:space="preserve"> 15</t>
    </r>
  </si>
  <si>
    <t>parslay taken as model product as this is most cultivated in district Kleve. LWK NRW statistics provided by Manfred Kohl.</t>
  </si>
  <si>
    <t>hectares cultivated in 2019. LWK NRW statistics provided by Manfred Kohl.</t>
  </si>
  <si>
    <t>N (gr / 100 gr product)</t>
  </si>
  <si>
    <t>P (mg / 100 gr product)</t>
  </si>
  <si>
    <t>K (mg / 100 gr product)</t>
  </si>
  <si>
    <t>kg N / FM dt</t>
  </si>
  <si>
    <t>FM (dt)</t>
  </si>
  <si>
    <t>yield percentage</t>
  </si>
  <si>
    <t>KTBL, 2018</t>
  </si>
  <si>
    <r>
      <t>yield : yield leftover</t>
    </r>
    <r>
      <rPr>
        <b/>
        <sz val="8"/>
        <color theme="1"/>
        <rFont val="Calibri"/>
        <family val="2"/>
        <scheme val="minor"/>
      </rPr>
      <t xml:space="preserve"> 6, 7</t>
    </r>
  </si>
  <si>
    <t>Nährstoffbericht, 2017</t>
  </si>
  <si>
    <t>Lehrbuch der Botanik, 1978</t>
  </si>
  <si>
    <r>
      <t xml:space="preserve">% K in DM </t>
    </r>
    <r>
      <rPr>
        <b/>
        <sz val="8"/>
        <color theme="1"/>
        <rFont val="Calibri"/>
        <family val="2"/>
        <scheme val="minor"/>
      </rPr>
      <t>10</t>
    </r>
  </si>
  <si>
    <r>
      <t xml:space="preserve">Yield (dt) / ha </t>
    </r>
    <r>
      <rPr>
        <b/>
        <sz val="8"/>
        <color theme="1"/>
        <rFont val="Calibri"/>
        <family val="2"/>
        <scheme val="minor"/>
      </rPr>
      <t>2, 9, 11</t>
    </r>
  </si>
  <si>
    <r>
      <t xml:space="preserve">Nutrient content </t>
    </r>
    <r>
      <rPr>
        <b/>
        <sz val="8"/>
        <color theme="1"/>
        <rFont val="Calibri"/>
        <family val="2"/>
        <scheme val="minor"/>
      </rPr>
      <t>3</t>
    </r>
  </si>
  <si>
    <r>
      <t xml:space="preserve">C (%) </t>
    </r>
    <r>
      <rPr>
        <b/>
        <sz val="8"/>
        <color theme="1"/>
        <rFont val="Calibri"/>
        <family val="2"/>
        <scheme val="minor"/>
      </rPr>
      <t>16</t>
    </r>
  </si>
  <si>
    <t>Carbon content. Lehrbuch der Botanik, 1978</t>
  </si>
  <si>
    <t>K</t>
  </si>
  <si>
    <t>kg / dt</t>
  </si>
  <si>
    <t xml:space="preserve">kg / dt </t>
  </si>
  <si>
    <t>kg / FM dt</t>
  </si>
  <si>
    <r>
      <t xml:space="preserve">yield nutrient content </t>
    </r>
    <r>
      <rPr>
        <b/>
        <sz val="8"/>
        <color theme="1"/>
        <rFont val="Calibri"/>
        <family val="2"/>
        <scheme val="minor"/>
      </rPr>
      <t>7, 8</t>
    </r>
  </si>
  <si>
    <r>
      <t>yield leftover nutrient content</t>
    </r>
    <r>
      <rPr>
        <b/>
        <sz val="8"/>
        <color theme="1"/>
        <rFont val="Calibri"/>
        <family val="2"/>
        <scheme val="minor"/>
      </rPr>
      <t xml:space="preserve"> 7, 8</t>
    </r>
  </si>
  <si>
    <t>Leftover percentage</t>
  </si>
  <si>
    <t>N and P content KTBL, 2018</t>
  </si>
  <si>
    <t>Arugula</t>
  </si>
  <si>
    <r>
      <t xml:space="preserve">Apple, pears </t>
    </r>
    <r>
      <rPr>
        <sz val="8"/>
        <color indexed="8"/>
        <rFont val="Calibri"/>
        <family val="2"/>
      </rPr>
      <t xml:space="preserve">10, </t>
    </r>
  </si>
  <si>
    <t>the average of apples and peers is taken for yield. For nutrient content apple is taken as the model product.</t>
  </si>
  <si>
    <t>Nutrient contents. Souci, 2008</t>
  </si>
  <si>
    <t>without processing</t>
  </si>
  <si>
    <t>Vegetal products (crop after processing + crops without processing + fruit/veggies)</t>
  </si>
  <si>
    <t>Flow</t>
  </si>
  <si>
    <t>import through processing</t>
  </si>
  <si>
    <t>dairy through processing</t>
  </si>
  <si>
    <t>fruit and vegetable through processing</t>
  </si>
  <si>
    <t>crops after processing</t>
  </si>
  <si>
    <t>after processing</t>
  </si>
  <si>
    <t>ratio byproducts?</t>
  </si>
  <si>
    <t>meat</t>
  </si>
  <si>
    <t>egg</t>
  </si>
  <si>
    <t>crops directly (potatoe)</t>
  </si>
  <si>
    <t>flow</t>
  </si>
  <si>
    <t>wastewater (from industry and households)</t>
  </si>
  <si>
    <t>Remains in canals</t>
  </si>
  <si>
    <t>direct discharge to ground and surface water</t>
  </si>
  <si>
    <t>L</t>
  </si>
  <si>
    <t>N (mg /L)</t>
  </si>
  <si>
    <t>P (mg/L)</t>
  </si>
  <si>
    <t>Total unused nutrients</t>
  </si>
  <si>
    <t>Nutrients</t>
  </si>
  <si>
    <r>
      <t>mass USK (ton)</t>
    </r>
    <r>
      <rPr>
        <b/>
        <sz val="8"/>
        <color theme="4" tint="0.39997558519241921"/>
        <rFont val="Calibri"/>
        <family val="2"/>
        <scheme val="minor"/>
      </rPr>
      <t xml:space="preserve"> 1, 2, 11, 12, 13</t>
    </r>
  </si>
  <si>
    <t>Use</t>
  </si>
  <si>
    <t>assumed 4 cuts</t>
  </si>
  <si>
    <t>9,0</t>
  </si>
  <si>
    <r>
      <t xml:space="preserve">grazing </t>
    </r>
    <r>
      <rPr>
        <sz val="8"/>
        <color theme="1"/>
        <rFont val="Calibri"/>
        <family val="2"/>
        <scheme val="minor"/>
      </rPr>
      <t>3</t>
    </r>
  </si>
  <si>
    <t>assumed intensive pasturing</t>
  </si>
  <si>
    <t>K and P not given for grazing, same ratio N:P and N:K used as in harvest with mowing</t>
  </si>
  <si>
    <r>
      <t xml:space="preserve">Grazed </t>
    </r>
    <r>
      <rPr>
        <sz val="8"/>
        <color theme="1"/>
        <rFont val="Calibri"/>
        <family val="2"/>
        <scheme val="minor"/>
      </rPr>
      <t>5</t>
    </r>
  </si>
  <si>
    <r>
      <t xml:space="preserve">Mown </t>
    </r>
    <r>
      <rPr>
        <sz val="8"/>
        <color theme="1"/>
        <rFont val="Calibri"/>
        <family val="2"/>
        <scheme val="minor"/>
      </rPr>
      <t>5</t>
    </r>
  </si>
  <si>
    <t>assumed 50:50 use grazing and mowing for silage and hay</t>
  </si>
  <si>
    <t>total harvest</t>
  </si>
  <si>
    <t>Nutrients harvested (kg)</t>
  </si>
  <si>
    <r>
      <t xml:space="preserve">silage harvesting (with max 20% hay portion) </t>
    </r>
    <r>
      <rPr>
        <sz val="8"/>
        <color theme="1"/>
        <rFont val="Calibri"/>
        <family val="2"/>
        <scheme val="minor"/>
      </rPr>
      <t>2</t>
    </r>
  </si>
  <si>
    <r>
      <t>t TM / ha</t>
    </r>
    <r>
      <rPr>
        <b/>
        <sz val="8"/>
        <color theme="4" tint="0.39997558519241921"/>
        <rFont val="Calibri"/>
        <family val="2"/>
        <scheme val="minor"/>
      </rPr>
      <t xml:space="preserve"> 1</t>
    </r>
  </si>
  <si>
    <r>
      <t>Nutrient harvested (kg/ha)</t>
    </r>
    <r>
      <rPr>
        <b/>
        <sz val="8"/>
        <color theme="1"/>
        <rFont val="Calibri"/>
        <family val="2"/>
        <scheme val="minor"/>
      </rPr>
      <t xml:space="preserve"> 1</t>
    </r>
  </si>
  <si>
    <t>available land (ha)</t>
  </si>
  <si>
    <t>to animals</t>
  </si>
  <si>
    <t>type of processing</t>
  </si>
  <si>
    <t>N (mg/L)</t>
  </si>
  <si>
    <t>Eddy and Metcalf, 2014. As the N and P content as tested at the Salmorth WTTP is at the higher side compared to literature, we also took the max. K content.</t>
  </si>
  <si>
    <t>based on the loss on ignition value as tested (Wessling in May 2016). This was 55.2%. Assumed is 58% of the OM is carbon.</t>
  </si>
  <si>
    <t>Based on COD (German=CSB)/TOC (COD=49.2+3*TOC) of influent wastewater. Dubber and Gray, 2010.</t>
  </si>
  <si>
    <t>Volume (L)</t>
  </si>
  <si>
    <t>Loss during processing</t>
  </si>
  <si>
    <r>
      <t xml:space="preserve">nutrient content </t>
    </r>
    <r>
      <rPr>
        <b/>
        <sz val="8"/>
        <color theme="1"/>
        <rFont val="Calibri"/>
        <family val="2"/>
        <scheme val="minor"/>
      </rPr>
      <t>3</t>
    </r>
  </si>
  <si>
    <r>
      <t xml:space="preserve">biomass </t>
    </r>
    <r>
      <rPr>
        <b/>
        <sz val="8"/>
        <color theme="1"/>
        <rFont val="Calibri"/>
        <family val="2"/>
        <scheme val="minor"/>
      </rPr>
      <t>2</t>
    </r>
  </si>
  <si>
    <r>
      <t xml:space="preserve">volume (m³) </t>
    </r>
    <r>
      <rPr>
        <b/>
        <sz val="8"/>
        <color theme="1"/>
        <rFont val="Calibri"/>
        <family val="2"/>
        <scheme val="minor"/>
      </rPr>
      <t>1</t>
    </r>
  </si>
  <si>
    <r>
      <t>K(mg/L)</t>
    </r>
    <r>
      <rPr>
        <b/>
        <sz val="8"/>
        <color theme="1"/>
        <rFont val="Calibri"/>
        <family val="2"/>
        <scheme val="minor"/>
      </rPr>
      <t xml:space="preserve"> 4</t>
    </r>
  </si>
  <si>
    <r>
      <t>C (mg/L)</t>
    </r>
    <r>
      <rPr>
        <b/>
        <sz val="8"/>
        <color theme="1"/>
        <rFont val="Calibri"/>
        <family val="2"/>
        <scheme val="minor"/>
      </rPr>
      <t>5</t>
    </r>
  </si>
  <si>
    <r>
      <t xml:space="preserve">m³ </t>
    </r>
    <r>
      <rPr>
        <sz val="8"/>
        <color theme="1"/>
        <rFont val="Calibri"/>
        <family val="2"/>
        <scheme val="minor"/>
      </rPr>
      <t>1</t>
    </r>
  </si>
  <si>
    <r>
      <t xml:space="preserve">nutrient content </t>
    </r>
    <r>
      <rPr>
        <sz val="8"/>
        <color theme="1"/>
        <rFont val="Calibri"/>
        <family val="2"/>
        <scheme val="minor"/>
      </rPr>
      <t>2</t>
    </r>
  </si>
  <si>
    <r>
      <t xml:space="preserve">K (mgL) </t>
    </r>
    <r>
      <rPr>
        <sz val="8"/>
        <color theme="1"/>
        <rFont val="Calibri"/>
        <family val="2"/>
        <scheme val="minor"/>
      </rPr>
      <t>3</t>
    </r>
  </si>
  <si>
    <r>
      <t xml:space="preserve">TOC (mg/L) </t>
    </r>
    <r>
      <rPr>
        <sz val="8"/>
        <color theme="1"/>
        <rFont val="Calibri"/>
        <family val="2"/>
        <scheme val="minor"/>
      </rPr>
      <t>4</t>
    </r>
  </si>
  <si>
    <t>Wastwater (L)</t>
  </si>
  <si>
    <t>Remain in canalization (L)</t>
  </si>
  <si>
    <r>
      <t xml:space="preserve">Loss on ignition </t>
    </r>
    <r>
      <rPr>
        <b/>
        <sz val="8"/>
        <color theme="1"/>
        <rFont val="Calibri"/>
        <family val="2"/>
        <scheme val="minor"/>
      </rPr>
      <t>7</t>
    </r>
  </si>
  <si>
    <t>district</t>
  </si>
  <si>
    <t>Lost for use in system</t>
  </si>
  <si>
    <t>not</t>
  </si>
  <si>
    <t>Inhabitants of district Kleve</t>
  </si>
  <si>
    <t>Average percentage food waste in biowaste in grey bin. Umweltbundesamt, 2015</t>
  </si>
  <si>
    <t>Average percentage garden waste in biowaste in grey bin. Umweltbundesamt, 2015</t>
  </si>
  <si>
    <t>lost for use in system</t>
  </si>
  <si>
    <r>
      <t xml:space="preserve">grey bin food waste </t>
    </r>
    <r>
      <rPr>
        <sz val="8"/>
        <color theme="1"/>
        <rFont val="Calibri"/>
        <family val="2"/>
        <scheme val="minor"/>
      </rPr>
      <t>3, 4, 5, 7, 8</t>
    </r>
  </si>
  <si>
    <r>
      <t xml:space="preserve">grey bin garden waste </t>
    </r>
    <r>
      <rPr>
        <sz val="8"/>
        <color theme="1"/>
        <rFont val="Calibri"/>
        <family val="2"/>
        <scheme val="minor"/>
      </rPr>
      <t>3, 4, 6, 7, 8</t>
    </r>
  </si>
  <si>
    <t>The same nutrient content and DM is assumed as the biowaste disgarded in the bioton.</t>
  </si>
  <si>
    <t>Average kg biowaste per person per year in grey bin in Germany. Umweltbundesamt, 2015</t>
  </si>
  <si>
    <t>Average kg organic waste disgarded in grey bin in district Kleve.</t>
  </si>
  <si>
    <t>Mass Umweltbundesamt (ton)</t>
  </si>
  <si>
    <t>Sewage sludge (l)</t>
  </si>
  <si>
    <r>
      <t xml:space="preserve">Effluent </t>
    </r>
    <r>
      <rPr>
        <b/>
        <sz val="8"/>
        <color theme="1"/>
        <rFont val="Calibri"/>
        <family val="2"/>
        <scheme val="minor"/>
      </rPr>
      <t>2</t>
    </r>
  </si>
  <si>
    <r>
      <t xml:space="preserve">Leftover </t>
    </r>
    <r>
      <rPr>
        <b/>
        <sz val="8"/>
        <color theme="1"/>
        <rFont val="Calibri"/>
        <family val="2"/>
        <scheme val="minor"/>
      </rPr>
      <t>11</t>
    </r>
  </si>
  <si>
    <r>
      <t xml:space="preserve">33% of straw </t>
    </r>
    <r>
      <rPr>
        <b/>
        <sz val="8"/>
        <color theme="5"/>
        <rFont val="Calibri"/>
        <family val="2"/>
        <scheme val="minor"/>
      </rPr>
      <t>12</t>
    </r>
  </si>
  <si>
    <t>The yield leftover is assumed to stay on the field. This is based on the Nährstoffbericht (LWK NRW 2017).</t>
  </si>
  <si>
    <t>33% of the straw of the cereals is used in animal prodiction. This is based on the Nährstoffbericht (LWK NRW 2017).</t>
  </si>
  <si>
    <t>C</t>
  </si>
  <si>
    <r>
      <t>all organic fertilizers imported</t>
    </r>
    <r>
      <rPr>
        <sz val="8"/>
        <color theme="1"/>
        <rFont val="Calibri"/>
        <family val="2"/>
        <scheme val="minor"/>
      </rPr>
      <t xml:space="preserve"> 4</t>
    </r>
  </si>
  <si>
    <r>
      <t xml:space="preserve">Digestate imported </t>
    </r>
    <r>
      <rPr>
        <sz val="8"/>
        <color theme="1"/>
        <rFont val="Calibri"/>
        <family val="2"/>
        <scheme val="minor"/>
      </rPr>
      <t>4</t>
    </r>
  </si>
  <si>
    <t>Percentage organic fertilizer export animal origin</t>
  </si>
  <si>
    <t>Total export N</t>
  </si>
  <si>
    <t>Animal N export</t>
  </si>
  <si>
    <t>Export P2O5</t>
  </si>
  <si>
    <t>Export P</t>
  </si>
  <si>
    <t>Export P animal origin</t>
  </si>
  <si>
    <t>t</t>
  </si>
  <si>
    <t>Sewage sludge export</t>
  </si>
  <si>
    <r>
      <t xml:space="preserve">kg N / ha LF </t>
    </r>
    <r>
      <rPr>
        <b/>
        <sz val="8"/>
        <color theme="1"/>
        <rFont val="Calibri"/>
        <family val="2"/>
        <scheme val="minor"/>
      </rPr>
      <t>4</t>
    </r>
  </si>
  <si>
    <r>
      <t xml:space="preserve">kg P2O5 / ha LF </t>
    </r>
    <r>
      <rPr>
        <b/>
        <sz val="8"/>
        <color theme="1"/>
        <rFont val="Calibri"/>
        <family val="2"/>
        <scheme val="minor"/>
      </rPr>
      <t>4</t>
    </r>
  </si>
  <si>
    <t>digestate stays in district. Nährstoffbericht LWK NRW, 2017</t>
  </si>
  <si>
    <t>manure produced</t>
  </si>
  <si>
    <t>Manure produced after substraction storage and housing losses</t>
  </si>
  <si>
    <t>Animal manure Import</t>
  </si>
  <si>
    <t>kg P consumed</t>
  </si>
  <si>
    <t>Kg P available</t>
  </si>
  <si>
    <t>gram P consumed</t>
  </si>
  <si>
    <t>meat (life weight)</t>
  </si>
  <si>
    <t>manure</t>
  </si>
  <si>
    <t>grass / silage</t>
  </si>
  <si>
    <t>straw</t>
  </si>
  <si>
    <t>feed crops</t>
  </si>
  <si>
    <t xml:space="preserve">losses during housing /storage </t>
  </si>
  <si>
    <t>byproducts from crop processing</t>
  </si>
  <si>
    <t>Total feed import required</t>
  </si>
  <si>
    <t>Input local / consumed local</t>
  </si>
  <si>
    <t>Output / produced</t>
  </si>
  <si>
    <t>Difference Nährstoffbericht and data received LWK</t>
  </si>
  <si>
    <t>pasture (grazing and cutting or only grazing)</t>
  </si>
  <si>
    <t>meadow (mowing only)</t>
  </si>
  <si>
    <t>non producing grassland</t>
  </si>
  <si>
    <r>
      <t xml:space="preserve">vegetable </t>
    </r>
    <r>
      <rPr>
        <sz val="8"/>
        <color theme="4" tint="0.39997558519241921"/>
        <rFont val="Calibri"/>
        <family val="2"/>
        <scheme val="minor"/>
      </rPr>
      <t>5, 26</t>
    </r>
  </si>
  <si>
    <r>
      <t>fruit and fruit juices</t>
    </r>
    <r>
      <rPr>
        <sz val="8"/>
        <color theme="4" tint="0.39997558519241921"/>
        <rFont val="Calibri"/>
        <family val="2"/>
        <scheme val="minor"/>
      </rPr>
      <t xml:space="preserve"> 46</t>
    </r>
  </si>
  <si>
    <r>
      <t xml:space="preserve">potato products </t>
    </r>
    <r>
      <rPr>
        <sz val="8"/>
        <color theme="4" tint="0.39997558519241921"/>
        <rFont val="Calibri"/>
        <family val="2"/>
        <scheme val="minor"/>
      </rPr>
      <t>44</t>
    </r>
  </si>
  <si>
    <r>
      <t xml:space="preserve">meat incl. Game and poultry </t>
    </r>
    <r>
      <rPr>
        <sz val="8"/>
        <color theme="4" tint="0.39997558519241921"/>
        <rFont val="Calibri"/>
        <family val="2"/>
        <scheme val="minor"/>
      </rPr>
      <t>28, 50</t>
    </r>
  </si>
  <si>
    <r>
      <t>fish and fish products</t>
    </r>
    <r>
      <rPr>
        <sz val="8"/>
        <color theme="4" tint="0.39997558519241921"/>
        <rFont val="Calibri"/>
        <family val="2"/>
        <scheme val="minor"/>
      </rPr>
      <t xml:space="preserve"> 32, 51</t>
    </r>
  </si>
  <si>
    <r>
      <t>dairy products and desserts</t>
    </r>
    <r>
      <rPr>
        <sz val="8"/>
        <color theme="4" tint="0.39997558519241921"/>
        <rFont val="Calibri"/>
        <family val="2"/>
        <scheme val="minor"/>
      </rPr>
      <t xml:space="preserve"> 12, 41</t>
    </r>
  </si>
  <si>
    <r>
      <t>side dishes</t>
    </r>
    <r>
      <rPr>
        <sz val="8"/>
        <color theme="4" tint="0.39997558519241921"/>
        <rFont val="Calibri"/>
        <family val="2"/>
        <scheme val="minor"/>
      </rPr>
      <t>6</t>
    </r>
  </si>
  <si>
    <r>
      <t xml:space="preserve">baking products incl. Pastry </t>
    </r>
    <r>
      <rPr>
        <sz val="8"/>
        <color theme="4" tint="0.39997558519241921"/>
        <rFont val="Calibri"/>
        <family val="2"/>
        <scheme val="minor"/>
      </rPr>
      <t>52</t>
    </r>
  </si>
  <si>
    <r>
      <t>ice</t>
    </r>
    <r>
      <rPr>
        <sz val="8"/>
        <color theme="4" tint="0.39997558519241921"/>
        <rFont val="Calibri"/>
        <family val="2"/>
        <scheme val="minor"/>
      </rPr>
      <t>7, 12, 41</t>
    </r>
  </si>
  <si>
    <t>took chicken egg for nutrient content</t>
  </si>
  <si>
    <t>#/p/y</t>
  </si>
  <si>
    <t>assumed weight egg 57 gram</t>
  </si>
  <si>
    <r>
      <t>eggs</t>
    </r>
    <r>
      <rPr>
        <sz val="8"/>
        <color theme="1"/>
        <rFont val="Calibri"/>
        <family val="2"/>
        <scheme val="minor"/>
      </rPr>
      <t xml:space="preserve"> 10, 11, 39, 58</t>
    </r>
  </si>
  <si>
    <t>kg / p / yr</t>
  </si>
  <si>
    <t>l/p/y</t>
  </si>
  <si>
    <t>assume data frozen food and alcoholic drinks is also included in food groups (ex cereals for beer)</t>
  </si>
  <si>
    <r>
      <t>beer</t>
    </r>
    <r>
      <rPr>
        <sz val="8"/>
        <color theme="4" tint="0.39997558519241921"/>
        <rFont val="Calibri"/>
        <family val="2"/>
        <scheme val="minor"/>
      </rPr>
      <t>8, 40</t>
    </r>
  </si>
  <si>
    <r>
      <t xml:space="preserve">spirits for consumption </t>
    </r>
    <r>
      <rPr>
        <sz val="8"/>
        <color theme="4" tint="0.39997558519241921"/>
        <rFont val="Calibri"/>
        <family val="2"/>
        <scheme val="minor"/>
      </rPr>
      <t>13, 42</t>
    </r>
  </si>
  <si>
    <r>
      <t xml:space="preserve">sparkling wine </t>
    </r>
    <r>
      <rPr>
        <sz val="8"/>
        <color theme="4" tint="0.39997558519241921"/>
        <rFont val="Calibri"/>
        <family val="2"/>
        <scheme val="minor"/>
      </rPr>
      <t>43</t>
    </r>
  </si>
  <si>
    <t>assumed 20 gram / 1000 ml tea (Souci, 2008)</t>
  </si>
  <si>
    <t>assumed 55 gram / 1000 ml coffee (https://fellowproducts.com/blogs/learn/the-golden-ratio-for-brewing-coffee)</t>
  </si>
  <si>
    <r>
      <t xml:space="preserve">black tee </t>
    </r>
    <r>
      <rPr>
        <sz val="8"/>
        <color theme="1"/>
        <rFont val="Calibri"/>
        <family val="2"/>
        <scheme val="minor"/>
      </rPr>
      <t>53, 60</t>
    </r>
  </si>
  <si>
    <r>
      <t>herb / fruit tee</t>
    </r>
    <r>
      <rPr>
        <sz val="8"/>
        <color theme="1"/>
        <rFont val="Calibri"/>
        <family val="2"/>
        <scheme val="minor"/>
      </rPr>
      <t xml:space="preserve"> 53, 56, 60</t>
    </r>
  </si>
  <si>
    <r>
      <t xml:space="preserve">coffee </t>
    </r>
    <r>
      <rPr>
        <sz val="8"/>
        <color theme="1"/>
        <rFont val="Calibri"/>
        <family val="2"/>
        <scheme val="minor"/>
      </rPr>
      <t>53, 55, 59</t>
    </r>
  </si>
  <si>
    <t>Import drinks</t>
  </si>
  <si>
    <t>gram K consumed</t>
  </si>
  <si>
    <t>kg K consumed</t>
  </si>
  <si>
    <t>Kg K available</t>
  </si>
  <si>
    <t>import vegetal</t>
  </si>
  <si>
    <t>Import animal</t>
  </si>
  <si>
    <t>import total</t>
  </si>
  <si>
    <t>average</t>
  </si>
  <si>
    <t>local animal consumed</t>
  </si>
  <si>
    <t>Local animal products produced (eggs and milk)</t>
  </si>
  <si>
    <r>
      <t>Total Ton</t>
    </r>
    <r>
      <rPr>
        <sz val="8"/>
        <color theme="1"/>
        <rFont val="Calibri"/>
        <family val="2"/>
        <scheme val="minor"/>
      </rPr>
      <t xml:space="preserve"> 3</t>
    </r>
  </si>
  <si>
    <t xml:space="preserve">Reinhard Elfrich K+S Minerals and Agriculture GmbH, 2020
</t>
  </si>
  <si>
    <t>C/N ratio, KTBL, 2009. Taken the one of NawaRo and pig slurry as those are most in the substrate</t>
  </si>
  <si>
    <t>K from animal (kg)</t>
  </si>
  <si>
    <t>K2O from animal production (kg)</t>
  </si>
  <si>
    <t>K from crop production (kg)</t>
  </si>
  <si>
    <t>K2O from crop production (kg)</t>
  </si>
  <si>
    <t>P from animal (kg)</t>
  </si>
  <si>
    <t>P2O5 from animal production (kg)</t>
  </si>
  <si>
    <t>P from crop production (kg)</t>
  </si>
  <si>
    <t>P2O5 from crop production (kg)</t>
  </si>
  <si>
    <t>N from crop production (kg)</t>
  </si>
  <si>
    <t>N from animal production (kg)</t>
  </si>
  <si>
    <t>C from crop production (kg)</t>
  </si>
  <si>
    <t>C from animal production (kg)</t>
  </si>
  <si>
    <r>
      <t xml:space="preserve">kg C </t>
    </r>
    <r>
      <rPr>
        <b/>
        <sz val="8"/>
        <color theme="1"/>
        <rFont val="Calibri"/>
        <family val="2"/>
        <scheme val="minor"/>
      </rPr>
      <t>5</t>
    </r>
  </si>
  <si>
    <r>
      <t>kg / t FM</t>
    </r>
    <r>
      <rPr>
        <b/>
        <sz val="8"/>
        <color theme="1"/>
        <rFont val="Calibri"/>
        <family val="2"/>
        <scheme val="minor"/>
      </rPr>
      <t xml:space="preserve"> 3</t>
    </r>
  </si>
  <si>
    <t>total fresh matter (ton)</t>
  </si>
  <si>
    <t>KTBL, 2009</t>
  </si>
  <si>
    <t>KTBL, 2009. Chosen digestate resulting from NawaRo and pig slurry as these are the substrates most used.</t>
  </si>
  <si>
    <t>kg K2O</t>
  </si>
  <si>
    <r>
      <t xml:space="preserve">C/N </t>
    </r>
    <r>
      <rPr>
        <sz val="8"/>
        <color theme="5"/>
        <rFont val="Calibri"/>
        <family val="2"/>
        <scheme val="minor"/>
      </rPr>
      <t>1</t>
    </r>
  </si>
  <si>
    <r>
      <t>K2O kg / t TM</t>
    </r>
    <r>
      <rPr>
        <sz val="8"/>
        <color theme="1"/>
        <rFont val="Calibri"/>
        <family val="2"/>
        <scheme val="minor"/>
      </rPr>
      <t xml:space="preserve"> 1</t>
    </r>
  </si>
  <si>
    <t xml:space="preserve">KTBL, 2018, 2009 </t>
  </si>
  <si>
    <t>local all</t>
  </si>
  <si>
    <t>percentage local total diet</t>
  </si>
  <si>
    <t>local consumption</t>
  </si>
  <si>
    <t>total export</t>
  </si>
  <si>
    <t>percentage animal local products</t>
  </si>
  <si>
    <t>percentage leaving area</t>
  </si>
  <si>
    <t>percentages</t>
  </si>
  <si>
    <t>other uses</t>
  </si>
  <si>
    <t xml:space="preserve">agriculture </t>
  </si>
  <si>
    <t>bush beans taken as model product as this is most cultivated in NRW (IT NRW, 2016 https://webshop.it.nrw.de/gratis/C279%20201700.pdf)</t>
  </si>
  <si>
    <t>onion taken as model product as this is most cultivated in NRW (IT NRW, 2016 https://webshop.it.nrw.de/gratis/C279%20201700.pdf)</t>
  </si>
  <si>
    <t>iceberg lettuce taken as model product as this is most cultivated in NRW (IT NRW, 2016 https://webshop.it.nrw.de/gratis/C279%20201700.pdf). For nutrient content "Kopfsalat".</t>
  </si>
  <si>
    <t>beetroot taken as model product as this is most cultivated in NRW (IT NRW, 2016 https://webshop.it.nrw.de/gratis/C279%20201700.pdf)</t>
  </si>
  <si>
    <t>carrots taken as model product as this is most cultivated in NRW (IT NRW, 2016 https://webshop.it.nrw.de/gratis/C279%20201700.pdf)</t>
  </si>
  <si>
    <t>Other organic fertilizer</t>
  </si>
  <si>
    <t>landscaping</t>
  </si>
  <si>
    <r>
      <t xml:space="preserve">N content (% of DM) </t>
    </r>
    <r>
      <rPr>
        <b/>
        <sz val="8"/>
        <color theme="1"/>
        <rFont val="Calibri"/>
        <family val="2"/>
        <scheme val="minor"/>
      </rPr>
      <t>5, 6</t>
    </r>
  </si>
  <si>
    <r>
      <t xml:space="preserve">P2O5 (% of DM) </t>
    </r>
    <r>
      <rPr>
        <b/>
        <sz val="8"/>
        <color theme="1"/>
        <rFont val="Calibri"/>
        <family val="2"/>
        <scheme val="minor"/>
      </rPr>
      <t xml:space="preserve">5 </t>
    </r>
  </si>
  <si>
    <t>P2O5 (ton)</t>
  </si>
  <si>
    <t>K2O (% of DM)</t>
  </si>
  <si>
    <r>
      <t>Total m</t>
    </r>
    <r>
      <rPr>
        <sz val="11"/>
        <color theme="1"/>
        <rFont val="Calibri"/>
        <family val="2"/>
      </rPr>
      <t>³</t>
    </r>
  </si>
  <si>
    <t>ton</t>
  </si>
  <si>
    <t>data received from wwtp´s receiving wastewater from 63% of the population attached to the canalisation, data for 2016</t>
  </si>
  <si>
    <t>for 2016</t>
  </si>
  <si>
    <t>data received from wwtp´s receiving wastewater from 48% of the population attached to the canalisation, data for 2016 and 2020</t>
  </si>
  <si>
    <r>
      <t xml:space="preserve">Volume (L) </t>
    </r>
    <r>
      <rPr>
        <b/>
        <sz val="8"/>
        <color theme="1"/>
        <rFont val="Calibri"/>
        <family val="2"/>
        <scheme val="minor"/>
      </rPr>
      <t>1</t>
    </r>
  </si>
  <si>
    <t>Elwas, 2016</t>
  </si>
  <si>
    <t xml:space="preserve">N (mg/L) </t>
  </si>
  <si>
    <r>
      <t>nutrient content</t>
    </r>
    <r>
      <rPr>
        <b/>
        <sz val="8"/>
        <color theme="1"/>
        <rFont val="Calibri"/>
        <family val="2"/>
        <scheme val="minor"/>
      </rPr>
      <t xml:space="preserve"> 2</t>
    </r>
  </si>
  <si>
    <t>nutrient content received from WWTP`s receiving 63% of the population attached to the canalisation. Data from 2016</t>
  </si>
  <si>
    <r>
      <t>K (mg/L)</t>
    </r>
    <r>
      <rPr>
        <b/>
        <sz val="8"/>
        <color theme="1"/>
        <rFont val="Calibri"/>
        <family val="2"/>
        <scheme val="minor"/>
      </rPr>
      <t xml:space="preserve"> 3</t>
    </r>
  </si>
  <si>
    <t>Eddy and Metcalf</t>
  </si>
  <si>
    <t xml:space="preserve">including rain water </t>
  </si>
  <si>
    <t>sewage sludge (t)</t>
  </si>
  <si>
    <t>efficiency (%)</t>
  </si>
  <si>
    <t>left over (t)</t>
  </si>
  <si>
    <t>effluent (t)</t>
  </si>
  <si>
    <t>total edible weight (kg)</t>
  </si>
  <si>
    <r>
      <t>Nutrients slaughter waste (kg)</t>
    </r>
    <r>
      <rPr>
        <b/>
        <sz val="8"/>
        <color theme="1"/>
        <rFont val="Calibri"/>
        <family val="2"/>
        <scheme val="minor"/>
      </rPr>
      <t>23</t>
    </r>
  </si>
  <si>
    <t>% of destinations</t>
  </si>
  <si>
    <t>nutrient content received from 4 WWTP, tested throughout 2016.</t>
  </si>
  <si>
    <r>
      <t>P animal origin</t>
    </r>
    <r>
      <rPr>
        <sz val="8"/>
        <color theme="1"/>
        <rFont val="Calibri"/>
        <family val="2"/>
        <scheme val="minor"/>
      </rPr>
      <t xml:space="preserve"> 2</t>
    </r>
  </si>
  <si>
    <t>same percentage animal origin used as for N</t>
  </si>
  <si>
    <t>P non-animal</t>
  </si>
  <si>
    <t>Manure export</t>
  </si>
  <si>
    <t>animal manure types produced in Kleve</t>
  </si>
  <si>
    <r>
      <t>cattle</t>
    </r>
    <r>
      <rPr>
        <sz val="8"/>
        <color theme="1"/>
        <rFont val="Calibri"/>
        <family val="2"/>
        <scheme val="minor"/>
      </rPr>
      <t xml:space="preserve"> 1</t>
    </r>
  </si>
  <si>
    <t>average from manure and slurry: dairy cows (heavy and middle breeds), arable crop production and pasturing, dairy production: 8000 (NRW BZL). KTBL, 2009</t>
  </si>
  <si>
    <t>average nutrient content of all types of pig manures and slurries presented in KTBL, 2009</t>
  </si>
  <si>
    <r>
      <t>pigs</t>
    </r>
    <r>
      <rPr>
        <sz val="8"/>
        <color theme="1"/>
        <rFont val="Calibri"/>
        <family val="2"/>
        <scheme val="minor"/>
      </rPr>
      <t xml:space="preserve"> 2</t>
    </r>
  </si>
  <si>
    <r>
      <t xml:space="preserve">poultry </t>
    </r>
    <r>
      <rPr>
        <sz val="8"/>
        <color theme="1"/>
        <rFont val="Calibri"/>
        <family val="2"/>
        <scheme val="minor"/>
      </rPr>
      <t>3</t>
    </r>
  </si>
  <si>
    <t>average nutrient content of all types of poultry manures presented in KTBL, 2009</t>
  </si>
  <si>
    <r>
      <t xml:space="preserve">other </t>
    </r>
    <r>
      <rPr>
        <sz val="8"/>
        <color theme="1"/>
        <rFont val="Calibri"/>
        <family val="2"/>
        <scheme val="minor"/>
      </rPr>
      <t>4</t>
    </r>
  </si>
  <si>
    <t>other is assumed to have average nutrient contents as the average of the other organic fertilizers from which the type was known</t>
  </si>
  <si>
    <t xml:space="preserve">ton </t>
  </si>
  <si>
    <r>
      <t>K2O kg / ton (or m³ in case of slurry)</t>
    </r>
    <r>
      <rPr>
        <b/>
        <sz val="8"/>
        <color theme="1"/>
        <rFont val="Calibri"/>
        <family val="2"/>
        <scheme val="minor"/>
      </rPr>
      <t xml:space="preserve"> 5</t>
    </r>
  </si>
  <si>
    <r>
      <t xml:space="preserve">N kg / ton (or m³ in case of slurry) </t>
    </r>
    <r>
      <rPr>
        <b/>
        <sz val="8"/>
        <color theme="1"/>
        <rFont val="Calibri"/>
        <family val="2"/>
        <scheme val="minor"/>
      </rPr>
      <t>5</t>
    </r>
  </si>
  <si>
    <t>N kg</t>
  </si>
  <si>
    <t>P kg</t>
  </si>
  <si>
    <t>K kg</t>
  </si>
  <si>
    <t>K2O kg</t>
  </si>
  <si>
    <r>
      <t xml:space="preserve">kg N (housing and storage subtracted) </t>
    </r>
    <r>
      <rPr>
        <b/>
        <sz val="8"/>
        <color theme="1"/>
        <rFont val="Calibri"/>
        <family val="2"/>
        <scheme val="minor"/>
      </rPr>
      <t>6</t>
    </r>
  </si>
  <si>
    <t>Nährstoffbericht, LWK NRW, 2018</t>
  </si>
  <si>
    <t>Manure to biogas</t>
  </si>
  <si>
    <t>Manure to crops</t>
  </si>
  <si>
    <t>milk (includes milk output, not that fed at farm)</t>
  </si>
  <si>
    <t>local vegetal products produced (fruit/veggies, crop after processing, crop with only retail)</t>
  </si>
  <si>
    <r>
      <t>total slaughter waste (kg)</t>
    </r>
    <r>
      <rPr>
        <b/>
        <sz val="8"/>
        <color theme="1"/>
        <rFont val="Calibri"/>
        <family val="2"/>
        <scheme val="minor"/>
      </rPr>
      <t xml:space="preserve"> 29</t>
    </r>
  </si>
  <si>
    <t xml:space="preserve">slaughter waste calculated as life weight - edible weight </t>
  </si>
  <si>
    <t>kg C</t>
  </si>
  <si>
    <r>
      <t xml:space="preserve">C/N </t>
    </r>
    <r>
      <rPr>
        <b/>
        <sz val="8"/>
        <color theme="1"/>
        <rFont val="Calibri"/>
        <family val="2"/>
        <scheme val="minor"/>
      </rPr>
      <t>7, 8</t>
    </r>
  </si>
  <si>
    <t>poultry C/N ratio from KTBL 2009</t>
  </si>
  <si>
    <t>For cattle and pig average of all types of manures and slurries are taken, Bokhorst et al., (2001)</t>
  </si>
  <si>
    <t>?</t>
  </si>
  <si>
    <t>Bokhorst: Average from all types of pig manures taken as C/N ratio for pig slurry</t>
  </si>
  <si>
    <t>C/N ratios for cattle manure and slurry from KTBL, 2009</t>
  </si>
  <si>
    <r>
      <t>C content in DM</t>
    </r>
    <r>
      <rPr>
        <b/>
        <sz val="8"/>
        <color theme="1"/>
        <rFont val="Calibri"/>
        <family val="2"/>
        <scheme val="minor"/>
      </rPr>
      <t xml:space="preserve"> 9</t>
    </r>
  </si>
  <si>
    <r>
      <t>DM (%)</t>
    </r>
    <r>
      <rPr>
        <sz val="8"/>
        <color theme="1"/>
        <rFont val="Calibri"/>
        <family val="2"/>
        <scheme val="minor"/>
      </rPr>
      <t xml:space="preserve"> </t>
    </r>
  </si>
  <si>
    <r>
      <t xml:space="preserve">% C in DM </t>
    </r>
    <r>
      <rPr>
        <sz val="8"/>
        <color theme="1"/>
        <rFont val="Calibri"/>
        <family val="2"/>
        <scheme val="minor"/>
      </rPr>
      <t>16</t>
    </r>
  </si>
  <si>
    <t>C/N ratio for maissilage calculated from N and C</t>
  </si>
  <si>
    <t>For maissilage: 50% of DM plant biomass is carbon (Lehrbuch der Botanik)</t>
  </si>
  <si>
    <r>
      <t xml:space="preserve">C/N </t>
    </r>
    <r>
      <rPr>
        <sz val="8"/>
        <color theme="1"/>
        <rFont val="Calibri"/>
        <family val="2"/>
        <scheme val="minor"/>
      </rPr>
      <t>14, 15, 17</t>
    </r>
  </si>
  <si>
    <t>average C/N ration  four most used substrates and assumed as N content of other substrates</t>
  </si>
  <si>
    <t>off from available cause for biogass</t>
  </si>
  <si>
    <t>total consumed</t>
  </si>
  <si>
    <t xml:space="preserve">sludge out of system </t>
  </si>
  <si>
    <t>animal percentage</t>
  </si>
  <si>
    <t>digestate animal</t>
  </si>
  <si>
    <r>
      <t>Digestate plant</t>
    </r>
    <r>
      <rPr>
        <sz val="8"/>
        <color theme="1"/>
        <rFont val="Calibri"/>
        <family val="2"/>
        <scheme val="minor"/>
      </rPr>
      <t xml:space="preserve"> 1 2</t>
    </r>
  </si>
  <si>
    <r>
      <t xml:space="preserve">digestate animal </t>
    </r>
    <r>
      <rPr>
        <sz val="8"/>
        <color theme="1"/>
        <rFont val="Calibri"/>
        <family val="2"/>
        <scheme val="minor"/>
      </rPr>
      <t>6 7</t>
    </r>
  </si>
  <si>
    <r>
      <t xml:space="preserve">kg N </t>
    </r>
    <r>
      <rPr>
        <b/>
        <sz val="8"/>
        <color theme="1"/>
        <rFont val="Calibri"/>
        <family val="2"/>
        <scheme val="minor"/>
      </rPr>
      <t>6</t>
    </r>
  </si>
  <si>
    <r>
      <t xml:space="preserve">kg P </t>
    </r>
    <r>
      <rPr>
        <b/>
        <sz val="8"/>
        <color theme="1"/>
        <rFont val="Calibri"/>
        <family val="2"/>
        <scheme val="minor"/>
      </rPr>
      <t>7</t>
    </r>
  </si>
  <si>
    <r>
      <t xml:space="preserve">kg K </t>
    </r>
    <r>
      <rPr>
        <b/>
        <sz val="8"/>
        <color theme="1"/>
        <rFont val="Calibri"/>
        <family val="2"/>
        <scheme val="minor"/>
      </rPr>
      <t>8</t>
    </r>
  </si>
  <si>
    <t>percentage substrate nitrogen of crop origin, assumed as percentage digestate nitrogen from crop origin</t>
  </si>
  <si>
    <t>percentage substrate phosphorus of crop origin, assumed as percentage phosphorus digestate from crop origin</t>
  </si>
  <si>
    <t>percentage substrate potassium of crop origin, assumed as percentage potassium digestate from crop origin</t>
  </si>
  <si>
    <t>KW 17,5 - 25,0 Kwel / ha LF, average taken, Nährstoffbericht LWK NRW 2017</t>
  </si>
  <si>
    <t>total Kwel</t>
  </si>
  <si>
    <t>Digestate / Kwel. Potentielle ökologische Konsequenzen der Biogasproduktion-Monitoring zu Substratanbau und Gärrestverwertung in SHDigestate production / Kwel. Herrmann, 2008.</t>
  </si>
  <si>
    <t>agricultural land in Cleves</t>
  </si>
  <si>
    <t>Digestate (m³)</t>
  </si>
  <si>
    <r>
      <t xml:space="preserve">N (kg / t FM) </t>
    </r>
    <r>
      <rPr>
        <sz val="8"/>
        <color theme="1"/>
        <rFont val="Calibri"/>
        <family val="2"/>
        <scheme val="minor"/>
      </rPr>
      <t>1</t>
    </r>
  </si>
  <si>
    <r>
      <t xml:space="preserve">P2O5 (kg / t FM) </t>
    </r>
    <r>
      <rPr>
        <sz val="8"/>
        <color theme="1"/>
        <rFont val="Calibri"/>
        <family val="2"/>
        <scheme val="minor"/>
      </rPr>
      <t>1</t>
    </r>
  </si>
  <si>
    <r>
      <t xml:space="preserve">K2O (kg / t FM) </t>
    </r>
    <r>
      <rPr>
        <sz val="8"/>
        <color theme="1"/>
        <rFont val="Calibri"/>
        <family val="2"/>
        <scheme val="minor"/>
      </rPr>
      <t>1</t>
    </r>
  </si>
  <si>
    <r>
      <t xml:space="preserve">C:N </t>
    </r>
    <r>
      <rPr>
        <sz val="8"/>
        <color theme="1"/>
        <rFont val="Calibri"/>
        <family val="2"/>
        <scheme val="minor"/>
      </rPr>
      <t>1</t>
    </r>
  </si>
  <si>
    <t>Digestate (m³) / Kwel. Potentielle ökologische Konsequenzen der Biogasproduktion-Monitoring zu Substratanbau und Gärrestverwertung in SH. Digestate production / Kwel. Herrmann, 2008. and Vilanova Plana, 2016.</t>
  </si>
  <si>
    <t>Biogas in Nordrhein-Westfalen, LWK NRW Website. Stand 27.07.2017</t>
  </si>
  <si>
    <t>KW 17,5 - 25,0 Kwel / 100 ha LF, average taken, Nährstoffbericht LWK NRW 2017</t>
  </si>
  <si>
    <t>assumed per 100 ha LF as that as how it is given in all other sources found</t>
  </si>
  <si>
    <t>https://www.landwirtschaftskammer.de/landwirtschaft/technik/energie/biogas/veroeffentlichungen/biogas-in-nrw.htm</t>
  </si>
  <si>
    <t>total MW</t>
  </si>
  <si>
    <t>Potassium content. KTBL, 2018</t>
  </si>
  <si>
    <t>average K2O content four most used substrates and assumed as K2O content of other substrates</t>
  </si>
  <si>
    <t>ton to crops</t>
  </si>
  <si>
    <t>percentage to all produced</t>
  </si>
  <si>
    <t>weighted average</t>
  </si>
  <si>
    <t>DM content of sewage sludge as tested at USK</t>
  </si>
  <si>
    <r>
      <t xml:space="preserve">FM </t>
    </r>
    <r>
      <rPr>
        <b/>
        <sz val="8"/>
        <rFont val="Calibri"/>
        <family val="2"/>
        <scheme val="minor"/>
      </rPr>
      <t>12</t>
    </r>
  </si>
  <si>
    <r>
      <t xml:space="preserve">P content % </t>
    </r>
    <r>
      <rPr>
        <b/>
        <sz val="8"/>
        <color theme="1"/>
        <rFont val="Calibri"/>
        <family val="2"/>
        <scheme val="minor"/>
      </rPr>
      <t>3, 5</t>
    </r>
  </si>
  <si>
    <t>phosphate?</t>
  </si>
  <si>
    <t>http://www.agroservicesinternational.com/Education/Fert6.html</t>
  </si>
  <si>
    <t>leftover wastewater not water</t>
  </si>
  <si>
    <t>per capita annual ww (kg)</t>
  </si>
  <si>
    <t>total produced animal</t>
  </si>
  <si>
    <t>animal source food required (not including fish)</t>
  </si>
  <si>
    <t>animal. percentage produced requird for consumuption</t>
  </si>
  <si>
    <t>all. percentage produced requird for consumuption</t>
  </si>
  <si>
    <t>total mass</t>
  </si>
  <si>
    <t>% mass NL</t>
  </si>
  <si>
    <t>self sufficiency P/C</t>
  </si>
  <si>
    <t xml:space="preserve">Share of milk distributed to </t>
  </si>
  <si>
    <t>Milk (kg) per cow</t>
  </si>
  <si>
    <t>Milk (l) per cow and year</t>
  </si>
  <si>
    <t>IT.NRW https://www.it.nrw/sites/default/files/atoms/files/436_20.pdf</t>
  </si>
  <si>
    <r>
      <t xml:space="preserve">Amount of dairy cows in Kleve 2016 </t>
    </r>
    <r>
      <rPr>
        <sz val="8"/>
        <color theme="1"/>
        <rFont val="Calibri"/>
        <family val="2"/>
        <scheme val="minor"/>
      </rPr>
      <t>4</t>
    </r>
  </si>
  <si>
    <r>
      <t xml:space="preserve">Conversion: l to kg of milk </t>
    </r>
    <r>
      <rPr>
        <sz val="8"/>
        <color theme="1"/>
        <rFont val="Calibri"/>
        <family val="2"/>
        <scheme val="minor"/>
      </rPr>
      <t>5</t>
    </r>
  </si>
  <si>
    <t>https://de.wikipedia.org/wiki/Milchleistung</t>
  </si>
  <si>
    <t>Assuming that the number of eggs in Kleve is correct</t>
  </si>
  <si>
    <t>LLU hens</t>
  </si>
  <si>
    <t>LLU of meat poultry</t>
  </si>
  <si>
    <t>number of other poultry</t>
  </si>
  <si>
    <t xml:space="preserve">t of slaughtered poultry in NRW 2019 </t>
  </si>
  <si>
    <t>https://www.it.nrw/statistik/wirtschaft-und-umwelt/land-und-forstwirtschaft</t>
  </si>
  <si>
    <t>these numbers are LLU</t>
  </si>
  <si>
    <t xml:space="preserve">animal type </t>
  </si>
  <si>
    <t>egg-laying henns</t>
  </si>
  <si>
    <t>turkey</t>
  </si>
  <si>
    <t>duck</t>
  </si>
  <si>
    <t>goose</t>
  </si>
  <si>
    <t>other cows</t>
  </si>
  <si>
    <t>female calves (&lt; 8 months)</t>
  </si>
  <si>
    <t>male calves (&lt; 8 months)</t>
  </si>
  <si>
    <t>young heifer (8 - 12 months)</t>
  </si>
  <si>
    <t>young bull (8 - 12 months)</t>
  </si>
  <si>
    <t>bull (1 - 2 years)</t>
  </si>
  <si>
    <t>heifer (1 - 2 years)</t>
  </si>
  <si>
    <t>old bull (&gt; 2 years)</t>
  </si>
  <si>
    <t>old heifer (&gt; 2 years)</t>
  </si>
  <si>
    <t>bull</t>
  </si>
  <si>
    <t>youngstock</t>
  </si>
  <si>
    <t>mutterkuh</t>
  </si>
  <si>
    <t>others</t>
  </si>
  <si>
    <t>liquid</t>
  </si>
  <si>
    <t>solid</t>
  </si>
  <si>
    <t>animal share to total cattle population</t>
  </si>
  <si>
    <t>sum</t>
  </si>
  <si>
    <t>total share of cattle on liquid manure catchment</t>
  </si>
  <si>
    <t>derived from calculations in "egg"</t>
  </si>
  <si>
    <r>
      <t xml:space="preserve">animal number </t>
    </r>
    <r>
      <rPr>
        <sz val="8"/>
        <color theme="1"/>
        <rFont val="Calibri"/>
        <family val="2"/>
        <scheme val="minor"/>
      </rPr>
      <t>1</t>
    </r>
  </si>
  <si>
    <r>
      <t xml:space="preserve">animal number </t>
    </r>
    <r>
      <rPr>
        <sz val="8"/>
        <color theme="1"/>
        <rFont val="Calibri"/>
        <family val="2"/>
        <scheme val="minor"/>
      </rPr>
      <t>2</t>
    </r>
  </si>
  <si>
    <r>
      <t xml:space="preserve">animal number </t>
    </r>
    <r>
      <rPr>
        <sz val="8"/>
        <color theme="1"/>
        <rFont val="Calibri"/>
        <family val="2"/>
        <scheme val="minor"/>
      </rPr>
      <t>3</t>
    </r>
  </si>
  <si>
    <t>Regionalstatistik for 2016</t>
  </si>
  <si>
    <t>Nährstoffreport p. 27</t>
  </si>
  <si>
    <t>Nährstoffreport p. 25</t>
  </si>
  <si>
    <t>Nährstoffreport p. 28</t>
  </si>
  <si>
    <t>Nährstoffreport p. 98 (in LLU)</t>
  </si>
  <si>
    <t>Nährstoffreport p. 100</t>
  </si>
  <si>
    <t xml:space="preserve">cattle </t>
  </si>
  <si>
    <t>Total N (kg) in excrements</t>
  </si>
  <si>
    <r>
      <t xml:space="preserve">animal number (in LLU) </t>
    </r>
    <r>
      <rPr>
        <sz val="8"/>
        <color theme="1"/>
        <rFont val="Calibri"/>
        <family val="2"/>
        <scheme val="minor"/>
      </rPr>
      <t>3</t>
    </r>
  </si>
  <si>
    <t xml:space="preserve">eurostat </t>
  </si>
  <si>
    <t>https://ec.europa.eu/eurostat/statistics-explained/index.php?title=Glossary:Livestock_unit_(LSU)</t>
  </si>
  <si>
    <t>share of animal type on liquid manure catchment to total cattle population</t>
  </si>
  <si>
    <t>Number of hens (calculated)</t>
  </si>
  <si>
    <t>geese</t>
  </si>
  <si>
    <t>ducks</t>
  </si>
  <si>
    <r>
      <t xml:space="preserve"># animals </t>
    </r>
    <r>
      <rPr>
        <sz val="8"/>
        <color theme="1"/>
        <rFont val="Calibri"/>
        <family val="2"/>
        <scheme val="minor"/>
      </rPr>
      <t>8</t>
    </r>
  </si>
  <si>
    <t xml:space="preserve">number in LU </t>
  </si>
  <si>
    <t xml:space="preserve">IT.NRW: Halter und Bestände von Mastgeflügel in NRW  </t>
  </si>
  <si>
    <r>
      <t xml:space="preserve">LU factor </t>
    </r>
    <r>
      <rPr>
        <sz val="8"/>
        <color theme="1"/>
        <rFont val="Calibri"/>
        <family val="2"/>
        <scheme val="minor"/>
      </rPr>
      <t>9</t>
    </r>
  </si>
  <si>
    <r>
      <t xml:space="preserve">LLU factor </t>
    </r>
    <r>
      <rPr>
        <sz val="8"/>
        <color theme="1"/>
        <rFont val="Calibri"/>
        <family val="2"/>
        <scheme val="minor"/>
      </rPr>
      <t>9</t>
    </r>
  </si>
  <si>
    <r>
      <t>LLU factor</t>
    </r>
    <r>
      <rPr>
        <sz val="8"/>
        <color theme="1"/>
        <rFont val="Calibri"/>
        <family val="2"/>
        <scheme val="minor"/>
      </rPr>
      <t xml:space="preserve"> 9</t>
    </r>
  </si>
  <si>
    <r>
      <t xml:space="preserve">LLU conversion factor </t>
    </r>
    <r>
      <rPr>
        <sz val="8"/>
        <color theme="1"/>
        <rFont val="Calibri"/>
        <family val="2"/>
        <scheme val="minor"/>
      </rPr>
      <t>4</t>
    </r>
  </si>
  <si>
    <r>
      <t xml:space="preserve">animal number </t>
    </r>
    <r>
      <rPr>
        <sz val="8"/>
        <color theme="1"/>
        <rFont val="Calibri"/>
        <family val="2"/>
        <scheme val="minor"/>
      </rPr>
      <t>5</t>
    </r>
  </si>
  <si>
    <r>
      <t xml:space="preserve">N excretion (kg per "Stellplatz" and year) </t>
    </r>
    <r>
      <rPr>
        <sz val="8"/>
        <color theme="1"/>
        <rFont val="Calibri"/>
        <family val="2"/>
        <scheme val="minor"/>
      </rPr>
      <t>6</t>
    </r>
  </si>
  <si>
    <r>
      <t xml:space="preserve">share of animals kept in systems with liquid manure catchment </t>
    </r>
    <r>
      <rPr>
        <sz val="8"/>
        <color theme="1"/>
        <rFont val="Calibri"/>
        <family val="2"/>
        <scheme val="minor"/>
      </rPr>
      <t>7</t>
    </r>
  </si>
  <si>
    <r>
      <t xml:space="preserve">Housing / Sotrage Loss Calculations  (DüV 2017) </t>
    </r>
    <r>
      <rPr>
        <sz val="8"/>
        <color theme="1"/>
        <rFont val="Calibri"/>
        <family val="2"/>
        <scheme val="minor"/>
      </rPr>
      <t>8</t>
    </r>
  </si>
  <si>
    <r>
      <t xml:space="preserve">N manure (t) after housing loss </t>
    </r>
    <r>
      <rPr>
        <sz val="8"/>
        <color theme="1"/>
        <rFont val="Calibri"/>
        <family val="2"/>
        <scheme val="minor"/>
      </rPr>
      <t>9</t>
    </r>
  </si>
  <si>
    <t>broiler</t>
  </si>
  <si>
    <t>N manure (kg) before housing loss</t>
  </si>
  <si>
    <t>calculation based on livestock number and manure value in Nährstoffbericht</t>
  </si>
  <si>
    <t>value in Nährstoffreport</t>
  </si>
  <si>
    <t>N manure (t) before housing loss (calculated with tables above)</t>
  </si>
  <si>
    <t>value by retracing N manure after housing loss with loss factors</t>
  </si>
  <si>
    <t>summary of calculation based on livestock number</t>
  </si>
  <si>
    <t>difference to value by retracing</t>
  </si>
  <si>
    <t>dairy cow</t>
  </si>
  <si>
    <t>heifer</t>
  </si>
  <si>
    <t>calf</t>
  </si>
  <si>
    <t>Simplified cattle stock stocks</t>
  </si>
  <si>
    <t>N_pro_Hektar</t>
  </si>
  <si>
    <t>crop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</si>
</sst>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0.0"/>
    <numFmt numFmtId="166" formatCode="_-* #,##0.00\ _E_U_R_-;\-* #,##0.00\ _E_U_R_-;_-* &quot;-&quot;??\ _E_U_R_-;_-@_-"/>
    <numFmt numFmtId="167" formatCode="0.0"/>
    <numFmt numFmtId="168" formatCode="0.000"/>
    <numFmt numFmtId="169" formatCode="#\ ###\ ##0_)"/>
    <numFmt numFmtId="170" formatCode="_-* #,##0.00\ _€_-;\-* #,##0.00\ _€_-;_-* &quot;-&quot;??\ _€_-;_-@_-"/>
    <numFmt numFmtId="171" formatCode="#,##0.000"/>
    <numFmt numFmtId="172" formatCode="_-* #,##0\ _€_-;\-* #,##0\ _€_-;_-* &quot;-&quot;??\ _€_-;_-@_-"/>
  </numFmts>
  <fonts count="65"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sz val="11"/>
      <color theme="1"/>
      <name val="Calibri"/>
      <family val="2"/>
    </font>
    <font>
      <b/>
      <sz val="11"/>
      <color theme="5"/>
      <name val="Calibri"/>
      <family val="2"/>
      <scheme val="minor"/>
    </font>
    <font>
      <sz val="9"/>
      <color indexed="81"/>
      <name val="Tahoma"/>
      <family val="2"/>
    </font>
    <font>
      <b/>
      <sz val="9"/>
      <color indexed="81"/>
      <name val="Tahoma"/>
      <family val="2"/>
    </font>
    <font>
      <sz val="10"/>
      <color theme="1"/>
      <name val="Arial"/>
      <family val="2"/>
    </font>
    <font>
      <sz val="11"/>
      <color indexed="8"/>
      <name val="Calibri"/>
      <family val="2"/>
      <scheme val="minor"/>
    </font>
    <font>
      <sz val="9"/>
      <name val="Arial"/>
      <family val="2"/>
    </font>
    <font>
      <sz val="10"/>
      <name val="Arial"/>
      <family val="2"/>
    </font>
    <font>
      <u/>
      <sz val="9"/>
      <color indexed="12"/>
      <name val="Helv"/>
    </font>
    <font>
      <u/>
      <sz val="10"/>
      <color theme="10"/>
      <name val="MS Sans Serif"/>
      <family val="2"/>
    </font>
    <font>
      <sz val="10"/>
      <color indexed="72"/>
      <name val="MS Sans Serif"/>
      <family val="2"/>
    </font>
    <font>
      <sz val="11"/>
      <name val="Calibri"/>
      <family val="2"/>
    </font>
    <font>
      <sz val="10"/>
      <name val="Arial"/>
      <family val="2"/>
      <charset val="1"/>
    </font>
    <font>
      <sz val="11"/>
      <color indexed="8"/>
      <name val="Calibri"/>
      <family val="2"/>
    </font>
    <font>
      <sz val="10"/>
      <color indexed="8"/>
      <name val="MS Sans Serif"/>
      <family val="2"/>
    </font>
    <font>
      <sz val="12"/>
      <name val="Helv"/>
    </font>
    <font>
      <sz val="10"/>
      <name val="MS Sans Serif"/>
      <family val="2"/>
    </font>
    <font>
      <sz val="10"/>
      <name val="Helv"/>
    </font>
    <font>
      <sz val="11"/>
      <name val="Arial"/>
      <family val="2"/>
      <charset val="1"/>
    </font>
    <font>
      <sz val="11"/>
      <color theme="5"/>
      <name val="Calibri"/>
      <family val="2"/>
      <scheme val="minor"/>
    </font>
    <font>
      <sz val="8"/>
      <color theme="5"/>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sz val="11"/>
      <color rgb="FF000000"/>
      <name val="Courier New"/>
      <family val="3"/>
    </font>
    <font>
      <u/>
      <sz val="11"/>
      <color theme="10"/>
      <name val="Calibri"/>
      <family val="2"/>
      <scheme val="minor"/>
    </font>
    <font>
      <sz val="10"/>
      <color rgb="FF000000"/>
      <name val="Arial"/>
      <family val="2"/>
    </font>
    <font>
      <sz val="8"/>
      <color rgb="FF333333"/>
      <name val="Arial"/>
      <family val="2"/>
    </font>
    <font>
      <b/>
      <sz val="11"/>
      <color rgb="FFFF0000"/>
      <name val="Calibri"/>
      <family val="2"/>
      <scheme val="minor"/>
    </font>
    <font>
      <b/>
      <sz val="8"/>
      <color rgb="FFFF0000"/>
      <name val="Calibri"/>
      <family val="2"/>
      <scheme val="minor"/>
    </font>
    <font>
      <i/>
      <sz val="11"/>
      <color theme="1"/>
      <name val="Calibri"/>
      <family val="2"/>
      <scheme val="minor"/>
    </font>
    <font>
      <b/>
      <sz val="11"/>
      <name val="Calibri"/>
      <family val="2"/>
      <scheme val="minor"/>
    </font>
    <font>
      <b/>
      <sz val="8"/>
      <name val="Calibri"/>
      <family val="2"/>
      <scheme val="minor"/>
    </font>
    <font>
      <sz val="10"/>
      <name val="Times New Roman"/>
      <family val="1"/>
    </font>
    <font>
      <sz val="11"/>
      <color rgb="FF000000"/>
      <name val="Calibri"/>
      <family val="2"/>
      <scheme val="minor"/>
    </font>
    <font>
      <sz val="11"/>
      <name val="Calibri"/>
      <family val="2"/>
      <scheme val="minor"/>
    </font>
    <font>
      <b/>
      <sz val="11"/>
      <color theme="4" tint="0.39997558519241921"/>
      <name val="Calibri"/>
      <family val="2"/>
      <scheme val="minor"/>
    </font>
    <font>
      <b/>
      <sz val="8"/>
      <color theme="4" tint="0.39997558519241921"/>
      <name val="Calibri"/>
      <family val="2"/>
      <scheme val="minor"/>
    </font>
    <font>
      <sz val="11"/>
      <color theme="4" tint="0.39997558519241921"/>
      <name val="Calibri"/>
      <family val="2"/>
      <scheme val="minor"/>
    </font>
    <font>
      <sz val="10"/>
      <color indexed="8"/>
      <name val="Arial"/>
      <family val="2"/>
    </font>
    <font>
      <sz val="11"/>
      <color theme="3" tint="0.59999389629810485"/>
      <name val="Calibri"/>
      <family val="2"/>
      <scheme val="minor"/>
    </font>
    <font>
      <sz val="8"/>
      <color indexed="8"/>
      <name val="Calibri"/>
      <family val="2"/>
    </font>
    <font>
      <sz val="10"/>
      <color indexed="8"/>
      <name val="Calibri"/>
      <family val="2"/>
      <scheme val="minor"/>
    </font>
    <font>
      <sz val="11"/>
      <color theme="8" tint="0.39997558519241921"/>
      <name val="Calibri"/>
      <family val="2"/>
      <scheme val="minor"/>
    </font>
    <font>
      <b/>
      <sz val="11"/>
      <color theme="8" tint="0.39997558519241921"/>
      <name val="Calibri"/>
      <family val="2"/>
      <scheme val="minor"/>
    </font>
    <font>
      <b/>
      <sz val="8"/>
      <color theme="5"/>
      <name val="Calibri"/>
      <family val="2"/>
      <scheme val="minor"/>
    </font>
    <font>
      <sz val="8"/>
      <color theme="4" tint="0.39997558519241921"/>
      <name val="Calibri"/>
      <family val="2"/>
      <scheme val="minor"/>
    </font>
  </fonts>
  <fills count="4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D9D9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rgb="FF1E4B7D"/>
      </right>
      <top style="thin">
        <color rgb="FF1E4B7D"/>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top/>
      <bottom style="medium">
        <color indexed="64"/>
      </bottom>
      <diagonal/>
    </border>
    <border>
      <left/>
      <right style="thin">
        <color indexed="64"/>
      </right>
      <top/>
      <bottom style="medium">
        <color indexed="64"/>
      </bottom>
      <diagonal/>
    </border>
  </borders>
  <cellStyleXfs count="43394">
    <xf numFmtId="0" fontId="0" fillId="0" borderId="0"/>
    <xf numFmtId="0" fontId="9"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0" borderId="0" applyFill="0" applyAlignment="0"/>
    <xf numFmtId="0" fontId="3" fillId="0" borderId="0" applyFill="0" applyBorder="0" applyAlignment="0"/>
    <xf numFmtId="0" fontId="10" fillId="0" borderId="0" applyFill="0" applyBorder="0" applyAlignment="0"/>
    <xf numFmtId="0" fontId="11" fillId="15" borderId="2" applyFill="0" applyBorder="0" applyAlignment="0">
      <alignment horizontal="left" vertical="center" indent="1"/>
    </xf>
    <xf numFmtId="0" fontId="11" fillId="15" borderId="2" applyFill="0" applyBorder="0" applyAlignment="0">
      <alignment horizontal="left" vertical="center" indent="1"/>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5"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7" fillId="0" borderId="0" applyFill="0" applyProtection="0"/>
    <xf numFmtId="0" fontId="1" fillId="0" borderId="0"/>
    <xf numFmtId="0" fontId="17" fillId="0" borderId="0" applyFill="0" applyProtection="0"/>
    <xf numFmtId="0" fontId="17" fillId="0" borderId="0" applyFill="0" applyProtection="0"/>
    <xf numFmtId="0" fontId="17"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9" fillId="0" borderId="0"/>
    <xf numFmtId="0" fontId="15" fillId="0" borderId="0"/>
    <xf numFmtId="0" fontId="15"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1" fillId="0" borderId="0"/>
    <xf numFmtId="0" fontId="11" fillId="15" borderId="3" applyBorder="0" applyAlignment="0">
      <alignment horizontal="centerContinuous"/>
    </xf>
    <xf numFmtId="0" fontId="11" fillId="15" borderId="3" applyBorder="0" applyAlignment="0">
      <alignment horizontal="centerContinuous"/>
    </xf>
    <xf numFmtId="0" fontId="11" fillId="0" borderId="0"/>
    <xf numFmtId="0" fontId="11" fillId="0" borderId="0"/>
    <xf numFmtId="0" fontId="22" fillId="0" borderId="0"/>
    <xf numFmtId="0" fontId="25" fillId="0" borderId="0" applyNumberForma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17" borderId="0" applyNumberFormat="0" applyBorder="0" applyAlignment="0" applyProtection="0"/>
    <xf numFmtId="0" fontId="31" fillId="18" borderId="0" applyNumberFormat="0" applyBorder="0" applyAlignment="0" applyProtection="0"/>
    <xf numFmtId="0" fontId="32" fillId="19" borderId="7" applyNumberFormat="0" applyAlignment="0" applyProtection="0"/>
    <xf numFmtId="0" fontId="33" fillId="20" borderId="8" applyNumberFormat="0" applyAlignment="0" applyProtection="0"/>
    <xf numFmtId="0" fontId="34" fillId="20" borderId="7" applyNumberFormat="0" applyAlignment="0" applyProtection="0"/>
    <xf numFmtId="0" fontId="35" fillId="0" borderId="9" applyNumberFormat="0" applyFill="0" applyAlignment="0" applyProtection="0"/>
    <xf numFmtId="0" fontId="36" fillId="21" borderId="10"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11" applyNumberFormat="0" applyFill="0" applyAlignment="0" applyProtection="0"/>
    <xf numFmtId="0" fontId="39" fillId="2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9" fillId="33" borderId="0" applyNumberFormat="0" applyBorder="0" applyAlignment="0" applyProtection="0"/>
    <xf numFmtId="0" fontId="1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1" fillId="0" borderId="0"/>
    <xf numFmtId="166" fontId="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 fillId="0" borderId="0"/>
    <xf numFmtId="0" fontId="11" fillId="0" borderId="0"/>
    <xf numFmtId="0" fontId="43" fillId="0" borderId="0" applyNumberFormat="0" applyFill="0" applyBorder="0" applyAlignment="0" applyProtection="0"/>
    <xf numFmtId="0" fontId="57" fillId="0" borderId="0"/>
    <xf numFmtId="0" fontId="60" fillId="0" borderId="0"/>
    <xf numFmtId="43" fontId="1" fillId="0" borderId="0" applyFont="0" applyFill="0" applyBorder="0" applyAlignment="0" applyProtection="0"/>
  </cellStyleXfs>
  <cellXfs count="175">
    <xf numFmtId="0" fontId="0" fillId="0" borderId="0" xfId="0"/>
    <xf numFmtId="3"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3" fontId="0" fillId="0" borderId="0" xfId="0" applyNumberFormat="1" applyBorder="1" applyAlignment="1">
      <alignment vertical="center" wrapText="1"/>
    </xf>
    <xf numFmtId="0" fontId="0" fillId="0" borderId="0" xfId="0"/>
    <xf numFmtId="0" fontId="2" fillId="0" borderId="0" xfId="0" applyFont="1"/>
    <xf numFmtId="0" fontId="0" fillId="0" borderId="0" xfId="0" applyBorder="1" applyAlignment="1">
      <alignment vertical="center" wrapText="1"/>
    </xf>
    <xf numFmtId="0" fontId="0" fillId="0" borderId="0" xfId="0" applyFill="1" applyBorder="1" applyAlignment="1">
      <alignment vertical="center" wrapText="1"/>
    </xf>
    <xf numFmtId="3" fontId="0" fillId="0" borderId="0" xfId="0" applyNumberFormat="1" applyAlignment="1">
      <alignment wrapText="1"/>
    </xf>
    <xf numFmtId="165" fontId="0" fillId="0" borderId="0" xfId="0" applyNumberFormat="1"/>
    <xf numFmtId="0" fontId="2" fillId="0" borderId="0" xfId="0" applyFont="1" applyBorder="1" applyAlignment="1">
      <alignment vertical="center" wrapText="1"/>
    </xf>
    <xf numFmtId="0" fontId="2" fillId="0" borderId="0" xfId="0" applyFont="1" applyFill="1"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4" fillId="0" borderId="0" xfId="0" applyFont="1"/>
    <xf numFmtId="0" fontId="0" fillId="0" borderId="0" xfId="0" applyAlignment="1">
      <alignment vertical="center"/>
    </xf>
    <xf numFmtId="0" fontId="0" fillId="0" borderId="0" xfId="0" applyAlignment="1">
      <alignment vertical="center" wrapText="1"/>
    </xf>
    <xf numFmtId="0" fontId="23" fillId="0" borderId="0" xfId="0" applyFont="1" applyAlignment="1">
      <alignment vertical="top"/>
    </xf>
    <xf numFmtId="0" fontId="0" fillId="0" borderId="0" xfId="0"/>
    <xf numFmtId="0" fontId="2" fillId="0" borderId="0" xfId="0" applyFont="1" applyAlignment="1">
      <alignment vertical="top"/>
    </xf>
    <xf numFmtId="0" fontId="0" fillId="0" borderId="0" xfId="0"/>
    <xf numFmtId="0" fontId="2" fillId="0" borderId="0" xfId="0" applyFo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42" fillId="0" borderId="0" xfId="0" applyFont="1" applyAlignment="1">
      <alignment horizontal="left" vertical="center"/>
    </xf>
    <xf numFmtId="0" fontId="42" fillId="0" borderId="0" xfId="0" applyFont="1" applyAlignment="1">
      <alignment horizontal="left" vertical="top" wrapText="1"/>
    </xf>
    <xf numFmtId="3" fontId="0" fillId="0" borderId="0" xfId="0" applyNumberFormat="1" applyFill="1" applyBorder="1" applyAlignment="1">
      <alignment vertical="center" wrapText="1"/>
    </xf>
    <xf numFmtId="0" fontId="43" fillId="0" borderId="0" xfId="43390"/>
    <xf numFmtId="0" fontId="44" fillId="0" borderId="0" xfId="0" applyFont="1" applyAlignment="1">
      <alignment vertical="center"/>
    </xf>
    <xf numFmtId="0" fontId="43" fillId="0" borderId="0" xfId="43390" applyAlignment="1">
      <alignment vertical="top"/>
    </xf>
    <xf numFmtId="0" fontId="44" fillId="0" borderId="0" xfId="0" applyFont="1" applyAlignment="1">
      <alignment vertical="top"/>
    </xf>
    <xf numFmtId="0" fontId="45" fillId="0" borderId="0" xfId="0" applyFont="1"/>
    <xf numFmtId="167" fontId="0" fillId="0" borderId="0" xfId="0" applyNumberForma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4" fontId="0" fillId="0" borderId="0" xfId="0" applyNumberFormat="1"/>
    <xf numFmtId="0" fontId="46" fillId="0" borderId="0" xfId="0" applyFont="1" applyAlignment="1">
      <alignment vertical="center"/>
    </xf>
    <xf numFmtId="0" fontId="46" fillId="0" borderId="0" xfId="0" applyFont="1" applyAlignment="1">
      <alignment vertical="center" wrapText="1"/>
    </xf>
    <xf numFmtId="0" fontId="46" fillId="0" borderId="0" xfId="0" applyFont="1" applyAlignment="1">
      <alignment vertical="top" wrapText="1"/>
    </xf>
    <xf numFmtId="0" fontId="37" fillId="0" borderId="0" xfId="0" applyFont="1"/>
    <xf numFmtId="0" fontId="0" fillId="0" borderId="0" xfId="0" applyAlignment="1">
      <alignment horizontal="left"/>
    </xf>
    <xf numFmtId="2" fontId="0" fillId="0" borderId="0" xfId="0" applyNumberFormat="1" applyAlignment="1">
      <alignment horizontal="left" vertical="top" wrapText="1"/>
    </xf>
    <xf numFmtId="168" fontId="0" fillId="0" borderId="0" xfId="0" applyNumberFormat="1"/>
    <xf numFmtId="2" fontId="0" fillId="0" borderId="0" xfId="0" applyNumberFormat="1"/>
    <xf numFmtId="167" fontId="0" fillId="0" borderId="0" xfId="0" applyNumberFormat="1"/>
    <xf numFmtId="0" fontId="49" fillId="0" borderId="0" xfId="0" applyFont="1" applyBorder="1" applyAlignment="1">
      <alignment vertical="center" wrapText="1"/>
    </xf>
    <xf numFmtId="1" fontId="0" fillId="0" borderId="0" xfId="0" applyNumberFormat="1"/>
    <xf numFmtId="3" fontId="0" fillId="0" borderId="0" xfId="0" applyNumberFormat="1" applyAlignment="1"/>
    <xf numFmtId="1" fontId="0" fillId="0" borderId="0" xfId="0" applyNumberForma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Font="1"/>
    <xf numFmtId="3" fontId="0" fillId="34" borderId="0" xfId="0" applyNumberFormat="1" applyFill="1"/>
    <xf numFmtId="0" fontId="49" fillId="0" borderId="0" xfId="0" applyFont="1" applyAlignment="1">
      <alignment vertical="top" wrapText="1"/>
    </xf>
    <xf numFmtId="0" fontId="46" fillId="0" borderId="0" xfId="0" applyFont="1" applyAlignment="1">
      <alignment vertical="top"/>
    </xf>
    <xf numFmtId="0" fontId="49" fillId="0" borderId="0" xfId="0" applyFont="1" applyAlignment="1">
      <alignment vertical="center" wrapText="1"/>
    </xf>
    <xf numFmtId="3" fontId="37" fillId="0" borderId="0" xfId="0" applyNumberFormat="1" applyFont="1"/>
    <xf numFmtId="0" fontId="37" fillId="0" borderId="0" xfId="0" applyFont="1" applyAlignment="1">
      <alignment vertical="top"/>
    </xf>
    <xf numFmtId="0" fontId="2" fillId="0" borderId="0" xfId="0" applyFont="1" applyAlignment="1">
      <alignment wrapText="1"/>
    </xf>
    <xf numFmtId="3" fontId="2" fillId="0" borderId="0" xfId="0" applyNumberFormat="1" applyFont="1" applyAlignment="1">
      <alignment vertical="top"/>
    </xf>
    <xf numFmtId="169" fontId="51" fillId="0" borderId="0" xfId="0" applyNumberFormat="1" applyFont="1" applyFill="1"/>
    <xf numFmtId="169" fontId="51" fillId="0" borderId="0" xfId="0" applyNumberFormat="1" applyFont="1" applyFill="1" applyAlignment="1">
      <alignment horizontal="right"/>
    </xf>
    <xf numFmtId="169" fontId="51" fillId="0" borderId="0" xfId="0" applyNumberFormat="1" applyFont="1" applyFill="1" applyBorder="1" applyAlignment="1">
      <alignment horizontal="right"/>
    </xf>
    <xf numFmtId="169" fontId="51" fillId="0" borderId="12" xfId="0" applyNumberFormat="1" applyFont="1" applyFill="1" applyBorder="1" applyAlignment="1">
      <alignment horizontal="right"/>
    </xf>
    <xf numFmtId="169" fontId="0" fillId="0" borderId="0" xfId="0" applyNumberFormat="1"/>
    <xf numFmtId="0" fontId="52" fillId="0" borderId="0" xfId="0" applyFont="1"/>
    <xf numFmtId="4" fontId="52" fillId="0" borderId="0" xfId="0" applyNumberFormat="1" applyFont="1"/>
    <xf numFmtId="0" fontId="40" fillId="0" borderId="0" xfId="0" applyFont="1"/>
    <xf numFmtId="9" fontId="0" fillId="0" borderId="0" xfId="0" applyNumberFormat="1" applyAlignment="1">
      <alignment vertical="top" wrapText="1"/>
    </xf>
    <xf numFmtId="0" fontId="0" fillId="0" borderId="0" xfId="0" applyAlignment="1"/>
    <xf numFmtId="3" fontId="0" fillId="0" borderId="0" xfId="0" applyNumberFormat="1" applyAlignment="1">
      <alignment horizontal="right" vertical="top" wrapText="1"/>
    </xf>
    <xf numFmtId="3" fontId="0" fillId="0" borderId="0" xfId="0" applyNumberFormat="1" applyAlignment="1">
      <alignment horizontal="right"/>
    </xf>
    <xf numFmtId="0" fontId="53" fillId="0" borderId="0" xfId="0" applyFont="1"/>
    <xf numFmtId="0" fontId="54" fillId="0" borderId="0" xfId="0" applyFont="1" applyAlignment="1">
      <alignment vertical="top" wrapText="1"/>
    </xf>
    <xf numFmtId="0" fontId="56" fillId="0" borderId="0" xfId="0" applyFont="1"/>
    <xf numFmtId="3" fontId="56" fillId="0" borderId="0" xfId="0" applyNumberFormat="1" applyFont="1"/>
    <xf numFmtId="1" fontId="56" fillId="0" borderId="0" xfId="0" applyNumberFormat="1" applyFont="1"/>
    <xf numFmtId="0" fontId="17" fillId="0" borderId="13" xfId="43391" applyFont="1" applyFill="1" applyBorder="1" applyAlignment="1">
      <alignment horizontal="right" wrapText="1"/>
    </xf>
    <xf numFmtId="0" fontId="17" fillId="0" borderId="13" xfId="43391" applyFont="1" applyFill="1" applyBorder="1" applyAlignment="1">
      <alignment vertical="top" wrapText="1"/>
    </xf>
    <xf numFmtId="0" fontId="0" fillId="0" borderId="0" xfId="0" applyAlignment="1">
      <alignment horizontal="left" wrapText="1"/>
    </xf>
    <xf numFmtId="0" fontId="0" fillId="35" borderId="0" xfId="0" applyFill="1" applyAlignment="1">
      <alignment horizontal="left" vertical="top" wrapText="1"/>
    </xf>
    <xf numFmtId="0" fontId="0" fillId="34" borderId="0" xfId="0" applyFill="1"/>
    <xf numFmtId="0" fontId="58" fillId="0" borderId="0" xfId="0" applyFont="1"/>
    <xf numFmtId="0" fontId="0" fillId="0" borderId="12" xfId="0" applyBorder="1"/>
    <xf numFmtId="0" fontId="2" fillId="0" borderId="12" xfId="0" applyFont="1" applyBorder="1"/>
    <xf numFmtId="0" fontId="2" fillId="0" borderId="12" xfId="0" applyFont="1" applyFill="1" applyBorder="1" applyAlignment="1">
      <alignment vertical="center" wrapText="1"/>
    </xf>
    <xf numFmtId="165" fontId="0" fillId="0" borderId="12" xfId="0" applyNumberFormat="1" applyBorder="1"/>
    <xf numFmtId="0" fontId="0" fillId="0" borderId="14" xfId="0" applyBorder="1"/>
    <xf numFmtId="0" fontId="2" fillId="0" borderId="14" xfId="0" applyFont="1" applyBorder="1"/>
    <xf numFmtId="0" fontId="2" fillId="0" borderId="14" xfId="0" applyFont="1" applyFill="1" applyBorder="1" applyAlignment="1">
      <alignment vertical="center" wrapText="1"/>
    </xf>
    <xf numFmtId="0" fontId="0" fillId="0" borderId="0" xfId="0" applyBorder="1"/>
    <xf numFmtId="165" fontId="0" fillId="0" borderId="0" xfId="0" applyNumberFormat="1" applyBorder="1"/>
    <xf numFmtId="0" fontId="0" fillId="0" borderId="0" xfId="0" applyFill="1" applyBorder="1"/>
    <xf numFmtId="0" fontId="17" fillId="0" borderId="0" xfId="43391" applyFont="1" applyFill="1" applyBorder="1" applyAlignment="1">
      <alignment vertical="top" wrapText="1"/>
    </xf>
    <xf numFmtId="0" fontId="54" fillId="0" borderId="0" xfId="0" applyFont="1" applyAlignment="1">
      <alignment vertical="center" wrapText="1"/>
    </xf>
    <xf numFmtId="0" fontId="54" fillId="0" borderId="0" xfId="0" applyFont="1"/>
    <xf numFmtId="3" fontId="11" fillId="0" borderId="0" xfId="43392" applyNumberFormat="1" applyFont="1" applyAlignment="1">
      <alignment horizontal="right"/>
    </xf>
    <xf numFmtId="0" fontId="56" fillId="0" borderId="0" xfId="0" applyFont="1" applyAlignment="1">
      <alignment vertical="top" wrapText="1"/>
    </xf>
    <xf numFmtId="4" fontId="56" fillId="0" borderId="0" xfId="0" applyNumberFormat="1" applyFont="1"/>
    <xf numFmtId="0" fontId="0" fillId="34" borderId="0" xfId="0" applyFill="1" applyAlignment="1">
      <alignment horizontal="left" vertical="top" wrapText="1"/>
    </xf>
    <xf numFmtId="1" fontId="0" fillId="34" borderId="0" xfId="0" applyNumberFormat="1" applyFill="1"/>
    <xf numFmtId="168" fontId="0" fillId="34" borderId="0" xfId="0" applyNumberFormat="1" applyFill="1"/>
    <xf numFmtId="167" fontId="0" fillId="0" borderId="0" xfId="0" applyNumberFormat="1" applyAlignment="1">
      <alignment wrapText="1"/>
    </xf>
    <xf numFmtId="3" fontId="0" fillId="36" borderId="0" xfId="0" applyNumberFormat="1" applyFill="1"/>
    <xf numFmtId="0" fontId="61" fillId="0" borderId="12" xfId="0" applyFont="1" applyBorder="1"/>
    <xf numFmtId="0" fontId="62" fillId="0" borderId="12" xfId="0" applyFont="1" applyBorder="1"/>
    <xf numFmtId="0" fontId="62" fillId="0" borderId="12" xfId="0" applyFont="1" applyFill="1" applyBorder="1" applyAlignment="1">
      <alignment vertical="center" wrapText="1"/>
    </xf>
    <xf numFmtId="165" fontId="61" fillId="0" borderId="12" xfId="0" applyNumberFormat="1" applyFont="1" applyBorder="1"/>
    <xf numFmtId="0" fontId="61" fillId="0" borderId="0" xfId="0" applyFont="1"/>
    <xf numFmtId="0" fontId="62" fillId="0" borderId="0" xfId="0" applyFont="1"/>
    <xf numFmtId="0" fontId="62" fillId="0" borderId="0" xfId="0" applyFont="1" applyFill="1" applyBorder="1" applyAlignment="1">
      <alignment vertical="center" wrapText="1"/>
    </xf>
    <xf numFmtId="165" fontId="61" fillId="0" borderId="0" xfId="0" applyNumberFormat="1" applyFont="1"/>
    <xf numFmtId="165" fontId="53" fillId="0" borderId="0" xfId="0" applyNumberFormat="1" applyFont="1"/>
    <xf numFmtId="165" fontId="53" fillId="36" borderId="0" xfId="0" applyNumberFormat="1" applyFont="1" applyFill="1"/>
    <xf numFmtId="169" fontId="0" fillId="36" borderId="0" xfId="0" applyNumberFormat="1" applyFill="1"/>
    <xf numFmtId="0" fontId="0" fillId="37" borderId="0" xfId="0" applyFill="1"/>
    <xf numFmtId="3" fontId="0" fillId="0" borderId="0" xfId="0" applyNumberFormat="1" applyAlignment="1">
      <alignment vertical="top"/>
    </xf>
    <xf numFmtId="0" fontId="2" fillId="0" borderId="14" xfId="0" applyFont="1" applyBorder="1" applyAlignment="1">
      <alignment horizontal="left" vertical="top" wrapText="1"/>
    </xf>
    <xf numFmtId="3" fontId="0" fillId="0" borderId="14" xfId="0" applyNumberFormat="1" applyBorder="1" applyAlignment="1">
      <alignment horizontal="right" vertical="top" wrapText="1"/>
    </xf>
    <xf numFmtId="3" fontId="0" fillId="38" borderId="0" xfId="0" applyNumberFormat="1" applyFill="1"/>
    <xf numFmtId="3" fontId="0" fillId="0" borderId="0" xfId="0" applyNumberFormat="1" applyFill="1"/>
    <xf numFmtId="0" fontId="56" fillId="0" borderId="0" xfId="0" applyFont="1" applyAlignment="1">
      <alignment horizontal="left" vertical="top" wrapText="1"/>
    </xf>
    <xf numFmtId="167" fontId="0" fillId="0" borderId="0" xfId="0" applyNumberFormat="1" applyAlignment="1">
      <alignment horizontal="left" vertical="top"/>
    </xf>
    <xf numFmtId="3" fontId="0" fillId="39" borderId="0" xfId="0" applyNumberFormat="1" applyFill="1" applyAlignment="1">
      <alignment horizontal="right" vertical="top" wrapText="1"/>
    </xf>
    <xf numFmtId="3" fontId="0" fillId="39" borderId="0" xfId="0" applyNumberFormat="1" applyFill="1"/>
    <xf numFmtId="0" fontId="0" fillId="0" borderId="0" xfId="0" applyFont="1" applyAlignment="1">
      <alignment horizontal="left" wrapText="1"/>
    </xf>
    <xf numFmtId="3" fontId="0" fillId="0" borderId="0" xfId="0" applyNumberFormat="1" applyFill="1" applyAlignment="1">
      <alignment horizontal="right" vertical="top" wrapText="1"/>
    </xf>
    <xf numFmtId="3" fontId="0" fillId="39" borderId="0" xfId="0" applyNumberFormat="1" applyFill="1" applyAlignment="1">
      <alignment vertical="top"/>
    </xf>
    <xf numFmtId="169" fontId="0" fillId="0" borderId="0" xfId="0" applyNumberFormat="1" applyFill="1"/>
    <xf numFmtId="3" fontId="0" fillId="0" borderId="14" xfId="0" applyNumberFormat="1" applyBorder="1"/>
    <xf numFmtId="3" fontId="0" fillId="37" borderId="0" xfId="0" applyNumberFormat="1" applyFill="1"/>
    <xf numFmtId="165" fontId="0" fillId="39" borderId="0" xfId="0" applyNumberFormat="1" applyFill="1"/>
    <xf numFmtId="0" fontId="0" fillId="0" borderId="0" xfId="0" applyFill="1"/>
    <xf numFmtId="1" fontId="0" fillId="39" borderId="0" xfId="0" applyNumberFormat="1" applyFill="1"/>
    <xf numFmtId="3" fontId="0" fillId="40" borderId="0" xfId="0" applyNumberFormat="1" applyFill="1"/>
    <xf numFmtId="3" fontId="0" fillId="0" borderId="0" xfId="0" applyNumberFormat="1" applyAlignment="1">
      <alignment horizontal="right" wrapText="1"/>
    </xf>
    <xf numFmtId="165" fontId="0" fillId="0" borderId="0" xfId="0" applyNumberFormat="1" applyFill="1"/>
    <xf numFmtId="3" fontId="53" fillId="0" borderId="0" xfId="0" applyNumberFormat="1" applyFont="1"/>
    <xf numFmtId="0" fontId="43" fillId="0" borderId="0" xfId="43390" applyAlignment="1">
      <alignment vertical="center"/>
    </xf>
    <xf numFmtId="43" fontId="0" fillId="0" borderId="0" xfId="43393" applyFont="1"/>
    <xf numFmtId="170" fontId="0" fillId="0" borderId="0" xfId="0" applyNumberFormat="1"/>
    <xf numFmtId="0" fontId="0" fillId="41" borderId="0" xfId="0" applyFill="1" applyAlignment="1">
      <alignment wrapText="1"/>
    </xf>
    <xf numFmtId="0" fontId="0" fillId="41" borderId="0" xfId="0" applyFill="1"/>
    <xf numFmtId="43" fontId="0" fillId="41" borderId="0" xfId="43393" applyFont="1" applyFill="1"/>
    <xf numFmtId="171" fontId="0" fillId="41" borderId="0" xfId="0" applyNumberFormat="1" applyFill="1"/>
    <xf numFmtId="170" fontId="0" fillId="41" borderId="0" xfId="0" applyNumberFormat="1" applyFill="1"/>
    <xf numFmtId="0" fontId="53" fillId="34" borderId="0" xfId="0" applyFont="1" applyFill="1"/>
    <xf numFmtId="0" fontId="56" fillId="34" borderId="0" xfId="0" applyFont="1" applyFill="1"/>
    <xf numFmtId="3" fontId="0" fillId="41" borderId="0" xfId="0" applyNumberFormat="1" applyFill="1"/>
    <xf numFmtId="0" fontId="56" fillId="41" borderId="0" xfId="0" applyFont="1" applyFill="1"/>
    <xf numFmtId="1" fontId="0" fillId="41" borderId="0" xfId="0" applyNumberFormat="1" applyFill="1"/>
    <xf numFmtId="1" fontId="0" fillId="41" borderId="0" xfId="0" applyNumberFormat="1" applyFill="1" applyAlignment="1">
      <alignment wrapText="1"/>
    </xf>
    <xf numFmtId="2" fontId="0" fillId="41" borderId="0" xfId="0" applyNumberFormat="1" applyFill="1"/>
    <xf numFmtId="3" fontId="0" fillId="41" borderId="0" xfId="0" applyNumberFormat="1" applyFill="1" applyAlignment="1"/>
    <xf numFmtId="4" fontId="0" fillId="41" borderId="0" xfId="0" applyNumberFormat="1" applyFill="1"/>
    <xf numFmtId="3" fontId="0" fillId="42" borderId="0" xfId="0" applyNumberFormat="1" applyFill="1" applyAlignment="1"/>
    <xf numFmtId="0" fontId="0" fillId="42" borderId="0" xfId="0" applyFill="1"/>
    <xf numFmtId="0" fontId="56" fillId="42" borderId="0" xfId="0" applyFont="1" applyFill="1"/>
    <xf numFmtId="0" fontId="0" fillId="0" borderId="0" xfId="0" applyBorder="1" applyAlignment="1">
      <alignment vertical="center"/>
    </xf>
    <xf numFmtId="43" fontId="0" fillId="0" borderId="0" xfId="0" applyNumberFormat="1"/>
    <xf numFmtId="43" fontId="0" fillId="0" borderId="0" xfId="43393" applyFont="1" applyBorder="1" applyAlignment="1">
      <alignment vertical="center"/>
    </xf>
    <xf numFmtId="170" fontId="0" fillId="0" borderId="0" xfId="0" applyNumberFormat="1" applyBorder="1" applyAlignment="1">
      <alignment vertical="center"/>
    </xf>
    <xf numFmtId="0" fontId="0" fillId="43" borderId="0" xfId="0" applyFill="1"/>
    <xf numFmtId="43" fontId="0" fillId="43" borderId="0" xfId="43393" applyFont="1" applyFill="1"/>
    <xf numFmtId="0" fontId="0" fillId="34" borderId="0" xfId="0" applyFill="1" applyAlignment="1">
      <alignment horizontal="right"/>
    </xf>
    <xf numFmtId="43" fontId="0" fillId="34" borderId="0" xfId="43393" applyFont="1" applyFill="1"/>
    <xf numFmtId="0" fontId="0" fillId="34" borderId="0" xfId="0" applyFill="1" applyAlignment="1">
      <alignment wrapText="1"/>
    </xf>
    <xf numFmtId="43" fontId="0" fillId="34" borderId="0" xfId="0" applyNumberFormat="1" applyFill="1"/>
    <xf numFmtId="172" fontId="0" fillId="34" borderId="0" xfId="0" applyNumberFormat="1" applyFill="1"/>
    <xf numFmtId="0" fontId="53" fillId="0" borderId="16" xfId="0" applyFont="1" applyBorder="1"/>
    <xf numFmtId="0" fontId="0" fillId="0" borderId="15" xfId="0" applyBorder="1"/>
  </cellXfs>
  <cellStyles count="43394">
    <cellStyle name="20 % - Akzent1 10" xfId="2" xr:uid="{00000000-0005-0000-0000-000000000000}"/>
    <cellStyle name="20 % - Akzent1 10 2" xfId="3" xr:uid="{00000000-0005-0000-0000-000001000000}"/>
    <cellStyle name="20 % - Akzent1 10 2 2" xfId="4" xr:uid="{00000000-0005-0000-0000-000002000000}"/>
    <cellStyle name="20 % - Akzent1 10 2 2 2" xfId="39977" xr:uid="{00000000-0005-0000-0000-000003000000}"/>
    <cellStyle name="20 % - Akzent1 10 2 3" xfId="29156" xr:uid="{00000000-0005-0000-0000-000004000000}"/>
    <cellStyle name="20 % - Akzent1 10 3" xfId="5" xr:uid="{00000000-0005-0000-0000-000005000000}"/>
    <cellStyle name="20 % - Akzent1 10 3 2" xfId="34577" xr:uid="{00000000-0005-0000-0000-000006000000}"/>
    <cellStyle name="20 % - Akzent1 10 4" xfId="23755" xr:uid="{00000000-0005-0000-0000-000007000000}"/>
    <cellStyle name="20 % - Akzent1 11" xfId="6" xr:uid="{00000000-0005-0000-0000-000008000000}"/>
    <cellStyle name="20 % - Akzent1 11 2" xfId="7" xr:uid="{00000000-0005-0000-0000-000009000000}"/>
    <cellStyle name="20 % - Akzent1 11 2 2" xfId="8" xr:uid="{00000000-0005-0000-0000-00000A000000}"/>
    <cellStyle name="20 % - Akzent1 11 2 2 2" xfId="40646" xr:uid="{00000000-0005-0000-0000-00000B000000}"/>
    <cellStyle name="20 % - Akzent1 11 2 3" xfId="29825" xr:uid="{00000000-0005-0000-0000-00000C000000}"/>
    <cellStyle name="20 % - Akzent1 11 3" xfId="9" xr:uid="{00000000-0005-0000-0000-00000D000000}"/>
    <cellStyle name="20 % - Akzent1 11 3 2" xfId="35246" xr:uid="{00000000-0005-0000-0000-00000E000000}"/>
    <cellStyle name="20 % - Akzent1 11 4" xfId="24424" xr:uid="{00000000-0005-0000-0000-00000F000000}"/>
    <cellStyle name="20 % - Akzent1 12" xfId="10" xr:uid="{00000000-0005-0000-0000-000010000000}"/>
    <cellStyle name="20 % - Akzent1 12 2" xfId="11" xr:uid="{00000000-0005-0000-0000-000011000000}"/>
    <cellStyle name="20 % - Akzent1 12 2 2" xfId="12" xr:uid="{00000000-0005-0000-0000-000012000000}"/>
    <cellStyle name="20 % - Akzent1 12 2 2 2" xfId="41320" xr:uid="{00000000-0005-0000-0000-000013000000}"/>
    <cellStyle name="20 % - Akzent1 12 2 3" xfId="30499" xr:uid="{00000000-0005-0000-0000-000014000000}"/>
    <cellStyle name="20 % - Akzent1 12 3" xfId="13" xr:uid="{00000000-0005-0000-0000-000015000000}"/>
    <cellStyle name="20 % - Akzent1 12 3 2" xfId="35920" xr:uid="{00000000-0005-0000-0000-000016000000}"/>
    <cellStyle name="20 % - Akzent1 12 4" xfId="25098" xr:uid="{00000000-0005-0000-0000-000017000000}"/>
    <cellStyle name="20 % - Akzent1 13" xfId="14" xr:uid="{00000000-0005-0000-0000-000018000000}"/>
    <cellStyle name="20 % - Akzent1 13 2" xfId="15" xr:uid="{00000000-0005-0000-0000-000019000000}"/>
    <cellStyle name="20 % - Akzent1 13 2 2" xfId="16" xr:uid="{00000000-0005-0000-0000-00001A000000}"/>
    <cellStyle name="20 % - Akzent1 13 2 2 2" xfId="41994" xr:uid="{00000000-0005-0000-0000-00001B000000}"/>
    <cellStyle name="20 % - Akzent1 13 2 3" xfId="31173" xr:uid="{00000000-0005-0000-0000-00001C000000}"/>
    <cellStyle name="20 % - Akzent1 13 3" xfId="17" xr:uid="{00000000-0005-0000-0000-00001D000000}"/>
    <cellStyle name="20 % - Akzent1 13 3 2" xfId="36594" xr:uid="{00000000-0005-0000-0000-00001E000000}"/>
    <cellStyle name="20 % - Akzent1 13 4" xfId="25772" xr:uid="{00000000-0005-0000-0000-00001F000000}"/>
    <cellStyle name="20 % - Akzent1 14" xfId="18" xr:uid="{00000000-0005-0000-0000-000020000000}"/>
    <cellStyle name="20 % - Akzent1 14 2" xfId="19" xr:uid="{00000000-0005-0000-0000-000021000000}"/>
    <cellStyle name="20 % - Akzent1 14 2 2" xfId="20" xr:uid="{00000000-0005-0000-0000-000022000000}"/>
    <cellStyle name="20 % - Akzent1 14 2 2 2" xfId="42687" xr:uid="{00000000-0005-0000-0000-000023000000}"/>
    <cellStyle name="20 % - Akzent1 14 2 3" xfId="31866" xr:uid="{00000000-0005-0000-0000-000024000000}"/>
    <cellStyle name="20 % - Akzent1 14 3" xfId="21" xr:uid="{00000000-0005-0000-0000-000025000000}"/>
    <cellStyle name="20 % - Akzent1 14 3 2" xfId="37286" xr:uid="{00000000-0005-0000-0000-000026000000}"/>
    <cellStyle name="20 % - Akzent1 14 4" xfId="26465" xr:uid="{00000000-0005-0000-0000-000027000000}"/>
    <cellStyle name="20 % - Akzent1 15" xfId="22" xr:uid="{00000000-0005-0000-0000-000028000000}"/>
    <cellStyle name="20 % - Akzent1 15 2" xfId="23" xr:uid="{00000000-0005-0000-0000-000029000000}"/>
    <cellStyle name="20 % - Akzent1 15 2 2" xfId="37962" xr:uid="{00000000-0005-0000-0000-00002A000000}"/>
    <cellStyle name="20 % - Akzent1 15 3" xfId="27141" xr:uid="{00000000-0005-0000-0000-00002B000000}"/>
    <cellStyle name="20 % - Akzent1 16" xfId="24" xr:uid="{00000000-0005-0000-0000-00002C000000}"/>
    <cellStyle name="20 % - Akzent1 16 2" xfId="25" xr:uid="{00000000-0005-0000-0000-00002D000000}"/>
    <cellStyle name="20 % - Akzent1 16 2 2" xfId="43365" xr:uid="{00000000-0005-0000-0000-00002E000000}"/>
    <cellStyle name="20 % - Akzent1 16 3" xfId="32545" xr:uid="{00000000-0005-0000-0000-00002F000000}"/>
    <cellStyle name="20 % - Akzent1 17" xfId="26" xr:uid="{00000000-0005-0000-0000-000030000000}"/>
    <cellStyle name="20 % - Akzent1 17 2" xfId="32561" xr:uid="{00000000-0005-0000-0000-000031000000}"/>
    <cellStyle name="20 % - Akzent1 18" xfId="27" xr:uid="{00000000-0005-0000-0000-000032000000}"/>
    <cellStyle name="20 % - Akzent1 2" xfId="28" xr:uid="{00000000-0005-0000-0000-000033000000}"/>
    <cellStyle name="20 % - Akzent1 2 10" xfId="29" xr:uid="{00000000-0005-0000-0000-000034000000}"/>
    <cellStyle name="20 % - Akzent1 2 10 2" xfId="30" xr:uid="{00000000-0005-0000-0000-000035000000}"/>
    <cellStyle name="20 % - Akzent1 2 10 2 2" xfId="31" xr:uid="{00000000-0005-0000-0000-000036000000}"/>
    <cellStyle name="20 % - Akzent1 2 10 2 2 2" xfId="40665" xr:uid="{00000000-0005-0000-0000-000037000000}"/>
    <cellStyle name="20 % - Akzent1 2 10 2 3" xfId="29844" xr:uid="{00000000-0005-0000-0000-000038000000}"/>
    <cellStyle name="20 % - Akzent1 2 10 3" xfId="32" xr:uid="{00000000-0005-0000-0000-000039000000}"/>
    <cellStyle name="20 % - Akzent1 2 10 3 2" xfId="35265" xr:uid="{00000000-0005-0000-0000-00003A000000}"/>
    <cellStyle name="20 % - Akzent1 2 10 4" xfId="24443" xr:uid="{00000000-0005-0000-0000-00003B000000}"/>
    <cellStyle name="20 % - Akzent1 2 11" xfId="33" xr:uid="{00000000-0005-0000-0000-00003C000000}"/>
    <cellStyle name="20 % - Akzent1 2 11 2" xfId="34" xr:uid="{00000000-0005-0000-0000-00003D000000}"/>
    <cellStyle name="20 % - Akzent1 2 11 2 2" xfId="35" xr:uid="{00000000-0005-0000-0000-00003E000000}"/>
    <cellStyle name="20 % - Akzent1 2 11 2 2 2" xfId="41339" xr:uid="{00000000-0005-0000-0000-00003F000000}"/>
    <cellStyle name="20 % - Akzent1 2 11 2 3" xfId="30518" xr:uid="{00000000-0005-0000-0000-000040000000}"/>
    <cellStyle name="20 % - Akzent1 2 11 3" xfId="36" xr:uid="{00000000-0005-0000-0000-000041000000}"/>
    <cellStyle name="20 % - Akzent1 2 11 3 2" xfId="35939" xr:uid="{00000000-0005-0000-0000-000042000000}"/>
    <cellStyle name="20 % - Akzent1 2 11 4" xfId="25117" xr:uid="{00000000-0005-0000-0000-000043000000}"/>
    <cellStyle name="20 % - Akzent1 2 12" xfId="37" xr:uid="{00000000-0005-0000-0000-000044000000}"/>
    <cellStyle name="20 % - Akzent1 2 12 2" xfId="38" xr:uid="{00000000-0005-0000-0000-000045000000}"/>
    <cellStyle name="20 % - Akzent1 2 12 2 2" xfId="39" xr:uid="{00000000-0005-0000-0000-000046000000}"/>
    <cellStyle name="20 % - Akzent1 2 12 2 2 2" xfId="42013" xr:uid="{00000000-0005-0000-0000-000047000000}"/>
    <cellStyle name="20 % - Akzent1 2 12 2 3" xfId="31192" xr:uid="{00000000-0005-0000-0000-000048000000}"/>
    <cellStyle name="20 % - Akzent1 2 12 3" xfId="40" xr:uid="{00000000-0005-0000-0000-000049000000}"/>
    <cellStyle name="20 % - Akzent1 2 12 3 2" xfId="36613" xr:uid="{00000000-0005-0000-0000-00004A000000}"/>
    <cellStyle name="20 % - Akzent1 2 12 4" xfId="25791" xr:uid="{00000000-0005-0000-0000-00004B000000}"/>
    <cellStyle name="20 % - Akzent1 2 13" xfId="41" xr:uid="{00000000-0005-0000-0000-00004C000000}"/>
    <cellStyle name="20 % - Akzent1 2 13 2" xfId="42" xr:uid="{00000000-0005-0000-0000-00004D000000}"/>
    <cellStyle name="20 % - Akzent1 2 13 2 2" xfId="43" xr:uid="{00000000-0005-0000-0000-00004E000000}"/>
    <cellStyle name="20 % - Akzent1 2 13 2 2 2" xfId="42706" xr:uid="{00000000-0005-0000-0000-00004F000000}"/>
    <cellStyle name="20 % - Akzent1 2 13 2 3" xfId="31885" xr:uid="{00000000-0005-0000-0000-000050000000}"/>
    <cellStyle name="20 % - Akzent1 2 13 3" xfId="44" xr:uid="{00000000-0005-0000-0000-000051000000}"/>
    <cellStyle name="20 % - Akzent1 2 13 3 2" xfId="37305" xr:uid="{00000000-0005-0000-0000-000052000000}"/>
    <cellStyle name="20 % - Akzent1 2 13 4" xfId="26484" xr:uid="{00000000-0005-0000-0000-000053000000}"/>
    <cellStyle name="20 % - Akzent1 2 14" xfId="45" xr:uid="{00000000-0005-0000-0000-000054000000}"/>
    <cellStyle name="20 % - Akzent1 2 14 2" xfId="46" xr:uid="{00000000-0005-0000-0000-000055000000}"/>
    <cellStyle name="20 % - Akzent1 2 14 2 2" xfId="37981" xr:uid="{00000000-0005-0000-0000-000056000000}"/>
    <cellStyle name="20 % - Akzent1 2 14 3" xfId="27160" xr:uid="{00000000-0005-0000-0000-000057000000}"/>
    <cellStyle name="20 % - Akzent1 2 15" xfId="47" xr:uid="{00000000-0005-0000-0000-000058000000}"/>
    <cellStyle name="20 % - Akzent1 2 15 2" xfId="32581" xr:uid="{00000000-0005-0000-0000-000059000000}"/>
    <cellStyle name="20 % - Akzent1 2 16" xfId="21759" xr:uid="{00000000-0005-0000-0000-00005A000000}"/>
    <cellStyle name="20 % - Akzent1 2 2" xfId="48" xr:uid="{00000000-0005-0000-0000-00005B000000}"/>
    <cellStyle name="20 % - Akzent1 2 2 10" xfId="49" xr:uid="{00000000-0005-0000-0000-00005C000000}"/>
    <cellStyle name="20 % - Akzent1 2 2 10 2" xfId="50" xr:uid="{00000000-0005-0000-0000-00005D000000}"/>
    <cellStyle name="20 % - Akzent1 2 2 10 2 2" xfId="51" xr:uid="{00000000-0005-0000-0000-00005E000000}"/>
    <cellStyle name="20 % - Akzent1 2 2 10 2 2 2" xfId="41372" xr:uid="{00000000-0005-0000-0000-00005F000000}"/>
    <cellStyle name="20 % - Akzent1 2 2 10 2 3" xfId="30551" xr:uid="{00000000-0005-0000-0000-000060000000}"/>
    <cellStyle name="20 % - Akzent1 2 2 10 3" xfId="52" xr:uid="{00000000-0005-0000-0000-000061000000}"/>
    <cellStyle name="20 % - Akzent1 2 2 10 3 2" xfId="35972" xr:uid="{00000000-0005-0000-0000-000062000000}"/>
    <cellStyle name="20 % - Akzent1 2 2 10 4" xfId="25150" xr:uid="{00000000-0005-0000-0000-000063000000}"/>
    <cellStyle name="20 % - Akzent1 2 2 11" xfId="53" xr:uid="{00000000-0005-0000-0000-000064000000}"/>
    <cellStyle name="20 % - Akzent1 2 2 11 2" xfId="54" xr:uid="{00000000-0005-0000-0000-000065000000}"/>
    <cellStyle name="20 % - Akzent1 2 2 11 2 2" xfId="55" xr:uid="{00000000-0005-0000-0000-000066000000}"/>
    <cellStyle name="20 % - Akzent1 2 2 11 2 2 2" xfId="42046" xr:uid="{00000000-0005-0000-0000-000067000000}"/>
    <cellStyle name="20 % - Akzent1 2 2 11 2 3" xfId="31225" xr:uid="{00000000-0005-0000-0000-000068000000}"/>
    <cellStyle name="20 % - Akzent1 2 2 11 3" xfId="56" xr:uid="{00000000-0005-0000-0000-000069000000}"/>
    <cellStyle name="20 % - Akzent1 2 2 11 3 2" xfId="36646" xr:uid="{00000000-0005-0000-0000-00006A000000}"/>
    <cellStyle name="20 % - Akzent1 2 2 11 4" xfId="25824" xr:uid="{00000000-0005-0000-0000-00006B000000}"/>
    <cellStyle name="20 % - Akzent1 2 2 12" xfId="57" xr:uid="{00000000-0005-0000-0000-00006C000000}"/>
    <cellStyle name="20 % - Akzent1 2 2 12 2" xfId="58" xr:uid="{00000000-0005-0000-0000-00006D000000}"/>
    <cellStyle name="20 % - Akzent1 2 2 12 2 2" xfId="59" xr:uid="{00000000-0005-0000-0000-00006E000000}"/>
    <cellStyle name="20 % - Akzent1 2 2 12 2 2 2" xfId="42739" xr:uid="{00000000-0005-0000-0000-00006F000000}"/>
    <cellStyle name="20 % - Akzent1 2 2 12 2 3" xfId="31918" xr:uid="{00000000-0005-0000-0000-000070000000}"/>
    <cellStyle name="20 % - Akzent1 2 2 12 3" xfId="60" xr:uid="{00000000-0005-0000-0000-000071000000}"/>
    <cellStyle name="20 % - Akzent1 2 2 12 3 2" xfId="37338" xr:uid="{00000000-0005-0000-0000-000072000000}"/>
    <cellStyle name="20 % - Akzent1 2 2 12 4" xfId="26517" xr:uid="{00000000-0005-0000-0000-000073000000}"/>
    <cellStyle name="20 % - Akzent1 2 2 13" xfId="61" xr:uid="{00000000-0005-0000-0000-000074000000}"/>
    <cellStyle name="20 % - Akzent1 2 2 13 2" xfId="62" xr:uid="{00000000-0005-0000-0000-000075000000}"/>
    <cellStyle name="20 % - Akzent1 2 2 13 2 2" xfId="38014" xr:uid="{00000000-0005-0000-0000-000076000000}"/>
    <cellStyle name="20 % - Akzent1 2 2 13 3" xfId="27193" xr:uid="{00000000-0005-0000-0000-000077000000}"/>
    <cellStyle name="20 % - Akzent1 2 2 14" xfId="63" xr:uid="{00000000-0005-0000-0000-000078000000}"/>
    <cellStyle name="20 % - Akzent1 2 2 14 2" xfId="32614" xr:uid="{00000000-0005-0000-0000-000079000000}"/>
    <cellStyle name="20 % - Akzent1 2 2 15" xfId="21792" xr:uid="{00000000-0005-0000-0000-00007A000000}"/>
    <cellStyle name="20 % - Akzent1 2 2 2" xfId="64" xr:uid="{00000000-0005-0000-0000-00007B000000}"/>
    <cellStyle name="20 % - Akzent1 2 2 2 10" xfId="65" xr:uid="{00000000-0005-0000-0000-00007C000000}"/>
    <cellStyle name="20 % - Akzent1 2 2 2 10 2" xfId="66" xr:uid="{00000000-0005-0000-0000-00007D000000}"/>
    <cellStyle name="20 % - Akzent1 2 2 2 10 2 2" xfId="67" xr:uid="{00000000-0005-0000-0000-00007E000000}"/>
    <cellStyle name="20 % - Akzent1 2 2 2 10 2 2 2" xfId="42111" xr:uid="{00000000-0005-0000-0000-00007F000000}"/>
    <cellStyle name="20 % - Akzent1 2 2 2 10 2 3" xfId="31290" xr:uid="{00000000-0005-0000-0000-000080000000}"/>
    <cellStyle name="20 % - Akzent1 2 2 2 10 3" xfId="68" xr:uid="{00000000-0005-0000-0000-000081000000}"/>
    <cellStyle name="20 % - Akzent1 2 2 2 10 3 2" xfId="36711" xr:uid="{00000000-0005-0000-0000-000082000000}"/>
    <cellStyle name="20 % - Akzent1 2 2 2 10 4" xfId="25889" xr:uid="{00000000-0005-0000-0000-000083000000}"/>
    <cellStyle name="20 % - Akzent1 2 2 2 11" xfId="69" xr:uid="{00000000-0005-0000-0000-000084000000}"/>
    <cellStyle name="20 % - Akzent1 2 2 2 11 2" xfId="70" xr:uid="{00000000-0005-0000-0000-000085000000}"/>
    <cellStyle name="20 % - Akzent1 2 2 2 11 2 2" xfId="71" xr:uid="{00000000-0005-0000-0000-000086000000}"/>
    <cellStyle name="20 % - Akzent1 2 2 2 11 2 2 2" xfId="42804" xr:uid="{00000000-0005-0000-0000-000087000000}"/>
    <cellStyle name="20 % - Akzent1 2 2 2 11 2 3" xfId="31983" xr:uid="{00000000-0005-0000-0000-000088000000}"/>
    <cellStyle name="20 % - Akzent1 2 2 2 11 3" xfId="72" xr:uid="{00000000-0005-0000-0000-000089000000}"/>
    <cellStyle name="20 % - Akzent1 2 2 2 11 3 2" xfId="37403" xr:uid="{00000000-0005-0000-0000-00008A000000}"/>
    <cellStyle name="20 % - Akzent1 2 2 2 11 4" xfId="26582" xr:uid="{00000000-0005-0000-0000-00008B000000}"/>
    <cellStyle name="20 % - Akzent1 2 2 2 12" xfId="73" xr:uid="{00000000-0005-0000-0000-00008C000000}"/>
    <cellStyle name="20 % - Akzent1 2 2 2 12 2" xfId="74" xr:uid="{00000000-0005-0000-0000-00008D000000}"/>
    <cellStyle name="20 % - Akzent1 2 2 2 12 2 2" xfId="38079" xr:uid="{00000000-0005-0000-0000-00008E000000}"/>
    <cellStyle name="20 % - Akzent1 2 2 2 12 3" xfId="27258" xr:uid="{00000000-0005-0000-0000-00008F000000}"/>
    <cellStyle name="20 % - Akzent1 2 2 2 13" xfId="75" xr:uid="{00000000-0005-0000-0000-000090000000}"/>
    <cellStyle name="20 % - Akzent1 2 2 2 13 2" xfId="32679" xr:uid="{00000000-0005-0000-0000-000091000000}"/>
    <cellStyle name="20 % - Akzent1 2 2 2 14" xfId="21857" xr:uid="{00000000-0005-0000-0000-000092000000}"/>
    <cellStyle name="20 % - Akzent1 2 2 2 2" xfId="76" xr:uid="{00000000-0005-0000-0000-000093000000}"/>
    <cellStyle name="20 % - Akzent1 2 2 2 2 10" xfId="77" xr:uid="{00000000-0005-0000-0000-000094000000}"/>
    <cellStyle name="20 % - Akzent1 2 2 2 2 10 2" xfId="78" xr:uid="{00000000-0005-0000-0000-000095000000}"/>
    <cellStyle name="20 % - Akzent1 2 2 2 2 10 2 2" xfId="38211" xr:uid="{00000000-0005-0000-0000-000096000000}"/>
    <cellStyle name="20 % - Akzent1 2 2 2 2 10 3" xfId="27390" xr:uid="{00000000-0005-0000-0000-000097000000}"/>
    <cellStyle name="20 % - Akzent1 2 2 2 2 11" xfId="79" xr:uid="{00000000-0005-0000-0000-000098000000}"/>
    <cellStyle name="20 % - Akzent1 2 2 2 2 11 2" xfId="32811" xr:uid="{00000000-0005-0000-0000-000099000000}"/>
    <cellStyle name="20 % - Akzent1 2 2 2 2 12" xfId="21989" xr:uid="{00000000-0005-0000-0000-00009A000000}"/>
    <cellStyle name="20 % - Akzent1 2 2 2 2 2" xfId="80" xr:uid="{00000000-0005-0000-0000-00009B000000}"/>
    <cellStyle name="20 % - Akzent1 2 2 2 2 2 10" xfId="81" xr:uid="{00000000-0005-0000-0000-00009C000000}"/>
    <cellStyle name="20 % - Akzent1 2 2 2 2 2 10 2" xfId="33206" xr:uid="{00000000-0005-0000-0000-00009D000000}"/>
    <cellStyle name="20 % - Akzent1 2 2 2 2 2 11" xfId="22384" xr:uid="{00000000-0005-0000-0000-00009E000000}"/>
    <cellStyle name="20 % - Akzent1 2 2 2 2 2 2" xfId="82" xr:uid="{00000000-0005-0000-0000-00009F000000}"/>
    <cellStyle name="20 % - Akzent1 2 2 2 2 2 2 2" xfId="83" xr:uid="{00000000-0005-0000-0000-0000A0000000}"/>
    <cellStyle name="20 % - Akzent1 2 2 2 2 2 2 2 2" xfId="84" xr:uid="{00000000-0005-0000-0000-0000A1000000}"/>
    <cellStyle name="20 % - Akzent1 2 2 2 2 2 2 2 2 2" xfId="39284" xr:uid="{00000000-0005-0000-0000-0000A2000000}"/>
    <cellStyle name="20 % - Akzent1 2 2 2 2 2 2 2 3" xfId="28463" xr:uid="{00000000-0005-0000-0000-0000A3000000}"/>
    <cellStyle name="20 % - Akzent1 2 2 2 2 2 2 3" xfId="85" xr:uid="{00000000-0005-0000-0000-0000A4000000}"/>
    <cellStyle name="20 % - Akzent1 2 2 2 2 2 2 3 2" xfId="33884" xr:uid="{00000000-0005-0000-0000-0000A5000000}"/>
    <cellStyle name="20 % - Akzent1 2 2 2 2 2 2 4" xfId="23062" xr:uid="{00000000-0005-0000-0000-0000A6000000}"/>
    <cellStyle name="20 % - Akzent1 2 2 2 2 2 3" xfId="86" xr:uid="{00000000-0005-0000-0000-0000A7000000}"/>
    <cellStyle name="20 % - Akzent1 2 2 2 2 2 3 2" xfId="87" xr:uid="{00000000-0005-0000-0000-0000A8000000}"/>
    <cellStyle name="20 % - Akzent1 2 2 2 2 2 3 2 2" xfId="88" xr:uid="{00000000-0005-0000-0000-0000A9000000}"/>
    <cellStyle name="20 % - Akzent1 2 2 2 2 2 3 2 2 2" xfId="39942" xr:uid="{00000000-0005-0000-0000-0000AA000000}"/>
    <cellStyle name="20 % - Akzent1 2 2 2 2 2 3 2 3" xfId="29121" xr:uid="{00000000-0005-0000-0000-0000AB000000}"/>
    <cellStyle name="20 % - Akzent1 2 2 2 2 2 3 3" xfId="89" xr:uid="{00000000-0005-0000-0000-0000AC000000}"/>
    <cellStyle name="20 % - Akzent1 2 2 2 2 2 3 3 2" xfId="34542" xr:uid="{00000000-0005-0000-0000-0000AD000000}"/>
    <cellStyle name="20 % - Akzent1 2 2 2 2 2 3 4" xfId="23720" xr:uid="{00000000-0005-0000-0000-0000AE000000}"/>
    <cellStyle name="20 % - Akzent1 2 2 2 2 2 4" xfId="90" xr:uid="{00000000-0005-0000-0000-0000AF000000}"/>
    <cellStyle name="20 % - Akzent1 2 2 2 2 2 4 2" xfId="91" xr:uid="{00000000-0005-0000-0000-0000B0000000}"/>
    <cellStyle name="20 % - Akzent1 2 2 2 2 2 4 2 2" xfId="92" xr:uid="{00000000-0005-0000-0000-0000B1000000}"/>
    <cellStyle name="20 % - Akzent1 2 2 2 2 2 4 2 2 2" xfId="40616" xr:uid="{00000000-0005-0000-0000-0000B2000000}"/>
    <cellStyle name="20 % - Akzent1 2 2 2 2 2 4 2 3" xfId="29795" xr:uid="{00000000-0005-0000-0000-0000B3000000}"/>
    <cellStyle name="20 % - Akzent1 2 2 2 2 2 4 3" xfId="93" xr:uid="{00000000-0005-0000-0000-0000B4000000}"/>
    <cellStyle name="20 % - Akzent1 2 2 2 2 2 4 3 2" xfId="35216" xr:uid="{00000000-0005-0000-0000-0000B5000000}"/>
    <cellStyle name="20 % - Akzent1 2 2 2 2 2 4 4" xfId="24394" xr:uid="{00000000-0005-0000-0000-0000B6000000}"/>
    <cellStyle name="20 % - Akzent1 2 2 2 2 2 5" xfId="94" xr:uid="{00000000-0005-0000-0000-0000B7000000}"/>
    <cellStyle name="20 % - Akzent1 2 2 2 2 2 5 2" xfId="95" xr:uid="{00000000-0005-0000-0000-0000B8000000}"/>
    <cellStyle name="20 % - Akzent1 2 2 2 2 2 5 2 2" xfId="96" xr:uid="{00000000-0005-0000-0000-0000B9000000}"/>
    <cellStyle name="20 % - Akzent1 2 2 2 2 2 5 2 2 2" xfId="41290" xr:uid="{00000000-0005-0000-0000-0000BA000000}"/>
    <cellStyle name="20 % - Akzent1 2 2 2 2 2 5 2 3" xfId="30469" xr:uid="{00000000-0005-0000-0000-0000BB000000}"/>
    <cellStyle name="20 % - Akzent1 2 2 2 2 2 5 3" xfId="97" xr:uid="{00000000-0005-0000-0000-0000BC000000}"/>
    <cellStyle name="20 % - Akzent1 2 2 2 2 2 5 3 2" xfId="35890" xr:uid="{00000000-0005-0000-0000-0000BD000000}"/>
    <cellStyle name="20 % - Akzent1 2 2 2 2 2 5 4" xfId="25068" xr:uid="{00000000-0005-0000-0000-0000BE000000}"/>
    <cellStyle name="20 % - Akzent1 2 2 2 2 2 6" xfId="98" xr:uid="{00000000-0005-0000-0000-0000BF000000}"/>
    <cellStyle name="20 % - Akzent1 2 2 2 2 2 6 2" xfId="99" xr:uid="{00000000-0005-0000-0000-0000C0000000}"/>
    <cellStyle name="20 % - Akzent1 2 2 2 2 2 6 2 2" xfId="100" xr:uid="{00000000-0005-0000-0000-0000C1000000}"/>
    <cellStyle name="20 % - Akzent1 2 2 2 2 2 6 2 2 2" xfId="41964" xr:uid="{00000000-0005-0000-0000-0000C2000000}"/>
    <cellStyle name="20 % - Akzent1 2 2 2 2 2 6 2 3" xfId="31143" xr:uid="{00000000-0005-0000-0000-0000C3000000}"/>
    <cellStyle name="20 % - Akzent1 2 2 2 2 2 6 3" xfId="101" xr:uid="{00000000-0005-0000-0000-0000C4000000}"/>
    <cellStyle name="20 % - Akzent1 2 2 2 2 2 6 3 2" xfId="36564" xr:uid="{00000000-0005-0000-0000-0000C5000000}"/>
    <cellStyle name="20 % - Akzent1 2 2 2 2 2 6 4" xfId="25742" xr:uid="{00000000-0005-0000-0000-0000C6000000}"/>
    <cellStyle name="20 % - Akzent1 2 2 2 2 2 7" xfId="102" xr:uid="{00000000-0005-0000-0000-0000C7000000}"/>
    <cellStyle name="20 % - Akzent1 2 2 2 2 2 7 2" xfId="103" xr:uid="{00000000-0005-0000-0000-0000C8000000}"/>
    <cellStyle name="20 % - Akzent1 2 2 2 2 2 7 2 2" xfId="104" xr:uid="{00000000-0005-0000-0000-0000C9000000}"/>
    <cellStyle name="20 % - Akzent1 2 2 2 2 2 7 2 2 2" xfId="42638" xr:uid="{00000000-0005-0000-0000-0000CA000000}"/>
    <cellStyle name="20 % - Akzent1 2 2 2 2 2 7 2 3" xfId="31817" xr:uid="{00000000-0005-0000-0000-0000CB000000}"/>
    <cellStyle name="20 % - Akzent1 2 2 2 2 2 7 3" xfId="105" xr:uid="{00000000-0005-0000-0000-0000CC000000}"/>
    <cellStyle name="20 % - Akzent1 2 2 2 2 2 7 3 2" xfId="37238" xr:uid="{00000000-0005-0000-0000-0000CD000000}"/>
    <cellStyle name="20 % - Akzent1 2 2 2 2 2 7 4" xfId="26416" xr:uid="{00000000-0005-0000-0000-0000CE000000}"/>
    <cellStyle name="20 % - Akzent1 2 2 2 2 2 8" xfId="106" xr:uid="{00000000-0005-0000-0000-0000CF000000}"/>
    <cellStyle name="20 % - Akzent1 2 2 2 2 2 8 2" xfId="107" xr:uid="{00000000-0005-0000-0000-0000D0000000}"/>
    <cellStyle name="20 % - Akzent1 2 2 2 2 2 8 2 2" xfId="108" xr:uid="{00000000-0005-0000-0000-0000D1000000}"/>
    <cellStyle name="20 % - Akzent1 2 2 2 2 2 8 2 2 2" xfId="43331" xr:uid="{00000000-0005-0000-0000-0000D2000000}"/>
    <cellStyle name="20 % - Akzent1 2 2 2 2 2 8 2 3" xfId="32510" xr:uid="{00000000-0005-0000-0000-0000D3000000}"/>
    <cellStyle name="20 % - Akzent1 2 2 2 2 2 8 3" xfId="109" xr:uid="{00000000-0005-0000-0000-0000D4000000}"/>
    <cellStyle name="20 % - Akzent1 2 2 2 2 2 8 3 2" xfId="37930" xr:uid="{00000000-0005-0000-0000-0000D5000000}"/>
    <cellStyle name="20 % - Akzent1 2 2 2 2 2 8 4" xfId="27109" xr:uid="{00000000-0005-0000-0000-0000D6000000}"/>
    <cellStyle name="20 % - Akzent1 2 2 2 2 2 9" xfId="110" xr:uid="{00000000-0005-0000-0000-0000D7000000}"/>
    <cellStyle name="20 % - Akzent1 2 2 2 2 2 9 2" xfId="111" xr:uid="{00000000-0005-0000-0000-0000D8000000}"/>
    <cellStyle name="20 % - Akzent1 2 2 2 2 2 9 2 2" xfId="38606" xr:uid="{00000000-0005-0000-0000-0000D9000000}"/>
    <cellStyle name="20 % - Akzent1 2 2 2 2 2 9 3" xfId="27785" xr:uid="{00000000-0005-0000-0000-0000DA000000}"/>
    <cellStyle name="20 % - Akzent1 2 2 2 2 3" xfId="112" xr:uid="{00000000-0005-0000-0000-0000DB000000}"/>
    <cellStyle name="20 % - Akzent1 2 2 2 2 3 2" xfId="113" xr:uid="{00000000-0005-0000-0000-0000DC000000}"/>
    <cellStyle name="20 % - Akzent1 2 2 2 2 3 2 2" xfId="114" xr:uid="{00000000-0005-0000-0000-0000DD000000}"/>
    <cellStyle name="20 % - Akzent1 2 2 2 2 3 2 2 2" xfId="38889" xr:uid="{00000000-0005-0000-0000-0000DE000000}"/>
    <cellStyle name="20 % - Akzent1 2 2 2 2 3 2 3" xfId="28068" xr:uid="{00000000-0005-0000-0000-0000DF000000}"/>
    <cellStyle name="20 % - Akzent1 2 2 2 2 3 3" xfId="115" xr:uid="{00000000-0005-0000-0000-0000E0000000}"/>
    <cellStyle name="20 % - Akzent1 2 2 2 2 3 3 2" xfId="33489" xr:uid="{00000000-0005-0000-0000-0000E1000000}"/>
    <cellStyle name="20 % - Akzent1 2 2 2 2 3 4" xfId="22667" xr:uid="{00000000-0005-0000-0000-0000E2000000}"/>
    <cellStyle name="20 % - Akzent1 2 2 2 2 4" xfId="116" xr:uid="{00000000-0005-0000-0000-0000E3000000}"/>
    <cellStyle name="20 % - Akzent1 2 2 2 2 4 2" xfId="117" xr:uid="{00000000-0005-0000-0000-0000E4000000}"/>
    <cellStyle name="20 % - Akzent1 2 2 2 2 4 2 2" xfId="118" xr:uid="{00000000-0005-0000-0000-0000E5000000}"/>
    <cellStyle name="20 % - Akzent1 2 2 2 2 4 2 2 2" xfId="39547" xr:uid="{00000000-0005-0000-0000-0000E6000000}"/>
    <cellStyle name="20 % - Akzent1 2 2 2 2 4 2 3" xfId="28726" xr:uid="{00000000-0005-0000-0000-0000E7000000}"/>
    <cellStyle name="20 % - Akzent1 2 2 2 2 4 3" xfId="119" xr:uid="{00000000-0005-0000-0000-0000E8000000}"/>
    <cellStyle name="20 % - Akzent1 2 2 2 2 4 3 2" xfId="34147" xr:uid="{00000000-0005-0000-0000-0000E9000000}"/>
    <cellStyle name="20 % - Akzent1 2 2 2 2 4 4" xfId="23325" xr:uid="{00000000-0005-0000-0000-0000EA000000}"/>
    <cellStyle name="20 % - Akzent1 2 2 2 2 5" xfId="120" xr:uid="{00000000-0005-0000-0000-0000EB000000}"/>
    <cellStyle name="20 % - Akzent1 2 2 2 2 5 2" xfId="121" xr:uid="{00000000-0005-0000-0000-0000EC000000}"/>
    <cellStyle name="20 % - Akzent1 2 2 2 2 5 2 2" xfId="122" xr:uid="{00000000-0005-0000-0000-0000ED000000}"/>
    <cellStyle name="20 % - Akzent1 2 2 2 2 5 2 2 2" xfId="40221" xr:uid="{00000000-0005-0000-0000-0000EE000000}"/>
    <cellStyle name="20 % - Akzent1 2 2 2 2 5 2 3" xfId="29400" xr:uid="{00000000-0005-0000-0000-0000EF000000}"/>
    <cellStyle name="20 % - Akzent1 2 2 2 2 5 3" xfId="123" xr:uid="{00000000-0005-0000-0000-0000F0000000}"/>
    <cellStyle name="20 % - Akzent1 2 2 2 2 5 3 2" xfId="34821" xr:uid="{00000000-0005-0000-0000-0000F1000000}"/>
    <cellStyle name="20 % - Akzent1 2 2 2 2 5 4" xfId="23999" xr:uid="{00000000-0005-0000-0000-0000F2000000}"/>
    <cellStyle name="20 % - Akzent1 2 2 2 2 6" xfId="124" xr:uid="{00000000-0005-0000-0000-0000F3000000}"/>
    <cellStyle name="20 % - Akzent1 2 2 2 2 6 2" xfId="125" xr:uid="{00000000-0005-0000-0000-0000F4000000}"/>
    <cellStyle name="20 % - Akzent1 2 2 2 2 6 2 2" xfId="126" xr:uid="{00000000-0005-0000-0000-0000F5000000}"/>
    <cellStyle name="20 % - Akzent1 2 2 2 2 6 2 2 2" xfId="40895" xr:uid="{00000000-0005-0000-0000-0000F6000000}"/>
    <cellStyle name="20 % - Akzent1 2 2 2 2 6 2 3" xfId="30074" xr:uid="{00000000-0005-0000-0000-0000F7000000}"/>
    <cellStyle name="20 % - Akzent1 2 2 2 2 6 3" xfId="127" xr:uid="{00000000-0005-0000-0000-0000F8000000}"/>
    <cellStyle name="20 % - Akzent1 2 2 2 2 6 3 2" xfId="35495" xr:uid="{00000000-0005-0000-0000-0000F9000000}"/>
    <cellStyle name="20 % - Akzent1 2 2 2 2 6 4" xfId="24673" xr:uid="{00000000-0005-0000-0000-0000FA000000}"/>
    <cellStyle name="20 % - Akzent1 2 2 2 2 7" xfId="128" xr:uid="{00000000-0005-0000-0000-0000FB000000}"/>
    <cellStyle name="20 % - Akzent1 2 2 2 2 7 2" xfId="129" xr:uid="{00000000-0005-0000-0000-0000FC000000}"/>
    <cellStyle name="20 % - Akzent1 2 2 2 2 7 2 2" xfId="130" xr:uid="{00000000-0005-0000-0000-0000FD000000}"/>
    <cellStyle name="20 % - Akzent1 2 2 2 2 7 2 2 2" xfId="41569" xr:uid="{00000000-0005-0000-0000-0000FE000000}"/>
    <cellStyle name="20 % - Akzent1 2 2 2 2 7 2 3" xfId="30748" xr:uid="{00000000-0005-0000-0000-0000FF000000}"/>
    <cellStyle name="20 % - Akzent1 2 2 2 2 7 3" xfId="131" xr:uid="{00000000-0005-0000-0000-000000010000}"/>
    <cellStyle name="20 % - Akzent1 2 2 2 2 7 3 2" xfId="36169" xr:uid="{00000000-0005-0000-0000-000001010000}"/>
    <cellStyle name="20 % - Akzent1 2 2 2 2 7 4" xfId="25347" xr:uid="{00000000-0005-0000-0000-000002010000}"/>
    <cellStyle name="20 % - Akzent1 2 2 2 2 8" xfId="132" xr:uid="{00000000-0005-0000-0000-000003010000}"/>
    <cellStyle name="20 % - Akzent1 2 2 2 2 8 2" xfId="133" xr:uid="{00000000-0005-0000-0000-000004010000}"/>
    <cellStyle name="20 % - Akzent1 2 2 2 2 8 2 2" xfId="134" xr:uid="{00000000-0005-0000-0000-000005010000}"/>
    <cellStyle name="20 % - Akzent1 2 2 2 2 8 2 2 2" xfId="42243" xr:uid="{00000000-0005-0000-0000-000006010000}"/>
    <cellStyle name="20 % - Akzent1 2 2 2 2 8 2 3" xfId="31422" xr:uid="{00000000-0005-0000-0000-000007010000}"/>
    <cellStyle name="20 % - Akzent1 2 2 2 2 8 3" xfId="135" xr:uid="{00000000-0005-0000-0000-000008010000}"/>
    <cellStyle name="20 % - Akzent1 2 2 2 2 8 3 2" xfId="36843" xr:uid="{00000000-0005-0000-0000-000009010000}"/>
    <cellStyle name="20 % - Akzent1 2 2 2 2 8 4" xfId="26021" xr:uid="{00000000-0005-0000-0000-00000A010000}"/>
    <cellStyle name="20 % - Akzent1 2 2 2 2 9" xfId="136" xr:uid="{00000000-0005-0000-0000-00000B010000}"/>
    <cellStyle name="20 % - Akzent1 2 2 2 2 9 2" xfId="137" xr:uid="{00000000-0005-0000-0000-00000C010000}"/>
    <cellStyle name="20 % - Akzent1 2 2 2 2 9 2 2" xfId="138" xr:uid="{00000000-0005-0000-0000-00000D010000}"/>
    <cellStyle name="20 % - Akzent1 2 2 2 2 9 2 2 2" xfId="42936" xr:uid="{00000000-0005-0000-0000-00000E010000}"/>
    <cellStyle name="20 % - Akzent1 2 2 2 2 9 2 3" xfId="32115" xr:uid="{00000000-0005-0000-0000-00000F010000}"/>
    <cellStyle name="20 % - Akzent1 2 2 2 2 9 3" xfId="139" xr:uid="{00000000-0005-0000-0000-000010010000}"/>
    <cellStyle name="20 % - Akzent1 2 2 2 2 9 3 2" xfId="37535" xr:uid="{00000000-0005-0000-0000-000011010000}"/>
    <cellStyle name="20 % - Akzent1 2 2 2 2 9 4" xfId="26714" xr:uid="{00000000-0005-0000-0000-000012010000}"/>
    <cellStyle name="20 % - Akzent1 2 2 2 3" xfId="140" xr:uid="{00000000-0005-0000-0000-000013010000}"/>
    <cellStyle name="20 % - Akzent1 2 2 2 3 10" xfId="141" xr:uid="{00000000-0005-0000-0000-000014010000}"/>
    <cellStyle name="20 % - Akzent1 2 2 2 3 10 2" xfId="32943" xr:uid="{00000000-0005-0000-0000-000015010000}"/>
    <cellStyle name="20 % - Akzent1 2 2 2 3 11" xfId="22121" xr:uid="{00000000-0005-0000-0000-000016010000}"/>
    <cellStyle name="20 % - Akzent1 2 2 2 3 2" xfId="142" xr:uid="{00000000-0005-0000-0000-000017010000}"/>
    <cellStyle name="20 % - Akzent1 2 2 2 3 2 2" xfId="143" xr:uid="{00000000-0005-0000-0000-000018010000}"/>
    <cellStyle name="20 % - Akzent1 2 2 2 3 2 2 2" xfId="144" xr:uid="{00000000-0005-0000-0000-000019010000}"/>
    <cellStyle name="20 % - Akzent1 2 2 2 3 2 2 2 2" xfId="39021" xr:uid="{00000000-0005-0000-0000-00001A010000}"/>
    <cellStyle name="20 % - Akzent1 2 2 2 3 2 2 3" xfId="28200" xr:uid="{00000000-0005-0000-0000-00001B010000}"/>
    <cellStyle name="20 % - Akzent1 2 2 2 3 2 3" xfId="145" xr:uid="{00000000-0005-0000-0000-00001C010000}"/>
    <cellStyle name="20 % - Akzent1 2 2 2 3 2 3 2" xfId="33621" xr:uid="{00000000-0005-0000-0000-00001D010000}"/>
    <cellStyle name="20 % - Akzent1 2 2 2 3 2 4" xfId="22799" xr:uid="{00000000-0005-0000-0000-00001E010000}"/>
    <cellStyle name="20 % - Akzent1 2 2 2 3 3" xfId="146" xr:uid="{00000000-0005-0000-0000-00001F010000}"/>
    <cellStyle name="20 % - Akzent1 2 2 2 3 3 2" xfId="147" xr:uid="{00000000-0005-0000-0000-000020010000}"/>
    <cellStyle name="20 % - Akzent1 2 2 2 3 3 2 2" xfId="148" xr:uid="{00000000-0005-0000-0000-000021010000}"/>
    <cellStyle name="20 % - Akzent1 2 2 2 3 3 2 2 2" xfId="39679" xr:uid="{00000000-0005-0000-0000-000022010000}"/>
    <cellStyle name="20 % - Akzent1 2 2 2 3 3 2 3" xfId="28858" xr:uid="{00000000-0005-0000-0000-000023010000}"/>
    <cellStyle name="20 % - Akzent1 2 2 2 3 3 3" xfId="149" xr:uid="{00000000-0005-0000-0000-000024010000}"/>
    <cellStyle name="20 % - Akzent1 2 2 2 3 3 3 2" xfId="34279" xr:uid="{00000000-0005-0000-0000-000025010000}"/>
    <cellStyle name="20 % - Akzent1 2 2 2 3 3 4" xfId="23457" xr:uid="{00000000-0005-0000-0000-000026010000}"/>
    <cellStyle name="20 % - Akzent1 2 2 2 3 4" xfId="150" xr:uid="{00000000-0005-0000-0000-000027010000}"/>
    <cellStyle name="20 % - Akzent1 2 2 2 3 4 2" xfId="151" xr:uid="{00000000-0005-0000-0000-000028010000}"/>
    <cellStyle name="20 % - Akzent1 2 2 2 3 4 2 2" xfId="152" xr:uid="{00000000-0005-0000-0000-000029010000}"/>
    <cellStyle name="20 % - Akzent1 2 2 2 3 4 2 2 2" xfId="40353" xr:uid="{00000000-0005-0000-0000-00002A010000}"/>
    <cellStyle name="20 % - Akzent1 2 2 2 3 4 2 3" xfId="29532" xr:uid="{00000000-0005-0000-0000-00002B010000}"/>
    <cellStyle name="20 % - Akzent1 2 2 2 3 4 3" xfId="153" xr:uid="{00000000-0005-0000-0000-00002C010000}"/>
    <cellStyle name="20 % - Akzent1 2 2 2 3 4 3 2" xfId="34953" xr:uid="{00000000-0005-0000-0000-00002D010000}"/>
    <cellStyle name="20 % - Akzent1 2 2 2 3 4 4" xfId="24131" xr:uid="{00000000-0005-0000-0000-00002E010000}"/>
    <cellStyle name="20 % - Akzent1 2 2 2 3 5" xfId="154" xr:uid="{00000000-0005-0000-0000-00002F010000}"/>
    <cellStyle name="20 % - Akzent1 2 2 2 3 5 2" xfId="155" xr:uid="{00000000-0005-0000-0000-000030010000}"/>
    <cellStyle name="20 % - Akzent1 2 2 2 3 5 2 2" xfId="156" xr:uid="{00000000-0005-0000-0000-000031010000}"/>
    <cellStyle name="20 % - Akzent1 2 2 2 3 5 2 2 2" xfId="41027" xr:uid="{00000000-0005-0000-0000-000032010000}"/>
    <cellStyle name="20 % - Akzent1 2 2 2 3 5 2 3" xfId="30206" xr:uid="{00000000-0005-0000-0000-000033010000}"/>
    <cellStyle name="20 % - Akzent1 2 2 2 3 5 3" xfId="157" xr:uid="{00000000-0005-0000-0000-000034010000}"/>
    <cellStyle name="20 % - Akzent1 2 2 2 3 5 3 2" xfId="35627" xr:uid="{00000000-0005-0000-0000-000035010000}"/>
    <cellStyle name="20 % - Akzent1 2 2 2 3 5 4" xfId="24805" xr:uid="{00000000-0005-0000-0000-000036010000}"/>
    <cellStyle name="20 % - Akzent1 2 2 2 3 6" xfId="158" xr:uid="{00000000-0005-0000-0000-000037010000}"/>
    <cellStyle name="20 % - Akzent1 2 2 2 3 6 2" xfId="159" xr:uid="{00000000-0005-0000-0000-000038010000}"/>
    <cellStyle name="20 % - Akzent1 2 2 2 3 6 2 2" xfId="160" xr:uid="{00000000-0005-0000-0000-000039010000}"/>
    <cellStyle name="20 % - Akzent1 2 2 2 3 6 2 2 2" xfId="41701" xr:uid="{00000000-0005-0000-0000-00003A010000}"/>
    <cellStyle name="20 % - Akzent1 2 2 2 3 6 2 3" xfId="30880" xr:uid="{00000000-0005-0000-0000-00003B010000}"/>
    <cellStyle name="20 % - Akzent1 2 2 2 3 6 3" xfId="161" xr:uid="{00000000-0005-0000-0000-00003C010000}"/>
    <cellStyle name="20 % - Akzent1 2 2 2 3 6 3 2" xfId="36301" xr:uid="{00000000-0005-0000-0000-00003D010000}"/>
    <cellStyle name="20 % - Akzent1 2 2 2 3 6 4" xfId="25479" xr:uid="{00000000-0005-0000-0000-00003E010000}"/>
    <cellStyle name="20 % - Akzent1 2 2 2 3 7" xfId="162" xr:uid="{00000000-0005-0000-0000-00003F010000}"/>
    <cellStyle name="20 % - Akzent1 2 2 2 3 7 2" xfId="163" xr:uid="{00000000-0005-0000-0000-000040010000}"/>
    <cellStyle name="20 % - Akzent1 2 2 2 3 7 2 2" xfId="164" xr:uid="{00000000-0005-0000-0000-000041010000}"/>
    <cellStyle name="20 % - Akzent1 2 2 2 3 7 2 2 2" xfId="42375" xr:uid="{00000000-0005-0000-0000-000042010000}"/>
    <cellStyle name="20 % - Akzent1 2 2 2 3 7 2 3" xfId="31554" xr:uid="{00000000-0005-0000-0000-000043010000}"/>
    <cellStyle name="20 % - Akzent1 2 2 2 3 7 3" xfId="165" xr:uid="{00000000-0005-0000-0000-000044010000}"/>
    <cellStyle name="20 % - Akzent1 2 2 2 3 7 3 2" xfId="36975" xr:uid="{00000000-0005-0000-0000-000045010000}"/>
    <cellStyle name="20 % - Akzent1 2 2 2 3 7 4" xfId="26153" xr:uid="{00000000-0005-0000-0000-000046010000}"/>
    <cellStyle name="20 % - Akzent1 2 2 2 3 8" xfId="166" xr:uid="{00000000-0005-0000-0000-000047010000}"/>
    <cellStyle name="20 % - Akzent1 2 2 2 3 8 2" xfId="167" xr:uid="{00000000-0005-0000-0000-000048010000}"/>
    <cellStyle name="20 % - Akzent1 2 2 2 3 8 2 2" xfId="168" xr:uid="{00000000-0005-0000-0000-000049010000}"/>
    <cellStyle name="20 % - Akzent1 2 2 2 3 8 2 2 2" xfId="43068" xr:uid="{00000000-0005-0000-0000-00004A010000}"/>
    <cellStyle name="20 % - Akzent1 2 2 2 3 8 2 3" xfId="32247" xr:uid="{00000000-0005-0000-0000-00004B010000}"/>
    <cellStyle name="20 % - Akzent1 2 2 2 3 8 3" xfId="169" xr:uid="{00000000-0005-0000-0000-00004C010000}"/>
    <cellStyle name="20 % - Akzent1 2 2 2 3 8 3 2" xfId="37667" xr:uid="{00000000-0005-0000-0000-00004D010000}"/>
    <cellStyle name="20 % - Akzent1 2 2 2 3 8 4" xfId="26846" xr:uid="{00000000-0005-0000-0000-00004E010000}"/>
    <cellStyle name="20 % - Akzent1 2 2 2 3 9" xfId="170" xr:uid="{00000000-0005-0000-0000-00004F010000}"/>
    <cellStyle name="20 % - Akzent1 2 2 2 3 9 2" xfId="171" xr:uid="{00000000-0005-0000-0000-000050010000}"/>
    <cellStyle name="20 % - Akzent1 2 2 2 3 9 2 2" xfId="38343" xr:uid="{00000000-0005-0000-0000-000051010000}"/>
    <cellStyle name="20 % - Akzent1 2 2 2 3 9 3" xfId="27522" xr:uid="{00000000-0005-0000-0000-000052010000}"/>
    <cellStyle name="20 % - Akzent1 2 2 2 4" xfId="172" xr:uid="{00000000-0005-0000-0000-000053010000}"/>
    <cellStyle name="20 % - Akzent1 2 2 2 4 10" xfId="173" xr:uid="{00000000-0005-0000-0000-000054010000}"/>
    <cellStyle name="20 % - Akzent1 2 2 2 4 10 2" xfId="33074" xr:uid="{00000000-0005-0000-0000-000055010000}"/>
    <cellStyle name="20 % - Akzent1 2 2 2 4 11" xfId="22252" xr:uid="{00000000-0005-0000-0000-000056010000}"/>
    <cellStyle name="20 % - Akzent1 2 2 2 4 2" xfId="174" xr:uid="{00000000-0005-0000-0000-000057010000}"/>
    <cellStyle name="20 % - Akzent1 2 2 2 4 2 2" xfId="175" xr:uid="{00000000-0005-0000-0000-000058010000}"/>
    <cellStyle name="20 % - Akzent1 2 2 2 4 2 2 2" xfId="176" xr:uid="{00000000-0005-0000-0000-000059010000}"/>
    <cellStyle name="20 % - Akzent1 2 2 2 4 2 2 2 2" xfId="39152" xr:uid="{00000000-0005-0000-0000-00005A010000}"/>
    <cellStyle name="20 % - Akzent1 2 2 2 4 2 2 3" xfId="28331" xr:uid="{00000000-0005-0000-0000-00005B010000}"/>
    <cellStyle name="20 % - Akzent1 2 2 2 4 2 3" xfId="177" xr:uid="{00000000-0005-0000-0000-00005C010000}"/>
    <cellStyle name="20 % - Akzent1 2 2 2 4 2 3 2" xfId="33752" xr:uid="{00000000-0005-0000-0000-00005D010000}"/>
    <cellStyle name="20 % - Akzent1 2 2 2 4 2 4" xfId="22930" xr:uid="{00000000-0005-0000-0000-00005E010000}"/>
    <cellStyle name="20 % - Akzent1 2 2 2 4 3" xfId="178" xr:uid="{00000000-0005-0000-0000-00005F010000}"/>
    <cellStyle name="20 % - Akzent1 2 2 2 4 3 2" xfId="179" xr:uid="{00000000-0005-0000-0000-000060010000}"/>
    <cellStyle name="20 % - Akzent1 2 2 2 4 3 2 2" xfId="180" xr:uid="{00000000-0005-0000-0000-000061010000}"/>
    <cellStyle name="20 % - Akzent1 2 2 2 4 3 2 2 2" xfId="39810" xr:uid="{00000000-0005-0000-0000-000062010000}"/>
    <cellStyle name="20 % - Akzent1 2 2 2 4 3 2 3" xfId="28989" xr:uid="{00000000-0005-0000-0000-000063010000}"/>
    <cellStyle name="20 % - Akzent1 2 2 2 4 3 3" xfId="181" xr:uid="{00000000-0005-0000-0000-000064010000}"/>
    <cellStyle name="20 % - Akzent1 2 2 2 4 3 3 2" xfId="34410" xr:uid="{00000000-0005-0000-0000-000065010000}"/>
    <cellStyle name="20 % - Akzent1 2 2 2 4 3 4" xfId="23588" xr:uid="{00000000-0005-0000-0000-000066010000}"/>
    <cellStyle name="20 % - Akzent1 2 2 2 4 4" xfId="182" xr:uid="{00000000-0005-0000-0000-000067010000}"/>
    <cellStyle name="20 % - Akzent1 2 2 2 4 4 2" xfId="183" xr:uid="{00000000-0005-0000-0000-000068010000}"/>
    <cellStyle name="20 % - Akzent1 2 2 2 4 4 2 2" xfId="184" xr:uid="{00000000-0005-0000-0000-000069010000}"/>
    <cellStyle name="20 % - Akzent1 2 2 2 4 4 2 2 2" xfId="40484" xr:uid="{00000000-0005-0000-0000-00006A010000}"/>
    <cellStyle name="20 % - Akzent1 2 2 2 4 4 2 3" xfId="29663" xr:uid="{00000000-0005-0000-0000-00006B010000}"/>
    <cellStyle name="20 % - Akzent1 2 2 2 4 4 3" xfId="185" xr:uid="{00000000-0005-0000-0000-00006C010000}"/>
    <cellStyle name="20 % - Akzent1 2 2 2 4 4 3 2" xfId="35084" xr:uid="{00000000-0005-0000-0000-00006D010000}"/>
    <cellStyle name="20 % - Akzent1 2 2 2 4 4 4" xfId="24262" xr:uid="{00000000-0005-0000-0000-00006E010000}"/>
    <cellStyle name="20 % - Akzent1 2 2 2 4 5" xfId="186" xr:uid="{00000000-0005-0000-0000-00006F010000}"/>
    <cellStyle name="20 % - Akzent1 2 2 2 4 5 2" xfId="187" xr:uid="{00000000-0005-0000-0000-000070010000}"/>
    <cellStyle name="20 % - Akzent1 2 2 2 4 5 2 2" xfId="188" xr:uid="{00000000-0005-0000-0000-000071010000}"/>
    <cellStyle name="20 % - Akzent1 2 2 2 4 5 2 2 2" xfId="41158" xr:uid="{00000000-0005-0000-0000-000072010000}"/>
    <cellStyle name="20 % - Akzent1 2 2 2 4 5 2 3" xfId="30337" xr:uid="{00000000-0005-0000-0000-000073010000}"/>
    <cellStyle name="20 % - Akzent1 2 2 2 4 5 3" xfId="189" xr:uid="{00000000-0005-0000-0000-000074010000}"/>
    <cellStyle name="20 % - Akzent1 2 2 2 4 5 3 2" xfId="35758" xr:uid="{00000000-0005-0000-0000-000075010000}"/>
    <cellStyle name="20 % - Akzent1 2 2 2 4 5 4" xfId="24936" xr:uid="{00000000-0005-0000-0000-000076010000}"/>
    <cellStyle name="20 % - Akzent1 2 2 2 4 6" xfId="190" xr:uid="{00000000-0005-0000-0000-000077010000}"/>
    <cellStyle name="20 % - Akzent1 2 2 2 4 6 2" xfId="191" xr:uid="{00000000-0005-0000-0000-000078010000}"/>
    <cellStyle name="20 % - Akzent1 2 2 2 4 6 2 2" xfId="192" xr:uid="{00000000-0005-0000-0000-000079010000}"/>
    <cellStyle name="20 % - Akzent1 2 2 2 4 6 2 2 2" xfId="41832" xr:uid="{00000000-0005-0000-0000-00007A010000}"/>
    <cellStyle name="20 % - Akzent1 2 2 2 4 6 2 3" xfId="31011" xr:uid="{00000000-0005-0000-0000-00007B010000}"/>
    <cellStyle name="20 % - Akzent1 2 2 2 4 6 3" xfId="193" xr:uid="{00000000-0005-0000-0000-00007C010000}"/>
    <cellStyle name="20 % - Akzent1 2 2 2 4 6 3 2" xfId="36432" xr:uid="{00000000-0005-0000-0000-00007D010000}"/>
    <cellStyle name="20 % - Akzent1 2 2 2 4 6 4" xfId="25610" xr:uid="{00000000-0005-0000-0000-00007E010000}"/>
    <cellStyle name="20 % - Akzent1 2 2 2 4 7" xfId="194" xr:uid="{00000000-0005-0000-0000-00007F010000}"/>
    <cellStyle name="20 % - Akzent1 2 2 2 4 7 2" xfId="195" xr:uid="{00000000-0005-0000-0000-000080010000}"/>
    <cellStyle name="20 % - Akzent1 2 2 2 4 7 2 2" xfId="196" xr:uid="{00000000-0005-0000-0000-000081010000}"/>
    <cellStyle name="20 % - Akzent1 2 2 2 4 7 2 2 2" xfId="42506" xr:uid="{00000000-0005-0000-0000-000082010000}"/>
    <cellStyle name="20 % - Akzent1 2 2 2 4 7 2 3" xfId="31685" xr:uid="{00000000-0005-0000-0000-000083010000}"/>
    <cellStyle name="20 % - Akzent1 2 2 2 4 7 3" xfId="197" xr:uid="{00000000-0005-0000-0000-000084010000}"/>
    <cellStyle name="20 % - Akzent1 2 2 2 4 7 3 2" xfId="37106" xr:uid="{00000000-0005-0000-0000-000085010000}"/>
    <cellStyle name="20 % - Akzent1 2 2 2 4 7 4" xfId="26284" xr:uid="{00000000-0005-0000-0000-000086010000}"/>
    <cellStyle name="20 % - Akzent1 2 2 2 4 8" xfId="198" xr:uid="{00000000-0005-0000-0000-000087010000}"/>
    <cellStyle name="20 % - Akzent1 2 2 2 4 8 2" xfId="199" xr:uid="{00000000-0005-0000-0000-000088010000}"/>
    <cellStyle name="20 % - Akzent1 2 2 2 4 8 2 2" xfId="200" xr:uid="{00000000-0005-0000-0000-000089010000}"/>
    <cellStyle name="20 % - Akzent1 2 2 2 4 8 2 2 2" xfId="43199" xr:uid="{00000000-0005-0000-0000-00008A010000}"/>
    <cellStyle name="20 % - Akzent1 2 2 2 4 8 2 3" xfId="32378" xr:uid="{00000000-0005-0000-0000-00008B010000}"/>
    <cellStyle name="20 % - Akzent1 2 2 2 4 8 3" xfId="201" xr:uid="{00000000-0005-0000-0000-00008C010000}"/>
    <cellStyle name="20 % - Akzent1 2 2 2 4 8 3 2" xfId="37798" xr:uid="{00000000-0005-0000-0000-00008D010000}"/>
    <cellStyle name="20 % - Akzent1 2 2 2 4 8 4" xfId="26977" xr:uid="{00000000-0005-0000-0000-00008E010000}"/>
    <cellStyle name="20 % - Akzent1 2 2 2 4 9" xfId="202" xr:uid="{00000000-0005-0000-0000-00008F010000}"/>
    <cellStyle name="20 % - Akzent1 2 2 2 4 9 2" xfId="203" xr:uid="{00000000-0005-0000-0000-000090010000}"/>
    <cellStyle name="20 % - Akzent1 2 2 2 4 9 2 2" xfId="38474" xr:uid="{00000000-0005-0000-0000-000091010000}"/>
    <cellStyle name="20 % - Akzent1 2 2 2 4 9 3" xfId="27653" xr:uid="{00000000-0005-0000-0000-000092010000}"/>
    <cellStyle name="20 % - Akzent1 2 2 2 5" xfId="204" xr:uid="{00000000-0005-0000-0000-000093010000}"/>
    <cellStyle name="20 % - Akzent1 2 2 2 5 2" xfId="205" xr:uid="{00000000-0005-0000-0000-000094010000}"/>
    <cellStyle name="20 % - Akzent1 2 2 2 5 2 2" xfId="206" xr:uid="{00000000-0005-0000-0000-000095010000}"/>
    <cellStyle name="20 % - Akzent1 2 2 2 5 2 2 2" xfId="38757" xr:uid="{00000000-0005-0000-0000-000096010000}"/>
    <cellStyle name="20 % - Akzent1 2 2 2 5 2 3" xfId="27936" xr:uid="{00000000-0005-0000-0000-000097010000}"/>
    <cellStyle name="20 % - Akzent1 2 2 2 5 3" xfId="207" xr:uid="{00000000-0005-0000-0000-000098010000}"/>
    <cellStyle name="20 % - Akzent1 2 2 2 5 3 2" xfId="33357" xr:uid="{00000000-0005-0000-0000-000099010000}"/>
    <cellStyle name="20 % - Akzent1 2 2 2 5 4" xfId="22535" xr:uid="{00000000-0005-0000-0000-00009A010000}"/>
    <cellStyle name="20 % - Akzent1 2 2 2 6" xfId="208" xr:uid="{00000000-0005-0000-0000-00009B010000}"/>
    <cellStyle name="20 % - Akzent1 2 2 2 6 2" xfId="209" xr:uid="{00000000-0005-0000-0000-00009C010000}"/>
    <cellStyle name="20 % - Akzent1 2 2 2 6 2 2" xfId="210" xr:uid="{00000000-0005-0000-0000-00009D010000}"/>
    <cellStyle name="20 % - Akzent1 2 2 2 6 2 2 2" xfId="39415" xr:uid="{00000000-0005-0000-0000-00009E010000}"/>
    <cellStyle name="20 % - Akzent1 2 2 2 6 2 3" xfId="28594" xr:uid="{00000000-0005-0000-0000-00009F010000}"/>
    <cellStyle name="20 % - Akzent1 2 2 2 6 3" xfId="211" xr:uid="{00000000-0005-0000-0000-0000A0010000}"/>
    <cellStyle name="20 % - Akzent1 2 2 2 6 3 2" xfId="34015" xr:uid="{00000000-0005-0000-0000-0000A1010000}"/>
    <cellStyle name="20 % - Akzent1 2 2 2 6 4" xfId="23193" xr:uid="{00000000-0005-0000-0000-0000A2010000}"/>
    <cellStyle name="20 % - Akzent1 2 2 2 7" xfId="212" xr:uid="{00000000-0005-0000-0000-0000A3010000}"/>
    <cellStyle name="20 % - Akzent1 2 2 2 7 2" xfId="213" xr:uid="{00000000-0005-0000-0000-0000A4010000}"/>
    <cellStyle name="20 % - Akzent1 2 2 2 7 2 2" xfId="214" xr:uid="{00000000-0005-0000-0000-0000A5010000}"/>
    <cellStyle name="20 % - Akzent1 2 2 2 7 2 2 2" xfId="40089" xr:uid="{00000000-0005-0000-0000-0000A6010000}"/>
    <cellStyle name="20 % - Akzent1 2 2 2 7 2 3" xfId="29268" xr:uid="{00000000-0005-0000-0000-0000A7010000}"/>
    <cellStyle name="20 % - Akzent1 2 2 2 7 3" xfId="215" xr:uid="{00000000-0005-0000-0000-0000A8010000}"/>
    <cellStyle name="20 % - Akzent1 2 2 2 7 3 2" xfId="34689" xr:uid="{00000000-0005-0000-0000-0000A9010000}"/>
    <cellStyle name="20 % - Akzent1 2 2 2 7 4" xfId="23867" xr:uid="{00000000-0005-0000-0000-0000AA010000}"/>
    <cellStyle name="20 % - Akzent1 2 2 2 8" xfId="216" xr:uid="{00000000-0005-0000-0000-0000AB010000}"/>
    <cellStyle name="20 % - Akzent1 2 2 2 8 2" xfId="217" xr:uid="{00000000-0005-0000-0000-0000AC010000}"/>
    <cellStyle name="20 % - Akzent1 2 2 2 8 2 2" xfId="218" xr:uid="{00000000-0005-0000-0000-0000AD010000}"/>
    <cellStyle name="20 % - Akzent1 2 2 2 8 2 2 2" xfId="40763" xr:uid="{00000000-0005-0000-0000-0000AE010000}"/>
    <cellStyle name="20 % - Akzent1 2 2 2 8 2 3" xfId="29942" xr:uid="{00000000-0005-0000-0000-0000AF010000}"/>
    <cellStyle name="20 % - Akzent1 2 2 2 8 3" xfId="219" xr:uid="{00000000-0005-0000-0000-0000B0010000}"/>
    <cellStyle name="20 % - Akzent1 2 2 2 8 3 2" xfId="35363" xr:uid="{00000000-0005-0000-0000-0000B1010000}"/>
    <cellStyle name="20 % - Akzent1 2 2 2 8 4" xfId="24541" xr:uid="{00000000-0005-0000-0000-0000B2010000}"/>
    <cellStyle name="20 % - Akzent1 2 2 2 9" xfId="220" xr:uid="{00000000-0005-0000-0000-0000B3010000}"/>
    <cellStyle name="20 % - Akzent1 2 2 2 9 2" xfId="221" xr:uid="{00000000-0005-0000-0000-0000B4010000}"/>
    <cellStyle name="20 % - Akzent1 2 2 2 9 2 2" xfId="222" xr:uid="{00000000-0005-0000-0000-0000B5010000}"/>
    <cellStyle name="20 % - Akzent1 2 2 2 9 2 2 2" xfId="41437" xr:uid="{00000000-0005-0000-0000-0000B6010000}"/>
    <cellStyle name="20 % - Akzent1 2 2 2 9 2 3" xfId="30616" xr:uid="{00000000-0005-0000-0000-0000B7010000}"/>
    <cellStyle name="20 % - Akzent1 2 2 2 9 3" xfId="223" xr:uid="{00000000-0005-0000-0000-0000B8010000}"/>
    <cellStyle name="20 % - Akzent1 2 2 2 9 3 2" xfId="36037" xr:uid="{00000000-0005-0000-0000-0000B9010000}"/>
    <cellStyle name="20 % - Akzent1 2 2 2 9 4" xfId="25215" xr:uid="{00000000-0005-0000-0000-0000BA010000}"/>
    <cellStyle name="20 % - Akzent1 2 2 3" xfId="224" xr:uid="{00000000-0005-0000-0000-0000BB010000}"/>
    <cellStyle name="20 % - Akzent1 2 2 3 10" xfId="225" xr:uid="{00000000-0005-0000-0000-0000BC010000}"/>
    <cellStyle name="20 % - Akzent1 2 2 3 10 2" xfId="226" xr:uid="{00000000-0005-0000-0000-0000BD010000}"/>
    <cellStyle name="20 % - Akzent1 2 2 3 10 2 2" xfId="38146" xr:uid="{00000000-0005-0000-0000-0000BE010000}"/>
    <cellStyle name="20 % - Akzent1 2 2 3 10 3" xfId="27325" xr:uid="{00000000-0005-0000-0000-0000BF010000}"/>
    <cellStyle name="20 % - Akzent1 2 2 3 11" xfId="227" xr:uid="{00000000-0005-0000-0000-0000C0010000}"/>
    <cellStyle name="20 % - Akzent1 2 2 3 11 2" xfId="32746" xr:uid="{00000000-0005-0000-0000-0000C1010000}"/>
    <cellStyle name="20 % - Akzent1 2 2 3 12" xfId="21924" xr:uid="{00000000-0005-0000-0000-0000C2010000}"/>
    <cellStyle name="20 % - Akzent1 2 2 3 2" xfId="228" xr:uid="{00000000-0005-0000-0000-0000C3010000}"/>
    <cellStyle name="20 % - Akzent1 2 2 3 2 10" xfId="229" xr:uid="{00000000-0005-0000-0000-0000C4010000}"/>
    <cellStyle name="20 % - Akzent1 2 2 3 2 10 2" xfId="33141" xr:uid="{00000000-0005-0000-0000-0000C5010000}"/>
    <cellStyle name="20 % - Akzent1 2 2 3 2 11" xfId="22319" xr:uid="{00000000-0005-0000-0000-0000C6010000}"/>
    <cellStyle name="20 % - Akzent1 2 2 3 2 2" xfId="230" xr:uid="{00000000-0005-0000-0000-0000C7010000}"/>
    <cellStyle name="20 % - Akzent1 2 2 3 2 2 2" xfId="231" xr:uid="{00000000-0005-0000-0000-0000C8010000}"/>
    <cellStyle name="20 % - Akzent1 2 2 3 2 2 2 2" xfId="232" xr:uid="{00000000-0005-0000-0000-0000C9010000}"/>
    <cellStyle name="20 % - Akzent1 2 2 3 2 2 2 2 2" xfId="39219" xr:uid="{00000000-0005-0000-0000-0000CA010000}"/>
    <cellStyle name="20 % - Akzent1 2 2 3 2 2 2 3" xfId="28398" xr:uid="{00000000-0005-0000-0000-0000CB010000}"/>
    <cellStyle name="20 % - Akzent1 2 2 3 2 2 3" xfId="233" xr:uid="{00000000-0005-0000-0000-0000CC010000}"/>
    <cellStyle name="20 % - Akzent1 2 2 3 2 2 3 2" xfId="33819" xr:uid="{00000000-0005-0000-0000-0000CD010000}"/>
    <cellStyle name="20 % - Akzent1 2 2 3 2 2 4" xfId="22997" xr:uid="{00000000-0005-0000-0000-0000CE010000}"/>
    <cellStyle name="20 % - Akzent1 2 2 3 2 3" xfId="234" xr:uid="{00000000-0005-0000-0000-0000CF010000}"/>
    <cellStyle name="20 % - Akzent1 2 2 3 2 3 2" xfId="235" xr:uid="{00000000-0005-0000-0000-0000D0010000}"/>
    <cellStyle name="20 % - Akzent1 2 2 3 2 3 2 2" xfId="236" xr:uid="{00000000-0005-0000-0000-0000D1010000}"/>
    <cellStyle name="20 % - Akzent1 2 2 3 2 3 2 2 2" xfId="39877" xr:uid="{00000000-0005-0000-0000-0000D2010000}"/>
    <cellStyle name="20 % - Akzent1 2 2 3 2 3 2 3" xfId="29056" xr:uid="{00000000-0005-0000-0000-0000D3010000}"/>
    <cellStyle name="20 % - Akzent1 2 2 3 2 3 3" xfId="237" xr:uid="{00000000-0005-0000-0000-0000D4010000}"/>
    <cellStyle name="20 % - Akzent1 2 2 3 2 3 3 2" xfId="34477" xr:uid="{00000000-0005-0000-0000-0000D5010000}"/>
    <cellStyle name="20 % - Akzent1 2 2 3 2 3 4" xfId="23655" xr:uid="{00000000-0005-0000-0000-0000D6010000}"/>
    <cellStyle name="20 % - Akzent1 2 2 3 2 4" xfId="238" xr:uid="{00000000-0005-0000-0000-0000D7010000}"/>
    <cellStyle name="20 % - Akzent1 2 2 3 2 4 2" xfId="239" xr:uid="{00000000-0005-0000-0000-0000D8010000}"/>
    <cellStyle name="20 % - Akzent1 2 2 3 2 4 2 2" xfId="240" xr:uid="{00000000-0005-0000-0000-0000D9010000}"/>
    <cellStyle name="20 % - Akzent1 2 2 3 2 4 2 2 2" xfId="40551" xr:uid="{00000000-0005-0000-0000-0000DA010000}"/>
    <cellStyle name="20 % - Akzent1 2 2 3 2 4 2 3" xfId="29730" xr:uid="{00000000-0005-0000-0000-0000DB010000}"/>
    <cellStyle name="20 % - Akzent1 2 2 3 2 4 3" xfId="241" xr:uid="{00000000-0005-0000-0000-0000DC010000}"/>
    <cellStyle name="20 % - Akzent1 2 2 3 2 4 3 2" xfId="35151" xr:uid="{00000000-0005-0000-0000-0000DD010000}"/>
    <cellStyle name="20 % - Akzent1 2 2 3 2 4 4" xfId="24329" xr:uid="{00000000-0005-0000-0000-0000DE010000}"/>
    <cellStyle name="20 % - Akzent1 2 2 3 2 5" xfId="242" xr:uid="{00000000-0005-0000-0000-0000DF010000}"/>
    <cellStyle name="20 % - Akzent1 2 2 3 2 5 2" xfId="243" xr:uid="{00000000-0005-0000-0000-0000E0010000}"/>
    <cellStyle name="20 % - Akzent1 2 2 3 2 5 2 2" xfId="244" xr:uid="{00000000-0005-0000-0000-0000E1010000}"/>
    <cellStyle name="20 % - Akzent1 2 2 3 2 5 2 2 2" xfId="41225" xr:uid="{00000000-0005-0000-0000-0000E2010000}"/>
    <cellStyle name="20 % - Akzent1 2 2 3 2 5 2 3" xfId="30404" xr:uid="{00000000-0005-0000-0000-0000E3010000}"/>
    <cellStyle name="20 % - Akzent1 2 2 3 2 5 3" xfId="245" xr:uid="{00000000-0005-0000-0000-0000E4010000}"/>
    <cellStyle name="20 % - Akzent1 2 2 3 2 5 3 2" xfId="35825" xr:uid="{00000000-0005-0000-0000-0000E5010000}"/>
    <cellStyle name="20 % - Akzent1 2 2 3 2 5 4" xfId="25003" xr:uid="{00000000-0005-0000-0000-0000E6010000}"/>
    <cellStyle name="20 % - Akzent1 2 2 3 2 6" xfId="246" xr:uid="{00000000-0005-0000-0000-0000E7010000}"/>
    <cellStyle name="20 % - Akzent1 2 2 3 2 6 2" xfId="247" xr:uid="{00000000-0005-0000-0000-0000E8010000}"/>
    <cellStyle name="20 % - Akzent1 2 2 3 2 6 2 2" xfId="248" xr:uid="{00000000-0005-0000-0000-0000E9010000}"/>
    <cellStyle name="20 % - Akzent1 2 2 3 2 6 2 2 2" xfId="41899" xr:uid="{00000000-0005-0000-0000-0000EA010000}"/>
    <cellStyle name="20 % - Akzent1 2 2 3 2 6 2 3" xfId="31078" xr:uid="{00000000-0005-0000-0000-0000EB010000}"/>
    <cellStyle name="20 % - Akzent1 2 2 3 2 6 3" xfId="249" xr:uid="{00000000-0005-0000-0000-0000EC010000}"/>
    <cellStyle name="20 % - Akzent1 2 2 3 2 6 3 2" xfId="36499" xr:uid="{00000000-0005-0000-0000-0000ED010000}"/>
    <cellStyle name="20 % - Akzent1 2 2 3 2 6 4" xfId="25677" xr:uid="{00000000-0005-0000-0000-0000EE010000}"/>
    <cellStyle name="20 % - Akzent1 2 2 3 2 7" xfId="250" xr:uid="{00000000-0005-0000-0000-0000EF010000}"/>
    <cellStyle name="20 % - Akzent1 2 2 3 2 7 2" xfId="251" xr:uid="{00000000-0005-0000-0000-0000F0010000}"/>
    <cellStyle name="20 % - Akzent1 2 2 3 2 7 2 2" xfId="252" xr:uid="{00000000-0005-0000-0000-0000F1010000}"/>
    <cellStyle name="20 % - Akzent1 2 2 3 2 7 2 2 2" xfId="42573" xr:uid="{00000000-0005-0000-0000-0000F2010000}"/>
    <cellStyle name="20 % - Akzent1 2 2 3 2 7 2 3" xfId="31752" xr:uid="{00000000-0005-0000-0000-0000F3010000}"/>
    <cellStyle name="20 % - Akzent1 2 2 3 2 7 3" xfId="253" xr:uid="{00000000-0005-0000-0000-0000F4010000}"/>
    <cellStyle name="20 % - Akzent1 2 2 3 2 7 3 2" xfId="37173" xr:uid="{00000000-0005-0000-0000-0000F5010000}"/>
    <cellStyle name="20 % - Akzent1 2 2 3 2 7 4" xfId="26351" xr:uid="{00000000-0005-0000-0000-0000F6010000}"/>
    <cellStyle name="20 % - Akzent1 2 2 3 2 8" xfId="254" xr:uid="{00000000-0005-0000-0000-0000F7010000}"/>
    <cellStyle name="20 % - Akzent1 2 2 3 2 8 2" xfId="255" xr:uid="{00000000-0005-0000-0000-0000F8010000}"/>
    <cellStyle name="20 % - Akzent1 2 2 3 2 8 2 2" xfId="256" xr:uid="{00000000-0005-0000-0000-0000F9010000}"/>
    <cellStyle name="20 % - Akzent1 2 2 3 2 8 2 2 2" xfId="43266" xr:uid="{00000000-0005-0000-0000-0000FA010000}"/>
    <cellStyle name="20 % - Akzent1 2 2 3 2 8 2 3" xfId="32445" xr:uid="{00000000-0005-0000-0000-0000FB010000}"/>
    <cellStyle name="20 % - Akzent1 2 2 3 2 8 3" xfId="257" xr:uid="{00000000-0005-0000-0000-0000FC010000}"/>
    <cellStyle name="20 % - Akzent1 2 2 3 2 8 3 2" xfId="37865" xr:uid="{00000000-0005-0000-0000-0000FD010000}"/>
    <cellStyle name="20 % - Akzent1 2 2 3 2 8 4" xfId="27044" xr:uid="{00000000-0005-0000-0000-0000FE010000}"/>
    <cellStyle name="20 % - Akzent1 2 2 3 2 9" xfId="258" xr:uid="{00000000-0005-0000-0000-0000FF010000}"/>
    <cellStyle name="20 % - Akzent1 2 2 3 2 9 2" xfId="259" xr:uid="{00000000-0005-0000-0000-000000020000}"/>
    <cellStyle name="20 % - Akzent1 2 2 3 2 9 2 2" xfId="38541" xr:uid="{00000000-0005-0000-0000-000001020000}"/>
    <cellStyle name="20 % - Akzent1 2 2 3 2 9 3" xfId="27720" xr:uid="{00000000-0005-0000-0000-000002020000}"/>
    <cellStyle name="20 % - Akzent1 2 2 3 3" xfId="260" xr:uid="{00000000-0005-0000-0000-000003020000}"/>
    <cellStyle name="20 % - Akzent1 2 2 3 3 2" xfId="261" xr:uid="{00000000-0005-0000-0000-000004020000}"/>
    <cellStyle name="20 % - Akzent1 2 2 3 3 2 2" xfId="262" xr:uid="{00000000-0005-0000-0000-000005020000}"/>
    <cellStyle name="20 % - Akzent1 2 2 3 3 2 2 2" xfId="38824" xr:uid="{00000000-0005-0000-0000-000006020000}"/>
    <cellStyle name="20 % - Akzent1 2 2 3 3 2 3" xfId="28003" xr:uid="{00000000-0005-0000-0000-000007020000}"/>
    <cellStyle name="20 % - Akzent1 2 2 3 3 3" xfId="263" xr:uid="{00000000-0005-0000-0000-000008020000}"/>
    <cellStyle name="20 % - Akzent1 2 2 3 3 3 2" xfId="33424" xr:uid="{00000000-0005-0000-0000-000009020000}"/>
    <cellStyle name="20 % - Akzent1 2 2 3 3 4" xfId="22602" xr:uid="{00000000-0005-0000-0000-00000A020000}"/>
    <cellStyle name="20 % - Akzent1 2 2 3 4" xfId="264" xr:uid="{00000000-0005-0000-0000-00000B020000}"/>
    <cellStyle name="20 % - Akzent1 2 2 3 4 2" xfId="265" xr:uid="{00000000-0005-0000-0000-00000C020000}"/>
    <cellStyle name="20 % - Akzent1 2 2 3 4 2 2" xfId="266" xr:uid="{00000000-0005-0000-0000-00000D020000}"/>
    <cellStyle name="20 % - Akzent1 2 2 3 4 2 2 2" xfId="39482" xr:uid="{00000000-0005-0000-0000-00000E020000}"/>
    <cellStyle name="20 % - Akzent1 2 2 3 4 2 3" xfId="28661" xr:uid="{00000000-0005-0000-0000-00000F020000}"/>
    <cellStyle name="20 % - Akzent1 2 2 3 4 3" xfId="267" xr:uid="{00000000-0005-0000-0000-000010020000}"/>
    <cellStyle name="20 % - Akzent1 2 2 3 4 3 2" xfId="34082" xr:uid="{00000000-0005-0000-0000-000011020000}"/>
    <cellStyle name="20 % - Akzent1 2 2 3 4 4" xfId="23260" xr:uid="{00000000-0005-0000-0000-000012020000}"/>
    <cellStyle name="20 % - Akzent1 2 2 3 5" xfId="268" xr:uid="{00000000-0005-0000-0000-000013020000}"/>
    <cellStyle name="20 % - Akzent1 2 2 3 5 2" xfId="269" xr:uid="{00000000-0005-0000-0000-000014020000}"/>
    <cellStyle name="20 % - Akzent1 2 2 3 5 2 2" xfId="270" xr:uid="{00000000-0005-0000-0000-000015020000}"/>
    <cellStyle name="20 % - Akzent1 2 2 3 5 2 2 2" xfId="40156" xr:uid="{00000000-0005-0000-0000-000016020000}"/>
    <cellStyle name="20 % - Akzent1 2 2 3 5 2 3" xfId="29335" xr:uid="{00000000-0005-0000-0000-000017020000}"/>
    <cellStyle name="20 % - Akzent1 2 2 3 5 3" xfId="271" xr:uid="{00000000-0005-0000-0000-000018020000}"/>
    <cellStyle name="20 % - Akzent1 2 2 3 5 3 2" xfId="34756" xr:uid="{00000000-0005-0000-0000-000019020000}"/>
    <cellStyle name="20 % - Akzent1 2 2 3 5 4" xfId="23934" xr:uid="{00000000-0005-0000-0000-00001A020000}"/>
    <cellStyle name="20 % - Akzent1 2 2 3 6" xfId="272" xr:uid="{00000000-0005-0000-0000-00001B020000}"/>
    <cellStyle name="20 % - Akzent1 2 2 3 6 2" xfId="273" xr:uid="{00000000-0005-0000-0000-00001C020000}"/>
    <cellStyle name="20 % - Akzent1 2 2 3 6 2 2" xfId="274" xr:uid="{00000000-0005-0000-0000-00001D020000}"/>
    <cellStyle name="20 % - Akzent1 2 2 3 6 2 2 2" xfId="40830" xr:uid="{00000000-0005-0000-0000-00001E020000}"/>
    <cellStyle name="20 % - Akzent1 2 2 3 6 2 3" xfId="30009" xr:uid="{00000000-0005-0000-0000-00001F020000}"/>
    <cellStyle name="20 % - Akzent1 2 2 3 6 3" xfId="275" xr:uid="{00000000-0005-0000-0000-000020020000}"/>
    <cellStyle name="20 % - Akzent1 2 2 3 6 3 2" xfId="35430" xr:uid="{00000000-0005-0000-0000-000021020000}"/>
    <cellStyle name="20 % - Akzent1 2 2 3 6 4" xfId="24608" xr:uid="{00000000-0005-0000-0000-000022020000}"/>
    <cellStyle name="20 % - Akzent1 2 2 3 7" xfId="276" xr:uid="{00000000-0005-0000-0000-000023020000}"/>
    <cellStyle name="20 % - Akzent1 2 2 3 7 2" xfId="277" xr:uid="{00000000-0005-0000-0000-000024020000}"/>
    <cellStyle name="20 % - Akzent1 2 2 3 7 2 2" xfId="278" xr:uid="{00000000-0005-0000-0000-000025020000}"/>
    <cellStyle name="20 % - Akzent1 2 2 3 7 2 2 2" xfId="41504" xr:uid="{00000000-0005-0000-0000-000026020000}"/>
    <cellStyle name="20 % - Akzent1 2 2 3 7 2 3" xfId="30683" xr:uid="{00000000-0005-0000-0000-000027020000}"/>
    <cellStyle name="20 % - Akzent1 2 2 3 7 3" xfId="279" xr:uid="{00000000-0005-0000-0000-000028020000}"/>
    <cellStyle name="20 % - Akzent1 2 2 3 7 3 2" xfId="36104" xr:uid="{00000000-0005-0000-0000-000029020000}"/>
    <cellStyle name="20 % - Akzent1 2 2 3 7 4" xfId="25282" xr:uid="{00000000-0005-0000-0000-00002A020000}"/>
    <cellStyle name="20 % - Akzent1 2 2 3 8" xfId="280" xr:uid="{00000000-0005-0000-0000-00002B020000}"/>
    <cellStyle name="20 % - Akzent1 2 2 3 8 2" xfId="281" xr:uid="{00000000-0005-0000-0000-00002C020000}"/>
    <cellStyle name="20 % - Akzent1 2 2 3 8 2 2" xfId="282" xr:uid="{00000000-0005-0000-0000-00002D020000}"/>
    <cellStyle name="20 % - Akzent1 2 2 3 8 2 2 2" xfId="42178" xr:uid="{00000000-0005-0000-0000-00002E020000}"/>
    <cellStyle name="20 % - Akzent1 2 2 3 8 2 3" xfId="31357" xr:uid="{00000000-0005-0000-0000-00002F020000}"/>
    <cellStyle name="20 % - Akzent1 2 2 3 8 3" xfId="283" xr:uid="{00000000-0005-0000-0000-000030020000}"/>
    <cellStyle name="20 % - Akzent1 2 2 3 8 3 2" xfId="36778" xr:uid="{00000000-0005-0000-0000-000031020000}"/>
    <cellStyle name="20 % - Akzent1 2 2 3 8 4" xfId="25956" xr:uid="{00000000-0005-0000-0000-000032020000}"/>
    <cellStyle name="20 % - Akzent1 2 2 3 9" xfId="284" xr:uid="{00000000-0005-0000-0000-000033020000}"/>
    <cellStyle name="20 % - Akzent1 2 2 3 9 2" xfId="285" xr:uid="{00000000-0005-0000-0000-000034020000}"/>
    <cellStyle name="20 % - Akzent1 2 2 3 9 2 2" xfId="286" xr:uid="{00000000-0005-0000-0000-000035020000}"/>
    <cellStyle name="20 % - Akzent1 2 2 3 9 2 2 2" xfId="42871" xr:uid="{00000000-0005-0000-0000-000036020000}"/>
    <cellStyle name="20 % - Akzent1 2 2 3 9 2 3" xfId="32050" xr:uid="{00000000-0005-0000-0000-000037020000}"/>
    <cellStyle name="20 % - Akzent1 2 2 3 9 3" xfId="287" xr:uid="{00000000-0005-0000-0000-000038020000}"/>
    <cellStyle name="20 % - Akzent1 2 2 3 9 3 2" xfId="37470" xr:uid="{00000000-0005-0000-0000-000039020000}"/>
    <cellStyle name="20 % - Akzent1 2 2 3 9 4" xfId="26649" xr:uid="{00000000-0005-0000-0000-00003A020000}"/>
    <cellStyle name="20 % - Akzent1 2 2 4" xfId="288" xr:uid="{00000000-0005-0000-0000-00003B020000}"/>
    <cellStyle name="20 % - Akzent1 2 2 4 10" xfId="289" xr:uid="{00000000-0005-0000-0000-00003C020000}"/>
    <cellStyle name="20 % - Akzent1 2 2 4 10 2" xfId="32878" xr:uid="{00000000-0005-0000-0000-00003D020000}"/>
    <cellStyle name="20 % - Akzent1 2 2 4 11" xfId="22056" xr:uid="{00000000-0005-0000-0000-00003E020000}"/>
    <cellStyle name="20 % - Akzent1 2 2 4 2" xfId="290" xr:uid="{00000000-0005-0000-0000-00003F020000}"/>
    <cellStyle name="20 % - Akzent1 2 2 4 2 2" xfId="291" xr:uid="{00000000-0005-0000-0000-000040020000}"/>
    <cellStyle name="20 % - Akzent1 2 2 4 2 2 2" xfId="292" xr:uid="{00000000-0005-0000-0000-000041020000}"/>
    <cellStyle name="20 % - Akzent1 2 2 4 2 2 2 2" xfId="38956" xr:uid="{00000000-0005-0000-0000-000042020000}"/>
    <cellStyle name="20 % - Akzent1 2 2 4 2 2 3" xfId="28135" xr:uid="{00000000-0005-0000-0000-000043020000}"/>
    <cellStyle name="20 % - Akzent1 2 2 4 2 3" xfId="293" xr:uid="{00000000-0005-0000-0000-000044020000}"/>
    <cellStyle name="20 % - Akzent1 2 2 4 2 3 2" xfId="33556" xr:uid="{00000000-0005-0000-0000-000045020000}"/>
    <cellStyle name="20 % - Akzent1 2 2 4 2 4" xfId="22734" xr:uid="{00000000-0005-0000-0000-000046020000}"/>
    <cellStyle name="20 % - Akzent1 2 2 4 3" xfId="294" xr:uid="{00000000-0005-0000-0000-000047020000}"/>
    <cellStyle name="20 % - Akzent1 2 2 4 3 2" xfId="295" xr:uid="{00000000-0005-0000-0000-000048020000}"/>
    <cellStyle name="20 % - Akzent1 2 2 4 3 2 2" xfId="296" xr:uid="{00000000-0005-0000-0000-000049020000}"/>
    <cellStyle name="20 % - Akzent1 2 2 4 3 2 2 2" xfId="39614" xr:uid="{00000000-0005-0000-0000-00004A020000}"/>
    <cellStyle name="20 % - Akzent1 2 2 4 3 2 3" xfId="28793" xr:uid="{00000000-0005-0000-0000-00004B020000}"/>
    <cellStyle name="20 % - Akzent1 2 2 4 3 3" xfId="297" xr:uid="{00000000-0005-0000-0000-00004C020000}"/>
    <cellStyle name="20 % - Akzent1 2 2 4 3 3 2" xfId="34214" xr:uid="{00000000-0005-0000-0000-00004D020000}"/>
    <cellStyle name="20 % - Akzent1 2 2 4 3 4" xfId="23392" xr:uid="{00000000-0005-0000-0000-00004E020000}"/>
    <cellStyle name="20 % - Akzent1 2 2 4 4" xfId="298" xr:uid="{00000000-0005-0000-0000-00004F020000}"/>
    <cellStyle name="20 % - Akzent1 2 2 4 4 2" xfId="299" xr:uid="{00000000-0005-0000-0000-000050020000}"/>
    <cellStyle name="20 % - Akzent1 2 2 4 4 2 2" xfId="300" xr:uid="{00000000-0005-0000-0000-000051020000}"/>
    <cellStyle name="20 % - Akzent1 2 2 4 4 2 2 2" xfId="40288" xr:uid="{00000000-0005-0000-0000-000052020000}"/>
    <cellStyle name="20 % - Akzent1 2 2 4 4 2 3" xfId="29467" xr:uid="{00000000-0005-0000-0000-000053020000}"/>
    <cellStyle name="20 % - Akzent1 2 2 4 4 3" xfId="301" xr:uid="{00000000-0005-0000-0000-000054020000}"/>
    <cellStyle name="20 % - Akzent1 2 2 4 4 3 2" xfId="34888" xr:uid="{00000000-0005-0000-0000-000055020000}"/>
    <cellStyle name="20 % - Akzent1 2 2 4 4 4" xfId="24066" xr:uid="{00000000-0005-0000-0000-000056020000}"/>
    <cellStyle name="20 % - Akzent1 2 2 4 5" xfId="302" xr:uid="{00000000-0005-0000-0000-000057020000}"/>
    <cellStyle name="20 % - Akzent1 2 2 4 5 2" xfId="303" xr:uid="{00000000-0005-0000-0000-000058020000}"/>
    <cellStyle name="20 % - Akzent1 2 2 4 5 2 2" xfId="304" xr:uid="{00000000-0005-0000-0000-000059020000}"/>
    <cellStyle name="20 % - Akzent1 2 2 4 5 2 2 2" xfId="40962" xr:uid="{00000000-0005-0000-0000-00005A020000}"/>
    <cellStyle name="20 % - Akzent1 2 2 4 5 2 3" xfId="30141" xr:uid="{00000000-0005-0000-0000-00005B020000}"/>
    <cellStyle name="20 % - Akzent1 2 2 4 5 3" xfId="305" xr:uid="{00000000-0005-0000-0000-00005C020000}"/>
    <cellStyle name="20 % - Akzent1 2 2 4 5 3 2" xfId="35562" xr:uid="{00000000-0005-0000-0000-00005D020000}"/>
    <cellStyle name="20 % - Akzent1 2 2 4 5 4" xfId="24740" xr:uid="{00000000-0005-0000-0000-00005E020000}"/>
    <cellStyle name="20 % - Akzent1 2 2 4 6" xfId="306" xr:uid="{00000000-0005-0000-0000-00005F020000}"/>
    <cellStyle name="20 % - Akzent1 2 2 4 6 2" xfId="307" xr:uid="{00000000-0005-0000-0000-000060020000}"/>
    <cellStyle name="20 % - Akzent1 2 2 4 6 2 2" xfId="308" xr:uid="{00000000-0005-0000-0000-000061020000}"/>
    <cellStyle name="20 % - Akzent1 2 2 4 6 2 2 2" xfId="41636" xr:uid="{00000000-0005-0000-0000-000062020000}"/>
    <cellStyle name="20 % - Akzent1 2 2 4 6 2 3" xfId="30815" xr:uid="{00000000-0005-0000-0000-000063020000}"/>
    <cellStyle name="20 % - Akzent1 2 2 4 6 3" xfId="309" xr:uid="{00000000-0005-0000-0000-000064020000}"/>
    <cellStyle name="20 % - Akzent1 2 2 4 6 3 2" xfId="36236" xr:uid="{00000000-0005-0000-0000-000065020000}"/>
    <cellStyle name="20 % - Akzent1 2 2 4 6 4" xfId="25414" xr:uid="{00000000-0005-0000-0000-000066020000}"/>
    <cellStyle name="20 % - Akzent1 2 2 4 7" xfId="310" xr:uid="{00000000-0005-0000-0000-000067020000}"/>
    <cellStyle name="20 % - Akzent1 2 2 4 7 2" xfId="311" xr:uid="{00000000-0005-0000-0000-000068020000}"/>
    <cellStyle name="20 % - Akzent1 2 2 4 7 2 2" xfId="312" xr:uid="{00000000-0005-0000-0000-000069020000}"/>
    <cellStyle name="20 % - Akzent1 2 2 4 7 2 2 2" xfId="42310" xr:uid="{00000000-0005-0000-0000-00006A020000}"/>
    <cellStyle name="20 % - Akzent1 2 2 4 7 2 3" xfId="31489" xr:uid="{00000000-0005-0000-0000-00006B020000}"/>
    <cellStyle name="20 % - Akzent1 2 2 4 7 3" xfId="313" xr:uid="{00000000-0005-0000-0000-00006C020000}"/>
    <cellStyle name="20 % - Akzent1 2 2 4 7 3 2" xfId="36910" xr:uid="{00000000-0005-0000-0000-00006D020000}"/>
    <cellStyle name="20 % - Akzent1 2 2 4 7 4" xfId="26088" xr:uid="{00000000-0005-0000-0000-00006E020000}"/>
    <cellStyle name="20 % - Akzent1 2 2 4 8" xfId="314" xr:uid="{00000000-0005-0000-0000-00006F020000}"/>
    <cellStyle name="20 % - Akzent1 2 2 4 8 2" xfId="315" xr:uid="{00000000-0005-0000-0000-000070020000}"/>
    <cellStyle name="20 % - Akzent1 2 2 4 8 2 2" xfId="316" xr:uid="{00000000-0005-0000-0000-000071020000}"/>
    <cellStyle name="20 % - Akzent1 2 2 4 8 2 2 2" xfId="43003" xr:uid="{00000000-0005-0000-0000-000072020000}"/>
    <cellStyle name="20 % - Akzent1 2 2 4 8 2 3" xfId="32182" xr:uid="{00000000-0005-0000-0000-000073020000}"/>
    <cellStyle name="20 % - Akzent1 2 2 4 8 3" xfId="317" xr:uid="{00000000-0005-0000-0000-000074020000}"/>
    <cellStyle name="20 % - Akzent1 2 2 4 8 3 2" xfId="37602" xr:uid="{00000000-0005-0000-0000-000075020000}"/>
    <cellStyle name="20 % - Akzent1 2 2 4 8 4" xfId="26781" xr:uid="{00000000-0005-0000-0000-000076020000}"/>
    <cellStyle name="20 % - Akzent1 2 2 4 9" xfId="318" xr:uid="{00000000-0005-0000-0000-000077020000}"/>
    <cellStyle name="20 % - Akzent1 2 2 4 9 2" xfId="319" xr:uid="{00000000-0005-0000-0000-000078020000}"/>
    <cellStyle name="20 % - Akzent1 2 2 4 9 2 2" xfId="38278" xr:uid="{00000000-0005-0000-0000-000079020000}"/>
    <cellStyle name="20 % - Akzent1 2 2 4 9 3" xfId="27457" xr:uid="{00000000-0005-0000-0000-00007A020000}"/>
    <cellStyle name="20 % - Akzent1 2 2 5" xfId="320" xr:uid="{00000000-0005-0000-0000-00007B020000}"/>
    <cellStyle name="20 % - Akzent1 2 2 5 10" xfId="321" xr:uid="{00000000-0005-0000-0000-00007C020000}"/>
    <cellStyle name="20 % - Akzent1 2 2 5 10 2" xfId="33009" xr:uid="{00000000-0005-0000-0000-00007D020000}"/>
    <cellStyle name="20 % - Akzent1 2 2 5 11" xfId="22187" xr:uid="{00000000-0005-0000-0000-00007E020000}"/>
    <cellStyle name="20 % - Akzent1 2 2 5 2" xfId="322" xr:uid="{00000000-0005-0000-0000-00007F020000}"/>
    <cellStyle name="20 % - Akzent1 2 2 5 2 2" xfId="323" xr:uid="{00000000-0005-0000-0000-000080020000}"/>
    <cellStyle name="20 % - Akzent1 2 2 5 2 2 2" xfId="324" xr:uid="{00000000-0005-0000-0000-000081020000}"/>
    <cellStyle name="20 % - Akzent1 2 2 5 2 2 2 2" xfId="39087" xr:uid="{00000000-0005-0000-0000-000082020000}"/>
    <cellStyle name="20 % - Akzent1 2 2 5 2 2 3" xfId="28266" xr:uid="{00000000-0005-0000-0000-000083020000}"/>
    <cellStyle name="20 % - Akzent1 2 2 5 2 3" xfId="325" xr:uid="{00000000-0005-0000-0000-000084020000}"/>
    <cellStyle name="20 % - Akzent1 2 2 5 2 3 2" xfId="33687" xr:uid="{00000000-0005-0000-0000-000085020000}"/>
    <cellStyle name="20 % - Akzent1 2 2 5 2 4" xfId="22865" xr:uid="{00000000-0005-0000-0000-000086020000}"/>
    <cellStyle name="20 % - Akzent1 2 2 5 3" xfId="326" xr:uid="{00000000-0005-0000-0000-000087020000}"/>
    <cellStyle name="20 % - Akzent1 2 2 5 3 2" xfId="327" xr:uid="{00000000-0005-0000-0000-000088020000}"/>
    <cellStyle name="20 % - Akzent1 2 2 5 3 2 2" xfId="328" xr:uid="{00000000-0005-0000-0000-000089020000}"/>
    <cellStyle name="20 % - Akzent1 2 2 5 3 2 2 2" xfId="39745" xr:uid="{00000000-0005-0000-0000-00008A020000}"/>
    <cellStyle name="20 % - Akzent1 2 2 5 3 2 3" xfId="28924" xr:uid="{00000000-0005-0000-0000-00008B020000}"/>
    <cellStyle name="20 % - Akzent1 2 2 5 3 3" xfId="329" xr:uid="{00000000-0005-0000-0000-00008C020000}"/>
    <cellStyle name="20 % - Akzent1 2 2 5 3 3 2" xfId="34345" xr:uid="{00000000-0005-0000-0000-00008D020000}"/>
    <cellStyle name="20 % - Akzent1 2 2 5 3 4" xfId="23523" xr:uid="{00000000-0005-0000-0000-00008E020000}"/>
    <cellStyle name="20 % - Akzent1 2 2 5 4" xfId="330" xr:uid="{00000000-0005-0000-0000-00008F020000}"/>
    <cellStyle name="20 % - Akzent1 2 2 5 4 2" xfId="331" xr:uid="{00000000-0005-0000-0000-000090020000}"/>
    <cellStyle name="20 % - Akzent1 2 2 5 4 2 2" xfId="332" xr:uid="{00000000-0005-0000-0000-000091020000}"/>
    <cellStyle name="20 % - Akzent1 2 2 5 4 2 2 2" xfId="40419" xr:uid="{00000000-0005-0000-0000-000092020000}"/>
    <cellStyle name="20 % - Akzent1 2 2 5 4 2 3" xfId="29598" xr:uid="{00000000-0005-0000-0000-000093020000}"/>
    <cellStyle name="20 % - Akzent1 2 2 5 4 3" xfId="333" xr:uid="{00000000-0005-0000-0000-000094020000}"/>
    <cellStyle name="20 % - Akzent1 2 2 5 4 3 2" xfId="35019" xr:uid="{00000000-0005-0000-0000-000095020000}"/>
    <cellStyle name="20 % - Akzent1 2 2 5 4 4" xfId="24197" xr:uid="{00000000-0005-0000-0000-000096020000}"/>
    <cellStyle name="20 % - Akzent1 2 2 5 5" xfId="334" xr:uid="{00000000-0005-0000-0000-000097020000}"/>
    <cellStyle name="20 % - Akzent1 2 2 5 5 2" xfId="335" xr:uid="{00000000-0005-0000-0000-000098020000}"/>
    <cellStyle name="20 % - Akzent1 2 2 5 5 2 2" xfId="336" xr:uid="{00000000-0005-0000-0000-000099020000}"/>
    <cellStyle name="20 % - Akzent1 2 2 5 5 2 2 2" xfId="41093" xr:uid="{00000000-0005-0000-0000-00009A020000}"/>
    <cellStyle name="20 % - Akzent1 2 2 5 5 2 3" xfId="30272" xr:uid="{00000000-0005-0000-0000-00009B020000}"/>
    <cellStyle name="20 % - Akzent1 2 2 5 5 3" xfId="337" xr:uid="{00000000-0005-0000-0000-00009C020000}"/>
    <cellStyle name="20 % - Akzent1 2 2 5 5 3 2" xfId="35693" xr:uid="{00000000-0005-0000-0000-00009D020000}"/>
    <cellStyle name="20 % - Akzent1 2 2 5 5 4" xfId="24871" xr:uid="{00000000-0005-0000-0000-00009E020000}"/>
    <cellStyle name="20 % - Akzent1 2 2 5 6" xfId="338" xr:uid="{00000000-0005-0000-0000-00009F020000}"/>
    <cellStyle name="20 % - Akzent1 2 2 5 6 2" xfId="339" xr:uid="{00000000-0005-0000-0000-0000A0020000}"/>
    <cellStyle name="20 % - Akzent1 2 2 5 6 2 2" xfId="340" xr:uid="{00000000-0005-0000-0000-0000A1020000}"/>
    <cellStyle name="20 % - Akzent1 2 2 5 6 2 2 2" xfId="41767" xr:uid="{00000000-0005-0000-0000-0000A2020000}"/>
    <cellStyle name="20 % - Akzent1 2 2 5 6 2 3" xfId="30946" xr:uid="{00000000-0005-0000-0000-0000A3020000}"/>
    <cellStyle name="20 % - Akzent1 2 2 5 6 3" xfId="341" xr:uid="{00000000-0005-0000-0000-0000A4020000}"/>
    <cellStyle name="20 % - Akzent1 2 2 5 6 3 2" xfId="36367" xr:uid="{00000000-0005-0000-0000-0000A5020000}"/>
    <cellStyle name="20 % - Akzent1 2 2 5 6 4" xfId="25545" xr:uid="{00000000-0005-0000-0000-0000A6020000}"/>
    <cellStyle name="20 % - Akzent1 2 2 5 7" xfId="342" xr:uid="{00000000-0005-0000-0000-0000A7020000}"/>
    <cellStyle name="20 % - Akzent1 2 2 5 7 2" xfId="343" xr:uid="{00000000-0005-0000-0000-0000A8020000}"/>
    <cellStyle name="20 % - Akzent1 2 2 5 7 2 2" xfId="344" xr:uid="{00000000-0005-0000-0000-0000A9020000}"/>
    <cellStyle name="20 % - Akzent1 2 2 5 7 2 2 2" xfId="42441" xr:uid="{00000000-0005-0000-0000-0000AA020000}"/>
    <cellStyle name="20 % - Akzent1 2 2 5 7 2 3" xfId="31620" xr:uid="{00000000-0005-0000-0000-0000AB020000}"/>
    <cellStyle name="20 % - Akzent1 2 2 5 7 3" xfId="345" xr:uid="{00000000-0005-0000-0000-0000AC020000}"/>
    <cellStyle name="20 % - Akzent1 2 2 5 7 3 2" xfId="37041" xr:uid="{00000000-0005-0000-0000-0000AD020000}"/>
    <cellStyle name="20 % - Akzent1 2 2 5 7 4" xfId="26219" xr:uid="{00000000-0005-0000-0000-0000AE020000}"/>
    <cellStyle name="20 % - Akzent1 2 2 5 8" xfId="346" xr:uid="{00000000-0005-0000-0000-0000AF020000}"/>
    <cellStyle name="20 % - Akzent1 2 2 5 8 2" xfId="347" xr:uid="{00000000-0005-0000-0000-0000B0020000}"/>
    <cellStyle name="20 % - Akzent1 2 2 5 8 2 2" xfId="348" xr:uid="{00000000-0005-0000-0000-0000B1020000}"/>
    <cellStyle name="20 % - Akzent1 2 2 5 8 2 2 2" xfId="43134" xr:uid="{00000000-0005-0000-0000-0000B2020000}"/>
    <cellStyle name="20 % - Akzent1 2 2 5 8 2 3" xfId="32313" xr:uid="{00000000-0005-0000-0000-0000B3020000}"/>
    <cellStyle name="20 % - Akzent1 2 2 5 8 3" xfId="349" xr:uid="{00000000-0005-0000-0000-0000B4020000}"/>
    <cellStyle name="20 % - Akzent1 2 2 5 8 3 2" xfId="37733" xr:uid="{00000000-0005-0000-0000-0000B5020000}"/>
    <cellStyle name="20 % - Akzent1 2 2 5 8 4" xfId="26912" xr:uid="{00000000-0005-0000-0000-0000B6020000}"/>
    <cellStyle name="20 % - Akzent1 2 2 5 9" xfId="350" xr:uid="{00000000-0005-0000-0000-0000B7020000}"/>
    <cellStyle name="20 % - Akzent1 2 2 5 9 2" xfId="351" xr:uid="{00000000-0005-0000-0000-0000B8020000}"/>
    <cellStyle name="20 % - Akzent1 2 2 5 9 2 2" xfId="38409" xr:uid="{00000000-0005-0000-0000-0000B9020000}"/>
    <cellStyle name="20 % - Akzent1 2 2 5 9 3" xfId="27588" xr:uid="{00000000-0005-0000-0000-0000BA020000}"/>
    <cellStyle name="20 % - Akzent1 2 2 6" xfId="352" xr:uid="{00000000-0005-0000-0000-0000BB020000}"/>
    <cellStyle name="20 % - Akzent1 2 2 6 2" xfId="353" xr:uid="{00000000-0005-0000-0000-0000BC020000}"/>
    <cellStyle name="20 % - Akzent1 2 2 6 2 2" xfId="354" xr:uid="{00000000-0005-0000-0000-0000BD020000}"/>
    <cellStyle name="20 % - Akzent1 2 2 6 2 2 2" xfId="38692" xr:uid="{00000000-0005-0000-0000-0000BE020000}"/>
    <cellStyle name="20 % - Akzent1 2 2 6 2 3" xfId="27871" xr:uid="{00000000-0005-0000-0000-0000BF020000}"/>
    <cellStyle name="20 % - Akzent1 2 2 6 3" xfId="355" xr:uid="{00000000-0005-0000-0000-0000C0020000}"/>
    <cellStyle name="20 % - Akzent1 2 2 6 3 2" xfId="33292" xr:uid="{00000000-0005-0000-0000-0000C1020000}"/>
    <cellStyle name="20 % - Akzent1 2 2 6 4" xfId="22470" xr:uid="{00000000-0005-0000-0000-0000C2020000}"/>
    <cellStyle name="20 % - Akzent1 2 2 7" xfId="356" xr:uid="{00000000-0005-0000-0000-0000C3020000}"/>
    <cellStyle name="20 % - Akzent1 2 2 7 2" xfId="357" xr:uid="{00000000-0005-0000-0000-0000C4020000}"/>
    <cellStyle name="20 % - Akzent1 2 2 7 2 2" xfId="358" xr:uid="{00000000-0005-0000-0000-0000C5020000}"/>
    <cellStyle name="20 % - Akzent1 2 2 7 2 2 2" xfId="39350" xr:uid="{00000000-0005-0000-0000-0000C6020000}"/>
    <cellStyle name="20 % - Akzent1 2 2 7 2 3" xfId="28529" xr:uid="{00000000-0005-0000-0000-0000C7020000}"/>
    <cellStyle name="20 % - Akzent1 2 2 7 3" xfId="359" xr:uid="{00000000-0005-0000-0000-0000C8020000}"/>
    <cellStyle name="20 % - Akzent1 2 2 7 3 2" xfId="33950" xr:uid="{00000000-0005-0000-0000-0000C9020000}"/>
    <cellStyle name="20 % - Akzent1 2 2 7 4" xfId="23128" xr:uid="{00000000-0005-0000-0000-0000CA020000}"/>
    <cellStyle name="20 % - Akzent1 2 2 8" xfId="360" xr:uid="{00000000-0005-0000-0000-0000CB020000}"/>
    <cellStyle name="20 % - Akzent1 2 2 8 2" xfId="361" xr:uid="{00000000-0005-0000-0000-0000CC020000}"/>
    <cellStyle name="20 % - Akzent1 2 2 8 2 2" xfId="362" xr:uid="{00000000-0005-0000-0000-0000CD020000}"/>
    <cellStyle name="20 % - Akzent1 2 2 8 2 2 2" xfId="40025" xr:uid="{00000000-0005-0000-0000-0000CE020000}"/>
    <cellStyle name="20 % - Akzent1 2 2 8 2 3" xfId="29204" xr:uid="{00000000-0005-0000-0000-0000CF020000}"/>
    <cellStyle name="20 % - Akzent1 2 2 8 3" xfId="363" xr:uid="{00000000-0005-0000-0000-0000D0020000}"/>
    <cellStyle name="20 % - Akzent1 2 2 8 3 2" xfId="34625" xr:uid="{00000000-0005-0000-0000-0000D1020000}"/>
    <cellStyle name="20 % - Akzent1 2 2 8 4" xfId="23803" xr:uid="{00000000-0005-0000-0000-0000D2020000}"/>
    <cellStyle name="20 % - Akzent1 2 2 9" xfId="364" xr:uid="{00000000-0005-0000-0000-0000D3020000}"/>
    <cellStyle name="20 % - Akzent1 2 2 9 2" xfId="365" xr:uid="{00000000-0005-0000-0000-0000D4020000}"/>
    <cellStyle name="20 % - Akzent1 2 2 9 2 2" xfId="366" xr:uid="{00000000-0005-0000-0000-0000D5020000}"/>
    <cellStyle name="20 % - Akzent1 2 2 9 2 2 2" xfId="40698" xr:uid="{00000000-0005-0000-0000-0000D6020000}"/>
    <cellStyle name="20 % - Akzent1 2 2 9 2 3" xfId="29877" xr:uid="{00000000-0005-0000-0000-0000D7020000}"/>
    <cellStyle name="20 % - Akzent1 2 2 9 3" xfId="367" xr:uid="{00000000-0005-0000-0000-0000D8020000}"/>
    <cellStyle name="20 % - Akzent1 2 2 9 3 2" xfId="35298" xr:uid="{00000000-0005-0000-0000-0000D9020000}"/>
    <cellStyle name="20 % - Akzent1 2 2 9 4" xfId="24476" xr:uid="{00000000-0005-0000-0000-0000DA020000}"/>
    <cellStyle name="20 % - Akzent1 2 3" xfId="368" xr:uid="{00000000-0005-0000-0000-0000DB020000}"/>
    <cellStyle name="20 % - Akzent1 2 3 10" xfId="369" xr:uid="{00000000-0005-0000-0000-0000DC020000}"/>
    <cellStyle name="20 % - Akzent1 2 3 10 2" xfId="370" xr:uid="{00000000-0005-0000-0000-0000DD020000}"/>
    <cellStyle name="20 % - Akzent1 2 3 10 2 2" xfId="371" xr:uid="{00000000-0005-0000-0000-0000DE020000}"/>
    <cellStyle name="20 % - Akzent1 2 3 10 2 2 2" xfId="42078" xr:uid="{00000000-0005-0000-0000-0000DF020000}"/>
    <cellStyle name="20 % - Akzent1 2 3 10 2 3" xfId="31257" xr:uid="{00000000-0005-0000-0000-0000E0020000}"/>
    <cellStyle name="20 % - Akzent1 2 3 10 3" xfId="372" xr:uid="{00000000-0005-0000-0000-0000E1020000}"/>
    <cellStyle name="20 % - Akzent1 2 3 10 3 2" xfId="36678" xr:uid="{00000000-0005-0000-0000-0000E2020000}"/>
    <cellStyle name="20 % - Akzent1 2 3 10 4" xfId="25856" xr:uid="{00000000-0005-0000-0000-0000E3020000}"/>
    <cellStyle name="20 % - Akzent1 2 3 11" xfId="373" xr:uid="{00000000-0005-0000-0000-0000E4020000}"/>
    <cellStyle name="20 % - Akzent1 2 3 11 2" xfId="374" xr:uid="{00000000-0005-0000-0000-0000E5020000}"/>
    <cellStyle name="20 % - Akzent1 2 3 11 2 2" xfId="375" xr:uid="{00000000-0005-0000-0000-0000E6020000}"/>
    <cellStyle name="20 % - Akzent1 2 3 11 2 2 2" xfId="42771" xr:uid="{00000000-0005-0000-0000-0000E7020000}"/>
    <cellStyle name="20 % - Akzent1 2 3 11 2 3" xfId="31950" xr:uid="{00000000-0005-0000-0000-0000E8020000}"/>
    <cellStyle name="20 % - Akzent1 2 3 11 3" xfId="376" xr:uid="{00000000-0005-0000-0000-0000E9020000}"/>
    <cellStyle name="20 % - Akzent1 2 3 11 3 2" xfId="37370" xr:uid="{00000000-0005-0000-0000-0000EA020000}"/>
    <cellStyle name="20 % - Akzent1 2 3 11 4" xfId="26549" xr:uid="{00000000-0005-0000-0000-0000EB020000}"/>
    <cellStyle name="20 % - Akzent1 2 3 12" xfId="377" xr:uid="{00000000-0005-0000-0000-0000EC020000}"/>
    <cellStyle name="20 % - Akzent1 2 3 12 2" xfId="378" xr:uid="{00000000-0005-0000-0000-0000ED020000}"/>
    <cellStyle name="20 % - Akzent1 2 3 12 2 2" xfId="38046" xr:uid="{00000000-0005-0000-0000-0000EE020000}"/>
    <cellStyle name="20 % - Akzent1 2 3 12 3" xfId="27225" xr:uid="{00000000-0005-0000-0000-0000EF020000}"/>
    <cellStyle name="20 % - Akzent1 2 3 13" xfId="379" xr:uid="{00000000-0005-0000-0000-0000F0020000}"/>
    <cellStyle name="20 % - Akzent1 2 3 13 2" xfId="32646" xr:uid="{00000000-0005-0000-0000-0000F1020000}"/>
    <cellStyle name="20 % - Akzent1 2 3 14" xfId="21824" xr:uid="{00000000-0005-0000-0000-0000F2020000}"/>
    <cellStyle name="20 % - Akzent1 2 3 2" xfId="380" xr:uid="{00000000-0005-0000-0000-0000F3020000}"/>
    <cellStyle name="20 % - Akzent1 2 3 2 10" xfId="381" xr:uid="{00000000-0005-0000-0000-0000F4020000}"/>
    <cellStyle name="20 % - Akzent1 2 3 2 10 2" xfId="382" xr:uid="{00000000-0005-0000-0000-0000F5020000}"/>
    <cellStyle name="20 % - Akzent1 2 3 2 10 2 2" xfId="38178" xr:uid="{00000000-0005-0000-0000-0000F6020000}"/>
    <cellStyle name="20 % - Akzent1 2 3 2 10 3" xfId="27357" xr:uid="{00000000-0005-0000-0000-0000F7020000}"/>
    <cellStyle name="20 % - Akzent1 2 3 2 11" xfId="383" xr:uid="{00000000-0005-0000-0000-0000F8020000}"/>
    <cellStyle name="20 % - Akzent1 2 3 2 11 2" xfId="32778" xr:uid="{00000000-0005-0000-0000-0000F9020000}"/>
    <cellStyle name="20 % - Akzent1 2 3 2 12" xfId="21956" xr:uid="{00000000-0005-0000-0000-0000FA020000}"/>
    <cellStyle name="20 % - Akzent1 2 3 2 2" xfId="384" xr:uid="{00000000-0005-0000-0000-0000FB020000}"/>
    <cellStyle name="20 % - Akzent1 2 3 2 2 10" xfId="385" xr:uid="{00000000-0005-0000-0000-0000FC020000}"/>
    <cellStyle name="20 % - Akzent1 2 3 2 2 10 2" xfId="33173" xr:uid="{00000000-0005-0000-0000-0000FD020000}"/>
    <cellStyle name="20 % - Akzent1 2 3 2 2 11" xfId="22351" xr:uid="{00000000-0005-0000-0000-0000FE020000}"/>
    <cellStyle name="20 % - Akzent1 2 3 2 2 2" xfId="386" xr:uid="{00000000-0005-0000-0000-0000FF020000}"/>
    <cellStyle name="20 % - Akzent1 2 3 2 2 2 2" xfId="387" xr:uid="{00000000-0005-0000-0000-000000030000}"/>
    <cellStyle name="20 % - Akzent1 2 3 2 2 2 2 2" xfId="388" xr:uid="{00000000-0005-0000-0000-000001030000}"/>
    <cellStyle name="20 % - Akzent1 2 3 2 2 2 2 2 2" xfId="39251" xr:uid="{00000000-0005-0000-0000-000002030000}"/>
    <cellStyle name="20 % - Akzent1 2 3 2 2 2 2 3" xfId="28430" xr:uid="{00000000-0005-0000-0000-000003030000}"/>
    <cellStyle name="20 % - Akzent1 2 3 2 2 2 3" xfId="389" xr:uid="{00000000-0005-0000-0000-000004030000}"/>
    <cellStyle name="20 % - Akzent1 2 3 2 2 2 3 2" xfId="33851" xr:uid="{00000000-0005-0000-0000-000005030000}"/>
    <cellStyle name="20 % - Akzent1 2 3 2 2 2 4" xfId="23029" xr:uid="{00000000-0005-0000-0000-000006030000}"/>
    <cellStyle name="20 % - Akzent1 2 3 2 2 3" xfId="390" xr:uid="{00000000-0005-0000-0000-000007030000}"/>
    <cellStyle name="20 % - Akzent1 2 3 2 2 3 2" xfId="391" xr:uid="{00000000-0005-0000-0000-000008030000}"/>
    <cellStyle name="20 % - Akzent1 2 3 2 2 3 2 2" xfId="392" xr:uid="{00000000-0005-0000-0000-000009030000}"/>
    <cellStyle name="20 % - Akzent1 2 3 2 2 3 2 2 2" xfId="39909" xr:uid="{00000000-0005-0000-0000-00000A030000}"/>
    <cellStyle name="20 % - Akzent1 2 3 2 2 3 2 3" xfId="29088" xr:uid="{00000000-0005-0000-0000-00000B030000}"/>
    <cellStyle name="20 % - Akzent1 2 3 2 2 3 3" xfId="393" xr:uid="{00000000-0005-0000-0000-00000C030000}"/>
    <cellStyle name="20 % - Akzent1 2 3 2 2 3 3 2" xfId="34509" xr:uid="{00000000-0005-0000-0000-00000D030000}"/>
    <cellStyle name="20 % - Akzent1 2 3 2 2 3 4" xfId="23687" xr:uid="{00000000-0005-0000-0000-00000E030000}"/>
    <cellStyle name="20 % - Akzent1 2 3 2 2 4" xfId="394" xr:uid="{00000000-0005-0000-0000-00000F030000}"/>
    <cellStyle name="20 % - Akzent1 2 3 2 2 4 2" xfId="395" xr:uid="{00000000-0005-0000-0000-000010030000}"/>
    <cellStyle name="20 % - Akzent1 2 3 2 2 4 2 2" xfId="396" xr:uid="{00000000-0005-0000-0000-000011030000}"/>
    <cellStyle name="20 % - Akzent1 2 3 2 2 4 2 2 2" xfId="40583" xr:uid="{00000000-0005-0000-0000-000012030000}"/>
    <cellStyle name="20 % - Akzent1 2 3 2 2 4 2 3" xfId="29762" xr:uid="{00000000-0005-0000-0000-000013030000}"/>
    <cellStyle name="20 % - Akzent1 2 3 2 2 4 3" xfId="397" xr:uid="{00000000-0005-0000-0000-000014030000}"/>
    <cellStyle name="20 % - Akzent1 2 3 2 2 4 3 2" xfId="35183" xr:uid="{00000000-0005-0000-0000-000015030000}"/>
    <cellStyle name="20 % - Akzent1 2 3 2 2 4 4" xfId="24361" xr:uid="{00000000-0005-0000-0000-000016030000}"/>
    <cellStyle name="20 % - Akzent1 2 3 2 2 5" xfId="398" xr:uid="{00000000-0005-0000-0000-000017030000}"/>
    <cellStyle name="20 % - Akzent1 2 3 2 2 5 2" xfId="399" xr:uid="{00000000-0005-0000-0000-000018030000}"/>
    <cellStyle name="20 % - Akzent1 2 3 2 2 5 2 2" xfId="400" xr:uid="{00000000-0005-0000-0000-000019030000}"/>
    <cellStyle name="20 % - Akzent1 2 3 2 2 5 2 2 2" xfId="41257" xr:uid="{00000000-0005-0000-0000-00001A030000}"/>
    <cellStyle name="20 % - Akzent1 2 3 2 2 5 2 3" xfId="30436" xr:uid="{00000000-0005-0000-0000-00001B030000}"/>
    <cellStyle name="20 % - Akzent1 2 3 2 2 5 3" xfId="401" xr:uid="{00000000-0005-0000-0000-00001C030000}"/>
    <cellStyle name="20 % - Akzent1 2 3 2 2 5 3 2" xfId="35857" xr:uid="{00000000-0005-0000-0000-00001D030000}"/>
    <cellStyle name="20 % - Akzent1 2 3 2 2 5 4" xfId="25035" xr:uid="{00000000-0005-0000-0000-00001E030000}"/>
    <cellStyle name="20 % - Akzent1 2 3 2 2 6" xfId="402" xr:uid="{00000000-0005-0000-0000-00001F030000}"/>
    <cellStyle name="20 % - Akzent1 2 3 2 2 6 2" xfId="403" xr:uid="{00000000-0005-0000-0000-000020030000}"/>
    <cellStyle name="20 % - Akzent1 2 3 2 2 6 2 2" xfId="404" xr:uid="{00000000-0005-0000-0000-000021030000}"/>
    <cellStyle name="20 % - Akzent1 2 3 2 2 6 2 2 2" xfId="41931" xr:uid="{00000000-0005-0000-0000-000022030000}"/>
    <cellStyle name="20 % - Akzent1 2 3 2 2 6 2 3" xfId="31110" xr:uid="{00000000-0005-0000-0000-000023030000}"/>
    <cellStyle name="20 % - Akzent1 2 3 2 2 6 3" xfId="405" xr:uid="{00000000-0005-0000-0000-000024030000}"/>
    <cellStyle name="20 % - Akzent1 2 3 2 2 6 3 2" xfId="36531" xr:uid="{00000000-0005-0000-0000-000025030000}"/>
    <cellStyle name="20 % - Akzent1 2 3 2 2 6 4" xfId="25709" xr:uid="{00000000-0005-0000-0000-000026030000}"/>
    <cellStyle name="20 % - Akzent1 2 3 2 2 7" xfId="406" xr:uid="{00000000-0005-0000-0000-000027030000}"/>
    <cellStyle name="20 % - Akzent1 2 3 2 2 7 2" xfId="407" xr:uid="{00000000-0005-0000-0000-000028030000}"/>
    <cellStyle name="20 % - Akzent1 2 3 2 2 7 2 2" xfId="408" xr:uid="{00000000-0005-0000-0000-000029030000}"/>
    <cellStyle name="20 % - Akzent1 2 3 2 2 7 2 2 2" xfId="42605" xr:uid="{00000000-0005-0000-0000-00002A030000}"/>
    <cellStyle name="20 % - Akzent1 2 3 2 2 7 2 3" xfId="31784" xr:uid="{00000000-0005-0000-0000-00002B030000}"/>
    <cellStyle name="20 % - Akzent1 2 3 2 2 7 3" xfId="409" xr:uid="{00000000-0005-0000-0000-00002C030000}"/>
    <cellStyle name="20 % - Akzent1 2 3 2 2 7 3 2" xfId="37205" xr:uid="{00000000-0005-0000-0000-00002D030000}"/>
    <cellStyle name="20 % - Akzent1 2 3 2 2 7 4" xfId="26383" xr:uid="{00000000-0005-0000-0000-00002E030000}"/>
    <cellStyle name="20 % - Akzent1 2 3 2 2 8" xfId="410" xr:uid="{00000000-0005-0000-0000-00002F030000}"/>
    <cellStyle name="20 % - Akzent1 2 3 2 2 8 2" xfId="411" xr:uid="{00000000-0005-0000-0000-000030030000}"/>
    <cellStyle name="20 % - Akzent1 2 3 2 2 8 2 2" xfId="412" xr:uid="{00000000-0005-0000-0000-000031030000}"/>
    <cellStyle name="20 % - Akzent1 2 3 2 2 8 2 2 2" xfId="43298" xr:uid="{00000000-0005-0000-0000-000032030000}"/>
    <cellStyle name="20 % - Akzent1 2 3 2 2 8 2 3" xfId="32477" xr:uid="{00000000-0005-0000-0000-000033030000}"/>
    <cellStyle name="20 % - Akzent1 2 3 2 2 8 3" xfId="413" xr:uid="{00000000-0005-0000-0000-000034030000}"/>
    <cellStyle name="20 % - Akzent1 2 3 2 2 8 3 2" xfId="37897" xr:uid="{00000000-0005-0000-0000-000035030000}"/>
    <cellStyle name="20 % - Akzent1 2 3 2 2 8 4" xfId="27076" xr:uid="{00000000-0005-0000-0000-000036030000}"/>
    <cellStyle name="20 % - Akzent1 2 3 2 2 9" xfId="414" xr:uid="{00000000-0005-0000-0000-000037030000}"/>
    <cellStyle name="20 % - Akzent1 2 3 2 2 9 2" xfId="415" xr:uid="{00000000-0005-0000-0000-000038030000}"/>
    <cellStyle name="20 % - Akzent1 2 3 2 2 9 2 2" xfId="38573" xr:uid="{00000000-0005-0000-0000-000039030000}"/>
    <cellStyle name="20 % - Akzent1 2 3 2 2 9 3" xfId="27752" xr:uid="{00000000-0005-0000-0000-00003A030000}"/>
    <cellStyle name="20 % - Akzent1 2 3 2 3" xfId="416" xr:uid="{00000000-0005-0000-0000-00003B030000}"/>
    <cellStyle name="20 % - Akzent1 2 3 2 3 2" xfId="417" xr:uid="{00000000-0005-0000-0000-00003C030000}"/>
    <cellStyle name="20 % - Akzent1 2 3 2 3 2 2" xfId="418" xr:uid="{00000000-0005-0000-0000-00003D030000}"/>
    <cellStyle name="20 % - Akzent1 2 3 2 3 2 2 2" xfId="38856" xr:uid="{00000000-0005-0000-0000-00003E030000}"/>
    <cellStyle name="20 % - Akzent1 2 3 2 3 2 3" xfId="28035" xr:uid="{00000000-0005-0000-0000-00003F030000}"/>
    <cellStyle name="20 % - Akzent1 2 3 2 3 3" xfId="419" xr:uid="{00000000-0005-0000-0000-000040030000}"/>
    <cellStyle name="20 % - Akzent1 2 3 2 3 3 2" xfId="33456" xr:uid="{00000000-0005-0000-0000-000041030000}"/>
    <cellStyle name="20 % - Akzent1 2 3 2 3 4" xfId="22634" xr:uid="{00000000-0005-0000-0000-000042030000}"/>
    <cellStyle name="20 % - Akzent1 2 3 2 4" xfId="420" xr:uid="{00000000-0005-0000-0000-000043030000}"/>
    <cellStyle name="20 % - Akzent1 2 3 2 4 2" xfId="421" xr:uid="{00000000-0005-0000-0000-000044030000}"/>
    <cellStyle name="20 % - Akzent1 2 3 2 4 2 2" xfId="422" xr:uid="{00000000-0005-0000-0000-000045030000}"/>
    <cellStyle name="20 % - Akzent1 2 3 2 4 2 2 2" xfId="39514" xr:uid="{00000000-0005-0000-0000-000046030000}"/>
    <cellStyle name="20 % - Akzent1 2 3 2 4 2 3" xfId="28693" xr:uid="{00000000-0005-0000-0000-000047030000}"/>
    <cellStyle name="20 % - Akzent1 2 3 2 4 3" xfId="423" xr:uid="{00000000-0005-0000-0000-000048030000}"/>
    <cellStyle name="20 % - Akzent1 2 3 2 4 3 2" xfId="34114" xr:uid="{00000000-0005-0000-0000-000049030000}"/>
    <cellStyle name="20 % - Akzent1 2 3 2 4 4" xfId="23292" xr:uid="{00000000-0005-0000-0000-00004A030000}"/>
    <cellStyle name="20 % - Akzent1 2 3 2 5" xfId="424" xr:uid="{00000000-0005-0000-0000-00004B030000}"/>
    <cellStyle name="20 % - Akzent1 2 3 2 5 2" xfId="425" xr:uid="{00000000-0005-0000-0000-00004C030000}"/>
    <cellStyle name="20 % - Akzent1 2 3 2 5 2 2" xfId="426" xr:uid="{00000000-0005-0000-0000-00004D030000}"/>
    <cellStyle name="20 % - Akzent1 2 3 2 5 2 2 2" xfId="40188" xr:uid="{00000000-0005-0000-0000-00004E030000}"/>
    <cellStyle name="20 % - Akzent1 2 3 2 5 2 3" xfId="29367" xr:uid="{00000000-0005-0000-0000-00004F030000}"/>
    <cellStyle name="20 % - Akzent1 2 3 2 5 3" xfId="427" xr:uid="{00000000-0005-0000-0000-000050030000}"/>
    <cellStyle name="20 % - Akzent1 2 3 2 5 3 2" xfId="34788" xr:uid="{00000000-0005-0000-0000-000051030000}"/>
    <cellStyle name="20 % - Akzent1 2 3 2 5 4" xfId="23966" xr:uid="{00000000-0005-0000-0000-000052030000}"/>
    <cellStyle name="20 % - Akzent1 2 3 2 6" xfId="428" xr:uid="{00000000-0005-0000-0000-000053030000}"/>
    <cellStyle name="20 % - Akzent1 2 3 2 6 2" xfId="429" xr:uid="{00000000-0005-0000-0000-000054030000}"/>
    <cellStyle name="20 % - Akzent1 2 3 2 6 2 2" xfId="430" xr:uid="{00000000-0005-0000-0000-000055030000}"/>
    <cellStyle name="20 % - Akzent1 2 3 2 6 2 2 2" xfId="40862" xr:uid="{00000000-0005-0000-0000-000056030000}"/>
    <cellStyle name="20 % - Akzent1 2 3 2 6 2 3" xfId="30041" xr:uid="{00000000-0005-0000-0000-000057030000}"/>
    <cellStyle name="20 % - Akzent1 2 3 2 6 3" xfId="431" xr:uid="{00000000-0005-0000-0000-000058030000}"/>
    <cellStyle name="20 % - Akzent1 2 3 2 6 3 2" xfId="35462" xr:uid="{00000000-0005-0000-0000-000059030000}"/>
    <cellStyle name="20 % - Akzent1 2 3 2 6 4" xfId="24640" xr:uid="{00000000-0005-0000-0000-00005A030000}"/>
    <cellStyle name="20 % - Akzent1 2 3 2 7" xfId="432" xr:uid="{00000000-0005-0000-0000-00005B030000}"/>
    <cellStyle name="20 % - Akzent1 2 3 2 7 2" xfId="433" xr:uid="{00000000-0005-0000-0000-00005C030000}"/>
    <cellStyle name="20 % - Akzent1 2 3 2 7 2 2" xfId="434" xr:uid="{00000000-0005-0000-0000-00005D030000}"/>
    <cellStyle name="20 % - Akzent1 2 3 2 7 2 2 2" xfId="41536" xr:uid="{00000000-0005-0000-0000-00005E030000}"/>
    <cellStyle name="20 % - Akzent1 2 3 2 7 2 3" xfId="30715" xr:uid="{00000000-0005-0000-0000-00005F030000}"/>
    <cellStyle name="20 % - Akzent1 2 3 2 7 3" xfId="435" xr:uid="{00000000-0005-0000-0000-000060030000}"/>
    <cellStyle name="20 % - Akzent1 2 3 2 7 3 2" xfId="36136" xr:uid="{00000000-0005-0000-0000-000061030000}"/>
    <cellStyle name="20 % - Akzent1 2 3 2 7 4" xfId="25314" xr:uid="{00000000-0005-0000-0000-000062030000}"/>
    <cellStyle name="20 % - Akzent1 2 3 2 8" xfId="436" xr:uid="{00000000-0005-0000-0000-000063030000}"/>
    <cellStyle name="20 % - Akzent1 2 3 2 8 2" xfId="437" xr:uid="{00000000-0005-0000-0000-000064030000}"/>
    <cellStyle name="20 % - Akzent1 2 3 2 8 2 2" xfId="438" xr:uid="{00000000-0005-0000-0000-000065030000}"/>
    <cellStyle name="20 % - Akzent1 2 3 2 8 2 2 2" xfId="42210" xr:uid="{00000000-0005-0000-0000-000066030000}"/>
    <cellStyle name="20 % - Akzent1 2 3 2 8 2 3" xfId="31389" xr:uid="{00000000-0005-0000-0000-000067030000}"/>
    <cellStyle name="20 % - Akzent1 2 3 2 8 3" xfId="439" xr:uid="{00000000-0005-0000-0000-000068030000}"/>
    <cellStyle name="20 % - Akzent1 2 3 2 8 3 2" xfId="36810" xr:uid="{00000000-0005-0000-0000-000069030000}"/>
    <cellStyle name="20 % - Akzent1 2 3 2 8 4" xfId="25988" xr:uid="{00000000-0005-0000-0000-00006A030000}"/>
    <cellStyle name="20 % - Akzent1 2 3 2 9" xfId="440" xr:uid="{00000000-0005-0000-0000-00006B030000}"/>
    <cellStyle name="20 % - Akzent1 2 3 2 9 2" xfId="441" xr:uid="{00000000-0005-0000-0000-00006C030000}"/>
    <cellStyle name="20 % - Akzent1 2 3 2 9 2 2" xfId="442" xr:uid="{00000000-0005-0000-0000-00006D030000}"/>
    <cellStyle name="20 % - Akzent1 2 3 2 9 2 2 2" xfId="42903" xr:uid="{00000000-0005-0000-0000-00006E030000}"/>
    <cellStyle name="20 % - Akzent1 2 3 2 9 2 3" xfId="32082" xr:uid="{00000000-0005-0000-0000-00006F030000}"/>
    <cellStyle name="20 % - Akzent1 2 3 2 9 3" xfId="443" xr:uid="{00000000-0005-0000-0000-000070030000}"/>
    <cellStyle name="20 % - Akzent1 2 3 2 9 3 2" xfId="37502" xr:uid="{00000000-0005-0000-0000-000071030000}"/>
    <cellStyle name="20 % - Akzent1 2 3 2 9 4" xfId="26681" xr:uid="{00000000-0005-0000-0000-000072030000}"/>
    <cellStyle name="20 % - Akzent1 2 3 3" xfId="444" xr:uid="{00000000-0005-0000-0000-000073030000}"/>
    <cellStyle name="20 % - Akzent1 2 3 3 10" xfId="445" xr:uid="{00000000-0005-0000-0000-000074030000}"/>
    <cellStyle name="20 % - Akzent1 2 3 3 10 2" xfId="32910" xr:uid="{00000000-0005-0000-0000-000075030000}"/>
    <cellStyle name="20 % - Akzent1 2 3 3 11" xfId="22088" xr:uid="{00000000-0005-0000-0000-000076030000}"/>
    <cellStyle name="20 % - Akzent1 2 3 3 2" xfId="446" xr:uid="{00000000-0005-0000-0000-000077030000}"/>
    <cellStyle name="20 % - Akzent1 2 3 3 2 2" xfId="447" xr:uid="{00000000-0005-0000-0000-000078030000}"/>
    <cellStyle name="20 % - Akzent1 2 3 3 2 2 2" xfId="448" xr:uid="{00000000-0005-0000-0000-000079030000}"/>
    <cellStyle name="20 % - Akzent1 2 3 3 2 2 2 2" xfId="38988" xr:uid="{00000000-0005-0000-0000-00007A030000}"/>
    <cellStyle name="20 % - Akzent1 2 3 3 2 2 3" xfId="28167" xr:uid="{00000000-0005-0000-0000-00007B030000}"/>
    <cellStyle name="20 % - Akzent1 2 3 3 2 3" xfId="449" xr:uid="{00000000-0005-0000-0000-00007C030000}"/>
    <cellStyle name="20 % - Akzent1 2 3 3 2 3 2" xfId="33588" xr:uid="{00000000-0005-0000-0000-00007D030000}"/>
    <cellStyle name="20 % - Akzent1 2 3 3 2 4" xfId="22766" xr:uid="{00000000-0005-0000-0000-00007E030000}"/>
    <cellStyle name="20 % - Akzent1 2 3 3 3" xfId="450" xr:uid="{00000000-0005-0000-0000-00007F030000}"/>
    <cellStyle name="20 % - Akzent1 2 3 3 3 2" xfId="451" xr:uid="{00000000-0005-0000-0000-000080030000}"/>
    <cellStyle name="20 % - Akzent1 2 3 3 3 2 2" xfId="452" xr:uid="{00000000-0005-0000-0000-000081030000}"/>
    <cellStyle name="20 % - Akzent1 2 3 3 3 2 2 2" xfId="39646" xr:uid="{00000000-0005-0000-0000-000082030000}"/>
    <cellStyle name="20 % - Akzent1 2 3 3 3 2 3" xfId="28825" xr:uid="{00000000-0005-0000-0000-000083030000}"/>
    <cellStyle name="20 % - Akzent1 2 3 3 3 3" xfId="453" xr:uid="{00000000-0005-0000-0000-000084030000}"/>
    <cellStyle name="20 % - Akzent1 2 3 3 3 3 2" xfId="34246" xr:uid="{00000000-0005-0000-0000-000085030000}"/>
    <cellStyle name="20 % - Akzent1 2 3 3 3 4" xfId="23424" xr:uid="{00000000-0005-0000-0000-000086030000}"/>
    <cellStyle name="20 % - Akzent1 2 3 3 4" xfId="454" xr:uid="{00000000-0005-0000-0000-000087030000}"/>
    <cellStyle name="20 % - Akzent1 2 3 3 4 2" xfId="455" xr:uid="{00000000-0005-0000-0000-000088030000}"/>
    <cellStyle name="20 % - Akzent1 2 3 3 4 2 2" xfId="456" xr:uid="{00000000-0005-0000-0000-000089030000}"/>
    <cellStyle name="20 % - Akzent1 2 3 3 4 2 2 2" xfId="40320" xr:uid="{00000000-0005-0000-0000-00008A030000}"/>
    <cellStyle name="20 % - Akzent1 2 3 3 4 2 3" xfId="29499" xr:uid="{00000000-0005-0000-0000-00008B030000}"/>
    <cellStyle name="20 % - Akzent1 2 3 3 4 3" xfId="457" xr:uid="{00000000-0005-0000-0000-00008C030000}"/>
    <cellStyle name="20 % - Akzent1 2 3 3 4 3 2" xfId="34920" xr:uid="{00000000-0005-0000-0000-00008D030000}"/>
    <cellStyle name="20 % - Akzent1 2 3 3 4 4" xfId="24098" xr:uid="{00000000-0005-0000-0000-00008E030000}"/>
    <cellStyle name="20 % - Akzent1 2 3 3 5" xfId="458" xr:uid="{00000000-0005-0000-0000-00008F030000}"/>
    <cellStyle name="20 % - Akzent1 2 3 3 5 2" xfId="459" xr:uid="{00000000-0005-0000-0000-000090030000}"/>
    <cellStyle name="20 % - Akzent1 2 3 3 5 2 2" xfId="460" xr:uid="{00000000-0005-0000-0000-000091030000}"/>
    <cellStyle name="20 % - Akzent1 2 3 3 5 2 2 2" xfId="40994" xr:uid="{00000000-0005-0000-0000-000092030000}"/>
    <cellStyle name="20 % - Akzent1 2 3 3 5 2 3" xfId="30173" xr:uid="{00000000-0005-0000-0000-000093030000}"/>
    <cellStyle name="20 % - Akzent1 2 3 3 5 3" xfId="461" xr:uid="{00000000-0005-0000-0000-000094030000}"/>
    <cellStyle name="20 % - Akzent1 2 3 3 5 3 2" xfId="35594" xr:uid="{00000000-0005-0000-0000-000095030000}"/>
    <cellStyle name="20 % - Akzent1 2 3 3 5 4" xfId="24772" xr:uid="{00000000-0005-0000-0000-000096030000}"/>
    <cellStyle name="20 % - Akzent1 2 3 3 6" xfId="462" xr:uid="{00000000-0005-0000-0000-000097030000}"/>
    <cellStyle name="20 % - Akzent1 2 3 3 6 2" xfId="463" xr:uid="{00000000-0005-0000-0000-000098030000}"/>
    <cellStyle name="20 % - Akzent1 2 3 3 6 2 2" xfId="464" xr:uid="{00000000-0005-0000-0000-000099030000}"/>
    <cellStyle name="20 % - Akzent1 2 3 3 6 2 2 2" xfId="41668" xr:uid="{00000000-0005-0000-0000-00009A030000}"/>
    <cellStyle name="20 % - Akzent1 2 3 3 6 2 3" xfId="30847" xr:uid="{00000000-0005-0000-0000-00009B030000}"/>
    <cellStyle name="20 % - Akzent1 2 3 3 6 3" xfId="465" xr:uid="{00000000-0005-0000-0000-00009C030000}"/>
    <cellStyle name="20 % - Akzent1 2 3 3 6 3 2" xfId="36268" xr:uid="{00000000-0005-0000-0000-00009D030000}"/>
    <cellStyle name="20 % - Akzent1 2 3 3 6 4" xfId="25446" xr:uid="{00000000-0005-0000-0000-00009E030000}"/>
    <cellStyle name="20 % - Akzent1 2 3 3 7" xfId="466" xr:uid="{00000000-0005-0000-0000-00009F030000}"/>
    <cellStyle name="20 % - Akzent1 2 3 3 7 2" xfId="467" xr:uid="{00000000-0005-0000-0000-0000A0030000}"/>
    <cellStyle name="20 % - Akzent1 2 3 3 7 2 2" xfId="468" xr:uid="{00000000-0005-0000-0000-0000A1030000}"/>
    <cellStyle name="20 % - Akzent1 2 3 3 7 2 2 2" xfId="42342" xr:uid="{00000000-0005-0000-0000-0000A2030000}"/>
    <cellStyle name="20 % - Akzent1 2 3 3 7 2 3" xfId="31521" xr:uid="{00000000-0005-0000-0000-0000A3030000}"/>
    <cellStyle name="20 % - Akzent1 2 3 3 7 3" xfId="469" xr:uid="{00000000-0005-0000-0000-0000A4030000}"/>
    <cellStyle name="20 % - Akzent1 2 3 3 7 3 2" xfId="36942" xr:uid="{00000000-0005-0000-0000-0000A5030000}"/>
    <cellStyle name="20 % - Akzent1 2 3 3 7 4" xfId="26120" xr:uid="{00000000-0005-0000-0000-0000A6030000}"/>
    <cellStyle name="20 % - Akzent1 2 3 3 8" xfId="470" xr:uid="{00000000-0005-0000-0000-0000A7030000}"/>
    <cellStyle name="20 % - Akzent1 2 3 3 8 2" xfId="471" xr:uid="{00000000-0005-0000-0000-0000A8030000}"/>
    <cellStyle name="20 % - Akzent1 2 3 3 8 2 2" xfId="472" xr:uid="{00000000-0005-0000-0000-0000A9030000}"/>
    <cellStyle name="20 % - Akzent1 2 3 3 8 2 2 2" xfId="43035" xr:uid="{00000000-0005-0000-0000-0000AA030000}"/>
    <cellStyle name="20 % - Akzent1 2 3 3 8 2 3" xfId="32214" xr:uid="{00000000-0005-0000-0000-0000AB030000}"/>
    <cellStyle name="20 % - Akzent1 2 3 3 8 3" xfId="473" xr:uid="{00000000-0005-0000-0000-0000AC030000}"/>
    <cellStyle name="20 % - Akzent1 2 3 3 8 3 2" xfId="37634" xr:uid="{00000000-0005-0000-0000-0000AD030000}"/>
    <cellStyle name="20 % - Akzent1 2 3 3 8 4" xfId="26813" xr:uid="{00000000-0005-0000-0000-0000AE030000}"/>
    <cellStyle name="20 % - Akzent1 2 3 3 9" xfId="474" xr:uid="{00000000-0005-0000-0000-0000AF030000}"/>
    <cellStyle name="20 % - Akzent1 2 3 3 9 2" xfId="475" xr:uid="{00000000-0005-0000-0000-0000B0030000}"/>
    <cellStyle name="20 % - Akzent1 2 3 3 9 2 2" xfId="38310" xr:uid="{00000000-0005-0000-0000-0000B1030000}"/>
    <cellStyle name="20 % - Akzent1 2 3 3 9 3" xfId="27489" xr:uid="{00000000-0005-0000-0000-0000B2030000}"/>
    <cellStyle name="20 % - Akzent1 2 3 4" xfId="476" xr:uid="{00000000-0005-0000-0000-0000B3030000}"/>
    <cellStyle name="20 % - Akzent1 2 3 4 10" xfId="477" xr:uid="{00000000-0005-0000-0000-0000B4030000}"/>
    <cellStyle name="20 % - Akzent1 2 3 4 10 2" xfId="33041" xr:uid="{00000000-0005-0000-0000-0000B5030000}"/>
    <cellStyle name="20 % - Akzent1 2 3 4 11" xfId="22219" xr:uid="{00000000-0005-0000-0000-0000B6030000}"/>
    <cellStyle name="20 % - Akzent1 2 3 4 2" xfId="478" xr:uid="{00000000-0005-0000-0000-0000B7030000}"/>
    <cellStyle name="20 % - Akzent1 2 3 4 2 2" xfId="479" xr:uid="{00000000-0005-0000-0000-0000B8030000}"/>
    <cellStyle name="20 % - Akzent1 2 3 4 2 2 2" xfId="480" xr:uid="{00000000-0005-0000-0000-0000B9030000}"/>
    <cellStyle name="20 % - Akzent1 2 3 4 2 2 2 2" xfId="39119" xr:uid="{00000000-0005-0000-0000-0000BA030000}"/>
    <cellStyle name="20 % - Akzent1 2 3 4 2 2 3" xfId="28298" xr:uid="{00000000-0005-0000-0000-0000BB030000}"/>
    <cellStyle name="20 % - Akzent1 2 3 4 2 3" xfId="481" xr:uid="{00000000-0005-0000-0000-0000BC030000}"/>
    <cellStyle name="20 % - Akzent1 2 3 4 2 3 2" xfId="33719" xr:uid="{00000000-0005-0000-0000-0000BD030000}"/>
    <cellStyle name="20 % - Akzent1 2 3 4 2 4" xfId="22897" xr:uid="{00000000-0005-0000-0000-0000BE030000}"/>
    <cellStyle name="20 % - Akzent1 2 3 4 3" xfId="482" xr:uid="{00000000-0005-0000-0000-0000BF030000}"/>
    <cellStyle name="20 % - Akzent1 2 3 4 3 2" xfId="483" xr:uid="{00000000-0005-0000-0000-0000C0030000}"/>
    <cellStyle name="20 % - Akzent1 2 3 4 3 2 2" xfId="484" xr:uid="{00000000-0005-0000-0000-0000C1030000}"/>
    <cellStyle name="20 % - Akzent1 2 3 4 3 2 2 2" xfId="39777" xr:uid="{00000000-0005-0000-0000-0000C2030000}"/>
    <cellStyle name="20 % - Akzent1 2 3 4 3 2 3" xfId="28956" xr:uid="{00000000-0005-0000-0000-0000C3030000}"/>
    <cellStyle name="20 % - Akzent1 2 3 4 3 3" xfId="485" xr:uid="{00000000-0005-0000-0000-0000C4030000}"/>
    <cellStyle name="20 % - Akzent1 2 3 4 3 3 2" xfId="34377" xr:uid="{00000000-0005-0000-0000-0000C5030000}"/>
    <cellStyle name="20 % - Akzent1 2 3 4 3 4" xfId="23555" xr:uid="{00000000-0005-0000-0000-0000C6030000}"/>
    <cellStyle name="20 % - Akzent1 2 3 4 4" xfId="486" xr:uid="{00000000-0005-0000-0000-0000C7030000}"/>
    <cellStyle name="20 % - Akzent1 2 3 4 4 2" xfId="487" xr:uid="{00000000-0005-0000-0000-0000C8030000}"/>
    <cellStyle name="20 % - Akzent1 2 3 4 4 2 2" xfId="488" xr:uid="{00000000-0005-0000-0000-0000C9030000}"/>
    <cellStyle name="20 % - Akzent1 2 3 4 4 2 2 2" xfId="40451" xr:uid="{00000000-0005-0000-0000-0000CA030000}"/>
    <cellStyle name="20 % - Akzent1 2 3 4 4 2 3" xfId="29630" xr:uid="{00000000-0005-0000-0000-0000CB030000}"/>
    <cellStyle name="20 % - Akzent1 2 3 4 4 3" xfId="489" xr:uid="{00000000-0005-0000-0000-0000CC030000}"/>
    <cellStyle name="20 % - Akzent1 2 3 4 4 3 2" xfId="35051" xr:uid="{00000000-0005-0000-0000-0000CD030000}"/>
    <cellStyle name="20 % - Akzent1 2 3 4 4 4" xfId="24229" xr:uid="{00000000-0005-0000-0000-0000CE030000}"/>
    <cellStyle name="20 % - Akzent1 2 3 4 5" xfId="490" xr:uid="{00000000-0005-0000-0000-0000CF030000}"/>
    <cellStyle name="20 % - Akzent1 2 3 4 5 2" xfId="491" xr:uid="{00000000-0005-0000-0000-0000D0030000}"/>
    <cellStyle name="20 % - Akzent1 2 3 4 5 2 2" xfId="492" xr:uid="{00000000-0005-0000-0000-0000D1030000}"/>
    <cellStyle name="20 % - Akzent1 2 3 4 5 2 2 2" xfId="41125" xr:uid="{00000000-0005-0000-0000-0000D2030000}"/>
    <cellStyle name="20 % - Akzent1 2 3 4 5 2 3" xfId="30304" xr:uid="{00000000-0005-0000-0000-0000D3030000}"/>
    <cellStyle name="20 % - Akzent1 2 3 4 5 3" xfId="493" xr:uid="{00000000-0005-0000-0000-0000D4030000}"/>
    <cellStyle name="20 % - Akzent1 2 3 4 5 3 2" xfId="35725" xr:uid="{00000000-0005-0000-0000-0000D5030000}"/>
    <cellStyle name="20 % - Akzent1 2 3 4 5 4" xfId="24903" xr:uid="{00000000-0005-0000-0000-0000D6030000}"/>
    <cellStyle name="20 % - Akzent1 2 3 4 6" xfId="494" xr:uid="{00000000-0005-0000-0000-0000D7030000}"/>
    <cellStyle name="20 % - Akzent1 2 3 4 6 2" xfId="495" xr:uid="{00000000-0005-0000-0000-0000D8030000}"/>
    <cellStyle name="20 % - Akzent1 2 3 4 6 2 2" xfId="496" xr:uid="{00000000-0005-0000-0000-0000D9030000}"/>
    <cellStyle name="20 % - Akzent1 2 3 4 6 2 2 2" xfId="41799" xr:uid="{00000000-0005-0000-0000-0000DA030000}"/>
    <cellStyle name="20 % - Akzent1 2 3 4 6 2 3" xfId="30978" xr:uid="{00000000-0005-0000-0000-0000DB030000}"/>
    <cellStyle name="20 % - Akzent1 2 3 4 6 3" xfId="497" xr:uid="{00000000-0005-0000-0000-0000DC030000}"/>
    <cellStyle name="20 % - Akzent1 2 3 4 6 3 2" xfId="36399" xr:uid="{00000000-0005-0000-0000-0000DD030000}"/>
    <cellStyle name="20 % - Akzent1 2 3 4 6 4" xfId="25577" xr:uid="{00000000-0005-0000-0000-0000DE030000}"/>
    <cellStyle name="20 % - Akzent1 2 3 4 7" xfId="498" xr:uid="{00000000-0005-0000-0000-0000DF030000}"/>
    <cellStyle name="20 % - Akzent1 2 3 4 7 2" xfId="499" xr:uid="{00000000-0005-0000-0000-0000E0030000}"/>
    <cellStyle name="20 % - Akzent1 2 3 4 7 2 2" xfId="500" xr:uid="{00000000-0005-0000-0000-0000E1030000}"/>
    <cellStyle name="20 % - Akzent1 2 3 4 7 2 2 2" xfId="42473" xr:uid="{00000000-0005-0000-0000-0000E2030000}"/>
    <cellStyle name="20 % - Akzent1 2 3 4 7 2 3" xfId="31652" xr:uid="{00000000-0005-0000-0000-0000E3030000}"/>
    <cellStyle name="20 % - Akzent1 2 3 4 7 3" xfId="501" xr:uid="{00000000-0005-0000-0000-0000E4030000}"/>
    <cellStyle name="20 % - Akzent1 2 3 4 7 3 2" xfId="37073" xr:uid="{00000000-0005-0000-0000-0000E5030000}"/>
    <cellStyle name="20 % - Akzent1 2 3 4 7 4" xfId="26251" xr:uid="{00000000-0005-0000-0000-0000E6030000}"/>
    <cellStyle name="20 % - Akzent1 2 3 4 8" xfId="502" xr:uid="{00000000-0005-0000-0000-0000E7030000}"/>
    <cellStyle name="20 % - Akzent1 2 3 4 8 2" xfId="503" xr:uid="{00000000-0005-0000-0000-0000E8030000}"/>
    <cellStyle name="20 % - Akzent1 2 3 4 8 2 2" xfId="504" xr:uid="{00000000-0005-0000-0000-0000E9030000}"/>
    <cellStyle name="20 % - Akzent1 2 3 4 8 2 2 2" xfId="43166" xr:uid="{00000000-0005-0000-0000-0000EA030000}"/>
    <cellStyle name="20 % - Akzent1 2 3 4 8 2 3" xfId="32345" xr:uid="{00000000-0005-0000-0000-0000EB030000}"/>
    <cellStyle name="20 % - Akzent1 2 3 4 8 3" xfId="505" xr:uid="{00000000-0005-0000-0000-0000EC030000}"/>
    <cellStyle name="20 % - Akzent1 2 3 4 8 3 2" xfId="37765" xr:uid="{00000000-0005-0000-0000-0000ED030000}"/>
    <cellStyle name="20 % - Akzent1 2 3 4 8 4" xfId="26944" xr:uid="{00000000-0005-0000-0000-0000EE030000}"/>
    <cellStyle name="20 % - Akzent1 2 3 4 9" xfId="506" xr:uid="{00000000-0005-0000-0000-0000EF030000}"/>
    <cellStyle name="20 % - Akzent1 2 3 4 9 2" xfId="507" xr:uid="{00000000-0005-0000-0000-0000F0030000}"/>
    <cellStyle name="20 % - Akzent1 2 3 4 9 2 2" xfId="38441" xr:uid="{00000000-0005-0000-0000-0000F1030000}"/>
    <cellStyle name="20 % - Akzent1 2 3 4 9 3" xfId="27620" xr:uid="{00000000-0005-0000-0000-0000F2030000}"/>
    <cellStyle name="20 % - Akzent1 2 3 5" xfId="508" xr:uid="{00000000-0005-0000-0000-0000F3030000}"/>
    <cellStyle name="20 % - Akzent1 2 3 5 2" xfId="509" xr:uid="{00000000-0005-0000-0000-0000F4030000}"/>
    <cellStyle name="20 % - Akzent1 2 3 5 2 2" xfId="510" xr:uid="{00000000-0005-0000-0000-0000F5030000}"/>
    <cellStyle name="20 % - Akzent1 2 3 5 2 2 2" xfId="38724" xr:uid="{00000000-0005-0000-0000-0000F6030000}"/>
    <cellStyle name="20 % - Akzent1 2 3 5 2 3" xfId="27903" xr:uid="{00000000-0005-0000-0000-0000F7030000}"/>
    <cellStyle name="20 % - Akzent1 2 3 5 3" xfId="511" xr:uid="{00000000-0005-0000-0000-0000F8030000}"/>
    <cellStyle name="20 % - Akzent1 2 3 5 3 2" xfId="33324" xr:uid="{00000000-0005-0000-0000-0000F9030000}"/>
    <cellStyle name="20 % - Akzent1 2 3 5 4" xfId="22502" xr:uid="{00000000-0005-0000-0000-0000FA030000}"/>
    <cellStyle name="20 % - Akzent1 2 3 6" xfId="512" xr:uid="{00000000-0005-0000-0000-0000FB030000}"/>
    <cellStyle name="20 % - Akzent1 2 3 6 2" xfId="513" xr:uid="{00000000-0005-0000-0000-0000FC030000}"/>
    <cellStyle name="20 % - Akzent1 2 3 6 2 2" xfId="514" xr:uid="{00000000-0005-0000-0000-0000FD030000}"/>
    <cellStyle name="20 % - Akzent1 2 3 6 2 2 2" xfId="39382" xr:uid="{00000000-0005-0000-0000-0000FE030000}"/>
    <cellStyle name="20 % - Akzent1 2 3 6 2 3" xfId="28561" xr:uid="{00000000-0005-0000-0000-0000FF030000}"/>
    <cellStyle name="20 % - Akzent1 2 3 6 3" xfId="515" xr:uid="{00000000-0005-0000-0000-000000040000}"/>
    <cellStyle name="20 % - Akzent1 2 3 6 3 2" xfId="33982" xr:uid="{00000000-0005-0000-0000-000001040000}"/>
    <cellStyle name="20 % - Akzent1 2 3 6 4" xfId="23160" xr:uid="{00000000-0005-0000-0000-000002040000}"/>
    <cellStyle name="20 % - Akzent1 2 3 7" xfId="516" xr:uid="{00000000-0005-0000-0000-000003040000}"/>
    <cellStyle name="20 % - Akzent1 2 3 7 2" xfId="517" xr:uid="{00000000-0005-0000-0000-000004040000}"/>
    <cellStyle name="20 % - Akzent1 2 3 7 2 2" xfId="518" xr:uid="{00000000-0005-0000-0000-000005040000}"/>
    <cellStyle name="20 % - Akzent1 2 3 7 2 2 2" xfId="40056" xr:uid="{00000000-0005-0000-0000-000006040000}"/>
    <cellStyle name="20 % - Akzent1 2 3 7 2 3" xfId="29235" xr:uid="{00000000-0005-0000-0000-000007040000}"/>
    <cellStyle name="20 % - Akzent1 2 3 7 3" xfId="519" xr:uid="{00000000-0005-0000-0000-000008040000}"/>
    <cellStyle name="20 % - Akzent1 2 3 7 3 2" xfId="34656" xr:uid="{00000000-0005-0000-0000-000009040000}"/>
    <cellStyle name="20 % - Akzent1 2 3 7 4" xfId="23834" xr:uid="{00000000-0005-0000-0000-00000A040000}"/>
    <cellStyle name="20 % - Akzent1 2 3 8" xfId="520" xr:uid="{00000000-0005-0000-0000-00000B040000}"/>
    <cellStyle name="20 % - Akzent1 2 3 8 2" xfId="521" xr:uid="{00000000-0005-0000-0000-00000C040000}"/>
    <cellStyle name="20 % - Akzent1 2 3 8 2 2" xfId="522" xr:uid="{00000000-0005-0000-0000-00000D040000}"/>
    <cellStyle name="20 % - Akzent1 2 3 8 2 2 2" xfId="40730" xr:uid="{00000000-0005-0000-0000-00000E040000}"/>
    <cellStyle name="20 % - Akzent1 2 3 8 2 3" xfId="29909" xr:uid="{00000000-0005-0000-0000-00000F040000}"/>
    <cellStyle name="20 % - Akzent1 2 3 8 3" xfId="523" xr:uid="{00000000-0005-0000-0000-000010040000}"/>
    <cellStyle name="20 % - Akzent1 2 3 8 3 2" xfId="35330" xr:uid="{00000000-0005-0000-0000-000011040000}"/>
    <cellStyle name="20 % - Akzent1 2 3 8 4" xfId="24508" xr:uid="{00000000-0005-0000-0000-000012040000}"/>
    <cellStyle name="20 % - Akzent1 2 3 9" xfId="524" xr:uid="{00000000-0005-0000-0000-000013040000}"/>
    <cellStyle name="20 % - Akzent1 2 3 9 2" xfId="525" xr:uid="{00000000-0005-0000-0000-000014040000}"/>
    <cellStyle name="20 % - Akzent1 2 3 9 2 2" xfId="526" xr:uid="{00000000-0005-0000-0000-000015040000}"/>
    <cellStyle name="20 % - Akzent1 2 3 9 2 2 2" xfId="41404" xr:uid="{00000000-0005-0000-0000-000016040000}"/>
    <cellStyle name="20 % - Akzent1 2 3 9 2 3" xfId="30583" xr:uid="{00000000-0005-0000-0000-000017040000}"/>
    <cellStyle name="20 % - Akzent1 2 3 9 3" xfId="527" xr:uid="{00000000-0005-0000-0000-000018040000}"/>
    <cellStyle name="20 % - Akzent1 2 3 9 3 2" xfId="36004" xr:uid="{00000000-0005-0000-0000-000019040000}"/>
    <cellStyle name="20 % - Akzent1 2 3 9 4" xfId="25182" xr:uid="{00000000-0005-0000-0000-00001A040000}"/>
    <cellStyle name="20 % - Akzent1 2 4" xfId="528" xr:uid="{00000000-0005-0000-0000-00001B040000}"/>
    <cellStyle name="20 % - Akzent1 2 4 10" xfId="529" xr:uid="{00000000-0005-0000-0000-00001C040000}"/>
    <cellStyle name="20 % - Akzent1 2 4 10 2" xfId="530" xr:uid="{00000000-0005-0000-0000-00001D040000}"/>
    <cellStyle name="20 % - Akzent1 2 4 10 2 2" xfId="38113" xr:uid="{00000000-0005-0000-0000-00001E040000}"/>
    <cellStyle name="20 % - Akzent1 2 4 10 3" xfId="27292" xr:uid="{00000000-0005-0000-0000-00001F040000}"/>
    <cellStyle name="20 % - Akzent1 2 4 11" xfId="531" xr:uid="{00000000-0005-0000-0000-000020040000}"/>
    <cellStyle name="20 % - Akzent1 2 4 11 2" xfId="32713" xr:uid="{00000000-0005-0000-0000-000021040000}"/>
    <cellStyle name="20 % - Akzent1 2 4 12" xfId="21891" xr:uid="{00000000-0005-0000-0000-000022040000}"/>
    <cellStyle name="20 % - Akzent1 2 4 2" xfId="532" xr:uid="{00000000-0005-0000-0000-000023040000}"/>
    <cellStyle name="20 % - Akzent1 2 4 2 10" xfId="533" xr:uid="{00000000-0005-0000-0000-000024040000}"/>
    <cellStyle name="20 % - Akzent1 2 4 2 10 2" xfId="33108" xr:uid="{00000000-0005-0000-0000-000025040000}"/>
    <cellStyle name="20 % - Akzent1 2 4 2 11" xfId="22286" xr:uid="{00000000-0005-0000-0000-000026040000}"/>
    <cellStyle name="20 % - Akzent1 2 4 2 2" xfId="534" xr:uid="{00000000-0005-0000-0000-000027040000}"/>
    <cellStyle name="20 % - Akzent1 2 4 2 2 2" xfId="535" xr:uid="{00000000-0005-0000-0000-000028040000}"/>
    <cellStyle name="20 % - Akzent1 2 4 2 2 2 2" xfId="536" xr:uid="{00000000-0005-0000-0000-000029040000}"/>
    <cellStyle name="20 % - Akzent1 2 4 2 2 2 2 2" xfId="39186" xr:uid="{00000000-0005-0000-0000-00002A040000}"/>
    <cellStyle name="20 % - Akzent1 2 4 2 2 2 3" xfId="28365" xr:uid="{00000000-0005-0000-0000-00002B040000}"/>
    <cellStyle name="20 % - Akzent1 2 4 2 2 3" xfId="537" xr:uid="{00000000-0005-0000-0000-00002C040000}"/>
    <cellStyle name="20 % - Akzent1 2 4 2 2 3 2" xfId="33786" xr:uid="{00000000-0005-0000-0000-00002D040000}"/>
    <cellStyle name="20 % - Akzent1 2 4 2 2 4" xfId="22964" xr:uid="{00000000-0005-0000-0000-00002E040000}"/>
    <cellStyle name="20 % - Akzent1 2 4 2 3" xfId="538" xr:uid="{00000000-0005-0000-0000-00002F040000}"/>
    <cellStyle name="20 % - Akzent1 2 4 2 3 2" xfId="539" xr:uid="{00000000-0005-0000-0000-000030040000}"/>
    <cellStyle name="20 % - Akzent1 2 4 2 3 2 2" xfId="540" xr:uid="{00000000-0005-0000-0000-000031040000}"/>
    <cellStyle name="20 % - Akzent1 2 4 2 3 2 2 2" xfId="39844" xr:uid="{00000000-0005-0000-0000-000032040000}"/>
    <cellStyle name="20 % - Akzent1 2 4 2 3 2 3" xfId="29023" xr:uid="{00000000-0005-0000-0000-000033040000}"/>
    <cellStyle name="20 % - Akzent1 2 4 2 3 3" xfId="541" xr:uid="{00000000-0005-0000-0000-000034040000}"/>
    <cellStyle name="20 % - Akzent1 2 4 2 3 3 2" xfId="34444" xr:uid="{00000000-0005-0000-0000-000035040000}"/>
    <cellStyle name="20 % - Akzent1 2 4 2 3 4" xfId="23622" xr:uid="{00000000-0005-0000-0000-000036040000}"/>
    <cellStyle name="20 % - Akzent1 2 4 2 4" xfId="542" xr:uid="{00000000-0005-0000-0000-000037040000}"/>
    <cellStyle name="20 % - Akzent1 2 4 2 4 2" xfId="543" xr:uid="{00000000-0005-0000-0000-000038040000}"/>
    <cellStyle name="20 % - Akzent1 2 4 2 4 2 2" xfId="544" xr:uid="{00000000-0005-0000-0000-000039040000}"/>
    <cellStyle name="20 % - Akzent1 2 4 2 4 2 2 2" xfId="40518" xr:uid="{00000000-0005-0000-0000-00003A040000}"/>
    <cellStyle name="20 % - Akzent1 2 4 2 4 2 3" xfId="29697" xr:uid="{00000000-0005-0000-0000-00003B040000}"/>
    <cellStyle name="20 % - Akzent1 2 4 2 4 3" xfId="545" xr:uid="{00000000-0005-0000-0000-00003C040000}"/>
    <cellStyle name="20 % - Akzent1 2 4 2 4 3 2" xfId="35118" xr:uid="{00000000-0005-0000-0000-00003D040000}"/>
    <cellStyle name="20 % - Akzent1 2 4 2 4 4" xfId="24296" xr:uid="{00000000-0005-0000-0000-00003E040000}"/>
    <cellStyle name="20 % - Akzent1 2 4 2 5" xfId="546" xr:uid="{00000000-0005-0000-0000-00003F040000}"/>
    <cellStyle name="20 % - Akzent1 2 4 2 5 2" xfId="547" xr:uid="{00000000-0005-0000-0000-000040040000}"/>
    <cellStyle name="20 % - Akzent1 2 4 2 5 2 2" xfId="548" xr:uid="{00000000-0005-0000-0000-000041040000}"/>
    <cellStyle name="20 % - Akzent1 2 4 2 5 2 2 2" xfId="41192" xr:uid="{00000000-0005-0000-0000-000042040000}"/>
    <cellStyle name="20 % - Akzent1 2 4 2 5 2 3" xfId="30371" xr:uid="{00000000-0005-0000-0000-000043040000}"/>
    <cellStyle name="20 % - Akzent1 2 4 2 5 3" xfId="549" xr:uid="{00000000-0005-0000-0000-000044040000}"/>
    <cellStyle name="20 % - Akzent1 2 4 2 5 3 2" xfId="35792" xr:uid="{00000000-0005-0000-0000-000045040000}"/>
    <cellStyle name="20 % - Akzent1 2 4 2 5 4" xfId="24970" xr:uid="{00000000-0005-0000-0000-000046040000}"/>
    <cellStyle name="20 % - Akzent1 2 4 2 6" xfId="550" xr:uid="{00000000-0005-0000-0000-000047040000}"/>
    <cellStyle name="20 % - Akzent1 2 4 2 6 2" xfId="551" xr:uid="{00000000-0005-0000-0000-000048040000}"/>
    <cellStyle name="20 % - Akzent1 2 4 2 6 2 2" xfId="552" xr:uid="{00000000-0005-0000-0000-000049040000}"/>
    <cellStyle name="20 % - Akzent1 2 4 2 6 2 2 2" xfId="41866" xr:uid="{00000000-0005-0000-0000-00004A040000}"/>
    <cellStyle name="20 % - Akzent1 2 4 2 6 2 3" xfId="31045" xr:uid="{00000000-0005-0000-0000-00004B040000}"/>
    <cellStyle name="20 % - Akzent1 2 4 2 6 3" xfId="553" xr:uid="{00000000-0005-0000-0000-00004C040000}"/>
    <cellStyle name="20 % - Akzent1 2 4 2 6 3 2" xfId="36466" xr:uid="{00000000-0005-0000-0000-00004D040000}"/>
    <cellStyle name="20 % - Akzent1 2 4 2 6 4" xfId="25644" xr:uid="{00000000-0005-0000-0000-00004E040000}"/>
    <cellStyle name="20 % - Akzent1 2 4 2 7" xfId="554" xr:uid="{00000000-0005-0000-0000-00004F040000}"/>
    <cellStyle name="20 % - Akzent1 2 4 2 7 2" xfId="555" xr:uid="{00000000-0005-0000-0000-000050040000}"/>
    <cellStyle name="20 % - Akzent1 2 4 2 7 2 2" xfId="556" xr:uid="{00000000-0005-0000-0000-000051040000}"/>
    <cellStyle name="20 % - Akzent1 2 4 2 7 2 2 2" xfId="42540" xr:uid="{00000000-0005-0000-0000-000052040000}"/>
    <cellStyle name="20 % - Akzent1 2 4 2 7 2 3" xfId="31719" xr:uid="{00000000-0005-0000-0000-000053040000}"/>
    <cellStyle name="20 % - Akzent1 2 4 2 7 3" xfId="557" xr:uid="{00000000-0005-0000-0000-000054040000}"/>
    <cellStyle name="20 % - Akzent1 2 4 2 7 3 2" xfId="37140" xr:uid="{00000000-0005-0000-0000-000055040000}"/>
    <cellStyle name="20 % - Akzent1 2 4 2 7 4" xfId="26318" xr:uid="{00000000-0005-0000-0000-000056040000}"/>
    <cellStyle name="20 % - Akzent1 2 4 2 8" xfId="558" xr:uid="{00000000-0005-0000-0000-000057040000}"/>
    <cellStyle name="20 % - Akzent1 2 4 2 8 2" xfId="559" xr:uid="{00000000-0005-0000-0000-000058040000}"/>
    <cellStyle name="20 % - Akzent1 2 4 2 8 2 2" xfId="560" xr:uid="{00000000-0005-0000-0000-000059040000}"/>
    <cellStyle name="20 % - Akzent1 2 4 2 8 2 2 2" xfId="43233" xr:uid="{00000000-0005-0000-0000-00005A040000}"/>
    <cellStyle name="20 % - Akzent1 2 4 2 8 2 3" xfId="32412" xr:uid="{00000000-0005-0000-0000-00005B040000}"/>
    <cellStyle name="20 % - Akzent1 2 4 2 8 3" xfId="561" xr:uid="{00000000-0005-0000-0000-00005C040000}"/>
    <cellStyle name="20 % - Akzent1 2 4 2 8 3 2" xfId="37832" xr:uid="{00000000-0005-0000-0000-00005D040000}"/>
    <cellStyle name="20 % - Akzent1 2 4 2 8 4" xfId="27011" xr:uid="{00000000-0005-0000-0000-00005E040000}"/>
    <cellStyle name="20 % - Akzent1 2 4 2 9" xfId="562" xr:uid="{00000000-0005-0000-0000-00005F040000}"/>
    <cellStyle name="20 % - Akzent1 2 4 2 9 2" xfId="563" xr:uid="{00000000-0005-0000-0000-000060040000}"/>
    <cellStyle name="20 % - Akzent1 2 4 2 9 2 2" xfId="38508" xr:uid="{00000000-0005-0000-0000-000061040000}"/>
    <cellStyle name="20 % - Akzent1 2 4 2 9 3" xfId="27687" xr:uid="{00000000-0005-0000-0000-000062040000}"/>
    <cellStyle name="20 % - Akzent1 2 4 3" xfId="564" xr:uid="{00000000-0005-0000-0000-000063040000}"/>
    <cellStyle name="20 % - Akzent1 2 4 3 2" xfId="565" xr:uid="{00000000-0005-0000-0000-000064040000}"/>
    <cellStyle name="20 % - Akzent1 2 4 3 2 2" xfId="566" xr:uid="{00000000-0005-0000-0000-000065040000}"/>
    <cellStyle name="20 % - Akzent1 2 4 3 2 2 2" xfId="38791" xr:uid="{00000000-0005-0000-0000-000066040000}"/>
    <cellStyle name="20 % - Akzent1 2 4 3 2 3" xfId="27970" xr:uid="{00000000-0005-0000-0000-000067040000}"/>
    <cellStyle name="20 % - Akzent1 2 4 3 3" xfId="567" xr:uid="{00000000-0005-0000-0000-000068040000}"/>
    <cellStyle name="20 % - Akzent1 2 4 3 3 2" xfId="33391" xr:uid="{00000000-0005-0000-0000-000069040000}"/>
    <cellStyle name="20 % - Akzent1 2 4 3 4" xfId="22569" xr:uid="{00000000-0005-0000-0000-00006A040000}"/>
    <cellStyle name="20 % - Akzent1 2 4 4" xfId="568" xr:uid="{00000000-0005-0000-0000-00006B040000}"/>
    <cellStyle name="20 % - Akzent1 2 4 4 2" xfId="569" xr:uid="{00000000-0005-0000-0000-00006C040000}"/>
    <cellStyle name="20 % - Akzent1 2 4 4 2 2" xfId="570" xr:uid="{00000000-0005-0000-0000-00006D040000}"/>
    <cellStyle name="20 % - Akzent1 2 4 4 2 2 2" xfId="39449" xr:uid="{00000000-0005-0000-0000-00006E040000}"/>
    <cellStyle name="20 % - Akzent1 2 4 4 2 3" xfId="28628" xr:uid="{00000000-0005-0000-0000-00006F040000}"/>
    <cellStyle name="20 % - Akzent1 2 4 4 3" xfId="571" xr:uid="{00000000-0005-0000-0000-000070040000}"/>
    <cellStyle name="20 % - Akzent1 2 4 4 3 2" xfId="34049" xr:uid="{00000000-0005-0000-0000-000071040000}"/>
    <cellStyle name="20 % - Akzent1 2 4 4 4" xfId="23227" xr:uid="{00000000-0005-0000-0000-000072040000}"/>
    <cellStyle name="20 % - Akzent1 2 4 5" xfId="572" xr:uid="{00000000-0005-0000-0000-000073040000}"/>
    <cellStyle name="20 % - Akzent1 2 4 5 2" xfId="573" xr:uid="{00000000-0005-0000-0000-000074040000}"/>
    <cellStyle name="20 % - Akzent1 2 4 5 2 2" xfId="574" xr:uid="{00000000-0005-0000-0000-000075040000}"/>
    <cellStyle name="20 % - Akzent1 2 4 5 2 2 2" xfId="40123" xr:uid="{00000000-0005-0000-0000-000076040000}"/>
    <cellStyle name="20 % - Akzent1 2 4 5 2 3" xfId="29302" xr:uid="{00000000-0005-0000-0000-000077040000}"/>
    <cellStyle name="20 % - Akzent1 2 4 5 3" xfId="575" xr:uid="{00000000-0005-0000-0000-000078040000}"/>
    <cellStyle name="20 % - Akzent1 2 4 5 3 2" xfId="34723" xr:uid="{00000000-0005-0000-0000-000079040000}"/>
    <cellStyle name="20 % - Akzent1 2 4 5 4" xfId="23901" xr:uid="{00000000-0005-0000-0000-00007A040000}"/>
    <cellStyle name="20 % - Akzent1 2 4 6" xfId="576" xr:uid="{00000000-0005-0000-0000-00007B040000}"/>
    <cellStyle name="20 % - Akzent1 2 4 6 2" xfId="577" xr:uid="{00000000-0005-0000-0000-00007C040000}"/>
    <cellStyle name="20 % - Akzent1 2 4 6 2 2" xfId="578" xr:uid="{00000000-0005-0000-0000-00007D040000}"/>
    <cellStyle name="20 % - Akzent1 2 4 6 2 2 2" xfId="40797" xr:uid="{00000000-0005-0000-0000-00007E040000}"/>
    <cellStyle name="20 % - Akzent1 2 4 6 2 3" xfId="29976" xr:uid="{00000000-0005-0000-0000-00007F040000}"/>
    <cellStyle name="20 % - Akzent1 2 4 6 3" xfId="579" xr:uid="{00000000-0005-0000-0000-000080040000}"/>
    <cellStyle name="20 % - Akzent1 2 4 6 3 2" xfId="35397" xr:uid="{00000000-0005-0000-0000-000081040000}"/>
    <cellStyle name="20 % - Akzent1 2 4 6 4" xfId="24575" xr:uid="{00000000-0005-0000-0000-000082040000}"/>
    <cellStyle name="20 % - Akzent1 2 4 7" xfId="580" xr:uid="{00000000-0005-0000-0000-000083040000}"/>
    <cellStyle name="20 % - Akzent1 2 4 7 2" xfId="581" xr:uid="{00000000-0005-0000-0000-000084040000}"/>
    <cellStyle name="20 % - Akzent1 2 4 7 2 2" xfId="582" xr:uid="{00000000-0005-0000-0000-000085040000}"/>
    <cellStyle name="20 % - Akzent1 2 4 7 2 2 2" xfId="41471" xr:uid="{00000000-0005-0000-0000-000086040000}"/>
    <cellStyle name="20 % - Akzent1 2 4 7 2 3" xfId="30650" xr:uid="{00000000-0005-0000-0000-000087040000}"/>
    <cellStyle name="20 % - Akzent1 2 4 7 3" xfId="583" xr:uid="{00000000-0005-0000-0000-000088040000}"/>
    <cellStyle name="20 % - Akzent1 2 4 7 3 2" xfId="36071" xr:uid="{00000000-0005-0000-0000-000089040000}"/>
    <cellStyle name="20 % - Akzent1 2 4 7 4" xfId="25249" xr:uid="{00000000-0005-0000-0000-00008A040000}"/>
    <cellStyle name="20 % - Akzent1 2 4 8" xfId="584" xr:uid="{00000000-0005-0000-0000-00008B040000}"/>
    <cellStyle name="20 % - Akzent1 2 4 8 2" xfId="585" xr:uid="{00000000-0005-0000-0000-00008C040000}"/>
    <cellStyle name="20 % - Akzent1 2 4 8 2 2" xfId="586" xr:uid="{00000000-0005-0000-0000-00008D040000}"/>
    <cellStyle name="20 % - Akzent1 2 4 8 2 2 2" xfId="42145" xr:uid="{00000000-0005-0000-0000-00008E040000}"/>
    <cellStyle name="20 % - Akzent1 2 4 8 2 3" xfId="31324" xr:uid="{00000000-0005-0000-0000-00008F040000}"/>
    <cellStyle name="20 % - Akzent1 2 4 8 3" xfId="587" xr:uid="{00000000-0005-0000-0000-000090040000}"/>
    <cellStyle name="20 % - Akzent1 2 4 8 3 2" xfId="36745" xr:uid="{00000000-0005-0000-0000-000091040000}"/>
    <cellStyle name="20 % - Akzent1 2 4 8 4" xfId="25923" xr:uid="{00000000-0005-0000-0000-000092040000}"/>
    <cellStyle name="20 % - Akzent1 2 4 9" xfId="588" xr:uid="{00000000-0005-0000-0000-000093040000}"/>
    <cellStyle name="20 % - Akzent1 2 4 9 2" xfId="589" xr:uid="{00000000-0005-0000-0000-000094040000}"/>
    <cellStyle name="20 % - Akzent1 2 4 9 2 2" xfId="590" xr:uid="{00000000-0005-0000-0000-000095040000}"/>
    <cellStyle name="20 % - Akzent1 2 4 9 2 2 2" xfId="42838" xr:uid="{00000000-0005-0000-0000-000096040000}"/>
    <cellStyle name="20 % - Akzent1 2 4 9 2 3" xfId="32017" xr:uid="{00000000-0005-0000-0000-000097040000}"/>
    <cellStyle name="20 % - Akzent1 2 4 9 3" xfId="591" xr:uid="{00000000-0005-0000-0000-000098040000}"/>
    <cellStyle name="20 % - Akzent1 2 4 9 3 2" xfId="37437" xr:uid="{00000000-0005-0000-0000-000099040000}"/>
    <cellStyle name="20 % - Akzent1 2 4 9 4" xfId="26616" xr:uid="{00000000-0005-0000-0000-00009A040000}"/>
    <cellStyle name="20 % - Akzent1 2 5" xfId="592" xr:uid="{00000000-0005-0000-0000-00009B040000}"/>
    <cellStyle name="20 % - Akzent1 2 5 10" xfId="593" xr:uid="{00000000-0005-0000-0000-00009C040000}"/>
    <cellStyle name="20 % - Akzent1 2 5 10 2" xfId="32845" xr:uid="{00000000-0005-0000-0000-00009D040000}"/>
    <cellStyle name="20 % - Akzent1 2 5 11" xfId="22023" xr:uid="{00000000-0005-0000-0000-00009E040000}"/>
    <cellStyle name="20 % - Akzent1 2 5 2" xfId="594" xr:uid="{00000000-0005-0000-0000-00009F040000}"/>
    <cellStyle name="20 % - Akzent1 2 5 2 2" xfId="595" xr:uid="{00000000-0005-0000-0000-0000A0040000}"/>
    <cellStyle name="20 % - Akzent1 2 5 2 2 2" xfId="596" xr:uid="{00000000-0005-0000-0000-0000A1040000}"/>
    <cellStyle name="20 % - Akzent1 2 5 2 2 2 2" xfId="38923" xr:uid="{00000000-0005-0000-0000-0000A2040000}"/>
    <cellStyle name="20 % - Akzent1 2 5 2 2 3" xfId="28102" xr:uid="{00000000-0005-0000-0000-0000A3040000}"/>
    <cellStyle name="20 % - Akzent1 2 5 2 3" xfId="597" xr:uid="{00000000-0005-0000-0000-0000A4040000}"/>
    <cellStyle name="20 % - Akzent1 2 5 2 3 2" xfId="33523" xr:uid="{00000000-0005-0000-0000-0000A5040000}"/>
    <cellStyle name="20 % - Akzent1 2 5 2 4" xfId="22701" xr:uid="{00000000-0005-0000-0000-0000A6040000}"/>
    <cellStyle name="20 % - Akzent1 2 5 3" xfId="598" xr:uid="{00000000-0005-0000-0000-0000A7040000}"/>
    <cellStyle name="20 % - Akzent1 2 5 3 2" xfId="599" xr:uid="{00000000-0005-0000-0000-0000A8040000}"/>
    <cellStyle name="20 % - Akzent1 2 5 3 2 2" xfId="600" xr:uid="{00000000-0005-0000-0000-0000A9040000}"/>
    <cellStyle name="20 % - Akzent1 2 5 3 2 2 2" xfId="39581" xr:uid="{00000000-0005-0000-0000-0000AA040000}"/>
    <cellStyle name="20 % - Akzent1 2 5 3 2 3" xfId="28760" xr:uid="{00000000-0005-0000-0000-0000AB040000}"/>
    <cellStyle name="20 % - Akzent1 2 5 3 3" xfId="601" xr:uid="{00000000-0005-0000-0000-0000AC040000}"/>
    <cellStyle name="20 % - Akzent1 2 5 3 3 2" xfId="34181" xr:uid="{00000000-0005-0000-0000-0000AD040000}"/>
    <cellStyle name="20 % - Akzent1 2 5 3 4" xfId="23359" xr:uid="{00000000-0005-0000-0000-0000AE040000}"/>
    <cellStyle name="20 % - Akzent1 2 5 4" xfId="602" xr:uid="{00000000-0005-0000-0000-0000AF040000}"/>
    <cellStyle name="20 % - Akzent1 2 5 4 2" xfId="603" xr:uid="{00000000-0005-0000-0000-0000B0040000}"/>
    <cellStyle name="20 % - Akzent1 2 5 4 2 2" xfId="604" xr:uid="{00000000-0005-0000-0000-0000B1040000}"/>
    <cellStyle name="20 % - Akzent1 2 5 4 2 2 2" xfId="40255" xr:uid="{00000000-0005-0000-0000-0000B2040000}"/>
    <cellStyle name="20 % - Akzent1 2 5 4 2 3" xfId="29434" xr:uid="{00000000-0005-0000-0000-0000B3040000}"/>
    <cellStyle name="20 % - Akzent1 2 5 4 3" xfId="605" xr:uid="{00000000-0005-0000-0000-0000B4040000}"/>
    <cellStyle name="20 % - Akzent1 2 5 4 3 2" xfId="34855" xr:uid="{00000000-0005-0000-0000-0000B5040000}"/>
    <cellStyle name="20 % - Akzent1 2 5 4 4" xfId="24033" xr:uid="{00000000-0005-0000-0000-0000B6040000}"/>
    <cellStyle name="20 % - Akzent1 2 5 5" xfId="606" xr:uid="{00000000-0005-0000-0000-0000B7040000}"/>
    <cellStyle name="20 % - Akzent1 2 5 5 2" xfId="607" xr:uid="{00000000-0005-0000-0000-0000B8040000}"/>
    <cellStyle name="20 % - Akzent1 2 5 5 2 2" xfId="608" xr:uid="{00000000-0005-0000-0000-0000B9040000}"/>
    <cellStyle name="20 % - Akzent1 2 5 5 2 2 2" xfId="40929" xr:uid="{00000000-0005-0000-0000-0000BA040000}"/>
    <cellStyle name="20 % - Akzent1 2 5 5 2 3" xfId="30108" xr:uid="{00000000-0005-0000-0000-0000BB040000}"/>
    <cellStyle name="20 % - Akzent1 2 5 5 3" xfId="609" xr:uid="{00000000-0005-0000-0000-0000BC040000}"/>
    <cellStyle name="20 % - Akzent1 2 5 5 3 2" xfId="35529" xr:uid="{00000000-0005-0000-0000-0000BD040000}"/>
    <cellStyle name="20 % - Akzent1 2 5 5 4" xfId="24707" xr:uid="{00000000-0005-0000-0000-0000BE040000}"/>
    <cellStyle name="20 % - Akzent1 2 5 6" xfId="610" xr:uid="{00000000-0005-0000-0000-0000BF040000}"/>
    <cellStyle name="20 % - Akzent1 2 5 6 2" xfId="611" xr:uid="{00000000-0005-0000-0000-0000C0040000}"/>
    <cellStyle name="20 % - Akzent1 2 5 6 2 2" xfId="612" xr:uid="{00000000-0005-0000-0000-0000C1040000}"/>
    <cellStyle name="20 % - Akzent1 2 5 6 2 2 2" xfId="41603" xr:uid="{00000000-0005-0000-0000-0000C2040000}"/>
    <cellStyle name="20 % - Akzent1 2 5 6 2 3" xfId="30782" xr:uid="{00000000-0005-0000-0000-0000C3040000}"/>
    <cellStyle name="20 % - Akzent1 2 5 6 3" xfId="613" xr:uid="{00000000-0005-0000-0000-0000C4040000}"/>
    <cellStyle name="20 % - Akzent1 2 5 6 3 2" xfId="36203" xr:uid="{00000000-0005-0000-0000-0000C5040000}"/>
    <cellStyle name="20 % - Akzent1 2 5 6 4" xfId="25381" xr:uid="{00000000-0005-0000-0000-0000C6040000}"/>
    <cellStyle name="20 % - Akzent1 2 5 7" xfId="614" xr:uid="{00000000-0005-0000-0000-0000C7040000}"/>
    <cellStyle name="20 % - Akzent1 2 5 7 2" xfId="615" xr:uid="{00000000-0005-0000-0000-0000C8040000}"/>
    <cellStyle name="20 % - Akzent1 2 5 7 2 2" xfId="616" xr:uid="{00000000-0005-0000-0000-0000C9040000}"/>
    <cellStyle name="20 % - Akzent1 2 5 7 2 2 2" xfId="42277" xr:uid="{00000000-0005-0000-0000-0000CA040000}"/>
    <cellStyle name="20 % - Akzent1 2 5 7 2 3" xfId="31456" xr:uid="{00000000-0005-0000-0000-0000CB040000}"/>
    <cellStyle name="20 % - Akzent1 2 5 7 3" xfId="617" xr:uid="{00000000-0005-0000-0000-0000CC040000}"/>
    <cellStyle name="20 % - Akzent1 2 5 7 3 2" xfId="36877" xr:uid="{00000000-0005-0000-0000-0000CD040000}"/>
    <cellStyle name="20 % - Akzent1 2 5 7 4" xfId="26055" xr:uid="{00000000-0005-0000-0000-0000CE040000}"/>
    <cellStyle name="20 % - Akzent1 2 5 8" xfId="618" xr:uid="{00000000-0005-0000-0000-0000CF040000}"/>
    <cellStyle name="20 % - Akzent1 2 5 8 2" xfId="619" xr:uid="{00000000-0005-0000-0000-0000D0040000}"/>
    <cellStyle name="20 % - Akzent1 2 5 8 2 2" xfId="620" xr:uid="{00000000-0005-0000-0000-0000D1040000}"/>
    <cellStyle name="20 % - Akzent1 2 5 8 2 2 2" xfId="42970" xr:uid="{00000000-0005-0000-0000-0000D2040000}"/>
    <cellStyle name="20 % - Akzent1 2 5 8 2 3" xfId="32149" xr:uid="{00000000-0005-0000-0000-0000D3040000}"/>
    <cellStyle name="20 % - Akzent1 2 5 8 3" xfId="621" xr:uid="{00000000-0005-0000-0000-0000D4040000}"/>
    <cellStyle name="20 % - Akzent1 2 5 8 3 2" xfId="37569" xr:uid="{00000000-0005-0000-0000-0000D5040000}"/>
    <cellStyle name="20 % - Akzent1 2 5 8 4" xfId="26748" xr:uid="{00000000-0005-0000-0000-0000D6040000}"/>
    <cellStyle name="20 % - Akzent1 2 5 9" xfId="622" xr:uid="{00000000-0005-0000-0000-0000D7040000}"/>
    <cellStyle name="20 % - Akzent1 2 5 9 2" xfId="623" xr:uid="{00000000-0005-0000-0000-0000D8040000}"/>
    <cellStyle name="20 % - Akzent1 2 5 9 2 2" xfId="38245" xr:uid="{00000000-0005-0000-0000-0000D9040000}"/>
    <cellStyle name="20 % - Akzent1 2 5 9 3" xfId="27424" xr:uid="{00000000-0005-0000-0000-0000DA040000}"/>
    <cellStyle name="20 % - Akzent1 2 6" xfId="624" xr:uid="{00000000-0005-0000-0000-0000DB040000}"/>
    <cellStyle name="20 % - Akzent1 2 6 10" xfId="625" xr:uid="{00000000-0005-0000-0000-0000DC040000}"/>
    <cellStyle name="20 % - Akzent1 2 6 10 2" xfId="32976" xr:uid="{00000000-0005-0000-0000-0000DD040000}"/>
    <cellStyle name="20 % - Akzent1 2 6 11" xfId="22154" xr:uid="{00000000-0005-0000-0000-0000DE040000}"/>
    <cellStyle name="20 % - Akzent1 2 6 2" xfId="626" xr:uid="{00000000-0005-0000-0000-0000DF040000}"/>
    <cellStyle name="20 % - Akzent1 2 6 2 2" xfId="627" xr:uid="{00000000-0005-0000-0000-0000E0040000}"/>
    <cellStyle name="20 % - Akzent1 2 6 2 2 2" xfId="628" xr:uid="{00000000-0005-0000-0000-0000E1040000}"/>
    <cellStyle name="20 % - Akzent1 2 6 2 2 2 2" xfId="39054" xr:uid="{00000000-0005-0000-0000-0000E2040000}"/>
    <cellStyle name="20 % - Akzent1 2 6 2 2 3" xfId="28233" xr:uid="{00000000-0005-0000-0000-0000E3040000}"/>
    <cellStyle name="20 % - Akzent1 2 6 2 3" xfId="629" xr:uid="{00000000-0005-0000-0000-0000E4040000}"/>
    <cellStyle name="20 % - Akzent1 2 6 2 3 2" xfId="33654" xr:uid="{00000000-0005-0000-0000-0000E5040000}"/>
    <cellStyle name="20 % - Akzent1 2 6 2 4" xfId="22832" xr:uid="{00000000-0005-0000-0000-0000E6040000}"/>
    <cellStyle name="20 % - Akzent1 2 6 3" xfId="630" xr:uid="{00000000-0005-0000-0000-0000E7040000}"/>
    <cellStyle name="20 % - Akzent1 2 6 3 2" xfId="631" xr:uid="{00000000-0005-0000-0000-0000E8040000}"/>
    <cellStyle name="20 % - Akzent1 2 6 3 2 2" xfId="632" xr:uid="{00000000-0005-0000-0000-0000E9040000}"/>
    <cellStyle name="20 % - Akzent1 2 6 3 2 2 2" xfId="39712" xr:uid="{00000000-0005-0000-0000-0000EA040000}"/>
    <cellStyle name="20 % - Akzent1 2 6 3 2 3" xfId="28891" xr:uid="{00000000-0005-0000-0000-0000EB040000}"/>
    <cellStyle name="20 % - Akzent1 2 6 3 3" xfId="633" xr:uid="{00000000-0005-0000-0000-0000EC040000}"/>
    <cellStyle name="20 % - Akzent1 2 6 3 3 2" xfId="34312" xr:uid="{00000000-0005-0000-0000-0000ED040000}"/>
    <cellStyle name="20 % - Akzent1 2 6 3 4" xfId="23490" xr:uid="{00000000-0005-0000-0000-0000EE040000}"/>
    <cellStyle name="20 % - Akzent1 2 6 4" xfId="634" xr:uid="{00000000-0005-0000-0000-0000EF040000}"/>
    <cellStyle name="20 % - Akzent1 2 6 4 2" xfId="635" xr:uid="{00000000-0005-0000-0000-0000F0040000}"/>
    <cellStyle name="20 % - Akzent1 2 6 4 2 2" xfId="636" xr:uid="{00000000-0005-0000-0000-0000F1040000}"/>
    <cellStyle name="20 % - Akzent1 2 6 4 2 2 2" xfId="40386" xr:uid="{00000000-0005-0000-0000-0000F2040000}"/>
    <cellStyle name="20 % - Akzent1 2 6 4 2 3" xfId="29565" xr:uid="{00000000-0005-0000-0000-0000F3040000}"/>
    <cellStyle name="20 % - Akzent1 2 6 4 3" xfId="637" xr:uid="{00000000-0005-0000-0000-0000F4040000}"/>
    <cellStyle name="20 % - Akzent1 2 6 4 3 2" xfId="34986" xr:uid="{00000000-0005-0000-0000-0000F5040000}"/>
    <cellStyle name="20 % - Akzent1 2 6 4 4" xfId="24164" xr:uid="{00000000-0005-0000-0000-0000F6040000}"/>
    <cellStyle name="20 % - Akzent1 2 6 5" xfId="638" xr:uid="{00000000-0005-0000-0000-0000F7040000}"/>
    <cellStyle name="20 % - Akzent1 2 6 5 2" xfId="639" xr:uid="{00000000-0005-0000-0000-0000F8040000}"/>
    <cellStyle name="20 % - Akzent1 2 6 5 2 2" xfId="640" xr:uid="{00000000-0005-0000-0000-0000F9040000}"/>
    <cellStyle name="20 % - Akzent1 2 6 5 2 2 2" xfId="41060" xr:uid="{00000000-0005-0000-0000-0000FA040000}"/>
    <cellStyle name="20 % - Akzent1 2 6 5 2 3" xfId="30239" xr:uid="{00000000-0005-0000-0000-0000FB040000}"/>
    <cellStyle name="20 % - Akzent1 2 6 5 3" xfId="641" xr:uid="{00000000-0005-0000-0000-0000FC040000}"/>
    <cellStyle name="20 % - Akzent1 2 6 5 3 2" xfId="35660" xr:uid="{00000000-0005-0000-0000-0000FD040000}"/>
    <cellStyle name="20 % - Akzent1 2 6 5 4" xfId="24838" xr:uid="{00000000-0005-0000-0000-0000FE040000}"/>
    <cellStyle name="20 % - Akzent1 2 6 6" xfId="642" xr:uid="{00000000-0005-0000-0000-0000FF040000}"/>
    <cellStyle name="20 % - Akzent1 2 6 6 2" xfId="643" xr:uid="{00000000-0005-0000-0000-000000050000}"/>
    <cellStyle name="20 % - Akzent1 2 6 6 2 2" xfId="644" xr:uid="{00000000-0005-0000-0000-000001050000}"/>
    <cellStyle name="20 % - Akzent1 2 6 6 2 2 2" xfId="41734" xr:uid="{00000000-0005-0000-0000-000002050000}"/>
    <cellStyle name="20 % - Akzent1 2 6 6 2 3" xfId="30913" xr:uid="{00000000-0005-0000-0000-000003050000}"/>
    <cellStyle name="20 % - Akzent1 2 6 6 3" xfId="645" xr:uid="{00000000-0005-0000-0000-000004050000}"/>
    <cellStyle name="20 % - Akzent1 2 6 6 3 2" xfId="36334" xr:uid="{00000000-0005-0000-0000-000005050000}"/>
    <cellStyle name="20 % - Akzent1 2 6 6 4" xfId="25512" xr:uid="{00000000-0005-0000-0000-000006050000}"/>
    <cellStyle name="20 % - Akzent1 2 6 7" xfId="646" xr:uid="{00000000-0005-0000-0000-000007050000}"/>
    <cellStyle name="20 % - Akzent1 2 6 7 2" xfId="647" xr:uid="{00000000-0005-0000-0000-000008050000}"/>
    <cellStyle name="20 % - Akzent1 2 6 7 2 2" xfId="648" xr:uid="{00000000-0005-0000-0000-000009050000}"/>
    <cellStyle name="20 % - Akzent1 2 6 7 2 2 2" xfId="42408" xr:uid="{00000000-0005-0000-0000-00000A050000}"/>
    <cellStyle name="20 % - Akzent1 2 6 7 2 3" xfId="31587" xr:uid="{00000000-0005-0000-0000-00000B050000}"/>
    <cellStyle name="20 % - Akzent1 2 6 7 3" xfId="649" xr:uid="{00000000-0005-0000-0000-00000C050000}"/>
    <cellStyle name="20 % - Akzent1 2 6 7 3 2" xfId="37008" xr:uid="{00000000-0005-0000-0000-00000D050000}"/>
    <cellStyle name="20 % - Akzent1 2 6 7 4" xfId="26186" xr:uid="{00000000-0005-0000-0000-00000E050000}"/>
    <cellStyle name="20 % - Akzent1 2 6 8" xfId="650" xr:uid="{00000000-0005-0000-0000-00000F050000}"/>
    <cellStyle name="20 % - Akzent1 2 6 8 2" xfId="651" xr:uid="{00000000-0005-0000-0000-000010050000}"/>
    <cellStyle name="20 % - Akzent1 2 6 8 2 2" xfId="652" xr:uid="{00000000-0005-0000-0000-000011050000}"/>
    <cellStyle name="20 % - Akzent1 2 6 8 2 2 2" xfId="43101" xr:uid="{00000000-0005-0000-0000-000012050000}"/>
    <cellStyle name="20 % - Akzent1 2 6 8 2 3" xfId="32280" xr:uid="{00000000-0005-0000-0000-000013050000}"/>
    <cellStyle name="20 % - Akzent1 2 6 8 3" xfId="653" xr:uid="{00000000-0005-0000-0000-000014050000}"/>
    <cellStyle name="20 % - Akzent1 2 6 8 3 2" xfId="37700" xr:uid="{00000000-0005-0000-0000-000015050000}"/>
    <cellStyle name="20 % - Akzent1 2 6 8 4" xfId="26879" xr:uid="{00000000-0005-0000-0000-000016050000}"/>
    <cellStyle name="20 % - Akzent1 2 6 9" xfId="654" xr:uid="{00000000-0005-0000-0000-000017050000}"/>
    <cellStyle name="20 % - Akzent1 2 6 9 2" xfId="655" xr:uid="{00000000-0005-0000-0000-000018050000}"/>
    <cellStyle name="20 % - Akzent1 2 6 9 2 2" xfId="38376" xr:uid="{00000000-0005-0000-0000-000019050000}"/>
    <cellStyle name="20 % - Akzent1 2 6 9 3" xfId="27555" xr:uid="{00000000-0005-0000-0000-00001A050000}"/>
    <cellStyle name="20 % - Akzent1 2 7" xfId="656" xr:uid="{00000000-0005-0000-0000-00001B050000}"/>
    <cellStyle name="20 % - Akzent1 2 7 2" xfId="657" xr:uid="{00000000-0005-0000-0000-00001C050000}"/>
    <cellStyle name="20 % - Akzent1 2 7 2 2" xfId="658" xr:uid="{00000000-0005-0000-0000-00001D050000}"/>
    <cellStyle name="20 % - Akzent1 2 7 2 2 2" xfId="38659" xr:uid="{00000000-0005-0000-0000-00001E050000}"/>
    <cellStyle name="20 % - Akzent1 2 7 2 3" xfId="27838" xr:uid="{00000000-0005-0000-0000-00001F050000}"/>
    <cellStyle name="20 % - Akzent1 2 7 3" xfId="659" xr:uid="{00000000-0005-0000-0000-000020050000}"/>
    <cellStyle name="20 % - Akzent1 2 7 3 2" xfId="33259" xr:uid="{00000000-0005-0000-0000-000021050000}"/>
    <cellStyle name="20 % - Akzent1 2 7 4" xfId="22437" xr:uid="{00000000-0005-0000-0000-000022050000}"/>
    <cellStyle name="20 % - Akzent1 2 8" xfId="660" xr:uid="{00000000-0005-0000-0000-000023050000}"/>
    <cellStyle name="20 % - Akzent1 2 8 2" xfId="661" xr:uid="{00000000-0005-0000-0000-000024050000}"/>
    <cellStyle name="20 % - Akzent1 2 8 2 2" xfId="662" xr:uid="{00000000-0005-0000-0000-000025050000}"/>
    <cellStyle name="20 % - Akzent1 2 8 2 2 2" xfId="39317" xr:uid="{00000000-0005-0000-0000-000026050000}"/>
    <cellStyle name="20 % - Akzent1 2 8 2 3" xfId="28496" xr:uid="{00000000-0005-0000-0000-000027050000}"/>
    <cellStyle name="20 % - Akzent1 2 8 3" xfId="663" xr:uid="{00000000-0005-0000-0000-000028050000}"/>
    <cellStyle name="20 % - Akzent1 2 8 3 2" xfId="33917" xr:uid="{00000000-0005-0000-0000-000029050000}"/>
    <cellStyle name="20 % - Akzent1 2 8 4" xfId="23095" xr:uid="{00000000-0005-0000-0000-00002A050000}"/>
    <cellStyle name="20 % - Akzent1 2 9" xfId="664" xr:uid="{00000000-0005-0000-0000-00002B050000}"/>
    <cellStyle name="20 % - Akzent1 2 9 2" xfId="665" xr:uid="{00000000-0005-0000-0000-00002C050000}"/>
    <cellStyle name="20 % - Akzent1 2 9 2 2" xfId="666" xr:uid="{00000000-0005-0000-0000-00002D050000}"/>
    <cellStyle name="20 % - Akzent1 2 9 2 2 2" xfId="39993" xr:uid="{00000000-0005-0000-0000-00002E050000}"/>
    <cellStyle name="20 % - Akzent1 2 9 2 3" xfId="29172" xr:uid="{00000000-0005-0000-0000-00002F050000}"/>
    <cellStyle name="20 % - Akzent1 2 9 3" xfId="667" xr:uid="{00000000-0005-0000-0000-000030050000}"/>
    <cellStyle name="20 % - Akzent1 2 9 3 2" xfId="34593" xr:uid="{00000000-0005-0000-0000-000031050000}"/>
    <cellStyle name="20 % - Akzent1 2 9 4" xfId="23771" xr:uid="{00000000-0005-0000-0000-000032050000}"/>
    <cellStyle name="20 % - Akzent1 3" xfId="668" xr:uid="{00000000-0005-0000-0000-000033050000}"/>
    <cellStyle name="20 % - Akzent1 3 10" xfId="669" xr:uid="{00000000-0005-0000-0000-000034050000}"/>
    <cellStyle name="20 % - Akzent1 3 10 2" xfId="670" xr:uid="{00000000-0005-0000-0000-000035050000}"/>
    <cellStyle name="20 % - Akzent1 3 10 2 2" xfId="671" xr:uid="{00000000-0005-0000-0000-000036050000}"/>
    <cellStyle name="20 % - Akzent1 3 10 2 2 2" xfId="41353" xr:uid="{00000000-0005-0000-0000-000037050000}"/>
    <cellStyle name="20 % - Akzent1 3 10 2 3" xfId="30532" xr:uid="{00000000-0005-0000-0000-000038050000}"/>
    <cellStyle name="20 % - Akzent1 3 10 3" xfId="672" xr:uid="{00000000-0005-0000-0000-000039050000}"/>
    <cellStyle name="20 % - Akzent1 3 10 3 2" xfId="35953" xr:uid="{00000000-0005-0000-0000-00003A050000}"/>
    <cellStyle name="20 % - Akzent1 3 10 4" xfId="25131" xr:uid="{00000000-0005-0000-0000-00003B050000}"/>
    <cellStyle name="20 % - Akzent1 3 11" xfId="673" xr:uid="{00000000-0005-0000-0000-00003C050000}"/>
    <cellStyle name="20 % - Akzent1 3 11 2" xfId="674" xr:uid="{00000000-0005-0000-0000-00003D050000}"/>
    <cellStyle name="20 % - Akzent1 3 11 2 2" xfId="675" xr:uid="{00000000-0005-0000-0000-00003E050000}"/>
    <cellStyle name="20 % - Akzent1 3 11 2 2 2" xfId="42027" xr:uid="{00000000-0005-0000-0000-00003F050000}"/>
    <cellStyle name="20 % - Akzent1 3 11 2 3" xfId="31206" xr:uid="{00000000-0005-0000-0000-000040050000}"/>
    <cellStyle name="20 % - Akzent1 3 11 3" xfId="676" xr:uid="{00000000-0005-0000-0000-000041050000}"/>
    <cellStyle name="20 % - Akzent1 3 11 3 2" xfId="36627" xr:uid="{00000000-0005-0000-0000-000042050000}"/>
    <cellStyle name="20 % - Akzent1 3 11 4" xfId="25805" xr:uid="{00000000-0005-0000-0000-000043050000}"/>
    <cellStyle name="20 % - Akzent1 3 12" xfId="677" xr:uid="{00000000-0005-0000-0000-000044050000}"/>
    <cellStyle name="20 % - Akzent1 3 12 2" xfId="678" xr:uid="{00000000-0005-0000-0000-000045050000}"/>
    <cellStyle name="20 % - Akzent1 3 12 2 2" xfId="679" xr:uid="{00000000-0005-0000-0000-000046050000}"/>
    <cellStyle name="20 % - Akzent1 3 12 2 2 2" xfId="42720" xr:uid="{00000000-0005-0000-0000-000047050000}"/>
    <cellStyle name="20 % - Akzent1 3 12 2 3" xfId="31899" xr:uid="{00000000-0005-0000-0000-000048050000}"/>
    <cellStyle name="20 % - Akzent1 3 12 3" xfId="680" xr:uid="{00000000-0005-0000-0000-000049050000}"/>
    <cellStyle name="20 % - Akzent1 3 12 3 2" xfId="37319" xr:uid="{00000000-0005-0000-0000-00004A050000}"/>
    <cellStyle name="20 % - Akzent1 3 12 4" xfId="26498" xr:uid="{00000000-0005-0000-0000-00004B050000}"/>
    <cellStyle name="20 % - Akzent1 3 13" xfId="681" xr:uid="{00000000-0005-0000-0000-00004C050000}"/>
    <cellStyle name="20 % - Akzent1 3 13 2" xfId="682" xr:uid="{00000000-0005-0000-0000-00004D050000}"/>
    <cellStyle name="20 % - Akzent1 3 13 2 2" xfId="37995" xr:uid="{00000000-0005-0000-0000-00004E050000}"/>
    <cellStyle name="20 % - Akzent1 3 13 3" xfId="27174" xr:uid="{00000000-0005-0000-0000-00004F050000}"/>
    <cellStyle name="20 % - Akzent1 3 14" xfId="683" xr:uid="{00000000-0005-0000-0000-000050050000}"/>
    <cellStyle name="20 % - Akzent1 3 14 2" xfId="32595" xr:uid="{00000000-0005-0000-0000-000051050000}"/>
    <cellStyle name="20 % - Akzent1 3 15" xfId="21773" xr:uid="{00000000-0005-0000-0000-000052050000}"/>
    <cellStyle name="20 % - Akzent1 3 2" xfId="684" xr:uid="{00000000-0005-0000-0000-000053050000}"/>
    <cellStyle name="20 % - Akzent1 3 2 10" xfId="685" xr:uid="{00000000-0005-0000-0000-000054050000}"/>
    <cellStyle name="20 % - Akzent1 3 2 10 2" xfId="686" xr:uid="{00000000-0005-0000-0000-000055050000}"/>
    <cellStyle name="20 % - Akzent1 3 2 10 2 2" xfId="687" xr:uid="{00000000-0005-0000-0000-000056050000}"/>
    <cellStyle name="20 % - Akzent1 3 2 10 2 2 2" xfId="42092" xr:uid="{00000000-0005-0000-0000-000057050000}"/>
    <cellStyle name="20 % - Akzent1 3 2 10 2 3" xfId="31271" xr:uid="{00000000-0005-0000-0000-000058050000}"/>
    <cellStyle name="20 % - Akzent1 3 2 10 3" xfId="688" xr:uid="{00000000-0005-0000-0000-000059050000}"/>
    <cellStyle name="20 % - Akzent1 3 2 10 3 2" xfId="36692" xr:uid="{00000000-0005-0000-0000-00005A050000}"/>
    <cellStyle name="20 % - Akzent1 3 2 10 4" xfId="25870" xr:uid="{00000000-0005-0000-0000-00005B050000}"/>
    <cellStyle name="20 % - Akzent1 3 2 11" xfId="689" xr:uid="{00000000-0005-0000-0000-00005C050000}"/>
    <cellStyle name="20 % - Akzent1 3 2 11 2" xfId="690" xr:uid="{00000000-0005-0000-0000-00005D050000}"/>
    <cellStyle name="20 % - Akzent1 3 2 11 2 2" xfId="691" xr:uid="{00000000-0005-0000-0000-00005E050000}"/>
    <cellStyle name="20 % - Akzent1 3 2 11 2 2 2" xfId="42785" xr:uid="{00000000-0005-0000-0000-00005F050000}"/>
    <cellStyle name="20 % - Akzent1 3 2 11 2 3" xfId="31964" xr:uid="{00000000-0005-0000-0000-000060050000}"/>
    <cellStyle name="20 % - Akzent1 3 2 11 3" xfId="692" xr:uid="{00000000-0005-0000-0000-000061050000}"/>
    <cellStyle name="20 % - Akzent1 3 2 11 3 2" xfId="37384" xr:uid="{00000000-0005-0000-0000-000062050000}"/>
    <cellStyle name="20 % - Akzent1 3 2 11 4" xfId="26563" xr:uid="{00000000-0005-0000-0000-000063050000}"/>
    <cellStyle name="20 % - Akzent1 3 2 12" xfId="693" xr:uid="{00000000-0005-0000-0000-000064050000}"/>
    <cellStyle name="20 % - Akzent1 3 2 12 2" xfId="694" xr:uid="{00000000-0005-0000-0000-000065050000}"/>
    <cellStyle name="20 % - Akzent1 3 2 12 2 2" xfId="38060" xr:uid="{00000000-0005-0000-0000-000066050000}"/>
    <cellStyle name="20 % - Akzent1 3 2 12 3" xfId="27239" xr:uid="{00000000-0005-0000-0000-000067050000}"/>
    <cellStyle name="20 % - Akzent1 3 2 13" xfId="695" xr:uid="{00000000-0005-0000-0000-000068050000}"/>
    <cellStyle name="20 % - Akzent1 3 2 13 2" xfId="32660" xr:uid="{00000000-0005-0000-0000-000069050000}"/>
    <cellStyle name="20 % - Akzent1 3 2 14" xfId="21838" xr:uid="{00000000-0005-0000-0000-00006A050000}"/>
    <cellStyle name="20 % - Akzent1 3 2 2" xfId="696" xr:uid="{00000000-0005-0000-0000-00006B050000}"/>
    <cellStyle name="20 % - Akzent1 3 2 2 10" xfId="697" xr:uid="{00000000-0005-0000-0000-00006C050000}"/>
    <cellStyle name="20 % - Akzent1 3 2 2 10 2" xfId="698" xr:uid="{00000000-0005-0000-0000-00006D050000}"/>
    <cellStyle name="20 % - Akzent1 3 2 2 10 2 2" xfId="38192" xr:uid="{00000000-0005-0000-0000-00006E050000}"/>
    <cellStyle name="20 % - Akzent1 3 2 2 10 3" xfId="27371" xr:uid="{00000000-0005-0000-0000-00006F050000}"/>
    <cellStyle name="20 % - Akzent1 3 2 2 11" xfId="699" xr:uid="{00000000-0005-0000-0000-000070050000}"/>
    <cellStyle name="20 % - Akzent1 3 2 2 11 2" xfId="32792" xr:uid="{00000000-0005-0000-0000-000071050000}"/>
    <cellStyle name="20 % - Akzent1 3 2 2 12" xfId="21970" xr:uid="{00000000-0005-0000-0000-000072050000}"/>
    <cellStyle name="20 % - Akzent1 3 2 2 2" xfId="700" xr:uid="{00000000-0005-0000-0000-000073050000}"/>
    <cellStyle name="20 % - Akzent1 3 2 2 2 10" xfId="701" xr:uid="{00000000-0005-0000-0000-000074050000}"/>
    <cellStyle name="20 % - Akzent1 3 2 2 2 10 2" xfId="33187" xr:uid="{00000000-0005-0000-0000-000075050000}"/>
    <cellStyle name="20 % - Akzent1 3 2 2 2 11" xfId="22365" xr:uid="{00000000-0005-0000-0000-000076050000}"/>
    <cellStyle name="20 % - Akzent1 3 2 2 2 2" xfId="702" xr:uid="{00000000-0005-0000-0000-000077050000}"/>
    <cellStyle name="20 % - Akzent1 3 2 2 2 2 2" xfId="703" xr:uid="{00000000-0005-0000-0000-000078050000}"/>
    <cellStyle name="20 % - Akzent1 3 2 2 2 2 2 2" xfId="704" xr:uid="{00000000-0005-0000-0000-000079050000}"/>
    <cellStyle name="20 % - Akzent1 3 2 2 2 2 2 2 2" xfId="39265" xr:uid="{00000000-0005-0000-0000-00007A050000}"/>
    <cellStyle name="20 % - Akzent1 3 2 2 2 2 2 3" xfId="28444" xr:uid="{00000000-0005-0000-0000-00007B050000}"/>
    <cellStyle name="20 % - Akzent1 3 2 2 2 2 3" xfId="705" xr:uid="{00000000-0005-0000-0000-00007C050000}"/>
    <cellStyle name="20 % - Akzent1 3 2 2 2 2 3 2" xfId="33865" xr:uid="{00000000-0005-0000-0000-00007D050000}"/>
    <cellStyle name="20 % - Akzent1 3 2 2 2 2 4" xfId="23043" xr:uid="{00000000-0005-0000-0000-00007E050000}"/>
    <cellStyle name="20 % - Akzent1 3 2 2 2 3" xfId="706" xr:uid="{00000000-0005-0000-0000-00007F050000}"/>
    <cellStyle name="20 % - Akzent1 3 2 2 2 3 2" xfId="707" xr:uid="{00000000-0005-0000-0000-000080050000}"/>
    <cellStyle name="20 % - Akzent1 3 2 2 2 3 2 2" xfId="708" xr:uid="{00000000-0005-0000-0000-000081050000}"/>
    <cellStyle name="20 % - Akzent1 3 2 2 2 3 2 2 2" xfId="39923" xr:uid="{00000000-0005-0000-0000-000082050000}"/>
    <cellStyle name="20 % - Akzent1 3 2 2 2 3 2 3" xfId="29102" xr:uid="{00000000-0005-0000-0000-000083050000}"/>
    <cellStyle name="20 % - Akzent1 3 2 2 2 3 3" xfId="709" xr:uid="{00000000-0005-0000-0000-000084050000}"/>
    <cellStyle name="20 % - Akzent1 3 2 2 2 3 3 2" xfId="34523" xr:uid="{00000000-0005-0000-0000-000085050000}"/>
    <cellStyle name="20 % - Akzent1 3 2 2 2 3 4" xfId="23701" xr:uid="{00000000-0005-0000-0000-000086050000}"/>
    <cellStyle name="20 % - Akzent1 3 2 2 2 4" xfId="710" xr:uid="{00000000-0005-0000-0000-000087050000}"/>
    <cellStyle name="20 % - Akzent1 3 2 2 2 4 2" xfId="711" xr:uid="{00000000-0005-0000-0000-000088050000}"/>
    <cellStyle name="20 % - Akzent1 3 2 2 2 4 2 2" xfId="712" xr:uid="{00000000-0005-0000-0000-000089050000}"/>
    <cellStyle name="20 % - Akzent1 3 2 2 2 4 2 2 2" xfId="40597" xr:uid="{00000000-0005-0000-0000-00008A050000}"/>
    <cellStyle name="20 % - Akzent1 3 2 2 2 4 2 3" xfId="29776" xr:uid="{00000000-0005-0000-0000-00008B050000}"/>
    <cellStyle name="20 % - Akzent1 3 2 2 2 4 3" xfId="713" xr:uid="{00000000-0005-0000-0000-00008C050000}"/>
    <cellStyle name="20 % - Akzent1 3 2 2 2 4 3 2" xfId="35197" xr:uid="{00000000-0005-0000-0000-00008D050000}"/>
    <cellStyle name="20 % - Akzent1 3 2 2 2 4 4" xfId="24375" xr:uid="{00000000-0005-0000-0000-00008E050000}"/>
    <cellStyle name="20 % - Akzent1 3 2 2 2 5" xfId="714" xr:uid="{00000000-0005-0000-0000-00008F050000}"/>
    <cellStyle name="20 % - Akzent1 3 2 2 2 5 2" xfId="715" xr:uid="{00000000-0005-0000-0000-000090050000}"/>
    <cellStyle name="20 % - Akzent1 3 2 2 2 5 2 2" xfId="716" xr:uid="{00000000-0005-0000-0000-000091050000}"/>
    <cellStyle name="20 % - Akzent1 3 2 2 2 5 2 2 2" xfId="41271" xr:uid="{00000000-0005-0000-0000-000092050000}"/>
    <cellStyle name="20 % - Akzent1 3 2 2 2 5 2 3" xfId="30450" xr:uid="{00000000-0005-0000-0000-000093050000}"/>
    <cellStyle name="20 % - Akzent1 3 2 2 2 5 3" xfId="717" xr:uid="{00000000-0005-0000-0000-000094050000}"/>
    <cellStyle name="20 % - Akzent1 3 2 2 2 5 3 2" xfId="35871" xr:uid="{00000000-0005-0000-0000-000095050000}"/>
    <cellStyle name="20 % - Akzent1 3 2 2 2 5 4" xfId="25049" xr:uid="{00000000-0005-0000-0000-000096050000}"/>
    <cellStyle name="20 % - Akzent1 3 2 2 2 6" xfId="718" xr:uid="{00000000-0005-0000-0000-000097050000}"/>
    <cellStyle name="20 % - Akzent1 3 2 2 2 6 2" xfId="719" xr:uid="{00000000-0005-0000-0000-000098050000}"/>
    <cellStyle name="20 % - Akzent1 3 2 2 2 6 2 2" xfId="720" xr:uid="{00000000-0005-0000-0000-000099050000}"/>
    <cellStyle name="20 % - Akzent1 3 2 2 2 6 2 2 2" xfId="41945" xr:uid="{00000000-0005-0000-0000-00009A050000}"/>
    <cellStyle name="20 % - Akzent1 3 2 2 2 6 2 3" xfId="31124" xr:uid="{00000000-0005-0000-0000-00009B050000}"/>
    <cellStyle name="20 % - Akzent1 3 2 2 2 6 3" xfId="721" xr:uid="{00000000-0005-0000-0000-00009C050000}"/>
    <cellStyle name="20 % - Akzent1 3 2 2 2 6 3 2" xfId="36545" xr:uid="{00000000-0005-0000-0000-00009D050000}"/>
    <cellStyle name="20 % - Akzent1 3 2 2 2 6 4" xfId="25723" xr:uid="{00000000-0005-0000-0000-00009E050000}"/>
    <cellStyle name="20 % - Akzent1 3 2 2 2 7" xfId="722" xr:uid="{00000000-0005-0000-0000-00009F050000}"/>
    <cellStyle name="20 % - Akzent1 3 2 2 2 7 2" xfId="723" xr:uid="{00000000-0005-0000-0000-0000A0050000}"/>
    <cellStyle name="20 % - Akzent1 3 2 2 2 7 2 2" xfId="724" xr:uid="{00000000-0005-0000-0000-0000A1050000}"/>
    <cellStyle name="20 % - Akzent1 3 2 2 2 7 2 2 2" xfId="42619" xr:uid="{00000000-0005-0000-0000-0000A2050000}"/>
    <cellStyle name="20 % - Akzent1 3 2 2 2 7 2 3" xfId="31798" xr:uid="{00000000-0005-0000-0000-0000A3050000}"/>
    <cellStyle name="20 % - Akzent1 3 2 2 2 7 3" xfId="725" xr:uid="{00000000-0005-0000-0000-0000A4050000}"/>
    <cellStyle name="20 % - Akzent1 3 2 2 2 7 3 2" xfId="37219" xr:uid="{00000000-0005-0000-0000-0000A5050000}"/>
    <cellStyle name="20 % - Akzent1 3 2 2 2 7 4" xfId="26397" xr:uid="{00000000-0005-0000-0000-0000A6050000}"/>
    <cellStyle name="20 % - Akzent1 3 2 2 2 8" xfId="726" xr:uid="{00000000-0005-0000-0000-0000A7050000}"/>
    <cellStyle name="20 % - Akzent1 3 2 2 2 8 2" xfId="727" xr:uid="{00000000-0005-0000-0000-0000A8050000}"/>
    <cellStyle name="20 % - Akzent1 3 2 2 2 8 2 2" xfId="728" xr:uid="{00000000-0005-0000-0000-0000A9050000}"/>
    <cellStyle name="20 % - Akzent1 3 2 2 2 8 2 2 2" xfId="43312" xr:uid="{00000000-0005-0000-0000-0000AA050000}"/>
    <cellStyle name="20 % - Akzent1 3 2 2 2 8 2 3" xfId="32491" xr:uid="{00000000-0005-0000-0000-0000AB050000}"/>
    <cellStyle name="20 % - Akzent1 3 2 2 2 8 3" xfId="729" xr:uid="{00000000-0005-0000-0000-0000AC050000}"/>
    <cellStyle name="20 % - Akzent1 3 2 2 2 8 3 2" xfId="37911" xr:uid="{00000000-0005-0000-0000-0000AD050000}"/>
    <cellStyle name="20 % - Akzent1 3 2 2 2 8 4" xfId="27090" xr:uid="{00000000-0005-0000-0000-0000AE050000}"/>
    <cellStyle name="20 % - Akzent1 3 2 2 2 9" xfId="730" xr:uid="{00000000-0005-0000-0000-0000AF050000}"/>
    <cellStyle name="20 % - Akzent1 3 2 2 2 9 2" xfId="731" xr:uid="{00000000-0005-0000-0000-0000B0050000}"/>
    <cellStyle name="20 % - Akzent1 3 2 2 2 9 2 2" xfId="38587" xr:uid="{00000000-0005-0000-0000-0000B1050000}"/>
    <cellStyle name="20 % - Akzent1 3 2 2 2 9 3" xfId="27766" xr:uid="{00000000-0005-0000-0000-0000B2050000}"/>
    <cellStyle name="20 % - Akzent1 3 2 2 3" xfId="732" xr:uid="{00000000-0005-0000-0000-0000B3050000}"/>
    <cellStyle name="20 % - Akzent1 3 2 2 3 2" xfId="733" xr:uid="{00000000-0005-0000-0000-0000B4050000}"/>
    <cellStyle name="20 % - Akzent1 3 2 2 3 2 2" xfId="734" xr:uid="{00000000-0005-0000-0000-0000B5050000}"/>
    <cellStyle name="20 % - Akzent1 3 2 2 3 2 2 2" xfId="38870" xr:uid="{00000000-0005-0000-0000-0000B6050000}"/>
    <cellStyle name="20 % - Akzent1 3 2 2 3 2 3" xfId="28049" xr:uid="{00000000-0005-0000-0000-0000B7050000}"/>
    <cellStyle name="20 % - Akzent1 3 2 2 3 3" xfId="735" xr:uid="{00000000-0005-0000-0000-0000B8050000}"/>
    <cellStyle name="20 % - Akzent1 3 2 2 3 3 2" xfId="33470" xr:uid="{00000000-0005-0000-0000-0000B9050000}"/>
    <cellStyle name="20 % - Akzent1 3 2 2 3 4" xfId="22648" xr:uid="{00000000-0005-0000-0000-0000BA050000}"/>
    <cellStyle name="20 % - Akzent1 3 2 2 4" xfId="736" xr:uid="{00000000-0005-0000-0000-0000BB050000}"/>
    <cellStyle name="20 % - Akzent1 3 2 2 4 2" xfId="737" xr:uid="{00000000-0005-0000-0000-0000BC050000}"/>
    <cellStyle name="20 % - Akzent1 3 2 2 4 2 2" xfId="738" xr:uid="{00000000-0005-0000-0000-0000BD050000}"/>
    <cellStyle name="20 % - Akzent1 3 2 2 4 2 2 2" xfId="39528" xr:uid="{00000000-0005-0000-0000-0000BE050000}"/>
    <cellStyle name="20 % - Akzent1 3 2 2 4 2 3" xfId="28707" xr:uid="{00000000-0005-0000-0000-0000BF050000}"/>
    <cellStyle name="20 % - Akzent1 3 2 2 4 3" xfId="739" xr:uid="{00000000-0005-0000-0000-0000C0050000}"/>
    <cellStyle name="20 % - Akzent1 3 2 2 4 3 2" xfId="34128" xr:uid="{00000000-0005-0000-0000-0000C1050000}"/>
    <cellStyle name="20 % - Akzent1 3 2 2 4 4" xfId="23306" xr:uid="{00000000-0005-0000-0000-0000C2050000}"/>
    <cellStyle name="20 % - Akzent1 3 2 2 5" xfId="740" xr:uid="{00000000-0005-0000-0000-0000C3050000}"/>
    <cellStyle name="20 % - Akzent1 3 2 2 5 2" xfId="741" xr:uid="{00000000-0005-0000-0000-0000C4050000}"/>
    <cellStyle name="20 % - Akzent1 3 2 2 5 2 2" xfId="742" xr:uid="{00000000-0005-0000-0000-0000C5050000}"/>
    <cellStyle name="20 % - Akzent1 3 2 2 5 2 2 2" xfId="40202" xr:uid="{00000000-0005-0000-0000-0000C6050000}"/>
    <cellStyle name="20 % - Akzent1 3 2 2 5 2 3" xfId="29381" xr:uid="{00000000-0005-0000-0000-0000C7050000}"/>
    <cellStyle name="20 % - Akzent1 3 2 2 5 3" xfId="743" xr:uid="{00000000-0005-0000-0000-0000C8050000}"/>
    <cellStyle name="20 % - Akzent1 3 2 2 5 3 2" xfId="34802" xr:uid="{00000000-0005-0000-0000-0000C9050000}"/>
    <cellStyle name="20 % - Akzent1 3 2 2 5 4" xfId="23980" xr:uid="{00000000-0005-0000-0000-0000CA050000}"/>
    <cellStyle name="20 % - Akzent1 3 2 2 6" xfId="744" xr:uid="{00000000-0005-0000-0000-0000CB050000}"/>
    <cellStyle name="20 % - Akzent1 3 2 2 6 2" xfId="745" xr:uid="{00000000-0005-0000-0000-0000CC050000}"/>
    <cellStyle name="20 % - Akzent1 3 2 2 6 2 2" xfId="746" xr:uid="{00000000-0005-0000-0000-0000CD050000}"/>
    <cellStyle name="20 % - Akzent1 3 2 2 6 2 2 2" xfId="40876" xr:uid="{00000000-0005-0000-0000-0000CE050000}"/>
    <cellStyle name="20 % - Akzent1 3 2 2 6 2 3" xfId="30055" xr:uid="{00000000-0005-0000-0000-0000CF050000}"/>
    <cellStyle name="20 % - Akzent1 3 2 2 6 3" xfId="747" xr:uid="{00000000-0005-0000-0000-0000D0050000}"/>
    <cellStyle name="20 % - Akzent1 3 2 2 6 3 2" xfId="35476" xr:uid="{00000000-0005-0000-0000-0000D1050000}"/>
    <cellStyle name="20 % - Akzent1 3 2 2 6 4" xfId="24654" xr:uid="{00000000-0005-0000-0000-0000D2050000}"/>
    <cellStyle name="20 % - Akzent1 3 2 2 7" xfId="748" xr:uid="{00000000-0005-0000-0000-0000D3050000}"/>
    <cellStyle name="20 % - Akzent1 3 2 2 7 2" xfId="749" xr:uid="{00000000-0005-0000-0000-0000D4050000}"/>
    <cellStyle name="20 % - Akzent1 3 2 2 7 2 2" xfId="750" xr:uid="{00000000-0005-0000-0000-0000D5050000}"/>
    <cellStyle name="20 % - Akzent1 3 2 2 7 2 2 2" xfId="41550" xr:uid="{00000000-0005-0000-0000-0000D6050000}"/>
    <cellStyle name="20 % - Akzent1 3 2 2 7 2 3" xfId="30729" xr:uid="{00000000-0005-0000-0000-0000D7050000}"/>
    <cellStyle name="20 % - Akzent1 3 2 2 7 3" xfId="751" xr:uid="{00000000-0005-0000-0000-0000D8050000}"/>
    <cellStyle name="20 % - Akzent1 3 2 2 7 3 2" xfId="36150" xr:uid="{00000000-0005-0000-0000-0000D9050000}"/>
    <cellStyle name="20 % - Akzent1 3 2 2 7 4" xfId="25328" xr:uid="{00000000-0005-0000-0000-0000DA050000}"/>
    <cellStyle name="20 % - Akzent1 3 2 2 8" xfId="752" xr:uid="{00000000-0005-0000-0000-0000DB050000}"/>
    <cellStyle name="20 % - Akzent1 3 2 2 8 2" xfId="753" xr:uid="{00000000-0005-0000-0000-0000DC050000}"/>
    <cellStyle name="20 % - Akzent1 3 2 2 8 2 2" xfId="754" xr:uid="{00000000-0005-0000-0000-0000DD050000}"/>
    <cellStyle name="20 % - Akzent1 3 2 2 8 2 2 2" xfId="42224" xr:uid="{00000000-0005-0000-0000-0000DE050000}"/>
    <cellStyle name="20 % - Akzent1 3 2 2 8 2 3" xfId="31403" xr:uid="{00000000-0005-0000-0000-0000DF050000}"/>
    <cellStyle name="20 % - Akzent1 3 2 2 8 3" xfId="755" xr:uid="{00000000-0005-0000-0000-0000E0050000}"/>
    <cellStyle name="20 % - Akzent1 3 2 2 8 3 2" xfId="36824" xr:uid="{00000000-0005-0000-0000-0000E1050000}"/>
    <cellStyle name="20 % - Akzent1 3 2 2 8 4" xfId="26002" xr:uid="{00000000-0005-0000-0000-0000E2050000}"/>
    <cellStyle name="20 % - Akzent1 3 2 2 9" xfId="756" xr:uid="{00000000-0005-0000-0000-0000E3050000}"/>
    <cellStyle name="20 % - Akzent1 3 2 2 9 2" xfId="757" xr:uid="{00000000-0005-0000-0000-0000E4050000}"/>
    <cellStyle name="20 % - Akzent1 3 2 2 9 2 2" xfId="758" xr:uid="{00000000-0005-0000-0000-0000E5050000}"/>
    <cellStyle name="20 % - Akzent1 3 2 2 9 2 2 2" xfId="42917" xr:uid="{00000000-0005-0000-0000-0000E6050000}"/>
    <cellStyle name="20 % - Akzent1 3 2 2 9 2 3" xfId="32096" xr:uid="{00000000-0005-0000-0000-0000E7050000}"/>
    <cellStyle name="20 % - Akzent1 3 2 2 9 3" xfId="759" xr:uid="{00000000-0005-0000-0000-0000E8050000}"/>
    <cellStyle name="20 % - Akzent1 3 2 2 9 3 2" xfId="37516" xr:uid="{00000000-0005-0000-0000-0000E9050000}"/>
    <cellStyle name="20 % - Akzent1 3 2 2 9 4" xfId="26695" xr:uid="{00000000-0005-0000-0000-0000EA050000}"/>
    <cellStyle name="20 % - Akzent1 3 2 3" xfId="760" xr:uid="{00000000-0005-0000-0000-0000EB050000}"/>
    <cellStyle name="20 % - Akzent1 3 2 3 10" xfId="761" xr:uid="{00000000-0005-0000-0000-0000EC050000}"/>
    <cellStyle name="20 % - Akzent1 3 2 3 10 2" xfId="32924" xr:uid="{00000000-0005-0000-0000-0000ED050000}"/>
    <cellStyle name="20 % - Akzent1 3 2 3 11" xfId="22102" xr:uid="{00000000-0005-0000-0000-0000EE050000}"/>
    <cellStyle name="20 % - Akzent1 3 2 3 2" xfId="762" xr:uid="{00000000-0005-0000-0000-0000EF050000}"/>
    <cellStyle name="20 % - Akzent1 3 2 3 2 2" xfId="763" xr:uid="{00000000-0005-0000-0000-0000F0050000}"/>
    <cellStyle name="20 % - Akzent1 3 2 3 2 2 2" xfId="764" xr:uid="{00000000-0005-0000-0000-0000F1050000}"/>
    <cellStyle name="20 % - Akzent1 3 2 3 2 2 2 2" xfId="39002" xr:uid="{00000000-0005-0000-0000-0000F2050000}"/>
    <cellStyle name="20 % - Akzent1 3 2 3 2 2 3" xfId="28181" xr:uid="{00000000-0005-0000-0000-0000F3050000}"/>
    <cellStyle name="20 % - Akzent1 3 2 3 2 3" xfId="765" xr:uid="{00000000-0005-0000-0000-0000F4050000}"/>
    <cellStyle name="20 % - Akzent1 3 2 3 2 3 2" xfId="33602" xr:uid="{00000000-0005-0000-0000-0000F5050000}"/>
    <cellStyle name="20 % - Akzent1 3 2 3 2 4" xfId="22780" xr:uid="{00000000-0005-0000-0000-0000F6050000}"/>
    <cellStyle name="20 % - Akzent1 3 2 3 3" xfId="766" xr:uid="{00000000-0005-0000-0000-0000F7050000}"/>
    <cellStyle name="20 % - Akzent1 3 2 3 3 2" xfId="767" xr:uid="{00000000-0005-0000-0000-0000F8050000}"/>
    <cellStyle name="20 % - Akzent1 3 2 3 3 2 2" xfId="768" xr:uid="{00000000-0005-0000-0000-0000F9050000}"/>
    <cellStyle name="20 % - Akzent1 3 2 3 3 2 2 2" xfId="39660" xr:uid="{00000000-0005-0000-0000-0000FA050000}"/>
    <cellStyle name="20 % - Akzent1 3 2 3 3 2 3" xfId="28839" xr:uid="{00000000-0005-0000-0000-0000FB050000}"/>
    <cellStyle name="20 % - Akzent1 3 2 3 3 3" xfId="769" xr:uid="{00000000-0005-0000-0000-0000FC050000}"/>
    <cellStyle name="20 % - Akzent1 3 2 3 3 3 2" xfId="34260" xr:uid="{00000000-0005-0000-0000-0000FD050000}"/>
    <cellStyle name="20 % - Akzent1 3 2 3 3 4" xfId="23438" xr:uid="{00000000-0005-0000-0000-0000FE050000}"/>
    <cellStyle name="20 % - Akzent1 3 2 3 4" xfId="770" xr:uid="{00000000-0005-0000-0000-0000FF050000}"/>
    <cellStyle name="20 % - Akzent1 3 2 3 4 2" xfId="771" xr:uid="{00000000-0005-0000-0000-000000060000}"/>
    <cellStyle name="20 % - Akzent1 3 2 3 4 2 2" xfId="772" xr:uid="{00000000-0005-0000-0000-000001060000}"/>
    <cellStyle name="20 % - Akzent1 3 2 3 4 2 2 2" xfId="40334" xr:uid="{00000000-0005-0000-0000-000002060000}"/>
    <cellStyle name="20 % - Akzent1 3 2 3 4 2 3" xfId="29513" xr:uid="{00000000-0005-0000-0000-000003060000}"/>
    <cellStyle name="20 % - Akzent1 3 2 3 4 3" xfId="773" xr:uid="{00000000-0005-0000-0000-000004060000}"/>
    <cellStyle name="20 % - Akzent1 3 2 3 4 3 2" xfId="34934" xr:uid="{00000000-0005-0000-0000-000005060000}"/>
    <cellStyle name="20 % - Akzent1 3 2 3 4 4" xfId="24112" xr:uid="{00000000-0005-0000-0000-000006060000}"/>
    <cellStyle name="20 % - Akzent1 3 2 3 5" xfId="774" xr:uid="{00000000-0005-0000-0000-000007060000}"/>
    <cellStyle name="20 % - Akzent1 3 2 3 5 2" xfId="775" xr:uid="{00000000-0005-0000-0000-000008060000}"/>
    <cellStyle name="20 % - Akzent1 3 2 3 5 2 2" xfId="776" xr:uid="{00000000-0005-0000-0000-000009060000}"/>
    <cellStyle name="20 % - Akzent1 3 2 3 5 2 2 2" xfId="41008" xr:uid="{00000000-0005-0000-0000-00000A060000}"/>
    <cellStyle name="20 % - Akzent1 3 2 3 5 2 3" xfId="30187" xr:uid="{00000000-0005-0000-0000-00000B060000}"/>
    <cellStyle name="20 % - Akzent1 3 2 3 5 3" xfId="777" xr:uid="{00000000-0005-0000-0000-00000C060000}"/>
    <cellStyle name="20 % - Akzent1 3 2 3 5 3 2" xfId="35608" xr:uid="{00000000-0005-0000-0000-00000D060000}"/>
    <cellStyle name="20 % - Akzent1 3 2 3 5 4" xfId="24786" xr:uid="{00000000-0005-0000-0000-00000E060000}"/>
    <cellStyle name="20 % - Akzent1 3 2 3 6" xfId="778" xr:uid="{00000000-0005-0000-0000-00000F060000}"/>
    <cellStyle name="20 % - Akzent1 3 2 3 6 2" xfId="779" xr:uid="{00000000-0005-0000-0000-000010060000}"/>
    <cellStyle name="20 % - Akzent1 3 2 3 6 2 2" xfId="780" xr:uid="{00000000-0005-0000-0000-000011060000}"/>
    <cellStyle name="20 % - Akzent1 3 2 3 6 2 2 2" xfId="41682" xr:uid="{00000000-0005-0000-0000-000012060000}"/>
    <cellStyle name="20 % - Akzent1 3 2 3 6 2 3" xfId="30861" xr:uid="{00000000-0005-0000-0000-000013060000}"/>
    <cellStyle name="20 % - Akzent1 3 2 3 6 3" xfId="781" xr:uid="{00000000-0005-0000-0000-000014060000}"/>
    <cellStyle name="20 % - Akzent1 3 2 3 6 3 2" xfId="36282" xr:uid="{00000000-0005-0000-0000-000015060000}"/>
    <cellStyle name="20 % - Akzent1 3 2 3 6 4" xfId="25460" xr:uid="{00000000-0005-0000-0000-000016060000}"/>
    <cellStyle name="20 % - Akzent1 3 2 3 7" xfId="782" xr:uid="{00000000-0005-0000-0000-000017060000}"/>
    <cellStyle name="20 % - Akzent1 3 2 3 7 2" xfId="783" xr:uid="{00000000-0005-0000-0000-000018060000}"/>
    <cellStyle name="20 % - Akzent1 3 2 3 7 2 2" xfId="784" xr:uid="{00000000-0005-0000-0000-000019060000}"/>
    <cellStyle name="20 % - Akzent1 3 2 3 7 2 2 2" xfId="42356" xr:uid="{00000000-0005-0000-0000-00001A060000}"/>
    <cellStyle name="20 % - Akzent1 3 2 3 7 2 3" xfId="31535" xr:uid="{00000000-0005-0000-0000-00001B060000}"/>
    <cellStyle name="20 % - Akzent1 3 2 3 7 3" xfId="785" xr:uid="{00000000-0005-0000-0000-00001C060000}"/>
    <cellStyle name="20 % - Akzent1 3 2 3 7 3 2" xfId="36956" xr:uid="{00000000-0005-0000-0000-00001D060000}"/>
    <cellStyle name="20 % - Akzent1 3 2 3 7 4" xfId="26134" xr:uid="{00000000-0005-0000-0000-00001E060000}"/>
    <cellStyle name="20 % - Akzent1 3 2 3 8" xfId="786" xr:uid="{00000000-0005-0000-0000-00001F060000}"/>
    <cellStyle name="20 % - Akzent1 3 2 3 8 2" xfId="787" xr:uid="{00000000-0005-0000-0000-000020060000}"/>
    <cellStyle name="20 % - Akzent1 3 2 3 8 2 2" xfId="788" xr:uid="{00000000-0005-0000-0000-000021060000}"/>
    <cellStyle name="20 % - Akzent1 3 2 3 8 2 2 2" xfId="43049" xr:uid="{00000000-0005-0000-0000-000022060000}"/>
    <cellStyle name="20 % - Akzent1 3 2 3 8 2 3" xfId="32228" xr:uid="{00000000-0005-0000-0000-000023060000}"/>
    <cellStyle name="20 % - Akzent1 3 2 3 8 3" xfId="789" xr:uid="{00000000-0005-0000-0000-000024060000}"/>
    <cellStyle name="20 % - Akzent1 3 2 3 8 3 2" xfId="37648" xr:uid="{00000000-0005-0000-0000-000025060000}"/>
    <cellStyle name="20 % - Akzent1 3 2 3 8 4" xfId="26827" xr:uid="{00000000-0005-0000-0000-000026060000}"/>
    <cellStyle name="20 % - Akzent1 3 2 3 9" xfId="790" xr:uid="{00000000-0005-0000-0000-000027060000}"/>
    <cellStyle name="20 % - Akzent1 3 2 3 9 2" xfId="791" xr:uid="{00000000-0005-0000-0000-000028060000}"/>
    <cellStyle name="20 % - Akzent1 3 2 3 9 2 2" xfId="38324" xr:uid="{00000000-0005-0000-0000-000029060000}"/>
    <cellStyle name="20 % - Akzent1 3 2 3 9 3" xfId="27503" xr:uid="{00000000-0005-0000-0000-00002A060000}"/>
    <cellStyle name="20 % - Akzent1 3 2 4" xfId="792" xr:uid="{00000000-0005-0000-0000-00002B060000}"/>
    <cellStyle name="20 % - Akzent1 3 2 4 10" xfId="793" xr:uid="{00000000-0005-0000-0000-00002C060000}"/>
    <cellStyle name="20 % - Akzent1 3 2 4 10 2" xfId="33055" xr:uid="{00000000-0005-0000-0000-00002D060000}"/>
    <cellStyle name="20 % - Akzent1 3 2 4 11" xfId="22233" xr:uid="{00000000-0005-0000-0000-00002E060000}"/>
    <cellStyle name="20 % - Akzent1 3 2 4 2" xfId="794" xr:uid="{00000000-0005-0000-0000-00002F060000}"/>
    <cellStyle name="20 % - Akzent1 3 2 4 2 2" xfId="795" xr:uid="{00000000-0005-0000-0000-000030060000}"/>
    <cellStyle name="20 % - Akzent1 3 2 4 2 2 2" xfId="796" xr:uid="{00000000-0005-0000-0000-000031060000}"/>
    <cellStyle name="20 % - Akzent1 3 2 4 2 2 2 2" xfId="39133" xr:uid="{00000000-0005-0000-0000-000032060000}"/>
    <cellStyle name="20 % - Akzent1 3 2 4 2 2 3" xfId="28312" xr:uid="{00000000-0005-0000-0000-000033060000}"/>
    <cellStyle name="20 % - Akzent1 3 2 4 2 3" xfId="797" xr:uid="{00000000-0005-0000-0000-000034060000}"/>
    <cellStyle name="20 % - Akzent1 3 2 4 2 3 2" xfId="33733" xr:uid="{00000000-0005-0000-0000-000035060000}"/>
    <cellStyle name="20 % - Akzent1 3 2 4 2 4" xfId="22911" xr:uid="{00000000-0005-0000-0000-000036060000}"/>
    <cellStyle name="20 % - Akzent1 3 2 4 3" xfId="798" xr:uid="{00000000-0005-0000-0000-000037060000}"/>
    <cellStyle name="20 % - Akzent1 3 2 4 3 2" xfId="799" xr:uid="{00000000-0005-0000-0000-000038060000}"/>
    <cellStyle name="20 % - Akzent1 3 2 4 3 2 2" xfId="800" xr:uid="{00000000-0005-0000-0000-000039060000}"/>
    <cellStyle name="20 % - Akzent1 3 2 4 3 2 2 2" xfId="39791" xr:uid="{00000000-0005-0000-0000-00003A060000}"/>
    <cellStyle name="20 % - Akzent1 3 2 4 3 2 3" xfId="28970" xr:uid="{00000000-0005-0000-0000-00003B060000}"/>
    <cellStyle name="20 % - Akzent1 3 2 4 3 3" xfId="801" xr:uid="{00000000-0005-0000-0000-00003C060000}"/>
    <cellStyle name="20 % - Akzent1 3 2 4 3 3 2" xfId="34391" xr:uid="{00000000-0005-0000-0000-00003D060000}"/>
    <cellStyle name="20 % - Akzent1 3 2 4 3 4" xfId="23569" xr:uid="{00000000-0005-0000-0000-00003E060000}"/>
    <cellStyle name="20 % - Akzent1 3 2 4 4" xfId="802" xr:uid="{00000000-0005-0000-0000-00003F060000}"/>
    <cellStyle name="20 % - Akzent1 3 2 4 4 2" xfId="803" xr:uid="{00000000-0005-0000-0000-000040060000}"/>
    <cellStyle name="20 % - Akzent1 3 2 4 4 2 2" xfId="804" xr:uid="{00000000-0005-0000-0000-000041060000}"/>
    <cellStyle name="20 % - Akzent1 3 2 4 4 2 2 2" xfId="40465" xr:uid="{00000000-0005-0000-0000-000042060000}"/>
    <cellStyle name="20 % - Akzent1 3 2 4 4 2 3" xfId="29644" xr:uid="{00000000-0005-0000-0000-000043060000}"/>
    <cellStyle name="20 % - Akzent1 3 2 4 4 3" xfId="805" xr:uid="{00000000-0005-0000-0000-000044060000}"/>
    <cellStyle name="20 % - Akzent1 3 2 4 4 3 2" xfId="35065" xr:uid="{00000000-0005-0000-0000-000045060000}"/>
    <cellStyle name="20 % - Akzent1 3 2 4 4 4" xfId="24243" xr:uid="{00000000-0005-0000-0000-000046060000}"/>
    <cellStyle name="20 % - Akzent1 3 2 4 5" xfId="806" xr:uid="{00000000-0005-0000-0000-000047060000}"/>
    <cellStyle name="20 % - Akzent1 3 2 4 5 2" xfId="807" xr:uid="{00000000-0005-0000-0000-000048060000}"/>
    <cellStyle name="20 % - Akzent1 3 2 4 5 2 2" xfId="808" xr:uid="{00000000-0005-0000-0000-000049060000}"/>
    <cellStyle name="20 % - Akzent1 3 2 4 5 2 2 2" xfId="41139" xr:uid="{00000000-0005-0000-0000-00004A060000}"/>
    <cellStyle name="20 % - Akzent1 3 2 4 5 2 3" xfId="30318" xr:uid="{00000000-0005-0000-0000-00004B060000}"/>
    <cellStyle name="20 % - Akzent1 3 2 4 5 3" xfId="809" xr:uid="{00000000-0005-0000-0000-00004C060000}"/>
    <cellStyle name="20 % - Akzent1 3 2 4 5 3 2" xfId="35739" xr:uid="{00000000-0005-0000-0000-00004D060000}"/>
    <cellStyle name="20 % - Akzent1 3 2 4 5 4" xfId="24917" xr:uid="{00000000-0005-0000-0000-00004E060000}"/>
    <cellStyle name="20 % - Akzent1 3 2 4 6" xfId="810" xr:uid="{00000000-0005-0000-0000-00004F060000}"/>
    <cellStyle name="20 % - Akzent1 3 2 4 6 2" xfId="811" xr:uid="{00000000-0005-0000-0000-000050060000}"/>
    <cellStyle name="20 % - Akzent1 3 2 4 6 2 2" xfId="812" xr:uid="{00000000-0005-0000-0000-000051060000}"/>
    <cellStyle name="20 % - Akzent1 3 2 4 6 2 2 2" xfId="41813" xr:uid="{00000000-0005-0000-0000-000052060000}"/>
    <cellStyle name="20 % - Akzent1 3 2 4 6 2 3" xfId="30992" xr:uid="{00000000-0005-0000-0000-000053060000}"/>
    <cellStyle name="20 % - Akzent1 3 2 4 6 3" xfId="813" xr:uid="{00000000-0005-0000-0000-000054060000}"/>
    <cellStyle name="20 % - Akzent1 3 2 4 6 3 2" xfId="36413" xr:uid="{00000000-0005-0000-0000-000055060000}"/>
    <cellStyle name="20 % - Akzent1 3 2 4 6 4" xfId="25591" xr:uid="{00000000-0005-0000-0000-000056060000}"/>
    <cellStyle name="20 % - Akzent1 3 2 4 7" xfId="814" xr:uid="{00000000-0005-0000-0000-000057060000}"/>
    <cellStyle name="20 % - Akzent1 3 2 4 7 2" xfId="815" xr:uid="{00000000-0005-0000-0000-000058060000}"/>
    <cellStyle name="20 % - Akzent1 3 2 4 7 2 2" xfId="816" xr:uid="{00000000-0005-0000-0000-000059060000}"/>
    <cellStyle name="20 % - Akzent1 3 2 4 7 2 2 2" xfId="42487" xr:uid="{00000000-0005-0000-0000-00005A060000}"/>
    <cellStyle name="20 % - Akzent1 3 2 4 7 2 3" xfId="31666" xr:uid="{00000000-0005-0000-0000-00005B060000}"/>
    <cellStyle name="20 % - Akzent1 3 2 4 7 3" xfId="817" xr:uid="{00000000-0005-0000-0000-00005C060000}"/>
    <cellStyle name="20 % - Akzent1 3 2 4 7 3 2" xfId="37087" xr:uid="{00000000-0005-0000-0000-00005D060000}"/>
    <cellStyle name="20 % - Akzent1 3 2 4 7 4" xfId="26265" xr:uid="{00000000-0005-0000-0000-00005E060000}"/>
    <cellStyle name="20 % - Akzent1 3 2 4 8" xfId="818" xr:uid="{00000000-0005-0000-0000-00005F060000}"/>
    <cellStyle name="20 % - Akzent1 3 2 4 8 2" xfId="819" xr:uid="{00000000-0005-0000-0000-000060060000}"/>
    <cellStyle name="20 % - Akzent1 3 2 4 8 2 2" xfId="820" xr:uid="{00000000-0005-0000-0000-000061060000}"/>
    <cellStyle name="20 % - Akzent1 3 2 4 8 2 2 2" xfId="43180" xr:uid="{00000000-0005-0000-0000-000062060000}"/>
    <cellStyle name="20 % - Akzent1 3 2 4 8 2 3" xfId="32359" xr:uid="{00000000-0005-0000-0000-000063060000}"/>
    <cellStyle name="20 % - Akzent1 3 2 4 8 3" xfId="821" xr:uid="{00000000-0005-0000-0000-000064060000}"/>
    <cellStyle name="20 % - Akzent1 3 2 4 8 3 2" xfId="37779" xr:uid="{00000000-0005-0000-0000-000065060000}"/>
    <cellStyle name="20 % - Akzent1 3 2 4 8 4" xfId="26958" xr:uid="{00000000-0005-0000-0000-000066060000}"/>
    <cellStyle name="20 % - Akzent1 3 2 4 9" xfId="822" xr:uid="{00000000-0005-0000-0000-000067060000}"/>
    <cellStyle name="20 % - Akzent1 3 2 4 9 2" xfId="823" xr:uid="{00000000-0005-0000-0000-000068060000}"/>
    <cellStyle name="20 % - Akzent1 3 2 4 9 2 2" xfId="38455" xr:uid="{00000000-0005-0000-0000-000069060000}"/>
    <cellStyle name="20 % - Akzent1 3 2 4 9 3" xfId="27634" xr:uid="{00000000-0005-0000-0000-00006A060000}"/>
    <cellStyle name="20 % - Akzent1 3 2 5" xfId="824" xr:uid="{00000000-0005-0000-0000-00006B060000}"/>
    <cellStyle name="20 % - Akzent1 3 2 5 2" xfId="825" xr:uid="{00000000-0005-0000-0000-00006C060000}"/>
    <cellStyle name="20 % - Akzent1 3 2 5 2 2" xfId="826" xr:uid="{00000000-0005-0000-0000-00006D060000}"/>
    <cellStyle name="20 % - Akzent1 3 2 5 2 2 2" xfId="38738" xr:uid="{00000000-0005-0000-0000-00006E060000}"/>
    <cellStyle name="20 % - Akzent1 3 2 5 2 3" xfId="27917" xr:uid="{00000000-0005-0000-0000-00006F060000}"/>
    <cellStyle name="20 % - Akzent1 3 2 5 3" xfId="827" xr:uid="{00000000-0005-0000-0000-000070060000}"/>
    <cellStyle name="20 % - Akzent1 3 2 5 3 2" xfId="33338" xr:uid="{00000000-0005-0000-0000-000071060000}"/>
    <cellStyle name="20 % - Akzent1 3 2 5 4" xfId="22516" xr:uid="{00000000-0005-0000-0000-000072060000}"/>
    <cellStyle name="20 % - Akzent1 3 2 6" xfId="828" xr:uid="{00000000-0005-0000-0000-000073060000}"/>
    <cellStyle name="20 % - Akzent1 3 2 6 2" xfId="829" xr:uid="{00000000-0005-0000-0000-000074060000}"/>
    <cellStyle name="20 % - Akzent1 3 2 6 2 2" xfId="830" xr:uid="{00000000-0005-0000-0000-000075060000}"/>
    <cellStyle name="20 % - Akzent1 3 2 6 2 2 2" xfId="39396" xr:uid="{00000000-0005-0000-0000-000076060000}"/>
    <cellStyle name="20 % - Akzent1 3 2 6 2 3" xfId="28575" xr:uid="{00000000-0005-0000-0000-000077060000}"/>
    <cellStyle name="20 % - Akzent1 3 2 6 3" xfId="831" xr:uid="{00000000-0005-0000-0000-000078060000}"/>
    <cellStyle name="20 % - Akzent1 3 2 6 3 2" xfId="33996" xr:uid="{00000000-0005-0000-0000-000079060000}"/>
    <cellStyle name="20 % - Akzent1 3 2 6 4" xfId="23174" xr:uid="{00000000-0005-0000-0000-00007A060000}"/>
    <cellStyle name="20 % - Akzent1 3 2 7" xfId="832" xr:uid="{00000000-0005-0000-0000-00007B060000}"/>
    <cellStyle name="20 % - Akzent1 3 2 7 2" xfId="833" xr:uid="{00000000-0005-0000-0000-00007C060000}"/>
    <cellStyle name="20 % - Akzent1 3 2 7 2 2" xfId="834" xr:uid="{00000000-0005-0000-0000-00007D060000}"/>
    <cellStyle name="20 % - Akzent1 3 2 7 2 2 2" xfId="40070" xr:uid="{00000000-0005-0000-0000-00007E060000}"/>
    <cellStyle name="20 % - Akzent1 3 2 7 2 3" xfId="29249" xr:uid="{00000000-0005-0000-0000-00007F060000}"/>
    <cellStyle name="20 % - Akzent1 3 2 7 3" xfId="835" xr:uid="{00000000-0005-0000-0000-000080060000}"/>
    <cellStyle name="20 % - Akzent1 3 2 7 3 2" xfId="34670" xr:uid="{00000000-0005-0000-0000-000081060000}"/>
    <cellStyle name="20 % - Akzent1 3 2 7 4" xfId="23848" xr:uid="{00000000-0005-0000-0000-000082060000}"/>
    <cellStyle name="20 % - Akzent1 3 2 8" xfId="836" xr:uid="{00000000-0005-0000-0000-000083060000}"/>
    <cellStyle name="20 % - Akzent1 3 2 8 2" xfId="837" xr:uid="{00000000-0005-0000-0000-000084060000}"/>
    <cellStyle name="20 % - Akzent1 3 2 8 2 2" xfId="838" xr:uid="{00000000-0005-0000-0000-000085060000}"/>
    <cellStyle name="20 % - Akzent1 3 2 8 2 2 2" xfId="40744" xr:uid="{00000000-0005-0000-0000-000086060000}"/>
    <cellStyle name="20 % - Akzent1 3 2 8 2 3" xfId="29923" xr:uid="{00000000-0005-0000-0000-000087060000}"/>
    <cellStyle name="20 % - Akzent1 3 2 8 3" xfId="839" xr:uid="{00000000-0005-0000-0000-000088060000}"/>
    <cellStyle name="20 % - Akzent1 3 2 8 3 2" xfId="35344" xr:uid="{00000000-0005-0000-0000-000089060000}"/>
    <cellStyle name="20 % - Akzent1 3 2 8 4" xfId="24522" xr:uid="{00000000-0005-0000-0000-00008A060000}"/>
    <cellStyle name="20 % - Akzent1 3 2 9" xfId="840" xr:uid="{00000000-0005-0000-0000-00008B060000}"/>
    <cellStyle name="20 % - Akzent1 3 2 9 2" xfId="841" xr:uid="{00000000-0005-0000-0000-00008C060000}"/>
    <cellStyle name="20 % - Akzent1 3 2 9 2 2" xfId="842" xr:uid="{00000000-0005-0000-0000-00008D060000}"/>
    <cellStyle name="20 % - Akzent1 3 2 9 2 2 2" xfId="41418" xr:uid="{00000000-0005-0000-0000-00008E060000}"/>
    <cellStyle name="20 % - Akzent1 3 2 9 2 3" xfId="30597" xr:uid="{00000000-0005-0000-0000-00008F060000}"/>
    <cellStyle name="20 % - Akzent1 3 2 9 3" xfId="843" xr:uid="{00000000-0005-0000-0000-000090060000}"/>
    <cellStyle name="20 % - Akzent1 3 2 9 3 2" xfId="36018" xr:uid="{00000000-0005-0000-0000-000091060000}"/>
    <cellStyle name="20 % - Akzent1 3 2 9 4" xfId="25196" xr:uid="{00000000-0005-0000-0000-000092060000}"/>
    <cellStyle name="20 % - Akzent1 3 3" xfId="844" xr:uid="{00000000-0005-0000-0000-000093060000}"/>
    <cellStyle name="20 % - Akzent1 3 3 10" xfId="845" xr:uid="{00000000-0005-0000-0000-000094060000}"/>
    <cellStyle name="20 % - Akzent1 3 3 10 2" xfId="846" xr:uid="{00000000-0005-0000-0000-000095060000}"/>
    <cellStyle name="20 % - Akzent1 3 3 10 2 2" xfId="38127" xr:uid="{00000000-0005-0000-0000-000096060000}"/>
    <cellStyle name="20 % - Akzent1 3 3 10 3" xfId="27306" xr:uid="{00000000-0005-0000-0000-000097060000}"/>
    <cellStyle name="20 % - Akzent1 3 3 11" xfId="847" xr:uid="{00000000-0005-0000-0000-000098060000}"/>
    <cellStyle name="20 % - Akzent1 3 3 11 2" xfId="32727" xr:uid="{00000000-0005-0000-0000-000099060000}"/>
    <cellStyle name="20 % - Akzent1 3 3 12" xfId="21905" xr:uid="{00000000-0005-0000-0000-00009A060000}"/>
    <cellStyle name="20 % - Akzent1 3 3 2" xfId="848" xr:uid="{00000000-0005-0000-0000-00009B060000}"/>
    <cellStyle name="20 % - Akzent1 3 3 2 10" xfId="849" xr:uid="{00000000-0005-0000-0000-00009C060000}"/>
    <cellStyle name="20 % - Akzent1 3 3 2 10 2" xfId="33122" xr:uid="{00000000-0005-0000-0000-00009D060000}"/>
    <cellStyle name="20 % - Akzent1 3 3 2 11" xfId="22300" xr:uid="{00000000-0005-0000-0000-00009E060000}"/>
    <cellStyle name="20 % - Akzent1 3 3 2 2" xfId="850" xr:uid="{00000000-0005-0000-0000-00009F060000}"/>
    <cellStyle name="20 % - Akzent1 3 3 2 2 2" xfId="851" xr:uid="{00000000-0005-0000-0000-0000A0060000}"/>
    <cellStyle name="20 % - Akzent1 3 3 2 2 2 2" xfId="852" xr:uid="{00000000-0005-0000-0000-0000A1060000}"/>
    <cellStyle name="20 % - Akzent1 3 3 2 2 2 2 2" xfId="39200" xr:uid="{00000000-0005-0000-0000-0000A2060000}"/>
    <cellStyle name="20 % - Akzent1 3 3 2 2 2 3" xfId="28379" xr:uid="{00000000-0005-0000-0000-0000A3060000}"/>
    <cellStyle name="20 % - Akzent1 3 3 2 2 3" xfId="853" xr:uid="{00000000-0005-0000-0000-0000A4060000}"/>
    <cellStyle name="20 % - Akzent1 3 3 2 2 3 2" xfId="33800" xr:uid="{00000000-0005-0000-0000-0000A5060000}"/>
    <cellStyle name="20 % - Akzent1 3 3 2 2 4" xfId="22978" xr:uid="{00000000-0005-0000-0000-0000A6060000}"/>
    <cellStyle name="20 % - Akzent1 3 3 2 3" xfId="854" xr:uid="{00000000-0005-0000-0000-0000A7060000}"/>
    <cellStyle name="20 % - Akzent1 3 3 2 3 2" xfId="855" xr:uid="{00000000-0005-0000-0000-0000A8060000}"/>
    <cellStyle name="20 % - Akzent1 3 3 2 3 2 2" xfId="856" xr:uid="{00000000-0005-0000-0000-0000A9060000}"/>
    <cellStyle name="20 % - Akzent1 3 3 2 3 2 2 2" xfId="39858" xr:uid="{00000000-0005-0000-0000-0000AA060000}"/>
    <cellStyle name="20 % - Akzent1 3 3 2 3 2 3" xfId="29037" xr:uid="{00000000-0005-0000-0000-0000AB060000}"/>
    <cellStyle name="20 % - Akzent1 3 3 2 3 3" xfId="857" xr:uid="{00000000-0005-0000-0000-0000AC060000}"/>
    <cellStyle name="20 % - Akzent1 3 3 2 3 3 2" xfId="34458" xr:uid="{00000000-0005-0000-0000-0000AD060000}"/>
    <cellStyle name="20 % - Akzent1 3 3 2 3 4" xfId="23636" xr:uid="{00000000-0005-0000-0000-0000AE060000}"/>
    <cellStyle name="20 % - Akzent1 3 3 2 4" xfId="858" xr:uid="{00000000-0005-0000-0000-0000AF060000}"/>
    <cellStyle name="20 % - Akzent1 3 3 2 4 2" xfId="859" xr:uid="{00000000-0005-0000-0000-0000B0060000}"/>
    <cellStyle name="20 % - Akzent1 3 3 2 4 2 2" xfId="860" xr:uid="{00000000-0005-0000-0000-0000B1060000}"/>
    <cellStyle name="20 % - Akzent1 3 3 2 4 2 2 2" xfId="40532" xr:uid="{00000000-0005-0000-0000-0000B2060000}"/>
    <cellStyle name="20 % - Akzent1 3 3 2 4 2 3" xfId="29711" xr:uid="{00000000-0005-0000-0000-0000B3060000}"/>
    <cellStyle name="20 % - Akzent1 3 3 2 4 3" xfId="861" xr:uid="{00000000-0005-0000-0000-0000B4060000}"/>
    <cellStyle name="20 % - Akzent1 3 3 2 4 3 2" xfId="35132" xr:uid="{00000000-0005-0000-0000-0000B5060000}"/>
    <cellStyle name="20 % - Akzent1 3 3 2 4 4" xfId="24310" xr:uid="{00000000-0005-0000-0000-0000B6060000}"/>
    <cellStyle name="20 % - Akzent1 3 3 2 5" xfId="862" xr:uid="{00000000-0005-0000-0000-0000B7060000}"/>
    <cellStyle name="20 % - Akzent1 3 3 2 5 2" xfId="863" xr:uid="{00000000-0005-0000-0000-0000B8060000}"/>
    <cellStyle name="20 % - Akzent1 3 3 2 5 2 2" xfId="864" xr:uid="{00000000-0005-0000-0000-0000B9060000}"/>
    <cellStyle name="20 % - Akzent1 3 3 2 5 2 2 2" xfId="41206" xr:uid="{00000000-0005-0000-0000-0000BA060000}"/>
    <cellStyle name="20 % - Akzent1 3 3 2 5 2 3" xfId="30385" xr:uid="{00000000-0005-0000-0000-0000BB060000}"/>
    <cellStyle name="20 % - Akzent1 3 3 2 5 3" xfId="865" xr:uid="{00000000-0005-0000-0000-0000BC060000}"/>
    <cellStyle name="20 % - Akzent1 3 3 2 5 3 2" xfId="35806" xr:uid="{00000000-0005-0000-0000-0000BD060000}"/>
    <cellStyle name="20 % - Akzent1 3 3 2 5 4" xfId="24984" xr:uid="{00000000-0005-0000-0000-0000BE060000}"/>
    <cellStyle name="20 % - Akzent1 3 3 2 6" xfId="866" xr:uid="{00000000-0005-0000-0000-0000BF060000}"/>
    <cellStyle name="20 % - Akzent1 3 3 2 6 2" xfId="867" xr:uid="{00000000-0005-0000-0000-0000C0060000}"/>
    <cellStyle name="20 % - Akzent1 3 3 2 6 2 2" xfId="868" xr:uid="{00000000-0005-0000-0000-0000C1060000}"/>
    <cellStyle name="20 % - Akzent1 3 3 2 6 2 2 2" xfId="41880" xr:uid="{00000000-0005-0000-0000-0000C2060000}"/>
    <cellStyle name="20 % - Akzent1 3 3 2 6 2 3" xfId="31059" xr:uid="{00000000-0005-0000-0000-0000C3060000}"/>
    <cellStyle name="20 % - Akzent1 3 3 2 6 3" xfId="869" xr:uid="{00000000-0005-0000-0000-0000C4060000}"/>
    <cellStyle name="20 % - Akzent1 3 3 2 6 3 2" xfId="36480" xr:uid="{00000000-0005-0000-0000-0000C5060000}"/>
    <cellStyle name="20 % - Akzent1 3 3 2 6 4" xfId="25658" xr:uid="{00000000-0005-0000-0000-0000C6060000}"/>
    <cellStyle name="20 % - Akzent1 3 3 2 7" xfId="870" xr:uid="{00000000-0005-0000-0000-0000C7060000}"/>
    <cellStyle name="20 % - Akzent1 3 3 2 7 2" xfId="871" xr:uid="{00000000-0005-0000-0000-0000C8060000}"/>
    <cellStyle name="20 % - Akzent1 3 3 2 7 2 2" xfId="872" xr:uid="{00000000-0005-0000-0000-0000C9060000}"/>
    <cellStyle name="20 % - Akzent1 3 3 2 7 2 2 2" xfId="42554" xr:uid="{00000000-0005-0000-0000-0000CA060000}"/>
    <cellStyle name="20 % - Akzent1 3 3 2 7 2 3" xfId="31733" xr:uid="{00000000-0005-0000-0000-0000CB060000}"/>
    <cellStyle name="20 % - Akzent1 3 3 2 7 3" xfId="873" xr:uid="{00000000-0005-0000-0000-0000CC060000}"/>
    <cellStyle name="20 % - Akzent1 3 3 2 7 3 2" xfId="37154" xr:uid="{00000000-0005-0000-0000-0000CD060000}"/>
    <cellStyle name="20 % - Akzent1 3 3 2 7 4" xfId="26332" xr:uid="{00000000-0005-0000-0000-0000CE060000}"/>
    <cellStyle name="20 % - Akzent1 3 3 2 8" xfId="874" xr:uid="{00000000-0005-0000-0000-0000CF060000}"/>
    <cellStyle name="20 % - Akzent1 3 3 2 8 2" xfId="875" xr:uid="{00000000-0005-0000-0000-0000D0060000}"/>
    <cellStyle name="20 % - Akzent1 3 3 2 8 2 2" xfId="876" xr:uid="{00000000-0005-0000-0000-0000D1060000}"/>
    <cellStyle name="20 % - Akzent1 3 3 2 8 2 2 2" xfId="43247" xr:uid="{00000000-0005-0000-0000-0000D2060000}"/>
    <cellStyle name="20 % - Akzent1 3 3 2 8 2 3" xfId="32426" xr:uid="{00000000-0005-0000-0000-0000D3060000}"/>
    <cellStyle name="20 % - Akzent1 3 3 2 8 3" xfId="877" xr:uid="{00000000-0005-0000-0000-0000D4060000}"/>
    <cellStyle name="20 % - Akzent1 3 3 2 8 3 2" xfId="37846" xr:uid="{00000000-0005-0000-0000-0000D5060000}"/>
    <cellStyle name="20 % - Akzent1 3 3 2 8 4" xfId="27025" xr:uid="{00000000-0005-0000-0000-0000D6060000}"/>
    <cellStyle name="20 % - Akzent1 3 3 2 9" xfId="878" xr:uid="{00000000-0005-0000-0000-0000D7060000}"/>
    <cellStyle name="20 % - Akzent1 3 3 2 9 2" xfId="879" xr:uid="{00000000-0005-0000-0000-0000D8060000}"/>
    <cellStyle name="20 % - Akzent1 3 3 2 9 2 2" xfId="38522" xr:uid="{00000000-0005-0000-0000-0000D9060000}"/>
    <cellStyle name="20 % - Akzent1 3 3 2 9 3" xfId="27701" xr:uid="{00000000-0005-0000-0000-0000DA060000}"/>
    <cellStyle name="20 % - Akzent1 3 3 3" xfId="880" xr:uid="{00000000-0005-0000-0000-0000DB060000}"/>
    <cellStyle name="20 % - Akzent1 3 3 3 2" xfId="881" xr:uid="{00000000-0005-0000-0000-0000DC060000}"/>
    <cellStyle name="20 % - Akzent1 3 3 3 2 2" xfId="882" xr:uid="{00000000-0005-0000-0000-0000DD060000}"/>
    <cellStyle name="20 % - Akzent1 3 3 3 2 2 2" xfId="38805" xr:uid="{00000000-0005-0000-0000-0000DE060000}"/>
    <cellStyle name="20 % - Akzent1 3 3 3 2 3" xfId="27984" xr:uid="{00000000-0005-0000-0000-0000DF060000}"/>
    <cellStyle name="20 % - Akzent1 3 3 3 3" xfId="883" xr:uid="{00000000-0005-0000-0000-0000E0060000}"/>
    <cellStyle name="20 % - Akzent1 3 3 3 3 2" xfId="33405" xr:uid="{00000000-0005-0000-0000-0000E1060000}"/>
    <cellStyle name="20 % - Akzent1 3 3 3 4" xfId="22583" xr:uid="{00000000-0005-0000-0000-0000E2060000}"/>
    <cellStyle name="20 % - Akzent1 3 3 4" xfId="884" xr:uid="{00000000-0005-0000-0000-0000E3060000}"/>
    <cellStyle name="20 % - Akzent1 3 3 4 2" xfId="885" xr:uid="{00000000-0005-0000-0000-0000E4060000}"/>
    <cellStyle name="20 % - Akzent1 3 3 4 2 2" xfId="886" xr:uid="{00000000-0005-0000-0000-0000E5060000}"/>
    <cellStyle name="20 % - Akzent1 3 3 4 2 2 2" xfId="39463" xr:uid="{00000000-0005-0000-0000-0000E6060000}"/>
    <cellStyle name="20 % - Akzent1 3 3 4 2 3" xfId="28642" xr:uid="{00000000-0005-0000-0000-0000E7060000}"/>
    <cellStyle name="20 % - Akzent1 3 3 4 3" xfId="887" xr:uid="{00000000-0005-0000-0000-0000E8060000}"/>
    <cellStyle name="20 % - Akzent1 3 3 4 3 2" xfId="34063" xr:uid="{00000000-0005-0000-0000-0000E9060000}"/>
    <cellStyle name="20 % - Akzent1 3 3 4 4" xfId="23241" xr:uid="{00000000-0005-0000-0000-0000EA060000}"/>
    <cellStyle name="20 % - Akzent1 3 3 5" xfId="888" xr:uid="{00000000-0005-0000-0000-0000EB060000}"/>
    <cellStyle name="20 % - Akzent1 3 3 5 2" xfId="889" xr:uid="{00000000-0005-0000-0000-0000EC060000}"/>
    <cellStyle name="20 % - Akzent1 3 3 5 2 2" xfId="890" xr:uid="{00000000-0005-0000-0000-0000ED060000}"/>
    <cellStyle name="20 % - Akzent1 3 3 5 2 2 2" xfId="40137" xr:uid="{00000000-0005-0000-0000-0000EE060000}"/>
    <cellStyle name="20 % - Akzent1 3 3 5 2 3" xfId="29316" xr:uid="{00000000-0005-0000-0000-0000EF060000}"/>
    <cellStyle name="20 % - Akzent1 3 3 5 3" xfId="891" xr:uid="{00000000-0005-0000-0000-0000F0060000}"/>
    <cellStyle name="20 % - Akzent1 3 3 5 3 2" xfId="34737" xr:uid="{00000000-0005-0000-0000-0000F1060000}"/>
    <cellStyle name="20 % - Akzent1 3 3 5 4" xfId="23915" xr:uid="{00000000-0005-0000-0000-0000F2060000}"/>
    <cellStyle name="20 % - Akzent1 3 3 6" xfId="892" xr:uid="{00000000-0005-0000-0000-0000F3060000}"/>
    <cellStyle name="20 % - Akzent1 3 3 6 2" xfId="893" xr:uid="{00000000-0005-0000-0000-0000F4060000}"/>
    <cellStyle name="20 % - Akzent1 3 3 6 2 2" xfId="894" xr:uid="{00000000-0005-0000-0000-0000F5060000}"/>
    <cellStyle name="20 % - Akzent1 3 3 6 2 2 2" xfId="40811" xr:uid="{00000000-0005-0000-0000-0000F6060000}"/>
    <cellStyle name="20 % - Akzent1 3 3 6 2 3" xfId="29990" xr:uid="{00000000-0005-0000-0000-0000F7060000}"/>
    <cellStyle name="20 % - Akzent1 3 3 6 3" xfId="895" xr:uid="{00000000-0005-0000-0000-0000F8060000}"/>
    <cellStyle name="20 % - Akzent1 3 3 6 3 2" xfId="35411" xr:uid="{00000000-0005-0000-0000-0000F9060000}"/>
    <cellStyle name="20 % - Akzent1 3 3 6 4" xfId="24589" xr:uid="{00000000-0005-0000-0000-0000FA060000}"/>
    <cellStyle name="20 % - Akzent1 3 3 7" xfId="896" xr:uid="{00000000-0005-0000-0000-0000FB060000}"/>
    <cellStyle name="20 % - Akzent1 3 3 7 2" xfId="897" xr:uid="{00000000-0005-0000-0000-0000FC060000}"/>
    <cellStyle name="20 % - Akzent1 3 3 7 2 2" xfId="898" xr:uid="{00000000-0005-0000-0000-0000FD060000}"/>
    <cellStyle name="20 % - Akzent1 3 3 7 2 2 2" xfId="41485" xr:uid="{00000000-0005-0000-0000-0000FE060000}"/>
    <cellStyle name="20 % - Akzent1 3 3 7 2 3" xfId="30664" xr:uid="{00000000-0005-0000-0000-0000FF060000}"/>
    <cellStyle name="20 % - Akzent1 3 3 7 3" xfId="899" xr:uid="{00000000-0005-0000-0000-000000070000}"/>
    <cellStyle name="20 % - Akzent1 3 3 7 3 2" xfId="36085" xr:uid="{00000000-0005-0000-0000-000001070000}"/>
    <cellStyle name="20 % - Akzent1 3 3 7 4" xfId="25263" xr:uid="{00000000-0005-0000-0000-000002070000}"/>
    <cellStyle name="20 % - Akzent1 3 3 8" xfId="900" xr:uid="{00000000-0005-0000-0000-000003070000}"/>
    <cellStyle name="20 % - Akzent1 3 3 8 2" xfId="901" xr:uid="{00000000-0005-0000-0000-000004070000}"/>
    <cellStyle name="20 % - Akzent1 3 3 8 2 2" xfId="902" xr:uid="{00000000-0005-0000-0000-000005070000}"/>
    <cellStyle name="20 % - Akzent1 3 3 8 2 2 2" xfId="42159" xr:uid="{00000000-0005-0000-0000-000006070000}"/>
    <cellStyle name="20 % - Akzent1 3 3 8 2 3" xfId="31338" xr:uid="{00000000-0005-0000-0000-000007070000}"/>
    <cellStyle name="20 % - Akzent1 3 3 8 3" xfId="903" xr:uid="{00000000-0005-0000-0000-000008070000}"/>
    <cellStyle name="20 % - Akzent1 3 3 8 3 2" xfId="36759" xr:uid="{00000000-0005-0000-0000-000009070000}"/>
    <cellStyle name="20 % - Akzent1 3 3 8 4" xfId="25937" xr:uid="{00000000-0005-0000-0000-00000A070000}"/>
    <cellStyle name="20 % - Akzent1 3 3 9" xfId="904" xr:uid="{00000000-0005-0000-0000-00000B070000}"/>
    <cellStyle name="20 % - Akzent1 3 3 9 2" xfId="905" xr:uid="{00000000-0005-0000-0000-00000C070000}"/>
    <cellStyle name="20 % - Akzent1 3 3 9 2 2" xfId="906" xr:uid="{00000000-0005-0000-0000-00000D070000}"/>
    <cellStyle name="20 % - Akzent1 3 3 9 2 2 2" xfId="42852" xr:uid="{00000000-0005-0000-0000-00000E070000}"/>
    <cellStyle name="20 % - Akzent1 3 3 9 2 3" xfId="32031" xr:uid="{00000000-0005-0000-0000-00000F070000}"/>
    <cellStyle name="20 % - Akzent1 3 3 9 3" xfId="907" xr:uid="{00000000-0005-0000-0000-000010070000}"/>
    <cellStyle name="20 % - Akzent1 3 3 9 3 2" xfId="37451" xr:uid="{00000000-0005-0000-0000-000011070000}"/>
    <cellStyle name="20 % - Akzent1 3 3 9 4" xfId="26630" xr:uid="{00000000-0005-0000-0000-000012070000}"/>
    <cellStyle name="20 % - Akzent1 3 4" xfId="908" xr:uid="{00000000-0005-0000-0000-000013070000}"/>
    <cellStyle name="20 % - Akzent1 3 4 10" xfId="909" xr:uid="{00000000-0005-0000-0000-000014070000}"/>
    <cellStyle name="20 % - Akzent1 3 4 10 2" xfId="32859" xr:uid="{00000000-0005-0000-0000-000015070000}"/>
    <cellStyle name="20 % - Akzent1 3 4 11" xfId="22037" xr:uid="{00000000-0005-0000-0000-000016070000}"/>
    <cellStyle name="20 % - Akzent1 3 4 2" xfId="910" xr:uid="{00000000-0005-0000-0000-000017070000}"/>
    <cellStyle name="20 % - Akzent1 3 4 2 2" xfId="911" xr:uid="{00000000-0005-0000-0000-000018070000}"/>
    <cellStyle name="20 % - Akzent1 3 4 2 2 2" xfId="912" xr:uid="{00000000-0005-0000-0000-000019070000}"/>
    <cellStyle name="20 % - Akzent1 3 4 2 2 2 2" xfId="38937" xr:uid="{00000000-0005-0000-0000-00001A070000}"/>
    <cellStyle name="20 % - Akzent1 3 4 2 2 3" xfId="28116" xr:uid="{00000000-0005-0000-0000-00001B070000}"/>
    <cellStyle name="20 % - Akzent1 3 4 2 3" xfId="913" xr:uid="{00000000-0005-0000-0000-00001C070000}"/>
    <cellStyle name="20 % - Akzent1 3 4 2 3 2" xfId="33537" xr:uid="{00000000-0005-0000-0000-00001D070000}"/>
    <cellStyle name="20 % - Akzent1 3 4 2 4" xfId="22715" xr:uid="{00000000-0005-0000-0000-00001E070000}"/>
    <cellStyle name="20 % - Akzent1 3 4 3" xfId="914" xr:uid="{00000000-0005-0000-0000-00001F070000}"/>
    <cellStyle name="20 % - Akzent1 3 4 3 2" xfId="915" xr:uid="{00000000-0005-0000-0000-000020070000}"/>
    <cellStyle name="20 % - Akzent1 3 4 3 2 2" xfId="916" xr:uid="{00000000-0005-0000-0000-000021070000}"/>
    <cellStyle name="20 % - Akzent1 3 4 3 2 2 2" xfId="39595" xr:uid="{00000000-0005-0000-0000-000022070000}"/>
    <cellStyle name="20 % - Akzent1 3 4 3 2 3" xfId="28774" xr:uid="{00000000-0005-0000-0000-000023070000}"/>
    <cellStyle name="20 % - Akzent1 3 4 3 3" xfId="917" xr:uid="{00000000-0005-0000-0000-000024070000}"/>
    <cellStyle name="20 % - Akzent1 3 4 3 3 2" xfId="34195" xr:uid="{00000000-0005-0000-0000-000025070000}"/>
    <cellStyle name="20 % - Akzent1 3 4 3 4" xfId="23373" xr:uid="{00000000-0005-0000-0000-000026070000}"/>
    <cellStyle name="20 % - Akzent1 3 4 4" xfId="918" xr:uid="{00000000-0005-0000-0000-000027070000}"/>
    <cellStyle name="20 % - Akzent1 3 4 4 2" xfId="919" xr:uid="{00000000-0005-0000-0000-000028070000}"/>
    <cellStyle name="20 % - Akzent1 3 4 4 2 2" xfId="920" xr:uid="{00000000-0005-0000-0000-000029070000}"/>
    <cellStyle name="20 % - Akzent1 3 4 4 2 2 2" xfId="40269" xr:uid="{00000000-0005-0000-0000-00002A070000}"/>
    <cellStyle name="20 % - Akzent1 3 4 4 2 3" xfId="29448" xr:uid="{00000000-0005-0000-0000-00002B070000}"/>
    <cellStyle name="20 % - Akzent1 3 4 4 3" xfId="921" xr:uid="{00000000-0005-0000-0000-00002C070000}"/>
    <cellStyle name="20 % - Akzent1 3 4 4 3 2" xfId="34869" xr:uid="{00000000-0005-0000-0000-00002D070000}"/>
    <cellStyle name="20 % - Akzent1 3 4 4 4" xfId="24047" xr:uid="{00000000-0005-0000-0000-00002E070000}"/>
    <cellStyle name="20 % - Akzent1 3 4 5" xfId="922" xr:uid="{00000000-0005-0000-0000-00002F070000}"/>
    <cellStyle name="20 % - Akzent1 3 4 5 2" xfId="923" xr:uid="{00000000-0005-0000-0000-000030070000}"/>
    <cellStyle name="20 % - Akzent1 3 4 5 2 2" xfId="924" xr:uid="{00000000-0005-0000-0000-000031070000}"/>
    <cellStyle name="20 % - Akzent1 3 4 5 2 2 2" xfId="40943" xr:uid="{00000000-0005-0000-0000-000032070000}"/>
    <cellStyle name="20 % - Akzent1 3 4 5 2 3" xfId="30122" xr:uid="{00000000-0005-0000-0000-000033070000}"/>
    <cellStyle name="20 % - Akzent1 3 4 5 3" xfId="925" xr:uid="{00000000-0005-0000-0000-000034070000}"/>
    <cellStyle name="20 % - Akzent1 3 4 5 3 2" xfId="35543" xr:uid="{00000000-0005-0000-0000-000035070000}"/>
    <cellStyle name="20 % - Akzent1 3 4 5 4" xfId="24721" xr:uid="{00000000-0005-0000-0000-000036070000}"/>
    <cellStyle name="20 % - Akzent1 3 4 6" xfId="926" xr:uid="{00000000-0005-0000-0000-000037070000}"/>
    <cellStyle name="20 % - Akzent1 3 4 6 2" xfId="927" xr:uid="{00000000-0005-0000-0000-000038070000}"/>
    <cellStyle name="20 % - Akzent1 3 4 6 2 2" xfId="928" xr:uid="{00000000-0005-0000-0000-000039070000}"/>
    <cellStyle name="20 % - Akzent1 3 4 6 2 2 2" xfId="41617" xr:uid="{00000000-0005-0000-0000-00003A070000}"/>
    <cellStyle name="20 % - Akzent1 3 4 6 2 3" xfId="30796" xr:uid="{00000000-0005-0000-0000-00003B070000}"/>
    <cellStyle name="20 % - Akzent1 3 4 6 3" xfId="929" xr:uid="{00000000-0005-0000-0000-00003C070000}"/>
    <cellStyle name="20 % - Akzent1 3 4 6 3 2" xfId="36217" xr:uid="{00000000-0005-0000-0000-00003D070000}"/>
    <cellStyle name="20 % - Akzent1 3 4 6 4" xfId="25395" xr:uid="{00000000-0005-0000-0000-00003E070000}"/>
    <cellStyle name="20 % - Akzent1 3 4 7" xfId="930" xr:uid="{00000000-0005-0000-0000-00003F070000}"/>
    <cellStyle name="20 % - Akzent1 3 4 7 2" xfId="931" xr:uid="{00000000-0005-0000-0000-000040070000}"/>
    <cellStyle name="20 % - Akzent1 3 4 7 2 2" xfId="932" xr:uid="{00000000-0005-0000-0000-000041070000}"/>
    <cellStyle name="20 % - Akzent1 3 4 7 2 2 2" xfId="42291" xr:uid="{00000000-0005-0000-0000-000042070000}"/>
    <cellStyle name="20 % - Akzent1 3 4 7 2 3" xfId="31470" xr:uid="{00000000-0005-0000-0000-000043070000}"/>
    <cellStyle name="20 % - Akzent1 3 4 7 3" xfId="933" xr:uid="{00000000-0005-0000-0000-000044070000}"/>
    <cellStyle name="20 % - Akzent1 3 4 7 3 2" xfId="36891" xr:uid="{00000000-0005-0000-0000-000045070000}"/>
    <cellStyle name="20 % - Akzent1 3 4 7 4" xfId="26069" xr:uid="{00000000-0005-0000-0000-000046070000}"/>
    <cellStyle name="20 % - Akzent1 3 4 8" xfId="934" xr:uid="{00000000-0005-0000-0000-000047070000}"/>
    <cellStyle name="20 % - Akzent1 3 4 8 2" xfId="935" xr:uid="{00000000-0005-0000-0000-000048070000}"/>
    <cellStyle name="20 % - Akzent1 3 4 8 2 2" xfId="936" xr:uid="{00000000-0005-0000-0000-000049070000}"/>
    <cellStyle name="20 % - Akzent1 3 4 8 2 2 2" xfId="42984" xr:uid="{00000000-0005-0000-0000-00004A070000}"/>
    <cellStyle name="20 % - Akzent1 3 4 8 2 3" xfId="32163" xr:uid="{00000000-0005-0000-0000-00004B070000}"/>
    <cellStyle name="20 % - Akzent1 3 4 8 3" xfId="937" xr:uid="{00000000-0005-0000-0000-00004C070000}"/>
    <cellStyle name="20 % - Akzent1 3 4 8 3 2" xfId="37583" xr:uid="{00000000-0005-0000-0000-00004D070000}"/>
    <cellStyle name="20 % - Akzent1 3 4 8 4" xfId="26762" xr:uid="{00000000-0005-0000-0000-00004E070000}"/>
    <cellStyle name="20 % - Akzent1 3 4 9" xfId="938" xr:uid="{00000000-0005-0000-0000-00004F070000}"/>
    <cellStyle name="20 % - Akzent1 3 4 9 2" xfId="939" xr:uid="{00000000-0005-0000-0000-000050070000}"/>
    <cellStyle name="20 % - Akzent1 3 4 9 2 2" xfId="38259" xr:uid="{00000000-0005-0000-0000-000051070000}"/>
    <cellStyle name="20 % - Akzent1 3 4 9 3" xfId="27438" xr:uid="{00000000-0005-0000-0000-000052070000}"/>
    <cellStyle name="20 % - Akzent1 3 5" xfId="940" xr:uid="{00000000-0005-0000-0000-000053070000}"/>
    <cellStyle name="20 % - Akzent1 3 5 10" xfId="941" xr:uid="{00000000-0005-0000-0000-000054070000}"/>
    <cellStyle name="20 % - Akzent1 3 5 10 2" xfId="32990" xr:uid="{00000000-0005-0000-0000-000055070000}"/>
    <cellStyle name="20 % - Akzent1 3 5 11" xfId="22168" xr:uid="{00000000-0005-0000-0000-000056070000}"/>
    <cellStyle name="20 % - Akzent1 3 5 2" xfId="942" xr:uid="{00000000-0005-0000-0000-000057070000}"/>
    <cellStyle name="20 % - Akzent1 3 5 2 2" xfId="943" xr:uid="{00000000-0005-0000-0000-000058070000}"/>
    <cellStyle name="20 % - Akzent1 3 5 2 2 2" xfId="944" xr:uid="{00000000-0005-0000-0000-000059070000}"/>
    <cellStyle name="20 % - Akzent1 3 5 2 2 2 2" xfId="39068" xr:uid="{00000000-0005-0000-0000-00005A070000}"/>
    <cellStyle name="20 % - Akzent1 3 5 2 2 3" xfId="28247" xr:uid="{00000000-0005-0000-0000-00005B070000}"/>
    <cellStyle name="20 % - Akzent1 3 5 2 3" xfId="945" xr:uid="{00000000-0005-0000-0000-00005C070000}"/>
    <cellStyle name="20 % - Akzent1 3 5 2 3 2" xfId="33668" xr:uid="{00000000-0005-0000-0000-00005D070000}"/>
    <cellStyle name="20 % - Akzent1 3 5 2 4" xfId="22846" xr:uid="{00000000-0005-0000-0000-00005E070000}"/>
    <cellStyle name="20 % - Akzent1 3 5 3" xfId="946" xr:uid="{00000000-0005-0000-0000-00005F070000}"/>
    <cellStyle name="20 % - Akzent1 3 5 3 2" xfId="947" xr:uid="{00000000-0005-0000-0000-000060070000}"/>
    <cellStyle name="20 % - Akzent1 3 5 3 2 2" xfId="948" xr:uid="{00000000-0005-0000-0000-000061070000}"/>
    <cellStyle name="20 % - Akzent1 3 5 3 2 2 2" xfId="39726" xr:uid="{00000000-0005-0000-0000-000062070000}"/>
    <cellStyle name="20 % - Akzent1 3 5 3 2 3" xfId="28905" xr:uid="{00000000-0005-0000-0000-000063070000}"/>
    <cellStyle name="20 % - Akzent1 3 5 3 3" xfId="949" xr:uid="{00000000-0005-0000-0000-000064070000}"/>
    <cellStyle name="20 % - Akzent1 3 5 3 3 2" xfId="34326" xr:uid="{00000000-0005-0000-0000-000065070000}"/>
    <cellStyle name="20 % - Akzent1 3 5 3 4" xfId="23504" xr:uid="{00000000-0005-0000-0000-000066070000}"/>
    <cellStyle name="20 % - Akzent1 3 5 4" xfId="950" xr:uid="{00000000-0005-0000-0000-000067070000}"/>
    <cellStyle name="20 % - Akzent1 3 5 4 2" xfId="951" xr:uid="{00000000-0005-0000-0000-000068070000}"/>
    <cellStyle name="20 % - Akzent1 3 5 4 2 2" xfId="952" xr:uid="{00000000-0005-0000-0000-000069070000}"/>
    <cellStyle name="20 % - Akzent1 3 5 4 2 2 2" xfId="40400" xr:uid="{00000000-0005-0000-0000-00006A070000}"/>
    <cellStyle name="20 % - Akzent1 3 5 4 2 3" xfId="29579" xr:uid="{00000000-0005-0000-0000-00006B070000}"/>
    <cellStyle name="20 % - Akzent1 3 5 4 3" xfId="953" xr:uid="{00000000-0005-0000-0000-00006C070000}"/>
    <cellStyle name="20 % - Akzent1 3 5 4 3 2" xfId="35000" xr:uid="{00000000-0005-0000-0000-00006D070000}"/>
    <cellStyle name="20 % - Akzent1 3 5 4 4" xfId="24178" xr:uid="{00000000-0005-0000-0000-00006E070000}"/>
    <cellStyle name="20 % - Akzent1 3 5 5" xfId="954" xr:uid="{00000000-0005-0000-0000-00006F070000}"/>
    <cellStyle name="20 % - Akzent1 3 5 5 2" xfId="955" xr:uid="{00000000-0005-0000-0000-000070070000}"/>
    <cellStyle name="20 % - Akzent1 3 5 5 2 2" xfId="956" xr:uid="{00000000-0005-0000-0000-000071070000}"/>
    <cellStyle name="20 % - Akzent1 3 5 5 2 2 2" xfId="41074" xr:uid="{00000000-0005-0000-0000-000072070000}"/>
    <cellStyle name="20 % - Akzent1 3 5 5 2 3" xfId="30253" xr:uid="{00000000-0005-0000-0000-000073070000}"/>
    <cellStyle name="20 % - Akzent1 3 5 5 3" xfId="957" xr:uid="{00000000-0005-0000-0000-000074070000}"/>
    <cellStyle name="20 % - Akzent1 3 5 5 3 2" xfId="35674" xr:uid="{00000000-0005-0000-0000-000075070000}"/>
    <cellStyle name="20 % - Akzent1 3 5 5 4" xfId="24852" xr:uid="{00000000-0005-0000-0000-000076070000}"/>
    <cellStyle name="20 % - Akzent1 3 5 6" xfId="958" xr:uid="{00000000-0005-0000-0000-000077070000}"/>
    <cellStyle name="20 % - Akzent1 3 5 6 2" xfId="959" xr:uid="{00000000-0005-0000-0000-000078070000}"/>
    <cellStyle name="20 % - Akzent1 3 5 6 2 2" xfId="960" xr:uid="{00000000-0005-0000-0000-000079070000}"/>
    <cellStyle name="20 % - Akzent1 3 5 6 2 2 2" xfId="41748" xr:uid="{00000000-0005-0000-0000-00007A070000}"/>
    <cellStyle name="20 % - Akzent1 3 5 6 2 3" xfId="30927" xr:uid="{00000000-0005-0000-0000-00007B070000}"/>
    <cellStyle name="20 % - Akzent1 3 5 6 3" xfId="961" xr:uid="{00000000-0005-0000-0000-00007C070000}"/>
    <cellStyle name="20 % - Akzent1 3 5 6 3 2" xfId="36348" xr:uid="{00000000-0005-0000-0000-00007D070000}"/>
    <cellStyle name="20 % - Akzent1 3 5 6 4" xfId="25526" xr:uid="{00000000-0005-0000-0000-00007E070000}"/>
    <cellStyle name="20 % - Akzent1 3 5 7" xfId="962" xr:uid="{00000000-0005-0000-0000-00007F070000}"/>
    <cellStyle name="20 % - Akzent1 3 5 7 2" xfId="963" xr:uid="{00000000-0005-0000-0000-000080070000}"/>
    <cellStyle name="20 % - Akzent1 3 5 7 2 2" xfId="964" xr:uid="{00000000-0005-0000-0000-000081070000}"/>
    <cellStyle name="20 % - Akzent1 3 5 7 2 2 2" xfId="42422" xr:uid="{00000000-0005-0000-0000-000082070000}"/>
    <cellStyle name="20 % - Akzent1 3 5 7 2 3" xfId="31601" xr:uid="{00000000-0005-0000-0000-000083070000}"/>
    <cellStyle name="20 % - Akzent1 3 5 7 3" xfId="965" xr:uid="{00000000-0005-0000-0000-000084070000}"/>
    <cellStyle name="20 % - Akzent1 3 5 7 3 2" xfId="37022" xr:uid="{00000000-0005-0000-0000-000085070000}"/>
    <cellStyle name="20 % - Akzent1 3 5 7 4" xfId="26200" xr:uid="{00000000-0005-0000-0000-000086070000}"/>
    <cellStyle name="20 % - Akzent1 3 5 8" xfId="966" xr:uid="{00000000-0005-0000-0000-000087070000}"/>
    <cellStyle name="20 % - Akzent1 3 5 8 2" xfId="967" xr:uid="{00000000-0005-0000-0000-000088070000}"/>
    <cellStyle name="20 % - Akzent1 3 5 8 2 2" xfId="968" xr:uid="{00000000-0005-0000-0000-000089070000}"/>
    <cellStyle name="20 % - Akzent1 3 5 8 2 2 2" xfId="43115" xr:uid="{00000000-0005-0000-0000-00008A070000}"/>
    <cellStyle name="20 % - Akzent1 3 5 8 2 3" xfId="32294" xr:uid="{00000000-0005-0000-0000-00008B070000}"/>
    <cellStyle name="20 % - Akzent1 3 5 8 3" xfId="969" xr:uid="{00000000-0005-0000-0000-00008C070000}"/>
    <cellStyle name="20 % - Akzent1 3 5 8 3 2" xfId="37714" xr:uid="{00000000-0005-0000-0000-00008D070000}"/>
    <cellStyle name="20 % - Akzent1 3 5 8 4" xfId="26893" xr:uid="{00000000-0005-0000-0000-00008E070000}"/>
    <cellStyle name="20 % - Akzent1 3 5 9" xfId="970" xr:uid="{00000000-0005-0000-0000-00008F070000}"/>
    <cellStyle name="20 % - Akzent1 3 5 9 2" xfId="971" xr:uid="{00000000-0005-0000-0000-000090070000}"/>
    <cellStyle name="20 % - Akzent1 3 5 9 2 2" xfId="38390" xr:uid="{00000000-0005-0000-0000-000091070000}"/>
    <cellStyle name="20 % - Akzent1 3 5 9 3" xfId="27569" xr:uid="{00000000-0005-0000-0000-000092070000}"/>
    <cellStyle name="20 % - Akzent1 3 6" xfId="972" xr:uid="{00000000-0005-0000-0000-000093070000}"/>
    <cellStyle name="20 % - Akzent1 3 6 2" xfId="973" xr:uid="{00000000-0005-0000-0000-000094070000}"/>
    <cellStyle name="20 % - Akzent1 3 6 2 2" xfId="974" xr:uid="{00000000-0005-0000-0000-000095070000}"/>
    <cellStyle name="20 % - Akzent1 3 6 2 2 2" xfId="38673" xr:uid="{00000000-0005-0000-0000-000096070000}"/>
    <cellStyle name="20 % - Akzent1 3 6 2 3" xfId="27852" xr:uid="{00000000-0005-0000-0000-000097070000}"/>
    <cellStyle name="20 % - Akzent1 3 6 3" xfId="975" xr:uid="{00000000-0005-0000-0000-000098070000}"/>
    <cellStyle name="20 % - Akzent1 3 6 3 2" xfId="33273" xr:uid="{00000000-0005-0000-0000-000099070000}"/>
    <cellStyle name="20 % - Akzent1 3 6 4" xfId="22451" xr:uid="{00000000-0005-0000-0000-00009A070000}"/>
    <cellStyle name="20 % - Akzent1 3 7" xfId="976" xr:uid="{00000000-0005-0000-0000-00009B070000}"/>
    <cellStyle name="20 % - Akzent1 3 7 2" xfId="977" xr:uid="{00000000-0005-0000-0000-00009C070000}"/>
    <cellStyle name="20 % - Akzent1 3 7 2 2" xfId="978" xr:uid="{00000000-0005-0000-0000-00009D070000}"/>
    <cellStyle name="20 % - Akzent1 3 7 2 2 2" xfId="39331" xr:uid="{00000000-0005-0000-0000-00009E070000}"/>
    <cellStyle name="20 % - Akzent1 3 7 2 3" xfId="28510" xr:uid="{00000000-0005-0000-0000-00009F070000}"/>
    <cellStyle name="20 % - Akzent1 3 7 3" xfId="979" xr:uid="{00000000-0005-0000-0000-0000A0070000}"/>
    <cellStyle name="20 % - Akzent1 3 7 3 2" xfId="33931" xr:uid="{00000000-0005-0000-0000-0000A1070000}"/>
    <cellStyle name="20 % - Akzent1 3 7 4" xfId="23109" xr:uid="{00000000-0005-0000-0000-0000A2070000}"/>
    <cellStyle name="20 % - Akzent1 3 8" xfId="980" xr:uid="{00000000-0005-0000-0000-0000A3070000}"/>
    <cellStyle name="20 % - Akzent1 3 8 2" xfId="981" xr:uid="{00000000-0005-0000-0000-0000A4070000}"/>
    <cellStyle name="20 % - Akzent1 3 8 2 2" xfId="982" xr:uid="{00000000-0005-0000-0000-0000A5070000}"/>
    <cellStyle name="20 % - Akzent1 3 8 2 2 2" xfId="40007" xr:uid="{00000000-0005-0000-0000-0000A6070000}"/>
    <cellStyle name="20 % - Akzent1 3 8 2 3" xfId="29186" xr:uid="{00000000-0005-0000-0000-0000A7070000}"/>
    <cellStyle name="20 % - Akzent1 3 8 3" xfId="983" xr:uid="{00000000-0005-0000-0000-0000A8070000}"/>
    <cellStyle name="20 % - Akzent1 3 8 3 2" xfId="34607" xr:uid="{00000000-0005-0000-0000-0000A9070000}"/>
    <cellStyle name="20 % - Akzent1 3 8 4" xfId="23785" xr:uid="{00000000-0005-0000-0000-0000AA070000}"/>
    <cellStyle name="20 % - Akzent1 3 9" xfId="984" xr:uid="{00000000-0005-0000-0000-0000AB070000}"/>
    <cellStyle name="20 % - Akzent1 3 9 2" xfId="985" xr:uid="{00000000-0005-0000-0000-0000AC070000}"/>
    <cellStyle name="20 % - Akzent1 3 9 2 2" xfId="986" xr:uid="{00000000-0005-0000-0000-0000AD070000}"/>
    <cellStyle name="20 % - Akzent1 3 9 2 2 2" xfId="40679" xr:uid="{00000000-0005-0000-0000-0000AE070000}"/>
    <cellStyle name="20 % - Akzent1 3 9 2 3" xfId="29858" xr:uid="{00000000-0005-0000-0000-0000AF070000}"/>
    <cellStyle name="20 % - Akzent1 3 9 3" xfId="987" xr:uid="{00000000-0005-0000-0000-0000B0070000}"/>
    <cellStyle name="20 % - Akzent1 3 9 3 2" xfId="35279" xr:uid="{00000000-0005-0000-0000-0000B1070000}"/>
    <cellStyle name="20 % - Akzent1 3 9 4" xfId="24457" xr:uid="{00000000-0005-0000-0000-0000B2070000}"/>
    <cellStyle name="20 % - Akzent1 4" xfId="988" xr:uid="{00000000-0005-0000-0000-0000B3070000}"/>
    <cellStyle name="20 % - Akzent1 4 10" xfId="989" xr:uid="{00000000-0005-0000-0000-0000B4070000}"/>
    <cellStyle name="20 % - Akzent1 4 10 2" xfId="990" xr:uid="{00000000-0005-0000-0000-0000B5070000}"/>
    <cellStyle name="20 % - Akzent1 4 10 2 2" xfId="991" xr:uid="{00000000-0005-0000-0000-0000B6070000}"/>
    <cellStyle name="20 % - Akzent1 4 10 2 2 2" xfId="42059" xr:uid="{00000000-0005-0000-0000-0000B7070000}"/>
    <cellStyle name="20 % - Akzent1 4 10 2 3" xfId="31238" xr:uid="{00000000-0005-0000-0000-0000B8070000}"/>
    <cellStyle name="20 % - Akzent1 4 10 3" xfId="992" xr:uid="{00000000-0005-0000-0000-0000B9070000}"/>
    <cellStyle name="20 % - Akzent1 4 10 3 2" xfId="36659" xr:uid="{00000000-0005-0000-0000-0000BA070000}"/>
    <cellStyle name="20 % - Akzent1 4 10 4" xfId="25837" xr:uid="{00000000-0005-0000-0000-0000BB070000}"/>
    <cellStyle name="20 % - Akzent1 4 11" xfId="993" xr:uid="{00000000-0005-0000-0000-0000BC070000}"/>
    <cellStyle name="20 % - Akzent1 4 11 2" xfId="994" xr:uid="{00000000-0005-0000-0000-0000BD070000}"/>
    <cellStyle name="20 % - Akzent1 4 11 2 2" xfId="995" xr:uid="{00000000-0005-0000-0000-0000BE070000}"/>
    <cellStyle name="20 % - Akzent1 4 11 2 2 2" xfId="42752" xr:uid="{00000000-0005-0000-0000-0000BF070000}"/>
    <cellStyle name="20 % - Akzent1 4 11 2 3" xfId="31931" xr:uid="{00000000-0005-0000-0000-0000C0070000}"/>
    <cellStyle name="20 % - Akzent1 4 11 3" xfId="996" xr:uid="{00000000-0005-0000-0000-0000C1070000}"/>
    <cellStyle name="20 % - Akzent1 4 11 3 2" xfId="37351" xr:uid="{00000000-0005-0000-0000-0000C2070000}"/>
    <cellStyle name="20 % - Akzent1 4 11 4" xfId="26530" xr:uid="{00000000-0005-0000-0000-0000C3070000}"/>
    <cellStyle name="20 % - Akzent1 4 12" xfId="997" xr:uid="{00000000-0005-0000-0000-0000C4070000}"/>
    <cellStyle name="20 % - Akzent1 4 12 2" xfId="998" xr:uid="{00000000-0005-0000-0000-0000C5070000}"/>
    <cellStyle name="20 % - Akzent1 4 12 2 2" xfId="38027" xr:uid="{00000000-0005-0000-0000-0000C6070000}"/>
    <cellStyle name="20 % - Akzent1 4 12 3" xfId="27206" xr:uid="{00000000-0005-0000-0000-0000C7070000}"/>
    <cellStyle name="20 % - Akzent1 4 13" xfId="999" xr:uid="{00000000-0005-0000-0000-0000C8070000}"/>
    <cellStyle name="20 % - Akzent1 4 13 2" xfId="32627" xr:uid="{00000000-0005-0000-0000-0000C9070000}"/>
    <cellStyle name="20 % - Akzent1 4 14" xfId="21805" xr:uid="{00000000-0005-0000-0000-0000CA070000}"/>
    <cellStyle name="20 % - Akzent1 4 2" xfId="1000" xr:uid="{00000000-0005-0000-0000-0000CB070000}"/>
    <cellStyle name="20 % - Akzent1 4 2 10" xfId="1001" xr:uid="{00000000-0005-0000-0000-0000CC070000}"/>
    <cellStyle name="20 % - Akzent1 4 2 10 2" xfId="1002" xr:uid="{00000000-0005-0000-0000-0000CD070000}"/>
    <cellStyle name="20 % - Akzent1 4 2 10 2 2" xfId="38159" xr:uid="{00000000-0005-0000-0000-0000CE070000}"/>
    <cellStyle name="20 % - Akzent1 4 2 10 3" xfId="27338" xr:uid="{00000000-0005-0000-0000-0000CF070000}"/>
    <cellStyle name="20 % - Akzent1 4 2 11" xfId="1003" xr:uid="{00000000-0005-0000-0000-0000D0070000}"/>
    <cellStyle name="20 % - Akzent1 4 2 11 2" xfId="32759" xr:uid="{00000000-0005-0000-0000-0000D1070000}"/>
    <cellStyle name="20 % - Akzent1 4 2 12" xfId="21937" xr:uid="{00000000-0005-0000-0000-0000D2070000}"/>
    <cellStyle name="20 % - Akzent1 4 2 2" xfId="1004" xr:uid="{00000000-0005-0000-0000-0000D3070000}"/>
    <cellStyle name="20 % - Akzent1 4 2 2 10" xfId="1005" xr:uid="{00000000-0005-0000-0000-0000D4070000}"/>
    <cellStyle name="20 % - Akzent1 4 2 2 10 2" xfId="33154" xr:uid="{00000000-0005-0000-0000-0000D5070000}"/>
    <cellStyle name="20 % - Akzent1 4 2 2 11" xfId="22332" xr:uid="{00000000-0005-0000-0000-0000D6070000}"/>
    <cellStyle name="20 % - Akzent1 4 2 2 2" xfId="1006" xr:uid="{00000000-0005-0000-0000-0000D7070000}"/>
    <cellStyle name="20 % - Akzent1 4 2 2 2 2" xfId="1007" xr:uid="{00000000-0005-0000-0000-0000D8070000}"/>
    <cellStyle name="20 % - Akzent1 4 2 2 2 2 2" xfId="1008" xr:uid="{00000000-0005-0000-0000-0000D9070000}"/>
    <cellStyle name="20 % - Akzent1 4 2 2 2 2 2 2" xfId="39232" xr:uid="{00000000-0005-0000-0000-0000DA070000}"/>
    <cellStyle name="20 % - Akzent1 4 2 2 2 2 3" xfId="28411" xr:uid="{00000000-0005-0000-0000-0000DB070000}"/>
    <cellStyle name="20 % - Akzent1 4 2 2 2 3" xfId="1009" xr:uid="{00000000-0005-0000-0000-0000DC070000}"/>
    <cellStyle name="20 % - Akzent1 4 2 2 2 3 2" xfId="33832" xr:uid="{00000000-0005-0000-0000-0000DD070000}"/>
    <cellStyle name="20 % - Akzent1 4 2 2 2 4" xfId="23010" xr:uid="{00000000-0005-0000-0000-0000DE070000}"/>
    <cellStyle name="20 % - Akzent1 4 2 2 3" xfId="1010" xr:uid="{00000000-0005-0000-0000-0000DF070000}"/>
    <cellStyle name="20 % - Akzent1 4 2 2 3 2" xfId="1011" xr:uid="{00000000-0005-0000-0000-0000E0070000}"/>
    <cellStyle name="20 % - Akzent1 4 2 2 3 2 2" xfId="1012" xr:uid="{00000000-0005-0000-0000-0000E1070000}"/>
    <cellStyle name="20 % - Akzent1 4 2 2 3 2 2 2" xfId="39890" xr:uid="{00000000-0005-0000-0000-0000E2070000}"/>
    <cellStyle name="20 % - Akzent1 4 2 2 3 2 3" xfId="29069" xr:uid="{00000000-0005-0000-0000-0000E3070000}"/>
    <cellStyle name="20 % - Akzent1 4 2 2 3 3" xfId="1013" xr:uid="{00000000-0005-0000-0000-0000E4070000}"/>
    <cellStyle name="20 % - Akzent1 4 2 2 3 3 2" xfId="34490" xr:uid="{00000000-0005-0000-0000-0000E5070000}"/>
    <cellStyle name="20 % - Akzent1 4 2 2 3 4" xfId="23668" xr:uid="{00000000-0005-0000-0000-0000E6070000}"/>
    <cellStyle name="20 % - Akzent1 4 2 2 4" xfId="1014" xr:uid="{00000000-0005-0000-0000-0000E7070000}"/>
    <cellStyle name="20 % - Akzent1 4 2 2 4 2" xfId="1015" xr:uid="{00000000-0005-0000-0000-0000E8070000}"/>
    <cellStyle name="20 % - Akzent1 4 2 2 4 2 2" xfId="1016" xr:uid="{00000000-0005-0000-0000-0000E9070000}"/>
    <cellStyle name="20 % - Akzent1 4 2 2 4 2 2 2" xfId="40564" xr:uid="{00000000-0005-0000-0000-0000EA070000}"/>
    <cellStyle name="20 % - Akzent1 4 2 2 4 2 3" xfId="29743" xr:uid="{00000000-0005-0000-0000-0000EB070000}"/>
    <cellStyle name="20 % - Akzent1 4 2 2 4 3" xfId="1017" xr:uid="{00000000-0005-0000-0000-0000EC070000}"/>
    <cellStyle name="20 % - Akzent1 4 2 2 4 3 2" xfId="35164" xr:uid="{00000000-0005-0000-0000-0000ED070000}"/>
    <cellStyle name="20 % - Akzent1 4 2 2 4 4" xfId="24342" xr:uid="{00000000-0005-0000-0000-0000EE070000}"/>
    <cellStyle name="20 % - Akzent1 4 2 2 5" xfId="1018" xr:uid="{00000000-0005-0000-0000-0000EF070000}"/>
    <cellStyle name="20 % - Akzent1 4 2 2 5 2" xfId="1019" xr:uid="{00000000-0005-0000-0000-0000F0070000}"/>
    <cellStyle name="20 % - Akzent1 4 2 2 5 2 2" xfId="1020" xr:uid="{00000000-0005-0000-0000-0000F1070000}"/>
    <cellStyle name="20 % - Akzent1 4 2 2 5 2 2 2" xfId="41238" xr:uid="{00000000-0005-0000-0000-0000F2070000}"/>
    <cellStyle name="20 % - Akzent1 4 2 2 5 2 3" xfId="30417" xr:uid="{00000000-0005-0000-0000-0000F3070000}"/>
    <cellStyle name="20 % - Akzent1 4 2 2 5 3" xfId="1021" xr:uid="{00000000-0005-0000-0000-0000F4070000}"/>
    <cellStyle name="20 % - Akzent1 4 2 2 5 3 2" xfId="35838" xr:uid="{00000000-0005-0000-0000-0000F5070000}"/>
    <cellStyle name="20 % - Akzent1 4 2 2 5 4" xfId="25016" xr:uid="{00000000-0005-0000-0000-0000F6070000}"/>
    <cellStyle name="20 % - Akzent1 4 2 2 6" xfId="1022" xr:uid="{00000000-0005-0000-0000-0000F7070000}"/>
    <cellStyle name="20 % - Akzent1 4 2 2 6 2" xfId="1023" xr:uid="{00000000-0005-0000-0000-0000F8070000}"/>
    <cellStyle name="20 % - Akzent1 4 2 2 6 2 2" xfId="1024" xr:uid="{00000000-0005-0000-0000-0000F9070000}"/>
    <cellStyle name="20 % - Akzent1 4 2 2 6 2 2 2" xfId="41912" xr:uid="{00000000-0005-0000-0000-0000FA070000}"/>
    <cellStyle name="20 % - Akzent1 4 2 2 6 2 3" xfId="31091" xr:uid="{00000000-0005-0000-0000-0000FB070000}"/>
    <cellStyle name="20 % - Akzent1 4 2 2 6 3" xfId="1025" xr:uid="{00000000-0005-0000-0000-0000FC070000}"/>
    <cellStyle name="20 % - Akzent1 4 2 2 6 3 2" xfId="36512" xr:uid="{00000000-0005-0000-0000-0000FD070000}"/>
    <cellStyle name="20 % - Akzent1 4 2 2 6 4" xfId="25690" xr:uid="{00000000-0005-0000-0000-0000FE070000}"/>
    <cellStyle name="20 % - Akzent1 4 2 2 7" xfId="1026" xr:uid="{00000000-0005-0000-0000-0000FF070000}"/>
    <cellStyle name="20 % - Akzent1 4 2 2 7 2" xfId="1027" xr:uid="{00000000-0005-0000-0000-000000080000}"/>
    <cellStyle name="20 % - Akzent1 4 2 2 7 2 2" xfId="1028" xr:uid="{00000000-0005-0000-0000-000001080000}"/>
    <cellStyle name="20 % - Akzent1 4 2 2 7 2 2 2" xfId="42586" xr:uid="{00000000-0005-0000-0000-000002080000}"/>
    <cellStyle name="20 % - Akzent1 4 2 2 7 2 3" xfId="31765" xr:uid="{00000000-0005-0000-0000-000003080000}"/>
    <cellStyle name="20 % - Akzent1 4 2 2 7 3" xfId="1029" xr:uid="{00000000-0005-0000-0000-000004080000}"/>
    <cellStyle name="20 % - Akzent1 4 2 2 7 3 2" xfId="37186" xr:uid="{00000000-0005-0000-0000-000005080000}"/>
    <cellStyle name="20 % - Akzent1 4 2 2 7 4" xfId="26364" xr:uid="{00000000-0005-0000-0000-000006080000}"/>
    <cellStyle name="20 % - Akzent1 4 2 2 8" xfId="1030" xr:uid="{00000000-0005-0000-0000-000007080000}"/>
    <cellStyle name="20 % - Akzent1 4 2 2 8 2" xfId="1031" xr:uid="{00000000-0005-0000-0000-000008080000}"/>
    <cellStyle name="20 % - Akzent1 4 2 2 8 2 2" xfId="1032" xr:uid="{00000000-0005-0000-0000-000009080000}"/>
    <cellStyle name="20 % - Akzent1 4 2 2 8 2 2 2" xfId="43279" xr:uid="{00000000-0005-0000-0000-00000A080000}"/>
    <cellStyle name="20 % - Akzent1 4 2 2 8 2 3" xfId="32458" xr:uid="{00000000-0005-0000-0000-00000B080000}"/>
    <cellStyle name="20 % - Akzent1 4 2 2 8 3" xfId="1033" xr:uid="{00000000-0005-0000-0000-00000C080000}"/>
    <cellStyle name="20 % - Akzent1 4 2 2 8 3 2" xfId="37878" xr:uid="{00000000-0005-0000-0000-00000D080000}"/>
    <cellStyle name="20 % - Akzent1 4 2 2 8 4" xfId="27057" xr:uid="{00000000-0005-0000-0000-00000E080000}"/>
    <cellStyle name="20 % - Akzent1 4 2 2 9" xfId="1034" xr:uid="{00000000-0005-0000-0000-00000F080000}"/>
    <cellStyle name="20 % - Akzent1 4 2 2 9 2" xfId="1035" xr:uid="{00000000-0005-0000-0000-000010080000}"/>
    <cellStyle name="20 % - Akzent1 4 2 2 9 2 2" xfId="38554" xr:uid="{00000000-0005-0000-0000-000011080000}"/>
    <cellStyle name="20 % - Akzent1 4 2 2 9 3" xfId="27733" xr:uid="{00000000-0005-0000-0000-000012080000}"/>
    <cellStyle name="20 % - Akzent1 4 2 3" xfId="1036" xr:uid="{00000000-0005-0000-0000-000013080000}"/>
    <cellStyle name="20 % - Akzent1 4 2 3 2" xfId="1037" xr:uid="{00000000-0005-0000-0000-000014080000}"/>
    <cellStyle name="20 % - Akzent1 4 2 3 2 2" xfId="1038" xr:uid="{00000000-0005-0000-0000-000015080000}"/>
    <cellStyle name="20 % - Akzent1 4 2 3 2 2 2" xfId="38837" xr:uid="{00000000-0005-0000-0000-000016080000}"/>
    <cellStyle name="20 % - Akzent1 4 2 3 2 3" xfId="28016" xr:uid="{00000000-0005-0000-0000-000017080000}"/>
    <cellStyle name="20 % - Akzent1 4 2 3 3" xfId="1039" xr:uid="{00000000-0005-0000-0000-000018080000}"/>
    <cellStyle name="20 % - Akzent1 4 2 3 3 2" xfId="33437" xr:uid="{00000000-0005-0000-0000-000019080000}"/>
    <cellStyle name="20 % - Akzent1 4 2 3 4" xfId="22615" xr:uid="{00000000-0005-0000-0000-00001A080000}"/>
    <cellStyle name="20 % - Akzent1 4 2 4" xfId="1040" xr:uid="{00000000-0005-0000-0000-00001B080000}"/>
    <cellStyle name="20 % - Akzent1 4 2 4 2" xfId="1041" xr:uid="{00000000-0005-0000-0000-00001C080000}"/>
    <cellStyle name="20 % - Akzent1 4 2 4 2 2" xfId="1042" xr:uid="{00000000-0005-0000-0000-00001D080000}"/>
    <cellStyle name="20 % - Akzent1 4 2 4 2 2 2" xfId="39495" xr:uid="{00000000-0005-0000-0000-00001E080000}"/>
    <cellStyle name="20 % - Akzent1 4 2 4 2 3" xfId="28674" xr:uid="{00000000-0005-0000-0000-00001F080000}"/>
    <cellStyle name="20 % - Akzent1 4 2 4 3" xfId="1043" xr:uid="{00000000-0005-0000-0000-000020080000}"/>
    <cellStyle name="20 % - Akzent1 4 2 4 3 2" xfId="34095" xr:uid="{00000000-0005-0000-0000-000021080000}"/>
    <cellStyle name="20 % - Akzent1 4 2 4 4" xfId="23273" xr:uid="{00000000-0005-0000-0000-000022080000}"/>
    <cellStyle name="20 % - Akzent1 4 2 5" xfId="1044" xr:uid="{00000000-0005-0000-0000-000023080000}"/>
    <cellStyle name="20 % - Akzent1 4 2 5 2" xfId="1045" xr:uid="{00000000-0005-0000-0000-000024080000}"/>
    <cellStyle name="20 % - Akzent1 4 2 5 2 2" xfId="1046" xr:uid="{00000000-0005-0000-0000-000025080000}"/>
    <cellStyle name="20 % - Akzent1 4 2 5 2 2 2" xfId="40169" xr:uid="{00000000-0005-0000-0000-000026080000}"/>
    <cellStyle name="20 % - Akzent1 4 2 5 2 3" xfId="29348" xr:uid="{00000000-0005-0000-0000-000027080000}"/>
    <cellStyle name="20 % - Akzent1 4 2 5 3" xfId="1047" xr:uid="{00000000-0005-0000-0000-000028080000}"/>
    <cellStyle name="20 % - Akzent1 4 2 5 3 2" xfId="34769" xr:uid="{00000000-0005-0000-0000-000029080000}"/>
    <cellStyle name="20 % - Akzent1 4 2 5 4" xfId="23947" xr:uid="{00000000-0005-0000-0000-00002A080000}"/>
    <cellStyle name="20 % - Akzent1 4 2 6" xfId="1048" xr:uid="{00000000-0005-0000-0000-00002B080000}"/>
    <cellStyle name="20 % - Akzent1 4 2 6 2" xfId="1049" xr:uid="{00000000-0005-0000-0000-00002C080000}"/>
    <cellStyle name="20 % - Akzent1 4 2 6 2 2" xfId="1050" xr:uid="{00000000-0005-0000-0000-00002D080000}"/>
    <cellStyle name="20 % - Akzent1 4 2 6 2 2 2" xfId="40843" xr:uid="{00000000-0005-0000-0000-00002E080000}"/>
    <cellStyle name="20 % - Akzent1 4 2 6 2 3" xfId="30022" xr:uid="{00000000-0005-0000-0000-00002F080000}"/>
    <cellStyle name="20 % - Akzent1 4 2 6 3" xfId="1051" xr:uid="{00000000-0005-0000-0000-000030080000}"/>
    <cellStyle name="20 % - Akzent1 4 2 6 3 2" xfId="35443" xr:uid="{00000000-0005-0000-0000-000031080000}"/>
    <cellStyle name="20 % - Akzent1 4 2 6 4" xfId="24621" xr:uid="{00000000-0005-0000-0000-000032080000}"/>
    <cellStyle name="20 % - Akzent1 4 2 7" xfId="1052" xr:uid="{00000000-0005-0000-0000-000033080000}"/>
    <cellStyle name="20 % - Akzent1 4 2 7 2" xfId="1053" xr:uid="{00000000-0005-0000-0000-000034080000}"/>
    <cellStyle name="20 % - Akzent1 4 2 7 2 2" xfId="1054" xr:uid="{00000000-0005-0000-0000-000035080000}"/>
    <cellStyle name="20 % - Akzent1 4 2 7 2 2 2" xfId="41517" xr:uid="{00000000-0005-0000-0000-000036080000}"/>
    <cellStyle name="20 % - Akzent1 4 2 7 2 3" xfId="30696" xr:uid="{00000000-0005-0000-0000-000037080000}"/>
    <cellStyle name="20 % - Akzent1 4 2 7 3" xfId="1055" xr:uid="{00000000-0005-0000-0000-000038080000}"/>
    <cellStyle name="20 % - Akzent1 4 2 7 3 2" xfId="36117" xr:uid="{00000000-0005-0000-0000-000039080000}"/>
    <cellStyle name="20 % - Akzent1 4 2 7 4" xfId="25295" xr:uid="{00000000-0005-0000-0000-00003A080000}"/>
    <cellStyle name="20 % - Akzent1 4 2 8" xfId="1056" xr:uid="{00000000-0005-0000-0000-00003B080000}"/>
    <cellStyle name="20 % - Akzent1 4 2 8 2" xfId="1057" xr:uid="{00000000-0005-0000-0000-00003C080000}"/>
    <cellStyle name="20 % - Akzent1 4 2 8 2 2" xfId="1058" xr:uid="{00000000-0005-0000-0000-00003D080000}"/>
    <cellStyle name="20 % - Akzent1 4 2 8 2 2 2" xfId="42191" xr:uid="{00000000-0005-0000-0000-00003E080000}"/>
    <cellStyle name="20 % - Akzent1 4 2 8 2 3" xfId="31370" xr:uid="{00000000-0005-0000-0000-00003F080000}"/>
    <cellStyle name="20 % - Akzent1 4 2 8 3" xfId="1059" xr:uid="{00000000-0005-0000-0000-000040080000}"/>
    <cellStyle name="20 % - Akzent1 4 2 8 3 2" xfId="36791" xr:uid="{00000000-0005-0000-0000-000041080000}"/>
    <cellStyle name="20 % - Akzent1 4 2 8 4" xfId="25969" xr:uid="{00000000-0005-0000-0000-000042080000}"/>
    <cellStyle name="20 % - Akzent1 4 2 9" xfId="1060" xr:uid="{00000000-0005-0000-0000-000043080000}"/>
    <cellStyle name="20 % - Akzent1 4 2 9 2" xfId="1061" xr:uid="{00000000-0005-0000-0000-000044080000}"/>
    <cellStyle name="20 % - Akzent1 4 2 9 2 2" xfId="1062" xr:uid="{00000000-0005-0000-0000-000045080000}"/>
    <cellStyle name="20 % - Akzent1 4 2 9 2 2 2" xfId="42884" xr:uid="{00000000-0005-0000-0000-000046080000}"/>
    <cellStyle name="20 % - Akzent1 4 2 9 2 3" xfId="32063" xr:uid="{00000000-0005-0000-0000-000047080000}"/>
    <cellStyle name="20 % - Akzent1 4 2 9 3" xfId="1063" xr:uid="{00000000-0005-0000-0000-000048080000}"/>
    <cellStyle name="20 % - Akzent1 4 2 9 3 2" xfId="37483" xr:uid="{00000000-0005-0000-0000-000049080000}"/>
    <cellStyle name="20 % - Akzent1 4 2 9 4" xfId="26662" xr:uid="{00000000-0005-0000-0000-00004A080000}"/>
    <cellStyle name="20 % - Akzent1 4 3" xfId="1064" xr:uid="{00000000-0005-0000-0000-00004B080000}"/>
    <cellStyle name="20 % - Akzent1 4 3 10" xfId="1065" xr:uid="{00000000-0005-0000-0000-00004C080000}"/>
    <cellStyle name="20 % - Akzent1 4 3 10 2" xfId="32891" xr:uid="{00000000-0005-0000-0000-00004D080000}"/>
    <cellStyle name="20 % - Akzent1 4 3 11" xfId="22069" xr:uid="{00000000-0005-0000-0000-00004E080000}"/>
    <cellStyle name="20 % - Akzent1 4 3 2" xfId="1066" xr:uid="{00000000-0005-0000-0000-00004F080000}"/>
    <cellStyle name="20 % - Akzent1 4 3 2 2" xfId="1067" xr:uid="{00000000-0005-0000-0000-000050080000}"/>
    <cellStyle name="20 % - Akzent1 4 3 2 2 2" xfId="1068" xr:uid="{00000000-0005-0000-0000-000051080000}"/>
    <cellStyle name="20 % - Akzent1 4 3 2 2 2 2" xfId="38969" xr:uid="{00000000-0005-0000-0000-000052080000}"/>
    <cellStyle name="20 % - Akzent1 4 3 2 2 3" xfId="28148" xr:uid="{00000000-0005-0000-0000-000053080000}"/>
    <cellStyle name="20 % - Akzent1 4 3 2 3" xfId="1069" xr:uid="{00000000-0005-0000-0000-000054080000}"/>
    <cellStyle name="20 % - Akzent1 4 3 2 3 2" xfId="33569" xr:uid="{00000000-0005-0000-0000-000055080000}"/>
    <cellStyle name="20 % - Akzent1 4 3 2 4" xfId="22747" xr:uid="{00000000-0005-0000-0000-000056080000}"/>
    <cellStyle name="20 % - Akzent1 4 3 3" xfId="1070" xr:uid="{00000000-0005-0000-0000-000057080000}"/>
    <cellStyle name="20 % - Akzent1 4 3 3 2" xfId="1071" xr:uid="{00000000-0005-0000-0000-000058080000}"/>
    <cellStyle name="20 % - Akzent1 4 3 3 2 2" xfId="1072" xr:uid="{00000000-0005-0000-0000-000059080000}"/>
    <cellStyle name="20 % - Akzent1 4 3 3 2 2 2" xfId="39627" xr:uid="{00000000-0005-0000-0000-00005A080000}"/>
    <cellStyle name="20 % - Akzent1 4 3 3 2 3" xfId="28806" xr:uid="{00000000-0005-0000-0000-00005B080000}"/>
    <cellStyle name="20 % - Akzent1 4 3 3 3" xfId="1073" xr:uid="{00000000-0005-0000-0000-00005C080000}"/>
    <cellStyle name="20 % - Akzent1 4 3 3 3 2" xfId="34227" xr:uid="{00000000-0005-0000-0000-00005D080000}"/>
    <cellStyle name="20 % - Akzent1 4 3 3 4" xfId="23405" xr:uid="{00000000-0005-0000-0000-00005E080000}"/>
    <cellStyle name="20 % - Akzent1 4 3 4" xfId="1074" xr:uid="{00000000-0005-0000-0000-00005F080000}"/>
    <cellStyle name="20 % - Akzent1 4 3 4 2" xfId="1075" xr:uid="{00000000-0005-0000-0000-000060080000}"/>
    <cellStyle name="20 % - Akzent1 4 3 4 2 2" xfId="1076" xr:uid="{00000000-0005-0000-0000-000061080000}"/>
    <cellStyle name="20 % - Akzent1 4 3 4 2 2 2" xfId="40301" xr:uid="{00000000-0005-0000-0000-000062080000}"/>
    <cellStyle name="20 % - Akzent1 4 3 4 2 3" xfId="29480" xr:uid="{00000000-0005-0000-0000-000063080000}"/>
    <cellStyle name="20 % - Akzent1 4 3 4 3" xfId="1077" xr:uid="{00000000-0005-0000-0000-000064080000}"/>
    <cellStyle name="20 % - Akzent1 4 3 4 3 2" xfId="34901" xr:uid="{00000000-0005-0000-0000-000065080000}"/>
    <cellStyle name="20 % - Akzent1 4 3 4 4" xfId="24079" xr:uid="{00000000-0005-0000-0000-000066080000}"/>
    <cellStyle name="20 % - Akzent1 4 3 5" xfId="1078" xr:uid="{00000000-0005-0000-0000-000067080000}"/>
    <cellStyle name="20 % - Akzent1 4 3 5 2" xfId="1079" xr:uid="{00000000-0005-0000-0000-000068080000}"/>
    <cellStyle name="20 % - Akzent1 4 3 5 2 2" xfId="1080" xr:uid="{00000000-0005-0000-0000-000069080000}"/>
    <cellStyle name="20 % - Akzent1 4 3 5 2 2 2" xfId="40975" xr:uid="{00000000-0005-0000-0000-00006A080000}"/>
    <cellStyle name="20 % - Akzent1 4 3 5 2 3" xfId="30154" xr:uid="{00000000-0005-0000-0000-00006B080000}"/>
    <cellStyle name="20 % - Akzent1 4 3 5 3" xfId="1081" xr:uid="{00000000-0005-0000-0000-00006C080000}"/>
    <cellStyle name="20 % - Akzent1 4 3 5 3 2" xfId="35575" xr:uid="{00000000-0005-0000-0000-00006D080000}"/>
    <cellStyle name="20 % - Akzent1 4 3 5 4" xfId="24753" xr:uid="{00000000-0005-0000-0000-00006E080000}"/>
    <cellStyle name="20 % - Akzent1 4 3 6" xfId="1082" xr:uid="{00000000-0005-0000-0000-00006F080000}"/>
    <cellStyle name="20 % - Akzent1 4 3 6 2" xfId="1083" xr:uid="{00000000-0005-0000-0000-000070080000}"/>
    <cellStyle name="20 % - Akzent1 4 3 6 2 2" xfId="1084" xr:uid="{00000000-0005-0000-0000-000071080000}"/>
    <cellStyle name="20 % - Akzent1 4 3 6 2 2 2" xfId="41649" xr:uid="{00000000-0005-0000-0000-000072080000}"/>
    <cellStyle name="20 % - Akzent1 4 3 6 2 3" xfId="30828" xr:uid="{00000000-0005-0000-0000-000073080000}"/>
    <cellStyle name="20 % - Akzent1 4 3 6 3" xfId="1085" xr:uid="{00000000-0005-0000-0000-000074080000}"/>
    <cellStyle name="20 % - Akzent1 4 3 6 3 2" xfId="36249" xr:uid="{00000000-0005-0000-0000-000075080000}"/>
    <cellStyle name="20 % - Akzent1 4 3 6 4" xfId="25427" xr:uid="{00000000-0005-0000-0000-000076080000}"/>
    <cellStyle name="20 % - Akzent1 4 3 7" xfId="1086" xr:uid="{00000000-0005-0000-0000-000077080000}"/>
    <cellStyle name="20 % - Akzent1 4 3 7 2" xfId="1087" xr:uid="{00000000-0005-0000-0000-000078080000}"/>
    <cellStyle name="20 % - Akzent1 4 3 7 2 2" xfId="1088" xr:uid="{00000000-0005-0000-0000-000079080000}"/>
    <cellStyle name="20 % - Akzent1 4 3 7 2 2 2" xfId="42323" xr:uid="{00000000-0005-0000-0000-00007A080000}"/>
    <cellStyle name="20 % - Akzent1 4 3 7 2 3" xfId="31502" xr:uid="{00000000-0005-0000-0000-00007B080000}"/>
    <cellStyle name="20 % - Akzent1 4 3 7 3" xfId="1089" xr:uid="{00000000-0005-0000-0000-00007C080000}"/>
    <cellStyle name="20 % - Akzent1 4 3 7 3 2" xfId="36923" xr:uid="{00000000-0005-0000-0000-00007D080000}"/>
    <cellStyle name="20 % - Akzent1 4 3 7 4" xfId="26101" xr:uid="{00000000-0005-0000-0000-00007E080000}"/>
    <cellStyle name="20 % - Akzent1 4 3 8" xfId="1090" xr:uid="{00000000-0005-0000-0000-00007F080000}"/>
    <cellStyle name="20 % - Akzent1 4 3 8 2" xfId="1091" xr:uid="{00000000-0005-0000-0000-000080080000}"/>
    <cellStyle name="20 % - Akzent1 4 3 8 2 2" xfId="1092" xr:uid="{00000000-0005-0000-0000-000081080000}"/>
    <cellStyle name="20 % - Akzent1 4 3 8 2 2 2" xfId="43016" xr:uid="{00000000-0005-0000-0000-000082080000}"/>
    <cellStyle name="20 % - Akzent1 4 3 8 2 3" xfId="32195" xr:uid="{00000000-0005-0000-0000-000083080000}"/>
    <cellStyle name="20 % - Akzent1 4 3 8 3" xfId="1093" xr:uid="{00000000-0005-0000-0000-000084080000}"/>
    <cellStyle name="20 % - Akzent1 4 3 8 3 2" xfId="37615" xr:uid="{00000000-0005-0000-0000-000085080000}"/>
    <cellStyle name="20 % - Akzent1 4 3 8 4" xfId="26794" xr:uid="{00000000-0005-0000-0000-000086080000}"/>
    <cellStyle name="20 % - Akzent1 4 3 9" xfId="1094" xr:uid="{00000000-0005-0000-0000-000087080000}"/>
    <cellStyle name="20 % - Akzent1 4 3 9 2" xfId="1095" xr:uid="{00000000-0005-0000-0000-000088080000}"/>
    <cellStyle name="20 % - Akzent1 4 3 9 2 2" xfId="38291" xr:uid="{00000000-0005-0000-0000-000089080000}"/>
    <cellStyle name="20 % - Akzent1 4 3 9 3" xfId="27470" xr:uid="{00000000-0005-0000-0000-00008A080000}"/>
    <cellStyle name="20 % - Akzent1 4 4" xfId="1096" xr:uid="{00000000-0005-0000-0000-00008B080000}"/>
    <cellStyle name="20 % - Akzent1 4 4 10" xfId="1097" xr:uid="{00000000-0005-0000-0000-00008C080000}"/>
    <cellStyle name="20 % - Akzent1 4 4 10 2" xfId="33022" xr:uid="{00000000-0005-0000-0000-00008D080000}"/>
    <cellStyle name="20 % - Akzent1 4 4 11" xfId="22200" xr:uid="{00000000-0005-0000-0000-00008E080000}"/>
    <cellStyle name="20 % - Akzent1 4 4 2" xfId="1098" xr:uid="{00000000-0005-0000-0000-00008F080000}"/>
    <cellStyle name="20 % - Akzent1 4 4 2 2" xfId="1099" xr:uid="{00000000-0005-0000-0000-000090080000}"/>
    <cellStyle name="20 % - Akzent1 4 4 2 2 2" xfId="1100" xr:uid="{00000000-0005-0000-0000-000091080000}"/>
    <cellStyle name="20 % - Akzent1 4 4 2 2 2 2" xfId="39100" xr:uid="{00000000-0005-0000-0000-000092080000}"/>
    <cellStyle name="20 % - Akzent1 4 4 2 2 3" xfId="28279" xr:uid="{00000000-0005-0000-0000-000093080000}"/>
    <cellStyle name="20 % - Akzent1 4 4 2 3" xfId="1101" xr:uid="{00000000-0005-0000-0000-000094080000}"/>
    <cellStyle name="20 % - Akzent1 4 4 2 3 2" xfId="33700" xr:uid="{00000000-0005-0000-0000-000095080000}"/>
    <cellStyle name="20 % - Akzent1 4 4 2 4" xfId="22878" xr:uid="{00000000-0005-0000-0000-000096080000}"/>
    <cellStyle name="20 % - Akzent1 4 4 3" xfId="1102" xr:uid="{00000000-0005-0000-0000-000097080000}"/>
    <cellStyle name="20 % - Akzent1 4 4 3 2" xfId="1103" xr:uid="{00000000-0005-0000-0000-000098080000}"/>
    <cellStyle name="20 % - Akzent1 4 4 3 2 2" xfId="1104" xr:uid="{00000000-0005-0000-0000-000099080000}"/>
    <cellStyle name="20 % - Akzent1 4 4 3 2 2 2" xfId="39758" xr:uid="{00000000-0005-0000-0000-00009A080000}"/>
    <cellStyle name="20 % - Akzent1 4 4 3 2 3" xfId="28937" xr:uid="{00000000-0005-0000-0000-00009B080000}"/>
    <cellStyle name="20 % - Akzent1 4 4 3 3" xfId="1105" xr:uid="{00000000-0005-0000-0000-00009C080000}"/>
    <cellStyle name="20 % - Akzent1 4 4 3 3 2" xfId="34358" xr:uid="{00000000-0005-0000-0000-00009D080000}"/>
    <cellStyle name="20 % - Akzent1 4 4 3 4" xfId="23536" xr:uid="{00000000-0005-0000-0000-00009E080000}"/>
    <cellStyle name="20 % - Akzent1 4 4 4" xfId="1106" xr:uid="{00000000-0005-0000-0000-00009F080000}"/>
    <cellStyle name="20 % - Akzent1 4 4 4 2" xfId="1107" xr:uid="{00000000-0005-0000-0000-0000A0080000}"/>
    <cellStyle name="20 % - Akzent1 4 4 4 2 2" xfId="1108" xr:uid="{00000000-0005-0000-0000-0000A1080000}"/>
    <cellStyle name="20 % - Akzent1 4 4 4 2 2 2" xfId="40432" xr:uid="{00000000-0005-0000-0000-0000A2080000}"/>
    <cellStyle name="20 % - Akzent1 4 4 4 2 3" xfId="29611" xr:uid="{00000000-0005-0000-0000-0000A3080000}"/>
    <cellStyle name="20 % - Akzent1 4 4 4 3" xfId="1109" xr:uid="{00000000-0005-0000-0000-0000A4080000}"/>
    <cellStyle name="20 % - Akzent1 4 4 4 3 2" xfId="35032" xr:uid="{00000000-0005-0000-0000-0000A5080000}"/>
    <cellStyle name="20 % - Akzent1 4 4 4 4" xfId="24210" xr:uid="{00000000-0005-0000-0000-0000A6080000}"/>
    <cellStyle name="20 % - Akzent1 4 4 5" xfId="1110" xr:uid="{00000000-0005-0000-0000-0000A7080000}"/>
    <cellStyle name="20 % - Akzent1 4 4 5 2" xfId="1111" xr:uid="{00000000-0005-0000-0000-0000A8080000}"/>
    <cellStyle name="20 % - Akzent1 4 4 5 2 2" xfId="1112" xr:uid="{00000000-0005-0000-0000-0000A9080000}"/>
    <cellStyle name="20 % - Akzent1 4 4 5 2 2 2" xfId="41106" xr:uid="{00000000-0005-0000-0000-0000AA080000}"/>
    <cellStyle name="20 % - Akzent1 4 4 5 2 3" xfId="30285" xr:uid="{00000000-0005-0000-0000-0000AB080000}"/>
    <cellStyle name="20 % - Akzent1 4 4 5 3" xfId="1113" xr:uid="{00000000-0005-0000-0000-0000AC080000}"/>
    <cellStyle name="20 % - Akzent1 4 4 5 3 2" xfId="35706" xr:uid="{00000000-0005-0000-0000-0000AD080000}"/>
    <cellStyle name="20 % - Akzent1 4 4 5 4" xfId="24884" xr:uid="{00000000-0005-0000-0000-0000AE080000}"/>
    <cellStyle name="20 % - Akzent1 4 4 6" xfId="1114" xr:uid="{00000000-0005-0000-0000-0000AF080000}"/>
    <cellStyle name="20 % - Akzent1 4 4 6 2" xfId="1115" xr:uid="{00000000-0005-0000-0000-0000B0080000}"/>
    <cellStyle name="20 % - Akzent1 4 4 6 2 2" xfId="1116" xr:uid="{00000000-0005-0000-0000-0000B1080000}"/>
    <cellStyle name="20 % - Akzent1 4 4 6 2 2 2" xfId="41780" xr:uid="{00000000-0005-0000-0000-0000B2080000}"/>
    <cellStyle name="20 % - Akzent1 4 4 6 2 3" xfId="30959" xr:uid="{00000000-0005-0000-0000-0000B3080000}"/>
    <cellStyle name="20 % - Akzent1 4 4 6 3" xfId="1117" xr:uid="{00000000-0005-0000-0000-0000B4080000}"/>
    <cellStyle name="20 % - Akzent1 4 4 6 3 2" xfId="36380" xr:uid="{00000000-0005-0000-0000-0000B5080000}"/>
    <cellStyle name="20 % - Akzent1 4 4 6 4" xfId="25558" xr:uid="{00000000-0005-0000-0000-0000B6080000}"/>
    <cellStyle name="20 % - Akzent1 4 4 7" xfId="1118" xr:uid="{00000000-0005-0000-0000-0000B7080000}"/>
    <cellStyle name="20 % - Akzent1 4 4 7 2" xfId="1119" xr:uid="{00000000-0005-0000-0000-0000B8080000}"/>
    <cellStyle name="20 % - Akzent1 4 4 7 2 2" xfId="1120" xr:uid="{00000000-0005-0000-0000-0000B9080000}"/>
    <cellStyle name="20 % - Akzent1 4 4 7 2 2 2" xfId="42454" xr:uid="{00000000-0005-0000-0000-0000BA080000}"/>
    <cellStyle name="20 % - Akzent1 4 4 7 2 3" xfId="31633" xr:uid="{00000000-0005-0000-0000-0000BB080000}"/>
    <cellStyle name="20 % - Akzent1 4 4 7 3" xfId="1121" xr:uid="{00000000-0005-0000-0000-0000BC080000}"/>
    <cellStyle name="20 % - Akzent1 4 4 7 3 2" xfId="37054" xr:uid="{00000000-0005-0000-0000-0000BD080000}"/>
    <cellStyle name="20 % - Akzent1 4 4 7 4" xfId="26232" xr:uid="{00000000-0005-0000-0000-0000BE080000}"/>
    <cellStyle name="20 % - Akzent1 4 4 8" xfId="1122" xr:uid="{00000000-0005-0000-0000-0000BF080000}"/>
    <cellStyle name="20 % - Akzent1 4 4 8 2" xfId="1123" xr:uid="{00000000-0005-0000-0000-0000C0080000}"/>
    <cellStyle name="20 % - Akzent1 4 4 8 2 2" xfId="1124" xr:uid="{00000000-0005-0000-0000-0000C1080000}"/>
    <cellStyle name="20 % - Akzent1 4 4 8 2 2 2" xfId="43147" xr:uid="{00000000-0005-0000-0000-0000C2080000}"/>
    <cellStyle name="20 % - Akzent1 4 4 8 2 3" xfId="32326" xr:uid="{00000000-0005-0000-0000-0000C3080000}"/>
    <cellStyle name="20 % - Akzent1 4 4 8 3" xfId="1125" xr:uid="{00000000-0005-0000-0000-0000C4080000}"/>
    <cellStyle name="20 % - Akzent1 4 4 8 3 2" xfId="37746" xr:uid="{00000000-0005-0000-0000-0000C5080000}"/>
    <cellStyle name="20 % - Akzent1 4 4 8 4" xfId="26925" xr:uid="{00000000-0005-0000-0000-0000C6080000}"/>
    <cellStyle name="20 % - Akzent1 4 4 9" xfId="1126" xr:uid="{00000000-0005-0000-0000-0000C7080000}"/>
    <cellStyle name="20 % - Akzent1 4 4 9 2" xfId="1127" xr:uid="{00000000-0005-0000-0000-0000C8080000}"/>
    <cellStyle name="20 % - Akzent1 4 4 9 2 2" xfId="38422" xr:uid="{00000000-0005-0000-0000-0000C9080000}"/>
    <cellStyle name="20 % - Akzent1 4 4 9 3" xfId="27601" xr:uid="{00000000-0005-0000-0000-0000CA080000}"/>
    <cellStyle name="20 % - Akzent1 4 5" xfId="1128" xr:uid="{00000000-0005-0000-0000-0000CB080000}"/>
    <cellStyle name="20 % - Akzent1 4 5 2" xfId="1129" xr:uid="{00000000-0005-0000-0000-0000CC080000}"/>
    <cellStyle name="20 % - Akzent1 4 5 2 2" xfId="1130" xr:uid="{00000000-0005-0000-0000-0000CD080000}"/>
    <cellStyle name="20 % - Akzent1 4 5 2 2 2" xfId="38705" xr:uid="{00000000-0005-0000-0000-0000CE080000}"/>
    <cellStyle name="20 % - Akzent1 4 5 2 3" xfId="27884" xr:uid="{00000000-0005-0000-0000-0000CF080000}"/>
    <cellStyle name="20 % - Akzent1 4 5 3" xfId="1131" xr:uid="{00000000-0005-0000-0000-0000D0080000}"/>
    <cellStyle name="20 % - Akzent1 4 5 3 2" xfId="33305" xr:uid="{00000000-0005-0000-0000-0000D1080000}"/>
    <cellStyle name="20 % - Akzent1 4 5 4" xfId="22483" xr:uid="{00000000-0005-0000-0000-0000D2080000}"/>
    <cellStyle name="20 % - Akzent1 4 6" xfId="1132" xr:uid="{00000000-0005-0000-0000-0000D3080000}"/>
    <cellStyle name="20 % - Akzent1 4 6 2" xfId="1133" xr:uid="{00000000-0005-0000-0000-0000D4080000}"/>
    <cellStyle name="20 % - Akzent1 4 6 2 2" xfId="1134" xr:uid="{00000000-0005-0000-0000-0000D5080000}"/>
    <cellStyle name="20 % - Akzent1 4 6 2 2 2" xfId="39363" xr:uid="{00000000-0005-0000-0000-0000D6080000}"/>
    <cellStyle name="20 % - Akzent1 4 6 2 3" xfId="28542" xr:uid="{00000000-0005-0000-0000-0000D7080000}"/>
    <cellStyle name="20 % - Akzent1 4 6 3" xfId="1135" xr:uid="{00000000-0005-0000-0000-0000D8080000}"/>
    <cellStyle name="20 % - Akzent1 4 6 3 2" xfId="33963" xr:uid="{00000000-0005-0000-0000-0000D9080000}"/>
    <cellStyle name="20 % - Akzent1 4 6 4" xfId="23141" xr:uid="{00000000-0005-0000-0000-0000DA080000}"/>
    <cellStyle name="20 % - Akzent1 4 7" xfId="1136" xr:uid="{00000000-0005-0000-0000-0000DB080000}"/>
    <cellStyle name="20 % - Akzent1 4 7 2" xfId="1137" xr:uid="{00000000-0005-0000-0000-0000DC080000}"/>
    <cellStyle name="20 % - Akzent1 4 7 2 2" xfId="1138" xr:uid="{00000000-0005-0000-0000-0000DD080000}"/>
    <cellStyle name="20 % - Akzent1 4 7 2 2 2" xfId="40038" xr:uid="{00000000-0005-0000-0000-0000DE080000}"/>
    <cellStyle name="20 % - Akzent1 4 7 2 3" xfId="29217" xr:uid="{00000000-0005-0000-0000-0000DF080000}"/>
    <cellStyle name="20 % - Akzent1 4 7 3" xfId="1139" xr:uid="{00000000-0005-0000-0000-0000E0080000}"/>
    <cellStyle name="20 % - Akzent1 4 7 3 2" xfId="34638" xr:uid="{00000000-0005-0000-0000-0000E1080000}"/>
    <cellStyle name="20 % - Akzent1 4 7 4" xfId="23816" xr:uid="{00000000-0005-0000-0000-0000E2080000}"/>
    <cellStyle name="20 % - Akzent1 4 8" xfId="1140" xr:uid="{00000000-0005-0000-0000-0000E3080000}"/>
    <cellStyle name="20 % - Akzent1 4 8 2" xfId="1141" xr:uid="{00000000-0005-0000-0000-0000E4080000}"/>
    <cellStyle name="20 % - Akzent1 4 8 2 2" xfId="1142" xr:uid="{00000000-0005-0000-0000-0000E5080000}"/>
    <cellStyle name="20 % - Akzent1 4 8 2 2 2" xfId="40711" xr:uid="{00000000-0005-0000-0000-0000E6080000}"/>
    <cellStyle name="20 % - Akzent1 4 8 2 3" xfId="29890" xr:uid="{00000000-0005-0000-0000-0000E7080000}"/>
    <cellStyle name="20 % - Akzent1 4 8 3" xfId="1143" xr:uid="{00000000-0005-0000-0000-0000E8080000}"/>
    <cellStyle name="20 % - Akzent1 4 8 3 2" xfId="35311" xr:uid="{00000000-0005-0000-0000-0000E9080000}"/>
    <cellStyle name="20 % - Akzent1 4 8 4" xfId="24489" xr:uid="{00000000-0005-0000-0000-0000EA080000}"/>
    <cellStyle name="20 % - Akzent1 4 9" xfId="1144" xr:uid="{00000000-0005-0000-0000-0000EB080000}"/>
    <cellStyle name="20 % - Akzent1 4 9 2" xfId="1145" xr:uid="{00000000-0005-0000-0000-0000EC080000}"/>
    <cellStyle name="20 % - Akzent1 4 9 2 2" xfId="1146" xr:uid="{00000000-0005-0000-0000-0000ED080000}"/>
    <cellStyle name="20 % - Akzent1 4 9 2 2 2" xfId="41385" xr:uid="{00000000-0005-0000-0000-0000EE080000}"/>
    <cellStyle name="20 % - Akzent1 4 9 2 3" xfId="30564" xr:uid="{00000000-0005-0000-0000-0000EF080000}"/>
    <cellStyle name="20 % - Akzent1 4 9 3" xfId="1147" xr:uid="{00000000-0005-0000-0000-0000F0080000}"/>
    <cellStyle name="20 % - Akzent1 4 9 3 2" xfId="35985" xr:uid="{00000000-0005-0000-0000-0000F1080000}"/>
    <cellStyle name="20 % - Akzent1 4 9 4" xfId="25163" xr:uid="{00000000-0005-0000-0000-0000F2080000}"/>
    <cellStyle name="20 % - Akzent1 5" xfId="1148" xr:uid="{00000000-0005-0000-0000-0000F3080000}"/>
    <cellStyle name="20 % - Akzent1 5 10" xfId="1149" xr:uid="{00000000-0005-0000-0000-0000F4080000}"/>
    <cellStyle name="20 % - Akzent1 5 10 2" xfId="1150" xr:uid="{00000000-0005-0000-0000-0000F5080000}"/>
    <cellStyle name="20 % - Akzent1 5 10 2 2" xfId="38094" xr:uid="{00000000-0005-0000-0000-0000F6080000}"/>
    <cellStyle name="20 % - Akzent1 5 10 3" xfId="27273" xr:uid="{00000000-0005-0000-0000-0000F7080000}"/>
    <cellStyle name="20 % - Akzent1 5 11" xfId="1151" xr:uid="{00000000-0005-0000-0000-0000F8080000}"/>
    <cellStyle name="20 % - Akzent1 5 11 2" xfId="32694" xr:uid="{00000000-0005-0000-0000-0000F9080000}"/>
    <cellStyle name="20 % - Akzent1 5 12" xfId="21872" xr:uid="{00000000-0005-0000-0000-0000FA080000}"/>
    <cellStyle name="20 % - Akzent1 5 2" xfId="1152" xr:uid="{00000000-0005-0000-0000-0000FB080000}"/>
    <cellStyle name="20 % - Akzent1 5 2 10" xfId="1153" xr:uid="{00000000-0005-0000-0000-0000FC080000}"/>
    <cellStyle name="20 % - Akzent1 5 2 10 2" xfId="33089" xr:uid="{00000000-0005-0000-0000-0000FD080000}"/>
    <cellStyle name="20 % - Akzent1 5 2 11" xfId="22267" xr:uid="{00000000-0005-0000-0000-0000FE080000}"/>
    <cellStyle name="20 % - Akzent1 5 2 2" xfId="1154" xr:uid="{00000000-0005-0000-0000-0000FF080000}"/>
    <cellStyle name="20 % - Akzent1 5 2 2 2" xfId="1155" xr:uid="{00000000-0005-0000-0000-000000090000}"/>
    <cellStyle name="20 % - Akzent1 5 2 2 2 2" xfId="1156" xr:uid="{00000000-0005-0000-0000-000001090000}"/>
    <cellStyle name="20 % - Akzent1 5 2 2 2 2 2" xfId="39167" xr:uid="{00000000-0005-0000-0000-000002090000}"/>
    <cellStyle name="20 % - Akzent1 5 2 2 2 3" xfId="28346" xr:uid="{00000000-0005-0000-0000-000003090000}"/>
    <cellStyle name="20 % - Akzent1 5 2 2 3" xfId="1157" xr:uid="{00000000-0005-0000-0000-000004090000}"/>
    <cellStyle name="20 % - Akzent1 5 2 2 3 2" xfId="33767" xr:uid="{00000000-0005-0000-0000-000005090000}"/>
    <cellStyle name="20 % - Akzent1 5 2 2 4" xfId="22945" xr:uid="{00000000-0005-0000-0000-000006090000}"/>
    <cellStyle name="20 % - Akzent1 5 2 3" xfId="1158" xr:uid="{00000000-0005-0000-0000-000007090000}"/>
    <cellStyle name="20 % - Akzent1 5 2 3 2" xfId="1159" xr:uid="{00000000-0005-0000-0000-000008090000}"/>
    <cellStyle name="20 % - Akzent1 5 2 3 2 2" xfId="1160" xr:uid="{00000000-0005-0000-0000-000009090000}"/>
    <cellStyle name="20 % - Akzent1 5 2 3 2 2 2" xfId="39825" xr:uid="{00000000-0005-0000-0000-00000A090000}"/>
    <cellStyle name="20 % - Akzent1 5 2 3 2 3" xfId="29004" xr:uid="{00000000-0005-0000-0000-00000B090000}"/>
    <cellStyle name="20 % - Akzent1 5 2 3 3" xfId="1161" xr:uid="{00000000-0005-0000-0000-00000C090000}"/>
    <cellStyle name="20 % - Akzent1 5 2 3 3 2" xfId="34425" xr:uid="{00000000-0005-0000-0000-00000D090000}"/>
    <cellStyle name="20 % - Akzent1 5 2 3 4" xfId="23603" xr:uid="{00000000-0005-0000-0000-00000E090000}"/>
    <cellStyle name="20 % - Akzent1 5 2 4" xfId="1162" xr:uid="{00000000-0005-0000-0000-00000F090000}"/>
    <cellStyle name="20 % - Akzent1 5 2 4 2" xfId="1163" xr:uid="{00000000-0005-0000-0000-000010090000}"/>
    <cellStyle name="20 % - Akzent1 5 2 4 2 2" xfId="1164" xr:uid="{00000000-0005-0000-0000-000011090000}"/>
    <cellStyle name="20 % - Akzent1 5 2 4 2 2 2" xfId="40499" xr:uid="{00000000-0005-0000-0000-000012090000}"/>
    <cellStyle name="20 % - Akzent1 5 2 4 2 3" xfId="29678" xr:uid="{00000000-0005-0000-0000-000013090000}"/>
    <cellStyle name="20 % - Akzent1 5 2 4 3" xfId="1165" xr:uid="{00000000-0005-0000-0000-000014090000}"/>
    <cellStyle name="20 % - Akzent1 5 2 4 3 2" xfId="35099" xr:uid="{00000000-0005-0000-0000-000015090000}"/>
    <cellStyle name="20 % - Akzent1 5 2 4 4" xfId="24277" xr:uid="{00000000-0005-0000-0000-000016090000}"/>
    <cellStyle name="20 % - Akzent1 5 2 5" xfId="1166" xr:uid="{00000000-0005-0000-0000-000017090000}"/>
    <cellStyle name="20 % - Akzent1 5 2 5 2" xfId="1167" xr:uid="{00000000-0005-0000-0000-000018090000}"/>
    <cellStyle name="20 % - Akzent1 5 2 5 2 2" xfId="1168" xr:uid="{00000000-0005-0000-0000-000019090000}"/>
    <cellStyle name="20 % - Akzent1 5 2 5 2 2 2" xfId="41173" xr:uid="{00000000-0005-0000-0000-00001A090000}"/>
    <cellStyle name="20 % - Akzent1 5 2 5 2 3" xfId="30352" xr:uid="{00000000-0005-0000-0000-00001B090000}"/>
    <cellStyle name="20 % - Akzent1 5 2 5 3" xfId="1169" xr:uid="{00000000-0005-0000-0000-00001C090000}"/>
    <cellStyle name="20 % - Akzent1 5 2 5 3 2" xfId="35773" xr:uid="{00000000-0005-0000-0000-00001D090000}"/>
    <cellStyle name="20 % - Akzent1 5 2 5 4" xfId="24951" xr:uid="{00000000-0005-0000-0000-00001E090000}"/>
    <cellStyle name="20 % - Akzent1 5 2 6" xfId="1170" xr:uid="{00000000-0005-0000-0000-00001F090000}"/>
    <cellStyle name="20 % - Akzent1 5 2 6 2" xfId="1171" xr:uid="{00000000-0005-0000-0000-000020090000}"/>
    <cellStyle name="20 % - Akzent1 5 2 6 2 2" xfId="1172" xr:uid="{00000000-0005-0000-0000-000021090000}"/>
    <cellStyle name="20 % - Akzent1 5 2 6 2 2 2" xfId="41847" xr:uid="{00000000-0005-0000-0000-000022090000}"/>
    <cellStyle name="20 % - Akzent1 5 2 6 2 3" xfId="31026" xr:uid="{00000000-0005-0000-0000-000023090000}"/>
    <cellStyle name="20 % - Akzent1 5 2 6 3" xfId="1173" xr:uid="{00000000-0005-0000-0000-000024090000}"/>
    <cellStyle name="20 % - Akzent1 5 2 6 3 2" xfId="36447" xr:uid="{00000000-0005-0000-0000-000025090000}"/>
    <cellStyle name="20 % - Akzent1 5 2 6 4" xfId="25625" xr:uid="{00000000-0005-0000-0000-000026090000}"/>
    <cellStyle name="20 % - Akzent1 5 2 7" xfId="1174" xr:uid="{00000000-0005-0000-0000-000027090000}"/>
    <cellStyle name="20 % - Akzent1 5 2 7 2" xfId="1175" xr:uid="{00000000-0005-0000-0000-000028090000}"/>
    <cellStyle name="20 % - Akzent1 5 2 7 2 2" xfId="1176" xr:uid="{00000000-0005-0000-0000-000029090000}"/>
    <cellStyle name="20 % - Akzent1 5 2 7 2 2 2" xfId="42521" xr:uid="{00000000-0005-0000-0000-00002A090000}"/>
    <cellStyle name="20 % - Akzent1 5 2 7 2 3" xfId="31700" xr:uid="{00000000-0005-0000-0000-00002B090000}"/>
    <cellStyle name="20 % - Akzent1 5 2 7 3" xfId="1177" xr:uid="{00000000-0005-0000-0000-00002C090000}"/>
    <cellStyle name="20 % - Akzent1 5 2 7 3 2" xfId="37121" xr:uid="{00000000-0005-0000-0000-00002D090000}"/>
    <cellStyle name="20 % - Akzent1 5 2 7 4" xfId="26299" xr:uid="{00000000-0005-0000-0000-00002E090000}"/>
    <cellStyle name="20 % - Akzent1 5 2 8" xfId="1178" xr:uid="{00000000-0005-0000-0000-00002F090000}"/>
    <cellStyle name="20 % - Akzent1 5 2 8 2" xfId="1179" xr:uid="{00000000-0005-0000-0000-000030090000}"/>
    <cellStyle name="20 % - Akzent1 5 2 8 2 2" xfId="1180" xr:uid="{00000000-0005-0000-0000-000031090000}"/>
    <cellStyle name="20 % - Akzent1 5 2 8 2 2 2" xfId="43214" xr:uid="{00000000-0005-0000-0000-000032090000}"/>
    <cellStyle name="20 % - Akzent1 5 2 8 2 3" xfId="32393" xr:uid="{00000000-0005-0000-0000-000033090000}"/>
    <cellStyle name="20 % - Akzent1 5 2 8 3" xfId="1181" xr:uid="{00000000-0005-0000-0000-000034090000}"/>
    <cellStyle name="20 % - Akzent1 5 2 8 3 2" xfId="37813" xr:uid="{00000000-0005-0000-0000-000035090000}"/>
    <cellStyle name="20 % - Akzent1 5 2 8 4" xfId="26992" xr:uid="{00000000-0005-0000-0000-000036090000}"/>
    <cellStyle name="20 % - Akzent1 5 2 9" xfId="1182" xr:uid="{00000000-0005-0000-0000-000037090000}"/>
    <cellStyle name="20 % - Akzent1 5 2 9 2" xfId="1183" xr:uid="{00000000-0005-0000-0000-000038090000}"/>
    <cellStyle name="20 % - Akzent1 5 2 9 2 2" xfId="38489" xr:uid="{00000000-0005-0000-0000-000039090000}"/>
    <cellStyle name="20 % - Akzent1 5 2 9 3" xfId="27668" xr:uid="{00000000-0005-0000-0000-00003A090000}"/>
    <cellStyle name="20 % - Akzent1 5 3" xfId="1184" xr:uid="{00000000-0005-0000-0000-00003B090000}"/>
    <cellStyle name="20 % - Akzent1 5 3 2" xfId="1185" xr:uid="{00000000-0005-0000-0000-00003C090000}"/>
    <cellStyle name="20 % - Akzent1 5 3 2 2" xfId="1186" xr:uid="{00000000-0005-0000-0000-00003D090000}"/>
    <cellStyle name="20 % - Akzent1 5 3 2 2 2" xfId="38772" xr:uid="{00000000-0005-0000-0000-00003E090000}"/>
    <cellStyle name="20 % - Akzent1 5 3 2 3" xfId="27951" xr:uid="{00000000-0005-0000-0000-00003F090000}"/>
    <cellStyle name="20 % - Akzent1 5 3 3" xfId="1187" xr:uid="{00000000-0005-0000-0000-000040090000}"/>
    <cellStyle name="20 % - Akzent1 5 3 3 2" xfId="33372" xr:uid="{00000000-0005-0000-0000-000041090000}"/>
    <cellStyle name="20 % - Akzent1 5 3 4" xfId="22550" xr:uid="{00000000-0005-0000-0000-000042090000}"/>
    <cellStyle name="20 % - Akzent1 5 4" xfId="1188" xr:uid="{00000000-0005-0000-0000-000043090000}"/>
    <cellStyle name="20 % - Akzent1 5 4 2" xfId="1189" xr:uid="{00000000-0005-0000-0000-000044090000}"/>
    <cellStyle name="20 % - Akzent1 5 4 2 2" xfId="1190" xr:uid="{00000000-0005-0000-0000-000045090000}"/>
    <cellStyle name="20 % - Akzent1 5 4 2 2 2" xfId="39430" xr:uid="{00000000-0005-0000-0000-000046090000}"/>
    <cellStyle name="20 % - Akzent1 5 4 2 3" xfId="28609" xr:uid="{00000000-0005-0000-0000-000047090000}"/>
    <cellStyle name="20 % - Akzent1 5 4 3" xfId="1191" xr:uid="{00000000-0005-0000-0000-000048090000}"/>
    <cellStyle name="20 % - Akzent1 5 4 3 2" xfId="34030" xr:uid="{00000000-0005-0000-0000-000049090000}"/>
    <cellStyle name="20 % - Akzent1 5 4 4" xfId="23208" xr:uid="{00000000-0005-0000-0000-00004A090000}"/>
    <cellStyle name="20 % - Akzent1 5 5" xfId="1192" xr:uid="{00000000-0005-0000-0000-00004B090000}"/>
    <cellStyle name="20 % - Akzent1 5 5 2" xfId="1193" xr:uid="{00000000-0005-0000-0000-00004C090000}"/>
    <cellStyle name="20 % - Akzent1 5 5 2 2" xfId="1194" xr:uid="{00000000-0005-0000-0000-00004D090000}"/>
    <cellStyle name="20 % - Akzent1 5 5 2 2 2" xfId="40104" xr:uid="{00000000-0005-0000-0000-00004E090000}"/>
    <cellStyle name="20 % - Akzent1 5 5 2 3" xfId="29283" xr:uid="{00000000-0005-0000-0000-00004F090000}"/>
    <cellStyle name="20 % - Akzent1 5 5 3" xfId="1195" xr:uid="{00000000-0005-0000-0000-000050090000}"/>
    <cellStyle name="20 % - Akzent1 5 5 3 2" xfId="34704" xr:uid="{00000000-0005-0000-0000-000051090000}"/>
    <cellStyle name="20 % - Akzent1 5 5 4" xfId="23882" xr:uid="{00000000-0005-0000-0000-000052090000}"/>
    <cellStyle name="20 % - Akzent1 5 6" xfId="1196" xr:uid="{00000000-0005-0000-0000-000053090000}"/>
    <cellStyle name="20 % - Akzent1 5 6 2" xfId="1197" xr:uid="{00000000-0005-0000-0000-000054090000}"/>
    <cellStyle name="20 % - Akzent1 5 6 2 2" xfId="1198" xr:uid="{00000000-0005-0000-0000-000055090000}"/>
    <cellStyle name="20 % - Akzent1 5 6 2 2 2" xfId="40778" xr:uid="{00000000-0005-0000-0000-000056090000}"/>
    <cellStyle name="20 % - Akzent1 5 6 2 3" xfId="29957" xr:uid="{00000000-0005-0000-0000-000057090000}"/>
    <cellStyle name="20 % - Akzent1 5 6 3" xfId="1199" xr:uid="{00000000-0005-0000-0000-000058090000}"/>
    <cellStyle name="20 % - Akzent1 5 6 3 2" xfId="35378" xr:uid="{00000000-0005-0000-0000-000059090000}"/>
    <cellStyle name="20 % - Akzent1 5 6 4" xfId="24556" xr:uid="{00000000-0005-0000-0000-00005A090000}"/>
    <cellStyle name="20 % - Akzent1 5 7" xfId="1200" xr:uid="{00000000-0005-0000-0000-00005B090000}"/>
    <cellStyle name="20 % - Akzent1 5 7 2" xfId="1201" xr:uid="{00000000-0005-0000-0000-00005C090000}"/>
    <cellStyle name="20 % - Akzent1 5 7 2 2" xfId="1202" xr:uid="{00000000-0005-0000-0000-00005D090000}"/>
    <cellStyle name="20 % - Akzent1 5 7 2 2 2" xfId="41452" xr:uid="{00000000-0005-0000-0000-00005E090000}"/>
    <cellStyle name="20 % - Akzent1 5 7 2 3" xfId="30631" xr:uid="{00000000-0005-0000-0000-00005F090000}"/>
    <cellStyle name="20 % - Akzent1 5 7 3" xfId="1203" xr:uid="{00000000-0005-0000-0000-000060090000}"/>
    <cellStyle name="20 % - Akzent1 5 7 3 2" xfId="36052" xr:uid="{00000000-0005-0000-0000-000061090000}"/>
    <cellStyle name="20 % - Akzent1 5 7 4" xfId="25230" xr:uid="{00000000-0005-0000-0000-000062090000}"/>
    <cellStyle name="20 % - Akzent1 5 8" xfId="1204" xr:uid="{00000000-0005-0000-0000-000063090000}"/>
    <cellStyle name="20 % - Akzent1 5 8 2" xfId="1205" xr:uid="{00000000-0005-0000-0000-000064090000}"/>
    <cellStyle name="20 % - Akzent1 5 8 2 2" xfId="1206" xr:uid="{00000000-0005-0000-0000-000065090000}"/>
    <cellStyle name="20 % - Akzent1 5 8 2 2 2" xfId="42126" xr:uid="{00000000-0005-0000-0000-000066090000}"/>
    <cellStyle name="20 % - Akzent1 5 8 2 3" xfId="31305" xr:uid="{00000000-0005-0000-0000-000067090000}"/>
    <cellStyle name="20 % - Akzent1 5 8 3" xfId="1207" xr:uid="{00000000-0005-0000-0000-000068090000}"/>
    <cellStyle name="20 % - Akzent1 5 8 3 2" xfId="36726" xr:uid="{00000000-0005-0000-0000-000069090000}"/>
    <cellStyle name="20 % - Akzent1 5 8 4" xfId="25904" xr:uid="{00000000-0005-0000-0000-00006A090000}"/>
    <cellStyle name="20 % - Akzent1 5 9" xfId="1208" xr:uid="{00000000-0005-0000-0000-00006B090000}"/>
    <cellStyle name="20 % - Akzent1 5 9 2" xfId="1209" xr:uid="{00000000-0005-0000-0000-00006C090000}"/>
    <cellStyle name="20 % - Akzent1 5 9 2 2" xfId="1210" xr:uid="{00000000-0005-0000-0000-00006D090000}"/>
    <cellStyle name="20 % - Akzent1 5 9 2 2 2" xfId="42819" xr:uid="{00000000-0005-0000-0000-00006E090000}"/>
    <cellStyle name="20 % - Akzent1 5 9 2 3" xfId="31998" xr:uid="{00000000-0005-0000-0000-00006F090000}"/>
    <cellStyle name="20 % - Akzent1 5 9 3" xfId="1211" xr:uid="{00000000-0005-0000-0000-000070090000}"/>
    <cellStyle name="20 % - Akzent1 5 9 3 2" xfId="37418" xr:uid="{00000000-0005-0000-0000-000071090000}"/>
    <cellStyle name="20 % - Akzent1 5 9 4" xfId="26597" xr:uid="{00000000-0005-0000-0000-000072090000}"/>
    <cellStyle name="20 % - Akzent1 6" xfId="1212" xr:uid="{00000000-0005-0000-0000-000073090000}"/>
    <cellStyle name="20 % - Akzent1 6 10" xfId="1213" xr:uid="{00000000-0005-0000-0000-000074090000}"/>
    <cellStyle name="20 % - Akzent1 6 10 2" xfId="32826" xr:uid="{00000000-0005-0000-0000-000075090000}"/>
    <cellStyle name="20 % - Akzent1 6 11" xfId="22004" xr:uid="{00000000-0005-0000-0000-000076090000}"/>
    <cellStyle name="20 % - Akzent1 6 2" xfId="1214" xr:uid="{00000000-0005-0000-0000-000077090000}"/>
    <cellStyle name="20 % - Akzent1 6 2 2" xfId="1215" xr:uid="{00000000-0005-0000-0000-000078090000}"/>
    <cellStyle name="20 % - Akzent1 6 2 2 2" xfId="1216" xr:uid="{00000000-0005-0000-0000-000079090000}"/>
    <cellStyle name="20 % - Akzent1 6 2 2 2 2" xfId="38904" xr:uid="{00000000-0005-0000-0000-00007A090000}"/>
    <cellStyle name="20 % - Akzent1 6 2 2 3" xfId="28083" xr:uid="{00000000-0005-0000-0000-00007B090000}"/>
    <cellStyle name="20 % - Akzent1 6 2 3" xfId="1217" xr:uid="{00000000-0005-0000-0000-00007C090000}"/>
    <cellStyle name="20 % - Akzent1 6 2 3 2" xfId="33504" xr:uid="{00000000-0005-0000-0000-00007D090000}"/>
    <cellStyle name="20 % - Akzent1 6 2 4" xfId="22682" xr:uid="{00000000-0005-0000-0000-00007E090000}"/>
    <cellStyle name="20 % - Akzent1 6 3" xfId="1218" xr:uid="{00000000-0005-0000-0000-00007F090000}"/>
    <cellStyle name="20 % - Akzent1 6 3 2" xfId="1219" xr:uid="{00000000-0005-0000-0000-000080090000}"/>
    <cellStyle name="20 % - Akzent1 6 3 2 2" xfId="1220" xr:uid="{00000000-0005-0000-0000-000081090000}"/>
    <cellStyle name="20 % - Akzent1 6 3 2 2 2" xfId="39562" xr:uid="{00000000-0005-0000-0000-000082090000}"/>
    <cellStyle name="20 % - Akzent1 6 3 2 3" xfId="28741" xr:uid="{00000000-0005-0000-0000-000083090000}"/>
    <cellStyle name="20 % - Akzent1 6 3 3" xfId="1221" xr:uid="{00000000-0005-0000-0000-000084090000}"/>
    <cellStyle name="20 % - Akzent1 6 3 3 2" xfId="34162" xr:uid="{00000000-0005-0000-0000-000085090000}"/>
    <cellStyle name="20 % - Akzent1 6 3 4" xfId="23340" xr:uid="{00000000-0005-0000-0000-000086090000}"/>
    <cellStyle name="20 % - Akzent1 6 4" xfId="1222" xr:uid="{00000000-0005-0000-0000-000087090000}"/>
    <cellStyle name="20 % - Akzent1 6 4 2" xfId="1223" xr:uid="{00000000-0005-0000-0000-000088090000}"/>
    <cellStyle name="20 % - Akzent1 6 4 2 2" xfId="1224" xr:uid="{00000000-0005-0000-0000-000089090000}"/>
    <cellStyle name="20 % - Akzent1 6 4 2 2 2" xfId="40236" xr:uid="{00000000-0005-0000-0000-00008A090000}"/>
    <cellStyle name="20 % - Akzent1 6 4 2 3" xfId="29415" xr:uid="{00000000-0005-0000-0000-00008B090000}"/>
    <cellStyle name="20 % - Akzent1 6 4 3" xfId="1225" xr:uid="{00000000-0005-0000-0000-00008C090000}"/>
    <cellStyle name="20 % - Akzent1 6 4 3 2" xfId="34836" xr:uid="{00000000-0005-0000-0000-00008D090000}"/>
    <cellStyle name="20 % - Akzent1 6 4 4" xfId="24014" xr:uid="{00000000-0005-0000-0000-00008E090000}"/>
    <cellStyle name="20 % - Akzent1 6 5" xfId="1226" xr:uid="{00000000-0005-0000-0000-00008F090000}"/>
    <cellStyle name="20 % - Akzent1 6 5 2" xfId="1227" xr:uid="{00000000-0005-0000-0000-000090090000}"/>
    <cellStyle name="20 % - Akzent1 6 5 2 2" xfId="1228" xr:uid="{00000000-0005-0000-0000-000091090000}"/>
    <cellStyle name="20 % - Akzent1 6 5 2 2 2" xfId="40910" xr:uid="{00000000-0005-0000-0000-000092090000}"/>
    <cellStyle name="20 % - Akzent1 6 5 2 3" xfId="30089" xr:uid="{00000000-0005-0000-0000-000093090000}"/>
    <cellStyle name="20 % - Akzent1 6 5 3" xfId="1229" xr:uid="{00000000-0005-0000-0000-000094090000}"/>
    <cellStyle name="20 % - Akzent1 6 5 3 2" xfId="35510" xr:uid="{00000000-0005-0000-0000-000095090000}"/>
    <cellStyle name="20 % - Akzent1 6 5 4" xfId="24688" xr:uid="{00000000-0005-0000-0000-000096090000}"/>
    <cellStyle name="20 % - Akzent1 6 6" xfId="1230" xr:uid="{00000000-0005-0000-0000-000097090000}"/>
    <cellStyle name="20 % - Akzent1 6 6 2" xfId="1231" xr:uid="{00000000-0005-0000-0000-000098090000}"/>
    <cellStyle name="20 % - Akzent1 6 6 2 2" xfId="1232" xr:uid="{00000000-0005-0000-0000-000099090000}"/>
    <cellStyle name="20 % - Akzent1 6 6 2 2 2" xfId="41584" xr:uid="{00000000-0005-0000-0000-00009A090000}"/>
    <cellStyle name="20 % - Akzent1 6 6 2 3" xfId="30763" xr:uid="{00000000-0005-0000-0000-00009B090000}"/>
    <cellStyle name="20 % - Akzent1 6 6 3" xfId="1233" xr:uid="{00000000-0005-0000-0000-00009C090000}"/>
    <cellStyle name="20 % - Akzent1 6 6 3 2" xfId="36184" xr:uid="{00000000-0005-0000-0000-00009D090000}"/>
    <cellStyle name="20 % - Akzent1 6 6 4" xfId="25362" xr:uid="{00000000-0005-0000-0000-00009E090000}"/>
    <cellStyle name="20 % - Akzent1 6 7" xfId="1234" xr:uid="{00000000-0005-0000-0000-00009F090000}"/>
    <cellStyle name="20 % - Akzent1 6 7 2" xfId="1235" xr:uid="{00000000-0005-0000-0000-0000A0090000}"/>
    <cellStyle name="20 % - Akzent1 6 7 2 2" xfId="1236" xr:uid="{00000000-0005-0000-0000-0000A1090000}"/>
    <cellStyle name="20 % - Akzent1 6 7 2 2 2" xfId="42258" xr:uid="{00000000-0005-0000-0000-0000A2090000}"/>
    <cellStyle name="20 % - Akzent1 6 7 2 3" xfId="31437" xr:uid="{00000000-0005-0000-0000-0000A3090000}"/>
    <cellStyle name="20 % - Akzent1 6 7 3" xfId="1237" xr:uid="{00000000-0005-0000-0000-0000A4090000}"/>
    <cellStyle name="20 % - Akzent1 6 7 3 2" xfId="36858" xr:uid="{00000000-0005-0000-0000-0000A5090000}"/>
    <cellStyle name="20 % - Akzent1 6 7 4" xfId="26036" xr:uid="{00000000-0005-0000-0000-0000A6090000}"/>
    <cellStyle name="20 % - Akzent1 6 8" xfId="1238" xr:uid="{00000000-0005-0000-0000-0000A7090000}"/>
    <cellStyle name="20 % - Akzent1 6 8 2" xfId="1239" xr:uid="{00000000-0005-0000-0000-0000A8090000}"/>
    <cellStyle name="20 % - Akzent1 6 8 2 2" xfId="1240" xr:uid="{00000000-0005-0000-0000-0000A9090000}"/>
    <cellStyle name="20 % - Akzent1 6 8 2 2 2" xfId="42951" xr:uid="{00000000-0005-0000-0000-0000AA090000}"/>
    <cellStyle name="20 % - Akzent1 6 8 2 3" xfId="32130" xr:uid="{00000000-0005-0000-0000-0000AB090000}"/>
    <cellStyle name="20 % - Akzent1 6 8 3" xfId="1241" xr:uid="{00000000-0005-0000-0000-0000AC090000}"/>
    <cellStyle name="20 % - Akzent1 6 8 3 2" xfId="37550" xr:uid="{00000000-0005-0000-0000-0000AD090000}"/>
    <cellStyle name="20 % - Akzent1 6 8 4" xfId="26729" xr:uid="{00000000-0005-0000-0000-0000AE090000}"/>
    <cellStyle name="20 % - Akzent1 6 9" xfId="1242" xr:uid="{00000000-0005-0000-0000-0000AF090000}"/>
    <cellStyle name="20 % - Akzent1 6 9 2" xfId="1243" xr:uid="{00000000-0005-0000-0000-0000B0090000}"/>
    <cellStyle name="20 % - Akzent1 6 9 2 2" xfId="38226" xr:uid="{00000000-0005-0000-0000-0000B1090000}"/>
    <cellStyle name="20 % - Akzent1 6 9 3" xfId="27405" xr:uid="{00000000-0005-0000-0000-0000B2090000}"/>
    <cellStyle name="20 % - Akzent1 7" xfId="1244" xr:uid="{00000000-0005-0000-0000-0000B3090000}"/>
    <cellStyle name="20 % - Akzent1 7 10" xfId="1245" xr:uid="{00000000-0005-0000-0000-0000B4090000}"/>
    <cellStyle name="20 % - Akzent1 7 10 2" xfId="32957" xr:uid="{00000000-0005-0000-0000-0000B5090000}"/>
    <cellStyle name="20 % - Akzent1 7 11" xfId="22135" xr:uid="{00000000-0005-0000-0000-0000B6090000}"/>
    <cellStyle name="20 % - Akzent1 7 2" xfId="1246" xr:uid="{00000000-0005-0000-0000-0000B7090000}"/>
    <cellStyle name="20 % - Akzent1 7 2 2" xfId="1247" xr:uid="{00000000-0005-0000-0000-0000B8090000}"/>
    <cellStyle name="20 % - Akzent1 7 2 2 2" xfId="1248" xr:uid="{00000000-0005-0000-0000-0000B9090000}"/>
    <cellStyle name="20 % - Akzent1 7 2 2 2 2" xfId="39035" xr:uid="{00000000-0005-0000-0000-0000BA090000}"/>
    <cellStyle name="20 % - Akzent1 7 2 2 3" xfId="28214" xr:uid="{00000000-0005-0000-0000-0000BB090000}"/>
    <cellStyle name="20 % - Akzent1 7 2 3" xfId="1249" xr:uid="{00000000-0005-0000-0000-0000BC090000}"/>
    <cellStyle name="20 % - Akzent1 7 2 3 2" xfId="33635" xr:uid="{00000000-0005-0000-0000-0000BD090000}"/>
    <cellStyle name="20 % - Akzent1 7 2 4" xfId="22813" xr:uid="{00000000-0005-0000-0000-0000BE090000}"/>
    <cellStyle name="20 % - Akzent1 7 3" xfId="1250" xr:uid="{00000000-0005-0000-0000-0000BF090000}"/>
    <cellStyle name="20 % - Akzent1 7 3 2" xfId="1251" xr:uid="{00000000-0005-0000-0000-0000C0090000}"/>
    <cellStyle name="20 % - Akzent1 7 3 2 2" xfId="1252" xr:uid="{00000000-0005-0000-0000-0000C1090000}"/>
    <cellStyle name="20 % - Akzent1 7 3 2 2 2" xfId="39693" xr:uid="{00000000-0005-0000-0000-0000C2090000}"/>
    <cellStyle name="20 % - Akzent1 7 3 2 3" xfId="28872" xr:uid="{00000000-0005-0000-0000-0000C3090000}"/>
    <cellStyle name="20 % - Akzent1 7 3 3" xfId="1253" xr:uid="{00000000-0005-0000-0000-0000C4090000}"/>
    <cellStyle name="20 % - Akzent1 7 3 3 2" xfId="34293" xr:uid="{00000000-0005-0000-0000-0000C5090000}"/>
    <cellStyle name="20 % - Akzent1 7 3 4" xfId="23471" xr:uid="{00000000-0005-0000-0000-0000C6090000}"/>
    <cellStyle name="20 % - Akzent1 7 4" xfId="1254" xr:uid="{00000000-0005-0000-0000-0000C7090000}"/>
    <cellStyle name="20 % - Akzent1 7 4 2" xfId="1255" xr:uid="{00000000-0005-0000-0000-0000C8090000}"/>
    <cellStyle name="20 % - Akzent1 7 4 2 2" xfId="1256" xr:uid="{00000000-0005-0000-0000-0000C9090000}"/>
    <cellStyle name="20 % - Akzent1 7 4 2 2 2" xfId="40367" xr:uid="{00000000-0005-0000-0000-0000CA090000}"/>
    <cellStyle name="20 % - Akzent1 7 4 2 3" xfId="29546" xr:uid="{00000000-0005-0000-0000-0000CB090000}"/>
    <cellStyle name="20 % - Akzent1 7 4 3" xfId="1257" xr:uid="{00000000-0005-0000-0000-0000CC090000}"/>
    <cellStyle name="20 % - Akzent1 7 4 3 2" xfId="34967" xr:uid="{00000000-0005-0000-0000-0000CD090000}"/>
    <cellStyle name="20 % - Akzent1 7 4 4" xfId="24145" xr:uid="{00000000-0005-0000-0000-0000CE090000}"/>
    <cellStyle name="20 % - Akzent1 7 5" xfId="1258" xr:uid="{00000000-0005-0000-0000-0000CF090000}"/>
    <cellStyle name="20 % - Akzent1 7 5 2" xfId="1259" xr:uid="{00000000-0005-0000-0000-0000D0090000}"/>
    <cellStyle name="20 % - Akzent1 7 5 2 2" xfId="1260" xr:uid="{00000000-0005-0000-0000-0000D1090000}"/>
    <cellStyle name="20 % - Akzent1 7 5 2 2 2" xfId="41041" xr:uid="{00000000-0005-0000-0000-0000D2090000}"/>
    <cellStyle name="20 % - Akzent1 7 5 2 3" xfId="30220" xr:uid="{00000000-0005-0000-0000-0000D3090000}"/>
    <cellStyle name="20 % - Akzent1 7 5 3" xfId="1261" xr:uid="{00000000-0005-0000-0000-0000D4090000}"/>
    <cellStyle name="20 % - Akzent1 7 5 3 2" xfId="35641" xr:uid="{00000000-0005-0000-0000-0000D5090000}"/>
    <cellStyle name="20 % - Akzent1 7 5 4" xfId="24819" xr:uid="{00000000-0005-0000-0000-0000D6090000}"/>
    <cellStyle name="20 % - Akzent1 7 6" xfId="1262" xr:uid="{00000000-0005-0000-0000-0000D7090000}"/>
    <cellStyle name="20 % - Akzent1 7 6 2" xfId="1263" xr:uid="{00000000-0005-0000-0000-0000D8090000}"/>
    <cellStyle name="20 % - Akzent1 7 6 2 2" xfId="1264" xr:uid="{00000000-0005-0000-0000-0000D9090000}"/>
    <cellStyle name="20 % - Akzent1 7 6 2 2 2" xfId="41715" xr:uid="{00000000-0005-0000-0000-0000DA090000}"/>
    <cellStyle name="20 % - Akzent1 7 6 2 3" xfId="30894" xr:uid="{00000000-0005-0000-0000-0000DB090000}"/>
    <cellStyle name="20 % - Akzent1 7 6 3" xfId="1265" xr:uid="{00000000-0005-0000-0000-0000DC090000}"/>
    <cellStyle name="20 % - Akzent1 7 6 3 2" xfId="36315" xr:uid="{00000000-0005-0000-0000-0000DD090000}"/>
    <cellStyle name="20 % - Akzent1 7 6 4" xfId="25493" xr:uid="{00000000-0005-0000-0000-0000DE090000}"/>
    <cellStyle name="20 % - Akzent1 7 7" xfId="1266" xr:uid="{00000000-0005-0000-0000-0000DF090000}"/>
    <cellStyle name="20 % - Akzent1 7 7 2" xfId="1267" xr:uid="{00000000-0005-0000-0000-0000E0090000}"/>
    <cellStyle name="20 % - Akzent1 7 7 2 2" xfId="1268" xr:uid="{00000000-0005-0000-0000-0000E1090000}"/>
    <cellStyle name="20 % - Akzent1 7 7 2 2 2" xfId="42389" xr:uid="{00000000-0005-0000-0000-0000E2090000}"/>
    <cellStyle name="20 % - Akzent1 7 7 2 3" xfId="31568" xr:uid="{00000000-0005-0000-0000-0000E3090000}"/>
    <cellStyle name="20 % - Akzent1 7 7 3" xfId="1269" xr:uid="{00000000-0005-0000-0000-0000E4090000}"/>
    <cellStyle name="20 % - Akzent1 7 7 3 2" xfId="36989" xr:uid="{00000000-0005-0000-0000-0000E5090000}"/>
    <cellStyle name="20 % - Akzent1 7 7 4" xfId="26167" xr:uid="{00000000-0005-0000-0000-0000E6090000}"/>
    <cellStyle name="20 % - Akzent1 7 8" xfId="1270" xr:uid="{00000000-0005-0000-0000-0000E7090000}"/>
    <cellStyle name="20 % - Akzent1 7 8 2" xfId="1271" xr:uid="{00000000-0005-0000-0000-0000E8090000}"/>
    <cellStyle name="20 % - Akzent1 7 8 2 2" xfId="1272" xr:uid="{00000000-0005-0000-0000-0000E9090000}"/>
    <cellStyle name="20 % - Akzent1 7 8 2 2 2" xfId="43082" xr:uid="{00000000-0005-0000-0000-0000EA090000}"/>
    <cellStyle name="20 % - Akzent1 7 8 2 3" xfId="32261" xr:uid="{00000000-0005-0000-0000-0000EB090000}"/>
    <cellStyle name="20 % - Akzent1 7 8 3" xfId="1273" xr:uid="{00000000-0005-0000-0000-0000EC090000}"/>
    <cellStyle name="20 % - Akzent1 7 8 3 2" xfId="37681" xr:uid="{00000000-0005-0000-0000-0000ED090000}"/>
    <cellStyle name="20 % - Akzent1 7 8 4" xfId="26860" xr:uid="{00000000-0005-0000-0000-0000EE090000}"/>
    <cellStyle name="20 % - Akzent1 7 9" xfId="1274" xr:uid="{00000000-0005-0000-0000-0000EF090000}"/>
    <cellStyle name="20 % - Akzent1 7 9 2" xfId="1275" xr:uid="{00000000-0005-0000-0000-0000F0090000}"/>
    <cellStyle name="20 % - Akzent1 7 9 2 2" xfId="38357" xr:uid="{00000000-0005-0000-0000-0000F1090000}"/>
    <cellStyle name="20 % - Akzent1 7 9 3" xfId="27536" xr:uid="{00000000-0005-0000-0000-0000F2090000}"/>
    <cellStyle name="20 % - Akzent1 8" xfId="1276" xr:uid="{00000000-0005-0000-0000-0000F3090000}"/>
    <cellStyle name="20 % - Akzent1 8 2" xfId="1277" xr:uid="{00000000-0005-0000-0000-0000F4090000}"/>
    <cellStyle name="20 % - Akzent1 8 2 2" xfId="1278" xr:uid="{00000000-0005-0000-0000-0000F5090000}"/>
    <cellStyle name="20 % - Akzent1 8 2 2 2" xfId="38641" xr:uid="{00000000-0005-0000-0000-0000F6090000}"/>
    <cellStyle name="20 % - Akzent1 8 2 3" xfId="27820" xr:uid="{00000000-0005-0000-0000-0000F7090000}"/>
    <cellStyle name="20 % - Akzent1 8 3" xfId="1279" xr:uid="{00000000-0005-0000-0000-0000F8090000}"/>
    <cellStyle name="20 % - Akzent1 8 3 2" xfId="33241" xr:uid="{00000000-0005-0000-0000-0000F9090000}"/>
    <cellStyle name="20 % - Akzent1 8 4" xfId="22419" xr:uid="{00000000-0005-0000-0000-0000FA090000}"/>
    <cellStyle name="20 % - Akzent1 9" xfId="1280" xr:uid="{00000000-0005-0000-0000-0000FB090000}"/>
    <cellStyle name="20 % - Akzent1 9 2" xfId="1281" xr:uid="{00000000-0005-0000-0000-0000FC090000}"/>
    <cellStyle name="20 % - Akzent1 9 2 2" xfId="1282" xr:uid="{00000000-0005-0000-0000-0000FD090000}"/>
    <cellStyle name="20 % - Akzent1 9 2 2 2" xfId="39298" xr:uid="{00000000-0005-0000-0000-0000FE090000}"/>
    <cellStyle name="20 % - Akzent1 9 2 3" xfId="28477" xr:uid="{00000000-0005-0000-0000-0000FF090000}"/>
    <cellStyle name="20 % - Akzent1 9 3" xfId="1283" xr:uid="{00000000-0005-0000-0000-0000000A0000}"/>
    <cellStyle name="20 % - Akzent1 9 3 2" xfId="33898" xr:uid="{00000000-0005-0000-0000-0000010A0000}"/>
    <cellStyle name="20 % - Akzent1 9 4" xfId="23076" xr:uid="{00000000-0005-0000-0000-0000020A0000}"/>
    <cellStyle name="20 % - Akzent2 10" xfId="1284" xr:uid="{00000000-0005-0000-0000-0000030A0000}"/>
    <cellStyle name="20 % - Akzent2 10 2" xfId="1285" xr:uid="{00000000-0005-0000-0000-0000040A0000}"/>
    <cellStyle name="20 % - Akzent2 10 2 2" xfId="1286" xr:uid="{00000000-0005-0000-0000-0000050A0000}"/>
    <cellStyle name="20 % - Akzent2 10 2 2 2" xfId="39978" xr:uid="{00000000-0005-0000-0000-0000060A0000}"/>
    <cellStyle name="20 % - Akzent2 10 2 3" xfId="29157" xr:uid="{00000000-0005-0000-0000-0000070A0000}"/>
    <cellStyle name="20 % - Akzent2 10 3" xfId="1287" xr:uid="{00000000-0005-0000-0000-0000080A0000}"/>
    <cellStyle name="20 % - Akzent2 10 3 2" xfId="34578" xr:uid="{00000000-0005-0000-0000-0000090A0000}"/>
    <cellStyle name="20 % - Akzent2 10 4" xfId="23756" xr:uid="{00000000-0005-0000-0000-00000A0A0000}"/>
    <cellStyle name="20 % - Akzent2 11" xfId="1288" xr:uid="{00000000-0005-0000-0000-00000B0A0000}"/>
    <cellStyle name="20 % - Akzent2 11 2" xfId="1289" xr:uid="{00000000-0005-0000-0000-00000C0A0000}"/>
    <cellStyle name="20 % - Akzent2 11 2 2" xfId="1290" xr:uid="{00000000-0005-0000-0000-00000D0A0000}"/>
    <cellStyle name="20 % - Akzent2 11 2 2 2" xfId="40648" xr:uid="{00000000-0005-0000-0000-00000E0A0000}"/>
    <cellStyle name="20 % - Akzent2 11 2 3" xfId="29827" xr:uid="{00000000-0005-0000-0000-00000F0A0000}"/>
    <cellStyle name="20 % - Akzent2 11 3" xfId="1291" xr:uid="{00000000-0005-0000-0000-0000100A0000}"/>
    <cellStyle name="20 % - Akzent2 11 3 2" xfId="35248" xr:uid="{00000000-0005-0000-0000-0000110A0000}"/>
    <cellStyle name="20 % - Akzent2 11 4" xfId="24426" xr:uid="{00000000-0005-0000-0000-0000120A0000}"/>
    <cellStyle name="20 % - Akzent2 12" xfId="1292" xr:uid="{00000000-0005-0000-0000-0000130A0000}"/>
    <cellStyle name="20 % - Akzent2 12 2" xfId="1293" xr:uid="{00000000-0005-0000-0000-0000140A0000}"/>
    <cellStyle name="20 % - Akzent2 12 2 2" xfId="1294" xr:uid="{00000000-0005-0000-0000-0000150A0000}"/>
    <cellStyle name="20 % - Akzent2 12 2 2 2" xfId="41322" xr:uid="{00000000-0005-0000-0000-0000160A0000}"/>
    <cellStyle name="20 % - Akzent2 12 2 3" xfId="30501" xr:uid="{00000000-0005-0000-0000-0000170A0000}"/>
    <cellStyle name="20 % - Akzent2 12 3" xfId="1295" xr:uid="{00000000-0005-0000-0000-0000180A0000}"/>
    <cellStyle name="20 % - Akzent2 12 3 2" xfId="35922" xr:uid="{00000000-0005-0000-0000-0000190A0000}"/>
    <cellStyle name="20 % - Akzent2 12 4" xfId="25100" xr:uid="{00000000-0005-0000-0000-00001A0A0000}"/>
    <cellStyle name="20 % - Akzent2 13" xfId="1296" xr:uid="{00000000-0005-0000-0000-00001B0A0000}"/>
    <cellStyle name="20 % - Akzent2 13 2" xfId="1297" xr:uid="{00000000-0005-0000-0000-00001C0A0000}"/>
    <cellStyle name="20 % - Akzent2 13 2 2" xfId="1298" xr:uid="{00000000-0005-0000-0000-00001D0A0000}"/>
    <cellStyle name="20 % - Akzent2 13 2 2 2" xfId="41996" xr:uid="{00000000-0005-0000-0000-00001E0A0000}"/>
    <cellStyle name="20 % - Akzent2 13 2 3" xfId="31175" xr:uid="{00000000-0005-0000-0000-00001F0A0000}"/>
    <cellStyle name="20 % - Akzent2 13 3" xfId="1299" xr:uid="{00000000-0005-0000-0000-0000200A0000}"/>
    <cellStyle name="20 % - Akzent2 13 3 2" xfId="36596" xr:uid="{00000000-0005-0000-0000-0000210A0000}"/>
    <cellStyle name="20 % - Akzent2 13 4" xfId="25774" xr:uid="{00000000-0005-0000-0000-0000220A0000}"/>
    <cellStyle name="20 % - Akzent2 14" xfId="1300" xr:uid="{00000000-0005-0000-0000-0000230A0000}"/>
    <cellStyle name="20 % - Akzent2 14 2" xfId="1301" xr:uid="{00000000-0005-0000-0000-0000240A0000}"/>
    <cellStyle name="20 % - Akzent2 14 2 2" xfId="1302" xr:uid="{00000000-0005-0000-0000-0000250A0000}"/>
    <cellStyle name="20 % - Akzent2 14 2 2 2" xfId="42689" xr:uid="{00000000-0005-0000-0000-0000260A0000}"/>
    <cellStyle name="20 % - Akzent2 14 2 3" xfId="31868" xr:uid="{00000000-0005-0000-0000-0000270A0000}"/>
    <cellStyle name="20 % - Akzent2 14 3" xfId="1303" xr:uid="{00000000-0005-0000-0000-0000280A0000}"/>
    <cellStyle name="20 % - Akzent2 14 3 2" xfId="37288" xr:uid="{00000000-0005-0000-0000-0000290A0000}"/>
    <cellStyle name="20 % - Akzent2 14 4" xfId="26467" xr:uid="{00000000-0005-0000-0000-00002A0A0000}"/>
    <cellStyle name="20 % - Akzent2 15" xfId="1304" xr:uid="{00000000-0005-0000-0000-00002B0A0000}"/>
    <cellStyle name="20 % - Akzent2 15 2" xfId="1305" xr:uid="{00000000-0005-0000-0000-00002C0A0000}"/>
    <cellStyle name="20 % - Akzent2 15 2 2" xfId="37964" xr:uid="{00000000-0005-0000-0000-00002D0A0000}"/>
    <cellStyle name="20 % - Akzent2 15 3" xfId="27143" xr:uid="{00000000-0005-0000-0000-00002E0A0000}"/>
    <cellStyle name="20 % - Akzent2 16" xfId="1306" xr:uid="{00000000-0005-0000-0000-00002F0A0000}"/>
    <cellStyle name="20 % - Akzent2 16 2" xfId="1307" xr:uid="{00000000-0005-0000-0000-0000300A0000}"/>
    <cellStyle name="20 % - Akzent2 16 2 2" xfId="43367" xr:uid="{00000000-0005-0000-0000-0000310A0000}"/>
    <cellStyle name="20 % - Akzent2 16 3" xfId="32547" xr:uid="{00000000-0005-0000-0000-0000320A0000}"/>
    <cellStyle name="20 % - Akzent2 17" xfId="1308" xr:uid="{00000000-0005-0000-0000-0000330A0000}"/>
    <cellStyle name="20 % - Akzent2 17 2" xfId="32563" xr:uid="{00000000-0005-0000-0000-0000340A0000}"/>
    <cellStyle name="20 % - Akzent2 18" xfId="1309" xr:uid="{00000000-0005-0000-0000-0000350A0000}"/>
    <cellStyle name="20 % - Akzent2 2" xfId="1310" xr:uid="{00000000-0005-0000-0000-0000360A0000}"/>
    <cellStyle name="20 % - Akzent2 2 10" xfId="1311" xr:uid="{00000000-0005-0000-0000-0000370A0000}"/>
    <cellStyle name="20 % - Akzent2 2 10 2" xfId="1312" xr:uid="{00000000-0005-0000-0000-0000380A0000}"/>
    <cellStyle name="20 % - Akzent2 2 10 2 2" xfId="1313" xr:uid="{00000000-0005-0000-0000-0000390A0000}"/>
    <cellStyle name="20 % - Akzent2 2 10 2 2 2" xfId="40667" xr:uid="{00000000-0005-0000-0000-00003A0A0000}"/>
    <cellStyle name="20 % - Akzent2 2 10 2 3" xfId="29846" xr:uid="{00000000-0005-0000-0000-00003B0A0000}"/>
    <cellStyle name="20 % - Akzent2 2 10 3" xfId="1314" xr:uid="{00000000-0005-0000-0000-00003C0A0000}"/>
    <cellStyle name="20 % - Akzent2 2 10 3 2" xfId="35267" xr:uid="{00000000-0005-0000-0000-00003D0A0000}"/>
    <cellStyle name="20 % - Akzent2 2 10 4" xfId="24445" xr:uid="{00000000-0005-0000-0000-00003E0A0000}"/>
    <cellStyle name="20 % - Akzent2 2 11" xfId="1315" xr:uid="{00000000-0005-0000-0000-00003F0A0000}"/>
    <cellStyle name="20 % - Akzent2 2 11 2" xfId="1316" xr:uid="{00000000-0005-0000-0000-0000400A0000}"/>
    <cellStyle name="20 % - Akzent2 2 11 2 2" xfId="1317" xr:uid="{00000000-0005-0000-0000-0000410A0000}"/>
    <cellStyle name="20 % - Akzent2 2 11 2 2 2" xfId="41341" xr:uid="{00000000-0005-0000-0000-0000420A0000}"/>
    <cellStyle name="20 % - Akzent2 2 11 2 3" xfId="30520" xr:uid="{00000000-0005-0000-0000-0000430A0000}"/>
    <cellStyle name="20 % - Akzent2 2 11 3" xfId="1318" xr:uid="{00000000-0005-0000-0000-0000440A0000}"/>
    <cellStyle name="20 % - Akzent2 2 11 3 2" xfId="35941" xr:uid="{00000000-0005-0000-0000-0000450A0000}"/>
    <cellStyle name="20 % - Akzent2 2 11 4" xfId="25119" xr:uid="{00000000-0005-0000-0000-0000460A0000}"/>
    <cellStyle name="20 % - Akzent2 2 12" xfId="1319" xr:uid="{00000000-0005-0000-0000-0000470A0000}"/>
    <cellStyle name="20 % - Akzent2 2 12 2" xfId="1320" xr:uid="{00000000-0005-0000-0000-0000480A0000}"/>
    <cellStyle name="20 % - Akzent2 2 12 2 2" xfId="1321" xr:uid="{00000000-0005-0000-0000-0000490A0000}"/>
    <cellStyle name="20 % - Akzent2 2 12 2 2 2" xfId="42015" xr:uid="{00000000-0005-0000-0000-00004A0A0000}"/>
    <cellStyle name="20 % - Akzent2 2 12 2 3" xfId="31194" xr:uid="{00000000-0005-0000-0000-00004B0A0000}"/>
    <cellStyle name="20 % - Akzent2 2 12 3" xfId="1322" xr:uid="{00000000-0005-0000-0000-00004C0A0000}"/>
    <cellStyle name="20 % - Akzent2 2 12 3 2" xfId="36615" xr:uid="{00000000-0005-0000-0000-00004D0A0000}"/>
    <cellStyle name="20 % - Akzent2 2 12 4" xfId="25793" xr:uid="{00000000-0005-0000-0000-00004E0A0000}"/>
    <cellStyle name="20 % - Akzent2 2 13" xfId="1323" xr:uid="{00000000-0005-0000-0000-00004F0A0000}"/>
    <cellStyle name="20 % - Akzent2 2 13 2" xfId="1324" xr:uid="{00000000-0005-0000-0000-0000500A0000}"/>
    <cellStyle name="20 % - Akzent2 2 13 2 2" xfId="1325" xr:uid="{00000000-0005-0000-0000-0000510A0000}"/>
    <cellStyle name="20 % - Akzent2 2 13 2 2 2" xfId="42708" xr:uid="{00000000-0005-0000-0000-0000520A0000}"/>
    <cellStyle name="20 % - Akzent2 2 13 2 3" xfId="31887" xr:uid="{00000000-0005-0000-0000-0000530A0000}"/>
    <cellStyle name="20 % - Akzent2 2 13 3" xfId="1326" xr:uid="{00000000-0005-0000-0000-0000540A0000}"/>
    <cellStyle name="20 % - Akzent2 2 13 3 2" xfId="37307" xr:uid="{00000000-0005-0000-0000-0000550A0000}"/>
    <cellStyle name="20 % - Akzent2 2 13 4" xfId="26486" xr:uid="{00000000-0005-0000-0000-0000560A0000}"/>
    <cellStyle name="20 % - Akzent2 2 14" xfId="1327" xr:uid="{00000000-0005-0000-0000-0000570A0000}"/>
    <cellStyle name="20 % - Akzent2 2 14 2" xfId="1328" xr:uid="{00000000-0005-0000-0000-0000580A0000}"/>
    <cellStyle name="20 % - Akzent2 2 14 2 2" xfId="37983" xr:uid="{00000000-0005-0000-0000-0000590A0000}"/>
    <cellStyle name="20 % - Akzent2 2 14 3" xfId="27162" xr:uid="{00000000-0005-0000-0000-00005A0A0000}"/>
    <cellStyle name="20 % - Akzent2 2 15" xfId="1329" xr:uid="{00000000-0005-0000-0000-00005B0A0000}"/>
    <cellStyle name="20 % - Akzent2 2 15 2" xfId="32583" xr:uid="{00000000-0005-0000-0000-00005C0A0000}"/>
    <cellStyle name="20 % - Akzent2 2 16" xfId="21761" xr:uid="{00000000-0005-0000-0000-00005D0A0000}"/>
    <cellStyle name="20 % - Akzent2 2 2" xfId="1330" xr:uid="{00000000-0005-0000-0000-00005E0A0000}"/>
    <cellStyle name="20 % - Akzent2 2 2 10" xfId="1331" xr:uid="{00000000-0005-0000-0000-00005F0A0000}"/>
    <cellStyle name="20 % - Akzent2 2 2 10 2" xfId="1332" xr:uid="{00000000-0005-0000-0000-0000600A0000}"/>
    <cellStyle name="20 % - Akzent2 2 2 10 2 2" xfId="1333" xr:uid="{00000000-0005-0000-0000-0000610A0000}"/>
    <cellStyle name="20 % - Akzent2 2 2 10 2 2 2" xfId="41374" xr:uid="{00000000-0005-0000-0000-0000620A0000}"/>
    <cellStyle name="20 % - Akzent2 2 2 10 2 3" xfId="30553" xr:uid="{00000000-0005-0000-0000-0000630A0000}"/>
    <cellStyle name="20 % - Akzent2 2 2 10 3" xfId="1334" xr:uid="{00000000-0005-0000-0000-0000640A0000}"/>
    <cellStyle name="20 % - Akzent2 2 2 10 3 2" xfId="35974" xr:uid="{00000000-0005-0000-0000-0000650A0000}"/>
    <cellStyle name="20 % - Akzent2 2 2 10 4" xfId="25152" xr:uid="{00000000-0005-0000-0000-0000660A0000}"/>
    <cellStyle name="20 % - Akzent2 2 2 11" xfId="1335" xr:uid="{00000000-0005-0000-0000-0000670A0000}"/>
    <cellStyle name="20 % - Akzent2 2 2 11 2" xfId="1336" xr:uid="{00000000-0005-0000-0000-0000680A0000}"/>
    <cellStyle name="20 % - Akzent2 2 2 11 2 2" xfId="1337" xr:uid="{00000000-0005-0000-0000-0000690A0000}"/>
    <cellStyle name="20 % - Akzent2 2 2 11 2 2 2" xfId="42048" xr:uid="{00000000-0005-0000-0000-00006A0A0000}"/>
    <cellStyle name="20 % - Akzent2 2 2 11 2 3" xfId="31227" xr:uid="{00000000-0005-0000-0000-00006B0A0000}"/>
    <cellStyle name="20 % - Akzent2 2 2 11 3" xfId="1338" xr:uid="{00000000-0005-0000-0000-00006C0A0000}"/>
    <cellStyle name="20 % - Akzent2 2 2 11 3 2" xfId="36648" xr:uid="{00000000-0005-0000-0000-00006D0A0000}"/>
    <cellStyle name="20 % - Akzent2 2 2 11 4" xfId="25826" xr:uid="{00000000-0005-0000-0000-00006E0A0000}"/>
    <cellStyle name="20 % - Akzent2 2 2 12" xfId="1339" xr:uid="{00000000-0005-0000-0000-00006F0A0000}"/>
    <cellStyle name="20 % - Akzent2 2 2 12 2" xfId="1340" xr:uid="{00000000-0005-0000-0000-0000700A0000}"/>
    <cellStyle name="20 % - Akzent2 2 2 12 2 2" xfId="1341" xr:uid="{00000000-0005-0000-0000-0000710A0000}"/>
    <cellStyle name="20 % - Akzent2 2 2 12 2 2 2" xfId="42741" xr:uid="{00000000-0005-0000-0000-0000720A0000}"/>
    <cellStyle name="20 % - Akzent2 2 2 12 2 3" xfId="31920" xr:uid="{00000000-0005-0000-0000-0000730A0000}"/>
    <cellStyle name="20 % - Akzent2 2 2 12 3" xfId="1342" xr:uid="{00000000-0005-0000-0000-0000740A0000}"/>
    <cellStyle name="20 % - Akzent2 2 2 12 3 2" xfId="37340" xr:uid="{00000000-0005-0000-0000-0000750A0000}"/>
    <cellStyle name="20 % - Akzent2 2 2 12 4" xfId="26519" xr:uid="{00000000-0005-0000-0000-0000760A0000}"/>
    <cellStyle name="20 % - Akzent2 2 2 13" xfId="1343" xr:uid="{00000000-0005-0000-0000-0000770A0000}"/>
    <cellStyle name="20 % - Akzent2 2 2 13 2" xfId="1344" xr:uid="{00000000-0005-0000-0000-0000780A0000}"/>
    <cellStyle name="20 % - Akzent2 2 2 13 2 2" xfId="38016" xr:uid="{00000000-0005-0000-0000-0000790A0000}"/>
    <cellStyle name="20 % - Akzent2 2 2 13 3" xfId="27195" xr:uid="{00000000-0005-0000-0000-00007A0A0000}"/>
    <cellStyle name="20 % - Akzent2 2 2 14" xfId="1345" xr:uid="{00000000-0005-0000-0000-00007B0A0000}"/>
    <cellStyle name="20 % - Akzent2 2 2 14 2" xfId="32616" xr:uid="{00000000-0005-0000-0000-00007C0A0000}"/>
    <cellStyle name="20 % - Akzent2 2 2 15" xfId="21794" xr:uid="{00000000-0005-0000-0000-00007D0A0000}"/>
    <cellStyle name="20 % - Akzent2 2 2 2" xfId="1346" xr:uid="{00000000-0005-0000-0000-00007E0A0000}"/>
    <cellStyle name="20 % - Akzent2 2 2 2 10" xfId="1347" xr:uid="{00000000-0005-0000-0000-00007F0A0000}"/>
    <cellStyle name="20 % - Akzent2 2 2 2 10 2" xfId="1348" xr:uid="{00000000-0005-0000-0000-0000800A0000}"/>
    <cellStyle name="20 % - Akzent2 2 2 2 10 2 2" xfId="1349" xr:uid="{00000000-0005-0000-0000-0000810A0000}"/>
    <cellStyle name="20 % - Akzent2 2 2 2 10 2 2 2" xfId="42113" xr:uid="{00000000-0005-0000-0000-0000820A0000}"/>
    <cellStyle name="20 % - Akzent2 2 2 2 10 2 3" xfId="31292" xr:uid="{00000000-0005-0000-0000-0000830A0000}"/>
    <cellStyle name="20 % - Akzent2 2 2 2 10 3" xfId="1350" xr:uid="{00000000-0005-0000-0000-0000840A0000}"/>
    <cellStyle name="20 % - Akzent2 2 2 2 10 3 2" xfId="36713" xr:uid="{00000000-0005-0000-0000-0000850A0000}"/>
    <cellStyle name="20 % - Akzent2 2 2 2 10 4" xfId="25891" xr:uid="{00000000-0005-0000-0000-0000860A0000}"/>
    <cellStyle name="20 % - Akzent2 2 2 2 11" xfId="1351" xr:uid="{00000000-0005-0000-0000-0000870A0000}"/>
    <cellStyle name="20 % - Akzent2 2 2 2 11 2" xfId="1352" xr:uid="{00000000-0005-0000-0000-0000880A0000}"/>
    <cellStyle name="20 % - Akzent2 2 2 2 11 2 2" xfId="1353" xr:uid="{00000000-0005-0000-0000-0000890A0000}"/>
    <cellStyle name="20 % - Akzent2 2 2 2 11 2 2 2" xfId="42806" xr:uid="{00000000-0005-0000-0000-00008A0A0000}"/>
    <cellStyle name="20 % - Akzent2 2 2 2 11 2 3" xfId="31985" xr:uid="{00000000-0005-0000-0000-00008B0A0000}"/>
    <cellStyle name="20 % - Akzent2 2 2 2 11 3" xfId="1354" xr:uid="{00000000-0005-0000-0000-00008C0A0000}"/>
    <cellStyle name="20 % - Akzent2 2 2 2 11 3 2" xfId="37405" xr:uid="{00000000-0005-0000-0000-00008D0A0000}"/>
    <cellStyle name="20 % - Akzent2 2 2 2 11 4" xfId="26584" xr:uid="{00000000-0005-0000-0000-00008E0A0000}"/>
    <cellStyle name="20 % - Akzent2 2 2 2 12" xfId="1355" xr:uid="{00000000-0005-0000-0000-00008F0A0000}"/>
    <cellStyle name="20 % - Akzent2 2 2 2 12 2" xfId="1356" xr:uid="{00000000-0005-0000-0000-0000900A0000}"/>
    <cellStyle name="20 % - Akzent2 2 2 2 12 2 2" xfId="38081" xr:uid="{00000000-0005-0000-0000-0000910A0000}"/>
    <cellStyle name="20 % - Akzent2 2 2 2 12 3" xfId="27260" xr:uid="{00000000-0005-0000-0000-0000920A0000}"/>
    <cellStyle name="20 % - Akzent2 2 2 2 13" xfId="1357" xr:uid="{00000000-0005-0000-0000-0000930A0000}"/>
    <cellStyle name="20 % - Akzent2 2 2 2 13 2" xfId="32681" xr:uid="{00000000-0005-0000-0000-0000940A0000}"/>
    <cellStyle name="20 % - Akzent2 2 2 2 14" xfId="21859" xr:uid="{00000000-0005-0000-0000-0000950A0000}"/>
    <cellStyle name="20 % - Akzent2 2 2 2 2" xfId="1358" xr:uid="{00000000-0005-0000-0000-0000960A0000}"/>
    <cellStyle name="20 % - Akzent2 2 2 2 2 10" xfId="1359" xr:uid="{00000000-0005-0000-0000-0000970A0000}"/>
    <cellStyle name="20 % - Akzent2 2 2 2 2 10 2" xfId="1360" xr:uid="{00000000-0005-0000-0000-0000980A0000}"/>
    <cellStyle name="20 % - Akzent2 2 2 2 2 10 2 2" xfId="38213" xr:uid="{00000000-0005-0000-0000-0000990A0000}"/>
    <cellStyle name="20 % - Akzent2 2 2 2 2 10 3" xfId="27392" xr:uid="{00000000-0005-0000-0000-00009A0A0000}"/>
    <cellStyle name="20 % - Akzent2 2 2 2 2 11" xfId="1361" xr:uid="{00000000-0005-0000-0000-00009B0A0000}"/>
    <cellStyle name="20 % - Akzent2 2 2 2 2 11 2" xfId="32813" xr:uid="{00000000-0005-0000-0000-00009C0A0000}"/>
    <cellStyle name="20 % - Akzent2 2 2 2 2 12" xfId="21991" xr:uid="{00000000-0005-0000-0000-00009D0A0000}"/>
    <cellStyle name="20 % - Akzent2 2 2 2 2 2" xfId="1362" xr:uid="{00000000-0005-0000-0000-00009E0A0000}"/>
    <cellStyle name="20 % - Akzent2 2 2 2 2 2 10" xfId="1363" xr:uid="{00000000-0005-0000-0000-00009F0A0000}"/>
    <cellStyle name="20 % - Akzent2 2 2 2 2 2 10 2" xfId="33208" xr:uid="{00000000-0005-0000-0000-0000A00A0000}"/>
    <cellStyle name="20 % - Akzent2 2 2 2 2 2 11" xfId="22386" xr:uid="{00000000-0005-0000-0000-0000A10A0000}"/>
    <cellStyle name="20 % - Akzent2 2 2 2 2 2 2" xfId="1364" xr:uid="{00000000-0005-0000-0000-0000A20A0000}"/>
    <cellStyle name="20 % - Akzent2 2 2 2 2 2 2 2" xfId="1365" xr:uid="{00000000-0005-0000-0000-0000A30A0000}"/>
    <cellStyle name="20 % - Akzent2 2 2 2 2 2 2 2 2" xfId="1366" xr:uid="{00000000-0005-0000-0000-0000A40A0000}"/>
    <cellStyle name="20 % - Akzent2 2 2 2 2 2 2 2 2 2" xfId="39286" xr:uid="{00000000-0005-0000-0000-0000A50A0000}"/>
    <cellStyle name="20 % - Akzent2 2 2 2 2 2 2 2 3" xfId="28465" xr:uid="{00000000-0005-0000-0000-0000A60A0000}"/>
    <cellStyle name="20 % - Akzent2 2 2 2 2 2 2 3" xfId="1367" xr:uid="{00000000-0005-0000-0000-0000A70A0000}"/>
    <cellStyle name="20 % - Akzent2 2 2 2 2 2 2 3 2" xfId="33886" xr:uid="{00000000-0005-0000-0000-0000A80A0000}"/>
    <cellStyle name="20 % - Akzent2 2 2 2 2 2 2 4" xfId="23064" xr:uid="{00000000-0005-0000-0000-0000A90A0000}"/>
    <cellStyle name="20 % - Akzent2 2 2 2 2 2 3" xfId="1368" xr:uid="{00000000-0005-0000-0000-0000AA0A0000}"/>
    <cellStyle name="20 % - Akzent2 2 2 2 2 2 3 2" xfId="1369" xr:uid="{00000000-0005-0000-0000-0000AB0A0000}"/>
    <cellStyle name="20 % - Akzent2 2 2 2 2 2 3 2 2" xfId="1370" xr:uid="{00000000-0005-0000-0000-0000AC0A0000}"/>
    <cellStyle name="20 % - Akzent2 2 2 2 2 2 3 2 2 2" xfId="39944" xr:uid="{00000000-0005-0000-0000-0000AD0A0000}"/>
    <cellStyle name="20 % - Akzent2 2 2 2 2 2 3 2 3" xfId="29123" xr:uid="{00000000-0005-0000-0000-0000AE0A0000}"/>
    <cellStyle name="20 % - Akzent2 2 2 2 2 2 3 3" xfId="1371" xr:uid="{00000000-0005-0000-0000-0000AF0A0000}"/>
    <cellStyle name="20 % - Akzent2 2 2 2 2 2 3 3 2" xfId="34544" xr:uid="{00000000-0005-0000-0000-0000B00A0000}"/>
    <cellStyle name="20 % - Akzent2 2 2 2 2 2 3 4" xfId="23722" xr:uid="{00000000-0005-0000-0000-0000B10A0000}"/>
    <cellStyle name="20 % - Akzent2 2 2 2 2 2 4" xfId="1372" xr:uid="{00000000-0005-0000-0000-0000B20A0000}"/>
    <cellStyle name="20 % - Akzent2 2 2 2 2 2 4 2" xfId="1373" xr:uid="{00000000-0005-0000-0000-0000B30A0000}"/>
    <cellStyle name="20 % - Akzent2 2 2 2 2 2 4 2 2" xfId="1374" xr:uid="{00000000-0005-0000-0000-0000B40A0000}"/>
    <cellStyle name="20 % - Akzent2 2 2 2 2 2 4 2 2 2" xfId="40618" xr:uid="{00000000-0005-0000-0000-0000B50A0000}"/>
    <cellStyle name="20 % - Akzent2 2 2 2 2 2 4 2 3" xfId="29797" xr:uid="{00000000-0005-0000-0000-0000B60A0000}"/>
    <cellStyle name="20 % - Akzent2 2 2 2 2 2 4 3" xfId="1375" xr:uid="{00000000-0005-0000-0000-0000B70A0000}"/>
    <cellStyle name="20 % - Akzent2 2 2 2 2 2 4 3 2" xfId="35218" xr:uid="{00000000-0005-0000-0000-0000B80A0000}"/>
    <cellStyle name="20 % - Akzent2 2 2 2 2 2 4 4" xfId="24396" xr:uid="{00000000-0005-0000-0000-0000B90A0000}"/>
    <cellStyle name="20 % - Akzent2 2 2 2 2 2 5" xfId="1376" xr:uid="{00000000-0005-0000-0000-0000BA0A0000}"/>
    <cellStyle name="20 % - Akzent2 2 2 2 2 2 5 2" xfId="1377" xr:uid="{00000000-0005-0000-0000-0000BB0A0000}"/>
    <cellStyle name="20 % - Akzent2 2 2 2 2 2 5 2 2" xfId="1378" xr:uid="{00000000-0005-0000-0000-0000BC0A0000}"/>
    <cellStyle name="20 % - Akzent2 2 2 2 2 2 5 2 2 2" xfId="41292" xr:uid="{00000000-0005-0000-0000-0000BD0A0000}"/>
    <cellStyle name="20 % - Akzent2 2 2 2 2 2 5 2 3" xfId="30471" xr:uid="{00000000-0005-0000-0000-0000BE0A0000}"/>
    <cellStyle name="20 % - Akzent2 2 2 2 2 2 5 3" xfId="1379" xr:uid="{00000000-0005-0000-0000-0000BF0A0000}"/>
    <cellStyle name="20 % - Akzent2 2 2 2 2 2 5 3 2" xfId="35892" xr:uid="{00000000-0005-0000-0000-0000C00A0000}"/>
    <cellStyle name="20 % - Akzent2 2 2 2 2 2 5 4" xfId="25070" xr:uid="{00000000-0005-0000-0000-0000C10A0000}"/>
    <cellStyle name="20 % - Akzent2 2 2 2 2 2 6" xfId="1380" xr:uid="{00000000-0005-0000-0000-0000C20A0000}"/>
    <cellStyle name="20 % - Akzent2 2 2 2 2 2 6 2" xfId="1381" xr:uid="{00000000-0005-0000-0000-0000C30A0000}"/>
    <cellStyle name="20 % - Akzent2 2 2 2 2 2 6 2 2" xfId="1382" xr:uid="{00000000-0005-0000-0000-0000C40A0000}"/>
    <cellStyle name="20 % - Akzent2 2 2 2 2 2 6 2 2 2" xfId="41966" xr:uid="{00000000-0005-0000-0000-0000C50A0000}"/>
    <cellStyle name="20 % - Akzent2 2 2 2 2 2 6 2 3" xfId="31145" xr:uid="{00000000-0005-0000-0000-0000C60A0000}"/>
    <cellStyle name="20 % - Akzent2 2 2 2 2 2 6 3" xfId="1383" xr:uid="{00000000-0005-0000-0000-0000C70A0000}"/>
    <cellStyle name="20 % - Akzent2 2 2 2 2 2 6 3 2" xfId="36566" xr:uid="{00000000-0005-0000-0000-0000C80A0000}"/>
    <cellStyle name="20 % - Akzent2 2 2 2 2 2 6 4" xfId="25744" xr:uid="{00000000-0005-0000-0000-0000C90A0000}"/>
    <cellStyle name="20 % - Akzent2 2 2 2 2 2 7" xfId="1384" xr:uid="{00000000-0005-0000-0000-0000CA0A0000}"/>
    <cellStyle name="20 % - Akzent2 2 2 2 2 2 7 2" xfId="1385" xr:uid="{00000000-0005-0000-0000-0000CB0A0000}"/>
    <cellStyle name="20 % - Akzent2 2 2 2 2 2 7 2 2" xfId="1386" xr:uid="{00000000-0005-0000-0000-0000CC0A0000}"/>
    <cellStyle name="20 % - Akzent2 2 2 2 2 2 7 2 2 2" xfId="42640" xr:uid="{00000000-0005-0000-0000-0000CD0A0000}"/>
    <cellStyle name="20 % - Akzent2 2 2 2 2 2 7 2 3" xfId="31819" xr:uid="{00000000-0005-0000-0000-0000CE0A0000}"/>
    <cellStyle name="20 % - Akzent2 2 2 2 2 2 7 3" xfId="1387" xr:uid="{00000000-0005-0000-0000-0000CF0A0000}"/>
    <cellStyle name="20 % - Akzent2 2 2 2 2 2 7 3 2" xfId="37240" xr:uid="{00000000-0005-0000-0000-0000D00A0000}"/>
    <cellStyle name="20 % - Akzent2 2 2 2 2 2 7 4" xfId="26418" xr:uid="{00000000-0005-0000-0000-0000D10A0000}"/>
    <cellStyle name="20 % - Akzent2 2 2 2 2 2 8" xfId="1388" xr:uid="{00000000-0005-0000-0000-0000D20A0000}"/>
    <cellStyle name="20 % - Akzent2 2 2 2 2 2 8 2" xfId="1389" xr:uid="{00000000-0005-0000-0000-0000D30A0000}"/>
    <cellStyle name="20 % - Akzent2 2 2 2 2 2 8 2 2" xfId="1390" xr:uid="{00000000-0005-0000-0000-0000D40A0000}"/>
    <cellStyle name="20 % - Akzent2 2 2 2 2 2 8 2 2 2" xfId="43333" xr:uid="{00000000-0005-0000-0000-0000D50A0000}"/>
    <cellStyle name="20 % - Akzent2 2 2 2 2 2 8 2 3" xfId="32512" xr:uid="{00000000-0005-0000-0000-0000D60A0000}"/>
    <cellStyle name="20 % - Akzent2 2 2 2 2 2 8 3" xfId="1391" xr:uid="{00000000-0005-0000-0000-0000D70A0000}"/>
    <cellStyle name="20 % - Akzent2 2 2 2 2 2 8 3 2" xfId="37932" xr:uid="{00000000-0005-0000-0000-0000D80A0000}"/>
    <cellStyle name="20 % - Akzent2 2 2 2 2 2 8 4" xfId="27111" xr:uid="{00000000-0005-0000-0000-0000D90A0000}"/>
    <cellStyle name="20 % - Akzent2 2 2 2 2 2 9" xfId="1392" xr:uid="{00000000-0005-0000-0000-0000DA0A0000}"/>
    <cellStyle name="20 % - Akzent2 2 2 2 2 2 9 2" xfId="1393" xr:uid="{00000000-0005-0000-0000-0000DB0A0000}"/>
    <cellStyle name="20 % - Akzent2 2 2 2 2 2 9 2 2" xfId="38608" xr:uid="{00000000-0005-0000-0000-0000DC0A0000}"/>
    <cellStyle name="20 % - Akzent2 2 2 2 2 2 9 3" xfId="27787" xr:uid="{00000000-0005-0000-0000-0000DD0A0000}"/>
    <cellStyle name="20 % - Akzent2 2 2 2 2 3" xfId="1394" xr:uid="{00000000-0005-0000-0000-0000DE0A0000}"/>
    <cellStyle name="20 % - Akzent2 2 2 2 2 3 2" xfId="1395" xr:uid="{00000000-0005-0000-0000-0000DF0A0000}"/>
    <cellStyle name="20 % - Akzent2 2 2 2 2 3 2 2" xfId="1396" xr:uid="{00000000-0005-0000-0000-0000E00A0000}"/>
    <cellStyle name="20 % - Akzent2 2 2 2 2 3 2 2 2" xfId="38891" xr:uid="{00000000-0005-0000-0000-0000E10A0000}"/>
    <cellStyle name="20 % - Akzent2 2 2 2 2 3 2 3" xfId="28070" xr:uid="{00000000-0005-0000-0000-0000E20A0000}"/>
    <cellStyle name="20 % - Akzent2 2 2 2 2 3 3" xfId="1397" xr:uid="{00000000-0005-0000-0000-0000E30A0000}"/>
    <cellStyle name="20 % - Akzent2 2 2 2 2 3 3 2" xfId="33491" xr:uid="{00000000-0005-0000-0000-0000E40A0000}"/>
    <cellStyle name="20 % - Akzent2 2 2 2 2 3 4" xfId="22669" xr:uid="{00000000-0005-0000-0000-0000E50A0000}"/>
    <cellStyle name="20 % - Akzent2 2 2 2 2 4" xfId="1398" xr:uid="{00000000-0005-0000-0000-0000E60A0000}"/>
    <cellStyle name="20 % - Akzent2 2 2 2 2 4 2" xfId="1399" xr:uid="{00000000-0005-0000-0000-0000E70A0000}"/>
    <cellStyle name="20 % - Akzent2 2 2 2 2 4 2 2" xfId="1400" xr:uid="{00000000-0005-0000-0000-0000E80A0000}"/>
    <cellStyle name="20 % - Akzent2 2 2 2 2 4 2 2 2" xfId="39549" xr:uid="{00000000-0005-0000-0000-0000E90A0000}"/>
    <cellStyle name="20 % - Akzent2 2 2 2 2 4 2 3" xfId="28728" xr:uid="{00000000-0005-0000-0000-0000EA0A0000}"/>
    <cellStyle name="20 % - Akzent2 2 2 2 2 4 3" xfId="1401" xr:uid="{00000000-0005-0000-0000-0000EB0A0000}"/>
    <cellStyle name="20 % - Akzent2 2 2 2 2 4 3 2" xfId="34149" xr:uid="{00000000-0005-0000-0000-0000EC0A0000}"/>
    <cellStyle name="20 % - Akzent2 2 2 2 2 4 4" xfId="23327" xr:uid="{00000000-0005-0000-0000-0000ED0A0000}"/>
    <cellStyle name="20 % - Akzent2 2 2 2 2 5" xfId="1402" xr:uid="{00000000-0005-0000-0000-0000EE0A0000}"/>
    <cellStyle name="20 % - Akzent2 2 2 2 2 5 2" xfId="1403" xr:uid="{00000000-0005-0000-0000-0000EF0A0000}"/>
    <cellStyle name="20 % - Akzent2 2 2 2 2 5 2 2" xfId="1404" xr:uid="{00000000-0005-0000-0000-0000F00A0000}"/>
    <cellStyle name="20 % - Akzent2 2 2 2 2 5 2 2 2" xfId="40223" xr:uid="{00000000-0005-0000-0000-0000F10A0000}"/>
    <cellStyle name="20 % - Akzent2 2 2 2 2 5 2 3" xfId="29402" xr:uid="{00000000-0005-0000-0000-0000F20A0000}"/>
    <cellStyle name="20 % - Akzent2 2 2 2 2 5 3" xfId="1405" xr:uid="{00000000-0005-0000-0000-0000F30A0000}"/>
    <cellStyle name="20 % - Akzent2 2 2 2 2 5 3 2" xfId="34823" xr:uid="{00000000-0005-0000-0000-0000F40A0000}"/>
    <cellStyle name="20 % - Akzent2 2 2 2 2 5 4" xfId="24001" xr:uid="{00000000-0005-0000-0000-0000F50A0000}"/>
    <cellStyle name="20 % - Akzent2 2 2 2 2 6" xfId="1406" xr:uid="{00000000-0005-0000-0000-0000F60A0000}"/>
    <cellStyle name="20 % - Akzent2 2 2 2 2 6 2" xfId="1407" xr:uid="{00000000-0005-0000-0000-0000F70A0000}"/>
    <cellStyle name="20 % - Akzent2 2 2 2 2 6 2 2" xfId="1408" xr:uid="{00000000-0005-0000-0000-0000F80A0000}"/>
    <cellStyle name="20 % - Akzent2 2 2 2 2 6 2 2 2" xfId="40897" xr:uid="{00000000-0005-0000-0000-0000F90A0000}"/>
    <cellStyle name="20 % - Akzent2 2 2 2 2 6 2 3" xfId="30076" xr:uid="{00000000-0005-0000-0000-0000FA0A0000}"/>
    <cellStyle name="20 % - Akzent2 2 2 2 2 6 3" xfId="1409" xr:uid="{00000000-0005-0000-0000-0000FB0A0000}"/>
    <cellStyle name="20 % - Akzent2 2 2 2 2 6 3 2" xfId="35497" xr:uid="{00000000-0005-0000-0000-0000FC0A0000}"/>
    <cellStyle name="20 % - Akzent2 2 2 2 2 6 4" xfId="24675" xr:uid="{00000000-0005-0000-0000-0000FD0A0000}"/>
    <cellStyle name="20 % - Akzent2 2 2 2 2 7" xfId="1410" xr:uid="{00000000-0005-0000-0000-0000FE0A0000}"/>
    <cellStyle name="20 % - Akzent2 2 2 2 2 7 2" xfId="1411" xr:uid="{00000000-0005-0000-0000-0000FF0A0000}"/>
    <cellStyle name="20 % - Akzent2 2 2 2 2 7 2 2" xfId="1412" xr:uid="{00000000-0005-0000-0000-0000000B0000}"/>
    <cellStyle name="20 % - Akzent2 2 2 2 2 7 2 2 2" xfId="41571" xr:uid="{00000000-0005-0000-0000-0000010B0000}"/>
    <cellStyle name="20 % - Akzent2 2 2 2 2 7 2 3" xfId="30750" xr:uid="{00000000-0005-0000-0000-0000020B0000}"/>
    <cellStyle name="20 % - Akzent2 2 2 2 2 7 3" xfId="1413" xr:uid="{00000000-0005-0000-0000-0000030B0000}"/>
    <cellStyle name="20 % - Akzent2 2 2 2 2 7 3 2" xfId="36171" xr:uid="{00000000-0005-0000-0000-0000040B0000}"/>
    <cellStyle name="20 % - Akzent2 2 2 2 2 7 4" xfId="25349" xr:uid="{00000000-0005-0000-0000-0000050B0000}"/>
    <cellStyle name="20 % - Akzent2 2 2 2 2 8" xfId="1414" xr:uid="{00000000-0005-0000-0000-0000060B0000}"/>
    <cellStyle name="20 % - Akzent2 2 2 2 2 8 2" xfId="1415" xr:uid="{00000000-0005-0000-0000-0000070B0000}"/>
    <cellStyle name="20 % - Akzent2 2 2 2 2 8 2 2" xfId="1416" xr:uid="{00000000-0005-0000-0000-0000080B0000}"/>
    <cellStyle name="20 % - Akzent2 2 2 2 2 8 2 2 2" xfId="42245" xr:uid="{00000000-0005-0000-0000-0000090B0000}"/>
    <cellStyle name="20 % - Akzent2 2 2 2 2 8 2 3" xfId="31424" xr:uid="{00000000-0005-0000-0000-00000A0B0000}"/>
    <cellStyle name="20 % - Akzent2 2 2 2 2 8 3" xfId="1417" xr:uid="{00000000-0005-0000-0000-00000B0B0000}"/>
    <cellStyle name="20 % - Akzent2 2 2 2 2 8 3 2" xfId="36845" xr:uid="{00000000-0005-0000-0000-00000C0B0000}"/>
    <cellStyle name="20 % - Akzent2 2 2 2 2 8 4" xfId="26023" xr:uid="{00000000-0005-0000-0000-00000D0B0000}"/>
    <cellStyle name="20 % - Akzent2 2 2 2 2 9" xfId="1418" xr:uid="{00000000-0005-0000-0000-00000E0B0000}"/>
    <cellStyle name="20 % - Akzent2 2 2 2 2 9 2" xfId="1419" xr:uid="{00000000-0005-0000-0000-00000F0B0000}"/>
    <cellStyle name="20 % - Akzent2 2 2 2 2 9 2 2" xfId="1420" xr:uid="{00000000-0005-0000-0000-0000100B0000}"/>
    <cellStyle name="20 % - Akzent2 2 2 2 2 9 2 2 2" xfId="42938" xr:uid="{00000000-0005-0000-0000-0000110B0000}"/>
    <cellStyle name="20 % - Akzent2 2 2 2 2 9 2 3" xfId="32117" xr:uid="{00000000-0005-0000-0000-0000120B0000}"/>
    <cellStyle name="20 % - Akzent2 2 2 2 2 9 3" xfId="1421" xr:uid="{00000000-0005-0000-0000-0000130B0000}"/>
    <cellStyle name="20 % - Akzent2 2 2 2 2 9 3 2" xfId="37537" xr:uid="{00000000-0005-0000-0000-0000140B0000}"/>
    <cellStyle name="20 % - Akzent2 2 2 2 2 9 4" xfId="26716" xr:uid="{00000000-0005-0000-0000-0000150B0000}"/>
    <cellStyle name="20 % - Akzent2 2 2 2 3" xfId="1422" xr:uid="{00000000-0005-0000-0000-0000160B0000}"/>
    <cellStyle name="20 % - Akzent2 2 2 2 3 10" xfId="1423" xr:uid="{00000000-0005-0000-0000-0000170B0000}"/>
    <cellStyle name="20 % - Akzent2 2 2 2 3 10 2" xfId="32945" xr:uid="{00000000-0005-0000-0000-0000180B0000}"/>
    <cellStyle name="20 % - Akzent2 2 2 2 3 11" xfId="22123" xr:uid="{00000000-0005-0000-0000-0000190B0000}"/>
    <cellStyle name="20 % - Akzent2 2 2 2 3 2" xfId="1424" xr:uid="{00000000-0005-0000-0000-00001A0B0000}"/>
    <cellStyle name="20 % - Akzent2 2 2 2 3 2 2" xfId="1425" xr:uid="{00000000-0005-0000-0000-00001B0B0000}"/>
    <cellStyle name="20 % - Akzent2 2 2 2 3 2 2 2" xfId="1426" xr:uid="{00000000-0005-0000-0000-00001C0B0000}"/>
    <cellStyle name="20 % - Akzent2 2 2 2 3 2 2 2 2" xfId="39023" xr:uid="{00000000-0005-0000-0000-00001D0B0000}"/>
    <cellStyle name="20 % - Akzent2 2 2 2 3 2 2 3" xfId="28202" xr:uid="{00000000-0005-0000-0000-00001E0B0000}"/>
    <cellStyle name="20 % - Akzent2 2 2 2 3 2 3" xfId="1427" xr:uid="{00000000-0005-0000-0000-00001F0B0000}"/>
    <cellStyle name="20 % - Akzent2 2 2 2 3 2 3 2" xfId="33623" xr:uid="{00000000-0005-0000-0000-0000200B0000}"/>
    <cellStyle name="20 % - Akzent2 2 2 2 3 2 4" xfId="22801" xr:uid="{00000000-0005-0000-0000-0000210B0000}"/>
    <cellStyle name="20 % - Akzent2 2 2 2 3 3" xfId="1428" xr:uid="{00000000-0005-0000-0000-0000220B0000}"/>
    <cellStyle name="20 % - Akzent2 2 2 2 3 3 2" xfId="1429" xr:uid="{00000000-0005-0000-0000-0000230B0000}"/>
    <cellStyle name="20 % - Akzent2 2 2 2 3 3 2 2" xfId="1430" xr:uid="{00000000-0005-0000-0000-0000240B0000}"/>
    <cellStyle name="20 % - Akzent2 2 2 2 3 3 2 2 2" xfId="39681" xr:uid="{00000000-0005-0000-0000-0000250B0000}"/>
    <cellStyle name="20 % - Akzent2 2 2 2 3 3 2 3" xfId="28860" xr:uid="{00000000-0005-0000-0000-0000260B0000}"/>
    <cellStyle name="20 % - Akzent2 2 2 2 3 3 3" xfId="1431" xr:uid="{00000000-0005-0000-0000-0000270B0000}"/>
    <cellStyle name="20 % - Akzent2 2 2 2 3 3 3 2" xfId="34281" xr:uid="{00000000-0005-0000-0000-0000280B0000}"/>
    <cellStyle name="20 % - Akzent2 2 2 2 3 3 4" xfId="23459" xr:uid="{00000000-0005-0000-0000-0000290B0000}"/>
    <cellStyle name="20 % - Akzent2 2 2 2 3 4" xfId="1432" xr:uid="{00000000-0005-0000-0000-00002A0B0000}"/>
    <cellStyle name="20 % - Akzent2 2 2 2 3 4 2" xfId="1433" xr:uid="{00000000-0005-0000-0000-00002B0B0000}"/>
    <cellStyle name="20 % - Akzent2 2 2 2 3 4 2 2" xfId="1434" xr:uid="{00000000-0005-0000-0000-00002C0B0000}"/>
    <cellStyle name="20 % - Akzent2 2 2 2 3 4 2 2 2" xfId="40355" xr:uid="{00000000-0005-0000-0000-00002D0B0000}"/>
    <cellStyle name="20 % - Akzent2 2 2 2 3 4 2 3" xfId="29534" xr:uid="{00000000-0005-0000-0000-00002E0B0000}"/>
    <cellStyle name="20 % - Akzent2 2 2 2 3 4 3" xfId="1435" xr:uid="{00000000-0005-0000-0000-00002F0B0000}"/>
    <cellStyle name="20 % - Akzent2 2 2 2 3 4 3 2" xfId="34955" xr:uid="{00000000-0005-0000-0000-0000300B0000}"/>
    <cellStyle name="20 % - Akzent2 2 2 2 3 4 4" xfId="24133" xr:uid="{00000000-0005-0000-0000-0000310B0000}"/>
    <cellStyle name="20 % - Akzent2 2 2 2 3 5" xfId="1436" xr:uid="{00000000-0005-0000-0000-0000320B0000}"/>
    <cellStyle name="20 % - Akzent2 2 2 2 3 5 2" xfId="1437" xr:uid="{00000000-0005-0000-0000-0000330B0000}"/>
    <cellStyle name="20 % - Akzent2 2 2 2 3 5 2 2" xfId="1438" xr:uid="{00000000-0005-0000-0000-0000340B0000}"/>
    <cellStyle name="20 % - Akzent2 2 2 2 3 5 2 2 2" xfId="41029" xr:uid="{00000000-0005-0000-0000-0000350B0000}"/>
    <cellStyle name="20 % - Akzent2 2 2 2 3 5 2 3" xfId="30208" xr:uid="{00000000-0005-0000-0000-0000360B0000}"/>
    <cellStyle name="20 % - Akzent2 2 2 2 3 5 3" xfId="1439" xr:uid="{00000000-0005-0000-0000-0000370B0000}"/>
    <cellStyle name="20 % - Akzent2 2 2 2 3 5 3 2" xfId="35629" xr:uid="{00000000-0005-0000-0000-0000380B0000}"/>
    <cellStyle name="20 % - Akzent2 2 2 2 3 5 4" xfId="24807" xr:uid="{00000000-0005-0000-0000-0000390B0000}"/>
    <cellStyle name="20 % - Akzent2 2 2 2 3 6" xfId="1440" xr:uid="{00000000-0005-0000-0000-00003A0B0000}"/>
    <cellStyle name="20 % - Akzent2 2 2 2 3 6 2" xfId="1441" xr:uid="{00000000-0005-0000-0000-00003B0B0000}"/>
    <cellStyle name="20 % - Akzent2 2 2 2 3 6 2 2" xfId="1442" xr:uid="{00000000-0005-0000-0000-00003C0B0000}"/>
    <cellStyle name="20 % - Akzent2 2 2 2 3 6 2 2 2" xfId="41703" xr:uid="{00000000-0005-0000-0000-00003D0B0000}"/>
    <cellStyle name="20 % - Akzent2 2 2 2 3 6 2 3" xfId="30882" xr:uid="{00000000-0005-0000-0000-00003E0B0000}"/>
    <cellStyle name="20 % - Akzent2 2 2 2 3 6 3" xfId="1443" xr:uid="{00000000-0005-0000-0000-00003F0B0000}"/>
    <cellStyle name="20 % - Akzent2 2 2 2 3 6 3 2" xfId="36303" xr:uid="{00000000-0005-0000-0000-0000400B0000}"/>
    <cellStyle name="20 % - Akzent2 2 2 2 3 6 4" xfId="25481" xr:uid="{00000000-0005-0000-0000-0000410B0000}"/>
    <cellStyle name="20 % - Akzent2 2 2 2 3 7" xfId="1444" xr:uid="{00000000-0005-0000-0000-0000420B0000}"/>
    <cellStyle name="20 % - Akzent2 2 2 2 3 7 2" xfId="1445" xr:uid="{00000000-0005-0000-0000-0000430B0000}"/>
    <cellStyle name="20 % - Akzent2 2 2 2 3 7 2 2" xfId="1446" xr:uid="{00000000-0005-0000-0000-0000440B0000}"/>
    <cellStyle name="20 % - Akzent2 2 2 2 3 7 2 2 2" xfId="42377" xr:uid="{00000000-0005-0000-0000-0000450B0000}"/>
    <cellStyle name="20 % - Akzent2 2 2 2 3 7 2 3" xfId="31556" xr:uid="{00000000-0005-0000-0000-0000460B0000}"/>
    <cellStyle name="20 % - Akzent2 2 2 2 3 7 3" xfId="1447" xr:uid="{00000000-0005-0000-0000-0000470B0000}"/>
    <cellStyle name="20 % - Akzent2 2 2 2 3 7 3 2" xfId="36977" xr:uid="{00000000-0005-0000-0000-0000480B0000}"/>
    <cellStyle name="20 % - Akzent2 2 2 2 3 7 4" xfId="26155" xr:uid="{00000000-0005-0000-0000-0000490B0000}"/>
    <cellStyle name="20 % - Akzent2 2 2 2 3 8" xfId="1448" xr:uid="{00000000-0005-0000-0000-00004A0B0000}"/>
    <cellStyle name="20 % - Akzent2 2 2 2 3 8 2" xfId="1449" xr:uid="{00000000-0005-0000-0000-00004B0B0000}"/>
    <cellStyle name="20 % - Akzent2 2 2 2 3 8 2 2" xfId="1450" xr:uid="{00000000-0005-0000-0000-00004C0B0000}"/>
    <cellStyle name="20 % - Akzent2 2 2 2 3 8 2 2 2" xfId="43070" xr:uid="{00000000-0005-0000-0000-00004D0B0000}"/>
    <cellStyle name="20 % - Akzent2 2 2 2 3 8 2 3" xfId="32249" xr:uid="{00000000-0005-0000-0000-00004E0B0000}"/>
    <cellStyle name="20 % - Akzent2 2 2 2 3 8 3" xfId="1451" xr:uid="{00000000-0005-0000-0000-00004F0B0000}"/>
    <cellStyle name="20 % - Akzent2 2 2 2 3 8 3 2" xfId="37669" xr:uid="{00000000-0005-0000-0000-0000500B0000}"/>
    <cellStyle name="20 % - Akzent2 2 2 2 3 8 4" xfId="26848" xr:uid="{00000000-0005-0000-0000-0000510B0000}"/>
    <cellStyle name="20 % - Akzent2 2 2 2 3 9" xfId="1452" xr:uid="{00000000-0005-0000-0000-0000520B0000}"/>
    <cellStyle name="20 % - Akzent2 2 2 2 3 9 2" xfId="1453" xr:uid="{00000000-0005-0000-0000-0000530B0000}"/>
    <cellStyle name="20 % - Akzent2 2 2 2 3 9 2 2" xfId="38345" xr:uid="{00000000-0005-0000-0000-0000540B0000}"/>
    <cellStyle name="20 % - Akzent2 2 2 2 3 9 3" xfId="27524" xr:uid="{00000000-0005-0000-0000-0000550B0000}"/>
    <cellStyle name="20 % - Akzent2 2 2 2 4" xfId="1454" xr:uid="{00000000-0005-0000-0000-0000560B0000}"/>
    <cellStyle name="20 % - Akzent2 2 2 2 4 10" xfId="1455" xr:uid="{00000000-0005-0000-0000-0000570B0000}"/>
    <cellStyle name="20 % - Akzent2 2 2 2 4 10 2" xfId="33076" xr:uid="{00000000-0005-0000-0000-0000580B0000}"/>
    <cellStyle name="20 % - Akzent2 2 2 2 4 11" xfId="22254" xr:uid="{00000000-0005-0000-0000-0000590B0000}"/>
    <cellStyle name="20 % - Akzent2 2 2 2 4 2" xfId="1456" xr:uid="{00000000-0005-0000-0000-00005A0B0000}"/>
    <cellStyle name="20 % - Akzent2 2 2 2 4 2 2" xfId="1457" xr:uid="{00000000-0005-0000-0000-00005B0B0000}"/>
    <cellStyle name="20 % - Akzent2 2 2 2 4 2 2 2" xfId="1458" xr:uid="{00000000-0005-0000-0000-00005C0B0000}"/>
    <cellStyle name="20 % - Akzent2 2 2 2 4 2 2 2 2" xfId="39154" xr:uid="{00000000-0005-0000-0000-00005D0B0000}"/>
    <cellStyle name="20 % - Akzent2 2 2 2 4 2 2 3" xfId="28333" xr:uid="{00000000-0005-0000-0000-00005E0B0000}"/>
    <cellStyle name="20 % - Akzent2 2 2 2 4 2 3" xfId="1459" xr:uid="{00000000-0005-0000-0000-00005F0B0000}"/>
    <cellStyle name="20 % - Akzent2 2 2 2 4 2 3 2" xfId="33754" xr:uid="{00000000-0005-0000-0000-0000600B0000}"/>
    <cellStyle name="20 % - Akzent2 2 2 2 4 2 4" xfId="22932" xr:uid="{00000000-0005-0000-0000-0000610B0000}"/>
    <cellStyle name="20 % - Akzent2 2 2 2 4 3" xfId="1460" xr:uid="{00000000-0005-0000-0000-0000620B0000}"/>
    <cellStyle name="20 % - Akzent2 2 2 2 4 3 2" xfId="1461" xr:uid="{00000000-0005-0000-0000-0000630B0000}"/>
    <cellStyle name="20 % - Akzent2 2 2 2 4 3 2 2" xfId="1462" xr:uid="{00000000-0005-0000-0000-0000640B0000}"/>
    <cellStyle name="20 % - Akzent2 2 2 2 4 3 2 2 2" xfId="39812" xr:uid="{00000000-0005-0000-0000-0000650B0000}"/>
    <cellStyle name="20 % - Akzent2 2 2 2 4 3 2 3" xfId="28991" xr:uid="{00000000-0005-0000-0000-0000660B0000}"/>
    <cellStyle name="20 % - Akzent2 2 2 2 4 3 3" xfId="1463" xr:uid="{00000000-0005-0000-0000-0000670B0000}"/>
    <cellStyle name="20 % - Akzent2 2 2 2 4 3 3 2" xfId="34412" xr:uid="{00000000-0005-0000-0000-0000680B0000}"/>
    <cellStyle name="20 % - Akzent2 2 2 2 4 3 4" xfId="23590" xr:uid="{00000000-0005-0000-0000-0000690B0000}"/>
    <cellStyle name="20 % - Akzent2 2 2 2 4 4" xfId="1464" xr:uid="{00000000-0005-0000-0000-00006A0B0000}"/>
    <cellStyle name="20 % - Akzent2 2 2 2 4 4 2" xfId="1465" xr:uid="{00000000-0005-0000-0000-00006B0B0000}"/>
    <cellStyle name="20 % - Akzent2 2 2 2 4 4 2 2" xfId="1466" xr:uid="{00000000-0005-0000-0000-00006C0B0000}"/>
    <cellStyle name="20 % - Akzent2 2 2 2 4 4 2 2 2" xfId="40486" xr:uid="{00000000-0005-0000-0000-00006D0B0000}"/>
    <cellStyle name="20 % - Akzent2 2 2 2 4 4 2 3" xfId="29665" xr:uid="{00000000-0005-0000-0000-00006E0B0000}"/>
    <cellStyle name="20 % - Akzent2 2 2 2 4 4 3" xfId="1467" xr:uid="{00000000-0005-0000-0000-00006F0B0000}"/>
    <cellStyle name="20 % - Akzent2 2 2 2 4 4 3 2" xfId="35086" xr:uid="{00000000-0005-0000-0000-0000700B0000}"/>
    <cellStyle name="20 % - Akzent2 2 2 2 4 4 4" xfId="24264" xr:uid="{00000000-0005-0000-0000-0000710B0000}"/>
    <cellStyle name="20 % - Akzent2 2 2 2 4 5" xfId="1468" xr:uid="{00000000-0005-0000-0000-0000720B0000}"/>
    <cellStyle name="20 % - Akzent2 2 2 2 4 5 2" xfId="1469" xr:uid="{00000000-0005-0000-0000-0000730B0000}"/>
    <cellStyle name="20 % - Akzent2 2 2 2 4 5 2 2" xfId="1470" xr:uid="{00000000-0005-0000-0000-0000740B0000}"/>
    <cellStyle name="20 % - Akzent2 2 2 2 4 5 2 2 2" xfId="41160" xr:uid="{00000000-0005-0000-0000-0000750B0000}"/>
    <cellStyle name="20 % - Akzent2 2 2 2 4 5 2 3" xfId="30339" xr:uid="{00000000-0005-0000-0000-0000760B0000}"/>
    <cellStyle name="20 % - Akzent2 2 2 2 4 5 3" xfId="1471" xr:uid="{00000000-0005-0000-0000-0000770B0000}"/>
    <cellStyle name="20 % - Akzent2 2 2 2 4 5 3 2" xfId="35760" xr:uid="{00000000-0005-0000-0000-0000780B0000}"/>
    <cellStyle name="20 % - Akzent2 2 2 2 4 5 4" xfId="24938" xr:uid="{00000000-0005-0000-0000-0000790B0000}"/>
    <cellStyle name="20 % - Akzent2 2 2 2 4 6" xfId="1472" xr:uid="{00000000-0005-0000-0000-00007A0B0000}"/>
    <cellStyle name="20 % - Akzent2 2 2 2 4 6 2" xfId="1473" xr:uid="{00000000-0005-0000-0000-00007B0B0000}"/>
    <cellStyle name="20 % - Akzent2 2 2 2 4 6 2 2" xfId="1474" xr:uid="{00000000-0005-0000-0000-00007C0B0000}"/>
    <cellStyle name="20 % - Akzent2 2 2 2 4 6 2 2 2" xfId="41834" xr:uid="{00000000-0005-0000-0000-00007D0B0000}"/>
    <cellStyle name="20 % - Akzent2 2 2 2 4 6 2 3" xfId="31013" xr:uid="{00000000-0005-0000-0000-00007E0B0000}"/>
    <cellStyle name="20 % - Akzent2 2 2 2 4 6 3" xfId="1475" xr:uid="{00000000-0005-0000-0000-00007F0B0000}"/>
    <cellStyle name="20 % - Akzent2 2 2 2 4 6 3 2" xfId="36434" xr:uid="{00000000-0005-0000-0000-0000800B0000}"/>
    <cellStyle name="20 % - Akzent2 2 2 2 4 6 4" xfId="25612" xr:uid="{00000000-0005-0000-0000-0000810B0000}"/>
    <cellStyle name="20 % - Akzent2 2 2 2 4 7" xfId="1476" xr:uid="{00000000-0005-0000-0000-0000820B0000}"/>
    <cellStyle name="20 % - Akzent2 2 2 2 4 7 2" xfId="1477" xr:uid="{00000000-0005-0000-0000-0000830B0000}"/>
    <cellStyle name="20 % - Akzent2 2 2 2 4 7 2 2" xfId="1478" xr:uid="{00000000-0005-0000-0000-0000840B0000}"/>
    <cellStyle name="20 % - Akzent2 2 2 2 4 7 2 2 2" xfId="42508" xr:uid="{00000000-0005-0000-0000-0000850B0000}"/>
    <cellStyle name="20 % - Akzent2 2 2 2 4 7 2 3" xfId="31687" xr:uid="{00000000-0005-0000-0000-0000860B0000}"/>
    <cellStyle name="20 % - Akzent2 2 2 2 4 7 3" xfId="1479" xr:uid="{00000000-0005-0000-0000-0000870B0000}"/>
    <cellStyle name="20 % - Akzent2 2 2 2 4 7 3 2" xfId="37108" xr:uid="{00000000-0005-0000-0000-0000880B0000}"/>
    <cellStyle name="20 % - Akzent2 2 2 2 4 7 4" xfId="26286" xr:uid="{00000000-0005-0000-0000-0000890B0000}"/>
    <cellStyle name="20 % - Akzent2 2 2 2 4 8" xfId="1480" xr:uid="{00000000-0005-0000-0000-00008A0B0000}"/>
    <cellStyle name="20 % - Akzent2 2 2 2 4 8 2" xfId="1481" xr:uid="{00000000-0005-0000-0000-00008B0B0000}"/>
    <cellStyle name="20 % - Akzent2 2 2 2 4 8 2 2" xfId="1482" xr:uid="{00000000-0005-0000-0000-00008C0B0000}"/>
    <cellStyle name="20 % - Akzent2 2 2 2 4 8 2 2 2" xfId="43201" xr:uid="{00000000-0005-0000-0000-00008D0B0000}"/>
    <cellStyle name="20 % - Akzent2 2 2 2 4 8 2 3" xfId="32380" xr:uid="{00000000-0005-0000-0000-00008E0B0000}"/>
    <cellStyle name="20 % - Akzent2 2 2 2 4 8 3" xfId="1483" xr:uid="{00000000-0005-0000-0000-00008F0B0000}"/>
    <cellStyle name="20 % - Akzent2 2 2 2 4 8 3 2" xfId="37800" xr:uid="{00000000-0005-0000-0000-0000900B0000}"/>
    <cellStyle name="20 % - Akzent2 2 2 2 4 8 4" xfId="26979" xr:uid="{00000000-0005-0000-0000-0000910B0000}"/>
    <cellStyle name="20 % - Akzent2 2 2 2 4 9" xfId="1484" xr:uid="{00000000-0005-0000-0000-0000920B0000}"/>
    <cellStyle name="20 % - Akzent2 2 2 2 4 9 2" xfId="1485" xr:uid="{00000000-0005-0000-0000-0000930B0000}"/>
    <cellStyle name="20 % - Akzent2 2 2 2 4 9 2 2" xfId="38476" xr:uid="{00000000-0005-0000-0000-0000940B0000}"/>
    <cellStyle name="20 % - Akzent2 2 2 2 4 9 3" xfId="27655" xr:uid="{00000000-0005-0000-0000-0000950B0000}"/>
    <cellStyle name="20 % - Akzent2 2 2 2 5" xfId="1486" xr:uid="{00000000-0005-0000-0000-0000960B0000}"/>
    <cellStyle name="20 % - Akzent2 2 2 2 5 2" xfId="1487" xr:uid="{00000000-0005-0000-0000-0000970B0000}"/>
    <cellStyle name="20 % - Akzent2 2 2 2 5 2 2" xfId="1488" xr:uid="{00000000-0005-0000-0000-0000980B0000}"/>
    <cellStyle name="20 % - Akzent2 2 2 2 5 2 2 2" xfId="38759" xr:uid="{00000000-0005-0000-0000-0000990B0000}"/>
    <cellStyle name="20 % - Akzent2 2 2 2 5 2 3" xfId="27938" xr:uid="{00000000-0005-0000-0000-00009A0B0000}"/>
    <cellStyle name="20 % - Akzent2 2 2 2 5 3" xfId="1489" xr:uid="{00000000-0005-0000-0000-00009B0B0000}"/>
    <cellStyle name="20 % - Akzent2 2 2 2 5 3 2" xfId="33359" xr:uid="{00000000-0005-0000-0000-00009C0B0000}"/>
    <cellStyle name="20 % - Akzent2 2 2 2 5 4" xfId="22537" xr:uid="{00000000-0005-0000-0000-00009D0B0000}"/>
    <cellStyle name="20 % - Akzent2 2 2 2 6" xfId="1490" xr:uid="{00000000-0005-0000-0000-00009E0B0000}"/>
    <cellStyle name="20 % - Akzent2 2 2 2 6 2" xfId="1491" xr:uid="{00000000-0005-0000-0000-00009F0B0000}"/>
    <cellStyle name="20 % - Akzent2 2 2 2 6 2 2" xfId="1492" xr:uid="{00000000-0005-0000-0000-0000A00B0000}"/>
    <cellStyle name="20 % - Akzent2 2 2 2 6 2 2 2" xfId="39417" xr:uid="{00000000-0005-0000-0000-0000A10B0000}"/>
    <cellStyle name="20 % - Akzent2 2 2 2 6 2 3" xfId="28596" xr:uid="{00000000-0005-0000-0000-0000A20B0000}"/>
    <cellStyle name="20 % - Akzent2 2 2 2 6 3" xfId="1493" xr:uid="{00000000-0005-0000-0000-0000A30B0000}"/>
    <cellStyle name="20 % - Akzent2 2 2 2 6 3 2" xfId="34017" xr:uid="{00000000-0005-0000-0000-0000A40B0000}"/>
    <cellStyle name="20 % - Akzent2 2 2 2 6 4" xfId="23195" xr:uid="{00000000-0005-0000-0000-0000A50B0000}"/>
    <cellStyle name="20 % - Akzent2 2 2 2 7" xfId="1494" xr:uid="{00000000-0005-0000-0000-0000A60B0000}"/>
    <cellStyle name="20 % - Akzent2 2 2 2 7 2" xfId="1495" xr:uid="{00000000-0005-0000-0000-0000A70B0000}"/>
    <cellStyle name="20 % - Akzent2 2 2 2 7 2 2" xfId="1496" xr:uid="{00000000-0005-0000-0000-0000A80B0000}"/>
    <cellStyle name="20 % - Akzent2 2 2 2 7 2 2 2" xfId="40091" xr:uid="{00000000-0005-0000-0000-0000A90B0000}"/>
    <cellStyle name="20 % - Akzent2 2 2 2 7 2 3" xfId="29270" xr:uid="{00000000-0005-0000-0000-0000AA0B0000}"/>
    <cellStyle name="20 % - Akzent2 2 2 2 7 3" xfId="1497" xr:uid="{00000000-0005-0000-0000-0000AB0B0000}"/>
    <cellStyle name="20 % - Akzent2 2 2 2 7 3 2" xfId="34691" xr:uid="{00000000-0005-0000-0000-0000AC0B0000}"/>
    <cellStyle name="20 % - Akzent2 2 2 2 7 4" xfId="23869" xr:uid="{00000000-0005-0000-0000-0000AD0B0000}"/>
    <cellStyle name="20 % - Akzent2 2 2 2 8" xfId="1498" xr:uid="{00000000-0005-0000-0000-0000AE0B0000}"/>
    <cellStyle name="20 % - Akzent2 2 2 2 8 2" xfId="1499" xr:uid="{00000000-0005-0000-0000-0000AF0B0000}"/>
    <cellStyle name="20 % - Akzent2 2 2 2 8 2 2" xfId="1500" xr:uid="{00000000-0005-0000-0000-0000B00B0000}"/>
    <cellStyle name="20 % - Akzent2 2 2 2 8 2 2 2" xfId="40765" xr:uid="{00000000-0005-0000-0000-0000B10B0000}"/>
    <cellStyle name="20 % - Akzent2 2 2 2 8 2 3" xfId="29944" xr:uid="{00000000-0005-0000-0000-0000B20B0000}"/>
    <cellStyle name="20 % - Akzent2 2 2 2 8 3" xfId="1501" xr:uid="{00000000-0005-0000-0000-0000B30B0000}"/>
    <cellStyle name="20 % - Akzent2 2 2 2 8 3 2" xfId="35365" xr:uid="{00000000-0005-0000-0000-0000B40B0000}"/>
    <cellStyle name="20 % - Akzent2 2 2 2 8 4" xfId="24543" xr:uid="{00000000-0005-0000-0000-0000B50B0000}"/>
    <cellStyle name="20 % - Akzent2 2 2 2 9" xfId="1502" xr:uid="{00000000-0005-0000-0000-0000B60B0000}"/>
    <cellStyle name="20 % - Akzent2 2 2 2 9 2" xfId="1503" xr:uid="{00000000-0005-0000-0000-0000B70B0000}"/>
    <cellStyle name="20 % - Akzent2 2 2 2 9 2 2" xfId="1504" xr:uid="{00000000-0005-0000-0000-0000B80B0000}"/>
    <cellStyle name="20 % - Akzent2 2 2 2 9 2 2 2" xfId="41439" xr:uid="{00000000-0005-0000-0000-0000B90B0000}"/>
    <cellStyle name="20 % - Akzent2 2 2 2 9 2 3" xfId="30618" xr:uid="{00000000-0005-0000-0000-0000BA0B0000}"/>
    <cellStyle name="20 % - Akzent2 2 2 2 9 3" xfId="1505" xr:uid="{00000000-0005-0000-0000-0000BB0B0000}"/>
    <cellStyle name="20 % - Akzent2 2 2 2 9 3 2" xfId="36039" xr:uid="{00000000-0005-0000-0000-0000BC0B0000}"/>
    <cellStyle name="20 % - Akzent2 2 2 2 9 4" xfId="25217" xr:uid="{00000000-0005-0000-0000-0000BD0B0000}"/>
    <cellStyle name="20 % - Akzent2 2 2 3" xfId="1506" xr:uid="{00000000-0005-0000-0000-0000BE0B0000}"/>
    <cellStyle name="20 % - Akzent2 2 2 3 10" xfId="1507" xr:uid="{00000000-0005-0000-0000-0000BF0B0000}"/>
    <cellStyle name="20 % - Akzent2 2 2 3 10 2" xfId="1508" xr:uid="{00000000-0005-0000-0000-0000C00B0000}"/>
    <cellStyle name="20 % - Akzent2 2 2 3 10 2 2" xfId="38148" xr:uid="{00000000-0005-0000-0000-0000C10B0000}"/>
    <cellStyle name="20 % - Akzent2 2 2 3 10 3" xfId="27327" xr:uid="{00000000-0005-0000-0000-0000C20B0000}"/>
    <cellStyle name="20 % - Akzent2 2 2 3 11" xfId="1509" xr:uid="{00000000-0005-0000-0000-0000C30B0000}"/>
    <cellStyle name="20 % - Akzent2 2 2 3 11 2" xfId="32748" xr:uid="{00000000-0005-0000-0000-0000C40B0000}"/>
    <cellStyle name="20 % - Akzent2 2 2 3 12" xfId="21926" xr:uid="{00000000-0005-0000-0000-0000C50B0000}"/>
    <cellStyle name="20 % - Akzent2 2 2 3 2" xfId="1510" xr:uid="{00000000-0005-0000-0000-0000C60B0000}"/>
    <cellStyle name="20 % - Akzent2 2 2 3 2 10" xfId="1511" xr:uid="{00000000-0005-0000-0000-0000C70B0000}"/>
    <cellStyle name="20 % - Akzent2 2 2 3 2 10 2" xfId="33143" xr:uid="{00000000-0005-0000-0000-0000C80B0000}"/>
    <cellStyle name="20 % - Akzent2 2 2 3 2 11" xfId="22321" xr:uid="{00000000-0005-0000-0000-0000C90B0000}"/>
    <cellStyle name="20 % - Akzent2 2 2 3 2 2" xfId="1512" xr:uid="{00000000-0005-0000-0000-0000CA0B0000}"/>
    <cellStyle name="20 % - Akzent2 2 2 3 2 2 2" xfId="1513" xr:uid="{00000000-0005-0000-0000-0000CB0B0000}"/>
    <cellStyle name="20 % - Akzent2 2 2 3 2 2 2 2" xfId="1514" xr:uid="{00000000-0005-0000-0000-0000CC0B0000}"/>
    <cellStyle name="20 % - Akzent2 2 2 3 2 2 2 2 2" xfId="39221" xr:uid="{00000000-0005-0000-0000-0000CD0B0000}"/>
    <cellStyle name="20 % - Akzent2 2 2 3 2 2 2 3" xfId="28400" xr:uid="{00000000-0005-0000-0000-0000CE0B0000}"/>
    <cellStyle name="20 % - Akzent2 2 2 3 2 2 3" xfId="1515" xr:uid="{00000000-0005-0000-0000-0000CF0B0000}"/>
    <cellStyle name="20 % - Akzent2 2 2 3 2 2 3 2" xfId="33821" xr:uid="{00000000-0005-0000-0000-0000D00B0000}"/>
    <cellStyle name="20 % - Akzent2 2 2 3 2 2 4" xfId="22999" xr:uid="{00000000-0005-0000-0000-0000D10B0000}"/>
    <cellStyle name="20 % - Akzent2 2 2 3 2 3" xfId="1516" xr:uid="{00000000-0005-0000-0000-0000D20B0000}"/>
    <cellStyle name="20 % - Akzent2 2 2 3 2 3 2" xfId="1517" xr:uid="{00000000-0005-0000-0000-0000D30B0000}"/>
    <cellStyle name="20 % - Akzent2 2 2 3 2 3 2 2" xfId="1518" xr:uid="{00000000-0005-0000-0000-0000D40B0000}"/>
    <cellStyle name="20 % - Akzent2 2 2 3 2 3 2 2 2" xfId="39879" xr:uid="{00000000-0005-0000-0000-0000D50B0000}"/>
    <cellStyle name="20 % - Akzent2 2 2 3 2 3 2 3" xfId="29058" xr:uid="{00000000-0005-0000-0000-0000D60B0000}"/>
    <cellStyle name="20 % - Akzent2 2 2 3 2 3 3" xfId="1519" xr:uid="{00000000-0005-0000-0000-0000D70B0000}"/>
    <cellStyle name="20 % - Akzent2 2 2 3 2 3 3 2" xfId="34479" xr:uid="{00000000-0005-0000-0000-0000D80B0000}"/>
    <cellStyle name="20 % - Akzent2 2 2 3 2 3 4" xfId="23657" xr:uid="{00000000-0005-0000-0000-0000D90B0000}"/>
    <cellStyle name="20 % - Akzent2 2 2 3 2 4" xfId="1520" xr:uid="{00000000-0005-0000-0000-0000DA0B0000}"/>
    <cellStyle name="20 % - Akzent2 2 2 3 2 4 2" xfId="1521" xr:uid="{00000000-0005-0000-0000-0000DB0B0000}"/>
    <cellStyle name="20 % - Akzent2 2 2 3 2 4 2 2" xfId="1522" xr:uid="{00000000-0005-0000-0000-0000DC0B0000}"/>
    <cellStyle name="20 % - Akzent2 2 2 3 2 4 2 2 2" xfId="40553" xr:uid="{00000000-0005-0000-0000-0000DD0B0000}"/>
    <cellStyle name="20 % - Akzent2 2 2 3 2 4 2 3" xfId="29732" xr:uid="{00000000-0005-0000-0000-0000DE0B0000}"/>
    <cellStyle name="20 % - Akzent2 2 2 3 2 4 3" xfId="1523" xr:uid="{00000000-0005-0000-0000-0000DF0B0000}"/>
    <cellStyle name="20 % - Akzent2 2 2 3 2 4 3 2" xfId="35153" xr:uid="{00000000-0005-0000-0000-0000E00B0000}"/>
    <cellStyle name="20 % - Akzent2 2 2 3 2 4 4" xfId="24331" xr:uid="{00000000-0005-0000-0000-0000E10B0000}"/>
    <cellStyle name="20 % - Akzent2 2 2 3 2 5" xfId="1524" xr:uid="{00000000-0005-0000-0000-0000E20B0000}"/>
    <cellStyle name="20 % - Akzent2 2 2 3 2 5 2" xfId="1525" xr:uid="{00000000-0005-0000-0000-0000E30B0000}"/>
    <cellStyle name="20 % - Akzent2 2 2 3 2 5 2 2" xfId="1526" xr:uid="{00000000-0005-0000-0000-0000E40B0000}"/>
    <cellStyle name="20 % - Akzent2 2 2 3 2 5 2 2 2" xfId="41227" xr:uid="{00000000-0005-0000-0000-0000E50B0000}"/>
    <cellStyle name="20 % - Akzent2 2 2 3 2 5 2 3" xfId="30406" xr:uid="{00000000-0005-0000-0000-0000E60B0000}"/>
    <cellStyle name="20 % - Akzent2 2 2 3 2 5 3" xfId="1527" xr:uid="{00000000-0005-0000-0000-0000E70B0000}"/>
    <cellStyle name="20 % - Akzent2 2 2 3 2 5 3 2" xfId="35827" xr:uid="{00000000-0005-0000-0000-0000E80B0000}"/>
    <cellStyle name="20 % - Akzent2 2 2 3 2 5 4" xfId="25005" xr:uid="{00000000-0005-0000-0000-0000E90B0000}"/>
    <cellStyle name="20 % - Akzent2 2 2 3 2 6" xfId="1528" xr:uid="{00000000-0005-0000-0000-0000EA0B0000}"/>
    <cellStyle name="20 % - Akzent2 2 2 3 2 6 2" xfId="1529" xr:uid="{00000000-0005-0000-0000-0000EB0B0000}"/>
    <cellStyle name="20 % - Akzent2 2 2 3 2 6 2 2" xfId="1530" xr:uid="{00000000-0005-0000-0000-0000EC0B0000}"/>
    <cellStyle name="20 % - Akzent2 2 2 3 2 6 2 2 2" xfId="41901" xr:uid="{00000000-0005-0000-0000-0000ED0B0000}"/>
    <cellStyle name="20 % - Akzent2 2 2 3 2 6 2 3" xfId="31080" xr:uid="{00000000-0005-0000-0000-0000EE0B0000}"/>
    <cellStyle name="20 % - Akzent2 2 2 3 2 6 3" xfId="1531" xr:uid="{00000000-0005-0000-0000-0000EF0B0000}"/>
    <cellStyle name="20 % - Akzent2 2 2 3 2 6 3 2" xfId="36501" xr:uid="{00000000-0005-0000-0000-0000F00B0000}"/>
    <cellStyle name="20 % - Akzent2 2 2 3 2 6 4" xfId="25679" xr:uid="{00000000-0005-0000-0000-0000F10B0000}"/>
    <cellStyle name="20 % - Akzent2 2 2 3 2 7" xfId="1532" xr:uid="{00000000-0005-0000-0000-0000F20B0000}"/>
    <cellStyle name="20 % - Akzent2 2 2 3 2 7 2" xfId="1533" xr:uid="{00000000-0005-0000-0000-0000F30B0000}"/>
    <cellStyle name="20 % - Akzent2 2 2 3 2 7 2 2" xfId="1534" xr:uid="{00000000-0005-0000-0000-0000F40B0000}"/>
    <cellStyle name="20 % - Akzent2 2 2 3 2 7 2 2 2" xfId="42575" xr:uid="{00000000-0005-0000-0000-0000F50B0000}"/>
    <cellStyle name="20 % - Akzent2 2 2 3 2 7 2 3" xfId="31754" xr:uid="{00000000-0005-0000-0000-0000F60B0000}"/>
    <cellStyle name="20 % - Akzent2 2 2 3 2 7 3" xfId="1535" xr:uid="{00000000-0005-0000-0000-0000F70B0000}"/>
    <cellStyle name="20 % - Akzent2 2 2 3 2 7 3 2" xfId="37175" xr:uid="{00000000-0005-0000-0000-0000F80B0000}"/>
    <cellStyle name="20 % - Akzent2 2 2 3 2 7 4" xfId="26353" xr:uid="{00000000-0005-0000-0000-0000F90B0000}"/>
    <cellStyle name="20 % - Akzent2 2 2 3 2 8" xfId="1536" xr:uid="{00000000-0005-0000-0000-0000FA0B0000}"/>
    <cellStyle name="20 % - Akzent2 2 2 3 2 8 2" xfId="1537" xr:uid="{00000000-0005-0000-0000-0000FB0B0000}"/>
    <cellStyle name="20 % - Akzent2 2 2 3 2 8 2 2" xfId="1538" xr:uid="{00000000-0005-0000-0000-0000FC0B0000}"/>
    <cellStyle name="20 % - Akzent2 2 2 3 2 8 2 2 2" xfId="43268" xr:uid="{00000000-0005-0000-0000-0000FD0B0000}"/>
    <cellStyle name="20 % - Akzent2 2 2 3 2 8 2 3" xfId="32447" xr:uid="{00000000-0005-0000-0000-0000FE0B0000}"/>
    <cellStyle name="20 % - Akzent2 2 2 3 2 8 3" xfId="1539" xr:uid="{00000000-0005-0000-0000-0000FF0B0000}"/>
    <cellStyle name="20 % - Akzent2 2 2 3 2 8 3 2" xfId="37867" xr:uid="{00000000-0005-0000-0000-0000000C0000}"/>
    <cellStyle name="20 % - Akzent2 2 2 3 2 8 4" xfId="27046" xr:uid="{00000000-0005-0000-0000-0000010C0000}"/>
    <cellStyle name="20 % - Akzent2 2 2 3 2 9" xfId="1540" xr:uid="{00000000-0005-0000-0000-0000020C0000}"/>
    <cellStyle name="20 % - Akzent2 2 2 3 2 9 2" xfId="1541" xr:uid="{00000000-0005-0000-0000-0000030C0000}"/>
    <cellStyle name="20 % - Akzent2 2 2 3 2 9 2 2" xfId="38543" xr:uid="{00000000-0005-0000-0000-0000040C0000}"/>
    <cellStyle name="20 % - Akzent2 2 2 3 2 9 3" xfId="27722" xr:uid="{00000000-0005-0000-0000-0000050C0000}"/>
    <cellStyle name="20 % - Akzent2 2 2 3 3" xfId="1542" xr:uid="{00000000-0005-0000-0000-0000060C0000}"/>
    <cellStyle name="20 % - Akzent2 2 2 3 3 2" xfId="1543" xr:uid="{00000000-0005-0000-0000-0000070C0000}"/>
    <cellStyle name="20 % - Akzent2 2 2 3 3 2 2" xfId="1544" xr:uid="{00000000-0005-0000-0000-0000080C0000}"/>
    <cellStyle name="20 % - Akzent2 2 2 3 3 2 2 2" xfId="38826" xr:uid="{00000000-0005-0000-0000-0000090C0000}"/>
    <cellStyle name="20 % - Akzent2 2 2 3 3 2 3" xfId="28005" xr:uid="{00000000-0005-0000-0000-00000A0C0000}"/>
    <cellStyle name="20 % - Akzent2 2 2 3 3 3" xfId="1545" xr:uid="{00000000-0005-0000-0000-00000B0C0000}"/>
    <cellStyle name="20 % - Akzent2 2 2 3 3 3 2" xfId="33426" xr:uid="{00000000-0005-0000-0000-00000C0C0000}"/>
    <cellStyle name="20 % - Akzent2 2 2 3 3 4" xfId="22604" xr:uid="{00000000-0005-0000-0000-00000D0C0000}"/>
    <cellStyle name="20 % - Akzent2 2 2 3 4" xfId="1546" xr:uid="{00000000-0005-0000-0000-00000E0C0000}"/>
    <cellStyle name="20 % - Akzent2 2 2 3 4 2" xfId="1547" xr:uid="{00000000-0005-0000-0000-00000F0C0000}"/>
    <cellStyle name="20 % - Akzent2 2 2 3 4 2 2" xfId="1548" xr:uid="{00000000-0005-0000-0000-0000100C0000}"/>
    <cellStyle name="20 % - Akzent2 2 2 3 4 2 2 2" xfId="39484" xr:uid="{00000000-0005-0000-0000-0000110C0000}"/>
    <cellStyle name="20 % - Akzent2 2 2 3 4 2 3" xfId="28663" xr:uid="{00000000-0005-0000-0000-0000120C0000}"/>
    <cellStyle name="20 % - Akzent2 2 2 3 4 3" xfId="1549" xr:uid="{00000000-0005-0000-0000-0000130C0000}"/>
    <cellStyle name="20 % - Akzent2 2 2 3 4 3 2" xfId="34084" xr:uid="{00000000-0005-0000-0000-0000140C0000}"/>
    <cellStyle name="20 % - Akzent2 2 2 3 4 4" xfId="23262" xr:uid="{00000000-0005-0000-0000-0000150C0000}"/>
    <cellStyle name="20 % - Akzent2 2 2 3 5" xfId="1550" xr:uid="{00000000-0005-0000-0000-0000160C0000}"/>
    <cellStyle name="20 % - Akzent2 2 2 3 5 2" xfId="1551" xr:uid="{00000000-0005-0000-0000-0000170C0000}"/>
    <cellStyle name="20 % - Akzent2 2 2 3 5 2 2" xfId="1552" xr:uid="{00000000-0005-0000-0000-0000180C0000}"/>
    <cellStyle name="20 % - Akzent2 2 2 3 5 2 2 2" xfId="40158" xr:uid="{00000000-0005-0000-0000-0000190C0000}"/>
    <cellStyle name="20 % - Akzent2 2 2 3 5 2 3" xfId="29337" xr:uid="{00000000-0005-0000-0000-00001A0C0000}"/>
    <cellStyle name="20 % - Akzent2 2 2 3 5 3" xfId="1553" xr:uid="{00000000-0005-0000-0000-00001B0C0000}"/>
    <cellStyle name="20 % - Akzent2 2 2 3 5 3 2" xfId="34758" xr:uid="{00000000-0005-0000-0000-00001C0C0000}"/>
    <cellStyle name="20 % - Akzent2 2 2 3 5 4" xfId="23936" xr:uid="{00000000-0005-0000-0000-00001D0C0000}"/>
    <cellStyle name="20 % - Akzent2 2 2 3 6" xfId="1554" xr:uid="{00000000-0005-0000-0000-00001E0C0000}"/>
    <cellStyle name="20 % - Akzent2 2 2 3 6 2" xfId="1555" xr:uid="{00000000-0005-0000-0000-00001F0C0000}"/>
    <cellStyle name="20 % - Akzent2 2 2 3 6 2 2" xfId="1556" xr:uid="{00000000-0005-0000-0000-0000200C0000}"/>
    <cellStyle name="20 % - Akzent2 2 2 3 6 2 2 2" xfId="40832" xr:uid="{00000000-0005-0000-0000-0000210C0000}"/>
    <cellStyle name="20 % - Akzent2 2 2 3 6 2 3" xfId="30011" xr:uid="{00000000-0005-0000-0000-0000220C0000}"/>
    <cellStyle name="20 % - Akzent2 2 2 3 6 3" xfId="1557" xr:uid="{00000000-0005-0000-0000-0000230C0000}"/>
    <cellStyle name="20 % - Akzent2 2 2 3 6 3 2" xfId="35432" xr:uid="{00000000-0005-0000-0000-0000240C0000}"/>
    <cellStyle name="20 % - Akzent2 2 2 3 6 4" xfId="24610" xr:uid="{00000000-0005-0000-0000-0000250C0000}"/>
    <cellStyle name="20 % - Akzent2 2 2 3 7" xfId="1558" xr:uid="{00000000-0005-0000-0000-0000260C0000}"/>
    <cellStyle name="20 % - Akzent2 2 2 3 7 2" xfId="1559" xr:uid="{00000000-0005-0000-0000-0000270C0000}"/>
    <cellStyle name="20 % - Akzent2 2 2 3 7 2 2" xfId="1560" xr:uid="{00000000-0005-0000-0000-0000280C0000}"/>
    <cellStyle name="20 % - Akzent2 2 2 3 7 2 2 2" xfId="41506" xr:uid="{00000000-0005-0000-0000-0000290C0000}"/>
    <cellStyle name="20 % - Akzent2 2 2 3 7 2 3" xfId="30685" xr:uid="{00000000-0005-0000-0000-00002A0C0000}"/>
    <cellStyle name="20 % - Akzent2 2 2 3 7 3" xfId="1561" xr:uid="{00000000-0005-0000-0000-00002B0C0000}"/>
    <cellStyle name="20 % - Akzent2 2 2 3 7 3 2" xfId="36106" xr:uid="{00000000-0005-0000-0000-00002C0C0000}"/>
    <cellStyle name="20 % - Akzent2 2 2 3 7 4" xfId="25284" xr:uid="{00000000-0005-0000-0000-00002D0C0000}"/>
    <cellStyle name="20 % - Akzent2 2 2 3 8" xfId="1562" xr:uid="{00000000-0005-0000-0000-00002E0C0000}"/>
    <cellStyle name="20 % - Akzent2 2 2 3 8 2" xfId="1563" xr:uid="{00000000-0005-0000-0000-00002F0C0000}"/>
    <cellStyle name="20 % - Akzent2 2 2 3 8 2 2" xfId="1564" xr:uid="{00000000-0005-0000-0000-0000300C0000}"/>
    <cellStyle name="20 % - Akzent2 2 2 3 8 2 2 2" xfId="42180" xr:uid="{00000000-0005-0000-0000-0000310C0000}"/>
    <cellStyle name="20 % - Akzent2 2 2 3 8 2 3" xfId="31359" xr:uid="{00000000-0005-0000-0000-0000320C0000}"/>
    <cellStyle name="20 % - Akzent2 2 2 3 8 3" xfId="1565" xr:uid="{00000000-0005-0000-0000-0000330C0000}"/>
    <cellStyle name="20 % - Akzent2 2 2 3 8 3 2" xfId="36780" xr:uid="{00000000-0005-0000-0000-0000340C0000}"/>
    <cellStyle name="20 % - Akzent2 2 2 3 8 4" xfId="25958" xr:uid="{00000000-0005-0000-0000-0000350C0000}"/>
    <cellStyle name="20 % - Akzent2 2 2 3 9" xfId="1566" xr:uid="{00000000-0005-0000-0000-0000360C0000}"/>
    <cellStyle name="20 % - Akzent2 2 2 3 9 2" xfId="1567" xr:uid="{00000000-0005-0000-0000-0000370C0000}"/>
    <cellStyle name="20 % - Akzent2 2 2 3 9 2 2" xfId="1568" xr:uid="{00000000-0005-0000-0000-0000380C0000}"/>
    <cellStyle name="20 % - Akzent2 2 2 3 9 2 2 2" xfId="42873" xr:uid="{00000000-0005-0000-0000-0000390C0000}"/>
    <cellStyle name="20 % - Akzent2 2 2 3 9 2 3" xfId="32052" xr:uid="{00000000-0005-0000-0000-00003A0C0000}"/>
    <cellStyle name="20 % - Akzent2 2 2 3 9 3" xfId="1569" xr:uid="{00000000-0005-0000-0000-00003B0C0000}"/>
    <cellStyle name="20 % - Akzent2 2 2 3 9 3 2" xfId="37472" xr:uid="{00000000-0005-0000-0000-00003C0C0000}"/>
    <cellStyle name="20 % - Akzent2 2 2 3 9 4" xfId="26651" xr:uid="{00000000-0005-0000-0000-00003D0C0000}"/>
    <cellStyle name="20 % - Akzent2 2 2 4" xfId="1570" xr:uid="{00000000-0005-0000-0000-00003E0C0000}"/>
    <cellStyle name="20 % - Akzent2 2 2 4 10" xfId="1571" xr:uid="{00000000-0005-0000-0000-00003F0C0000}"/>
    <cellStyle name="20 % - Akzent2 2 2 4 10 2" xfId="32880" xr:uid="{00000000-0005-0000-0000-0000400C0000}"/>
    <cellStyle name="20 % - Akzent2 2 2 4 11" xfId="22058" xr:uid="{00000000-0005-0000-0000-0000410C0000}"/>
    <cellStyle name="20 % - Akzent2 2 2 4 2" xfId="1572" xr:uid="{00000000-0005-0000-0000-0000420C0000}"/>
    <cellStyle name="20 % - Akzent2 2 2 4 2 2" xfId="1573" xr:uid="{00000000-0005-0000-0000-0000430C0000}"/>
    <cellStyle name="20 % - Akzent2 2 2 4 2 2 2" xfId="1574" xr:uid="{00000000-0005-0000-0000-0000440C0000}"/>
    <cellStyle name="20 % - Akzent2 2 2 4 2 2 2 2" xfId="38958" xr:uid="{00000000-0005-0000-0000-0000450C0000}"/>
    <cellStyle name="20 % - Akzent2 2 2 4 2 2 3" xfId="28137" xr:uid="{00000000-0005-0000-0000-0000460C0000}"/>
    <cellStyle name="20 % - Akzent2 2 2 4 2 3" xfId="1575" xr:uid="{00000000-0005-0000-0000-0000470C0000}"/>
    <cellStyle name="20 % - Akzent2 2 2 4 2 3 2" xfId="33558" xr:uid="{00000000-0005-0000-0000-0000480C0000}"/>
    <cellStyle name="20 % - Akzent2 2 2 4 2 4" xfId="22736" xr:uid="{00000000-0005-0000-0000-0000490C0000}"/>
    <cellStyle name="20 % - Akzent2 2 2 4 3" xfId="1576" xr:uid="{00000000-0005-0000-0000-00004A0C0000}"/>
    <cellStyle name="20 % - Akzent2 2 2 4 3 2" xfId="1577" xr:uid="{00000000-0005-0000-0000-00004B0C0000}"/>
    <cellStyle name="20 % - Akzent2 2 2 4 3 2 2" xfId="1578" xr:uid="{00000000-0005-0000-0000-00004C0C0000}"/>
    <cellStyle name="20 % - Akzent2 2 2 4 3 2 2 2" xfId="39616" xr:uid="{00000000-0005-0000-0000-00004D0C0000}"/>
    <cellStyle name="20 % - Akzent2 2 2 4 3 2 3" xfId="28795" xr:uid="{00000000-0005-0000-0000-00004E0C0000}"/>
    <cellStyle name="20 % - Akzent2 2 2 4 3 3" xfId="1579" xr:uid="{00000000-0005-0000-0000-00004F0C0000}"/>
    <cellStyle name="20 % - Akzent2 2 2 4 3 3 2" xfId="34216" xr:uid="{00000000-0005-0000-0000-0000500C0000}"/>
    <cellStyle name="20 % - Akzent2 2 2 4 3 4" xfId="23394" xr:uid="{00000000-0005-0000-0000-0000510C0000}"/>
    <cellStyle name="20 % - Akzent2 2 2 4 4" xfId="1580" xr:uid="{00000000-0005-0000-0000-0000520C0000}"/>
    <cellStyle name="20 % - Akzent2 2 2 4 4 2" xfId="1581" xr:uid="{00000000-0005-0000-0000-0000530C0000}"/>
    <cellStyle name="20 % - Akzent2 2 2 4 4 2 2" xfId="1582" xr:uid="{00000000-0005-0000-0000-0000540C0000}"/>
    <cellStyle name="20 % - Akzent2 2 2 4 4 2 2 2" xfId="40290" xr:uid="{00000000-0005-0000-0000-0000550C0000}"/>
    <cellStyle name="20 % - Akzent2 2 2 4 4 2 3" xfId="29469" xr:uid="{00000000-0005-0000-0000-0000560C0000}"/>
    <cellStyle name="20 % - Akzent2 2 2 4 4 3" xfId="1583" xr:uid="{00000000-0005-0000-0000-0000570C0000}"/>
    <cellStyle name="20 % - Akzent2 2 2 4 4 3 2" xfId="34890" xr:uid="{00000000-0005-0000-0000-0000580C0000}"/>
    <cellStyle name="20 % - Akzent2 2 2 4 4 4" xfId="24068" xr:uid="{00000000-0005-0000-0000-0000590C0000}"/>
    <cellStyle name="20 % - Akzent2 2 2 4 5" xfId="1584" xr:uid="{00000000-0005-0000-0000-00005A0C0000}"/>
    <cellStyle name="20 % - Akzent2 2 2 4 5 2" xfId="1585" xr:uid="{00000000-0005-0000-0000-00005B0C0000}"/>
    <cellStyle name="20 % - Akzent2 2 2 4 5 2 2" xfId="1586" xr:uid="{00000000-0005-0000-0000-00005C0C0000}"/>
    <cellStyle name="20 % - Akzent2 2 2 4 5 2 2 2" xfId="40964" xr:uid="{00000000-0005-0000-0000-00005D0C0000}"/>
    <cellStyle name="20 % - Akzent2 2 2 4 5 2 3" xfId="30143" xr:uid="{00000000-0005-0000-0000-00005E0C0000}"/>
    <cellStyle name="20 % - Akzent2 2 2 4 5 3" xfId="1587" xr:uid="{00000000-0005-0000-0000-00005F0C0000}"/>
    <cellStyle name="20 % - Akzent2 2 2 4 5 3 2" xfId="35564" xr:uid="{00000000-0005-0000-0000-0000600C0000}"/>
    <cellStyle name="20 % - Akzent2 2 2 4 5 4" xfId="24742" xr:uid="{00000000-0005-0000-0000-0000610C0000}"/>
    <cellStyle name="20 % - Akzent2 2 2 4 6" xfId="1588" xr:uid="{00000000-0005-0000-0000-0000620C0000}"/>
    <cellStyle name="20 % - Akzent2 2 2 4 6 2" xfId="1589" xr:uid="{00000000-0005-0000-0000-0000630C0000}"/>
    <cellStyle name="20 % - Akzent2 2 2 4 6 2 2" xfId="1590" xr:uid="{00000000-0005-0000-0000-0000640C0000}"/>
    <cellStyle name="20 % - Akzent2 2 2 4 6 2 2 2" xfId="41638" xr:uid="{00000000-0005-0000-0000-0000650C0000}"/>
    <cellStyle name="20 % - Akzent2 2 2 4 6 2 3" xfId="30817" xr:uid="{00000000-0005-0000-0000-0000660C0000}"/>
    <cellStyle name="20 % - Akzent2 2 2 4 6 3" xfId="1591" xr:uid="{00000000-0005-0000-0000-0000670C0000}"/>
    <cellStyle name="20 % - Akzent2 2 2 4 6 3 2" xfId="36238" xr:uid="{00000000-0005-0000-0000-0000680C0000}"/>
    <cellStyle name="20 % - Akzent2 2 2 4 6 4" xfId="25416" xr:uid="{00000000-0005-0000-0000-0000690C0000}"/>
    <cellStyle name="20 % - Akzent2 2 2 4 7" xfId="1592" xr:uid="{00000000-0005-0000-0000-00006A0C0000}"/>
    <cellStyle name="20 % - Akzent2 2 2 4 7 2" xfId="1593" xr:uid="{00000000-0005-0000-0000-00006B0C0000}"/>
    <cellStyle name="20 % - Akzent2 2 2 4 7 2 2" xfId="1594" xr:uid="{00000000-0005-0000-0000-00006C0C0000}"/>
    <cellStyle name="20 % - Akzent2 2 2 4 7 2 2 2" xfId="42312" xr:uid="{00000000-0005-0000-0000-00006D0C0000}"/>
    <cellStyle name="20 % - Akzent2 2 2 4 7 2 3" xfId="31491" xr:uid="{00000000-0005-0000-0000-00006E0C0000}"/>
    <cellStyle name="20 % - Akzent2 2 2 4 7 3" xfId="1595" xr:uid="{00000000-0005-0000-0000-00006F0C0000}"/>
    <cellStyle name="20 % - Akzent2 2 2 4 7 3 2" xfId="36912" xr:uid="{00000000-0005-0000-0000-0000700C0000}"/>
    <cellStyle name="20 % - Akzent2 2 2 4 7 4" xfId="26090" xr:uid="{00000000-0005-0000-0000-0000710C0000}"/>
    <cellStyle name="20 % - Akzent2 2 2 4 8" xfId="1596" xr:uid="{00000000-0005-0000-0000-0000720C0000}"/>
    <cellStyle name="20 % - Akzent2 2 2 4 8 2" xfId="1597" xr:uid="{00000000-0005-0000-0000-0000730C0000}"/>
    <cellStyle name="20 % - Akzent2 2 2 4 8 2 2" xfId="1598" xr:uid="{00000000-0005-0000-0000-0000740C0000}"/>
    <cellStyle name="20 % - Akzent2 2 2 4 8 2 2 2" xfId="43005" xr:uid="{00000000-0005-0000-0000-0000750C0000}"/>
    <cellStyle name="20 % - Akzent2 2 2 4 8 2 3" xfId="32184" xr:uid="{00000000-0005-0000-0000-0000760C0000}"/>
    <cellStyle name="20 % - Akzent2 2 2 4 8 3" xfId="1599" xr:uid="{00000000-0005-0000-0000-0000770C0000}"/>
    <cellStyle name="20 % - Akzent2 2 2 4 8 3 2" xfId="37604" xr:uid="{00000000-0005-0000-0000-0000780C0000}"/>
    <cellStyle name="20 % - Akzent2 2 2 4 8 4" xfId="26783" xr:uid="{00000000-0005-0000-0000-0000790C0000}"/>
    <cellStyle name="20 % - Akzent2 2 2 4 9" xfId="1600" xr:uid="{00000000-0005-0000-0000-00007A0C0000}"/>
    <cellStyle name="20 % - Akzent2 2 2 4 9 2" xfId="1601" xr:uid="{00000000-0005-0000-0000-00007B0C0000}"/>
    <cellStyle name="20 % - Akzent2 2 2 4 9 2 2" xfId="38280" xr:uid="{00000000-0005-0000-0000-00007C0C0000}"/>
    <cellStyle name="20 % - Akzent2 2 2 4 9 3" xfId="27459" xr:uid="{00000000-0005-0000-0000-00007D0C0000}"/>
    <cellStyle name="20 % - Akzent2 2 2 5" xfId="1602" xr:uid="{00000000-0005-0000-0000-00007E0C0000}"/>
    <cellStyle name="20 % - Akzent2 2 2 5 10" xfId="1603" xr:uid="{00000000-0005-0000-0000-00007F0C0000}"/>
    <cellStyle name="20 % - Akzent2 2 2 5 10 2" xfId="33011" xr:uid="{00000000-0005-0000-0000-0000800C0000}"/>
    <cellStyle name="20 % - Akzent2 2 2 5 11" xfId="22189" xr:uid="{00000000-0005-0000-0000-0000810C0000}"/>
    <cellStyle name="20 % - Akzent2 2 2 5 2" xfId="1604" xr:uid="{00000000-0005-0000-0000-0000820C0000}"/>
    <cellStyle name="20 % - Akzent2 2 2 5 2 2" xfId="1605" xr:uid="{00000000-0005-0000-0000-0000830C0000}"/>
    <cellStyle name="20 % - Akzent2 2 2 5 2 2 2" xfId="1606" xr:uid="{00000000-0005-0000-0000-0000840C0000}"/>
    <cellStyle name="20 % - Akzent2 2 2 5 2 2 2 2" xfId="39089" xr:uid="{00000000-0005-0000-0000-0000850C0000}"/>
    <cellStyle name="20 % - Akzent2 2 2 5 2 2 3" xfId="28268" xr:uid="{00000000-0005-0000-0000-0000860C0000}"/>
    <cellStyle name="20 % - Akzent2 2 2 5 2 3" xfId="1607" xr:uid="{00000000-0005-0000-0000-0000870C0000}"/>
    <cellStyle name="20 % - Akzent2 2 2 5 2 3 2" xfId="33689" xr:uid="{00000000-0005-0000-0000-0000880C0000}"/>
    <cellStyle name="20 % - Akzent2 2 2 5 2 4" xfId="22867" xr:uid="{00000000-0005-0000-0000-0000890C0000}"/>
    <cellStyle name="20 % - Akzent2 2 2 5 3" xfId="1608" xr:uid="{00000000-0005-0000-0000-00008A0C0000}"/>
    <cellStyle name="20 % - Akzent2 2 2 5 3 2" xfId="1609" xr:uid="{00000000-0005-0000-0000-00008B0C0000}"/>
    <cellStyle name="20 % - Akzent2 2 2 5 3 2 2" xfId="1610" xr:uid="{00000000-0005-0000-0000-00008C0C0000}"/>
    <cellStyle name="20 % - Akzent2 2 2 5 3 2 2 2" xfId="39747" xr:uid="{00000000-0005-0000-0000-00008D0C0000}"/>
    <cellStyle name="20 % - Akzent2 2 2 5 3 2 3" xfId="28926" xr:uid="{00000000-0005-0000-0000-00008E0C0000}"/>
    <cellStyle name="20 % - Akzent2 2 2 5 3 3" xfId="1611" xr:uid="{00000000-0005-0000-0000-00008F0C0000}"/>
    <cellStyle name="20 % - Akzent2 2 2 5 3 3 2" xfId="34347" xr:uid="{00000000-0005-0000-0000-0000900C0000}"/>
    <cellStyle name="20 % - Akzent2 2 2 5 3 4" xfId="23525" xr:uid="{00000000-0005-0000-0000-0000910C0000}"/>
    <cellStyle name="20 % - Akzent2 2 2 5 4" xfId="1612" xr:uid="{00000000-0005-0000-0000-0000920C0000}"/>
    <cellStyle name="20 % - Akzent2 2 2 5 4 2" xfId="1613" xr:uid="{00000000-0005-0000-0000-0000930C0000}"/>
    <cellStyle name="20 % - Akzent2 2 2 5 4 2 2" xfId="1614" xr:uid="{00000000-0005-0000-0000-0000940C0000}"/>
    <cellStyle name="20 % - Akzent2 2 2 5 4 2 2 2" xfId="40421" xr:uid="{00000000-0005-0000-0000-0000950C0000}"/>
    <cellStyle name="20 % - Akzent2 2 2 5 4 2 3" xfId="29600" xr:uid="{00000000-0005-0000-0000-0000960C0000}"/>
    <cellStyle name="20 % - Akzent2 2 2 5 4 3" xfId="1615" xr:uid="{00000000-0005-0000-0000-0000970C0000}"/>
    <cellStyle name="20 % - Akzent2 2 2 5 4 3 2" xfId="35021" xr:uid="{00000000-0005-0000-0000-0000980C0000}"/>
    <cellStyle name="20 % - Akzent2 2 2 5 4 4" xfId="24199" xr:uid="{00000000-0005-0000-0000-0000990C0000}"/>
    <cellStyle name="20 % - Akzent2 2 2 5 5" xfId="1616" xr:uid="{00000000-0005-0000-0000-00009A0C0000}"/>
    <cellStyle name="20 % - Akzent2 2 2 5 5 2" xfId="1617" xr:uid="{00000000-0005-0000-0000-00009B0C0000}"/>
    <cellStyle name="20 % - Akzent2 2 2 5 5 2 2" xfId="1618" xr:uid="{00000000-0005-0000-0000-00009C0C0000}"/>
    <cellStyle name="20 % - Akzent2 2 2 5 5 2 2 2" xfId="41095" xr:uid="{00000000-0005-0000-0000-00009D0C0000}"/>
    <cellStyle name="20 % - Akzent2 2 2 5 5 2 3" xfId="30274" xr:uid="{00000000-0005-0000-0000-00009E0C0000}"/>
    <cellStyle name="20 % - Akzent2 2 2 5 5 3" xfId="1619" xr:uid="{00000000-0005-0000-0000-00009F0C0000}"/>
    <cellStyle name="20 % - Akzent2 2 2 5 5 3 2" xfId="35695" xr:uid="{00000000-0005-0000-0000-0000A00C0000}"/>
    <cellStyle name="20 % - Akzent2 2 2 5 5 4" xfId="24873" xr:uid="{00000000-0005-0000-0000-0000A10C0000}"/>
    <cellStyle name="20 % - Akzent2 2 2 5 6" xfId="1620" xr:uid="{00000000-0005-0000-0000-0000A20C0000}"/>
    <cellStyle name="20 % - Akzent2 2 2 5 6 2" xfId="1621" xr:uid="{00000000-0005-0000-0000-0000A30C0000}"/>
    <cellStyle name="20 % - Akzent2 2 2 5 6 2 2" xfId="1622" xr:uid="{00000000-0005-0000-0000-0000A40C0000}"/>
    <cellStyle name="20 % - Akzent2 2 2 5 6 2 2 2" xfId="41769" xr:uid="{00000000-0005-0000-0000-0000A50C0000}"/>
    <cellStyle name="20 % - Akzent2 2 2 5 6 2 3" xfId="30948" xr:uid="{00000000-0005-0000-0000-0000A60C0000}"/>
    <cellStyle name="20 % - Akzent2 2 2 5 6 3" xfId="1623" xr:uid="{00000000-0005-0000-0000-0000A70C0000}"/>
    <cellStyle name="20 % - Akzent2 2 2 5 6 3 2" xfId="36369" xr:uid="{00000000-0005-0000-0000-0000A80C0000}"/>
    <cellStyle name="20 % - Akzent2 2 2 5 6 4" xfId="25547" xr:uid="{00000000-0005-0000-0000-0000A90C0000}"/>
    <cellStyle name="20 % - Akzent2 2 2 5 7" xfId="1624" xr:uid="{00000000-0005-0000-0000-0000AA0C0000}"/>
    <cellStyle name="20 % - Akzent2 2 2 5 7 2" xfId="1625" xr:uid="{00000000-0005-0000-0000-0000AB0C0000}"/>
    <cellStyle name="20 % - Akzent2 2 2 5 7 2 2" xfId="1626" xr:uid="{00000000-0005-0000-0000-0000AC0C0000}"/>
    <cellStyle name="20 % - Akzent2 2 2 5 7 2 2 2" xfId="42443" xr:uid="{00000000-0005-0000-0000-0000AD0C0000}"/>
    <cellStyle name="20 % - Akzent2 2 2 5 7 2 3" xfId="31622" xr:uid="{00000000-0005-0000-0000-0000AE0C0000}"/>
    <cellStyle name="20 % - Akzent2 2 2 5 7 3" xfId="1627" xr:uid="{00000000-0005-0000-0000-0000AF0C0000}"/>
    <cellStyle name="20 % - Akzent2 2 2 5 7 3 2" xfId="37043" xr:uid="{00000000-0005-0000-0000-0000B00C0000}"/>
    <cellStyle name="20 % - Akzent2 2 2 5 7 4" xfId="26221" xr:uid="{00000000-0005-0000-0000-0000B10C0000}"/>
    <cellStyle name="20 % - Akzent2 2 2 5 8" xfId="1628" xr:uid="{00000000-0005-0000-0000-0000B20C0000}"/>
    <cellStyle name="20 % - Akzent2 2 2 5 8 2" xfId="1629" xr:uid="{00000000-0005-0000-0000-0000B30C0000}"/>
    <cellStyle name="20 % - Akzent2 2 2 5 8 2 2" xfId="1630" xr:uid="{00000000-0005-0000-0000-0000B40C0000}"/>
    <cellStyle name="20 % - Akzent2 2 2 5 8 2 2 2" xfId="43136" xr:uid="{00000000-0005-0000-0000-0000B50C0000}"/>
    <cellStyle name="20 % - Akzent2 2 2 5 8 2 3" xfId="32315" xr:uid="{00000000-0005-0000-0000-0000B60C0000}"/>
    <cellStyle name="20 % - Akzent2 2 2 5 8 3" xfId="1631" xr:uid="{00000000-0005-0000-0000-0000B70C0000}"/>
    <cellStyle name="20 % - Akzent2 2 2 5 8 3 2" xfId="37735" xr:uid="{00000000-0005-0000-0000-0000B80C0000}"/>
    <cellStyle name="20 % - Akzent2 2 2 5 8 4" xfId="26914" xr:uid="{00000000-0005-0000-0000-0000B90C0000}"/>
    <cellStyle name="20 % - Akzent2 2 2 5 9" xfId="1632" xr:uid="{00000000-0005-0000-0000-0000BA0C0000}"/>
    <cellStyle name="20 % - Akzent2 2 2 5 9 2" xfId="1633" xr:uid="{00000000-0005-0000-0000-0000BB0C0000}"/>
    <cellStyle name="20 % - Akzent2 2 2 5 9 2 2" xfId="38411" xr:uid="{00000000-0005-0000-0000-0000BC0C0000}"/>
    <cellStyle name="20 % - Akzent2 2 2 5 9 3" xfId="27590" xr:uid="{00000000-0005-0000-0000-0000BD0C0000}"/>
    <cellStyle name="20 % - Akzent2 2 2 6" xfId="1634" xr:uid="{00000000-0005-0000-0000-0000BE0C0000}"/>
    <cellStyle name="20 % - Akzent2 2 2 6 2" xfId="1635" xr:uid="{00000000-0005-0000-0000-0000BF0C0000}"/>
    <cellStyle name="20 % - Akzent2 2 2 6 2 2" xfId="1636" xr:uid="{00000000-0005-0000-0000-0000C00C0000}"/>
    <cellStyle name="20 % - Akzent2 2 2 6 2 2 2" xfId="38694" xr:uid="{00000000-0005-0000-0000-0000C10C0000}"/>
    <cellStyle name="20 % - Akzent2 2 2 6 2 3" xfId="27873" xr:uid="{00000000-0005-0000-0000-0000C20C0000}"/>
    <cellStyle name="20 % - Akzent2 2 2 6 3" xfId="1637" xr:uid="{00000000-0005-0000-0000-0000C30C0000}"/>
    <cellStyle name="20 % - Akzent2 2 2 6 3 2" xfId="33294" xr:uid="{00000000-0005-0000-0000-0000C40C0000}"/>
    <cellStyle name="20 % - Akzent2 2 2 6 4" xfId="22472" xr:uid="{00000000-0005-0000-0000-0000C50C0000}"/>
    <cellStyle name="20 % - Akzent2 2 2 7" xfId="1638" xr:uid="{00000000-0005-0000-0000-0000C60C0000}"/>
    <cellStyle name="20 % - Akzent2 2 2 7 2" xfId="1639" xr:uid="{00000000-0005-0000-0000-0000C70C0000}"/>
    <cellStyle name="20 % - Akzent2 2 2 7 2 2" xfId="1640" xr:uid="{00000000-0005-0000-0000-0000C80C0000}"/>
    <cellStyle name="20 % - Akzent2 2 2 7 2 2 2" xfId="39352" xr:uid="{00000000-0005-0000-0000-0000C90C0000}"/>
    <cellStyle name="20 % - Akzent2 2 2 7 2 3" xfId="28531" xr:uid="{00000000-0005-0000-0000-0000CA0C0000}"/>
    <cellStyle name="20 % - Akzent2 2 2 7 3" xfId="1641" xr:uid="{00000000-0005-0000-0000-0000CB0C0000}"/>
    <cellStyle name="20 % - Akzent2 2 2 7 3 2" xfId="33952" xr:uid="{00000000-0005-0000-0000-0000CC0C0000}"/>
    <cellStyle name="20 % - Akzent2 2 2 7 4" xfId="23130" xr:uid="{00000000-0005-0000-0000-0000CD0C0000}"/>
    <cellStyle name="20 % - Akzent2 2 2 8" xfId="1642" xr:uid="{00000000-0005-0000-0000-0000CE0C0000}"/>
    <cellStyle name="20 % - Akzent2 2 2 8 2" xfId="1643" xr:uid="{00000000-0005-0000-0000-0000CF0C0000}"/>
    <cellStyle name="20 % - Akzent2 2 2 8 2 2" xfId="1644" xr:uid="{00000000-0005-0000-0000-0000D00C0000}"/>
    <cellStyle name="20 % - Akzent2 2 2 8 2 2 2" xfId="40027" xr:uid="{00000000-0005-0000-0000-0000D10C0000}"/>
    <cellStyle name="20 % - Akzent2 2 2 8 2 3" xfId="29206" xr:uid="{00000000-0005-0000-0000-0000D20C0000}"/>
    <cellStyle name="20 % - Akzent2 2 2 8 3" xfId="1645" xr:uid="{00000000-0005-0000-0000-0000D30C0000}"/>
    <cellStyle name="20 % - Akzent2 2 2 8 3 2" xfId="34627" xr:uid="{00000000-0005-0000-0000-0000D40C0000}"/>
    <cellStyle name="20 % - Akzent2 2 2 8 4" xfId="23805" xr:uid="{00000000-0005-0000-0000-0000D50C0000}"/>
    <cellStyle name="20 % - Akzent2 2 2 9" xfId="1646" xr:uid="{00000000-0005-0000-0000-0000D60C0000}"/>
    <cellStyle name="20 % - Akzent2 2 2 9 2" xfId="1647" xr:uid="{00000000-0005-0000-0000-0000D70C0000}"/>
    <cellStyle name="20 % - Akzent2 2 2 9 2 2" xfId="1648" xr:uid="{00000000-0005-0000-0000-0000D80C0000}"/>
    <cellStyle name="20 % - Akzent2 2 2 9 2 2 2" xfId="40700" xr:uid="{00000000-0005-0000-0000-0000D90C0000}"/>
    <cellStyle name="20 % - Akzent2 2 2 9 2 3" xfId="29879" xr:uid="{00000000-0005-0000-0000-0000DA0C0000}"/>
    <cellStyle name="20 % - Akzent2 2 2 9 3" xfId="1649" xr:uid="{00000000-0005-0000-0000-0000DB0C0000}"/>
    <cellStyle name="20 % - Akzent2 2 2 9 3 2" xfId="35300" xr:uid="{00000000-0005-0000-0000-0000DC0C0000}"/>
    <cellStyle name="20 % - Akzent2 2 2 9 4" xfId="24478" xr:uid="{00000000-0005-0000-0000-0000DD0C0000}"/>
    <cellStyle name="20 % - Akzent2 2 3" xfId="1650" xr:uid="{00000000-0005-0000-0000-0000DE0C0000}"/>
    <cellStyle name="20 % - Akzent2 2 3 10" xfId="1651" xr:uid="{00000000-0005-0000-0000-0000DF0C0000}"/>
    <cellStyle name="20 % - Akzent2 2 3 10 2" xfId="1652" xr:uid="{00000000-0005-0000-0000-0000E00C0000}"/>
    <cellStyle name="20 % - Akzent2 2 3 10 2 2" xfId="1653" xr:uid="{00000000-0005-0000-0000-0000E10C0000}"/>
    <cellStyle name="20 % - Akzent2 2 3 10 2 2 2" xfId="42080" xr:uid="{00000000-0005-0000-0000-0000E20C0000}"/>
    <cellStyle name="20 % - Akzent2 2 3 10 2 3" xfId="31259" xr:uid="{00000000-0005-0000-0000-0000E30C0000}"/>
    <cellStyle name="20 % - Akzent2 2 3 10 3" xfId="1654" xr:uid="{00000000-0005-0000-0000-0000E40C0000}"/>
    <cellStyle name="20 % - Akzent2 2 3 10 3 2" xfId="36680" xr:uid="{00000000-0005-0000-0000-0000E50C0000}"/>
    <cellStyle name="20 % - Akzent2 2 3 10 4" xfId="25858" xr:uid="{00000000-0005-0000-0000-0000E60C0000}"/>
    <cellStyle name="20 % - Akzent2 2 3 11" xfId="1655" xr:uid="{00000000-0005-0000-0000-0000E70C0000}"/>
    <cellStyle name="20 % - Akzent2 2 3 11 2" xfId="1656" xr:uid="{00000000-0005-0000-0000-0000E80C0000}"/>
    <cellStyle name="20 % - Akzent2 2 3 11 2 2" xfId="1657" xr:uid="{00000000-0005-0000-0000-0000E90C0000}"/>
    <cellStyle name="20 % - Akzent2 2 3 11 2 2 2" xfId="42773" xr:uid="{00000000-0005-0000-0000-0000EA0C0000}"/>
    <cellStyle name="20 % - Akzent2 2 3 11 2 3" xfId="31952" xr:uid="{00000000-0005-0000-0000-0000EB0C0000}"/>
    <cellStyle name="20 % - Akzent2 2 3 11 3" xfId="1658" xr:uid="{00000000-0005-0000-0000-0000EC0C0000}"/>
    <cellStyle name="20 % - Akzent2 2 3 11 3 2" xfId="37372" xr:uid="{00000000-0005-0000-0000-0000ED0C0000}"/>
    <cellStyle name="20 % - Akzent2 2 3 11 4" xfId="26551" xr:uid="{00000000-0005-0000-0000-0000EE0C0000}"/>
    <cellStyle name="20 % - Akzent2 2 3 12" xfId="1659" xr:uid="{00000000-0005-0000-0000-0000EF0C0000}"/>
    <cellStyle name="20 % - Akzent2 2 3 12 2" xfId="1660" xr:uid="{00000000-0005-0000-0000-0000F00C0000}"/>
    <cellStyle name="20 % - Akzent2 2 3 12 2 2" xfId="38048" xr:uid="{00000000-0005-0000-0000-0000F10C0000}"/>
    <cellStyle name="20 % - Akzent2 2 3 12 3" xfId="27227" xr:uid="{00000000-0005-0000-0000-0000F20C0000}"/>
    <cellStyle name="20 % - Akzent2 2 3 13" xfId="1661" xr:uid="{00000000-0005-0000-0000-0000F30C0000}"/>
    <cellStyle name="20 % - Akzent2 2 3 13 2" xfId="32648" xr:uid="{00000000-0005-0000-0000-0000F40C0000}"/>
    <cellStyle name="20 % - Akzent2 2 3 14" xfId="21826" xr:uid="{00000000-0005-0000-0000-0000F50C0000}"/>
    <cellStyle name="20 % - Akzent2 2 3 2" xfId="1662" xr:uid="{00000000-0005-0000-0000-0000F60C0000}"/>
    <cellStyle name="20 % - Akzent2 2 3 2 10" xfId="1663" xr:uid="{00000000-0005-0000-0000-0000F70C0000}"/>
    <cellStyle name="20 % - Akzent2 2 3 2 10 2" xfId="1664" xr:uid="{00000000-0005-0000-0000-0000F80C0000}"/>
    <cellStyle name="20 % - Akzent2 2 3 2 10 2 2" xfId="38180" xr:uid="{00000000-0005-0000-0000-0000F90C0000}"/>
    <cellStyle name="20 % - Akzent2 2 3 2 10 3" xfId="27359" xr:uid="{00000000-0005-0000-0000-0000FA0C0000}"/>
    <cellStyle name="20 % - Akzent2 2 3 2 11" xfId="1665" xr:uid="{00000000-0005-0000-0000-0000FB0C0000}"/>
    <cellStyle name="20 % - Akzent2 2 3 2 11 2" xfId="32780" xr:uid="{00000000-0005-0000-0000-0000FC0C0000}"/>
    <cellStyle name="20 % - Akzent2 2 3 2 12" xfId="21958" xr:uid="{00000000-0005-0000-0000-0000FD0C0000}"/>
    <cellStyle name="20 % - Akzent2 2 3 2 2" xfId="1666" xr:uid="{00000000-0005-0000-0000-0000FE0C0000}"/>
    <cellStyle name="20 % - Akzent2 2 3 2 2 10" xfId="1667" xr:uid="{00000000-0005-0000-0000-0000FF0C0000}"/>
    <cellStyle name="20 % - Akzent2 2 3 2 2 10 2" xfId="33175" xr:uid="{00000000-0005-0000-0000-0000000D0000}"/>
    <cellStyle name="20 % - Akzent2 2 3 2 2 11" xfId="22353" xr:uid="{00000000-0005-0000-0000-0000010D0000}"/>
    <cellStyle name="20 % - Akzent2 2 3 2 2 2" xfId="1668" xr:uid="{00000000-0005-0000-0000-0000020D0000}"/>
    <cellStyle name="20 % - Akzent2 2 3 2 2 2 2" xfId="1669" xr:uid="{00000000-0005-0000-0000-0000030D0000}"/>
    <cellStyle name="20 % - Akzent2 2 3 2 2 2 2 2" xfId="1670" xr:uid="{00000000-0005-0000-0000-0000040D0000}"/>
    <cellStyle name="20 % - Akzent2 2 3 2 2 2 2 2 2" xfId="39253" xr:uid="{00000000-0005-0000-0000-0000050D0000}"/>
    <cellStyle name="20 % - Akzent2 2 3 2 2 2 2 3" xfId="28432" xr:uid="{00000000-0005-0000-0000-0000060D0000}"/>
    <cellStyle name="20 % - Akzent2 2 3 2 2 2 3" xfId="1671" xr:uid="{00000000-0005-0000-0000-0000070D0000}"/>
    <cellStyle name="20 % - Akzent2 2 3 2 2 2 3 2" xfId="33853" xr:uid="{00000000-0005-0000-0000-0000080D0000}"/>
    <cellStyle name="20 % - Akzent2 2 3 2 2 2 4" xfId="23031" xr:uid="{00000000-0005-0000-0000-0000090D0000}"/>
    <cellStyle name="20 % - Akzent2 2 3 2 2 3" xfId="1672" xr:uid="{00000000-0005-0000-0000-00000A0D0000}"/>
    <cellStyle name="20 % - Akzent2 2 3 2 2 3 2" xfId="1673" xr:uid="{00000000-0005-0000-0000-00000B0D0000}"/>
    <cellStyle name="20 % - Akzent2 2 3 2 2 3 2 2" xfId="1674" xr:uid="{00000000-0005-0000-0000-00000C0D0000}"/>
    <cellStyle name="20 % - Akzent2 2 3 2 2 3 2 2 2" xfId="39911" xr:uid="{00000000-0005-0000-0000-00000D0D0000}"/>
    <cellStyle name="20 % - Akzent2 2 3 2 2 3 2 3" xfId="29090" xr:uid="{00000000-0005-0000-0000-00000E0D0000}"/>
    <cellStyle name="20 % - Akzent2 2 3 2 2 3 3" xfId="1675" xr:uid="{00000000-0005-0000-0000-00000F0D0000}"/>
    <cellStyle name="20 % - Akzent2 2 3 2 2 3 3 2" xfId="34511" xr:uid="{00000000-0005-0000-0000-0000100D0000}"/>
    <cellStyle name="20 % - Akzent2 2 3 2 2 3 4" xfId="23689" xr:uid="{00000000-0005-0000-0000-0000110D0000}"/>
    <cellStyle name="20 % - Akzent2 2 3 2 2 4" xfId="1676" xr:uid="{00000000-0005-0000-0000-0000120D0000}"/>
    <cellStyle name="20 % - Akzent2 2 3 2 2 4 2" xfId="1677" xr:uid="{00000000-0005-0000-0000-0000130D0000}"/>
    <cellStyle name="20 % - Akzent2 2 3 2 2 4 2 2" xfId="1678" xr:uid="{00000000-0005-0000-0000-0000140D0000}"/>
    <cellStyle name="20 % - Akzent2 2 3 2 2 4 2 2 2" xfId="40585" xr:uid="{00000000-0005-0000-0000-0000150D0000}"/>
    <cellStyle name="20 % - Akzent2 2 3 2 2 4 2 3" xfId="29764" xr:uid="{00000000-0005-0000-0000-0000160D0000}"/>
    <cellStyle name="20 % - Akzent2 2 3 2 2 4 3" xfId="1679" xr:uid="{00000000-0005-0000-0000-0000170D0000}"/>
    <cellStyle name="20 % - Akzent2 2 3 2 2 4 3 2" xfId="35185" xr:uid="{00000000-0005-0000-0000-0000180D0000}"/>
    <cellStyle name="20 % - Akzent2 2 3 2 2 4 4" xfId="24363" xr:uid="{00000000-0005-0000-0000-0000190D0000}"/>
    <cellStyle name="20 % - Akzent2 2 3 2 2 5" xfId="1680" xr:uid="{00000000-0005-0000-0000-00001A0D0000}"/>
    <cellStyle name="20 % - Akzent2 2 3 2 2 5 2" xfId="1681" xr:uid="{00000000-0005-0000-0000-00001B0D0000}"/>
    <cellStyle name="20 % - Akzent2 2 3 2 2 5 2 2" xfId="1682" xr:uid="{00000000-0005-0000-0000-00001C0D0000}"/>
    <cellStyle name="20 % - Akzent2 2 3 2 2 5 2 2 2" xfId="41259" xr:uid="{00000000-0005-0000-0000-00001D0D0000}"/>
    <cellStyle name="20 % - Akzent2 2 3 2 2 5 2 3" xfId="30438" xr:uid="{00000000-0005-0000-0000-00001E0D0000}"/>
    <cellStyle name="20 % - Akzent2 2 3 2 2 5 3" xfId="1683" xr:uid="{00000000-0005-0000-0000-00001F0D0000}"/>
    <cellStyle name="20 % - Akzent2 2 3 2 2 5 3 2" xfId="35859" xr:uid="{00000000-0005-0000-0000-0000200D0000}"/>
    <cellStyle name="20 % - Akzent2 2 3 2 2 5 4" xfId="25037" xr:uid="{00000000-0005-0000-0000-0000210D0000}"/>
    <cellStyle name="20 % - Akzent2 2 3 2 2 6" xfId="1684" xr:uid="{00000000-0005-0000-0000-0000220D0000}"/>
    <cellStyle name="20 % - Akzent2 2 3 2 2 6 2" xfId="1685" xr:uid="{00000000-0005-0000-0000-0000230D0000}"/>
    <cellStyle name="20 % - Akzent2 2 3 2 2 6 2 2" xfId="1686" xr:uid="{00000000-0005-0000-0000-0000240D0000}"/>
    <cellStyle name="20 % - Akzent2 2 3 2 2 6 2 2 2" xfId="41933" xr:uid="{00000000-0005-0000-0000-0000250D0000}"/>
    <cellStyle name="20 % - Akzent2 2 3 2 2 6 2 3" xfId="31112" xr:uid="{00000000-0005-0000-0000-0000260D0000}"/>
    <cellStyle name="20 % - Akzent2 2 3 2 2 6 3" xfId="1687" xr:uid="{00000000-0005-0000-0000-0000270D0000}"/>
    <cellStyle name="20 % - Akzent2 2 3 2 2 6 3 2" xfId="36533" xr:uid="{00000000-0005-0000-0000-0000280D0000}"/>
    <cellStyle name="20 % - Akzent2 2 3 2 2 6 4" xfId="25711" xr:uid="{00000000-0005-0000-0000-0000290D0000}"/>
    <cellStyle name="20 % - Akzent2 2 3 2 2 7" xfId="1688" xr:uid="{00000000-0005-0000-0000-00002A0D0000}"/>
    <cellStyle name="20 % - Akzent2 2 3 2 2 7 2" xfId="1689" xr:uid="{00000000-0005-0000-0000-00002B0D0000}"/>
    <cellStyle name="20 % - Akzent2 2 3 2 2 7 2 2" xfId="1690" xr:uid="{00000000-0005-0000-0000-00002C0D0000}"/>
    <cellStyle name="20 % - Akzent2 2 3 2 2 7 2 2 2" xfId="42607" xr:uid="{00000000-0005-0000-0000-00002D0D0000}"/>
    <cellStyle name="20 % - Akzent2 2 3 2 2 7 2 3" xfId="31786" xr:uid="{00000000-0005-0000-0000-00002E0D0000}"/>
    <cellStyle name="20 % - Akzent2 2 3 2 2 7 3" xfId="1691" xr:uid="{00000000-0005-0000-0000-00002F0D0000}"/>
    <cellStyle name="20 % - Akzent2 2 3 2 2 7 3 2" xfId="37207" xr:uid="{00000000-0005-0000-0000-0000300D0000}"/>
    <cellStyle name="20 % - Akzent2 2 3 2 2 7 4" xfId="26385" xr:uid="{00000000-0005-0000-0000-0000310D0000}"/>
    <cellStyle name="20 % - Akzent2 2 3 2 2 8" xfId="1692" xr:uid="{00000000-0005-0000-0000-0000320D0000}"/>
    <cellStyle name="20 % - Akzent2 2 3 2 2 8 2" xfId="1693" xr:uid="{00000000-0005-0000-0000-0000330D0000}"/>
    <cellStyle name="20 % - Akzent2 2 3 2 2 8 2 2" xfId="1694" xr:uid="{00000000-0005-0000-0000-0000340D0000}"/>
    <cellStyle name="20 % - Akzent2 2 3 2 2 8 2 2 2" xfId="43300" xr:uid="{00000000-0005-0000-0000-0000350D0000}"/>
    <cellStyle name="20 % - Akzent2 2 3 2 2 8 2 3" xfId="32479" xr:uid="{00000000-0005-0000-0000-0000360D0000}"/>
    <cellStyle name="20 % - Akzent2 2 3 2 2 8 3" xfId="1695" xr:uid="{00000000-0005-0000-0000-0000370D0000}"/>
    <cellStyle name="20 % - Akzent2 2 3 2 2 8 3 2" xfId="37899" xr:uid="{00000000-0005-0000-0000-0000380D0000}"/>
    <cellStyle name="20 % - Akzent2 2 3 2 2 8 4" xfId="27078" xr:uid="{00000000-0005-0000-0000-0000390D0000}"/>
    <cellStyle name="20 % - Akzent2 2 3 2 2 9" xfId="1696" xr:uid="{00000000-0005-0000-0000-00003A0D0000}"/>
    <cellStyle name="20 % - Akzent2 2 3 2 2 9 2" xfId="1697" xr:uid="{00000000-0005-0000-0000-00003B0D0000}"/>
    <cellStyle name="20 % - Akzent2 2 3 2 2 9 2 2" xfId="38575" xr:uid="{00000000-0005-0000-0000-00003C0D0000}"/>
    <cellStyle name="20 % - Akzent2 2 3 2 2 9 3" xfId="27754" xr:uid="{00000000-0005-0000-0000-00003D0D0000}"/>
    <cellStyle name="20 % - Akzent2 2 3 2 3" xfId="1698" xr:uid="{00000000-0005-0000-0000-00003E0D0000}"/>
    <cellStyle name="20 % - Akzent2 2 3 2 3 2" xfId="1699" xr:uid="{00000000-0005-0000-0000-00003F0D0000}"/>
    <cellStyle name="20 % - Akzent2 2 3 2 3 2 2" xfId="1700" xr:uid="{00000000-0005-0000-0000-0000400D0000}"/>
    <cellStyle name="20 % - Akzent2 2 3 2 3 2 2 2" xfId="38858" xr:uid="{00000000-0005-0000-0000-0000410D0000}"/>
    <cellStyle name="20 % - Akzent2 2 3 2 3 2 3" xfId="28037" xr:uid="{00000000-0005-0000-0000-0000420D0000}"/>
    <cellStyle name="20 % - Akzent2 2 3 2 3 3" xfId="1701" xr:uid="{00000000-0005-0000-0000-0000430D0000}"/>
    <cellStyle name="20 % - Akzent2 2 3 2 3 3 2" xfId="33458" xr:uid="{00000000-0005-0000-0000-0000440D0000}"/>
    <cellStyle name="20 % - Akzent2 2 3 2 3 4" xfId="22636" xr:uid="{00000000-0005-0000-0000-0000450D0000}"/>
    <cellStyle name="20 % - Akzent2 2 3 2 4" xfId="1702" xr:uid="{00000000-0005-0000-0000-0000460D0000}"/>
    <cellStyle name="20 % - Akzent2 2 3 2 4 2" xfId="1703" xr:uid="{00000000-0005-0000-0000-0000470D0000}"/>
    <cellStyle name="20 % - Akzent2 2 3 2 4 2 2" xfId="1704" xr:uid="{00000000-0005-0000-0000-0000480D0000}"/>
    <cellStyle name="20 % - Akzent2 2 3 2 4 2 2 2" xfId="39516" xr:uid="{00000000-0005-0000-0000-0000490D0000}"/>
    <cellStyle name="20 % - Akzent2 2 3 2 4 2 3" xfId="28695" xr:uid="{00000000-0005-0000-0000-00004A0D0000}"/>
    <cellStyle name="20 % - Akzent2 2 3 2 4 3" xfId="1705" xr:uid="{00000000-0005-0000-0000-00004B0D0000}"/>
    <cellStyle name="20 % - Akzent2 2 3 2 4 3 2" xfId="34116" xr:uid="{00000000-0005-0000-0000-00004C0D0000}"/>
    <cellStyle name="20 % - Akzent2 2 3 2 4 4" xfId="23294" xr:uid="{00000000-0005-0000-0000-00004D0D0000}"/>
    <cellStyle name="20 % - Akzent2 2 3 2 5" xfId="1706" xr:uid="{00000000-0005-0000-0000-00004E0D0000}"/>
    <cellStyle name="20 % - Akzent2 2 3 2 5 2" xfId="1707" xr:uid="{00000000-0005-0000-0000-00004F0D0000}"/>
    <cellStyle name="20 % - Akzent2 2 3 2 5 2 2" xfId="1708" xr:uid="{00000000-0005-0000-0000-0000500D0000}"/>
    <cellStyle name="20 % - Akzent2 2 3 2 5 2 2 2" xfId="40190" xr:uid="{00000000-0005-0000-0000-0000510D0000}"/>
    <cellStyle name="20 % - Akzent2 2 3 2 5 2 3" xfId="29369" xr:uid="{00000000-0005-0000-0000-0000520D0000}"/>
    <cellStyle name="20 % - Akzent2 2 3 2 5 3" xfId="1709" xr:uid="{00000000-0005-0000-0000-0000530D0000}"/>
    <cellStyle name="20 % - Akzent2 2 3 2 5 3 2" xfId="34790" xr:uid="{00000000-0005-0000-0000-0000540D0000}"/>
    <cellStyle name="20 % - Akzent2 2 3 2 5 4" xfId="23968" xr:uid="{00000000-0005-0000-0000-0000550D0000}"/>
    <cellStyle name="20 % - Akzent2 2 3 2 6" xfId="1710" xr:uid="{00000000-0005-0000-0000-0000560D0000}"/>
    <cellStyle name="20 % - Akzent2 2 3 2 6 2" xfId="1711" xr:uid="{00000000-0005-0000-0000-0000570D0000}"/>
    <cellStyle name="20 % - Akzent2 2 3 2 6 2 2" xfId="1712" xr:uid="{00000000-0005-0000-0000-0000580D0000}"/>
    <cellStyle name="20 % - Akzent2 2 3 2 6 2 2 2" xfId="40864" xr:uid="{00000000-0005-0000-0000-0000590D0000}"/>
    <cellStyle name="20 % - Akzent2 2 3 2 6 2 3" xfId="30043" xr:uid="{00000000-0005-0000-0000-00005A0D0000}"/>
    <cellStyle name="20 % - Akzent2 2 3 2 6 3" xfId="1713" xr:uid="{00000000-0005-0000-0000-00005B0D0000}"/>
    <cellStyle name="20 % - Akzent2 2 3 2 6 3 2" xfId="35464" xr:uid="{00000000-0005-0000-0000-00005C0D0000}"/>
    <cellStyle name="20 % - Akzent2 2 3 2 6 4" xfId="24642" xr:uid="{00000000-0005-0000-0000-00005D0D0000}"/>
    <cellStyle name="20 % - Akzent2 2 3 2 7" xfId="1714" xr:uid="{00000000-0005-0000-0000-00005E0D0000}"/>
    <cellStyle name="20 % - Akzent2 2 3 2 7 2" xfId="1715" xr:uid="{00000000-0005-0000-0000-00005F0D0000}"/>
    <cellStyle name="20 % - Akzent2 2 3 2 7 2 2" xfId="1716" xr:uid="{00000000-0005-0000-0000-0000600D0000}"/>
    <cellStyle name="20 % - Akzent2 2 3 2 7 2 2 2" xfId="41538" xr:uid="{00000000-0005-0000-0000-0000610D0000}"/>
    <cellStyle name="20 % - Akzent2 2 3 2 7 2 3" xfId="30717" xr:uid="{00000000-0005-0000-0000-0000620D0000}"/>
    <cellStyle name="20 % - Akzent2 2 3 2 7 3" xfId="1717" xr:uid="{00000000-0005-0000-0000-0000630D0000}"/>
    <cellStyle name="20 % - Akzent2 2 3 2 7 3 2" xfId="36138" xr:uid="{00000000-0005-0000-0000-0000640D0000}"/>
    <cellStyle name="20 % - Akzent2 2 3 2 7 4" xfId="25316" xr:uid="{00000000-0005-0000-0000-0000650D0000}"/>
    <cellStyle name="20 % - Akzent2 2 3 2 8" xfId="1718" xr:uid="{00000000-0005-0000-0000-0000660D0000}"/>
    <cellStyle name="20 % - Akzent2 2 3 2 8 2" xfId="1719" xr:uid="{00000000-0005-0000-0000-0000670D0000}"/>
    <cellStyle name="20 % - Akzent2 2 3 2 8 2 2" xfId="1720" xr:uid="{00000000-0005-0000-0000-0000680D0000}"/>
    <cellStyle name="20 % - Akzent2 2 3 2 8 2 2 2" xfId="42212" xr:uid="{00000000-0005-0000-0000-0000690D0000}"/>
    <cellStyle name="20 % - Akzent2 2 3 2 8 2 3" xfId="31391" xr:uid="{00000000-0005-0000-0000-00006A0D0000}"/>
    <cellStyle name="20 % - Akzent2 2 3 2 8 3" xfId="1721" xr:uid="{00000000-0005-0000-0000-00006B0D0000}"/>
    <cellStyle name="20 % - Akzent2 2 3 2 8 3 2" xfId="36812" xr:uid="{00000000-0005-0000-0000-00006C0D0000}"/>
    <cellStyle name="20 % - Akzent2 2 3 2 8 4" xfId="25990" xr:uid="{00000000-0005-0000-0000-00006D0D0000}"/>
    <cellStyle name="20 % - Akzent2 2 3 2 9" xfId="1722" xr:uid="{00000000-0005-0000-0000-00006E0D0000}"/>
    <cellStyle name="20 % - Akzent2 2 3 2 9 2" xfId="1723" xr:uid="{00000000-0005-0000-0000-00006F0D0000}"/>
    <cellStyle name="20 % - Akzent2 2 3 2 9 2 2" xfId="1724" xr:uid="{00000000-0005-0000-0000-0000700D0000}"/>
    <cellStyle name="20 % - Akzent2 2 3 2 9 2 2 2" xfId="42905" xr:uid="{00000000-0005-0000-0000-0000710D0000}"/>
    <cellStyle name="20 % - Akzent2 2 3 2 9 2 3" xfId="32084" xr:uid="{00000000-0005-0000-0000-0000720D0000}"/>
    <cellStyle name="20 % - Akzent2 2 3 2 9 3" xfId="1725" xr:uid="{00000000-0005-0000-0000-0000730D0000}"/>
    <cellStyle name="20 % - Akzent2 2 3 2 9 3 2" xfId="37504" xr:uid="{00000000-0005-0000-0000-0000740D0000}"/>
    <cellStyle name="20 % - Akzent2 2 3 2 9 4" xfId="26683" xr:uid="{00000000-0005-0000-0000-0000750D0000}"/>
    <cellStyle name="20 % - Akzent2 2 3 3" xfId="1726" xr:uid="{00000000-0005-0000-0000-0000760D0000}"/>
    <cellStyle name="20 % - Akzent2 2 3 3 10" xfId="1727" xr:uid="{00000000-0005-0000-0000-0000770D0000}"/>
    <cellStyle name="20 % - Akzent2 2 3 3 10 2" xfId="32912" xr:uid="{00000000-0005-0000-0000-0000780D0000}"/>
    <cellStyle name="20 % - Akzent2 2 3 3 11" xfId="22090" xr:uid="{00000000-0005-0000-0000-0000790D0000}"/>
    <cellStyle name="20 % - Akzent2 2 3 3 2" xfId="1728" xr:uid="{00000000-0005-0000-0000-00007A0D0000}"/>
    <cellStyle name="20 % - Akzent2 2 3 3 2 2" xfId="1729" xr:uid="{00000000-0005-0000-0000-00007B0D0000}"/>
    <cellStyle name="20 % - Akzent2 2 3 3 2 2 2" xfId="1730" xr:uid="{00000000-0005-0000-0000-00007C0D0000}"/>
    <cellStyle name="20 % - Akzent2 2 3 3 2 2 2 2" xfId="38990" xr:uid="{00000000-0005-0000-0000-00007D0D0000}"/>
    <cellStyle name="20 % - Akzent2 2 3 3 2 2 3" xfId="28169" xr:uid="{00000000-0005-0000-0000-00007E0D0000}"/>
    <cellStyle name="20 % - Akzent2 2 3 3 2 3" xfId="1731" xr:uid="{00000000-0005-0000-0000-00007F0D0000}"/>
    <cellStyle name="20 % - Akzent2 2 3 3 2 3 2" xfId="33590" xr:uid="{00000000-0005-0000-0000-0000800D0000}"/>
    <cellStyle name="20 % - Akzent2 2 3 3 2 4" xfId="22768" xr:uid="{00000000-0005-0000-0000-0000810D0000}"/>
    <cellStyle name="20 % - Akzent2 2 3 3 3" xfId="1732" xr:uid="{00000000-0005-0000-0000-0000820D0000}"/>
    <cellStyle name="20 % - Akzent2 2 3 3 3 2" xfId="1733" xr:uid="{00000000-0005-0000-0000-0000830D0000}"/>
    <cellStyle name="20 % - Akzent2 2 3 3 3 2 2" xfId="1734" xr:uid="{00000000-0005-0000-0000-0000840D0000}"/>
    <cellStyle name="20 % - Akzent2 2 3 3 3 2 2 2" xfId="39648" xr:uid="{00000000-0005-0000-0000-0000850D0000}"/>
    <cellStyle name="20 % - Akzent2 2 3 3 3 2 3" xfId="28827" xr:uid="{00000000-0005-0000-0000-0000860D0000}"/>
    <cellStyle name="20 % - Akzent2 2 3 3 3 3" xfId="1735" xr:uid="{00000000-0005-0000-0000-0000870D0000}"/>
    <cellStyle name="20 % - Akzent2 2 3 3 3 3 2" xfId="34248" xr:uid="{00000000-0005-0000-0000-0000880D0000}"/>
    <cellStyle name="20 % - Akzent2 2 3 3 3 4" xfId="23426" xr:uid="{00000000-0005-0000-0000-0000890D0000}"/>
    <cellStyle name="20 % - Akzent2 2 3 3 4" xfId="1736" xr:uid="{00000000-0005-0000-0000-00008A0D0000}"/>
    <cellStyle name="20 % - Akzent2 2 3 3 4 2" xfId="1737" xr:uid="{00000000-0005-0000-0000-00008B0D0000}"/>
    <cellStyle name="20 % - Akzent2 2 3 3 4 2 2" xfId="1738" xr:uid="{00000000-0005-0000-0000-00008C0D0000}"/>
    <cellStyle name="20 % - Akzent2 2 3 3 4 2 2 2" xfId="40322" xr:uid="{00000000-0005-0000-0000-00008D0D0000}"/>
    <cellStyle name="20 % - Akzent2 2 3 3 4 2 3" xfId="29501" xr:uid="{00000000-0005-0000-0000-00008E0D0000}"/>
    <cellStyle name="20 % - Akzent2 2 3 3 4 3" xfId="1739" xr:uid="{00000000-0005-0000-0000-00008F0D0000}"/>
    <cellStyle name="20 % - Akzent2 2 3 3 4 3 2" xfId="34922" xr:uid="{00000000-0005-0000-0000-0000900D0000}"/>
    <cellStyle name="20 % - Akzent2 2 3 3 4 4" xfId="24100" xr:uid="{00000000-0005-0000-0000-0000910D0000}"/>
    <cellStyle name="20 % - Akzent2 2 3 3 5" xfId="1740" xr:uid="{00000000-0005-0000-0000-0000920D0000}"/>
    <cellStyle name="20 % - Akzent2 2 3 3 5 2" xfId="1741" xr:uid="{00000000-0005-0000-0000-0000930D0000}"/>
    <cellStyle name="20 % - Akzent2 2 3 3 5 2 2" xfId="1742" xr:uid="{00000000-0005-0000-0000-0000940D0000}"/>
    <cellStyle name="20 % - Akzent2 2 3 3 5 2 2 2" xfId="40996" xr:uid="{00000000-0005-0000-0000-0000950D0000}"/>
    <cellStyle name="20 % - Akzent2 2 3 3 5 2 3" xfId="30175" xr:uid="{00000000-0005-0000-0000-0000960D0000}"/>
    <cellStyle name="20 % - Akzent2 2 3 3 5 3" xfId="1743" xr:uid="{00000000-0005-0000-0000-0000970D0000}"/>
    <cellStyle name="20 % - Akzent2 2 3 3 5 3 2" xfId="35596" xr:uid="{00000000-0005-0000-0000-0000980D0000}"/>
    <cellStyle name="20 % - Akzent2 2 3 3 5 4" xfId="24774" xr:uid="{00000000-0005-0000-0000-0000990D0000}"/>
    <cellStyle name="20 % - Akzent2 2 3 3 6" xfId="1744" xr:uid="{00000000-0005-0000-0000-00009A0D0000}"/>
    <cellStyle name="20 % - Akzent2 2 3 3 6 2" xfId="1745" xr:uid="{00000000-0005-0000-0000-00009B0D0000}"/>
    <cellStyle name="20 % - Akzent2 2 3 3 6 2 2" xfId="1746" xr:uid="{00000000-0005-0000-0000-00009C0D0000}"/>
    <cellStyle name="20 % - Akzent2 2 3 3 6 2 2 2" xfId="41670" xr:uid="{00000000-0005-0000-0000-00009D0D0000}"/>
    <cellStyle name="20 % - Akzent2 2 3 3 6 2 3" xfId="30849" xr:uid="{00000000-0005-0000-0000-00009E0D0000}"/>
    <cellStyle name="20 % - Akzent2 2 3 3 6 3" xfId="1747" xr:uid="{00000000-0005-0000-0000-00009F0D0000}"/>
    <cellStyle name="20 % - Akzent2 2 3 3 6 3 2" xfId="36270" xr:uid="{00000000-0005-0000-0000-0000A00D0000}"/>
    <cellStyle name="20 % - Akzent2 2 3 3 6 4" xfId="25448" xr:uid="{00000000-0005-0000-0000-0000A10D0000}"/>
    <cellStyle name="20 % - Akzent2 2 3 3 7" xfId="1748" xr:uid="{00000000-0005-0000-0000-0000A20D0000}"/>
    <cellStyle name="20 % - Akzent2 2 3 3 7 2" xfId="1749" xr:uid="{00000000-0005-0000-0000-0000A30D0000}"/>
    <cellStyle name="20 % - Akzent2 2 3 3 7 2 2" xfId="1750" xr:uid="{00000000-0005-0000-0000-0000A40D0000}"/>
    <cellStyle name="20 % - Akzent2 2 3 3 7 2 2 2" xfId="42344" xr:uid="{00000000-0005-0000-0000-0000A50D0000}"/>
    <cellStyle name="20 % - Akzent2 2 3 3 7 2 3" xfId="31523" xr:uid="{00000000-0005-0000-0000-0000A60D0000}"/>
    <cellStyle name="20 % - Akzent2 2 3 3 7 3" xfId="1751" xr:uid="{00000000-0005-0000-0000-0000A70D0000}"/>
    <cellStyle name="20 % - Akzent2 2 3 3 7 3 2" xfId="36944" xr:uid="{00000000-0005-0000-0000-0000A80D0000}"/>
    <cellStyle name="20 % - Akzent2 2 3 3 7 4" xfId="26122" xr:uid="{00000000-0005-0000-0000-0000A90D0000}"/>
    <cellStyle name="20 % - Akzent2 2 3 3 8" xfId="1752" xr:uid="{00000000-0005-0000-0000-0000AA0D0000}"/>
    <cellStyle name="20 % - Akzent2 2 3 3 8 2" xfId="1753" xr:uid="{00000000-0005-0000-0000-0000AB0D0000}"/>
    <cellStyle name="20 % - Akzent2 2 3 3 8 2 2" xfId="1754" xr:uid="{00000000-0005-0000-0000-0000AC0D0000}"/>
    <cellStyle name="20 % - Akzent2 2 3 3 8 2 2 2" xfId="43037" xr:uid="{00000000-0005-0000-0000-0000AD0D0000}"/>
    <cellStyle name="20 % - Akzent2 2 3 3 8 2 3" xfId="32216" xr:uid="{00000000-0005-0000-0000-0000AE0D0000}"/>
    <cellStyle name="20 % - Akzent2 2 3 3 8 3" xfId="1755" xr:uid="{00000000-0005-0000-0000-0000AF0D0000}"/>
    <cellStyle name="20 % - Akzent2 2 3 3 8 3 2" xfId="37636" xr:uid="{00000000-0005-0000-0000-0000B00D0000}"/>
    <cellStyle name="20 % - Akzent2 2 3 3 8 4" xfId="26815" xr:uid="{00000000-0005-0000-0000-0000B10D0000}"/>
    <cellStyle name="20 % - Akzent2 2 3 3 9" xfId="1756" xr:uid="{00000000-0005-0000-0000-0000B20D0000}"/>
    <cellStyle name="20 % - Akzent2 2 3 3 9 2" xfId="1757" xr:uid="{00000000-0005-0000-0000-0000B30D0000}"/>
    <cellStyle name="20 % - Akzent2 2 3 3 9 2 2" xfId="38312" xr:uid="{00000000-0005-0000-0000-0000B40D0000}"/>
    <cellStyle name="20 % - Akzent2 2 3 3 9 3" xfId="27491" xr:uid="{00000000-0005-0000-0000-0000B50D0000}"/>
    <cellStyle name="20 % - Akzent2 2 3 4" xfId="1758" xr:uid="{00000000-0005-0000-0000-0000B60D0000}"/>
    <cellStyle name="20 % - Akzent2 2 3 4 10" xfId="1759" xr:uid="{00000000-0005-0000-0000-0000B70D0000}"/>
    <cellStyle name="20 % - Akzent2 2 3 4 10 2" xfId="33043" xr:uid="{00000000-0005-0000-0000-0000B80D0000}"/>
    <cellStyle name="20 % - Akzent2 2 3 4 11" xfId="22221" xr:uid="{00000000-0005-0000-0000-0000B90D0000}"/>
    <cellStyle name="20 % - Akzent2 2 3 4 2" xfId="1760" xr:uid="{00000000-0005-0000-0000-0000BA0D0000}"/>
    <cellStyle name="20 % - Akzent2 2 3 4 2 2" xfId="1761" xr:uid="{00000000-0005-0000-0000-0000BB0D0000}"/>
    <cellStyle name="20 % - Akzent2 2 3 4 2 2 2" xfId="1762" xr:uid="{00000000-0005-0000-0000-0000BC0D0000}"/>
    <cellStyle name="20 % - Akzent2 2 3 4 2 2 2 2" xfId="39121" xr:uid="{00000000-0005-0000-0000-0000BD0D0000}"/>
    <cellStyle name="20 % - Akzent2 2 3 4 2 2 3" xfId="28300" xr:uid="{00000000-0005-0000-0000-0000BE0D0000}"/>
    <cellStyle name="20 % - Akzent2 2 3 4 2 3" xfId="1763" xr:uid="{00000000-0005-0000-0000-0000BF0D0000}"/>
    <cellStyle name="20 % - Akzent2 2 3 4 2 3 2" xfId="33721" xr:uid="{00000000-0005-0000-0000-0000C00D0000}"/>
    <cellStyle name="20 % - Akzent2 2 3 4 2 4" xfId="22899" xr:uid="{00000000-0005-0000-0000-0000C10D0000}"/>
    <cellStyle name="20 % - Akzent2 2 3 4 3" xfId="1764" xr:uid="{00000000-0005-0000-0000-0000C20D0000}"/>
    <cellStyle name="20 % - Akzent2 2 3 4 3 2" xfId="1765" xr:uid="{00000000-0005-0000-0000-0000C30D0000}"/>
    <cellStyle name="20 % - Akzent2 2 3 4 3 2 2" xfId="1766" xr:uid="{00000000-0005-0000-0000-0000C40D0000}"/>
    <cellStyle name="20 % - Akzent2 2 3 4 3 2 2 2" xfId="39779" xr:uid="{00000000-0005-0000-0000-0000C50D0000}"/>
    <cellStyle name="20 % - Akzent2 2 3 4 3 2 3" xfId="28958" xr:uid="{00000000-0005-0000-0000-0000C60D0000}"/>
    <cellStyle name="20 % - Akzent2 2 3 4 3 3" xfId="1767" xr:uid="{00000000-0005-0000-0000-0000C70D0000}"/>
    <cellStyle name="20 % - Akzent2 2 3 4 3 3 2" xfId="34379" xr:uid="{00000000-0005-0000-0000-0000C80D0000}"/>
    <cellStyle name="20 % - Akzent2 2 3 4 3 4" xfId="23557" xr:uid="{00000000-0005-0000-0000-0000C90D0000}"/>
    <cellStyle name="20 % - Akzent2 2 3 4 4" xfId="1768" xr:uid="{00000000-0005-0000-0000-0000CA0D0000}"/>
    <cellStyle name="20 % - Akzent2 2 3 4 4 2" xfId="1769" xr:uid="{00000000-0005-0000-0000-0000CB0D0000}"/>
    <cellStyle name="20 % - Akzent2 2 3 4 4 2 2" xfId="1770" xr:uid="{00000000-0005-0000-0000-0000CC0D0000}"/>
    <cellStyle name="20 % - Akzent2 2 3 4 4 2 2 2" xfId="40453" xr:uid="{00000000-0005-0000-0000-0000CD0D0000}"/>
    <cellStyle name="20 % - Akzent2 2 3 4 4 2 3" xfId="29632" xr:uid="{00000000-0005-0000-0000-0000CE0D0000}"/>
    <cellStyle name="20 % - Akzent2 2 3 4 4 3" xfId="1771" xr:uid="{00000000-0005-0000-0000-0000CF0D0000}"/>
    <cellStyle name="20 % - Akzent2 2 3 4 4 3 2" xfId="35053" xr:uid="{00000000-0005-0000-0000-0000D00D0000}"/>
    <cellStyle name="20 % - Akzent2 2 3 4 4 4" xfId="24231" xr:uid="{00000000-0005-0000-0000-0000D10D0000}"/>
    <cellStyle name="20 % - Akzent2 2 3 4 5" xfId="1772" xr:uid="{00000000-0005-0000-0000-0000D20D0000}"/>
    <cellStyle name="20 % - Akzent2 2 3 4 5 2" xfId="1773" xr:uid="{00000000-0005-0000-0000-0000D30D0000}"/>
    <cellStyle name="20 % - Akzent2 2 3 4 5 2 2" xfId="1774" xr:uid="{00000000-0005-0000-0000-0000D40D0000}"/>
    <cellStyle name="20 % - Akzent2 2 3 4 5 2 2 2" xfId="41127" xr:uid="{00000000-0005-0000-0000-0000D50D0000}"/>
    <cellStyle name="20 % - Akzent2 2 3 4 5 2 3" xfId="30306" xr:uid="{00000000-0005-0000-0000-0000D60D0000}"/>
    <cellStyle name="20 % - Akzent2 2 3 4 5 3" xfId="1775" xr:uid="{00000000-0005-0000-0000-0000D70D0000}"/>
    <cellStyle name="20 % - Akzent2 2 3 4 5 3 2" xfId="35727" xr:uid="{00000000-0005-0000-0000-0000D80D0000}"/>
    <cellStyle name="20 % - Akzent2 2 3 4 5 4" xfId="24905" xr:uid="{00000000-0005-0000-0000-0000D90D0000}"/>
    <cellStyle name="20 % - Akzent2 2 3 4 6" xfId="1776" xr:uid="{00000000-0005-0000-0000-0000DA0D0000}"/>
    <cellStyle name="20 % - Akzent2 2 3 4 6 2" xfId="1777" xr:uid="{00000000-0005-0000-0000-0000DB0D0000}"/>
    <cellStyle name="20 % - Akzent2 2 3 4 6 2 2" xfId="1778" xr:uid="{00000000-0005-0000-0000-0000DC0D0000}"/>
    <cellStyle name="20 % - Akzent2 2 3 4 6 2 2 2" xfId="41801" xr:uid="{00000000-0005-0000-0000-0000DD0D0000}"/>
    <cellStyle name="20 % - Akzent2 2 3 4 6 2 3" xfId="30980" xr:uid="{00000000-0005-0000-0000-0000DE0D0000}"/>
    <cellStyle name="20 % - Akzent2 2 3 4 6 3" xfId="1779" xr:uid="{00000000-0005-0000-0000-0000DF0D0000}"/>
    <cellStyle name="20 % - Akzent2 2 3 4 6 3 2" xfId="36401" xr:uid="{00000000-0005-0000-0000-0000E00D0000}"/>
    <cellStyle name="20 % - Akzent2 2 3 4 6 4" xfId="25579" xr:uid="{00000000-0005-0000-0000-0000E10D0000}"/>
    <cellStyle name="20 % - Akzent2 2 3 4 7" xfId="1780" xr:uid="{00000000-0005-0000-0000-0000E20D0000}"/>
    <cellStyle name="20 % - Akzent2 2 3 4 7 2" xfId="1781" xr:uid="{00000000-0005-0000-0000-0000E30D0000}"/>
    <cellStyle name="20 % - Akzent2 2 3 4 7 2 2" xfId="1782" xr:uid="{00000000-0005-0000-0000-0000E40D0000}"/>
    <cellStyle name="20 % - Akzent2 2 3 4 7 2 2 2" xfId="42475" xr:uid="{00000000-0005-0000-0000-0000E50D0000}"/>
    <cellStyle name="20 % - Akzent2 2 3 4 7 2 3" xfId="31654" xr:uid="{00000000-0005-0000-0000-0000E60D0000}"/>
    <cellStyle name="20 % - Akzent2 2 3 4 7 3" xfId="1783" xr:uid="{00000000-0005-0000-0000-0000E70D0000}"/>
    <cellStyle name="20 % - Akzent2 2 3 4 7 3 2" xfId="37075" xr:uid="{00000000-0005-0000-0000-0000E80D0000}"/>
    <cellStyle name="20 % - Akzent2 2 3 4 7 4" xfId="26253" xr:uid="{00000000-0005-0000-0000-0000E90D0000}"/>
    <cellStyle name="20 % - Akzent2 2 3 4 8" xfId="1784" xr:uid="{00000000-0005-0000-0000-0000EA0D0000}"/>
    <cellStyle name="20 % - Akzent2 2 3 4 8 2" xfId="1785" xr:uid="{00000000-0005-0000-0000-0000EB0D0000}"/>
    <cellStyle name="20 % - Akzent2 2 3 4 8 2 2" xfId="1786" xr:uid="{00000000-0005-0000-0000-0000EC0D0000}"/>
    <cellStyle name="20 % - Akzent2 2 3 4 8 2 2 2" xfId="43168" xr:uid="{00000000-0005-0000-0000-0000ED0D0000}"/>
    <cellStyle name="20 % - Akzent2 2 3 4 8 2 3" xfId="32347" xr:uid="{00000000-0005-0000-0000-0000EE0D0000}"/>
    <cellStyle name="20 % - Akzent2 2 3 4 8 3" xfId="1787" xr:uid="{00000000-0005-0000-0000-0000EF0D0000}"/>
    <cellStyle name="20 % - Akzent2 2 3 4 8 3 2" xfId="37767" xr:uid="{00000000-0005-0000-0000-0000F00D0000}"/>
    <cellStyle name="20 % - Akzent2 2 3 4 8 4" xfId="26946" xr:uid="{00000000-0005-0000-0000-0000F10D0000}"/>
    <cellStyle name="20 % - Akzent2 2 3 4 9" xfId="1788" xr:uid="{00000000-0005-0000-0000-0000F20D0000}"/>
    <cellStyle name="20 % - Akzent2 2 3 4 9 2" xfId="1789" xr:uid="{00000000-0005-0000-0000-0000F30D0000}"/>
    <cellStyle name="20 % - Akzent2 2 3 4 9 2 2" xfId="38443" xr:uid="{00000000-0005-0000-0000-0000F40D0000}"/>
    <cellStyle name="20 % - Akzent2 2 3 4 9 3" xfId="27622" xr:uid="{00000000-0005-0000-0000-0000F50D0000}"/>
    <cellStyle name="20 % - Akzent2 2 3 5" xfId="1790" xr:uid="{00000000-0005-0000-0000-0000F60D0000}"/>
    <cellStyle name="20 % - Akzent2 2 3 5 2" xfId="1791" xr:uid="{00000000-0005-0000-0000-0000F70D0000}"/>
    <cellStyle name="20 % - Akzent2 2 3 5 2 2" xfId="1792" xr:uid="{00000000-0005-0000-0000-0000F80D0000}"/>
    <cellStyle name="20 % - Akzent2 2 3 5 2 2 2" xfId="38726" xr:uid="{00000000-0005-0000-0000-0000F90D0000}"/>
    <cellStyle name="20 % - Akzent2 2 3 5 2 3" xfId="27905" xr:uid="{00000000-0005-0000-0000-0000FA0D0000}"/>
    <cellStyle name="20 % - Akzent2 2 3 5 3" xfId="1793" xr:uid="{00000000-0005-0000-0000-0000FB0D0000}"/>
    <cellStyle name="20 % - Akzent2 2 3 5 3 2" xfId="33326" xr:uid="{00000000-0005-0000-0000-0000FC0D0000}"/>
    <cellStyle name="20 % - Akzent2 2 3 5 4" xfId="22504" xr:uid="{00000000-0005-0000-0000-0000FD0D0000}"/>
    <cellStyle name="20 % - Akzent2 2 3 6" xfId="1794" xr:uid="{00000000-0005-0000-0000-0000FE0D0000}"/>
    <cellStyle name="20 % - Akzent2 2 3 6 2" xfId="1795" xr:uid="{00000000-0005-0000-0000-0000FF0D0000}"/>
    <cellStyle name="20 % - Akzent2 2 3 6 2 2" xfId="1796" xr:uid="{00000000-0005-0000-0000-0000000E0000}"/>
    <cellStyle name="20 % - Akzent2 2 3 6 2 2 2" xfId="39384" xr:uid="{00000000-0005-0000-0000-0000010E0000}"/>
    <cellStyle name="20 % - Akzent2 2 3 6 2 3" xfId="28563" xr:uid="{00000000-0005-0000-0000-0000020E0000}"/>
    <cellStyle name="20 % - Akzent2 2 3 6 3" xfId="1797" xr:uid="{00000000-0005-0000-0000-0000030E0000}"/>
    <cellStyle name="20 % - Akzent2 2 3 6 3 2" xfId="33984" xr:uid="{00000000-0005-0000-0000-0000040E0000}"/>
    <cellStyle name="20 % - Akzent2 2 3 6 4" xfId="23162" xr:uid="{00000000-0005-0000-0000-0000050E0000}"/>
    <cellStyle name="20 % - Akzent2 2 3 7" xfId="1798" xr:uid="{00000000-0005-0000-0000-0000060E0000}"/>
    <cellStyle name="20 % - Akzent2 2 3 7 2" xfId="1799" xr:uid="{00000000-0005-0000-0000-0000070E0000}"/>
    <cellStyle name="20 % - Akzent2 2 3 7 2 2" xfId="1800" xr:uid="{00000000-0005-0000-0000-0000080E0000}"/>
    <cellStyle name="20 % - Akzent2 2 3 7 2 2 2" xfId="40058" xr:uid="{00000000-0005-0000-0000-0000090E0000}"/>
    <cellStyle name="20 % - Akzent2 2 3 7 2 3" xfId="29237" xr:uid="{00000000-0005-0000-0000-00000A0E0000}"/>
    <cellStyle name="20 % - Akzent2 2 3 7 3" xfId="1801" xr:uid="{00000000-0005-0000-0000-00000B0E0000}"/>
    <cellStyle name="20 % - Akzent2 2 3 7 3 2" xfId="34658" xr:uid="{00000000-0005-0000-0000-00000C0E0000}"/>
    <cellStyle name="20 % - Akzent2 2 3 7 4" xfId="23836" xr:uid="{00000000-0005-0000-0000-00000D0E0000}"/>
    <cellStyle name="20 % - Akzent2 2 3 8" xfId="1802" xr:uid="{00000000-0005-0000-0000-00000E0E0000}"/>
    <cellStyle name="20 % - Akzent2 2 3 8 2" xfId="1803" xr:uid="{00000000-0005-0000-0000-00000F0E0000}"/>
    <cellStyle name="20 % - Akzent2 2 3 8 2 2" xfId="1804" xr:uid="{00000000-0005-0000-0000-0000100E0000}"/>
    <cellStyle name="20 % - Akzent2 2 3 8 2 2 2" xfId="40732" xr:uid="{00000000-0005-0000-0000-0000110E0000}"/>
    <cellStyle name="20 % - Akzent2 2 3 8 2 3" xfId="29911" xr:uid="{00000000-0005-0000-0000-0000120E0000}"/>
    <cellStyle name="20 % - Akzent2 2 3 8 3" xfId="1805" xr:uid="{00000000-0005-0000-0000-0000130E0000}"/>
    <cellStyle name="20 % - Akzent2 2 3 8 3 2" xfId="35332" xr:uid="{00000000-0005-0000-0000-0000140E0000}"/>
    <cellStyle name="20 % - Akzent2 2 3 8 4" xfId="24510" xr:uid="{00000000-0005-0000-0000-0000150E0000}"/>
    <cellStyle name="20 % - Akzent2 2 3 9" xfId="1806" xr:uid="{00000000-0005-0000-0000-0000160E0000}"/>
    <cellStyle name="20 % - Akzent2 2 3 9 2" xfId="1807" xr:uid="{00000000-0005-0000-0000-0000170E0000}"/>
    <cellStyle name="20 % - Akzent2 2 3 9 2 2" xfId="1808" xr:uid="{00000000-0005-0000-0000-0000180E0000}"/>
    <cellStyle name="20 % - Akzent2 2 3 9 2 2 2" xfId="41406" xr:uid="{00000000-0005-0000-0000-0000190E0000}"/>
    <cellStyle name="20 % - Akzent2 2 3 9 2 3" xfId="30585" xr:uid="{00000000-0005-0000-0000-00001A0E0000}"/>
    <cellStyle name="20 % - Akzent2 2 3 9 3" xfId="1809" xr:uid="{00000000-0005-0000-0000-00001B0E0000}"/>
    <cellStyle name="20 % - Akzent2 2 3 9 3 2" xfId="36006" xr:uid="{00000000-0005-0000-0000-00001C0E0000}"/>
    <cellStyle name="20 % - Akzent2 2 3 9 4" xfId="25184" xr:uid="{00000000-0005-0000-0000-00001D0E0000}"/>
    <cellStyle name="20 % - Akzent2 2 4" xfId="1810" xr:uid="{00000000-0005-0000-0000-00001E0E0000}"/>
    <cellStyle name="20 % - Akzent2 2 4 10" xfId="1811" xr:uid="{00000000-0005-0000-0000-00001F0E0000}"/>
    <cellStyle name="20 % - Akzent2 2 4 10 2" xfId="1812" xr:uid="{00000000-0005-0000-0000-0000200E0000}"/>
    <cellStyle name="20 % - Akzent2 2 4 10 2 2" xfId="38115" xr:uid="{00000000-0005-0000-0000-0000210E0000}"/>
    <cellStyle name="20 % - Akzent2 2 4 10 3" xfId="27294" xr:uid="{00000000-0005-0000-0000-0000220E0000}"/>
    <cellStyle name="20 % - Akzent2 2 4 11" xfId="1813" xr:uid="{00000000-0005-0000-0000-0000230E0000}"/>
    <cellStyle name="20 % - Akzent2 2 4 11 2" xfId="32715" xr:uid="{00000000-0005-0000-0000-0000240E0000}"/>
    <cellStyle name="20 % - Akzent2 2 4 12" xfId="21893" xr:uid="{00000000-0005-0000-0000-0000250E0000}"/>
    <cellStyle name="20 % - Akzent2 2 4 2" xfId="1814" xr:uid="{00000000-0005-0000-0000-0000260E0000}"/>
    <cellStyle name="20 % - Akzent2 2 4 2 10" xfId="1815" xr:uid="{00000000-0005-0000-0000-0000270E0000}"/>
    <cellStyle name="20 % - Akzent2 2 4 2 10 2" xfId="33110" xr:uid="{00000000-0005-0000-0000-0000280E0000}"/>
    <cellStyle name="20 % - Akzent2 2 4 2 11" xfId="22288" xr:uid="{00000000-0005-0000-0000-0000290E0000}"/>
    <cellStyle name="20 % - Akzent2 2 4 2 2" xfId="1816" xr:uid="{00000000-0005-0000-0000-00002A0E0000}"/>
    <cellStyle name="20 % - Akzent2 2 4 2 2 2" xfId="1817" xr:uid="{00000000-0005-0000-0000-00002B0E0000}"/>
    <cellStyle name="20 % - Akzent2 2 4 2 2 2 2" xfId="1818" xr:uid="{00000000-0005-0000-0000-00002C0E0000}"/>
    <cellStyle name="20 % - Akzent2 2 4 2 2 2 2 2" xfId="39188" xr:uid="{00000000-0005-0000-0000-00002D0E0000}"/>
    <cellStyle name="20 % - Akzent2 2 4 2 2 2 3" xfId="28367" xr:uid="{00000000-0005-0000-0000-00002E0E0000}"/>
    <cellStyle name="20 % - Akzent2 2 4 2 2 3" xfId="1819" xr:uid="{00000000-0005-0000-0000-00002F0E0000}"/>
    <cellStyle name="20 % - Akzent2 2 4 2 2 3 2" xfId="33788" xr:uid="{00000000-0005-0000-0000-0000300E0000}"/>
    <cellStyle name="20 % - Akzent2 2 4 2 2 4" xfId="22966" xr:uid="{00000000-0005-0000-0000-0000310E0000}"/>
    <cellStyle name="20 % - Akzent2 2 4 2 3" xfId="1820" xr:uid="{00000000-0005-0000-0000-0000320E0000}"/>
    <cellStyle name="20 % - Akzent2 2 4 2 3 2" xfId="1821" xr:uid="{00000000-0005-0000-0000-0000330E0000}"/>
    <cellStyle name="20 % - Akzent2 2 4 2 3 2 2" xfId="1822" xr:uid="{00000000-0005-0000-0000-0000340E0000}"/>
    <cellStyle name="20 % - Akzent2 2 4 2 3 2 2 2" xfId="39846" xr:uid="{00000000-0005-0000-0000-0000350E0000}"/>
    <cellStyle name="20 % - Akzent2 2 4 2 3 2 3" xfId="29025" xr:uid="{00000000-0005-0000-0000-0000360E0000}"/>
    <cellStyle name="20 % - Akzent2 2 4 2 3 3" xfId="1823" xr:uid="{00000000-0005-0000-0000-0000370E0000}"/>
    <cellStyle name="20 % - Akzent2 2 4 2 3 3 2" xfId="34446" xr:uid="{00000000-0005-0000-0000-0000380E0000}"/>
    <cellStyle name="20 % - Akzent2 2 4 2 3 4" xfId="23624" xr:uid="{00000000-0005-0000-0000-0000390E0000}"/>
    <cellStyle name="20 % - Akzent2 2 4 2 4" xfId="1824" xr:uid="{00000000-0005-0000-0000-00003A0E0000}"/>
    <cellStyle name="20 % - Akzent2 2 4 2 4 2" xfId="1825" xr:uid="{00000000-0005-0000-0000-00003B0E0000}"/>
    <cellStyle name="20 % - Akzent2 2 4 2 4 2 2" xfId="1826" xr:uid="{00000000-0005-0000-0000-00003C0E0000}"/>
    <cellStyle name="20 % - Akzent2 2 4 2 4 2 2 2" xfId="40520" xr:uid="{00000000-0005-0000-0000-00003D0E0000}"/>
    <cellStyle name="20 % - Akzent2 2 4 2 4 2 3" xfId="29699" xr:uid="{00000000-0005-0000-0000-00003E0E0000}"/>
    <cellStyle name="20 % - Akzent2 2 4 2 4 3" xfId="1827" xr:uid="{00000000-0005-0000-0000-00003F0E0000}"/>
    <cellStyle name="20 % - Akzent2 2 4 2 4 3 2" xfId="35120" xr:uid="{00000000-0005-0000-0000-0000400E0000}"/>
    <cellStyle name="20 % - Akzent2 2 4 2 4 4" xfId="24298" xr:uid="{00000000-0005-0000-0000-0000410E0000}"/>
    <cellStyle name="20 % - Akzent2 2 4 2 5" xfId="1828" xr:uid="{00000000-0005-0000-0000-0000420E0000}"/>
    <cellStyle name="20 % - Akzent2 2 4 2 5 2" xfId="1829" xr:uid="{00000000-0005-0000-0000-0000430E0000}"/>
    <cellStyle name="20 % - Akzent2 2 4 2 5 2 2" xfId="1830" xr:uid="{00000000-0005-0000-0000-0000440E0000}"/>
    <cellStyle name="20 % - Akzent2 2 4 2 5 2 2 2" xfId="41194" xr:uid="{00000000-0005-0000-0000-0000450E0000}"/>
    <cellStyle name="20 % - Akzent2 2 4 2 5 2 3" xfId="30373" xr:uid="{00000000-0005-0000-0000-0000460E0000}"/>
    <cellStyle name="20 % - Akzent2 2 4 2 5 3" xfId="1831" xr:uid="{00000000-0005-0000-0000-0000470E0000}"/>
    <cellStyle name="20 % - Akzent2 2 4 2 5 3 2" xfId="35794" xr:uid="{00000000-0005-0000-0000-0000480E0000}"/>
    <cellStyle name="20 % - Akzent2 2 4 2 5 4" xfId="24972" xr:uid="{00000000-0005-0000-0000-0000490E0000}"/>
    <cellStyle name="20 % - Akzent2 2 4 2 6" xfId="1832" xr:uid="{00000000-0005-0000-0000-00004A0E0000}"/>
    <cellStyle name="20 % - Akzent2 2 4 2 6 2" xfId="1833" xr:uid="{00000000-0005-0000-0000-00004B0E0000}"/>
    <cellStyle name="20 % - Akzent2 2 4 2 6 2 2" xfId="1834" xr:uid="{00000000-0005-0000-0000-00004C0E0000}"/>
    <cellStyle name="20 % - Akzent2 2 4 2 6 2 2 2" xfId="41868" xr:uid="{00000000-0005-0000-0000-00004D0E0000}"/>
    <cellStyle name="20 % - Akzent2 2 4 2 6 2 3" xfId="31047" xr:uid="{00000000-0005-0000-0000-00004E0E0000}"/>
    <cellStyle name="20 % - Akzent2 2 4 2 6 3" xfId="1835" xr:uid="{00000000-0005-0000-0000-00004F0E0000}"/>
    <cellStyle name="20 % - Akzent2 2 4 2 6 3 2" xfId="36468" xr:uid="{00000000-0005-0000-0000-0000500E0000}"/>
    <cellStyle name="20 % - Akzent2 2 4 2 6 4" xfId="25646" xr:uid="{00000000-0005-0000-0000-0000510E0000}"/>
    <cellStyle name="20 % - Akzent2 2 4 2 7" xfId="1836" xr:uid="{00000000-0005-0000-0000-0000520E0000}"/>
    <cellStyle name="20 % - Akzent2 2 4 2 7 2" xfId="1837" xr:uid="{00000000-0005-0000-0000-0000530E0000}"/>
    <cellStyle name="20 % - Akzent2 2 4 2 7 2 2" xfId="1838" xr:uid="{00000000-0005-0000-0000-0000540E0000}"/>
    <cellStyle name="20 % - Akzent2 2 4 2 7 2 2 2" xfId="42542" xr:uid="{00000000-0005-0000-0000-0000550E0000}"/>
    <cellStyle name="20 % - Akzent2 2 4 2 7 2 3" xfId="31721" xr:uid="{00000000-0005-0000-0000-0000560E0000}"/>
    <cellStyle name="20 % - Akzent2 2 4 2 7 3" xfId="1839" xr:uid="{00000000-0005-0000-0000-0000570E0000}"/>
    <cellStyle name="20 % - Akzent2 2 4 2 7 3 2" xfId="37142" xr:uid="{00000000-0005-0000-0000-0000580E0000}"/>
    <cellStyle name="20 % - Akzent2 2 4 2 7 4" xfId="26320" xr:uid="{00000000-0005-0000-0000-0000590E0000}"/>
    <cellStyle name="20 % - Akzent2 2 4 2 8" xfId="1840" xr:uid="{00000000-0005-0000-0000-00005A0E0000}"/>
    <cellStyle name="20 % - Akzent2 2 4 2 8 2" xfId="1841" xr:uid="{00000000-0005-0000-0000-00005B0E0000}"/>
    <cellStyle name="20 % - Akzent2 2 4 2 8 2 2" xfId="1842" xr:uid="{00000000-0005-0000-0000-00005C0E0000}"/>
    <cellStyle name="20 % - Akzent2 2 4 2 8 2 2 2" xfId="43235" xr:uid="{00000000-0005-0000-0000-00005D0E0000}"/>
    <cellStyle name="20 % - Akzent2 2 4 2 8 2 3" xfId="32414" xr:uid="{00000000-0005-0000-0000-00005E0E0000}"/>
    <cellStyle name="20 % - Akzent2 2 4 2 8 3" xfId="1843" xr:uid="{00000000-0005-0000-0000-00005F0E0000}"/>
    <cellStyle name="20 % - Akzent2 2 4 2 8 3 2" xfId="37834" xr:uid="{00000000-0005-0000-0000-0000600E0000}"/>
    <cellStyle name="20 % - Akzent2 2 4 2 8 4" xfId="27013" xr:uid="{00000000-0005-0000-0000-0000610E0000}"/>
    <cellStyle name="20 % - Akzent2 2 4 2 9" xfId="1844" xr:uid="{00000000-0005-0000-0000-0000620E0000}"/>
    <cellStyle name="20 % - Akzent2 2 4 2 9 2" xfId="1845" xr:uid="{00000000-0005-0000-0000-0000630E0000}"/>
    <cellStyle name="20 % - Akzent2 2 4 2 9 2 2" xfId="38510" xr:uid="{00000000-0005-0000-0000-0000640E0000}"/>
    <cellStyle name="20 % - Akzent2 2 4 2 9 3" xfId="27689" xr:uid="{00000000-0005-0000-0000-0000650E0000}"/>
    <cellStyle name="20 % - Akzent2 2 4 3" xfId="1846" xr:uid="{00000000-0005-0000-0000-0000660E0000}"/>
    <cellStyle name="20 % - Akzent2 2 4 3 2" xfId="1847" xr:uid="{00000000-0005-0000-0000-0000670E0000}"/>
    <cellStyle name="20 % - Akzent2 2 4 3 2 2" xfId="1848" xr:uid="{00000000-0005-0000-0000-0000680E0000}"/>
    <cellStyle name="20 % - Akzent2 2 4 3 2 2 2" xfId="38793" xr:uid="{00000000-0005-0000-0000-0000690E0000}"/>
    <cellStyle name="20 % - Akzent2 2 4 3 2 3" xfId="27972" xr:uid="{00000000-0005-0000-0000-00006A0E0000}"/>
    <cellStyle name="20 % - Akzent2 2 4 3 3" xfId="1849" xr:uid="{00000000-0005-0000-0000-00006B0E0000}"/>
    <cellStyle name="20 % - Akzent2 2 4 3 3 2" xfId="33393" xr:uid="{00000000-0005-0000-0000-00006C0E0000}"/>
    <cellStyle name="20 % - Akzent2 2 4 3 4" xfId="22571" xr:uid="{00000000-0005-0000-0000-00006D0E0000}"/>
    <cellStyle name="20 % - Akzent2 2 4 4" xfId="1850" xr:uid="{00000000-0005-0000-0000-00006E0E0000}"/>
    <cellStyle name="20 % - Akzent2 2 4 4 2" xfId="1851" xr:uid="{00000000-0005-0000-0000-00006F0E0000}"/>
    <cellStyle name="20 % - Akzent2 2 4 4 2 2" xfId="1852" xr:uid="{00000000-0005-0000-0000-0000700E0000}"/>
    <cellStyle name="20 % - Akzent2 2 4 4 2 2 2" xfId="39451" xr:uid="{00000000-0005-0000-0000-0000710E0000}"/>
    <cellStyle name="20 % - Akzent2 2 4 4 2 3" xfId="28630" xr:uid="{00000000-0005-0000-0000-0000720E0000}"/>
    <cellStyle name="20 % - Akzent2 2 4 4 3" xfId="1853" xr:uid="{00000000-0005-0000-0000-0000730E0000}"/>
    <cellStyle name="20 % - Akzent2 2 4 4 3 2" xfId="34051" xr:uid="{00000000-0005-0000-0000-0000740E0000}"/>
    <cellStyle name="20 % - Akzent2 2 4 4 4" xfId="23229" xr:uid="{00000000-0005-0000-0000-0000750E0000}"/>
    <cellStyle name="20 % - Akzent2 2 4 5" xfId="1854" xr:uid="{00000000-0005-0000-0000-0000760E0000}"/>
    <cellStyle name="20 % - Akzent2 2 4 5 2" xfId="1855" xr:uid="{00000000-0005-0000-0000-0000770E0000}"/>
    <cellStyle name="20 % - Akzent2 2 4 5 2 2" xfId="1856" xr:uid="{00000000-0005-0000-0000-0000780E0000}"/>
    <cellStyle name="20 % - Akzent2 2 4 5 2 2 2" xfId="40125" xr:uid="{00000000-0005-0000-0000-0000790E0000}"/>
    <cellStyle name="20 % - Akzent2 2 4 5 2 3" xfId="29304" xr:uid="{00000000-0005-0000-0000-00007A0E0000}"/>
    <cellStyle name="20 % - Akzent2 2 4 5 3" xfId="1857" xr:uid="{00000000-0005-0000-0000-00007B0E0000}"/>
    <cellStyle name="20 % - Akzent2 2 4 5 3 2" xfId="34725" xr:uid="{00000000-0005-0000-0000-00007C0E0000}"/>
    <cellStyle name="20 % - Akzent2 2 4 5 4" xfId="23903" xr:uid="{00000000-0005-0000-0000-00007D0E0000}"/>
    <cellStyle name="20 % - Akzent2 2 4 6" xfId="1858" xr:uid="{00000000-0005-0000-0000-00007E0E0000}"/>
    <cellStyle name="20 % - Akzent2 2 4 6 2" xfId="1859" xr:uid="{00000000-0005-0000-0000-00007F0E0000}"/>
    <cellStyle name="20 % - Akzent2 2 4 6 2 2" xfId="1860" xr:uid="{00000000-0005-0000-0000-0000800E0000}"/>
    <cellStyle name="20 % - Akzent2 2 4 6 2 2 2" xfId="40799" xr:uid="{00000000-0005-0000-0000-0000810E0000}"/>
    <cellStyle name="20 % - Akzent2 2 4 6 2 3" xfId="29978" xr:uid="{00000000-0005-0000-0000-0000820E0000}"/>
    <cellStyle name="20 % - Akzent2 2 4 6 3" xfId="1861" xr:uid="{00000000-0005-0000-0000-0000830E0000}"/>
    <cellStyle name="20 % - Akzent2 2 4 6 3 2" xfId="35399" xr:uid="{00000000-0005-0000-0000-0000840E0000}"/>
    <cellStyle name="20 % - Akzent2 2 4 6 4" xfId="24577" xr:uid="{00000000-0005-0000-0000-0000850E0000}"/>
    <cellStyle name="20 % - Akzent2 2 4 7" xfId="1862" xr:uid="{00000000-0005-0000-0000-0000860E0000}"/>
    <cellStyle name="20 % - Akzent2 2 4 7 2" xfId="1863" xr:uid="{00000000-0005-0000-0000-0000870E0000}"/>
    <cellStyle name="20 % - Akzent2 2 4 7 2 2" xfId="1864" xr:uid="{00000000-0005-0000-0000-0000880E0000}"/>
    <cellStyle name="20 % - Akzent2 2 4 7 2 2 2" xfId="41473" xr:uid="{00000000-0005-0000-0000-0000890E0000}"/>
    <cellStyle name="20 % - Akzent2 2 4 7 2 3" xfId="30652" xr:uid="{00000000-0005-0000-0000-00008A0E0000}"/>
    <cellStyle name="20 % - Akzent2 2 4 7 3" xfId="1865" xr:uid="{00000000-0005-0000-0000-00008B0E0000}"/>
    <cellStyle name="20 % - Akzent2 2 4 7 3 2" xfId="36073" xr:uid="{00000000-0005-0000-0000-00008C0E0000}"/>
    <cellStyle name="20 % - Akzent2 2 4 7 4" xfId="25251" xr:uid="{00000000-0005-0000-0000-00008D0E0000}"/>
    <cellStyle name="20 % - Akzent2 2 4 8" xfId="1866" xr:uid="{00000000-0005-0000-0000-00008E0E0000}"/>
    <cellStyle name="20 % - Akzent2 2 4 8 2" xfId="1867" xr:uid="{00000000-0005-0000-0000-00008F0E0000}"/>
    <cellStyle name="20 % - Akzent2 2 4 8 2 2" xfId="1868" xr:uid="{00000000-0005-0000-0000-0000900E0000}"/>
    <cellStyle name="20 % - Akzent2 2 4 8 2 2 2" xfId="42147" xr:uid="{00000000-0005-0000-0000-0000910E0000}"/>
    <cellStyle name="20 % - Akzent2 2 4 8 2 3" xfId="31326" xr:uid="{00000000-0005-0000-0000-0000920E0000}"/>
    <cellStyle name="20 % - Akzent2 2 4 8 3" xfId="1869" xr:uid="{00000000-0005-0000-0000-0000930E0000}"/>
    <cellStyle name="20 % - Akzent2 2 4 8 3 2" xfId="36747" xr:uid="{00000000-0005-0000-0000-0000940E0000}"/>
    <cellStyle name="20 % - Akzent2 2 4 8 4" xfId="25925" xr:uid="{00000000-0005-0000-0000-0000950E0000}"/>
    <cellStyle name="20 % - Akzent2 2 4 9" xfId="1870" xr:uid="{00000000-0005-0000-0000-0000960E0000}"/>
    <cellStyle name="20 % - Akzent2 2 4 9 2" xfId="1871" xr:uid="{00000000-0005-0000-0000-0000970E0000}"/>
    <cellStyle name="20 % - Akzent2 2 4 9 2 2" xfId="1872" xr:uid="{00000000-0005-0000-0000-0000980E0000}"/>
    <cellStyle name="20 % - Akzent2 2 4 9 2 2 2" xfId="42840" xr:uid="{00000000-0005-0000-0000-0000990E0000}"/>
    <cellStyle name="20 % - Akzent2 2 4 9 2 3" xfId="32019" xr:uid="{00000000-0005-0000-0000-00009A0E0000}"/>
    <cellStyle name="20 % - Akzent2 2 4 9 3" xfId="1873" xr:uid="{00000000-0005-0000-0000-00009B0E0000}"/>
    <cellStyle name="20 % - Akzent2 2 4 9 3 2" xfId="37439" xr:uid="{00000000-0005-0000-0000-00009C0E0000}"/>
    <cellStyle name="20 % - Akzent2 2 4 9 4" xfId="26618" xr:uid="{00000000-0005-0000-0000-00009D0E0000}"/>
    <cellStyle name="20 % - Akzent2 2 5" xfId="1874" xr:uid="{00000000-0005-0000-0000-00009E0E0000}"/>
    <cellStyle name="20 % - Akzent2 2 5 10" xfId="1875" xr:uid="{00000000-0005-0000-0000-00009F0E0000}"/>
    <cellStyle name="20 % - Akzent2 2 5 10 2" xfId="32847" xr:uid="{00000000-0005-0000-0000-0000A00E0000}"/>
    <cellStyle name="20 % - Akzent2 2 5 11" xfId="22025" xr:uid="{00000000-0005-0000-0000-0000A10E0000}"/>
    <cellStyle name="20 % - Akzent2 2 5 2" xfId="1876" xr:uid="{00000000-0005-0000-0000-0000A20E0000}"/>
    <cellStyle name="20 % - Akzent2 2 5 2 2" xfId="1877" xr:uid="{00000000-0005-0000-0000-0000A30E0000}"/>
    <cellStyle name="20 % - Akzent2 2 5 2 2 2" xfId="1878" xr:uid="{00000000-0005-0000-0000-0000A40E0000}"/>
    <cellStyle name="20 % - Akzent2 2 5 2 2 2 2" xfId="38925" xr:uid="{00000000-0005-0000-0000-0000A50E0000}"/>
    <cellStyle name="20 % - Akzent2 2 5 2 2 3" xfId="28104" xr:uid="{00000000-0005-0000-0000-0000A60E0000}"/>
    <cellStyle name="20 % - Akzent2 2 5 2 3" xfId="1879" xr:uid="{00000000-0005-0000-0000-0000A70E0000}"/>
    <cellStyle name="20 % - Akzent2 2 5 2 3 2" xfId="33525" xr:uid="{00000000-0005-0000-0000-0000A80E0000}"/>
    <cellStyle name="20 % - Akzent2 2 5 2 4" xfId="22703" xr:uid="{00000000-0005-0000-0000-0000A90E0000}"/>
    <cellStyle name="20 % - Akzent2 2 5 3" xfId="1880" xr:uid="{00000000-0005-0000-0000-0000AA0E0000}"/>
    <cellStyle name="20 % - Akzent2 2 5 3 2" xfId="1881" xr:uid="{00000000-0005-0000-0000-0000AB0E0000}"/>
    <cellStyle name="20 % - Akzent2 2 5 3 2 2" xfId="1882" xr:uid="{00000000-0005-0000-0000-0000AC0E0000}"/>
    <cellStyle name="20 % - Akzent2 2 5 3 2 2 2" xfId="39583" xr:uid="{00000000-0005-0000-0000-0000AD0E0000}"/>
    <cellStyle name="20 % - Akzent2 2 5 3 2 3" xfId="28762" xr:uid="{00000000-0005-0000-0000-0000AE0E0000}"/>
    <cellStyle name="20 % - Akzent2 2 5 3 3" xfId="1883" xr:uid="{00000000-0005-0000-0000-0000AF0E0000}"/>
    <cellStyle name="20 % - Akzent2 2 5 3 3 2" xfId="34183" xr:uid="{00000000-0005-0000-0000-0000B00E0000}"/>
    <cellStyle name="20 % - Akzent2 2 5 3 4" xfId="23361" xr:uid="{00000000-0005-0000-0000-0000B10E0000}"/>
    <cellStyle name="20 % - Akzent2 2 5 4" xfId="1884" xr:uid="{00000000-0005-0000-0000-0000B20E0000}"/>
    <cellStyle name="20 % - Akzent2 2 5 4 2" xfId="1885" xr:uid="{00000000-0005-0000-0000-0000B30E0000}"/>
    <cellStyle name="20 % - Akzent2 2 5 4 2 2" xfId="1886" xr:uid="{00000000-0005-0000-0000-0000B40E0000}"/>
    <cellStyle name="20 % - Akzent2 2 5 4 2 2 2" xfId="40257" xr:uid="{00000000-0005-0000-0000-0000B50E0000}"/>
    <cellStyle name="20 % - Akzent2 2 5 4 2 3" xfId="29436" xr:uid="{00000000-0005-0000-0000-0000B60E0000}"/>
    <cellStyle name="20 % - Akzent2 2 5 4 3" xfId="1887" xr:uid="{00000000-0005-0000-0000-0000B70E0000}"/>
    <cellStyle name="20 % - Akzent2 2 5 4 3 2" xfId="34857" xr:uid="{00000000-0005-0000-0000-0000B80E0000}"/>
    <cellStyle name="20 % - Akzent2 2 5 4 4" xfId="24035" xr:uid="{00000000-0005-0000-0000-0000B90E0000}"/>
    <cellStyle name="20 % - Akzent2 2 5 5" xfId="1888" xr:uid="{00000000-0005-0000-0000-0000BA0E0000}"/>
    <cellStyle name="20 % - Akzent2 2 5 5 2" xfId="1889" xr:uid="{00000000-0005-0000-0000-0000BB0E0000}"/>
    <cellStyle name="20 % - Akzent2 2 5 5 2 2" xfId="1890" xr:uid="{00000000-0005-0000-0000-0000BC0E0000}"/>
    <cellStyle name="20 % - Akzent2 2 5 5 2 2 2" xfId="40931" xr:uid="{00000000-0005-0000-0000-0000BD0E0000}"/>
    <cellStyle name="20 % - Akzent2 2 5 5 2 3" xfId="30110" xr:uid="{00000000-0005-0000-0000-0000BE0E0000}"/>
    <cellStyle name="20 % - Akzent2 2 5 5 3" xfId="1891" xr:uid="{00000000-0005-0000-0000-0000BF0E0000}"/>
    <cellStyle name="20 % - Akzent2 2 5 5 3 2" xfId="35531" xr:uid="{00000000-0005-0000-0000-0000C00E0000}"/>
    <cellStyle name="20 % - Akzent2 2 5 5 4" xfId="24709" xr:uid="{00000000-0005-0000-0000-0000C10E0000}"/>
    <cellStyle name="20 % - Akzent2 2 5 6" xfId="1892" xr:uid="{00000000-0005-0000-0000-0000C20E0000}"/>
    <cellStyle name="20 % - Akzent2 2 5 6 2" xfId="1893" xr:uid="{00000000-0005-0000-0000-0000C30E0000}"/>
    <cellStyle name="20 % - Akzent2 2 5 6 2 2" xfId="1894" xr:uid="{00000000-0005-0000-0000-0000C40E0000}"/>
    <cellStyle name="20 % - Akzent2 2 5 6 2 2 2" xfId="41605" xr:uid="{00000000-0005-0000-0000-0000C50E0000}"/>
    <cellStyle name="20 % - Akzent2 2 5 6 2 3" xfId="30784" xr:uid="{00000000-0005-0000-0000-0000C60E0000}"/>
    <cellStyle name="20 % - Akzent2 2 5 6 3" xfId="1895" xr:uid="{00000000-0005-0000-0000-0000C70E0000}"/>
    <cellStyle name="20 % - Akzent2 2 5 6 3 2" xfId="36205" xr:uid="{00000000-0005-0000-0000-0000C80E0000}"/>
    <cellStyle name="20 % - Akzent2 2 5 6 4" xfId="25383" xr:uid="{00000000-0005-0000-0000-0000C90E0000}"/>
    <cellStyle name="20 % - Akzent2 2 5 7" xfId="1896" xr:uid="{00000000-0005-0000-0000-0000CA0E0000}"/>
    <cellStyle name="20 % - Akzent2 2 5 7 2" xfId="1897" xr:uid="{00000000-0005-0000-0000-0000CB0E0000}"/>
    <cellStyle name="20 % - Akzent2 2 5 7 2 2" xfId="1898" xr:uid="{00000000-0005-0000-0000-0000CC0E0000}"/>
    <cellStyle name="20 % - Akzent2 2 5 7 2 2 2" xfId="42279" xr:uid="{00000000-0005-0000-0000-0000CD0E0000}"/>
    <cellStyle name="20 % - Akzent2 2 5 7 2 3" xfId="31458" xr:uid="{00000000-0005-0000-0000-0000CE0E0000}"/>
    <cellStyle name="20 % - Akzent2 2 5 7 3" xfId="1899" xr:uid="{00000000-0005-0000-0000-0000CF0E0000}"/>
    <cellStyle name="20 % - Akzent2 2 5 7 3 2" xfId="36879" xr:uid="{00000000-0005-0000-0000-0000D00E0000}"/>
    <cellStyle name="20 % - Akzent2 2 5 7 4" xfId="26057" xr:uid="{00000000-0005-0000-0000-0000D10E0000}"/>
    <cellStyle name="20 % - Akzent2 2 5 8" xfId="1900" xr:uid="{00000000-0005-0000-0000-0000D20E0000}"/>
    <cellStyle name="20 % - Akzent2 2 5 8 2" xfId="1901" xr:uid="{00000000-0005-0000-0000-0000D30E0000}"/>
    <cellStyle name="20 % - Akzent2 2 5 8 2 2" xfId="1902" xr:uid="{00000000-0005-0000-0000-0000D40E0000}"/>
    <cellStyle name="20 % - Akzent2 2 5 8 2 2 2" xfId="42972" xr:uid="{00000000-0005-0000-0000-0000D50E0000}"/>
    <cellStyle name="20 % - Akzent2 2 5 8 2 3" xfId="32151" xr:uid="{00000000-0005-0000-0000-0000D60E0000}"/>
    <cellStyle name="20 % - Akzent2 2 5 8 3" xfId="1903" xr:uid="{00000000-0005-0000-0000-0000D70E0000}"/>
    <cellStyle name="20 % - Akzent2 2 5 8 3 2" xfId="37571" xr:uid="{00000000-0005-0000-0000-0000D80E0000}"/>
    <cellStyle name="20 % - Akzent2 2 5 8 4" xfId="26750" xr:uid="{00000000-0005-0000-0000-0000D90E0000}"/>
    <cellStyle name="20 % - Akzent2 2 5 9" xfId="1904" xr:uid="{00000000-0005-0000-0000-0000DA0E0000}"/>
    <cellStyle name="20 % - Akzent2 2 5 9 2" xfId="1905" xr:uid="{00000000-0005-0000-0000-0000DB0E0000}"/>
    <cellStyle name="20 % - Akzent2 2 5 9 2 2" xfId="38247" xr:uid="{00000000-0005-0000-0000-0000DC0E0000}"/>
    <cellStyle name="20 % - Akzent2 2 5 9 3" xfId="27426" xr:uid="{00000000-0005-0000-0000-0000DD0E0000}"/>
    <cellStyle name="20 % - Akzent2 2 6" xfId="1906" xr:uid="{00000000-0005-0000-0000-0000DE0E0000}"/>
    <cellStyle name="20 % - Akzent2 2 6 10" xfId="1907" xr:uid="{00000000-0005-0000-0000-0000DF0E0000}"/>
    <cellStyle name="20 % - Akzent2 2 6 10 2" xfId="32978" xr:uid="{00000000-0005-0000-0000-0000E00E0000}"/>
    <cellStyle name="20 % - Akzent2 2 6 11" xfId="22156" xr:uid="{00000000-0005-0000-0000-0000E10E0000}"/>
    <cellStyle name="20 % - Akzent2 2 6 2" xfId="1908" xr:uid="{00000000-0005-0000-0000-0000E20E0000}"/>
    <cellStyle name="20 % - Akzent2 2 6 2 2" xfId="1909" xr:uid="{00000000-0005-0000-0000-0000E30E0000}"/>
    <cellStyle name="20 % - Akzent2 2 6 2 2 2" xfId="1910" xr:uid="{00000000-0005-0000-0000-0000E40E0000}"/>
    <cellStyle name="20 % - Akzent2 2 6 2 2 2 2" xfId="39056" xr:uid="{00000000-0005-0000-0000-0000E50E0000}"/>
    <cellStyle name="20 % - Akzent2 2 6 2 2 3" xfId="28235" xr:uid="{00000000-0005-0000-0000-0000E60E0000}"/>
    <cellStyle name="20 % - Akzent2 2 6 2 3" xfId="1911" xr:uid="{00000000-0005-0000-0000-0000E70E0000}"/>
    <cellStyle name="20 % - Akzent2 2 6 2 3 2" xfId="33656" xr:uid="{00000000-0005-0000-0000-0000E80E0000}"/>
    <cellStyle name="20 % - Akzent2 2 6 2 4" xfId="22834" xr:uid="{00000000-0005-0000-0000-0000E90E0000}"/>
    <cellStyle name="20 % - Akzent2 2 6 3" xfId="1912" xr:uid="{00000000-0005-0000-0000-0000EA0E0000}"/>
    <cellStyle name="20 % - Akzent2 2 6 3 2" xfId="1913" xr:uid="{00000000-0005-0000-0000-0000EB0E0000}"/>
    <cellStyle name="20 % - Akzent2 2 6 3 2 2" xfId="1914" xr:uid="{00000000-0005-0000-0000-0000EC0E0000}"/>
    <cellStyle name="20 % - Akzent2 2 6 3 2 2 2" xfId="39714" xr:uid="{00000000-0005-0000-0000-0000ED0E0000}"/>
    <cellStyle name="20 % - Akzent2 2 6 3 2 3" xfId="28893" xr:uid="{00000000-0005-0000-0000-0000EE0E0000}"/>
    <cellStyle name="20 % - Akzent2 2 6 3 3" xfId="1915" xr:uid="{00000000-0005-0000-0000-0000EF0E0000}"/>
    <cellStyle name="20 % - Akzent2 2 6 3 3 2" xfId="34314" xr:uid="{00000000-0005-0000-0000-0000F00E0000}"/>
    <cellStyle name="20 % - Akzent2 2 6 3 4" xfId="23492" xr:uid="{00000000-0005-0000-0000-0000F10E0000}"/>
    <cellStyle name="20 % - Akzent2 2 6 4" xfId="1916" xr:uid="{00000000-0005-0000-0000-0000F20E0000}"/>
    <cellStyle name="20 % - Akzent2 2 6 4 2" xfId="1917" xr:uid="{00000000-0005-0000-0000-0000F30E0000}"/>
    <cellStyle name="20 % - Akzent2 2 6 4 2 2" xfId="1918" xr:uid="{00000000-0005-0000-0000-0000F40E0000}"/>
    <cellStyle name="20 % - Akzent2 2 6 4 2 2 2" xfId="40388" xr:uid="{00000000-0005-0000-0000-0000F50E0000}"/>
    <cellStyle name="20 % - Akzent2 2 6 4 2 3" xfId="29567" xr:uid="{00000000-0005-0000-0000-0000F60E0000}"/>
    <cellStyle name="20 % - Akzent2 2 6 4 3" xfId="1919" xr:uid="{00000000-0005-0000-0000-0000F70E0000}"/>
    <cellStyle name="20 % - Akzent2 2 6 4 3 2" xfId="34988" xr:uid="{00000000-0005-0000-0000-0000F80E0000}"/>
    <cellStyle name="20 % - Akzent2 2 6 4 4" xfId="24166" xr:uid="{00000000-0005-0000-0000-0000F90E0000}"/>
    <cellStyle name="20 % - Akzent2 2 6 5" xfId="1920" xr:uid="{00000000-0005-0000-0000-0000FA0E0000}"/>
    <cellStyle name="20 % - Akzent2 2 6 5 2" xfId="1921" xr:uid="{00000000-0005-0000-0000-0000FB0E0000}"/>
    <cellStyle name="20 % - Akzent2 2 6 5 2 2" xfId="1922" xr:uid="{00000000-0005-0000-0000-0000FC0E0000}"/>
    <cellStyle name="20 % - Akzent2 2 6 5 2 2 2" xfId="41062" xr:uid="{00000000-0005-0000-0000-0000FD0E0000}"/>
    <cellStyle name="20 % - Akzent2 2 6 5 2 3" xfId="30241" xr:uid="{00000000-0005-0000-0000-0000FE0E0000}"/>
    <cellStyle name="20 % - Akzent2 2 6 5 3" xfId="1923" xr:uid="{00000000-0005-0000-0000-0000FF0E0000}"/>
    <cellStyle name="20 % - Akzent2 2 6 5 3 2" xfId="35662" xr:uid="{00000000-0005-0000-0000-0000000F0000}"/>
    <cellStyle name="20 % - Akzent2 2 6 5 4" xfId="24840" xr:uid="{00000000-0005-0000-0000-0000010F0000}"/>
    <cellStyle name="20 % - Akzent2 2 6 6" xfId="1924" xr:uid="{00000000-0005-0000-0000-0000020F0000}"/>
    <cellStyle name="20 % - Akzent2 2 6 6 2" xfId="1925" xr:uid="{00000000-0005-0000-0000-0000030F0000}"/>
    <cellStyle name="20 % - Akzent2 2 6 6 2 2" xfId="1926" xr:uid="{00000000-0005-0000-0000-0000040F0000}"/>
    <cellStyle name="20 % - Akzent2 2 6 6 2 2 2" xfId="41736" xr:uid="{00000000-0005-0000-0000-0000050F0000}"/>
    <cellStyle name="20 % - Akzent2 2 6 6 2 3" xfId="30915" xr:uid="{00000000-0005-0000-0000-0000060F0000}"/>
    <cellStyle name="20 % - Akzent2 2 6 6 3" xfId="1927" xr:uid="{00000000-0005-0000-0000-0000070F0000}"/>
    <cellStyle name="20 % - Akzent2 2 6 6 3 2" xfId="36336" xr:uid="{00000000-0005-0000-0000-0000080F0000}"/>
    <cellStyle name="20 % - Akzent2 2 6 6 4" xfId="25514" xr:uid="{00000000-0005-0000-0000-0000090F0000}"/>
    <cellStyle name="20 % - Akzent2 2 6 7" xfId="1928" xr:uid="{00000000-0005-0000-0000-00000A0F0000}"/>
    <cellStyle name="20 % - Akzent2 2 6 7 2" xfId="1929" xr:uid="{00000000-0005-0000-0000-00000B0F0000}"/>
    <cellStyle name="20 % - Akzent2 2 6 7 2 2" xfId="1930" xr:uid="{00000000-0005-0000-0000-00000C0F0000}"/>
    <cellStyle name="20 % - Akzent2 2 6 7 2 2 2" xfId="42410" xr:uid="{00000000-0005-0000-0000-00000D0F0000}"/>
    <cellStyle name="20 % - Akzent2 2 6 7 2 3" xfId="31589" xr:uid="{00000000-0005-0000-0000-00000E0F0000}"/>
    <cellStyle name="20 % - Akzent2 2 6 7 3" xfId="1931" xr:uid="{00000000-0005-0000-0000-00000F0F0000}"/>
    <cellStyle name="20 % - Akzent2 2 6 7 3 2" xfId="37010" xr:uid="{00000000-0005-0000-0000-0000100F0000}"/>
    <cellStyle name="20 % - Akzent2 2 6 7 4" xfId="26188" xr:uid="{00000000-0005-0000-0000-0000110F0000}"/>
    <cellStyle name="20 % - Akzent2 2 6 8" xfId="1932" xr:uid="{00000000-0005-0000-0000-0000120F0000}"/>
    <cellStyle name="20 % - Akzent2 2 6 8 2" xfId="1933" xr:uid="{00000000-0005-0000-0000-0000130F0000}"/>
    <cellStyle name="20 % - Akzent2 2 6 8 2 2" xfId="1934" xr:uid="{00000000-0005-0000-0000-0000140F0000}"/>
    <cellStyle name="20 % - Akzent2 2 6 8 2 2 2" xfId="43103" xr:uid="{00000000-0005-0000-0000-0000150F0000}"/>
    <cellStyle name="20 % - Akzent2 2 6 8 2 3" xfId="32282" xr:uid="{00000000-0005-0000-0000-0000160F0000}"/>
    <cellStyle name="20 % - Akzent2 2 6 8 3" xfId="1935" xr:uid="{00000000-0005-0000-0000-0000170F0000}"/>
    <cellStyle name="20 % - Akzent2 2 6 8 3 2" xfId="37702" xr:uid="{00000000-0005-0000-0000-0000180F0000}"/>
    <cellStyle name="20 % - Akzent2 2 6 8 4" xfId="26881" xr:uid="{00000000-0005-0000-0000-0000190F0000}"/>
    <cellStyle name="20 % - Akzent2 2 6 9" xfId="1936" xr:uid="{00000000-0005-0000-0000-00001A0F0000}"/>
    <cellStyle name="20 % - Akzent2 2 6 9 2" xfId="1937" xr:uid="{00000000-0005-0000-0000-00001B0F0000}"/>
    <cellStyle name="20 % - Akzent2 2 6 9 2 2" xfId="38378" xr:uid="{00000000-0005-0000-0000-00001C0F0000}"/>
    <cellStyle name="20 % - Akzent2 2 6 9 3" xfId="27557" xr:uid="{00000000-0005-0000-0000-00001D0F0000}"/>
    <cellStyle name="20 % - Akzent2 2 7" xfId="1938" xr:uid="{00000000-0005-0000-0000-00001E0F0000}"/>
    <cellStyle name="20 % - Akzent2 2 7 2" xfId="1939" xr:uid="{00000000-0005-0000-0000-00001F0F0000}"/>
    <cellStyle name="20 % - Akzent2 2 7 2 2" xfId="1940" xr:uid="{00000000-0005-0000-0000-0000200F0000}"/>
    <cellStyle name="20 % - Akzent2 2 7 2 2 2" xfId="38661" xr:uid="{00000000-0005-0000-0000-0000210F0000}"/>
    <cellStyle name="20 % - Akzent2 2 7 2 3" xfId="27840" xr:uid="{00000000-0005-0000-0000-0000220F0000}"/>
    <cellStyle name="20 % - Akzent2 2 7 3" xfId="1941" xr:uid="{00000000-0005-0000-0000-0000230F0000}"/>
    <cellStyle name="20 % - Akzent2 2 7 3 2" xfId="33261" xr:uid="{00000000-0005-0000-0000-0000240F0000}"/>
    <cellStyle name="20 % - Akzent2 2 7 4" xfId="22439" xr:uid="{00000000-0005-0000-0000-0000250F0000}"/>
    <cellStyle name="20 % - Akzent2 2 8" xfId="1942" xr:uid="{00000000-0005-0000-0000-0000260F0000}"/>
    <cellStyle name="20 % - Akzent2 2 8 2" xfId="1943" xr:uid="{00000000-0005-0000-0000-0000270F0000}"/>
    <cellStyle name="20 % - Akzent2 2 8 2 2" xfId="1944" xr:uid="{00000000-0005-0000-0000-0000280F0000}"/>
    <cellStyle name="20 % - Akzent2 2 8 2 2 2" xfId="39319" xr:uid="{00000000-0005-0000-0000-0000290F0000}"/>
    <cellStyle name="20 % - Akzent2 2 8 2 3" xfId="28498" xr:uid="{00000000-0005-0000-0000-00002A0F0000}"/>
    <cellStyle name="20 % - Akzent2 2 8 3" xfId="1945" xr:uid="{00000000-0005-0000-0000-00002B0F0000}"/>
    <cellStyle name="20 % - Akzent2 2 8 3 2" xfId="33919" xr:uid="{00000000-0005-0000-0000-00002C0F0000}"/>
    <cellStyle name="20 % - Akzent2 2 8 4" xfId="23097" xr:uid="{00000000-0005-0000-0000-00002D0F0000}"/>
    <cellStyle name="20 % - Akzent2 2 9" xfId="1946" xr:uid="{00000000-0005-0000-0000-00002E0F0000}"/>
    <cellStyle name="20 % - Akzent2 2 9 2" xfId="1947" xr:uid="{00000000-0005-0000-0000-00002F0F0000}"/>
    <cellStyle name="20 % - Akzent2 2 9 2 2" xfId="1948" xr:uid="{00000000-0005-0000-0000-0000300F0000}"/>
    <cellStyle name="20 % - Akzent2 2 9 2 2 2" xfId="39995" xr:uid="{00000000-0005-0000-0000-0000310F0000}"/>
    <cellStyle name="20 % - Akzent2 2 9 2 3" xfId="29174" xr:uid="{00000000-0005-0000-0000-0000320F0000}"/>
    <cellStyle name="20 % - Akzent2 2 9 3" xfId="1949" xr:uid="{00000000-0005-0000-0000-0000330F0000}"/>
    <cellStyle name="20 % - Akzent2 2 9 3 2" xfId="34595" xr:uid="{00000000-0005-0000-0000-0000340F0000}"/>
    <cellStyle name="20 % - Akzent2 2 9 4" xfId="23773" xr:uid="{00000000-0005-0000-0000-0000350F0000}"/>
    <cellStyle name="20 % - Akzent2 3" xfId="1950" xr:uid="{00000000-0005-0000-0000-0000360F0000}"/>
    <cellStyle name="20 % - Akzent2 3 10" xfId="1951" xr:uid="{00000000-0005-0000-0000-0000370F0000}"/>
    <cellStyle name="20 % - Akzent2 3 10 2" xfId="1952" xr:uid="{00000000-0005-0000-0000-0000380F0000}"/>
    <cellStyle name="20 % - Akzent2 3 10 2 2" xfId="1953" xr:uid="{00000000-0005-0000-0000-0000390F0000}"/>
    <cellStyle name="20 % - Akzent2 3 10 2 2 2" xfId="41355" xr:uid="{00000000-0005-0000-0000-00003A0F0000}"/>
    <cellStyle name="20 % - Akzent2 3 10 2 3" xfId="30534" xr:uid="{00000000-0005-0000-0000-00003B0F0000}"/>
    <cellStyle name="20 % - Akzent2 3 10 3" xfId="1954" xr:uid="{00000000-0005-0000-0000-00003C0F0000}"/>
    <cellStyle name="20 % - Akzent2 3 10 3 2" xfId="35955" xr:uid="{00000000-0005-0000-0000-00003D0F0000}"/>
    <cellStyle name="20 % - Akzent2 3 10 4" xfId="25133" xr:uid="{00000000-0005-0000-0000-00003E0F0000}"/>
    <cellStyle name="20 % - Akzent2 3 11" xfId="1955" xr:uid="{00000000-0005-0000-0000-00003F0F0000}"/>
    <cellStyle name="20 % - Akzent2 3 11 2" xfId="1956" xr:uid="{00000000-0005-0000-0000-0000400F0000}"/>
    <cellStyle name="20 % - Akzent2 3 11 2 2" xfId="1957" xr:uid="{00000000-0005-0000-0000-0000410F0000}"/>
    <cellStyle name="20 % - Akzent2 3 11 2 2 2" xfId="42029" xr:uid="{00000000-0005-0000-0000-0000420F0000}"/>
    <cellStyle name="20 % - Akzent2 3 11 2 3" xfId="31208" xr:uid="{00000000-0005-0000-0000-0000430F0000}"/>
    <cellStyle name="20 % - Akzent2 3 11 3" xfId="1958" xr:uid="{00000000-0005-0000-0000-0000440F0000}"/>
    <cellStyle name="20 % - Akzent2 3 11 3 2" xfId="36629" xr:uid="{00000000-0005-0000-0000-0000450F0000}"/>
    <cellStyle name="20 % - Akzent2 3 11 4" xfId="25807" xr:uid="{00000000-0005-0000-0000-0000460F0000}"/>
    <cellStyle name="20 % - Akzent2 3 12" xfId="1959" xr:uid="{00000000-0005-0000-0000-0000470F0000}"/>
    <cellStyle name="20 % - Akzent2 3 12 2" xfId="1960" xr:uid="{00000000-0005-0000-0000-0000480F0000}"/>
    <cellStyle name="20 % - Akzent2 3 12 2 2" xfId="1961" xr:uid="{00000000-0005-0000-0000-0000490F0000}"/>
    <cellStyle name="20 % - Akzent2 3 12 2 2 2" xfId="42722" xr:uid="{00000000-0005-0000-0000-00004A0F0000}"/>
    <cellStyle name="20 % - Akzent2 3 12 2 3" xfId="31901" xr:uid="{00000000-0005-0000-0000-00004B0F0000}"/>
    <cellStyle name="20 % - Akzent2 3 12 3" xfId="1962" xr:uid="{00000000-0005-0000-0000-00004C0F0000}"/>
    <cellStyle name="20 % - Akzent2 3 12 3 2" xfId="37321" xr:uid="{00000000-0005-0000-0000-00004D0F0000}"/>
    <cellStyle name="20 % - Akzent2 3 12 4" xfId="26500" xr:uid="{00000000-0005-0000-0000-00004E0F0000}"/>
    <cellStyle name="20 % - Akzent2 3 13" xfId="1963" xr:uid="{00000000-0005-0000-0000-00004F0F0000}"/>
    <cellStyle name="20 % - Akzent2 3 13 2" xfId="1964" xr:uid="{00000000-0005-0000-0000-0000500F0000}"/>
    <cellStyle name="20 % - Akzent2 3 13 2 2" xfId="37997" xr:uid="{00000000-0005-0000-0000-0000510F0000}"/>
    <cellStyle name="20 % - Akzent2 3 13 3" xfId="27176" xr:uid="{00000000-0005-0000-0000-0000520F0000}"/>
    <cellStyle name="20 % - Akzent2 3 14" xfId="1965" xr:uid="{00000000-0005-0000-0000-0000530F0000}"/>
    <cellStyle name="20 % - Akzent2 3 14 2" xfId="32597" xr:uid="{00000000-0005-0000-0000-0000540F0000}"/>
    <cellStyle name="20 % - Akzent2 3 15" xfId="21775" xr:uid="{00000000-0005-0000-0000-0000550F0000}"/>
    <cellStyle name="20 % - Akzent2 3 2" xfId="1966" xr:uid="{00000000-0005-0000-0000-0000560F0000}"/>
    <cellStyle name="20 % - Akzent2 3 2 10" xfId="1967" xr:uid="{00000000-0005-0000-0000-0000570F0000}"/>
    <cellStyle name="20 % - Akzent2 3 2 10 2" xfId="1968" xr:uid="{00000000-0005-0000-0000-0000580F0000}"/>
    <cellStyle name="20 % - Akzent2 3 2 10 2 2" xfId="1969" xr:uid="{00000000-0005-0000-0000-0000590F0000}"/>
    <cellStyle name="20 % - Akzent2 3 2 10 2 2 2" xfId="42094" xr:uid="{00000000-0005-0000-0000-00005A0F0000}"/>
    <cellStyle name="20 % - Akzent2 3 2 10 2 3" xfId="31273" xr:uid="{00000000-0005-0000-0000-00005B0F0000}"/>
    <cellStyle name="20 % - Akzent2 3 2 10 3" xfId="1970" xr:uid="{00000000-0005-0000-0000-00005C0F0000}"/>
    <cellStyle name="20 % - Akzent2 3 2 10 3 2" xfId="36694" xr:uid="{00000000-0005-0000-0000-00005D0F0000}"/>
    <cellStyle name="20 % - Akzent2 3 2 10 4" xfId="25872" xr:uid="{00000000-0005-0000-0000-00005E0F0000}"/>
    <cellStyle name="20 % - Akzent2 3 2 11" xfId="1971" xr:uid="{00000000-0005-0000-0000-00005F0F0000}"/>
    <cellStyle name="20 % - Akzent2 3 2 11 2" xfId="1972" xr:uid="{00000000-0005-0000-0000-0000600F0000}"/>
    <cellStyle name="20 % - Akzent2 3 2 11 2 2" xfId="1973" xr:uid="{00000000-0005-0000-0000-0000610F0000}"/>
    <cellStyle name="20 % - Akzent2 3 2 11 2 2 2" xfId="42787" xr:uid="{00000000-0005-0000-0000-0000620F0000}"/>
    <cellStyle name="20 % - Akzent2 3 2 11 2 3" xfId="31966" xr:uid="{00000000-0005-0000-0000-0000630F0000}"/>
    <cellStyle name="20 % - Akzent2 3 2 11 3" xfId="1974" xr:uid="{00000000-0005-0000-0000-0000640F0000}"/>
    <cellStyle name="20 % - Akzent2 3 2 11 3 2" xfId="37386" xr:uid="{00000000-0005-0000-0000-0000650F0000}"/>
    <cellStyle name="20 % - Akzent2 3 2 11 4" xfId="26565" xr:uid="{00000000-0005-0000-0000-0000660F0000}"/>
    <cellStyle name="20 % - Akzent2 3 2 12" xfId="1975" xr:uid="{00000000-0005-0000-0000-0000670F0000}"/>
    <cellStyle name="20 % - Akzent2 3 2 12 2" xfId="1976" xr:uid="{00000000-0005-0000-0000-0000680F0000}"/>
    <cellStyle name="20 % - Akzent2 3 2 12 2 2" xfId="38062" xr:uid="{00000000-0005-0000-0000-0000690F0000}"/>
    <cellStyle name="20 % - Akzent2 3 2 12 3" xfId="27241" xr:uid="{00000000-0005-0000-0000-00006A0F0000}"/>
    <cellStyle name="20 % - Akzent2 3 2 13" xfId="1977" xr:uid="{00000000-0005-0000-0000-00006B0F0000}"/>
    <cellStyle name="20 % - Akzent2 3 2 13 2" xfId="32662" xr:uid="{00000000-0005-0000-0000-00006C0F0000}"/>
    <cellStyle name="20 % - Akzent2 3 2 14" xfId="21840" xr:uid="{00000000-0005-0000-0000-00006D0F0000}"/>
    <cellStyle name="20 % - Akzent2 3 2 2" xfId="1978" xr:uid="{00000000-0005-0000-0000-00006E0F0000}"/>
    <cellStyle name="20 % - Akzent2 3 2 2 10" xfId="1979" xr:uid="{00000000-0005-0000-0000-00006F0F0000}"/>
    <cellStyle name="20 % - Akzent2 3 2 2 10 2" xfId="1980" xr:uid="{00000000-0005-0000-0000-0000700F0000}"/>
    <cellStyle name="20 % - Akzent2 3 2 2 10 2 2" xfId="38194" xr:uid="{00000000-0005-0000-0000-0000710F0000}"/>
    <cellStyle name="20 % - Akzent2 3 2 2 10 3" xfId="27373" xr:uid="{00000000-0005-0000-0000-0000720F0000}"/>
    <cellStyle name="20 % - Akzent2 3 2 2 11" xfId="1981" xr:uid="{00000000-0005-0000-0000-0000730F0000}"/>
    <cellStyle name="20 % - Akzent2 3 2 2 11 2" xfId="32794" xr:uid="{00000000-0005-0000-0000-0000740F0000}"/>
    <cellStyle name="20 % - Akzent2 3 2 2 12" xfId="21972" xr:uid="{00000000-0005-0000-0000-0000750F0000}"/>
    <cellStyle name="20 % - Akzent2 3 2 2 2" xfId="1982" xr:uid="{00000000-0005-0000-0000-0000760F0000}"/>
    <cellStyle name="20 % - Akzent2 3 2 2 2 10" xfId="1983" xr:uid="{00000000-0005-0000-0000-0000770F0000}"/>
    <cellStyle name="20 % - Akzent2 3 2 2 2 10 2" xfId="33189" xr:uid="{00000000-0005-0000-0000-0000780F0000}"/>
    <cellStyle name="20 % - Akzent2 3 2 2 2 11" xfId="22367" xr:uid="{00000000-0005-0000-0000-0000790F0000}"/>
    <cellStyle name="20 % - Akzent2 3 2 2 2 2" xfId="1984" xr:uid="{00000000-0005-0000-0000-00007A0F0000}"/>
    <cellStyle name="20 % - Akzent2 3 2 2 2 2 2" xfId="1985" xr:uid="{00000000-0005-0000-0000-00007B0F0000}"/>
    <cellStyle name="20 % - Akzent2 3 2 2 2 2 2 2" xfId="1986" xr:uid="{00000000-0005-0000-0000-00007C0F0000}"/>
    <cellStyle name="20 % - Akzent2 3 2 2 2 2 2 2 2" xfId="39267" xr:uid="{00000000-0005-0000-0000-00007D0F0000}"/>
    <cellStyle name="20 % - Akzent2 3 2 2 2 2 2 3" xfId="28446" xr:uid="{00000000-0005-0000-0000-00007E0F0000}"/>
    <cellStyle name="20 % - Akzent2 3 2 2 2 2 3" xfId="1987" xr:uid="{00000000-0005-0000-0000-00007F0F0000}"/>
    <cellStyle name="20 % - Akzent2 3 2 2 2 2 3 2" xfId="33867" xr:uid="{00000000-0005-0000-0000-0000800F0000}"/>
    <cellStyle name="20 % - Akzent2 3 2 2 2 2 4" xfId="23045" xr:uid="{00000000-0005-0000-0000-0000810F0000}"/>
    <cellStyle name="20 % - Akzent2 3 2 2 2 3" xfId="1988" xr:uid="{00000000-0005-0000-0000-0000820F0000}"/>
    <cellStyle name="20 % - Akzent2 3 2 2 2 3 2" xfId="1989" xr:uid="{00000000-0005-0000-0000-0000830F0000}"/>
    <cellStyle name="20 % - Akzent2 3 2 2 2 3 2 2" xfId="1990" xr:uid="{00000000-0005-0000-0000-0000840F0000}"/>
    <cellStyle name="20 % - Akzent2 3 2 2 2 3 2 2 2" xfId="39925" xr:uid="{00000000-0005-0000-0000-0000850F0000}"/>
    <cellStyle name="20 % - Akzent2 3 2 2 2 3 2 3" xfId="29104" xr:uid="{00000000-0005-0000-0000-0000860F0000}"/>
    <cellStyle name="20 % - Akzent2 3 2 2 2 3 3" xfId="1991" xr:uid="{00000000-0005-0000-0000-0000870F0000}"/>
    <cellStyle name="20 % - Akzent2 3 2 2 2 3 3 2" xfId="34525" xr:uid="{00000000-0005-0000-0000-0000880F0000}"/>
    <cellStyle name="20 % - Akzent2 3 2 2 2 3 4" xfId="23703" xr:uid="{00000000-0005-0000-0000-0000890F0000}"/>
    <cellStyle name="20 % - Akzent2 3 2 2 2 4" xfId="1992" xr:uid="{00000000-0005-0000-0000-00008A0F0000}"/>
    <cellStyle name="20 % - Akzent2 3 2 2 2 4 2" xfId="1993" xr:uid="{00000000-0005-0000-0000-00008B0F0000}"/>
    <cellStyle name="20 % - Akzent2 3 2 2 2 4 2 2" xfId="1994" xr:uid="{00000000-0005-0000-0000-00008C0F0000}"/>
    <cellStyle name="20 % - Akzent2 3 2 2 2 4 2 2 2" xfId="40599" xr:uid="{00000000-0005-0000-0000-00008D0F0000}"/>
    <cellStyle name="20 % - Akzent2 3 2 2 2 4 2 3" xfId="29778" xr:uid="{00000000-0005-0000-0000-00008E0F0000}"/>
    <cellStyle name="20 % - Akzent2 3 2 2 2 4 3" xfId="1995" xr:uid="{00000000-0005-0000-0000-00008F0F0000}"/>
    <cellStyle name="20 % - Akzent2 3 2 2 2 4 3 2" xfId="35199" xr:uid="{00000000-0005-0000-0000-0000900F0000}"/>
    <cellStyle name="20 % - Akzent2 3 2 2 2 4 4" xfId="24377" xr:uid="{00000000-0005-0000-0000-0000910F0000}"/>
    <cellStyle name="20 % - Akzent2 3 2 2 2 5" xfId="1996" xr:uid="{00000000-0005-0000-0000-0000920F0000}"/>
    <cellStyle name="20 % - Akzent2 3 2 2 2 5 2" xfId="1997" xr:uid="{00000000-0005-0000-0000-0000930F0000}"/>
    <cellStyle name="20 % - Akzent2 3 2 2 2 5 2 2" xfId="1998" xr:uid="{00000000-0005-0000-0000-0000940F0000}"/>
    <cellStyle name="20 % - Akzent2 3 2 2 2 5 2 2 2" xfId="41273" xr:uid="{00000000-0005-0000-0000-0000950F0000}"/>
    <cellStyle name="20 % - Akzent2 3 2 2 2 5 2 3" xfId="30452" xr:uid="{00000000-0005-0000-0000-0000960F0000}"/>
    <cellStyle name="20 % - Akzent2 3 2 2 2 5 3" xfId="1999" xr:uid="{00000000-0005-0000-0000-0000970F0000}"/>
    <cellStyle name="20 % - Akzent2 3 2 2 2 5 3 2" xfId="35873" xr:uid="{00000000-0005-0000-0000-0000980F0000}"/>
    <cellStyle name="20 % - Akzent2 3 2 2 2 5 4" xfId="25051" xr:uid="{00000000-0005-0000-0000-0000990F0000}"/>
    <cellStyle name="20 % - Akzent2 3 2 2 2 6" xfId="2000" xr:uid="{00000000-0005-0000-0000-00009A0F0000}"/>
    <cellStyle name="20 % - Akzent2 3 2 2 2 6 2" xfId="2001" xr:uid="{00000000-0005-0000-0000-00009B0F0000}"/>
    <cellStyle name="20 % - Akzent2 3 2 2 2 6 2 2" xfId="2002" xr:uid="{00000000-0005-0000-0000-00009C0F0000}"/>
    <cellStyle name="20 % - Akzent2 3 2 2 2 6 2 2 2" xfId="41947" xr:uid="{00000000-0005-0000-0000-00009D0F0000}"/>
    <cellStyle name="20 % - Akzent2 3 2 2 2 6 2 3" xfId="31126" xr:uid="{00000000-0005-0000-0000-00009E0F0000}"/>
    <cellStyle name="20 % - Akzent2 3 2 2 2 6 3" xfId="2003" xr:uid="{00000000-0005-0000-0000-00009F0F0000}"/>
    <cellStyle name="20 % - Akzent2 3 2 2 2 6 3 2" xfId="36547" xr:uid="{00000000-0005-0000-0000-0000A00F0000}"/>
    <cellStyle name="20 % - Akzent2 3 2 2 2 6 4" xfId="25725" xr:uid="{00000000-0005-0000-0000-0000A10F0000}"/>
    <cellStyle name="20 % - Akzent2 3 2 2 2 7" xfId="2004" xr:uid="{00000000-0005-0000-0000-0000A20F0000}"/>
    <cellStyle name="20 % - Akzent2 3 2 2 2 7 2" xfId="2005" xr:uid="{00000000-0005-0000-0000-0000A30F0000}"/>
    <cellStyle name="20 % - Akzent2 3 2 2 2 7 2 2" xfId="2006" xr:uid="{00000000-0005-0000-0000-0000A40F0000}"/>
    <cellStyle name="20 % - Akzent2 3 2 2 2 7 2 2 2" xfId="42621" xr:uid="{00000000-0005-0000-0000-0000A50F0000}"/>
    <cellStyle name="20 % - Akzent2 3 2 2 2 7 2 3" xfId="31800" xr:uid="{00000000-0005-0000-0000-0000A60F0000}"/>
    <cellStyle name="20 % - Akzent2 3 2 2 2 7 3" xfId="2007" xr:uid="{00000000-0005-0000-0000-0000A70F0000}"/>
    <cellStyle name="20 % - Akzent2 3 2 2 2 7 3 2" xfId="37221" xr:uid="{00000000-0005-0000-0000-0000A80F0000}"/>
    <cellStyle name="20 % - Akzent2 3 2 2 2 7 4" xfId="26399" xr:uid="{00000000-0005-0000-0000-0000A90F0000}"/>
    <cellStyle name="20 % - Akzent2 3 2 2 2 8" xfId="2008" xr:uid="{00000000-0005-0000-0000-0000AA0F0000}"/>
    <cellStyle name="20 % - Akzent2 3 2 2 2 8 2" xfId="2009" xr:uid="{00000000-0005-0000-0000-0000AB0F0000}"/>
    <cellStyle name="20 % - Akzent2 3 2 2 2 8 2 2" xfId="2010" xr:uid="{00000000-0005-0000-0000-0000AC0F0000}"/>
    <cellStyle name="20 % - Akzent2 3 2 2 2 8 2 2 2" xfId="43314" xr:uid="{00000000-0005-0000-0000-0000AD0F0000}"/>
    <cellStyle name="20 % - Akzent2 3 2 2 2 8 2 3" xfId="32493" xr:uid="{00000000-0005-0000-0000-0000AE0F0000}"/>
    <cellStyle name="20 % - Akzent2 3 2 2 2 8 3" xfId="2011" xr:uid="{00000000-0005-0000-0000-0000AF0F0000}"/>
    <cellStyle name="20 % - Akzent2 3 2 2 2 8 3 2" xfId="37913" xr:uid="{00000000-0005-0000-0000-0000B00F0000}"/>
    <cellStyle name="20 % - Akzent2 3 2 2 2 8 4" xfId="27092" xr:uid="{00000000-0005-0000-0000-0000B10F0000}"/>
    <cellStyle name="20 % - Akzent2 3 2 2 2 9" xfId="2012" xr:uid="{00000000-0005-0000-0000-0000B20F0000}"/>
    <cellStyle name="20 % - Akzent2 3 2 2 2 9 2" xfId="2013" xr:uid="{00000000-0005-0000-0000-0000B30F0000}"/>
    <cellStyle name="20 % - Akzent2 3 2 2 2 9 2 2" xfId="38589" xr:uid="{00000000-0005-0000-0000-0000B40F0000}"/>
    <cellStyle name="20 % - Akzent2 3 2 2 2 9 3" xfId="27768" xr:uid="{00000000-0005-0000-0000-0000B50F0000}"/>
    <cellStyle name="20 % - Akzent2 3 2 2 3" xfId="2014" xr:uid="{00000000-0005-0000-0000-0000B60F0000}"/>
    <cellStyle name="20 % - Akzent2 3 2 2 3 2" xfId="2015" xr:uid="{00000000-0005-0000-0000-0000B70F0000}"/>
    <cellStyle name="20 % - Akzent2 3 2 2 3 2 2" xfId="2016" xr:uid="{00000000-0005-0000-0000-0000B80F0000}"/>
    <cellStyle name="20 % - Akzent2 3 2 2 3 2 2 2" xfId="38872" xr:uid="{00000000-0005-0000-0000-0000B90F0000}"/>
    <cellStyle name="20 % - Akzent2 3 2 2 3 2 3" xfId="28051" xr:uid="{00000000-0005-0000-0000-0000BA0F0000}"/>
    <cellStyle name="20 % - Akzent2 3 2 2 3 3" xfId="2017" xr:uid="{00000000-0005-0000-0000-0000BB0F0000}"/>
    <cellStyle name="20 % - Akzent2 3 2 2 3 3 2" xfId="33472" xr:uid="{00000000-0005-0000-0000-0000BC0F0000}"/>
    <cellStyle name="20 % - Akzent2 3 2 2 3 4" xfId="22650" xr:uid="{00000000-0005-0000-0000-0000BD0F0000}"/>
    <cellStyle name="20 % - Akzent2 3 2 2 4" xfId="2018" xr:uid="{00000000-0005-0000-0000-0000BE0F0000}"/>
    <cellStyle name="20 % - Akzent2 3 2 2 4 2" xfId="2019" xr:uid="{00000000-0005-0000-0000-0000BF0F0000}"/>
    <cellStyle name="20 % - Akzent2 3 2 2 4 2 2" xfId="2020" xr:uid="{00000000-0005-0000-0000-0000C00F0000}"/>
    <cellStyle name="20 % - Akzent2 3 2 2 4 2 2 2" xfId="39530" xr:uid="{00000000-0005-0000-0000-0000C10F0000}"/>
    <cellStyle name="20 % - Akzent2 3 2 2 4 2 3" xfId="28709" xr:uid="{00000000-0005-0000-0000-0000C20F0000}"/>
    <cellStyle name="20 % - Akzent2 3 2 2 4 3" xfId="2021" xr:uid="{00000000-0005-0000-0000-0000C30F0000}"/>
    <cellStyle name="20 % - Akzent2 3 2 2 4 3 2" xfId="34130" xr:uid="{00000000-0005-0000-0000-0000C40F0000}"/>
    <cellStyle name="20 % - Akzent2 3 2 2 4 4" xfId="23308" xr:uid="{00000000-0005-0000-0000-0000C50F0000}"/>
    <cellStyle name="20 % - Akzent2 3 2 2 5" xfId="2022" xr:uid="{00000000-0005-0000-0000-0000C60F0000}"/>
    <cellStyle name="20 % - Akzent2 3 2 2 5 2" xfId="2023" xr:uid="{00000000-0005-0000-0000-0000C70F0000}"/>
    <cellStyle name="20 % - Akzent2 3 2 2 5 2 2" xfId="2024" xr:uid="{00000000-0005-0000-0000-0000C80F0000}"/>
    <cellStyle name="20 % - Akzent2 3 2 2 5 2 2 2" xfId="40204" xr:uid="{00000000-0005-0000-0000-0000C90F0000}"/>
    <cellStyle name="20 % - Akzent2 3 2 2 5 2 3" xfId="29383" xr:uid="{00000000-0005-0000-0000-0000CA0F0000}"/>
    <cellStyle name="20 % - Akzent2 3 2 2 5 3" xfId="2025" xr:uid="{00000000-0005-0000-0000-0000CB0F0000}"/>
    <cellStyle name="20 % - Akzent2 3 2 2 5 3 2" xfId="34804" xr:uid="{00000000-0005-0000-0000-0000CC0F0000}"/>
    <cellStyle name="20 % - Akzent2 3 2 2 5 4" xfId="23982" xr:uid="{00000000-0005-0000-0000-0000CD0F0000}"/>
    <cellStyle name="20 % - Akzent2 3 2 2 6" xfId="2026" xr:uid="{00000000-0005-0000-0000-0000CE0F0000}"/>
    <cellStyle name="20 % - Akzent2 3 2 2 6 2" xfId="2027" xr:uid="{00000000-0005-0000-0000-0000CF0F0000}"/>
    <cellStyle name="20 % - Akzent2 3 2 2 6 2 2" xfId="2028" xr:uid="{00000000-0005-0000-0000-0000D00F0000}"/>
    <cellStyle name="20 % - Akzent2 3 2 2 6 2 2 2" xfId="40878" xr:uid="{00000000-0005-0000-0000-0000D10F0000}"/>
    <cellStyle name="20 % - Akzent2 3 2 2 6 2 3" xfId="30057" xr:uid="{00000000-0005-0000-0000-0000D20F0000}"/>
    <cellStyle name="20 % - Akzent2 3 2 2 6 3" xfId="2029" xr:uid="{00000000-0005-0000-0000-0000D30F0000}"/>
    <cellStyle name="20 % - Akzent2 3 2 2 6 3 2" xfId="35478" xr:uid="{00000000-0005-0000-0000-0000D40F0000}"/>
    <cellStyle name="20 % - Akzent2 3 2 2 6 4" xfId="24656" xr:uid="{00000000-0005-0000-0000-0000D50F0000}"/>
    <cellStyle name="20 % - Akzent2 3 2 2 7" xfId="2030" xr:uid="{00000000-0005-0000-0000-0000D60F0000}"/>
    <cellStyle name="20 % - Akzent2 3 2 2 7 2" xfId="2031" xr:uid="{00000000-0005-0000-0000-0000D70F0000}"/>
    <cellStyle name="20 % - Akzent2 3 2 2 7 2 2" xfId="2032" xr:uid="{00000000-0005-0000-0000-0000D80F0000}"/>
    <cellStyle name="20 % - Akzent2 3 2 2 7 2 2 2" xfId="41552" xr:uid="{00000000-0005-0000-0000-0000D90F0000}"/>
    <cellStyle name="20 % - Akzent2 3 2 2 7 2 3" xfId="30731" xr:uid="{00000000-0005-0000-0000-0000DA0F0000}"/>
    <cellStyle name="20 % - Akzent2 3 2 2 7 3" xfId="2033" xr:uid="{00000000-0005-0000-0000-0000DB0F0000}"/>
    <cellStyle name="20 % - Akzent2 3 2 2 7 3 2" xfId="36152" xr:uid="{00000000-0005-0000-0000-0000DC0F0000}"/>
    <cellStyle name="20 % - Akzent2 3 2 2 7 4" xfId="25330" xr:uid="{00000000-0005-0000-0000-0000DD0F0000}"/>
    <cellStyle name="20 % - Akzent2 3 2 2 8" xfId="2034" xr:uid="{00000000-0005-0000-0000-0000DE0F0000}"/>
    <cellStyle name="20 % - Akzent2 3 2 2 8 2" xfId="2035" xr:uid="{00000000-0005-0000-0000-0000DF0F0000}"/>
    <cellStyle name="20 % - Akzent2 3 2 2 8 2 2" xfId="2036" xr:uid="{00000000-0005-0000-0000-0000E00F0000}"/>
    <cellStyle name="20 % - Akzent2 3 2 2 8 2 2 2" xfId="42226" xr:uid="{00000000-0005-0000-0000-0000E10F0000}"/>
    <cellStyle name="20 % - Akzent2 3 2 2 8 2 3" xfId="31405" xr:uid="{00000000-0005-0000-0000-0000E20F0000}"/>
    <cellStyle name="20 % - Akzent2 3 2 2 8 3" xfId="2037" xr:uid="{00000000-0005-0000-0000-0000E30F0000}"/>
    <cellStyle name="20 % - Akzent2 3 2 2 8 3 2" xfId="36826" xr:uid="{00000000-0005-0000-0000-0000E40F0000}"/>
    <cellStyle name="20 % - Akzent2 3 2 2 8 4" xfId="26004" xr:uid="{00000000-0005-0000-0000-0000E50F0000}"/>
    <cellStyle name="20 % - Akzent2 3 2 2 9" xfId="2038" xr:uid="{00000000-0005-0000-0000-0000E60F0000}"/>
    <cellStyle name="20 % - Akzent2 3 2 2 9 2" xfId="2039" xr:uid="{00000000-0005-0000-0000-0000E70F0000}"/>
    <cellStyle name="20 % - Akzent2 3 2 2 9 2 2" xfId="2040" xr:uid="{00000000-0005-0000-0000-0000E80F0000}"/>
    <cellStyle name="20 % - Akzent2 3 2 2 9 2 2 2" xfId="42919" xr:uid="{00000000-0005-0000-0000-0000E90F0000}"/>
    <cellStyle name="20 % - Akzent2 3 2 2 9 2 3" xfId="32098" xr:uid="{00000000-0005-0000-0000-0000EA0F0000}"/>
    <cellStyle name="20 % - Akzent2 3 2 2 9 3" xfId="2041" xr:uid="{00000000-0005-0000-0000-0000EB0F0000}"/>
    <cellStyle name="20 % - Akzent2 3 2 2 9 3 2" xfId="37518" xr:uid="{00000000-0005-0000-0000-0000EC0F0000}"/>
    <cellStyle name="20 % - Akzent2 3 2 2 9 4" xfId="26697" xr:uid="{00000000-0005-0000-0000-0000ED0F0000}"/>
    <cellStyle name="20 % - Akzent2 3 2 3" xfId="2042" xr:uid="{00000000-0005-0000-0000-0000EE0F0000}"/>
    <cellStyle name="20 % - Akzent2 3 2 3 10" xfId="2043" xr:uid="{00000000-0005-0000-0000-0000EF0F0000}"/>
    <cellStyle name="20 % - Akzent2 3 2 3 10 2" xfId="32926" xr:uid="{00000000-0005-0000-0000-0000F00F0000}"/>
    <cellStyle name="20 % - Akzent2 3 2 3 11" xfId="22104" xr:uid="{00000000-0005-0000-0000-0000F10F0000}"/>
    <cellStyle name="20 % - Akzent2 3 2 3 2" xfId="2044" xr:uid="{00000000-0005-0000-0000-0000F20F0000}"/>
    <cellStyle name="20 % - Akzent2 3 2 3 2 2" xfId="2045" xr:uid="{00000000-0005-0000-0000-0000F30F0000}"/>
    <cellStyle name="20 % - Akzent2 3 2 3 2 2 2" xfId="2046" xr:uid="{00000000-0005-0000-0000-0000F40F0000}"/>
    <cellStyle name="20 % - Akzent2 3 2 3 2 2 2 2" xfId="39004" xr:uid="{00000000-0005-0000-0000-0000F50F0000}"/>
    <cellStyle name="20 % - Akzent2 3 2 3 2 2 3" xfId="28183" xr:uid="{00000000-0005-0000-0000-0000F60F0000}"/>
    <cellStyle name="20 % - Akzent2 3 2 3 2 3" xfId="2047" xr:uid="{00000000-0005-0000-0000-0000F70F0000}"/>
    <cellStyle name="20 % - Akzent2 3 2 3 2 3 2" xfId="33604" xr:uid="{00000000-0005-0000-0000-0000F80F0000}"/>
    <cellStyle name="20 % - Akzent2 3 2 3 2 4" xfId="22782" xr:uid="{00000000-0005-0000-0000-0000F90F0000}"/>
    <cellStyle name="20 % - Akzent2 3 2 3 3" xfId="2048" xr:uid="{00000000-0005-0000-0000-0000FA0F0000}"/>
    <cellStyle name="20 % - Akzent2 3 2 3 3 2" xfId="2049" xr:uid="{00000000-0005-0000-0000-0000FB0F0000}"/>
    <cellStyle name="20 % - Akzent2 3 2 3 3 2 2" xfId="2050" xr:uid="{00000000-0005-0000-0000-0000FC0F0000}"/>
    <cellStyle name="20 % - Akzent2 3 2 3 3 2 2 2" xfId="39662" xr:uid="{00000000-0005-0000-0000-0000FD0F0000}"/>
    <cellStyle name="20 % - Akzent2 3 2 3 3 2 3" xfId="28841" xr:uid="{00000000-0005-0000-0000-0000FE0F0000}"/>
    <cellStyle name="20 % - Akzent2 3 2 3 3 3" xfId="2051" xr:uid="{00000000-0005-0000-0000-0000FF0F0000}"/>
    <cellStyle name="20 % - Akzent2 3 2 3 3 3 2" xfId="34262" xr:uid="{00000000-0005-0000-0000-000000100000}"/>
    <cellStyle name="20 % - Akzent2 3 2 3 3 4" xfId="23440" xr:uid="{00000000-0005-0000-0000-000001100000}"/>
    <cellStyle name="20 % - Akzent2 3 2 3 4" xfId="2052" xr:uid="{00000000-0005-0000-0000-000002100000}"/>
    <cellStyle name="20 % - Akzent2 3 2 3 4 2" xfId="2053" xr:uid="{00000000-0005-0000-0000-000003100000}"/>
    <cellStyle name="20 % - Akzent2 3 2 3 4 2 2" xfId="2054" xr:uid="{00000000-0005-0000-0000-000004100000}"/>
    <cellStyle name="20 % - Akzent2 3 2 3 4 2 2 2" xfId="40336" xr:uid="{00000000-0005-0000-0000-000005100000}"/>
    <cellStyle name="20 % - Akzent2 3 2 3 4 2 3" xfId="29515" xr:uid="{00000000-0005-0000-0000-000006100000}"/>
    <cellStyle name="20 % - Akzent2 3 2 3 4 3" xfId="2055" xr:uid="{00000000-0005-0000-0000-000007100000}"/>
    <cellStyle name="20 % - Akzent2 3 2 3 4 3 2" xfId="34936" xr:uid="{00000000-0005-0000-0000-000008100000}"/>
    <cellStyle name="20 % - Akzent2 3 2 3 4 4" xfId="24114" xr:uid="{00000000-0005-0000-0000-000009100000}"/>
    <cellStyle name="20 % - Akzent2 3 2 3 5" xfId="2056" xr:uid="{00000000-0005-0000-0000-00000A100000}"/>
    <cellStyle name="20 % - Akzent2 3 2 3 5 2" xfId="2057" xr:uid="{00000000-0005-0000-0000-00000B100000}"/>
    <cellStyle name="20 % - Akzent2 3 2 3 5 2 2" xfId="2058" xr:uid="{00000000-0005-0000-0000-00000C100000}"/>
    <cellStyle name="20 % - Akzent2 3 2 3 5 2 2 2" xfId="41010" xr:uid="{00000000-0005-0000-0000-00000D100000}"/>
    <cellStyle name="20 % - Akzent2 3 2 3 5 2 3" xfId="30189" xr:uid="{00000000-0005-0000-0000-00000E100000}"/>
    <cellStyle name="20 % - Akzent2 3 2 3 5 3" xfId="2059" xr:uid="{00000000-0005-0000-0000-00000F100000}"/>
    <cellStyle name="20 % - Akzent2 3 2 3 5 3 2" xfId="35610" xr:uid="{00000000-0005-0000-0000-000010100000}"/>
    <cellStyle name="20 % - Akzent2 3 2 3 5 4" xfId="24788" xr:uid="{00000000-0005-0000-0000-000011100000}"/>
    <cellStyle name="20 % - Akzent2 3 2 3 6" xfId="2060" xr:uid="{00000000-0005-0000-0000-000012100000}"/>
    <cellStyle name="20 % - Akzent2 3 2 3 6 2" xfId="2061" xr:uid="{00000000-0005-0000-0000-000013100000}"/>
    <cellStyle name="20 % - Akzent2 3 2 3 6 2 2" xfId="2062" xr:uid="{00000000-0005-0000-0000-000014100000}"/>
    <cellStyle name="20 % - Akzent2 3 2 3 6 2 2 2" xfId="41684" xr:uid="{00000000-0005-0000-0000-000015100000}"/>
    <cellStyle name="20 % - Akzent2 3 2 3 6 2 3" xfId="30863" xr:uid="{00000000-0005-0000-0000-000016100000}"/>
    <cellStyle name="20 % - Akzent2 3 2 3 6 3" xfId="2063" xr:uid="{00000000-0005-0000-0000-000017100000}"/>
    <cellStyle name="20 % - Akzent2 3 2 3 6 3 2" xfId="36284" xr:uid="{00000000-0005-0000-0000-000018100000}"/>
    <cellStyle name="20 % - Akzent2 3 2 3 6 4" xfId="25462" xr:uid="{00000000-0005-0000-0000-000019100000}"/>
    <cellStyle name="20 % - Akzent2 3 2 3 7" xfId="2064" xr:uid="{00000000-0005-0000-0000-00001A100000}"/>
    <cellStyle name="20 % - Akzent2 3 2 3 7 2" xfId="2065" xr:uid="{00000000-0005-0000-0000-00001B100000}"/>
    <cellStyle name="20 % - Akzent2 3 2 3 7 2 2" xfId="2066" xr:uid="{00000000-0005-0000-0000-00001C100000}"/>
    <cellStyle name="20 % - Akzent2 3 2 3 7 2 2 2" xfId="42358" xr:uid="{00000000-0005-0000-0000-00001D100000}"/>
    <cellStyle name="20 % - Akzent2 3 2 3 7 2 3" xfId="31537" xr:uid="{00000000-0005-0000-0000-00001E100000}"/>
    <cellStyle name="20 % - Akzent2 3 2 3 7 3" xfId="2067" xr:uid="{00000000-0005-0000-0000-00001F100000}"/>
    <cellStyle name="20 % - Akzent2 3 2 3 7 3 2" xfId="36958" xr:uid="{00000000-0005-0000-0000-000020100000}"/>
    <cellStyle name="20 % - Akzent2 3 2 3 7 4" xfId="26136" xr:uid="{00000000-0005-0000-0000-000021100000}"/>
    <cellStyle name="20 % - Akzent2 3 2 3 8" xfId="2068" xr:uid="{00000000-0005-0000-0000-000022100000}"/>
    <cellStyle name="20 % - Akzent2 3 2 3 8 2" xfId="2069" xr:uid="{00000000-0005-0000-0000-000023100000}"/>
    <cellStyle name="20 % - Akzent2 3 2 3 8 2 2" xfId="2070" xr:uid="{00000000-0005-0000-0000-000024100000}"/>
    <cellStyle name="20 % - Akzent2 3 2 3 8 2 2 2" xfId="43051" xr:uid="{00000000-0005-0000-0000-000025100000}"/>
    <cellStyle name="20 % - Akzent2 3 2 3 8 2 3" xfId="32230" xr:uid="{00000000-0005-0000-0000-000026100000}"/>
    <cellStyle name="20 % - Akzent2 3 2 3 8 3" xfId="2071" xr:uid="{00000000-0005-0000-0000-000027100000}"/>
    <cellStyle name="20 % - Akzent2 3 2 3 8 3 2" xfId="37650" xr:uid="{00000000-0005-0000-0000-000028100000}"/>
    <cellStyle name="20 % - Akzent2 3 2 3 8 4" xfId="26829" xr:uid="{00000000-0005-0000-0000-000029100000}"/>
    <cellStyle name="20 % - Akzent2 3 2 3 9" xfId="2072" xr:uid="{00000000-0005-0000-0000-00002A100000}"/>
    <cellStyle name="20 % - Akzent2 3 2 3 9 2" xfId="2073" xr:uid="{00000000-0005-0000-0000-00002B100000}"/>
    <cellStyle name="20 % - Akzent2 3 2 3 9 2 2" xfId="38326" xr:uid="{00000000-0005-0000-0000-00002C100000}"/>
    <cellStyle name="20 % - Akzent2 3 2 3 9 3" xfId="27505" xr:uid="{00000000-0005-0000-0000-00002D100000}"/>
    <cellStyle name="20 % - Akzent2 3 2 4" xfId="2074" xr:uid="{00000000-0005-0000-0000-00002E100000}"/>
    <cellStyle name="20 % - Akzent2 3 2 4 10" xfId="2075" xr:uid="{00000000-0005-0000-0000-00002F100000}"/>
    <cellStyle name="20 % - Akzent2 3 2 4 10 2" xfId="33057" xr:uid="{00000000-0005-0000-0000-000030100000}"/>
    <cellStyle name="20 % - Akzent2 3 2 4 11" xfId="22235" xr:uid="{00000000-0005-0000-0000-000031100000}"/>
    <cellStyle name="20 % - Akzent2 3 2 4 2" xfId="2076" xr:uid="{00000000-0005-0000-0000-000032100000}"/>
    <cellStyle name="20 % - Akzent2 3 2 4 2 2" xfId="2077" xr:uid="{00000000-0005-0000-0000-000033100000}"/>
    <cellStyle name="20 % - Akzent2 3 2 4 2 2 2" xfId="2078" xr:uid="{00000000-0005-0000-0000-000034100000}"/>
    <cellStyle name="20 % - Akzent2 3 2 4 2 2 2 2" xfId="39135" xr:uid="{00000000-0005-0000-0000-000035100000}"/>
    <cellStyle name="20 % - Akzent2 3 2 4 2 2 3" xfId="28314" xr:uid="{00000000-0005-0000-0000-000036100000}"/>
    <cellStyle name="20 % - Akzent2 3 2 4 2 3" xfId="2079" xr:uid="{00000000-0005-0000-0000-000037100000}"/>
    <cellStyle name="20 % - Akzent2 3 2 4 2 3 2" xfId="33735" xr:uid="{00000000-0005-0000-0000-000038100000}"/>
    <cellStyle name="20 % - Akzent2 3 2 4 2 4" xfId="22913" xr:uid="{00000000-0005-0000-0000-000039100000}"/>
    <cellStyle name="20 % - Akzent2 3 2 4 3" xfId="2080" xr:uid="{00000000-0005-0000-0000-00003A100000}"/>
    <cellStyle name="20 % - Akzent2 3 2 4 3 2" xfId="2081" xr:uid="{00000000-0005-0000-0000-00003B100000}"/>
    <cellStyle name="20 % - Akzent2 3 2 4 3 2 2" xfId="2082" xr:uid="{00000000-0005-0000-0000-00003C100000}"/>
    <cellStyle name="20 % - Akzent2 3 2 4 3 2 2 2" xfId="39793" xr:uid="{00000000-0005-0000-0000-00003D100000}"/>
    <cellStyle name="20 % - Akzent2 3 2 4 3 2 3" xfId="28972" xr:uid="{00000000-0005-0000-0000-00003E100000}"/>
    <cellStyle name="20 % - Akzent2 3 2 4 3 3" xfId="2083" xr:uid="{00000000-0005-0000-0000-00003F100000}"/>
    <cellStyle name="20 % - Akzent2 3 2 4 3 3 2" xfId="34393" xr:uid="{00000000-0005-0000-0000-000040100000}"/>
    <cellStyle name="20 % - Akzent2 3 2 4 3 4" xfId="23571" xr:uid="{00000000-0005-0000-0000-000041100000}"/>
    <cellStyle name="20 % - Akzent2 3 2 4 4" xfId="2084" xr:uid="{00000000-0005-0000-0000-000042100000}"/>
    <cellStyle name="20 % - Akzent2 3 2 4 4 2" xfId="2085" xr:uid="{00000000-0005-0000-0000-000043100000}"/>
    <cellStyle name="20 % - Akzent2 3 2 4 4 2 2" xfId="2086" xr:uid="{00000000-0005-0000-0000-000044100000}"/>
    <cellStyle name="20 % - Akzent2 3 2 4 4 2 2 2" xfId="40467" xr:uid="{00000000-0005-0000-0000-000045100000}"/>
    <cellStyle name="20 % - Akzent2 3 2 4 4 2 3" xfId="29646" xr:uid="{00000000-0005-0000-0000-000046100000}"/>
    <cellStyle name="20 % - Akzent2 3 2 4 4 3" xfId="2087" xr:uid="{00000000-0005-0000-0000-000047100000}"/>
    <cellStyle name="20 % - Akzent2 3 2 4 4 3 2" xfId="35067" xr:uid="{00000000-0005-0000-0000-000048100000}"/>
    <cellStyle name="20 % - Akzent2 3 2 4 4 4" xfId="24245" xr:uid="{00000000-0005-0000-0000-000049100000}"/>
    <cellStyle name="20 % - Akzent2 3 2 4 5" xfId="2088" xr:uid="{00000000-0005-0000-0000-00004A100000}"/>
    <cellStyle name="20 % - Akzent2 3 2 4 5 2" xfId="2089" xr:uid="{00000000-0005-0000-0000-00004B100000}"/>
    <cellStyle name="20 % - Akzent2 3 2 4 5 2 2" xfId="2090" xr:uid="{00000000-0005-0000-0000-00004C100000}"/>
    <cellStyle name="20 % - Akzent2 3 2 4 5 2 2 2" xfId="41141" xr:uid="{00000000-0005-0000-0000-00004D100000}"/>
    <cellStyle name="20 % - Akzent2 3 2 4 5 2 3" xfId="30320" xr:uid="{00000000-0005-0000-0000-00004E100000}"/>
    <cellStyle name="20 % - Akzent2 3 2 4 5 3" xfId="2091" xr:uid="{00000000-0005-0000-0000-00004F100000}"/>
    <cellStyle name="20 % - Akzent2 3 2 4 5 3 2" xfId="35741" xr:uid="{00000000-0005-0000-0000-000050100000}"/>
    <cellStyle name="20 % - Akzent2 3 2 4 5 4" xfId="24919" xr:uid="{00000000-0005-0000-0000-000051100000}"/>
    <cellStyle name="20 % - Akzent2 3 2 4 6" xfId="2092" xr:uid="{00000000-0005-0000-0000-000052100000}"/>
    <cellStyle name="20 % - Akzent2 3 2 4 6 2" xfId="2093" xr:uid="{00000000-0005-0000-0000-000053100000}"/>
    <cellStyle name="20 % - Akzent2 3 2 4 6 2 2" xfId="2094" xr:uid="{00000000-0005-0000-0000-000054100000}"/>
    <cellStyle name="20 % - Akzent2 3 2 4 6 2 2 2" xfId="41815" xr:uid="{00000000-0005-0000-0000-000055100000}"/>
    <cellStyle name="20 % - Akzent2 3 2 4 6 2 3" xfId="30994" xr:uid="{00000000-0005-0000-0000-000056100000}"/>
    <cellStyle name="20 % - Akzent2 3 2 4 6 3" xfId="2095" xr:uid="{00000000-0005-0000-0000-000057100000}"/>
    <cellStyle name="20 % - Akzent2 3 2 4 6 3 2" xfId="36415" xr:uid="{00000000-0005-0000-0000-000058100000}"/>
    <cellStyle name="20 % - Akzent2 3 2 4 6 4" xfId="25593" xr:uid="{00000000-0005-0000-0000-000059100000}"/>
    <cellStyle name="20 % - Akzent2 3 2 4 7" xfId="2096" xr:uid="{00000000-0005-0000-0000-00005A100000}"/>
    <cellStyle name="20 % - Akzent2 3 2 4 7 2" xfId="2097" xr:uid="{00000000-0005-0000-0000-00005B100000}"/>
    <cellStyle name="20 % - Akzent2 3 2 4 7 2 2" xfId="2098" xr:uid="{00000000-0005-0000-0000-00005C100000}"/>
    <cellStyle name="20 % - Akzent2 3 2 4 7 2 2 2" xfId="42489" xr:uid="{00000000-0005-0000-0000-00005D100000}"/>
    <cellStyle name="20 % - Akzent2 3 2 4 7 2 3" xfId="31668" xr:uid="{00000000-0005-0000-0000-00005E100000}"/>
    <cellStyle name="20 % - Akzent2 3 2 4 7 3" xfId="2099" xr:uid="{00000000-0005-0000-0000-00005F100000}"/>
    <cellStyle name="20 % - Akzent2 3 2 4 7 3 2" xfId="37089" xr:uid="{00000000-0005-0000-0000-000060100000}"/>
    <cellStyle name="20 % - Akzent2 3 2 4 7 4" xfId="26267" xr:uid="{00000000-0005-0000-0000-000061100000}"/>
    <cellStyle name="20 % - Akzent2 3 2 4 8" xfId="2100" xr:uid="{00000000-0005-0000-0000-000062100000}"/>
    <cellStyle name="20 % - Akzent2 3 2 4 8 2" xfId="2101" xr:uid="{00000000-0005-0000-0000-000063100000}"/>
    <cellStyle name="20 % - Akzent2 3 2 4 8 2 2" xfId="2102" xr:uid="{00000000-0005-0000-0000-000064100000}"/>
    <cellStyle name="20 % - Akzent2 3 2 4 8 2 2 2" xfId="43182" xr:uid="{00000000-0005-0000-0000-000065100000}"/>
    <cellStyle name="20 % - Akzent2 3 2 4 8 2 3" xfId="32361" xr:uid="{00000000-0005-0000-0000-000066100000}"/>
    <cellStyle name="20 % - Akzent2 3 2 4 8 3" xfId="2103" xr:uid="{00000000-0005-0000-0000-000067100000}"/>
    <cellStyle name="20 % - Akzent2 3 2 4 8 3 2" xfId="37781" xr:uid="{00000000-0005-0000-0000-000068100000}"/>
    <cellStyle name="20 % - Akzent2 3 2 4 8 4" xfId="26960" xr:uid="{00000000-0005-0000-0000-000069100000}"/>
    <cellStyle name="20 % - Akzent2 3 2 4 9" xfId="2104" xr:uid="{00000000-0005-0000-0000-00006A100000}"/>
    <cellStyle name="20 % - Akzent2 3 2 4 9 2" xfId="2105" xr:uid="{00000000-0005-0000-0000-00006B100000}"/>
    <cellStyle name="20 % - Akzent2 3 2 4 9 2 2" xfId="38457" xr:uid="{00000000-0005-0000-0000-00006C100000}"/>
    <cellStyle name="20 % - Akzent2 3 2 4 9 3" xfId="27636" xr:uid="{00000000-0005-0000-0000-00006D100000}"/>
    <cellStyle name="20 % - Akzent2 3 2 5" xfId="2106" xr:uid="{00000000-0005-0000-0000-00006E100000}"/>
    <cellStyle name="20 % - Akzent2 3 2 5 2" xfId="2107" xr:uid="{00000000-0005-0000-0000-00006F100000}"/>
    <cellStyle name="20 % - Akzent2 3 2 5 2 2" xfId="2108" xr:uid="{00000000-0005-0000-0000-000070100000}"/>
    <cellStyle name="20 % - Akzent2 3 2 5 2 2 2" xfId="38740" xr:uid="{00000000-0005-0000-0000-000071100000}"/>
    <cellStyle name="20 % - Akzent2 3 2 5 2 3" xfId="27919" xr:uid="{00000000-0005-0000-0000-000072100000}"/>
    <cellStyle name="20 % - Akzent2 3 2 5 3" xfId="2109" xr:uid="{00000000-0005-0000-0000-000073100000}"/>
    <cellStyle name="20 % - Akzent2 3 2 5 3 2" xfId="33340" xr:uid="{00000000-0005-0000-0000-000074100000}"/>
    <cellStyle name="20 % - Akzent2 3 2 5 4" xfId="22518" xr:uid="{00000000-0005-0000-0000-000075100000}"/>
    <cellStyle name="20 % - Akzent2 3 2 6" xfId="2110" xr:uid="{00000000-0005-0000-0000-000076100000}"/>
    <cellStyle name="20 % - Akzent2 3 2 6 2" xfId="2111" xr:uid="{00000000-0005-0000-0000-000077100000}"/>
    <cellStyle name="20 % - Akzent2 3 2 6 2 2" xfId="2112" xr:uid="{00000000-0005-0000-0000-000078100000}"/>
    <cellStyle name="20 % - Akzent2 3 2 6 2 2 2" xfId="39398" xr:uid="{00000000-0005-0000-0000-000079100000}"/>
    <cellStyle name="20 % - Akzent2 3 2 6 2 3" xfId="28577" xr:uid="{00000000-0005-0000-0000-00007A100000}"/>
    <cellStyle name="20 % - Akzent2 3 2 6 3" xfId="2113" xr:uid="{00000000-0005-0000-0000-00007B100000}"/>
    <cellStyle name="20 % - Akzent2 3 2 6 3 2" xfId="33998" xr:uid="{00000000-0005-0000-0000-00007C100000}"/>
    <cellStyle name="20 % - Akzent2 3 2 6 4" xfId="23176" xr:uid="{00000000-0005-0000-0000-00007D100000}"/>
    <cellStyle name="20 % - Akzent2 3 2 7" xfId="2114" xr:uid="{00000000-0005-0000-0000-00007E100000}"/>
    <cellStyle name="20 % - Akzent2 3 2 7 2" xfId="2115" xr:uid="{00000000-0005-0000-0000-00007F100000}"/>
    <cellStyle name="20 % - Akzent2 3 2 7 2 2" xfId="2116" xr:uid="{00000000-0005-0000-0000-000080100000}"/>
    <cellStyle name="20 % - Akzent2 3 2 7 2 2 2" xfId="40072" xr:uid="{00000000-0005-0000-0000-000081100000}"/>
    <cellStyle name="20 % - Akzent2 3 2 7 2 3" xfId="29251" xr:uid="{00000000-0005-0000-0000-000082100000}"/>
    <cellStyle name="20 % - Akzent2 3 2 7 3" xfId="2117" xr:uid="{00000000-0005-0000-0000-000083100000}"/>
    <cellStyle name="20 % - Akzent2 3 2 7 3 2" xfId="34672" xr:uid="{00000000-0005-0000-0000-000084100000}"/>
    <cellStyle name="20 % - Akzent2 3 2 7 4" xfId="23850" xr:uid="{00000000-0005-0000-0000-000085100000}"/>
    <cellStyle name="20 % - Akzent2 3 2 8" xfId="2118" xr:uid="{00000000-0005-0000-0000-000086100000}"/>
    <cellStyle name="20 % - Akzent2 3 2 8 2" xfId="2119" xr:uid="{00000000-0005-0000-0000-000087100000}"/>
    <cellStyle name="20 % - Akzent2 3 2 8 2 2" xfId="2120" xr:uid="{00000000-0005-0000-0000-000088100000}"/>
    <cellStyle name="20 % - Akzent2 3 2 8 2 2 2" xfId="40746" xr:uid="{00000000-0005-0000-0000-000089100000}"/>
    <cellStyle name="20 % - Akzent2 3 2 8 2 3" xfId="29925" xr:uid="{00000000-0005-0000-0000-00008A100000}"/>
    <cellStyle name="20 % - Akzent2 3 2 8 3" xfId="2121" xr:uid="{00000000-0005-0000-0000-00008B100000}"/>
    <cellStyle name="20 % - Akzent2 3 2 8 3 2" xfId="35346" xr:uid="{00000000-0005-0000-0000-00008C100000}"/>
    <cellStyle name="20 % - Akzent2 3 2 8 4" xfId="24524" xr:uid="{00000000-0005-0000-0000-00008D100000}"/>
    <cellStyle name="20 % - Akzent2 3 2 9" xfId="2122" xr:uid="{00000000-0005-0000-0000-00008E100000}"/>
    <cellStyle name="20 % - Akzent2 3 2 9 2" xfId="2123" xr:uid="{00000000-0005-0000-0000-00008F100000}"/>
    <cellStyle name="20 % - Akzent2 3 2 9 2 2" xfId="2124" xr:uid="{00000000-0005-0000-0000-000090100000}"/>
    <cellStyle name="20 % - Akzent2 3 2 9 2 2 2" xfId="41420" xr:uid="{00000000-0005-0000-0000-000091100000}"/>
    <cellStyle name="20 % - Akzent2 3 2 9 2 3" xfId="30599" xr:uid="{00000000-0005-0000-0000-000092100000}"/>
    <cellStyle name="20 % - Akzent2 3 2 9 3" xfId="2125" xr:uid="{00000000-0005-0000-0000-000093100000}"/>
    <cellStyle name="20 % - Akzent2 3 2 9 3 2" xfId="36020" xr:uid="{00000000-0005-0000-0000-000094100000}"/>
    <cellStyle name="20 % - Akzent2 3 2 9 4" xfId="25198" xr:uid="{00000000-0005-0000-0000-000095100000}"/>
    <cellStyle name="20 % - Akzent2 3 3" xfId="2126" xr:uid="{00000000-0005-0000-0000-000096100000}"/>
    <cellStyle name="20 % - Akzent2 3 3 10" xfId="2127" xr:uid="{00000000-0005-0000-0000-000097100000}"/>
    <cellStyle name="20 % - Akzent2 3 3 10 2" xfId="2128" xr:uid="{00000000-0005-0000-0000-000098100000}"/>
    <cellStyle name="20 % - Akzent2 3 3 10 2 2" xfId="38129" xr:uid="{00000000-0005-0000-0000-000099100000}"/>
    <cellStyle name="20 % - Akzent2 3 3 10 3" xfId="27308" xr:uid="{00000000-0005-0000-0000-00009A100000}"/>
    <cellStyle name="20 % - Akzent2 3 3 11" xfId="2129" xr:uid="{00000000-0005-0000-0000-00009B100000}"/>
    <cellStyle name="20 % - Akzent2 3 3 11 2" xfId="32729" xr:uid="{00000000-0005-0000-0000-00009C100000}"/>
    <cellStyle name="20 % - Akzent2 3 3 12" xfId="21907" xr:uid="{00000000-0005-0000-0000-00009D100000}"/>
    <cellStyle name="20 % - Akzent2 3 3 2" xfId="2130" xr:uid="{00000000-0005-0000-0000-00009E100000}"/>
    <cellStyle name="20 % - Akzent2 3 3 2 10" xfId="2131" xr:uid="{00000000-0005-0000-0000-00009F100000}"/>
    <cellStyle name="20 % - Akzent2 3 3 2 10 2" xfId="33124" xr:uid="{00000000-0005-0000-0000-0000A0100000}"/>
    <cellStyle name="20 % - Akzent2 3 3 2 11" xfId="22302" xr:uid="{00000000-0005-0000-0000-0000A1100000}"/>
    <cellStyle name="20 % - Akzent2 3 3 2 2" xfId="2132" xr:uid="{00000000-0005-0000-0000-0000A2100000}"/>
    <cellStyle name="20 % - Akzent2 3 3 2 2 2" xfId="2133" xr:uid="{00000000-0005-0000-0000-0000A3100000}"/>
    <cellStyle name="20 % - Akzent2 3 3 2 2 2 2" xfId="2134" xr:uid="{00000000-0005-0000-0000-0000A4100000}"/>
    <cellStyle name="20 % - Akzent2 3 3 2 2 2 2 2" xfId="39202" xr:uid="{00000000-0005-0000-0000-0000A5100000}"/>
    <cellStyle name="20 % - Akzent2 3 3 2 2 2 3" xfId="28381" xr:uid="{00000000-0005-0000-0000-0000A6100000}"/>
    <cellStyle name="20 % - Akzent2 3 3 2 2 3" xfId="2135" xr:uid="{00000000-0005-0000-0000-0000A7100000}"/>
    <cellStyle name="20 % - Akzent2 3 3 2 2 3 2" xfId="33802" xr:uid="{00000000-0005-0000-0000-0000A8100000}"/>
    <cellStyle name="20 % - Akzent2 3 3 2 2 4" xfId="22980" xr:uid="{00000000-0005-0000-0000-0000A9100000}"/>
    <cellStyle name="20 % - Akzent2 3 3 2 3" xfId="2136" xr:uid="{00000000-0005-0000-0000-0000AA100000}"/>
    <cellStyle name="20 % - Akzent2 3 3 2 3 2" xfId="2137" xr:uid="{00000000-0005-0000-0000-0000AB100000}"/>
    <cellStyle name="20 % - Akzent2 3 3 2 3 2 2" xfId="2138" xr:uid="{00000000-0005-0000-0000-0000AC100000}"/>
    <cellStyle name="20 % - Akzent2 3 3 2 3 2 2 2" xfId="39860" xr:uid="{00000000-0005-0000-0000-0000AD100000}"/>
    <cellStyle name="20 % - Akzent2 3 3 2 3 2 3" xfId="29039" xr:uid="{00000000-0005-0000-0000-0000AE100000}"/>
    <cellStyle name="20 % - Akzent2 3 3 2 3 3" xfId="2139" xr:uid="{00000000-0005-0000-0000-0000AF100000}"/>
    <cellStyle name="20 % - Akzent2 3 3 2 3 3 2" xfId="34460" xr:uid="{00000000-0005-0000-0000-0000B0100000}"/>
    <cellStyle name="20 % - Akzent2 3 3 2 3 4" xfId="23638" xr:uid="{00000000-0005-0000-0000-0000B1100000}"/>
    <cellStyle name="20 % - Akzent2 3 3 2 4" xfId="2140" xr:uid="{00000000-0005-0000-0000-0000B2100000}"/>
    <cellStyle name="20 % - Akzent2 3 3 2 4 2" xfId="2141" xr:uid="{00000000-0005-0000-0000-0000B3100000}"/>
    <cellStyle name="20 % - Akzent2 3 3 2 4 2 2" xfId="2142" xr:uid="{00000000-0005-0000-0000-0000B4100000}"/>
    <cellStyle name="20 % - Akzent2 3 3 2 4 2 2 2" xfId="40534" xr:uid="{00000000-0005-0000-0000-0000B5100000}"/>
    <cellStyle name="20 % - Akzent2 3 3 2 4 2 3" xfId="29713" xr:uid="{00000000-0005-0000-0000-0000B6100000}"/>
    <cellStyle name="20 % - Akzent2 3 3 2 4 3" xfId="2143" xr:uid="{00000000-0005-0000-0000-0000B7100000}"/>
    <cellStyle name="20 % - Akzent2 3 3 2 4 3 2" xfId="35134" xr:uid="{00000000-0005-0000-0000-0000B8100000}"/>
    <cellStyle name="20 % - Akzent2 3 3 2 4 4" xfId="24312" xr:uid="{00000000-0005-0000-0000-0000B9100000}"/>
    <cellStyle name="20 % - Akzent2 3 3 2 5" xfId="2144" xr:uid="{00000000-0005-0000-0000-0000BA100000}"/>
    <cellStyle name="20 % - Akzent2 3 3 2 5 2" xfId="2145" xr:uid="{00000000-0005-0000-0000-0000BB100000}"/>
    <cellStyle name="20 % - Akzent2 3 3 2 5 2 2" xfId="2146" xr:uid="{00000000-0005-0000-0000-0000BC100000}"/>
    <cellStyle name="20 % - Akzent2 3 3 2 5 2 2 2" xfId="41208" xr:uid="{00000000-0005-0000-0000-0000BD100000}"/>
    <cellStyle name="20 % - Akzent2 3 3 2 5 2 3" xfId="30387" xr:uid="{00000000-0005-0000-0000-0000BE100000}"/>
    <cellStyle name="20 % - Akzent2 3 3 2 5 3" xfId="2147" xr:uid="{00000000-0005-0000-0000-0000BF100000}"/>
    <cellStyle name="20 % - Akzent2 3 3 2 5 3 2" xfId="35808" xr:uid="{00000000-0005-0000-0000-0000C0100000}"/>
    <cellStyle name="20 % - Akzent2 3 3 2 5 4" xfId="24986" xr:uid="{00000000-0005-0000-0000-0000C1100000}"/>
    <cellStyle name="20 % - Akzent2 3 3 2 6" xfId="2148" xr:uid="{00000000-0005-0000-0000-0000C2100000}"/>
    <cellStyle name="20 % - Akzent2 3 3 2 6 2" xfId="2149" xr:uid="{00000000-0005-0000-0000-0000C3100000}"/>
    <cellStyle name="20 % - Akzent2 3 3 2 6 2 2" xfId="2150" xr:uid="{00000000-0005-0000-0000-0000C4100000}"/>
    <cellStyle name="20 % - Akzent2 3 3 2 6 2 2 2" xfId="41882" xr:uid="{00000000-0005-0000-0000-0000C5100000}"/>
    <cellStyle name="20 % - Akzent2 3 3 2 6 2 3" xfId="31061" xr:uid="{00000000-0005-0000-0000-0000C6100000}"/>
    <cellStyle name="20 % - Akzent2 3 3 2 6 3" xfId="2151" xr:uid="{00000000-0005-0000-0000-0000C7100000}"/>
    <cellStyle name="20 % - Akzent2 3 3 2 6 3 2" xfId="36482" xr:uid="{00000000-0005-0000-0000-0000C8100000}"/>
    <cellStyle name="20 % - Akzent2 3 3 2 6 4" xfId="25660" xr:uid="{00000000-0005-0000-0000-0000C9100000}"/>
    <cellStyle name="20 % - Akzent2 3 3 2 7" xfId="2152" xr:uid="{00000000-0005-0000-0000-0000CA100000}"/>
    <cellStyle name="20 % - Akzent2 3 3 2 7 2" xfId="2153" xr:uid="{00000000-0005-0000-0000-0000CB100000}"/>
    <cellStyle name="20 % - Akzent2 3 3 2 7 2 2" xfId="2154" xr:uid="{00000000-0005-0000-0000-0000CC100000}"/>
    <cellStyle name="20 % - Akzent2 3 3 2 7 2 2 2" xfId="42556" xr:uid="{00000000-0005-0000-0000-0000CD100000}"/>
    <cellStyle name="20 % - Akzent2 3 3 2 7 2 3" xfId="31735" xr:uid="{00000000-0005-0000-0000-0000CE100000}"/>
    <cellStyle name="20 % - Akzent2 3 3 2 7 3" xfId="2155" xr:uid="{00000000-0005-0000-0000-0000CF100000}"/>
    <cellStyle name="20 % - Akzent2 3 3 2 7 3 2" xfId="37156" xr:uid="{00000000-0005-0000-0000-0000D0100000}"/>
    <cellStyle name="20 % - Akzent2 3 3 2 7 4" xfId="26334" xr:uid="{00000000-0005-0000-0000-0000D1100000}"/>
    <cellStyle name="20 % - Akzent2 3 3 2 8" xfId="2156" xr:uid="{00000000-0005-0000-0000-0000D2100000}"/>
    <cellStyle name="20 % - Akzent2 3 3 2 8 2" xfId="2157" xr:uid="{00000000-0005-0000-0000-0000D3100000}"/>
    <cellStyle name="20 % - Akzent2 3 3 2 8 2 2" xfId="2158" xr:uid="{00000000-0005-0000-0000-0000D4100000}"/>
    <cellStyle name="20 % - Akzent2 3 3 2 8 2 2 2" xfId="43249" xr:uid="{00000000-0005-0000-0000-0000D5100000}"/>
    <cellStyle name="20 % - Akzent2 3 3 2 8 2 3" xfId="32428" xr:uid="{00000000-0005-0000-0000-0000D6100000}"/>
    <cellStyle name="20 % - Akzent2 3 3 2 8 3" xfId="2159" xr:uid="{00000000-0005-0000-0000-0000D7100000}"/>
    <cellStyle name="20 % - Akzent2 3 3 2 8 3 2" xfId="37848" xr:uid="{00000000-0005-0000-0000-0000D8100000}"/>
    <cellStyle name="20 % - Akzent2 3 3 2 8 4" xfId="27027" xr:uid="{00000000-0005-0000-0000-0000D9100000}"/>
    <cellStyle name="20 % - Akzent2 3 3 2 9" xfId="2160" xr:uid="{00000000-0005-0000-0000-0000DA100000}"/>
    <cellStyle name="20 % - Akzent2 3 3 2 9 2" xfId="2161" xr:uid="{00000000-0005-0000-0000-0000DB100000}"/>
    <cellStyle name="20 % - Akzent2 3 3 2 9 2 2" xfId="38524" xr:uid="{00000000-0005-0000-0000-0000DC100000}"/>
    <cellStyle name="20 % - Akzent2 3 3 2 9 3" xfId="27703" xr:uid="{00000000-0005-0000-0000-0000DD100000}"/>
    <cellStyle name="20 % - Akzent2 3 3 3" xfId="2162" xr:uid="{00000000-0005-0000-0000-0000DE100000}"/>
    <cellStyle name="20 % - Akzent2 3 3 3 2" xfId="2163" xr:uid="{00000000-0005-0000-0000-0000DF100000}"/>
    <cellStyle name="20 % - Akzent2 3 3 3 2 2" xfId="2164" xr:uid="{00000000-0005-0000-0000-0000E0100000}"/>
    <cellStyle name="20 % - Akzent2 3 3 3 2 2 2" xfId="38807" xr:uid="{00000000-0005-0000-0000-0000E1100000}"/>
    <cellStyle name="20 % - Akzent2 3 3 3 2 3" xfId="27986" xr:uid="{00000000-0005-0000-0000-0000E2100000}"/>
    <cellStyle name="20 % - Akzent2 3 3 3 3" xfId="2165" xr:uid="{00000000-0005-0000-0000-0000E3100000}"/>
    <cellStyle name="20 % - Akzent2 3 3 3 3 2" xfId="33407" xr:uid="{00000000-0005-0000-0000-0000E4100000}"/>
    <cellStyle name="20 % - Akzent2 3 3 3 4" xfId="22585" xr:uid="{00000000-0005-0000-0000-0000E5100000}"/>
    <cellStyle name="20 % - Akzent2 3 3 4" xfId="2166" xr:uid="{00000000-0005-0000-0000-0000E6100000}"/>
    <cellStyle name="20 % - Akzent2 3 3 4 2" xfId="2167" xr:uid="{00000000-0005-0000-0000-0000E7100000}"/>
    <cellStyle name="20 % - Akzent2 3 3 4 2 2" xfId="2168" xr:uid="{00000000-0005-0000-0000-0000E8100000}"/>
    <cellStyle name="20 % - Akzent2 3 3 4 2 2 2" xfId="39465" xr:uid="{00000000-0005-0000-0000-0000E9100000}"/>
    <cellStyle name="20 % - Akzent2 3 3 4 2 3" xfId="28644" xr:uid="{00000000-0005-0000-0000-0000EA100000}"/>
    <cellStyle name="20 % - Akzent2 3 3 4 3" xfId="2169" xr:uid="{00000000-0005-0000-0000-0000EB100000}"/>
    <cellStyle name="20 % - Akzent2 3 3 4 3 2" xfId="34065" xr:uid="{00000000-0005-0000-0000-0000EC100000}"/>
    <cellStyle name="20 % - Akzent2 3 3 4 4" xfId="23243" xr:uid="{00000000-0005-0000-0000-0000ED100000}"/>
    <cellStyle name="20 % - Akzent2 3 3 5" xfId="2170" xr:uid="{00000000-0005-0000-0000-0000EE100000}"/>
    <cellStyle name="20 % - Akzent2 3 3 5 2" xfId="2171" xr:uid="{00000000-0005-0000-0000-0000EF100000}"/>
    <cellStyle name="20 % - Akzent2 3 3 5 2 2" xfId="2172" xr:uid="{00000000-0005-0000-0000-0000F0100000}"/>
    <cellStyle name="20 % - Akzent2 3 3 5 2 2 2" xfId="40139" xr:uid="{00000000-0005-0000-0000-0000F1100000}"/>
    <cellStyle name="20 % - Akzent2 3 3 5 2 3" xfId="29318" xr:uid="{00000000-0005-0000-0000-0000F2100000}"/>
    <cellStyle name="20 % - Akzent2 3 3 5 3" xfId="2173" xr:uid="{00000000-0005-0000-0000-0000F3100000}"/>
    <cellStyle name="20 % - Akzent2 3 3 5 3 2" xfId="34739" xr:uid="{00000000-0005-0000-0000-0000F4100000}"/>
    <cellStyle name="20 % - Akzent2 3 3 5 4" xfId="23917" xr:uid="{00000000-0005-0000-0000-0000F5100000}"/>
    <cellStyle name="20 % - Akzent2 3 3 6" xfId="2174" xr:uid="{00000000-0005-0000-0000-0000F6100000}"/>
    <cellStyle name="20 % - Akzent2 3 3 6 2" xfId="2175" xr:uid="{00000000-0005-0000-0000-0000F7100000}"/>
    <cellStyle name="20 % - Akzent2 3 3 6 2 2" xfId="2176" xr:uid="{00000000-0005-0000-0000-0000F8100000}"/>
    <cellStyle name="20 % - Akzent2 3 3 6 2 2 2" xfId="40813" xr:uid="{00000000-0005-0000-0000-0000F9100000}"/>
    <cellStyle name="20 % - Akzent2 3 3 6 2 3" xfId="29992" xr:uid="{00000000-0005-0000-0000-0000FA100000}"/>
    <cellStyle name="20 % - Akzent2 3 3 6 3" xfId="2177" xr:uid="{00000000-0005-0000-0000-0000FB100000}"/>
    <cellStyle name="20 % - Akzent2 3 3 6 3 2" xfId="35413" xr:uid="{00000000-0005-0000-0000-0000FC100000}"/>
    <cellStyle name="20 % - Akzent2 3 3 6 4" xfId="24591" xr:uid="{00000000-0005-0000-0000-0000FD100000}"/>
    <cellStyle name="20 % - Akzent2 3 3 7" xfId="2178" xr:uid="{00000000-0005-0000-0000-0000FE100000}"/>
    <cellStyle name="20 % - Akzent2 3 3 7 2" xfId="2179" xr:uid="{00000000-0005-0000-0000-0000FF100000}"/>
    <cellStyle name="20 % - Akzent2 3 3 7 2 2" xfId="2180" xr:uid="{00000000-0005-0000-0000-000000110000}"/>
    <cellStyle name="20 % - Akzent2 3 3 7 2 2 2" xfId="41487" xr:uid="{00000000-0005-0000-0000-000001110000}"/>
    <cellStyle name="20 % - Akzent2 3 3 7 2 3" xfId="30666" xr:uid="{00000000-0005-0000-0000-000002110000}"/>
    <cellStyle name="20 % - Akzent2 3 3 7 3" xfId="2181" xr:uid="{00000000-0005-0000-0000-000003110000}"/>
    <cellStyle name="20 % - Akzent2 3 3 7 3 2" xfId="36087" xr:uid="{00000000-0005-0000-0000-000004110000}"/>
    <cellStyle name="20 % - Akzent2 3 3 7 4" xfId="25265" xr:uid="{00000000-0005-0000-0000-000005110000}"/>
    <cellStyle name="20 % - Akzent2 3 3 8" xfId="2182" xr:uid="{00000000-0005-0000-0000-000006110000}"/>
    <cellStyle name="20 % - Akzent2 3 3 8 2" xfId="2183" xr:uid="{00000000-0005-0000-0000-000007110000}"/>
    <cellStyle name="20 % - Akzent2 3 3 8 2 2" xfId="2184" xr:uid="{00000000-0005-0000-0000-000008110000}"/>
    <cellStyle name="20 % - Akzent2 3 3 8 2 2 2" xfId="42161" xr:uid="{00000000-0005-0000-0000-000009110000}"/>
    <cellStyle name="20 % - Akzent2 3 3 8 2 3" xfId="31340" xr:uid="{00000000-0005-0000-0000-00000A110000}"/>
    <cellStyle name="20 % - Akzent2 3 3 8 3" xfId="2185" xr:uid="{00000000-0005-0000-0000-00000B110000}"/>
    <cellStyle name="20 % - Akzent2 3 3 8 3 2" xfId="36761" xr:uid="{00000000-0005-0000-0000-00000C110000}"/>
    <cellStyle name="20 % - Akzent2 3 3 8 4" xfId="25939" xr:uid="{00000000-0005-0000-0000-00000D110000}"/>
    <cellStyle name="20 % - Akzent2 3 3 9" xfId="2186" xr:uid="{00000000-0005-0000-0000-00000E110000}"/>
    <cellStyle name="20 % - Akzent2 3 3 9 2" xfId="2187" xr:uid="{00000000-0005-0000-0000-00000F110000}"/>
    <cellStyle name="20 % - Akzent2 3 3 9 2 2" xfId="2188" xr:uid="{00000000-0005-0000-0000-000010110000}"/>
    <cellStyle name="20 % - Akzent2 3 3 9 2 2 2" xfId="42854" xr:uid="{00000000-0005-0000-0000-000011110000}"/>
    <cellStyle name="20 % - Akzent2 3 3 9 2 3" xfId="32033" xr:uid="{00000000-0005-0000-0000-000012110000}"/>
    <cellStyle name="20 % - Akzent2 3 3 9 3" xfId="2189" xr:uid="{00000000-0005-0000-0000-000013110000}"/>
    <cellStyle name="20 % - Akzent2 3 3 9 3 2" xfId="37453" xr:uid="{00000000-0005-0000-0000-000014110000}"/>
    <cellStyle name="20 % - Akzent2 3 3 9 4" xfId="26632" xr:uid="{00000000-0005-0000-0000-000015110000}"/>
    <cellStyle name="20 % - Akzent2 3 4" xfId="2190" xr:uid="{00000000-0005-0000-0000-000016110000}"/>
    <cellStyle name="20 % - Akzent2 3 4 10" xfId="2191" xr:uid="{00000000-0005-0000-0000-000017110000}"/>
    <cellStyle name="20 % - Akzent2 3 4 10 2" xfId="32861" xr:uid="{00000000-0005-0000-0000-000018110000}"/>
    <cellStyle name="20 % - Akzent2 3 4 11" xfId="22039" xr:uid="{00000000-0005-0000-0000-000019110000}"/>
    <cellStyle name="20 % - Akzent2 3 4 2" xfId="2192" xr:uid="{00000000-0005-0000-0000-00001A110000}"/>
    <cellStyle name="20 % - Akzent2 3 4 2 2" xfId="2193" xr:uid="{00000000-0005-0000-0000-00001B110000}"/>
    <cellStyle name="20 % - Akzent2 3 4 2 2 2" xfId="2194" xr:uid="{00000000-0005-0000-0000-00001C110000}"/>
    <cellStyle name="20 % - Akzent2 3 4 2 2 2 2" xfId="38939" xr:uid="{00000000-0005-0000-0000-00001D110000}"/>
    <cellStyle name="20 % - Akzent2 3 4 2 2 3" xfId="28118" xr:uid="{00000000-0005-0000-0000-00001E110000}"/>
    <cellStyle name="20 % - Akzent2 3 4 2 3" xfId="2195" xr:uid="{00000000-0005-0000-0000-00001F110000}"/>
    <cellStyle name="20 % - Akzent2 3 4 2 3 2" xfId="33539" xr:uid="{00000000-0005-0000-0000-000020110000}"/>
    <cellStyle name="20 % - Akzent2 3 4 2 4" xfId="22717" xr:uid="{00000000-0005-0000-0000-000021110000}"/>
    <cellStyle name="20 % - Akzent2 3 4 3" xfId="2196" xr:uid="{00000000-0005-0000-0000-000022110000}"/>
    <cellStyle name="20 % - Akzent2 3 4 3 2" xfId="2197" xr:uid="{00000000-0005-0000-0000-000023110000}"/>
    <cellStyle name="20 % - Akzent2 3 4 3 2 2" xfId="2198" xr:uid="{00000000-0005-0000-0000-000024110000}"/>
    <cellStyle name="20 % - Akzent2 3 4 3 2 2 2" xfId="39597" xr:uid="{00000000-0005-0000-0000-000025110000}"/>
    <cellStyle name="20 % - Akzent2 3 4 3 2 3" xfId="28776" xr:uid="{00000000-0005-0000-0000-000026110000}"/>
    <cellStyle name="20 % - Akzent2 3 4 3 3" xfId="2199" xr:uid="{00000000-0005-0000-0000-000027110000}"/>
    <cellStyle name="20 % - Akzent2 3 4 3 3 2" xfId="34197" xr:uid="{00000000-0005-0000-0000-000028110000}"/>
    <cellStyle name="20 % - Akzent2 3 4 3 4" xfId="23375" xr:uid="{00000000-0005-0000-0000-000029110000}"/>
    <cellStyle name="20 % - Akzent2 3 4 4" xfId="2200" xr:uid="{00000000-0005-0000-0000-00002A110000}"/>
    <cellStyle name="20 % - Akzent2 3 4 4 2" xfId="2201" xr:uid="{00000000-0005-0000-0000-00002B110000}"/>
    <cellStyle name="20 % - Akzent2 3 4 4 2 2" xfId="2202" xr:uid="{00000000-0005-0000-0000-00002C110000}"/>
    <cellStyle name="20 % - Akzent2 3 4 4 2 2 2" xfId="40271" xr:uid="{00000000-0005-0000-0000-00002D110000}"/>
    <cellStyle name="20 % - Akzent2 3 4 4 2 3" xfId="29450" xr:uid="{00000000-0005-0000-0000-00002E110000}"/>
    <cellStyle name="20 % - Akzent2 3 4 4 3" xfId="2203" xr:uid="{00000000-0005-0000-0000-00002F110000}"/>
    <cellStyle name="20 % - Akzent2 3 4 4 3 2" xfId="34871" xr:uid="{00000000-0005-0000-0000-000030110000}"/>
    <cellStyle name="20 % - Akzent2 3 4 4 4" xfId="24049" xr:uid="{00000000-0005-0000-0000-000031110000}"/>
    <cellStyle name="20 % - Akzent2 3 4 5" xfId="2204" xr:uid="{00000000-0005-0000-0000-000032110000}"/>
    <cellStyle name="20 % - Akzent2 3 4 5 2" xfId="2205" xr:uid="{00000000-0005-0000-0000-000033110000}"/>
    <cellStyle name="20 % - Akzent2 3 4 5 2 2" xfId="2206" xr:uid="{00000000-0005-0000-0000-000034110000}"/>
    <cellStyle name="20 % - Akzent2 3 4 5 2 2 2" xfId="40945" xr:uid="{00000000-0005-0000-0000-000035110000}"/>
    <cellStyle name="20 % - Akzent2 3 4 5 2 3" xfId="30124" xr:uid="{00000000-0005-0000-0000-000036110000}"/>
    <cellStyle name="20 % - Akzent2 3 4 5 3" xfId="2207" xr:uid="{00000000-0005-0000-0000-000037110000}"/>
    <cellStyle name="20 % - Akzent2 3 4 5 3 2" xfId="35545" xr:uid="{00000000-0005-0000-0000-000038110000}"/>
    <cellStyle name="20 % - Akzent2 3 4 5 4" xfId="24723" xr:uid="{00000000-0005-0000-0000-000039110000}"/>
    <cellStyle name="20 % - Akzent2 3 4 6" xfId="2208" xr:uid="{00000000-0005-0000-0000-00003A110000}"/>
    <cellStyle name="20 % - Akzent2 3 4 6 2" xfId="2209" xr:uid="{00000000-0005-0000-0000-00003B110000}"/>
    <cellStyle name="20 % - Akzent2 3 4 6 2 2" xfId="2210" xr:uid="{00000000-0005-0000-0000-00003C110000}"/>
    <cellStyle name="20 % - Akzent2 3 4 6 2 2 2" xfId="41619" xr:uid="{00000000-0005-0000-0000-00003D110000}"/>
    <cellStyle name="20 % - Akzent2 3 4 6 2 3" xfId="30798" xr:uid="{00000000-0005-0000-0000-00003E110000}"/>
    <cellStyle name="20 % - Akzent2 3 4 6 3" xfId="2211" xr:uid="{00000000-0005-0000-0000-00003F110000}"/>
    <cellStyle name="20 % - Akzent2 3 4 6 3 2" xfId="36219" xr:uid="{00000000-0005-0000-0000-000040110000}"/>
    <cellStyle name="20 % - Akzent2 3 4 6 4" xfId="25397" xr:uid="{00000000-0005-0000-0000-000041110000}"/>
    <cellStyle name="20 % - Akzent2 3 4 7" xfId="2212" xr:uid="{00000000-0005-0000-0000-000042110000}"/>
    <cellStyle name="20 % - Akzent2 3 4 7 2" xfId="2213" xr:uid="{00000000-0005-0000-0000-000043110000}"/>
    <cellStyle name="20 % - Akzent2 3 4 7 2 2" xfId="2214" xr:uid="{00000000-0005-0000-0000-000044110000}"/>
    <cellStyle name="20 % - Akzent2 3 4 7 2 2 2" xfId="42293" xr:uid="{00000000-0005-0000-0000-000045110000}"/>
    <cellStyle name="20 % - Akzent2 3 4 7 2 3" xfId="31472" xr:uid="{00000000-0005-0000-0000-000046110000}"/>
    <cellStyle name="20 % - Akzent2 3 4 7 3" xfId="2215" xr:uid="{00000000-0005-0000-0000-000047110000}"/>
    <cellStyle name="20 % - Akzent2 3 4 7 3 2" xfId="36893" xr:uid="{00000000-0005-0000-0000-000048110000}"/>
    <cellStyle name="20 % - Akzent2 3 4 7 4" xfId="26071" xr:uid="{00000000-0005-0000-0000-000049110000}"/>
    <cellStyle name="20 % - Akzent2 3 4 8" xfId="2216" xr:uid="{00000000-0005-0000-0000-00004A110000}"/>
    <cellStyle name="20 % - Akzent2 3 4 8 2" xfId="2217" xr:uid="{00000000-0005-0000-0000-00004B110000}"/>
    <cellStyle name="20 % - Akzent2 3 4 8 2 2" xfId="2218" xr:uid="{00000000-0005-0000-0000-00004C110000}"/>
    <cellStyle name="20 % - Akzent2 3 4 8 2 2 2" xfId="42986" xr:uid="{00000000-0005-0000-0000-00004D110000}"/>
    <cellStyle name="20 % - Akzent2 3 4 8 2 3" xfId="32165" xr:uid="{00000000-0005-0000-0000-00004E110000}"/>
    <cellStyle name="20 % - Akzent2 3 4 8 3" xfId="2219" xr:uid="{00000000-0005-0000-0000-00004F110000}"/>
    <cellStyle name="20 % - Akzent2 3 4 8 3 2" xfId="37585" xr:uid="{00000000-0005-0000-0000-000050110000}"/>
    <cellStyle name="20 % - Akzent2 3 4 8 4" xfId="26764" xr:uid="{00000000-0005-0000-0000-000051110000}"/>
    <cellStyle name="20 % - Akzent2 3 4 9" xfId="2220" xr:uid="{00000000-0005-0000-0000-000052110000}"/>
    <cellStyle name="20 % - Akzent2 3 4 9 2" xfId="2221" xr:uid="{00000000-0005-0000-0000-000053110000}"/>
    <cellStyle name="20 % - Akzent2 3 4 9 2 2" xfId="38261" xr:uid="{00000000-0005-0000-0000-000054110000}"/>
    <cellStyle name="20 % - Akzent2 3 4 9 3" xfId="27440" xr:uid="{00000000-0005-0000-0000-000055110000}"/>
    <cellStyle name="20 % - Akzent2 3 5" xfId="2222" xr:uid="{00000000-0005-0000-0000-000056110000}"/>
    <cellStyle name="20 % - Akzent2 3 5 10" xfId="2223" xr:uid="{00000000-0005-0000-0000-000057110000}"/>
    <cellStyle name="20 % - Akzent2 3 5 10 2" xfId="32992" xr:uid="{00000000-0005-0000-0000-000058110000}"/>
    <cellStyle name="20 % - Akzent2 3 5 11" xfId="22170" xr:uid="{00000000-0005-0000-0000-000059110000}"/>
    <cellStyle name="20 % - Akzent2 3 5 2" xfId="2224" xr:uid="{00000000-0005-0000-0000-00005A110000}"/>
    <cellStyle name="20 % - Akzent2 3 5 2 2" xfId="2225" xr:uid="{00000000-0005-0000-0000-00005B110000}"/>
    <cellStyle name="20 % - Akzent2 3 5 2 2 2" xfId="2226" xr:uid="{00000000-0005-0000-0000-00005C110000}"/>
    <cellStyle name="20 % - Akzent2 3 5 2 2 2 2" xfId="39070" xr:uid="{00000000-0005-0000-0000-00005D110000}"/>
    <cellStyle name="20 % - Akzent2 3 5 2 2 3" xfId="28249" xr:uid="{00000000-0005-0000-0000-00005E110000}"/>
    <cellStyle name="20 % - Akzent2 3 5 2 3" xfId="2227" xr:uid="{00000000-0005-0000-0000-00005F110000}"/>
    <cellStyle name="20 % - Akzent2 3 5 2 3 2" xfId="33670" xr:uid="{00000000-0005-0000-0000-000060110000}"/>
    <cellStyle name="20 % - Akzent2 3 5 2 4" xfId="22848" xr:uid="{00000000-0005-0000-0000-000061110000}"/>
    <cellStyle name="20 % - Akzent2 3 5 3" xfId="2228" xr:uid="{00000000-0005-0000-0000-000062110000}"/>
    <cellStyle name="20 % - Akzent2 3 5 3 2" xfId="2229" xr:uid="{00000000-0005-0000-0000-000063110000}"/>
    <cellStyle name="20 % - Akzent2 3 5 3 2 2" xfId="2230" xr:uid="{00000000-0005-0000-0000-000064110000}"/>
    <cellStyle name="20 % - Akzent2 3 5 3 2 2 2" xfId="39728" xr:uid="{00000000-0005-0000-0000-000065110000}"/>
    <cellStyle name="20 % - Akzent2 3 5 3 2 3" xfId="28907" xr:uid="{00000000-0005-0000-0000-000066110000}"/>
    <cellStyle name="20 % - Akzent2 3 5 3 3" xfId="2231" xr:uid="{00000000-0005-0000-0000-000067110000}"/>
    <cellStyle name="20 % - Akzent2 3 5 3 3 2" xfId="34328" xr:uid="{00000000-0005-0000-0000-000068110000}"/>
    <cellStyle name="20 % - Akzent2 3 5 3 4" xfId="23506" xr:uid="{00000000-0005-0000-0000-000069110000}"/>
    <cellStyle name="20 % - Akzent2 3 5 4" xfId="2232" xr:uid="{00000000-0005-0000-0000-00006A110000}"/>
    <cellStyle name="20 % - Akzent2 3 5 4 2" xfId="2233" xr:uid="{00000000-0005-0000-0000-00006B110000}"/>
    <cellStyle name="20 % - Akzent2 3 5 4 2 2" xfId="2234" xr:uid="{00000000-0005-0000-0000-00006C110000}"/>
    <cellStyle name="20 % - Akzent2 3 5 4 2 2 2" xfId="40402" xr:uid="{00000000-0005-0000-0000-00006D110000}"/>
    <cellStyle name="20 % - Akzent2 3 5 4 2 3" xfId="29581" xr:uid="{00000000-0005-0000-0000-00006E110000}"/>
    <cellStyle name="20 % - Akzent2 3 5 4 3" xfId="2235" xr:uid="{00000000-0005-0000-0000-00006F110000}"/>
    <cellStyle name="20 % - Akzent2 3 5 4 3 2" xfId="35002" xr:uid="{00000000-0005-0000-0000-000070110000}"/>
    <cellStyle name="20 % - Akzent2 3 5 4 4" xfId="24180" xr:uid="{00000000-0005-0000-0000-000071110000}"/>
    <cellStyle name="20 % - Akzent2 3 5 5" xfId="2236" xr:uid="{00000000-0005-0000-0000-000072110000}"/>
    <cellStyle name="20 % - Akzent2 3 5 5 2" xfId="2237" xr:uid="{00000000-0005-0000-0000-000073110000}"/>
    <cellStyle name="20 % - Akzent2 3 5 5 2 2" xfId="2238" xr:uid="{00000000-0005-0000-0000-000074110000}"/>
    <cellStyle name="20 % - Akzent2 3 5 5 2 2 2" xfId="41076" xr:uid="{00000000-0005-0000-0000-000075110000}"/>
    <cellStyle name="20 % - Akzent2 3 5 5 2 3" xfId="30255" xr:uid="{00000000-0005-0000-0000-000076110000}"/>
    <cellStyle name="20 % - Akzent2 3 5 5 3" xfId="2239" xr:uid="{00000000-0005-0000-0000-000077110000}"/>
    <cellStyle name="20 % - Akzent2 3 5 5 3 2" xfId="35676" xr:uid="{00000000-0005-0000-0000-000078110000}"/>
    <cellStyle name="20 % - Akzent2 3 5 5 4" xfId="24854" xr:uid="{00000000-0005-0000-0000-000079110000}"/>
    <cellStyle name="20 % - Akzent2 3 5 6" xfId="2240" xr:uid="{00000000-0005-0000-0000-00007A110000}"/>
    <cellStyle name="20 % - Akzent2 3 5 6 2" xfId="2241" xr:uid="{00000000-0005-0000-0000-00007B110000}"/>
    <cellStyle name="20 % - Akzent2 3 5 6 2 2" xfId="2242" xr:uid="{00000000-0005-0000-0000-00007C110000}"/>
    <cellStyle name="20 % - Akzent2 3 5 6 2 2 2" xfId="41750" xr:uid="{00000000-0005-0000-0000-00007D110000}"/>
    <cellStyle name="20 % - Akzent2 3 5 6 2 3" xfId="30929" xr:uid="{00000000-0005-0000-0000-00007E110000}"/>
    <cellStyle name="20 % - Akzent2 3 5 6 3" xfId="2243" xr:uid="{00000000-0005-0000-0000-00007F110000}"/>
    <cellStyle name="20 % - Akzent2 3 5 6 3 2" xfId="36350" xr:uid="{00000000-0005-0000-0000-000080110000}"/>
    <cellStyle name="20 % - Akzent2 3 5 6 4" xfId="25528" xr:uid="{00000000-0005-0000-0000-000081110000}"/>
    <cellStyle name="20 % - Akzent2 3 5 7" xfId="2244" xr:uid="{00000000-0005-0000-0000-000082110000}"/>
    <cellStyle name="20 % - Akzent2 3 5 7 2" xfId="2245" xr:uid="{00000000-0005-0000-0000-000083110000}"/>
    <cellStyle name="20 % - Akzent2 3 5 7 2 2" xfId="2246" xr:uid="{00000000-0005-0000-0000-000084110000}"/>
    <cellStyle name="20 % - Akzent2 3 5 7 2 2 2" xfId="42424" xr:uid="{00000000-0005-0000-0000-000085110000}"/>
    <cellStyle name="20 % - Akzent2 3 5 7 2 3" xfId="31603" xr:uid="{00000000-0005-0000-0000-000086110000}"/>
    <cellStyle name="20 % - Akzent2 3 5 7 3" xfId="2247" xr:uid="{00000000-0005-0000-0000-000087110000}"/>
    <cellStyle name="20 % - Akzent2 3 5 7 3 2" xfId="37024" xr:uid="{00000000-0005-0000-0000-000088110000}"/>
    <cellStyle name="20 % - Akzent2 3 5 7 4" xfId="26202" xr:uid="{00000000-0005-0000-0000-000089110000}"/>
    <cellStyle name="20 % - Akzent2 3 5 8" xfId="2248" xr:uid="{00000000-0005-0000-0000-00008A110000}"/>
    <cellStyle name="20 % - Akzent2 3 5 8 2" xfId="2249" xr:uid="{00000000-0005-0000-0000-00008B110000}"/>
    <cellStyle name="20 % - Akzent2 3 5 8 2 2" xfId="2250" xr:uid="{00000000-0005-0000-0000-00008C110000}"/>
    <cellStyle name="20 % - Akzent2 3 5 8 2 2 2" xfId="43117" xr:uid="{00000000-0005-0000-0000-00008D110000}"/>
    <cellStyle name="20 % - Akzent2 3 5 8 2 3" xfId="32296" xr:uid="{00000000-0005-0000-0000-00008E110000}"/>
    <cellStyle name="20 % - Akzent2 3 5 8 3" xfId="2251" xr:uid="{00000000-0005-0000-0000-00008F110000}"/>
    <cellStyle name="20 % - Akzent2 3 5 8 3 2" xfId="37716" xr:uid="{00000000-0005-0000-0000-000090110000}"/>
    <cellStyle name="20 % - Akzent2 3 5 8 4" xfId="26895" xr:uid="{00000000-0005-0000-0000-000091110000}"/>
    <cellStyle name="20 % - Akzent2 3 5 9" xfId="2252" xr:uid="{00000000-0005-0000-0000-000092110000}"/>
    <cellStyle name="20 % - Akzent2 3 5 9 2" xfId="2253" xr:uid="{00000000-0005-0000-0000-000093110000}"/>
    <cellStyle name="20 % - Akzent2 3 5 9 2 2" xfId="38392" xr:uid="{00000000-0005-0000-0000-000094110000}"/>
    <cellStyle name="20 % - Akzent2 3 5 9 3" xfId="27571" xr:uid="{00000000-0005-0000-0000-000095110000}"/>
    <cellStyle name="20 % - Akzent2 3 6" xfId="2254" xr:uid="{00000000-0005-0000-0000-000096110000}"/>
    <cellStyle name="20 % - Akzent2 3 6 2" xfId="2255" xr:uid="{00000000-0005-0000-0000-000097110000}"/>
    <cellStyle name="20 % - Akzent2 3 6 2 2" xfId="2256" xr:uid="{00000000-0005-0000-0000-000098110000}"/>
    <cellStyle name="20 % - Akzent2 3 6 2 2 2" xfId="38675" xr:uid="{00000000-0005-0000-0000-000099110000}"/>
    <cellStyle name="20 % - Akzent2 3 6 2 3" xfId="27854" xr:uid="{00000000-0005-0000-0000-00009A110000}"/>
    <cellStyle name="20 % - Akzent2 3 6 3" xfId="2257" xr:uid="{00000000-0005-0000-0000-00009B110000}"/>
    <cellStyle name="20 % - Akzent2 3 6 3 2" xfId="33275" xr:uid="{00000000-0005-0000-0000-00009C110000}"/>
    <cellStyle name="20 % - Akzent2 3 6 4" xfId="22453" xr:uid="{00000000-0005-0000-0000-00009D110000}"/>
    <cellStyle name="20 % - Akzent2 3 7" xfId="2258" xr:uid="{00000000-0005-0000-0000-00009E110000}"/>
    <cellStyle name="20 % - Akzent2 3 7 2" xfId="2259" xr:uid="{00000000-0005-0000-0000-00009F110000}"/>
    <cellStyle name="20 % - Akzent2 3 7 2 2" xfId="2260" xr:uid="{00000000-0005-0000-0000-0000A0110000}"/>
    <cellStyle name="20 % - Akzent2 3 7 2 2 2" xfId="39333" xr:uid="{00000000-0005-0000-0000-0000A1110000}"/>
    <cellStyle name="20 % - Akzent2 3 7 2 3" xfId="28512" xr:uid="{00000000-0005-0000-0000-0000A2110000}"/>
    <cellStyle name="20 % - Akzent2 3 7 3" xfId="2261" xr:uid="{00000000-0005-0000-0000-0000A3110000}"/>
    <cellStyle name="20 % - Akzent2 3 7 3 2" xfId="33933" xr:uid="{00000000-0005-0000-0000-0000A4110000}"/>
    <cellStyle name="20 % - Akzent2 3 7 4" xfId="23111" xr:uid="{00000000-0005-0000-0000-0000A5110000}"/>
    <cellStyle name="20 % - Akzent2 3 8" xfId="2262" xr:uid="{00000000-0005-0000-0000-0000A6110000}"/>
    <cellStyle name="20 % - Akzent2 3 8 2" xfId="2263" xr:uid="{00000000-0005-0000-0000-0000A7110000}"/>
    <cellStyle name="20 % - Akzent2 3 8 2 2" xfId="2264" xr:uid="{00000000-0005-0000-0000-0000A8110000}"/>
    <cellStyle name="20 % - Akzent2 3 8 2 2 2" xfId="40009" xr:uid="{00000000-0005-0000-0000-0000A9110000}"/>
    <cellStyle name="20 % - Akzent2 3 8 2 3" xfId="29188" xr:uid="{00000000-0005-0000-0000-0000AA110000}"/>
    <cellStyle name="20 % - Akzent2 3 8 3" xfId="2265" xr:uid="{00000000-0005-0000-0000-0000AB110000}"/>
    <cellStyle name="20 % - Akzent2 3 8 3 2" xfId="34609" xr:uid="{00000000-0005-0000-0000-0000AC110000}"/>
    <cellStyle name="20 % - Akzent2 3 8 4" xfId="23787" xr:uid="{00000000-0005-0000-0000-0000AD110000}"/>
    <cellStyle name="20 % - Akzent2 3 9" xfId="2266" xr:uid="{00000000-0005-0000-0000-0000AE110000}"/>
    <cellStyle name="20 % - Akzent2 3 9 2" xfId="2267" xr:uid="{00000000-0005-0000-0000-0000AF110000}"/>
    <cellStyle name="20 % - Akzent2 3 9 2 2" xfId="2268" xr:uid="{00000000-0005-0000-0000-0000B0110000}"/>
    <cellStyle name="20 % - Akzent2 3 9 2 2 2" xfId="40681" xr:uid="{00000000-0005-0000-0000-0000B1110000}"/>
    <cellStyle name="20 % - Akzent2 3 9 2 3" xfId="29860" xr:uid="{00000000-0005-0000-0000-0000B2110000}"/>
    <cellStyle name="20 % - Akzent2 3 9 3" xfId="2269" xr:uid="{00000000-0005-0000-0000-0000B3110000}"/>
    <cellStyle name="20 % - Akzent2 3 9 3 2" xfId="35281" xr:uid="{00000000-0005-0000-0000-0000B4110000}"/>
    <cellStyle name="20 % - Akzent2 3 9 4" xfId="24459" xr:uid="{00000000-0005-0000-0000-0000B5110000}"/>
    <cellStyle name="20 % - Akzent2 4" xfId="2270" xr:uid="{00000000-0005-0000-0000-0000B6110000}"/>
    <cellStyle name="20 % - Akzent2 4 10" xfId="2271" xr:uid="{00000000-0005-0000-0000-0000B7110000}"/>
    <cellStyle name="20 % - Akzent2 4 10 2" xfId="2272" xr:uid="{00000000-0005-0000-0000-0000B8110000}"/>
    <cellStyle name="20 % - Akzent2 4 10 2 2" xfId="2273" xr:uid="{00000000-0005-0000-0000-0000B9110000}"/>
    <cellStyle name="20 % - Akzent2 4 10 2 2 2" xfId="42061" xr:uid="{00000000-0005-0000-0000-0000BA110000}"/>
    <cellStyle name="20 % - Akzent2 4 10 2 3" xfId="31240" xr:uid="{00000000-0005-0000-0000-0000BB110000}"/>
    <cellStyle name="20 % - Akzent2 4 10 3" xfId="2274" xr:uid="{00000000-0005-0000-0000-0000BC110000}"/>
    <cellStyle name="20 % - Akzent2 4 10 3 2" xfId="36661" xr:uid="{00000000-0005-0000-0000-0000BD110000}"/>
    <cellStyle name="20 % - Akzent2 4 10 4" xfId="25839" xr:uid="{00000000-0005-0000-0000-0000BE110000}"/>
    <cellStyle name="20 % - Akzent2 4 11" xfId="2275" xr:uid="{00000000-0005-0000-0000-0000BF110000}"/>
    <cellStyle name="20 % - Akzent2 4 11 2" xfId="2276" xr:uid="{00000000-0005-0000-0000-0000C0110000}"/>
    <cellStyle name="20 % - Akzent2 4 11 2 2" xfId="2277" xr:uid="{00000000-0005-0000-0000-0000C1110000}"/>
    <cellStyle name="20 % - Akzent2 4 11 2 2 2" xfId="42754" xr:uid="{00000000-0005-0000-0000-0000C2110000}"/>
    <cellStyle name="20 % - Akzent2 4 11 2 3" xfId="31933" xr:uid="{00000000-0005-0000-0000-0000C3110000}"/>
    <cellStyle name="20 % - Akzent2 4 11 3" xfId="2278" xr:uid="{00000000-0005-0000-0000-0000C4110000}"/>
    <cellStyle name="20 % - Akzent2 4 11 3 2" xfId="37353" xr:uid="{00000000-0005-0000-0000-0000C5110000}"/>
    <cellStyle name="20 % - Akzent2 4 11 4" xfId="26532" xr:uid="{00000000-0005-0000-0000-0000C6110000}"/>
    <cellStyle name="20 % - Akzent2 4 12" xfId="2279" xr:uid="{00000000-0005-0000-0000-0000C7110000}"/>
    <cellStyle name="20 % - Akzent2 4 12 2" xfId="2280" xr:uid="{00000000-0005-0000-0000-0000C8110000}"/>
    <cellStyle name="20 % - Akzent2 4 12 2 2" xfId="38029" xr:uid="{00000000-0005-0000-0000-0000C9110000}"/>
    <cellStyle name="20 % - Akzent2 4 12 3" xfId="27208" xr:uid="{00000000-0005-0000-0000-0000CA110000}"/>
    <cellStyle name="20 % - Akzent2 4 13" xfId="2281" xr:uid="{00000000-0005-0000-0000-0000CB110000}"/>
    <cellStyle name="20 % - Akzent2 4 13 2" xfId="32629" xr:uid="{00000000-0005-0000-0000-0000CC110000}"/>
    <cellStyle name="20 % - Akzent2 4 14" xfId="21807" xr:uid="{00000000-0005-0000-0000-0000CD110000}"/>
    <cellStyle name="20 % - Akzent2 4 2" xfId="2282" xr:uid="{00000000-0005-0000-0000-0000CE110000}"/>
    <cellStyle name="20 % - Akzent2 4 2 10" xfId="2283" xr:uid="{00000000-0005-0000-0000-0000CF110000}"/>
    <cellStyle name="20 % - Akzent2 4 2 10 2" xfId="2284" xr:uid="{00000000-0005-0000-0000-0000D0110000}"/>
    <cellStyle name="20 % - Akzent2 4 2 10 2 2" xfId="38161" xr:uid="{00000000-0005-0000-0000-0000D1110000}"/>
    <cellStyle name="20 % - Akzent2 4 2 10 3" xfId="27340" xr:uid="{00000000-0005-0000-0000-0000D2110000}"/>
    <cellStyle name="20 % - Akzent2 4 2 11" xfId="2285" xr:uid="{00000000-0005-0000-0000-0000D3110000}"/>
    <cellStyle name="20 % - Akzent2 4 2 11 2" xfId="32761" xr:uid="{00000000-0005-0000-0000-0000D4110000}"/>
    <cellStyle name="20 % - Akzent2 4 2 12" xfId="21939" xr:uid="{00000000-0005-0000-0000-0000D5110000}"/>
    <cellStyle name="20 % - Akzent2 4 2 2" xfId="2286" xr:uid="{00000000-0005-0000-0000-0000D6110000}"/>
    <cellStyle name="20 % - Akzent2 4 2 2 10" xfId="2287" xr:uid="{00000000-0005-0000-0000-0000D7110000}"/>
    <cellStyle name="20 % - Akzent2 4 2 2 10 2" xfId="33156" xr:uid="{00000000-0005-0000-0000-0000D8110000}"/>
    <cellStyle name="20 % - Akzent2 4 2 2 11" xfId="22334" xr:uid="{00000000-0005-0000-0000-0000D9110000}"/>
    <cellStyle name="20 % - Akzent2 4 2 2 2" xfId="2288" xr:uid="{00000000-0005-0000-0000-0000DA110000}"/>
    <cellStyle name="20 % - Akzent2 4 2 2 2 2" xfId="2289" xr:uid="{00000000-0005-0000-0000-0000DB110000}"/>
    <cellStyle name="20 % - Akzent2 4 2 2 2 2 2" xfId="2290" xr:uid="{00000000-0005-0000-0000-0000DC110000}"/>
    <cellStyle name="20 % - Akzent2 4 2 2 2 2 2 2" xfId="39234" xr:uid="{00000000-0005-0000-0000-0000DD110000}"/>
    <cellStyle name="20 % - Akzent2 4 2 2 2 2 3" xfId="28413" xr:uid="{00000000-0005-0000-0000-0000DE110000}"/>
    <cellStyle name="20 % - Akzent2 4 2 2 2 3" xfId="2291" xr:uid="{00000000-0005-0000-0000-0000DF110000}"/>
    <cellStyle name="20 % - Akzent2 4 2 2 2 3 2" xfId="33834" xr:uid="{00000000-0005-0000-0000-0000E0110000}"/>
    <cellStyle name="20 % - Akzent2 4 2 2 2 4" xfId="23012" xr:uid="{00000000-0005-0000-0000-0000E1110000}"/>
    <cellStyle name="20 % - Akzent2 4 2 2 3" xfId="2292" xr:uid="{00000000-0005-0000-0000-0000E2110000}"/>
    <cellStyle name="20 % - Akzent2 4 2 2 3 2" xfId="2293" xr:uid="{00000000-0005-0000-0000-0000E3110000}"/>
    <cellStyle name="20 % - Akzent2 4 2 2 3 2 2" xfId="2294" xr:uid="{00000000-0005-0000-0000-0000E4110000}"/>
    <cellStyle name="20 % - Akzent2 4 2 2 3 2 2 2" xfId="39892" xr:uid="{00000000-0005-0000-0000-0000E5110000}"/>
    <cellStyle name="20 % - Akzent2 4 2 2 3 2 3" xfId="29071" xr:uid="{00000000-0005-0000-0000-0000E6110000}"/>
    <cellStyle name="20 % - Akzent2 4 2 2 3 3" xfId="2295" xr:uid="{00000000-0005-0000-0000-0000E7110000}"/>
    <cellStyle name="20 % - Akzent2 4 2 2 3 3 2" xfId="34492" xr:uid="{00000000-0005-0000-0000-0000E8110000}"/>
    <cellStyle name="20 % - Akzent2 4 2 2 3 4" xfId="23670" xr:uid="{00000000-0005-0000-0000-0000E9110000}"/>
    <cellStyle name="20 % - Akzent2 4 2 2 4" xfId="2296" xr:uid="{00000000-0005-0000-0000-0000EA110000}"/>
    <cellStyle name="20 % - Akzent2 4 2 2 4 2" xfId="2297" xr:uid="{00000000-0005-0000-0000-0000EB110000}"/>
    <cellStyle name="20 % - Akzent2 4 2 2 4 2 2" xfId="2298" xr:uid="{00000000-0005-0000-0000-0000EC110000}"/>
    <cellStyle name="20 % - Akzent2 4 2 2 4 2 2 2" xfId="40566" xr:uid="{00000000-0005-0000-0000-0000ED110000}"/>
    <cellStyle name="20 % - Akzent2 4 2 2 4 2 3" xfId="29745" xr:uid="{00000000-0005-0000-0000-0000EE110000}"/>
    <cellStyle name="20 % - Akzent2 4 2 2 4 3" xfId="2299" xr:uid="{00000000-0005-0000-0000-0000EF110000}"/>
    <cellStyle name="20 % - Akzent2 4 2 2 4 3 2" xfId="35166" xr:uid="{00000000-0005-0000-0000-0000F0110000}"/>
    <cellStyle name="20 % - Akzent2 4 2 2 4 4" xfId="24344" xr:uid="{00000000-0005-0000-0000-0000F1110000}"/>
    <cellStyle name="20 % - Akzent2 4 2 2 5" xfId="2300" xr:uid="{00000000-0005-0000-0000-0000F2110000}"/>
    <cellStyle name="20 % - Akzent2 4 2 2 5 2" xfId="2301" xr:uid="{00000000-0005-0000-0000-0000F3110000}"/>
    <cellStyle name="20 % - Akzent2 4 2 2 5 2 2" xfId="2302" xr:uid="{00000000-0005-0000-0000-0000F4110000}"/>
    <cellStyle name="20 % - Akzent2 4 2 2 5 2 2 2" xfId="41240" xr:uid="{00000000-0005-0000-0000-0000F5110000}"/>
    <cellStyle name="20 % - Akzent2 4 2 2 5 2 3" xfId="30419" xr:uid="{00000000-0005-0000-0000-0000F6110000}"/>
    <cellStyle name="20 % - Akzent2 4 2 2 5 3" xfId="2303" xr:uid="{00000000-0005-0000-0000-0000F7110000}"/>
    <cellStyle name="20 % - Akzent2 4 2 2 5 3 2" xfId="35840" xr:uid="{00000000-0005-0000-0000-0000F8110000}"/>
    <cellStyle name="20 % - Akzent2 4 2 2 5 4" xfId="25018" xr:uid="{00000000-0005-0000-0000-0000F9110000}"/>
    <cellStyle name="20 % - Akzent2 4 2 2 6" xfId="2304" xr:uid="{00000000-0005-0000-0000-0000FA110000}"/>
    <cellStyle name="20 % - Akzent2 4 2 2 6 2" xfId="2305" xr:uid="{00000000-0005-0000-0000-0000FB110000}"/>
    <cellStyle name="20 % - Akzent2 4 2 2 6 2 2" xfId="2306" xr:uid="{00000000-0005-0000-0000-0000FC110000}"/>
    <cellStyle name="20 % - Akzent2 4 2 2 6 2 2 2" xfId="41914" xr:uid="{00000000-0005-0000-0000-0000FD110000}"/>
    <cellStyle name="20 % - Akzent2 4 2 2 6 2 3" xfId="31093" xr:uid="{00000000-0005-0000-0000-0000FE110000}"/>
    <cellStyle name="20 % - Akzent2 4 2 2 6 3" xfId="2307" xr:uid="{00000000-0005-0000-0000-0000FF110000}"/>
    <cellStyle name="20 % - Akzent2 4 2 2 6 3 2" xfId="36514" xr:uid="{00000000-0005-0000-0000-000000120000}"/>
    <cellStyle name="20 % - Akzent2 4 2 2 6 4" xfId="25692" xr:uid="{00000000-0005-0000-0000-000001120000}"/>
    <cellStyle name="20 % - Akzent2 4 2 2 7" xfId="2308" xr:uid="{00000000-0005-0000-0000-000002120000}"/>
    <cellStyle name="20 % - Akzent2 4 2 2 7 2" xfId="2309" xr:uid="{00000000-0005-0000-0000-000003120000}"/>
    <cellStyle name="20 % - Akzent2 4 2 2 7 2 2" xfId="2310" xr:uid="{00000000-0005-0000-0000-000004120000}"/>
    <cellStyle name="20 % - Akzent2 4 2 2 7 2 2 2" xfId="42588" xr:uid="{00000000-0005-0000-0000-000005120000}"/>
    <cellStyle name="20 % - Akzent2 4 2 2 7 2 3" xfId="31767" xr:uid="{00000000-0005-0000-0000-000006120000}"/>
    <cellStyle name="20 % - Akzent2 4 2 2 7 3" xfId="2311" xr:uid="{00000000-0005-0000-0000-000007120000}"/>
    <cellStyle name="20 % - Akzent2 4 2 2 7 3 2" xfId="37188" xr:uid="{00000000-0005-0000-0000-000008120000}"/>
    <cellStyle name="20 % - Akzent2 4 2 2 7 4" xfId="26366" xr:uid="{00000000-0005-0000-0000-000009120000}"/>
    <cellStyle name="20 % - Akzent2 4 2 2 8" xfId="2312" xr:uid="{00000000-0005-0000-0000-00000A120000}"/>
    <cellStyle name="20 % - Akzent2 4 2 2 8 2" xfId="2313" xr:uid="{00000000-0005-0000-0000-00000B120000}"/>
    <cellStyle name="20 % - Akzent2 4 2 2 8 2 2" xfId="2314" xr:uid="{00000000-0005-0000-0000-00000C120000}"/>
    <cellStyle name="20 % - Akzent2 4 2 2 8 2 2 2" xfId="43281" xr:uid="{00000000-0005-0000-0000-00000D120000}"/>
    <cellStyle name="20 % - Akzent2 4 2 2 8 2 3" xfId="32460" xr:uid="{00000000-0005-0000-0000-00000E120000}"/>
    <cellStyle name="20 % - Akzent2 4 2 2 8 3" xfId="2315" xr:uid="{00000000-0005-0000-0000-00000F120000}"/>
    <cellStyle name="20 % - Akzent2 4 2 2 8 3 2" xfId="37880" xr:uid="{00000000-0005-0000-0000-000010120000}"/>
    <cellStyle name="20 % - Akzent2 4 2 2 8 4" xfId="27059" xr:uid="{00000000-0005-0000-0000-000011120000}"/>
    <cellStyle name="20 % - Akzent2 4 2 2 9" xfId="2316" xr:uid="{00000000-0005-0000-0000-000012120000}"/>
    <cellStyle name="20 % - Akzent2 4 2 2 9 2" xfId="2317" xr:uid="{00000000-0005-0000-0000-000013120000}"/>
    <cellStyle name="20 % - Akzent2 4 2 2 9 2 2" xfId="38556" xr:uid="{00000000-0005-0000-0000-000014120000}"/>
    <cellStyle name="20 % - Akzent2 4 2 2 9 3" xfId="27735" xr:uid="{00000000-0005-0000-0000-000015120000}"/>
    <cellStyle name="20 % - Akzent2 4 2 3" xfId="2318" xr:uid="{00000000-0005-0000-0000-000016120000}"/>
    <cellStyle name="20 % - Akzent2 4 2 3 2" xfId="2319" xr:uid="{00000000-0005-0000-0000-000017120000}"/>
    <cellStyle name="20 % - Akzent2 4 2 3 2 2" xfId="2320" xr:uid="{00000000-0005-0000-0000-000018120000}"/>
    <cellStyle name="20 % - Akzent2 4 2 3 2 2 2" xfId="38839" xr:uid="{00000000-0005-0000-0000-000019120000}"/>
    <cellStyle name="20 % - Akzent2 4 2 3 2 3" xfId="28018" xr:uid="{00000000-0005-0000-0000-00001A120000}"/>
    <cellStyle name="20 % - Akzent2 4 2 3 3" xfId="2321" xr:uid="{00000000-0005-0000-0000-00001B120000}"/>
    <cellStyle name="20 % - Akzent2 4 2 3 3 2" xfId="33439" xr:uid="{00000000-0005-0000-0000-00001C120000}"/>
    <cellStyle name="20 % - Akzent2 4 2 3 4" xfId="22617" xr:uid="{00000000-0005-0000-0000-00001D120000}"/>
    <cellStyle name="20 % - Akzent2 4 2 4" xfId="2322" xr:uid="{00000000-0005-0000-0000-00001E120000}"/>
    <cellStyle name="20 % - Akzent2 4 2 4 2" xfId="2323" xr:uid="{00000000-0005-0000-0000-00001F120000}"/>
    <cellStyle name="20 % - Akzent2 4 2 4 2 2" xfId="2324" xr:uid="{00000000-0005-0000-0000-000020120000}"/>
    <cellStyle name="20 % - Akzent2 4 2 4 2 2 2" xfId="39497" xr:uid="{00000000-0005-0000-0000-000021120000}"/>
    <cellStyle name="20 % - Akzent2 4 2 4 2 3" xfId="28676" xr:uid="{00000000-0005-0000-0000-000022120000}"/>
    <cellStyle name="20 % - Akzent2 4 2 4 3" xfId="2325" xr:uid="{00000000-0005-0000-0000-000023120000}"/>
    <cellStyle name="20 % - Akzent2 4 2 4 3 2" xfId="34097" xr:uid="{00000000-0005-0000-0000-000024120000}"/>
    <cellStyle name="20 % - Akzent2 4 2 4 4" xfId="23275" xr:uid="{00000000-0005-0000-0000-000025120000}"/>
    <cellStyle name="20 % - Akzent2 4 2 5" xfId="2326" xr:uid="{00000000-0005-0000-0000-000026120000}"/>
    <cellStyle name="20 % - Akzent2 4 2 5 2" xfId="2327" xr:uid="{00000000-0005-0000-0000-000027120000}"/>
    <cellStyle name="20 % - Akzent2 4 2 5 2 2" xfId="2328" xr:uid="{00000000-0005-0000-0000-000028120000}"/>
    <cellStyle name="20 % - Akzent2 4 2 5 2 2 2" xfId="40171" xr:uid="{00000000-0005-0000-0000-000029120000}"/>
    <cellStyle name="20 % - Akzent2 4 2 5 2 3" xfId="29350" xr:uid="{00000000-0005-0000-0000-00002A120000}"/>
    <cellStyle name="20 % - Akzent2 4 2 5 3" xfId="2329" xr:uid="{00000000-0005-0000-0000-00002B120000}"/>
    <cellStyle name="20 % - Akzent2 4 2 5 3 2" xfId="34771" xr:uid="{00000000-0005-0000-0000-00002C120000}"/>
    <cellStyle name="20 % - Akzent2 4 2 5 4" xfId="23949" xr:uid="{00000000-0005-0000-0000-00002D120000}"/>
    <cellStyle name="20 % - Akzent2 4 2 6" xfId="2330" xr:uid="{00000000-0005-0000-0000-00002E120000}"/>
    <cellStyle name="20 % - Akzent2 4 2 6 2" xfId="2331" xr:uid="{00000000-0005-0000-0000-00002F120000}"/>
    <cellStyle name="20 % - Akzent2 4 2 6 2 2" xfId="2332" xr:uid="{00000000-0005-0000-0000-000030120000}"/>
    <cellStyle name="20 % - Akzent2 4 2 6 2 2 2" xfId="40845" xr:uid="{00000000-0005-0000-0000-000031120000}"/>
    <cellStyle name="20 % - Akzent2 4 2 6 2 3" xfId="30024" xr:uid="{00000000-0005-0000-0000-000032120000}"/>
    <cellStyle name="20 % - Akzent2 4 2 6 3" xfId="2333" xr:uid="{00000000-0005-0000-0000-000033120000}"/>
    <cellStyle name="20 % - Akzent2 4 2 6 3 2" xfId="35445" xr:uid="{00000000-0005-0000-0000-000034120000}"/>
    <cellStyle name="20 % - Akzent2 4 2 6 4" xfId="24623" xr:uid="{00000000-0005-0000-0000-000035120000}"/>
    <cellStyle name="20 % - Akzent2 4 2 7" xfId="2334" xr:uid="{00000000-0005-0000-0000-000036120000}"/>
    <cellStyle name="20 % - Akzent2 4 2 7 2" xfId="2335" xr:uid="{00000000-0005-0000-0000-000037120000}"/>
    <cellStyle name="20 % - Akzent2 4 2 7 2 2" xfId="2336" xr:uid="{00000000-0005-0000-0000-000038120000}"/>
    <cellStyle name="20 % - Akzent2 4 2 7 2 2 2" xfId="41519" xr:uid="{00000000-0005-0000-0000-000039120000}"/>
    <cellStyle name="20 % - Akzent2 4 2 7 2 3" xfId="30698" xr:uid="{00000000-0005-0000-0000-00003A120000}"/>
    <cellStyle name="20 % - Akzent2 4 2 7 3" xfId="2337" xr:uid="{00000000-0005-0000-0000-00003B120000}"/>
    <cellStyle name="20 % - Akzent2 4 2 7 3 2" xfId="36119" xr:uid="{00000000-0005-0000-0000-00003C120000}"/>
    <cellStyle name="20 % - Akzent2 4 2 7 4" xfId="25297" xr:uid="{00000000-0005-0000-0000-00003D120000}"/>
    <cellStyle name="20 % - Akzent2 4 2 8" xfId="2338" xr:uid="{00000000-0005-0000-0000-00003E120000}"/>
    <cellStyle name="20 % - Akzent2 4 2 8 2" xfId="2339" xr:uid="{00000000-0005-0000-0000-00003F120000}"/>
    <cellStyle name="20 % - Akzent2 4 2 8 2 2" xfId="2340" xr:uid="{00000000-0005-0000-0000-000040120000}"/>
    <cellStyle name="20 % - Akzent2 4 2 8 2 2 2" xfId="42193" xr:uid="{00000000-0005-0000-0000-000041120000}"/>
    <cellStyle name="20 % - Akzent2 4 2 8 2 3" xfId="31372" xr:uid="{00000000-0005-0000-0000-000042120000}"/>
    <cellStyle name="20 % - Akzent2 4 2 8 3" xfId="2341" xr:uid="{00000000-0005-0000-0000-000043120000}"/>
    <cellStyle name="20 % - Akzent2 4 2 8 3 2" xfId="36793" xr:uid="{00000000-0005-0000-0000-000044120000}"/>
    <cellStyle name="20 % - Akzent2 4 2 8 4" xfId="25971" xr:uid="{00000000-0005-0000-0000-000045120000}"/>
    <cellStyle name="20 % - Akzent2 4 2 9" xfId="2342" xr:uid="{00000000-0005-0000-0000-000046120000}"/>
    <cellStyle name="20 % - Akzent2 4 2 9 2" xfId="2343" xr:uid="{00000000-0005-0000-0000-000047120000}"/>
    <cellStyle name="20 % - Akzent2 4 2 9 2 2" xfId="2344" xr:uid="{00000000-0005-0000-0000-000048120000}"/>
    <cellStyle name="20 % - Akzent2 4 2 9 2 2 2" xfId="42886" xr:uid="{00000000-0005-0000-0000-000049120000}"/>
    <cellStyle name="20 % - Akzent2 4 2 9 2 3" xfId="32065" xr:uid="{00000000-0005-0000-0000-00004A120000}"/>
    <cellStyle name="20 % - Akzent2 4 2 9 3" xfId="2345" xr:uid="{00000000-0005-0000-0000-00004B120000}"/>
    <cellStyle name="20 % - Akzent2 4 2 9 3 2" xfId="37485" xr:uid="{00000000-0005-0000-0000-00004C120000}"/>
    <cellStyle name="20 % - Akzent2 4 2 9 4" xfId="26664" xr:uid="{00000000-0005-0000-0000-00004D120000}"/>
    <cellStyle name="20 % - Akzent2 4 3" xfId="2346" xr:uid="{00000000-0005-0000-0000-00004E120000}"/>
    <cellStyle name="20 % - Akzent2 4 3 10" xfId="2347" xr:uid="{00000000-0005-0000-0000-00004F120000}"/>
    <cellStyle name="20 % - Akzent2 4 3 10 2" xfId="32893" xr:uid="{00000000-0005-0000-0000-000050120000}"/>
    <cellStyle name="20 % - Akzent2 4 3 11" xfId="22071" xr:uid="{00000000-0005-0000-0000-000051120000}"/>
    <cellStyle name="20 % - Akzent2 4 3 2" xfId="2348" xr:uid="{00000000-0005-0000-0000-000052120000}"/>
    <cellStyle name="20 % - Akzent2 4 3 2 2" xfId="2349" xr:uid="{00000000-0005-0000-0000-000053120000}"/>
    <cellStyle name="20 % - Akzent2 4 3 2 2 2" xfId="2350" xr:uid="{00000000-0005-0000-0000-000054120000}"/>
    <cellStyle name="20 % - Akzent2 4 3 2 2 2 2" xfId="38971" xr:uid="{00000000-0005-0000-0000-000055120000}"/>
    <cellStyle name="20 % - Akzent2 4 3 2 2 3" xfId="28150" xr:uid="{00000000-0005-0000-0000-000056120000}"/>
    <cellStyle name="20 % - Akzent2 4 3 2 3" xfId="2351" xr:uid="{00000000-0005-0000-0000-000057120000}"/>
    <cellStyle name="20 % - Akzent2 4 3 2 3 2" xfId="33571" xr:uid="{00000000-0005-0000-0000-000058120000}"/>
    <cellStyle name="20 % - Akzent2 4 3 2 4" xfId="22749" xr:uid="{00000000-0005-0000-0000-000059120000}"/>
    <cellStyle name="20 % - Akzent2 4 3 3" xfId="2352" xr:uid="{00000000-0005-0000-0000-00005A120000}"/>
    <cellStyle name="20 % - Akzent2 4 3 3 2" xfId="2353" xr:uid="{00000000-0005-0000-0000-00005B120000}"/>
    <cellStyle name="20 % - Akzent2 4 3 3 2 2" xfId="2354" xr:uid="{00000000-0005-0000-0000-00005C120000}"/>
    <cellStyle name="20 % - Akzent2 4 3 3 2 2 2" xfId="39629" xr:uid="{00000000-0005-0000-0000-00005D120000}"/>
    <cellStyle name="20 % - Akzent2 4 3 3 2 3" xfId="28808" xr:uid="{00000000-0005-0000-0000-00005E120000}"/>
    <cellStyle name="20 % - Akzent2 4 3 3 3" xfId="2355" xr:uid="{00000000-0005-0000-0000-00005F120000}"/>
    <cellStyle name="20 % - Akzent2 4 3 3 3 2" xfId="34229" xr:uid="{00000000-0005-0000-0000-000060120000}"/>
    <cellStyle name="20 % - Akzent2 4 3 3 4" xfId="23407" xr:uid="{00000000-0005-0000-0000-000061120000}"/>
    <cellStyle name="20 % - Akzent2 4 3 4" xfId="2356" xr:uid="{00000000-0005-0000-0000-000062120000}"/>
    <cellStyle name="20 % - Akzent2 4 3 4 2" xfId="2357" xr:uid="{00000000-0005-0000-0000-000063120000}"/>
    <cellStyle name="20 % - Akzent2 4 3 4 2 2" xfId="2358" xr:uid="{00000000-0005-0000-0000-000064120000}"/>
    <cellStyle name="20 % - Akzent2 4 3 4 2 2 2" xfId="40303" xr:uid="{00000000-0005-0000-0000-000065120000}"/>
    <cellStyle name="20 % - Akzent2 4 3 4 2 3" xfId="29482" xr:uid="{00000000-0005-0000-0000-000066120000}"/>
    <cellStyle name="20 % - Akzent2 4 3 4 3" xfId="2359" xr:uid="{00000000-0005-0000-0000-000067120000}"/>
    <cellStyle name="20 % - Akzent2 4 3 4 3 2" xfId="34903" xr:uid="{00000000-0005-0000-0000-000068120000}"/>
    <cellStyle name="20 % - Akzent2 4 3 4 4" xfId="24081" xr:uid="{00000000-0005-0000-0000-000069120000}"/>
    <cellStyle name="20 % - Akzent2 4 3 5" xfId="2360" xr:uid="{00000000-0005-0000-0000-00006A120000}"/>
    <cellStyle name="20 % - Akzent2 4 3 5 2" xfId="2361" xr:uid="{00000000-0005-0000-0000-00006B120000}"/>
    <cellStyle name="20 % - Akzent2 4 3 5 2 2" xfId="2362" xr:uid="{00000000-0005-0000-0000-00006C120000}"/>
    <cellStyle name="20 % - Akzent2 4 3 5 2 2 2" xfId="40977" xr:uid="{00000000-0005-0000-0000-00006D120000}"/>
    <cellStyle name="20 % - Akzent2 4 3 5 2 3" xfId="30156" xr:uid="{00000000-0005-0000-0000-00006E120000}"/>
    <cellStyle name="20 % - Akzent2 4 3 5 3" xfId="2363" xr:uid="{00000000-0005-0000-0000-00006F120000}"/>
    <cellStyle name="20 % - Akzent2 4 3 5 3 2" xfId="35577" xr:uid="{00000000-0005-0000-0000-000070120000}"/>
    <cellStyle name="20 % - Akzent2 4 3 5 4" xfId="24755" xr:uid="{00000000-0005-0000-0000-000071120000}"/>
    <cellStyle name="20 % - Akzent2 4 3 6" xfId="2364" xr:uid="{00000000-0005-0000-0000-000072120000}"/>
    <cellStyle name="20 % - Akzent2 4 3 6 2" xfId="2365" xr:uid="{00000000-0005-0000-0000-000073120000}"/>
    <cellStyle name="20 % - Akzent2 4 3 6 2 2" xfId="2366" xr:uid="{00000000-0005-0000-0000-000074120000}"/>
    <cellStyle name="20 % - Akzent2 4 3 6 2 2 2" xfId="41651" xr:uid="{00000000-0005-0000-0000-000075120000}"/>
    <cellStyle name="20 % - Akzent2 4 3 6 2 3" xfId="30830" xr:uid="{00000000-0005-0000-0000-000076120000}"/>
    <cellStyle name="20 % - Akzent2 4 3 6 3" xfId="2367" xr:uid="{00000000-0005-0000-0000-000077120000}"/>
    <cellStyle name="20 % - Akzent2 4 3 6 3 2" xfId="36251" xr:uid="{00000000-0005-0000-0000-000078120000}"/>
    <cellStyle name="20 % - Akzent2 4 3 6 4" xfId="25429" xr:uid="{00000000-0005-0000-0000-000079120000}"/>
    <cellStyle name="20 % - Akzent2 4 3 7" xfId="2368" xr:uid="{00000000-0005-0000-0000-00007A120000}"/>
    <cellStyle name="20 % - Akzent2 4 3 7 2" xfId="2369" xr:uid="{00000000-0005-0000-0000-00007B120000}"/>
    <cellStyle name="20 % - Akzent2 4 3 7 2 2" xfId="2370" xr:uid="{00000000-0005-0000-0000-00007C120000}"/>
    <cellStyle name="20 % - Akzent2 4 3 7 2 2 2" xfId="42325" xr:uid="{00000000-0005-0000-0000-00007D120000}"/>
    <cellStyle name="20 % - Akzent2 4 3 7 2 3" xfId="31504" xr:uid="{00000000-0005-0000-0000-00007E120000}"/>
    <cellStyle name="20 % - Akzent2 4 3 7 3" xfId="2371" xr:uid="{00000000-0005-0000-0000-00007F120000}"/>
    <cellStyle name="20 % - Akzent2 4 3 7 3 2" xfId="36925" xr:uid="{00000000-0005-0000-0000-000080120000}"/>
    <cellStyle name="20 % - Akzent2 4 3 7 4" xfId="26103" xr:uid="{00000000-0005-0000-0000-000081120000}"/>
    <cellStyle name="20 % - Akzent2 4 3 8" xfId="2372" xr:uid="{00000000-0005-0000-0000-000082120000}"/>
    <cellStyle name="20 % - Akzent2 4 3 8 2" xfId="2373" xr:uid="{00000000-0005-0000-0000-000083120000}"/>
    <cellStyle name="20 % - Akzent2 4 3 8 2 2" xfId="2374" xr:uid="{00000000-0005-0000-0000-000084120000}"/>
    <cellStyle name="20 % - Akzent2 4 3 8 2 2 2" xfId="43018" xr:uid="{00000000-0005-0000-0000-000085120000}"/>
    <cellStyle name="20 % - Akzent2 4 3 8 2 3" xfId="32197" xr:uid="{00000000-0005-0000-0000-000086120000}"/>
    <cellStyle name="20 % - Akzent2 4 3 8 3" xfId="2375" xr:uid="{00000000-0005-0000-0000-000087120000}"/>
    <cellStyle name="20 % - Akzent2 4 3 8 3 2" xfId="37617" xr:uid="{00000000-0005-0000-0000-000088120000}"/>
    <cellStyle name="20 % - Akzent2 4 3 8 4" xfId="26796" xr:uid="{00000000-0005-0000-0000-000089120000}"/>
    <cellStyle name="20 % - Akzent2 4 3 9" xfId="2376" xr:uid="{00000000-0005-0000-0000-00008A120000}"/>
    <cellStyle name="20 % - Akzent2 4 3 9 2" xfId="2377" xr:uid="{00000000-0005-0000-0000-00008B120000}"/>
    <cellStyle name="20 % - Akzent2 4 3 9 2 2" xfId="38293" xr:uid="{00000000-0005-0000-0000-00008C120000}"/>
    <cellStyle name="20 % - Akzent2 4 3 9 3" xfId="27472" xr:uid="{00000000-0005-0000-0000-00008D120000}"/>
    <cellStyle name="20 % - Akzent2 4 4" xfId="2378" xr:uid="{00000000-0005-0000-0000-00008E120000}"/>
    <cellStyle name="20 % - Akzent2 4 4 10" xfId="2379" xr:uid="{00000000-0005-0000-0000-00008F120000}"/>
    <cellStyle name="20 % - Akzent2 4 4 10 2" xfId="33024" xr:uid="{00000000-0005-0000-0000-000090120000}"/>
    <cellStyle name="20 % - Akzent2 4 4 11" xfId="22202" xr:uid="{00000000-0005-0000-0000-000091120000}"/>
    <cellStyle name="20 % - Akzent2 4 4 2" xfId="2380" xr:uid="{00000000-0005-0000-0000-000092120000}"/>
    <cellStyle name="20 % - Akzent2 4 4 2 2" xfId="2381" xr:uid="{00000000-0005-0000-0000-000093120000}"/>
    <cellStyle name="20 % - Akzent2 4 4 2 2 2" xfId="2382" xr:uid="{00000000-0005-0000-0000-000094120000}"/>
    <cellStyle name="20 % - Akzent2 4 4 2 2 2 2" xfId="39102" xr:uid="{00000000-0005-0000-0000-000095120000}"/>
    <cellStyle name="20 % - Akzent2 4 4 2 2 3" xfId="28281" xr:uid="{00000000-0005-0000-0000-000096120000}"/>
    <cellStyle name="20 % - Akzent2 4 4 2 3" xfId="2383" xr:uid="{00000000-0005-0000-0000-000097120000}"/>
    <cellStyle name="20 % - Akzent2 4 4 2 3 2" xfId="33702" xr:uid="{00000000-0005-0000-0000-000098120000}"/>
    <cellStyle name="20 % - Akzent2 4 4 2 4" xfId="22880" xr:uid="{00000000-0005-0000-0000-000099120000}"/>
    <cellStyle name="20 % - Akzent2 4 4 3" xfId="2384" xr:uid="{00000000-0005-0000-0000-00009A120000}"/>
    <cellStyle name="20 % - Akzent2 4 4 3 2" xfId="2385" xr:uid="{00000000-0005-0000-0000-00009B120000}"/>
    <cellStyle name="20 % - Akzent2 4 4 3 2 2" xfId="2386" xr:uid="{00000000-0005-0000-0000-00009C120000}"/>
    <cellStyle name="20 % - Akzent2 4 4 3 2 2 2" xfId="39760" xr:uid="{00000000-0005-0000-0000-00009D120000}"/>
    <cellStyle name="20 % - Akzent2 4 4 3 2 3" xfId="28939" xr:uid="{00000000-0005-0000-0000-00009E120000}"/>
    <cellStyle name="20 % - Akzent2 4 4 3 3" xfId="2387" xr:uid="{00000000-0005-0000-0000-00009F120000}"/>
    <cellStyle name="20 % - Akzent2 4 4 3 3 2" xfId="34360" xr:uid="{00000000-0005-0000-0000-0000A0120000}"/>
    <cellStyle name="20 % - Akzent2 4 4 3 4" xfId="23538" xr:uid="{00000000-0005-0000-0000-0000A1120000}"/>
    <cellStyle name="20 % - Akzent2 4 4 4" xfId="2388" xr:uid="{00000000-0005-0000-0000-0000A2120000}"/>
    <cellStyle name="20 % - Akzent2 4 4 4 2" xfId="2389" xr:uid="{00000000-0005-0000-0000-0000A3120000}"/>
    <cellStyle name="20 % - Akzent2 4 4 4 2 2" xfId="2390" xr:uid="{00000000-0005-0000-0000-0000A4120000}"/>
    <cellStyle name="20 % - Akzent2 4 4 4 2 2 2" xfId="40434" xr:uid="{00000000-0005-0000-0000-0000A5120000}"/>
    <cellStyle name="20 % - Akzent2 4 4 4 2 3" xfId="29613" xr:uid="{00000000-0005-0000-0000-0000A6120000}"/>
    <cellStyle name="20 % - Akzent2 4 4 4 3" xfId="2391" xr:uid="{00000000-0005-0000-0000-0000A7120000}"/>
    <cellStyle name="20 % - Akzent2 4 4 4 3 2" xfId="35034" xr:uid="{00000000-0005-0000-0000-0000A8120000}"/>
    <cellStyle name="20 % - Akzent2 4 4 4 4" xfId="24212" xr:uid="{00000000-0005-0000-0000-0000A9120000}"/>
    <cellStyle name="20 % - Akzent2 4 4 5" xfId="2392" xr:uid="{00000000-0005-0000-0000-0000AA120000}"/>
    <cellStyle name="20 % - Akzent2 4 4 5 2" xfId="2393" xr:uid="{00000000-0005-0000-0000-0000AB120000}"/>
    <cellStyle name="20 % - Akzent2 4 4 5 2 2" xfId="2394" xr:uid="{00000000-0005-0000-0000-0000AC120000}"/>
    <cellStyle name="20 % - Akzent2 4 4 5 2 2 2" xfId="41108" xr:uid="{00000000-0005-0000-0000-0000AD120000}"/>
    <cellStyle name="20 % - Akzent2 4 4 5 2 3" xfId="30287" xr:uid="{00000000-0005-0000-0000-0000AE120000}"/>
    <cellStyle name="20 % - Akzent2 4 4 5 3" xfId="2395" xr:uid="{00000000-0005-0000-0000-0000AF120000}"/>
    <cellStyle name="20 % - Akzent2 4 4 5 3 2" xfId="35708" xr:uid="{00000000-0005-0000-0000-0000B0120000}"/>
    <cellStyle name="20 % - Akzent2 4 4 5 4" xfId="24886" xr:uid="{00000000-0005-0000-0000-0000B1120000}"/>
    <cellStyle name="20 % - Akzent2 4 4 6" xfId="2396" xr:uid="{00000000-0005-0000-0000-0000B2120000}"/>
    <cellStyle name="20 % - Akzent2 4 4 6 2" xfId="2397" xr:uid="{00000000-0005-0000-0000-0000B3120000}"/>
    <cellStyle name="20 % - Akzent2 4 4 6 2 2" xfId="2398" xr:uid="{00000000-0005-0000-0000-0000B4120000}"/>
    <cellStyle name="20 % - Akzent2 4 4 6 2 2 2" xfId="41782" xr:uid="{00000000-0005-0000-0000-0000B5120000}"/>
    <cellStyle name="20 % - Akzent2 4 4 6 2 3" xfId="30961" xr:uid="{00000000-0005-0000-0000-0000B6120000}"/>
    <cellStyle name="20 % - Akzent2 4 4 6 3" xfId="2399" xr:uid="{00000000-0005-0000-0000-0000B7120000}"/>
    <cellStyle name="20 % - Akzent2 4 4 6 3 2" xfId="36382" xr:uid="{00000000-0005-0000-0000-0000B8120000}"/>
    <cellStyle name="20 % - Akzent2 4 4 6 4" xfId="25560" xr:uid="{00000000-0005-0000-0000-0000B9120000}"/>
    <cellStyle name="20 % - Akzent2 4 4 7" xfId="2400" xr:uid="{00000000-0005-0000-0000-0000BA120000}"/>
    <cellStyle name="20 % - Akzent2 4 4 7 2" xfId="2401" xr:uid="{00000000-0005-0000-0000-0000BB120000}"/>
    <cellStyle name="20 % - Akzent2 4 4 7 2 2" xfId="2402" xr:uid="{00000000-0005-0000-0000-0000BC120000}"/>
    <cellStyle name="20 % - Akzent2 4 4 7 2 2 2" xfId="42456" xr:uid="{00000000-0005-0000-0000-0000BD120000}"/>
    <cellStyle name="20 % - Akzent2 4 4 7 2 3" xfId="31635" xr:uid="{00000000-0005-0000-0000-0000BE120000}"/>
    <cellStyle name="20 % - Akzent2 4 4 7 3" xfId="2403" xr:uid="{00000000-0005-0000-0000-0000BF120000}"/>
    <cellStyle name="20 % - Akzent2 4 4 7 3 2" xfId="37056" xr:uid="{00000000-0005-0000-0000-0000C0120000}"/>
    <cellStyle name="20 % - Akzent2 4 4 7 4" xfId="26234" xr:uid="{00000000-0005-0000-0000-0000C1120000}"/>
    <cellStyle name="20 % - Akzent2 4 4 8" xfId="2404" xr:uid="{00000000-0005-0000-0000-0000C2120000}"/>
    <cellStyle name="20 % - Akzent2 4 4 8 2" xfId="2405" xr:uid="{00000000-0005-0000-0000-0000C3120000}"/>
    <cellStyle name="20 % - Akzent2 4 4 8 2 2" xfId="2406" xr:uid="{00000000-0005-0000-0000-0000C4120000}"/>
    <cellStyle name="20 % - Akzent2 4 4 8 2 2 2" xfId="43149" xr:uid="{00000000-0005-0000-0000-0000C5120000}"/>
    <cellStyle name="20 % - Akzent2 4 4 8 2 3" xfId="32328" xr:uid="{00000000-0005-0000-0000-0000C6120000}"/>
    <cellStyle name="20 % - Akzent2 4 4 8 3" xfId="2407" xr:uid="{00000000-0005-0000-0000-0000C7120000}"/>
    <cellStyle name="20 % - Akzent2 4 4 8 3 2" xfId="37748" xr:uid="{00000000-0005-0000-0000-0000C8120000}"/>
    <cellStyle name="20 % - Akzent2 4 4 8 4" xfId="26927" xr:uid="{00000000-0005-0000-0000-0000C9120000}"/>
    <cellStyle name="20 % - Akzent2 4 4 9" xfId="2408" xr:uid="{00000000-0005-0000-0000-0000CA120000}"/>
    <cellStyle name="20 % - Akzent2 4 4 9 2" xfId="2409" xr:uid="{00000000-0005-0000-0000-0000CB120000}"/>
    <cellStyle name="20 % - Akzent2 4 4 9 2 2" xfId="38424" xr:uid="{00000000-0005-0000-0000-0000CC120000}"/>
    <cellStyle name="20 % - Akzent2 4 4 9 3" xfId="27603" xr:uid="{00000000-0005-0000-0000-0000CD120000}"/>
    <cellStyle name="20 % - Akzent2 4 5" xfId="2410" xr:uid="{00000000-0005-0000-0000-0000CE120000}"/>
    <cellStyle name="20 % - Akzent2 4 5 2" xfId="2411" xr:uid="{00000000-0005-0000-0000-0000CF120000}"/>
    <cellStyle name="20 % - Akzent2 4 5 2 2" xfId="2412" xr:uid="{00000000-0005-0000-0000-0000D0120000}"/>
    <cellStyle name="20 % - Akzent2 4 5 2 2 2" xfId="38707" xr:uid="{00000000-0005-0000-0000-0000D1120000}"/>
    <cellStyle name="20 % - Akzent2 4 5 2 3" xfId="27886" xr:uid="{00000000-0005-0000-0000-0000D2120000}"/>
    <cellStyle name="20 % - Akzent2 4 5 3" xfId="2413" xr:uid="{00000000-0005-0000-0000-0000D3120000}"/>
    <cellStyle name="20 % - Akzent2 4 5 3 2" xfId="33307" xr:uid="{00000000-0005-0000-0000-0000D4120000}"/>
    <cellStyle name="20 % - Akzent2 4 5 4" xfId="22485" xr:uid="{00000000-0005-0000-0000-0000D5120000}"/>
    <cellStyle name="20 % - Akzent2 4 6" xfId="2414" xr:uid="{00000000-0005-0000-0000-0000D6120000}"/>
    <cellStyle name="20 % - Akzent2 4 6 2" xfId="2415" xr:uid="{00000000-0005-0000-0000-0000D7120000}"/>
    <cellStyle name="20 % - Akzent2 4 6 2 2" xfId="2416" xr:uid="{00000000-0005-0000-0000-0000D8120000}"/>
    <cellStyle name="20 % - Akzent2 4 6 2 2 2" xfId="39365" xr:uid="{00000000-0005-0000-0000-0000D9120000}"/>
    <cellStyle name="20 % - Akzent2 4 6 2 3" xfId="28544" xr:uid="{00000000-0005-0000-0000-0000DA120000}"/>
    <cellStyle name="20 % - Akzent2 4 6 3" xfId="2417" xr:uid="{00000000-0005-0000-0000-0000DB120000}"/>
    <cellStyle name="20 % - Akzent2 4 6 3 2" xfId="33965" xr:uid="{00000000-0005-0000-0000-0000DC120000}"/>
    <cellStyle name="20 % - Akzent2 4 6 4" xfId="23143" xr:uid="{00000000-0005-0000-0000-0000DD120000}"/>
    <cellStyle name="20 % - Akzent2 4 7" xfId="2418" xr:uid="{00000000-0005-0000-0000-0000DE120000}"/>
    <cellStyle name="20 % - Akzent2 4 7 2" xfId="2419" xr:uid="{00000000-0005-0000-0000-0000DF120000}"/>
    <cellStyle name="20 % - Akzent2 4 7 2 2" xfId="2420" xr:uid="{00000000-0005-0000-0000-0000E0120000}"/>
    <cellStyle name="20 % - Akzent2 4 7 2 2 2" xfId="40040" xr:uid="{00000000-0005-0000-0000-0000E1120000}"/>
    <cellStyle name="20 % - Akzent2 4 7 2 3" xfId="29219" xr:uid="{00000000-0005-0000-0000-0000E2120000}"/>
    <cellStyle name="20 % - Akzent2 4 7 3" xfId="2421" xr:uid="{00000000-0005-0000-0000-0000E3120000}"/>
    <cellStyle name="20 % - Akzent2 4 7 3 2" xfId="34640" xr:uid="{00000000-0005-0000-0000-0000E4120000}"/>
    <cellStyle name="20 % - Akzent2 4 7 4" xfId="23818" xr:uid="{00000000-0005-0000-0000-0000E5120000}"/>
    <cellStyle name="20 % - Akzent2 4 8" xfId="2422" xr:uid="{00000000-0005-0000-0000-0000E6120000}"/>
    <cellStyle name="20 % - Akzent2 4 8 2" xfId="2423" xr:uid="{00000000-0005-0000-0000-0000E7120000}"/>
    <cellStyle name="20 % - Akzent2 4 8 2 2" xfId="2424" xr:uid="{00000000-0005-0000-0000-0000E8120000}"/>
    <cellStyle name="20 % - Akzent2 4 8 2 2 2" xfId="40713" xr:uid="{00000000-0005-0000-0000-0000E9120000}"/>
    <cellStyle name="20 % - Akzent2 4 8 2 3" xfId="29892" xr:uid="{00000000-0005-0000-0000-0000EA120000}"/>
    <cellStyle name="20 % - Akzent2 4 8 3" xfId="2425" xr:uid="{00000000-0005-0000-0000-0000EB120000}"/>
    <cellStyle name="20 % - Akzent2 4 8 3 2" xfId="35313" xr:uid="{00000000-0005-0000-0000-0000EC120000}"/>
    <cellStyle name="20 % - Akzent2 4 8 4" xfId="24491" xr:uid="{00000000-0005-0000-0000-0000ED120000}"/>
    <cellStyle name="20 % - Akzent2 4 9" xfId="2426" xr:uid="{00000000-0005-0000-0000-0000EE120000}"/>
    <cellStyle name="20 % - Akzent2 4 9 2" xfId="2427" xr:uid="{00000000-0005-0000-0000-0000EF120000}"/>
    <cellStyle name="20 % - Akzent2 4 9 2 2" xfId="2428" xr:uid="{00000000-0005-0000-0000-0000F0120000}"/>
    <cellStyle name="20 % - Akzent2 4 9 2 2 2" xfId="41387" xr:uid="{00000000-0005-0000-0000-0000F1120000}"/>
    <cellStyle name="20 % - Akzent2 4 9 2 3" xfId="30566" xr:uid="{00000000-0005-0000-0000-0000F2120000}"/>
    <cellStyle name="20 % - Akzent2 4 9 3" xfId="2429" xr:uid="{00000000-0005-0000-0000-0000F3120000}"/>
    <cellStyle name="20 % - Akzent2 4 9 3 2" xfId="35987" xr:uid="{00000000-0005-0000-0000-0000F4120000}"/>
    <cellStyle name="20 % - Akzent2 4 9 4" xfId="25165" xr:uid="{00000000-0005-0000-0000-0000F5120000}"/>
    <cellStyle name="20 % - Akzent2 5" xfId="2430" xr:uid="{00000000-0005-0000-0000-0000F6120000}"/>
    <cellStyle name="20 % - Akzent2 5 10" xfId="2431" xr:uid="{00000000-0005-0000-0000-0000F7120000}"/>
    <cellStyle name="20 % - Akzent2 5 10 2" xfId="2432" xr:uid="{00000000-0005-0000-0000-0000F8120000}"/>
    <cellStyle name="20 % - Akzent2 5 10 2 2" xfId="38096" xr:uid="{00000000-0005-0000-0000-0000F9120000}"/>
    <cellStyle name="20 % - Akzent2 5 10 3" xfId="27275" xr:uid="{00000000-0005-0000-0000-0000FA120000}"/>
    <cellStyle name="20 % - Akzent2 5 11" xfId="2433" xr:uid="{00000000-0005-0000-0000-0000FB120000}"/>
    <cellStyle name="20 % - Akzent2 5 11 2" xfId="32696" xr:uid="{00000000-0005-0000-0000-0000FC120000}"/>
    <cellStyle name="20 % - Akzent2 5 12" xfId="21874" xr:uid="{00000000-0005-0000-0000-0000FD120000}"/>
    <cellStyle name="20 % - Akzent2 5 2" xfId="2434" xr:uid="{00000000-0005-0000-0000-0000FE120000}"/>
    <cellStyle name="20 % - Akzent2 5 2 10" xfId="2435" xr:uid="{00000000-0005-0000-0000-0000FF120000}"/>
    <cellStyle name="20 % - Akzent2 5 2 10 2" xfId="33091" xr:uid="{00000000-0005-0000-0000-000000130000}"/>
    <cellStyle name="20 % - Akzent2 5 2 11" xfId="22269" xr:uid="{00000000-0005-0000-0000-000001130000}"/>
    <cellStyle name="20 % - Akzent2 5 2 2" xfId="2436" xr:uid="{00000000-0005-0000-0000-000002130000}"/>
    <cellStyle name="20 % - Akzent2 5 2 2 2" xfId="2437" xr:uid="{00000000-0005-0000-0000-000003130000}"/>
    <cellStyle name="20 % - Akzent2 5 2 2 2 2" xfId="2438" xr:uid="{00000000-0005-0000-0000-000004130000}"/>
    <cellStyle name="20 % - Akzent2 5 2 2 2 2 2" xfId="39169" xr:uid="{00000000-0005-0000-0000-000005130000}"/>
    <cellStyle name="20 % - Akzent2 5 2 2 2 3" xfId="28348" xr:uid="{00000000-0005-0000-0000-000006130000}"/>
    <cellStyle name="20 % - Akzent2 5 2 2 3" xfId="2439" xr:uid="{00000000-0005-0000-0000-000007130000}"/>
    <cellStyle name="20 % - Akzent2 5 2 2 3 2" xfId="33769" xr:uid="{00000000-0005-0000-0000-000008130000}"/>
    <cellStyle name="20 % - Akzent2 5 2 2 4" xfId="22947" xr:uid="{00000000-0005-0000-0000-000009130000}"/>
    <cellStyle name="20 % - Akzent2 5 2 3" xfId="2440" xr:uid="{00000000-0005-0000-0000-00000A130000}"/>
    <cellStyle name="20 % - Akzent2 5 2 3 2" xfId="2441" xr:uid="{00000000-0005-0000-0000-00000B130000}"/>
    <cellStyle name="20 % - Akzent2 5 2 3 2 2" xfId="2442" xr:uid="{00000000-0005-0000-0000-00000C130000}"/>
    <cellStyle name="20 % - Akzent2 5 2 3 2 2 2" xfId="39827" xr:uid="{00000000-0005-0000-0000-00000D130000}"/>
    <cellStyle name="20 % - Akzent2 5 2 3 2 3" xfId="29006" xr:uid="{00000000-0005-0000-0000-00000E130000}"/>
    <cellStyle name="20 % - Akzent2 5 2 3 3" xfId="2443" xr:uid="{00000000-0005-0000-0000-00000F130000}"/>
    <cellStyle name="20 % - Akzent2 5 2 3 3 2" xfId="34427" xr:uid="{00000000-0005-0000-0000-000010130000}"/>
    <cellStyle name="20 % - Akzent2 5 2 3 4" xfId="23605" xr:uid="{00000000-0005-0000-0000-000011130000}"/>
    <cellStyle name="20 % - Akzent2 5 2 4" xfId="2444" xr:uid="{00000000-0005-0000-0000-000012130000}"/>
    <cellStyle name="20 % - Akzent2 5 2 4 2" xfId="2445" xr:uid="{00000000-0005-0000-0000-000013130000}"/>
    <cellStyle name="20 % - Akzent2 5 2 4 2 2" xfId="2446" xr:uid="{00000000-0005-0000-0000-000014130000}"/>
    <cellStyle name="20 % - Akzent2 5 2 4 2 2 2" xfId="40501" xr:uid="{00000000-0005-0000-0000-000015130000}"/>
    <cellStyle name="20 % - Akzent2 5 2 4 2 3" xfId="29680" xr:uid="{00000000-0005-0000-0000-000016130000}"/>
    <cellStyle name="20 % - Akzent2 5 2 4 3" xfId="2447" xr:uid="{00000000-0005-0000-0000-000017130000}"/>
    <cellStyle name="20 % - Akzent2 5 2 4 3 2" xfId="35101" xr:uid="{00000000-0005-0000-0000-000018130000}"/>
    <cellStyle name="20 % - Akzent2 5 2 4 4" xfId="24279" xr:uid="{00000000-0005-0000-0000-000019130000}"/>
    <cellStyle name="20 % - Akzent2 5 2 5" xfId="2448" xr:uid="{00000000-0005-0000-0000-00001A130000}"/>
    <cellStyle name="20 % - Akzent2 5 2 5 2" xfId="2449" xr:uid="{00000000-0005-0000-0000-00001B130000}"/>
    <cellStyle name="20 % - Akzent2 5 2 5 2 2" xfId="2450" xr:uid="{00000000-0005-0000-0000-00001C130000}"/>
    <cellStyle name="20 % - Akzent2 5 2 5 2 2 2" xfId="41175" xr:uid="{00000000-0005-0000-0000-00001D130000}"/>
    <cellStyle name="20 % - Akzent2 5 2 5 2 3" xfId="30354" xr:uid="{00000000-0005-0000-0000-00001E130000}"/>
    <cellStyle name="20 % - Akzent2 5 2 5 3" xfId="2451" xr:uid="{00000000-0005-0000-0000-00001F130000}"/>
    <cellStyle name="20 % - Akzent2 5 2 5 3 2" xfId="35775" xr:uid="{00000000-0005-0000-0000-000020130000}"/>
    <cellStyle name="20 % - Akzent2 5 2 5 4" xfId="24953" xr:uid="{00000000-0005-0000-0000-000021130000}"/>
    <cellStyle name="20 % - Akzent2 5 2 6" xfId="2452" xr:uid="{00000000-0005-0000-0000-000022130000}"/>
    <cellStyle name="20 % - Akzent2 5 2 6 2" xfId="2453" xr:uid="{00000000-0005-0000-0000-000023130000}"/>
    <cellStyle name="20 % - Akzent2 5 2 6 2 2" xfId="2454" xr:uid="{00000000-0005-0000-0000-000024130000}"/>
    <cellStyle name="20 % - Akzent2 5 2 6 2 2 2" xfId="41849" xr:uid="{00000000-0005-0000-0000-000025130000}"/>
    <cellStyle name="20 % - Akzent2 5 2 6 2 3" xfId="31028" xr:uid="{00000000-0005-0000-0000-000026130000}"/>
    <cellStyle name="20 % - Akzent2 5 2 6 3" xfId="2455" xr:uid="{00000000-0005-0000-0000-000027130000}"/>
    <cellStyle name="20 % - Akzent2 5 2 6 3 2" xfId="36449" xr:uid="{00000000-0005-0000-0000-000028130000}"/>
    <cellStyle name="20 % - Akzent2 5 2 6 4" xfId="25627" xr:uid="{00000000-0005-0000-0000-000029130000}"/>
    <cellStyle name="20 % - Akzent2 5 2 7" xfId="2456" xr:uid="{00000000-0005-0000-0000-00002A130000}"/>
    <cellStyle name="20 % - Akzent2 5 2 7 2" xfId="2457" xr:uid="{00000000-0005-0000-0000-00002B130000}"/>
    <cellStyle name="20 % - Akzent2 5 2 7 2 2" xfId="2458" xr:uid="{00000000-0005-0000-0000-00002C130000}"/>
    <cellStyle name="20 % - Akzent2 5 2 7 2 2 2" xfId="42523" xr:uid="{00000000-0005-0000-0000-00002D130000}"/>
    <cellStyle name="20 % - Akzent2 5 2 7 2 3" xfId="31702" xr:uid="{00000000-0005-0000-0000-00002E130000}"/>
    <cellStyle name="20 % - Akzent2 5 2 7 3" xfId="2459" xr:uid="{00000000-0005-0000-0000-00002F130000}"/>
    <cellStyle name="20 % - Akzent2 5 2 7 3 2" xfId="37123" xr:uid="{00000000-0005-0000-0000-000030130000}"/>
    <cellStyle name="20 % - Akzent2 5 2 7 4" xfId="26301" xr:uid="{00000000-0005-0000-0000-000031130000}"/>
    <cellStyle name="20 % - Akzent2 5 2 8" xfId="2460" xr:uid="{00000000-0005-0000-0000-000032130000}"/>
    <cellStyle name="20 % - Akzent2 5 2 8 2" xfId="2461" xr:uid="{00000000-0005-0000-0000-000033130000}"/>
    <cellStyle name="20 % - Akzent2 5 2 8 2 2" xfId="2462" xr:uid="{00000000-0005-0000-0000-000034130000}"/>
    <cellStyle name="20 % - Akzent2 5 2 8 2 2 2" xfId="43216" xr:uid="{00000000-0005-0000-0000-000035130000}"/>
    <cellStyle name="20 % - Akzent2 5 2 8 2 3" xfId="32395" xr:uid="{00000000-0005-0000-0000-000036130000}"/>
    <cellStyle name="20 % - Akzent2 5 2 8 3" xfId="2463" xr:uid="{00000000-0005-0000-0000-000037130000}"/>
    <cellStyle name="20 % - Akzent2 5 2 8 3 2" xfId="37815" xr:uid="{00000000-0005-0000-0000-000038130000}"/>
    <cellStyle name="20 % - Akzent2 5 2 8 4" xfId="26994" xr:uid="{00000000-0005-0000-0000-000039130000}"/>
    <cellStyle name="20 % - Akzent2 5 2 9" xfId="2464" xr:uid="{00000000-0005-0000-0000-00003A130000}"/>
    <cellStyle name="20 % - Akzent2 5 2 9 2" xfId="2465" xr:uid="{00000000-0005-0000-0000-00003B130000}"/>
    <cellStyle name="20 % - Akzent2 5 2 9 2 2" xfId="38491" xr:uid="{00000000-0005-0000-0000-00003C130000}"/>
    <cellStyle name="20 % - Akzent2 5 2 9 3" xfId="27670" xr:uid="{00000000-0005-0000-0000-00003D130000}"/>
    <cellStyle name="20 % - Akzent2 5 3" xfId="2466" xr:uid="{00000000-0005-0000-0000-00003E130000}"/>
    <cellStyle name="20 % - Akzent2 5 3 2" xfId="2467" xr:uid="{00000000-0005-0000-0000-00003F130000}"/>
    <cellStyle name="20 % - Akzent2 5 3 2 2" xfId="2468" xr:uid="{00000000-0005-0000-0000-000040130000}"/>
    <cellStyle name="20 % - Akzent2 5 3 2 2 2" xfId="38774" xr:uid="{00000000-0005-0000-0000-000041130000}"/>
    <cellStyle name="20 % - Akzent2 5 3 2 3" xfId="27953" xr:uid="{00000000-0005-0000-0000-000042130000}"/>
    <cellStyle name="20 % - Akzent2 5 3 3" xfId="2469" xr:uid="{00000000-0005-0000-0000-000043130000}"/>
    <cellStyle name="20 % - Akzent2 5 3 3 2" xfId="33374" xr:uid="{00000000-0005-0000-0000-000044130000}"/>
    <cellStyle name="20 % - Akzent2 5 3 4" xfId="22552" xr:uid="{00000000-0005-0000-0000-000045130000}"/>
    <cellStyle name="20 % - Akzent2 5 4" xfId="2470" xr:uid="{00000000-0005-0000-0000-000046130000}"/>
    <cellStyle name="20 % - Akzent2 5 4 2" xfId="2471" xr:uid="{00000000-0005-0000-0000-000047130000}"/>
    <cellStyle name="20 % - Akzent2 5 4 2 2" xfId="2472" xr:uid="{00000000-0005-0000-0000-000048130000}"/>
    <cellStyle name="20 % - Akzent2 5 4 2 2 2" xfId="39432" xr:uid="{00000000-0005-0000-0000-000049130000}"/>
    <cellStyle name="20 % - Akzent2 5 4 2 3" xfId="28611" xr:uid="{00000000-0005-0000-0000-00004A130000}"/>
    <cellStyle name="20 % - Akzent2 5 4 3" xfId="2473" xr:uid="{00000000-0005-0000-0000-00004B130000}"/>
    <cellStyle name="20 % - Akzent2 5 4 3 2" xfId="34032" xr:uid="{00000000-0005-0000-0000-00004C130000}"/>
    <cellStyle name="20 % - Akzent2 5 4 4" xfId="23210" xr:uid="{00000000-0005-0000-0000-00004D130000}"/>
    <cellStyle name="20 % - Akzent2 5 5" xfId="2474" xr:uid="{00000000-0005-0000-0000-00004E130000}"/>
    <cellStyle name="20 % - Akzent2 5 5 2" xfId="2475" xr:uid="{00000000-0005-0000-0000-00004F130000}"/>
    <cellStyle name="20 % - Akzent2 5 5 2 2" xfId="2476" xr:uid="{00000000-0005-0000-0000-000050130000}"/>
    <cellStyle name="20 % - Akzent2 5 5 2 2 2" xfId="40106" xr:uid="{00000000-0005-0000-0000-000051130000}"/>
    <cellStyle name="20 % - Akzent2 5 5 2 3" xfId="29285" xr:uid="{00000000-0005-0000-0000-000052130000}"/>
    <cellStyle name="20 % - Akzent2 5 5 3" xfId="2477" xr:uid="{00000000-0005-0000-0000-000053130000}"/>
    <cellStyle name="20 % - Akzent2 5 5 3 2" xfId="34706" xr:uid="{00000000-0005-0000-0000-000054130000}"/>
    <cellStyle name="20 % - Akzent2 5 5 4" xfId="23884" xr:uid="{00000000-0005-0000-0000-000055130000}"/>
    <cellStyle name="20 % - Akzent2 5 6" xfId="2478" xr:uid="{00000000-0005-0000-0000-000056130000}"/>
    <cellStyle name="20 % - Akzent2 5 6 2" xfId="2479" xr:uid="{00000000-0005-0000-0000-000057130000}"/>
    <cellStyle name="20 % - Akzent2 5 6 2 2" xfId="2480" xr:uid="{00000000-0005-0000-0000-000058130000}"/>
    <cellStyle name="20 % - Akzent2 5 6 2 2 2" xfId="40780" xr:uid="{00000000-0005-0000-0000-000059130000}"/>
    <cellStyle name="20 % - Akzent2 5 6 2 3" xfId="29959" xr:uid="{00000000-0005-0000-0000-00005A130000}"/>
    <cellStyle name="20 % - Akzent2 5 6 3" xfId="2481" xr:uid="{00000000-0005-0000-0000-00005B130000}"/>
    <cellStyle name="20 % - Akzent2 5 6 3 2" xfId="35380" xr:uid="{00000000-0005-0000-0000-00005C130000}"/>
    <cellStyle name="20 % - Akzent2 5 6 4" xfId="24558" xr:uid="{00000000-0005-0000-0000-00005D130000}"/>
    <cellStyle name="20 % - Akzent2 5 7" xfId="2482" xr:uid="{00000000-0005-0000-0000-00005E130000}"/>
    <cellStyle name="20 % - Akzent2 5 7 2" xfId="2483" xr:uid="{00000000-0005-0000-0000-00005F130000}"/>
    <cellStyle name="20 % - Akzent2 5 7 2 2" xfId="2484" xr:uid="{00000000-0005-0000-0000-000060130000}"/>
    <cellStyle name="20 % - Akzent2 5 7 2 2 2" xfId="41454" xr:uid="{00000000-0005-0000-0000-000061130000}"/>
    <cellStyle name="20 % - Akzent2 5 7 2 3" xfId="30633" xr:uid="{00000000-0005-0000-0000-000062130000}"/>
    <cellStyle name="20 % - Akzent2 5 7 3" xfId="2485" xr:uid="{00000000-0005-0000-0000-000063130000}"/>
    <cellStyle name="20 % - Akzent2 5 7 3 2" xfId="36054" xr:uid="{00000000-0005-0000-0000-000064130000}"/>
    <cellStyle name="20 % - Akzent2 5 7 4" xfId="25232" xr:uid="{00000000-0005-0000-0000-000065130000}"/>
    <cellStyle name="20 % - Akzent2 5 8" xfId="2486" xr:uid="{00000000-0005-0000-0000-000066130000}"/>
    <cellStyle name="20 % - Akzent2 5 8 2" xfId="2487" xr:uid="{00000000-0005-0000-0000-000067130000}"/>
    <cellStyle name="20 % - Akzent2 5 8 2 2" xfId="2488" xr:uid="{00000000-0005-0000-0000-000068130000}"/>
    <cellStyle name="20 % - Akzent2 5 8 2 2 2" xfId="42128" xr:uid="{00000000-0005-0000-0000-000069130000}"/>
    <cellStyle name="20 % - Akzent2 5 8 2 3" xfId="31307" xr:uid="{00000000-0005-0000-0000-00006A130000}"/>
    <cellStyle name="20 % - Akzent2 5 8 3" xfId="2489" xr:uid="{00000000-0005-0000-0000-00006B130000}"/>
    <cellStyle name="20 % - Akzent2 5 8 3 2" xfId="36728" xr:uid="{00000000-0005-0000-0000-00006C130000}"/>
    <cellStyle name="20 % - Akzent2 5 8 4" xfId="25906" xr:uid="{00000000-0005-0000-0000-00006D130000}"/>
    <cellStyle name="20 % - Akzent2 5 9" xfId="2490" xr:uid="{00000000-0005-0000-0000-00006E130000}"/>
    <cellStyle name="20 % - Akzent2 5 9 2" xfId="2491" xr:uid="{00000000-0005-0000-0000-00006F130000}"/>
    <cellStyle name="20 % - Akzent2 5 9 2 2" xfId="2492" xr:uid="{00000000-0005-0000-0000-000070130000}"/>
    <cellStyle name="20 % - Akzent2 5 9 2 2 2" xfId="42821" xr:uid="{00000000-0005-0000-0000-000071130000}"/>
    <cellStyle name="20 % - Akzent2 5 9 2 3" xfId="32000" xr:uid="{00000000-0005-0000-0000-000072130000}"/>
    <cellStyle name="20 % - Akzent2 5 9 3" xfId="2493" xr:uid="{00000000-0005-0000-0000-000073130000}"/>
    <cellStyle name="20 % - Akzent2 5 9 3 2" xfId="37420" xr:uid="{00000000-0005-0000-0000-000074130000}"/>
    <cellStyle name="20 % - Akzent2 5 9 4" xfId="26599" xr:uid="{00000000-0005-0000-0000-000075130000}"/>
    <cellStyle name="20 % - Akzent2 6" xfId="2494" xr:uid="{00000000-0005-0000-0000-000076130000}"/>
    <cellStyle name="20 % - Akzent2 6 10" xfId="2495" xr:uid="{00000000-0005-0000-0000-000077130000}"/>
    <cellStyle name="20 % - Akzent2 6 10 2" xfId="32828" xr:uid="{00000000-0005-0000-0000-000078130000}"/>
    <cellStyle name="20 % - Akzent2 6 11" xfId="22006" xr:uid="{00000000-0005-0000-0000-000079130000}"/>
    <cellStyle name="20 % - Akzent2 6 2" xfId="2496" xr:uid="{00000000-0005-0000-0000-00007A130000}"/>
    <cellStyle name="20 % - Akzent2 6 2 2" xfId="2497" xr:uid="{00000000-0005-0000-0000-00007B130000}"/>
    <cellStyle name="20 % - Akzent2 6 2 2 2" xfId="2498" xr:uid="{00000000-0005-0000-0000-00007C130000}"/>
    <cellStyle name="20 % - Akzent2 6 2 2 2 2" xfId="38906" xr:uid="{00000000-0005-0000-0000-00007D130000}"/>
    <cellStyle name="20 % - Akzent2 6 2 2 3" xfId="28085" xr:uid="{00000000-0005-0000-0000-00007E130000}"/>
    <cellStyle name="20 % - Akzent2 6 2 3" xfId="2499" xr:uid="{00000000-0005-0000-0000-00007F130000}"/>
    <cellStyle name="20 % - Akzent2 6 2 3 2" xfId="33506" xr:uid="{00000000-0005-0000-0000-000080130000}"/>
    <cellStyle name="20 % - Akzent2 6 2 4" xfId="22684" xr:uid="{00000000-0005-0000-0000-000081130000}"/>
    <cellStyle name="20 % - Akzent2 6 3" xfId="2500" xr:uid="{00000000-0005-0000-0000-000082130000}"/>
    <cellStyle name="20 % - Akzent2 6 3 2" xfId="2501" xr:uid="{00000000-0005-0000-0000-000083130000}"/>
    <cellStyle name="20 % - Akzent2 6 3 2 2" xfId="2502" xr:uid="{00000000-0005-0000-0000-000084130000}"/>
    <cellStyle name="20 % - Akzent2 6 3 2 2 2" xfId="39564" xr:uid="{00000000-0005-0000-0000-000085130000}"/>
    <cellStyle name="20 % - Akzent2 6 3 2 3" xfId="28743" xr:uid="{00000000-0005-0000-0000-000086130000}"/>
    <cellStyle name="20 % - Akzent2 6 3 3" xfId="2503" xr:uid="{00000000-0005-0000-0000-000087130000}"/>
    <cellStyle name="20 % - Akzent2 6 3 3 2" xfId="34164" xr:uid="{00000000-0005-0000-0000-000088130000}"/>
    <cellStyle name="20 % - Akzent2 6 3 4" xfId="23342" xr:uid="{00000000-0005-0000-0000-000089130000}"/>
    <cellStyle name="20 % - Akzent2 6 4" xfId="2504" xr:uid="{00000000-0005-0000-0000-00008A130000}"/>
    <cellStyle name="20 % - Akzent2 6 4 2" xfId="2505" xr:uid="{00000000-0005-0000-0000-00008B130000}"/>
    <cellStyle name="20 % - Akzent2 6 4 2 2" xfId="2506" xr:uid="{00000000-0005-0000-0000-00008C130000}"/>
    <cellStyle name="20 % - Akzent2 6 4 2 2 2" xfId="40238" xr:uid="{00000000-0005-0000-0000-00008D130000}"/>
    <cellStyle name="20 % - Akzent2 6 4 2 3" xfId="29417" xr:uid="{00000000-0005-0000-0000-00008E130000}"/>
    <cellStyle name="20 % - Akzent2 6 4 3" xfId="2507" xr:uid="{00000000-0005-0000-0000-00008F130000}"/>
    <cellStyle name="20 % - Akzent2 6 4 3 2" xfId="34838" xr:uid="{00000000-0005-0000-0000-000090130000}"/>
    <cellStyle name="20 % - Akzent2 6 4 4" xfId="24016" xr:uid="{00000000-0005-0000-0000-000091130000}"/>
    <cellStyle name="20 % - Akzent2 6 5" xfId="2508" xr:uid="{00000000-0005-0000-0000-000092130000}"/>
    <cellStyle name="20 % - Akzent2 6 5 2" xfId="2509" xr:uid="{00000000-0005-0000-0000-000093130000}"/>
    <cellStyle name="20 % - Akzent2 6 5 2 2" xfId="2510" xr:uid="{00000000-0005-0000-0000-000094130000}"/>
    <cellStyle name="20 % - Akzent2 6 5 2 2 2" xfId="40912" xr:uid="{00000000-0005-0000-0000-000095130000}"/>
    <cellStyle name="20 % - Akzent2 6 5 2 3" xfId="30091" xr:uid="{00000000-0005-0000-0000-000096130000}"/>
    <cellStyle name="20 % - Akzent2 6 5 3" xfId="2511" xr:uid="{00000000-0005-0000-0000-000097130000}"/>
    <cellStyle name="20 % - Akzent2 6 5 3 2" xfId="35512" xr:uid="{00000000-0005-0000-0000-000098130000}"/>
    <cellStyle name="20 % - Akzent2 6 5 4" xfId="24690" xr:uid="{00000000-0005-0000-0000-000099130000}"/>
    <cellStyle name="20 % - Akzent2 6 6" xfId="2512" xr:uid="{00000000-0005-0000-0000-00009A130000}"/>
    <cellStyle name="20 % - Akzent2 6 6 2" xfId="2513" xr:uid="{00000000-0005-0000-0000-00009B130000}"/>
    <cellStyle name="20 % - Akzent2 6 6 2 2" xfId="2514" xr:uid="{00000000-0005-0000-0000-00009C130000}"/>
    <cellStyle name="20 % - Akzent2 6 6 2 2 2" xfId="41586" xr:uid="{00000000-0005-0000-0000-00009D130000}"/>
    <cellStyle name="20 % - Akzent2 6 6 2 3" xfId="30765" xr:uid="{00000000-0005-0000-0000-00009E130000}"/>
    <cellStyle name="20 % - Akzent2 6 6 3" xfId="2515" xr:uid="{00000000-0005-0000-0000-00009F130000}"/>
    <cellStyle name="20 % - Akzent2 6 6 3 2" xfId="36186" xr:uid="{00000000-0005-0000-0000-0000A0130000}"/>
    <cellStyle name="20 % - Akzent2 6 6 4" xfId="25364" xr:uid="{00000000-0005-0000-0000-0000A1130000}"/>
    <cellStyle name="20 % - Akzent2 6 7" xfId="2516" xr:uid="{00000000-0005-0000-0000-0000A2130000}"/>
    <cellStyle name="20 % - Akzent2 6 7 2" xfId="2517" xr:uid="{00000000-0005-0000-0000-0000A3130000}"/>
    <cellStyle name="20 % - Akzent2 6 7 2 2" xfId="2518" xr:uid="{00000000-0005-0000-0000-0000A4130000}"/>
    <cellStyle name="20 % - Akzent2 6 7 2 2 2" xfId="42260" xr:uid="{00000000-0005-0000-0000-0000A5130000}"/>
    <cellStyle name="20 % - Akzent2 6 7 2 3" xfId="31439" xr:uid="{00000000-0005-0000-0000-0000A6130000}"/>
    <cellStyle name="20 % - Akzent2 6 7 3" xfId="2519" xr:uid="{00000000-0005-0000-0000-0000A7130000}"/>
    <cellStyle name="20 % - Akzent2 6 7 3 2" xfId="36860" xr:uid="{00000000-0005-0000-0000-0000A8130000}"/>
    <cellStyle name="20 % - Akzent2 6 7 4" xfId="26038" xr:uid="{00000000-0005-0000-0000-0000A9130000}"/>
    <cellStyle name="20 % - Akzent2 6 8" xfId="2520" xr:uid="{00000000-0005-0000-0000-0000AA130000}"/>
    <cellStyle name="20 % - Akzent2 6 8 2" xfId="2521" xr:uid="{00000000-0005-0000-0000-0000AB130000}"/>
    <cellStyle name="20 % - Akzent2 6 8 2 2" xfId="2522" xr:uid="{00000000-0005-0000-0000-0000AC130000}"/>
    <cellStyle name="20 % - Akzent2 6 8 2 2 2" xfId="42953" xr:uid="{00000000-0005-0000-0000-0000AD130000}"/>
    <cellStyle name="20 % - Akzent2 6 8 2 3" xfId="32132" xr:uid="{00000000-0005-0000-0000-0000AE130000}"/>
    <cellStyle name="20 % - Akzent2 6 8 3" xfId="2523" xr:uid="{00000000-0005-0000-0000-0000AF130000}"/>
    <cellStyle name="20 % - Akzent2 6 8 3 2" xfId="37552" xr:uid="{00000000-0005-0000-0000-0000B0130000}"/>
    <cellStyle name="20 % - Akzent2 6 8 4" xfId="26731" xr:uid="{00000000-0005-0000-0000-0000B1130000}"/>
    <cellStyle name="20 % - Akzent2 6 9" xfId="2524" xr:uid="{00000000-0005-0000-0000-0000B2130000}"/>
    <cellStyle name="20 % - Akzent2 6 9 2" xfId="2525" xr:uid="{00000000-0005-0000-0000-0000B3130000}"/>
    <cellStyle name="20 % - Akzent2 6 9 2 2" xfId="38228" xr:uid="{00000000-0005-0000-0000-0000B4130000}"/>
    <cellStyle name="20 % - Akzent2 6 9 3" xfId="27407" xr:uid="{00000000-0005-0000-0000-0000B5130000}"/>
    <cellStyle name="20 % - Akzent2 7" xfId="2526" xr:uid="{00000000-0005-0000-0000-0000B6130000}"/>
    <cellStyle name="20 % - Akzent2 7 10" xfId="2527" xr:uid="{00000000-0005-0000-0000-0000B7130000}"/>
    <cellStyle name="20 % - Akzent2 7 10 2" xfId="32959" xr:uid="{00000000-0005-0000-0000-0000B8130000}"/>
    <cellStyle name="20 % - Akzent2 7 11" xfId="22137" xr:uid="{00000000-0005-0000-0000-0000B9130000}"/>
    <cellStyle name="20 % - Akzent2 7 2" xfId="2528" xr:uid="{00000000-0005-0000-0000-0000BA130000}"/>
    <cellStyle name="20 % - Akzent2 7 2 2" xfId="2529" xr:uid="{00000000-0005-0000-0000-0000BB130000}"/>
    <cellStyle name="20 % - Akzent2 7 2 2 2" xfId="2530" xr:uid="{00000000-0005-0000-0000-0000BC130000}"/>
    <cellStyle name="20 % - Akzent2 7 2 2 2 2" xfId="39037" xr:uid="{00000000-0005-0000-0000-0000BD130000}"/>
    <cellStyle name="20 % - Akzent2 7 2 2 3" xfId="28216" xr:uid="{00000000-0005-0000-0000-0000BE130000}"/>
    <cellStyle name="20 % - Akzent2 7 2 3" xfId="2531" xr:uid="{00000000-0005-0000-0000-0000BF130000}"/>
    <cellStyle name="20 % - Akzent2 7 2 3 2" xfId="33637" xr:uid="{00000000-0005-0000-0000-0000C0130000}"/>
    <cellStyle name="20 % - Akzent2 7 2 4" xfId="22815" xr:uid="{00000000-0005-0000-0000-0000C1130000}"/>
    <cellStyle name="20 % - Akzent2 7 3" xfId="2532" xr:uid="{00000000-0005-0000-0000-0000C2130000}"/>
    <cellStyle name="20 % - Akzent2 7 3 2" xfId="2533" xr:uid="{00000000-0005-0000-0000-0000C3130000}"/>
    <cellStyle name="20 % - Akzent2 7 3 2 2" xfId="2534" xr:uid="{00000000-0005-0000-0000-0000C4130000}"/>
    <cellStyle name="20 % - Akzent2 7 3 2 2 2" xfId="39695" xr:uid="{00000000-0005-0000-0000-0000C5130000}"/>
    <cellStyle name="20 % - Akzent2 7 3 2 3" xfId="28874" xr:uid="{00000000-0005-0000-0000-0000C6130000}"/>
    <cellStyle name="20 % - Akzent2 7 3 3" xfId="2535" xr:uid="{00000000-0005-0000-0000-0000C7130000}"/>
    <cellStyle name="20 % - Akzent2 7 3 3 2" xfId="34295" xr:uid="{00000000-0005-0000-0000-0000C8130000}"/>
    <cellStyle name="20 % - Akzent2 7 3 4" xfId="23473" xr:uid="{00000000-0005-0000-0000-0000C9130000}"/>
    <cellStyle name="20 % - Akzent2 7 4" xfId="2536" xr:uid="{00000000-0005-0000-0000-0000CA130000}"/>
    <cellStyle name="20 % - Akzent2 7 4 2" xfId="2537" xr:uid="{00000000-0005-0000-0000-0000CB130000}"/>
    <cellStyle name="20 % - Akzent2 7 4 2 2" xfId="2538" xr:uid="{00000000-0005-0000-0000-0000CC130000}"/>
    <cellStyle name="20 % - Akzent2 7 4 2 2 2" xfId="40369" xr:uid="{00000000-0005-0000-0000-0000CD130000}"/>
    <cellStyle name="20 % - Akzent2 7 4 2 3" xfId="29548" xr:uid="{00000000-0005-0000-0000-0000CE130000}"/>
    <cellStyle name="20 % - Akzent2 7 4 3" xfId="2539" xr:uid="{00000000-0005-0000-0000-0000CF130000}"/>
    <cellStyle name="20 % - Akzent2 7 4 3 2" xfId="34969" xr:uid="{00000000-0005-0000-0000-0000D0130000}"/>
    <cellStyle name="20 % - Akzent2 7 4 4" xfId="24147" xr:uid="{00000000-0005-0000-0000-0000D1130000}"/>
    <cellStyle name="20 % - Akzent2 7 5" xfId="2540" xr:uid="{00000000-0005-0000-0000-0000D2130000}"/>
    <cellStyle name="20 % - Akzent2 7 5 2" xfId="2541" xr:uid="{00000000-0005-0000-0000-0000D3130000}"/>
    <cellStyle name="20 % - Akzent2 7 5 2 2" xfId="2542" xr:uid="{00000000-0005-0000-0000-0000D4130000}"/>
    <cellStyle name="20 % - Akzent2 7 5 2 2 2" xfId="41043" xr:uid="{00000000-0005-0000-0000-0000D5130000}"/>
    <cellStyle name="20 % - Akzent2 7 5 2 3" xfId="30222" xr:uid="{00000000-0005-0000-0000-0000D6130000}"/>
    <cellStyle name="20 % - Akzent2 7 5 3" xfId="2543" xr:uid="{00000000-0005-0000-0000-0000D7130000}"/>
    <cellStyle name="20 % - Akzent2 7 5 3 2" xfId="35643" xr:uid="{00000000-0005-0000-0000-0000D8130000}"/>
    <cellStyle name="20 % - Akzent2 7 5 4" xfId="24821" xr:uid="{00000000-0005-0000-0000-0000D9130000}"/>
    <cellStyle name="20 % - Akzent2 7 6" xfId="2544" xr:uid="{00000000-0005-0000-0000-0000DA130000}"/>
    <cellStyle name="20 % - Akzent2 7 6 2" xfId="2545" xr:uid="{00000000-0005-0000-0000-0000DB130000}"/>
    <cellStyle name="20 % - Akzent2 7 6 2 2" xfId="2546" xr:uid="{00000000-0005-0000-0000-0000DC130000}"/>
    <cellStyle name="20 % - Akzent2 7 6 2 2 2" xfId="41717" xr:uid="{00000000-0005-0000-0000-0000DD130000}"/>
    <cellStyle name="20 % - Akzent2 7 6 2 3" xfId="30896" xr:uid="{00000000-0005-0000-0000-0000DE130000}"/>
    <cellStyle name="20 % - Akzent2 7 6 3" xfId="2547" xr:uid="{00000000-0005-0000-0000-0000DF130000}"/>
    <cellStyle name="20 % - Akzent2 7 6 3 2" xfId="36317" xr:uid="{00000000-0005-0000-0000-0000E0130000}"/>
    <cellStyle name="20 % - Akzent2 7 6 4" xfId="25495" xr:uid="{00000000-0005-0000-0000-0000E1130000}"/>
    <cellStyle name="20 % - Akzent2 7 7" xfId="2548" xr:uid="{00000000-0005-0000-0000-0000E2130000}"/>
    <cellStyle name="20 % - Akzent2 7 7 2" xfId="2549" xr:uid="{00000000-0005-0000-0000-0000E3130000}"/>
    <cellStyle name="20 % - Akzent2 7 7 2 2" xfId="2550" xr:uid="{00000000-0005-0000-0000-0000E4130000}"/>
    <cellStyle name="20 % - Akzent2 7 7 2 2 2" xfId="42391" xr:uid="{00000000-0005-0000-0000-0000E5130000}"/>
    <cellStyle name="20 % - Akzent2 7 7 2 3" xfId="31570" xr:uid="{00000000-0005-0000-0000-0000E6130000}"/>
    <cellStyle name="20 % - Akzent2 7 7 3" xfId="2551" xr:uid="{00000000-0005-0000-0000-0000E7130000}"/>
    <cellStyle name="20 % - Akzent2 7 7 3 2" xfId="36991" xr:uid="{00000000-0005-0000-0000-0000E8130000}"/>
    <cellStyle name="20 % - Akzent2 7 7 4" xfId="26169" xr:uid="{00000000-0005-0000-0000-0000E9130000}"/>
    <cellStyle name="20 % - Akzent2 7 8" xfId="2552" xr:uid="{00000000-0005-0000-0000-0000EA130000}"/>
    <cellStyle name="20 % - Akzent2 7 8 2" xfId="2553" xr:uid="{00000000-0005-0000-0000-0000EB130000}"/>
    <cellStyle name="20 % - Akzent2 7 8 2 2" xfId="2554" xr:uid="{00000000-0005-0000-0000-0000EC130000}"/>
    <cellStyle name="20 % - Akzent2 7 8 2 2 2" xfId="43084" xr:uid="{00000000-0005-0000-0000-0000ED130000}"/>
    <cellStyle name="20 % - Akzent2 7 8 2 3" xfId="32263" xr:uid="{00000000-0005-0000-0000-0000EE130000}"/>
    <cellStyle name="20 % - Akzent2 7 8 3" xfId="2555" xr:uid="{00000000-0005-0000-0000-0000EF130000}"/>
    <cellStyle name="20 % - Akzent2 7 8 3 2" xfId="37683" xr:uid="{00000000-0005-0000-0000-0000F0130000}"/>
    <cellStyle name="20 % - Akzent2 7 8 4" xfId="26862" xr:uid="{00000000-0005-0000-0000-0000F1130000}"/>
    <cellStyle name="20 % - Akzent2 7 9" xfId="2556" xr:uid="{00000000-0005-0000-0000-0000F2130000}"/>
    <cellStyle name="20 % - Akzent2 7 9 2" xfId="2557" xr:uid="{00000000-0005-0000-0000-0000F3130000}"/>
    <cellStyle name="20 % - Akzent2 7 9 2 2" xfId="38359" xr:uid="{00000000-0005-0000-0000-0000F4130000}"/>
    <cellStyle name="20 % - Akzent2 7 9 3" xfId="27538" xr:uid="{00000000-0005-0000-0000-0000F5130000}"/>
    <cellStyle name="20 % - Akzent2 8" xfId="2558" xr:uid="{00000000-0005-0000-0000-0000F6130000}"/>
    <cellStyle name="20 % - Akzent2 8 2" xfId="2559" xr:uid="{00000000-0005-0000-0000-0000F7130000}"/>
    <cellStyle name="20 % - Akzent2 8 2 2" xfId="2560" xr:uid="{00000000-0005-0000-0000-0000F8130000}"/>
    <cellStyle name="20 % - Akzent2 8 2 2 2" xfId="38643" xr:uid="{00000000-0005-0000-0000-0000F9130000}"/>
    <cellStyle name="20 % - Akzent2 8 2 3" xfId="27822" xr:uid="{00000000-0005-0000-0000-0000FA130000}"/>
    <cellStyle name="20 % - Akzent2 8 3" xfId="2561" xr:uid="{00000000-0005-0000-0000-0000FB130000}"/>
    <cellStyle name="20 % - Akzent2 8 3 2" xfId="33243" xr:uid="{00000000-0005-0000-0000-0000FC130000}"/>
    <cellStyle name="20 % - Akzent2 8 4" xfId="22421" xr:uid="{00000000-0005-0000-0000-0000FD130000}"/>
    <cellStyle name="20 % - Akzent2 9" xfId="2562" xr:uid="{00000000-0005-0000-0000-0000FE130000}"/>
    <cellStyle name="20 % - Akzent2 9 2" xfId="2563" xr:uid="{00000000-0005-0000-0000-0000FF130000}"/>
    <cellStyle name="20 % - Akzent2 9 2 2" xfId="2564" xr:uid="{00000000-0005-0000-0000-000000140000}"/>
    <cellStyle name="20 % - Akzent2 9 2 2 2" xfId="39300" xr:uid="{00000000-0005-0000-0000-000001140000}"/>
    <cellStyle name="20 % - Akzent2 9 2 3" xfId="28479" xr:uid="{00000000-0005-0000-0000-000002140000}"/>
    <cellStyle name="20 % - Akzent2 9 3" xfId="2565" xr:uid="{00000000-0005-0000-0000-000003140000}"/>
    <cellStyle name="20 % - Akzent2 9 3 2" xfId="33900" xr:uid="{00000000-0005-0000-0000-000004140000}"/>
    <cellStyle name="20 % - Akzent2 9 4" xfId="23078" xr:uid="{00000000-0005-0000-0000-000005140000}"/>
    <cellStyle name="20 % - Akzent3 10" xfId="2566" xr:uid="{00000000-0005-0000-0000-000006140000}"/>
    <cellStyle name="20 % - Akzent3 10 2" xfId="2567" xr:uid="{00000000-0005-0000-0000-000007140000}"/>
    <cellStyle name="20 % - Akzent3 10 2 2" xfId="2568" xr:uid="{00000000-0005-0000-0000-000008140000}"/>
    <cellStyle name="20 % - Akzent3 10 2 2 2" xfId="39980" xr:uid="{00000000-0005-0000-0000-000009140000}"/>
    <cellStyle name="20 % - Akzent3 10 2 3" xfId="29159" xr:uid="{00000000-0005-0000-0000-00000A140000}"/>
    <cellStyle name="20 % - Akzent3 10 3" xfId="2569" xr:uid="{00000000-0005-0000-0000-00000B140000}"/>
    <cellStyle name="20 % - Akzent3 10 3 2" xfId="34580" xr:uid="{00000000-0005-0000-0000-00000C140000}"/>
    <cellStyle name="20 % - Akzent3 10 4" xfId="23758" xr:uid="{00000000-0005-0000-0000-00000D140000}"/>
    <cellStyle name="20 % - Akzent3 11" xfId="2570" xr:uid="{00000000-0005-0000-0000-00000E140000}"/>
    <cellStyle name="20 % - Akzent3 11 2" xfId="2571" xr:uid="{00000000-0005-0000-0000-00000F140000}"/>
    <cellStyle name="20 % - Akzent3 11 2 2" xfId="2572" xr:uid="{00000000-0005-0000-0000-000010140000}"/>
    <cellStyle name="20 % - Akzent3 11 2 2 2" xfId="40650" xr:uid="{00000000-0005-0000-0000-000011140000}"/>
    <cellStyle name="20 % - Akzent3 11 2 3" xfId="29829" xr:uid="{00000000-0005-0000-0000-000012140000}"/>
    <cellStyle name="20 % - Akzent3 11 3" xfId="2573" xr:uid="{00000000-0005-0000-0000-000013140000}"/>
    <cellStyle name="20 % - Akzent3 11 3 2" xfId="35250" xr:uid="{00000000-0005-0000-0000-000014140000}"/>
    <cellStyle name="20 % - Akzent3 11 4" xfId="24428" xr:uid="{00000000-0005-0000-0000-000015140000}"/>
    <cellStyle name="20 % - Akzent3 12" xfId="2574" xr:uid="{00000000-0005-0000-0000-000016140000}"/>
    <cellStyle name="20 % - Akzent3 12 2" xfId="2575" xr:uid="{00000000-0005-0000-0000-000017140000}"/>
    <cellStyle name="20 % - Akzent3 12 2 2" xfId="2576" xr:uid="{00000000-0005-0000-0000-000018140000}"/>
    <cellStyle name="20 % - Akzent3 12 2 2 2" xfId="41324" xr:uid="{00000000-0005-0000-0000-000019140000}"/>
    <cellStyle name="20 % - Akzent3 12 2 3" xfId="30503" xr:uid="{00000000-0005-0000-0000-00001A140000}"/>
    <cellStyle name="20 % - Akzent3 12 3" xfId="2577" xr:uid="{00000000-0005-0000-0000-00001B140000}"/>
    <cellStyle name="20 % - Akzent3 12 3 2" xfId="35924" xr:uid="{00000000-0005-0000-0000-00001C140000}"/>
    <cellStyle name="20 % - Akzent3 12 4" xfId="25102" xr:uid="{00000000-0005-0000-0000-00001D140000}"/>
    <cellStyle name="20 % - Akzent3 13" xfId="2578" xr:uid="{00000000-0005-0000-0000-00001E140000}"/>
    <cellStyle name="20 % - Akzent3 13 2" xfId="2579" xr:uid="{00000000-0005-0000-0000-00001F140000}"/>
    <cellStyle name="20 % - Akzent3 13 2 2" xfId="2580" xr:uid="{00000000-0005-0000-0000-000020140000}"/>
    <cellStyle name="20 % - Akzent3 13 2 2 2" xfId="41998" xr:uid="{00000000-0005-0000-0000-000021140000}"/>
    <cellStyle name="20 % - Akzent3 13 2 3" xfId="31177" xr:uid="{00000000-0005-0000-0000-000022140000}"/>
    <cellStyle name="20 % - Akzent3 13 3" xfId="2581" xr:uid="{00000000-0005-0000-0000-000023140000}"/>
    <cellStyle name="20 % - Akzent3 13 3 2" xfId="36598" xr:uid="{00000000-0005-0000-0000-000024140000}"/>
    <cellStyle name="20 % - Akzent3 13 4" xfId="25776" xr:uid="{00000000-0005-0000-0000-000025140000}"/>
    <cellStyle name="20 % - Akzent3 14" xfId="2582" xr:uid="{00000000-0005-0000-0000-000026140000}"/>
    <cellStyle name="20 % - Akzent3 14 2" xfId="2583" xr:uid="{00000000-0005-0000-0000-000027140000}"/>
    <cellStyle name="20 % - Akzent3 14 2 2" xfId="2584" xr:uid="{00000000-0005-0000-0000-000028140000}"/>
    <cellStyle name="20 % - Akzent3 14 2 2 2" xfId="42691" xr:uid="{00000000-0005-0000-0000-000029140000}"/>
    <cellStyle name="20 % - Akzent3 14 2 3" xfId="31870" xr:uid="{00000000-0005-0000-0000-00002A140000}"/>
    <cellStyle name="20 % - Akzent3 14 3" xfId="2585" xr:uid="{00000000-0005-0000-0000-00002B140000}"/>
    <cellStyle name="20 % - Akzent3 14 3 2" xfId="37290" xr:uid="{00000000-0005-0000-0000-00002C140000}"/>
    <cellStyle name="20 % - Akzent3 14 4" xfId="26469" xr:uid="{00000000-0005-0000-0000-00002D140000}"/>
    <cellStyle name="20 % - Akzent3 15" xfId="2586" xr:uid="{00000000-0005-0000-0000-00002E140000}"/>
    <cellStyle name="20 % - Akzent3 15 2" xfId="2587" xr:uid="{00000000-0005-0000-0000-00002F140000}"/>
    <cellStyle name="20 % - Akzent3 15 2 2" xfId="37966" xr:uid="{00000000-0005-0000-0000-000030140000}"/>
    <cellStyle name="20 % - Akzent3 15 3" xfId="27145" xr:uid="{00000000-0005-0000-0000-000031140000}"/>
    <cellStyle name="20 % - Akzent3 16" xfId="2588" xr:uid="{00000000-0005-0000-0000-000032140000}"/>
    <cellStyle name="20 % - Akzent3 16 2" xfId="2589" xr:uid="{00000000-0005-0000-0000-000033140000}"/>
    <cellStyle name="20 % - Akzent3 16 2 2" xfId="43369" xr:uid="{00000000-0005-0000-0000-000034140000}"/>
    <cellStyle name="20 % - Akzent3 16 3" xfId="32549" xr:uid="{00000000-0005-0000-0000-000035140000}"/>
    <cellStyle name="20 % - Akzent3 17" xfId="2590" xr:uid="{00000000-0005-0000-0000-000036140000}"/>
    <cellStyle name="20 % - Akzent3 17 2" xfId="32565" xr:uid="{00000000-0005-0000-0000-000037140000}"/>
    <cellStyle name="20 % - Akzent3 18" xfId="2591" xr:uid="{00000000-0005-0000-0000-000038140000}"/>
    <cellStyle name="20 % - Akzent3 2" xfId="2592" xr:uid="{00000000-0005-0000-0000-000039140000}"/>
    <cellStyle name="20 % - Akzent3 2 10" xfId="2593" xr:uid="{00000000-0005-0000-0000-00003A140000}"/>
    <cellStyle name="20 % - Akzent3 2 10 2" xfId="2594" xr:uid="{00000000-0005-0000-0000-00003B140000}"/>
    <cellStyle name="20 % - Akzent3 2 10 2 2" xfId="2595" xr:uid="{00000000-0005-0000-0000-00003C140000}"/>
    <cellStyle name="20 % - Akzent3 2 10 2 2 2" xfId="40669" xr:uid="{00000000-0005-0000-0000-00003D140000}"/>
    <cellStyle name="20 % - Akzent3 2 10 2 3" xfId="29848" xr:uid="{00000000-0005-0000-0000-00003E140000}"/>
    <cellStyle name="20 % - Akzent3 2 10 3" xfId="2596" xr:uid="{00000000-0005-0000-0000-00003F140000}"/>
    <cellStyle name="20 % - Akzent3 2 10 3 2" xfId="35269" xr:uid="{00000000-0005-0000-0000-000040140000}"/>
    <cellStyle name="20 % - Akzent3 2 10 4" xfId="24447" xr:uid="{00000000-0005-0000-0000-000041140000}"/>
    <cellStyle name="20 % - Akzent3 2 11" xfId="2597" xr:uid="{00000000-0005-0000-0000-000042140000}"/>
    <cellStyle name="20 % - Akzent3 2 11 2" xfId="2598" xr:uid="{00000000-0005-0000-0000-000043140000}"/>
    <cellStyle name="20 % - Akzent3 2 11 2 2" xfId="2599" xr:uid="{00000000-0005-0000-0000-000044140000}"/>
    <cellStyle name="20 % - Akzent3 2 11 2 2 2" xfId="41343" xr:uid="{00000000-0005-0000-0000-000045140000}"/>
    <cellStyle name="20 % - Akzent3 2 11 2 3" xfId="30522" xr:uid="{00000000-0005-0000-0000-000046140000}"/>
    <cellStyle name="20 % - Akzent3 2 11 3" xfId="2600" xr:uid="{00000000-0005-0000-0000-000047140000}"/>
    <cellStyle name="20 % - Akzent3 2 11 3 2" xfId="35943" xr:uid="{00000000-0005-0000-0000-000048140000}"/>
    <cellStyle name="20 % - Akzent3 2 11 4" xfId="25121" xr:uid="{00000000-0005-0000-0000-000049140000}"/>
    <cellStyle name="20 % - Akzent3 2 12" xfId="2601" xr:uid="{00000000-0005-0000-0000-00004A140000}"/>
    <cellStyle name="20 % - Akzent3 2 12 2" xfId="2602" xr:uid="{00000000-0005-0000-0000-00004B140000}"/>
    <cellStyle name="20 % - Akzent3 2 12 2 2" xfId="2603" xr:uid="{00000000-0005-0000-0000-00004C140000}"/>
    <cellStyle name="20 % - Akzent3 2 12 2 2 2" xfId="42017" xr:uid="{00000000-0005-0000-0000-00004D140000}"/>
    <cellStyle name="20 % - Akzent3 2 12 2 3" xfId="31196" xr:uid="{00000000-0005-0000-0000-00004E140000}"/>
    <cellStyle name="20 % - Akzent3 2 12 3" xfId="2604" xr:uid="{00000000-0005-0000-0000-00004F140000}"/>
    <cellStyle name="20 % - Akzent3 2 12 3 2" xfId="36617" xr:uid="{00000000-0005-0000-0000-000050140000}"/>
    <cellStyle name="20 % - Akzent3 2 12 4" xfId="25795" xr:uid="{00000000-0005-0000-0000-000051140000}"/>
    <cellStyle name="20 % - Akzent3 2 13" xfId="2605" xr:uid="{00000000-0005-0000-0000-000052140000}"/>
    <cellStyle name="20 % - Akzent3 2 13 2" xfId="2606" xr:uid="{00000000-0005-0000-0000-000053140000}"/>
    <cellStyle name="20 % - Akzent3 2 13 2 2" xfId="2607" xr:uid="{00000000-0005-0000-0000-000054140000}"/>
    <cellStyle name="20 % - Akzent3 2 13 2 2 2" xfId="42710" xr:uid="{00000000-0005-0000-0000-000055140000}"/>
    <cellStyle name="20 % - Akzent3 2 13 2 3" xfId="31889" xr:uid="{00000000-0005-0000-0000-000056140000}"/>
    <cellStyle name="20 % - Akzent3 2 13 3" xfId="2608" xr:uid="{00000000-0005-0000-0000-000057140000}"/>
    <cellStyle name="20 % - Akzent3 2 13 3 2" xfId="37309" xr:uid="{00000000-0005-0000-0000-000058140000}"/>
    <cellStyle name="20 % - Akzent3 2 13 4" xfId="26488" xr:uid="{00000000-0005-0000-0000-000059140000}"/>
    <cellStyle name="20 % - Akzent3 2 14" xfId="2609" xr:uid="{00000000-0005-0000-0000-00005A140000}"/>
    <cellStyle name="20 % - Akzent3 2 14 2" xfId="2610" xr:uid="{00000000-0005-0000-0000-00005B140000}"/>
    <cellStyle name="20 % - Akzent3 2 14 2 2" xfId="37985" xr:uid="{00000000-0005-0000-0000-00005C140000}"/>
    <cellStyle name="20 % - Akzent3 2 14 3" xfId="27164" xr:uid="{00000000-0005-0000-0000-00005D140000}"/>
    <cellStyle name="20 % - Akzent3 2 15" xfId="2611" xr:uid="{00000000-0005-0000-0000-00005E140000}"/>
    <cellStyle name="20 % - Akzent3 2 15 2" xfId="32585" xr:uid="{00000000-0005-0000-0000-00005F140000}"/>
    <cellStyle name="20 % - Akzent3 2 16" xfId="21763" xr:uid="{00000000-0005-0000-0000-000060140000}"/>
    <cellStyle name="20 % - Akzent3 2 2" xfId="2612" xr:uid="{00000000-0005-0000-0000-000061140000}"/>
    <cellStyle name="20 % - Akzent3 2 2 10" xfId="2613" xr:uid="{00000000-0005-0000-0000-000062140000}"/>
    <cellStyle name="20 % - Akzent3 2 2 10 2" xfId="2614" xr:uid="{00000000-0005-0000-0000-000063140000}"/>
    <cellStyle name="20 % - Akzent3 2 2 10 2 2" xfId="2615" xr:uid="{00000000-0005-0000-0000-000064140000}"/>
    <cellStyle name="20 % - Akzent3 2 2 10 2 2 2" xfId="41376" xr:uid="{00000000-0005-0000-0000-000065140000}"/>
    <cellStyle name="20 % - Akzent3 2 2 10 2 3" xfId="30555" xr:uid="{00000000-0005-0000-0000-000066140000}"/>
    <cellStyle name="20 % - Akzent3 2 2 10 3" xfId="2616" xr:uid="{00000000-0005-0000-0000-000067140000}"/>
    <cellStyle name="20 % - Akzent3 2 2 10 3 2" xfId="35976" xr:uid="{00000000-0005-0000-0000-000068140000}"/>
    <cellStyle name="20 % - Akzent3 2 2 10 4" xfId="25154" xr:uid="{00000000-0005-0000-0000-000069140000}"/>
    <cellStyle name="20 % - Akzent3 2 2 11" xfId="2617" xr:uid="{00000000-0005-0000-0000-00006A140000}"/>
    <cellStyle name="20 % - Akzent3 2 2 11 2" xfId="2618" xr:uid="{00000000-0005-0000-0000-00006B140000}"/>
    <cellStyle name="20 % - Akzent3 2 2 11 2 2" xfId="2619" xr:uid="{00000000-0005-0000-0000-00006C140000}"/>
    <cellStyle name="20 % - Akzent3 2 2 11 2 2 2" xfId="42050" xr:uid="{00000000-0005-0000-0000-00006D140000}"/>
    <cellStyle name="20 % - Akzent3 2 2 11 2 3" xfId="31229" xr:uid="{00000000-0005-0000-0000-00006E140000}"/>
    <cellStyle name="20 % - Akzent3 2 2 11 3" xfId="2620" xr:uid="{00000000-0005-0000-0000-00006F140000}"/>
    <cellStyle name="20 % - Akzent3 2 2 11 3 2" xfId="36650" xr:uid="{00000000-0005-0000-0000-000070140000}"/>
    <cellStyle name="20 % - Akzent3 2 2 11 4" xfId="25828" xr:uid="{00000000-0005-0000-0000-000071140000}"/>
    <cellStyle name="20 % - Akzent3 2 2 12" xfId="2621" xr:uid="{00000000-0005-0000-0000-000072140000}"/>
    <cellStyle name="20 % - Akzent3 2 2 12 2" xfId="2622" xr:uid="{00000000-0005-0000-0000-000073140000}"/>
    <cellStyle name="20 % - Akzent3 2 2 12 2 2" xfId="2623" xr:uid="{00000000-0005-0000-0000-000074140000}"/>
    <cellStyle name="20 % - Akzent3 2 2 12 2 2 2" xfId="42743" xr:uid="{00000000-0005-0000-0000-000075140000}"/>
    <cellStyle name="20 % - Akzent3 2 2 12 2 3" xfId="31922" xr:uid="{00000000-0005-0000-0000-000076140000}"/>
    <cellStyle name="20 % - Akzent3 2 2 12 3" xfId="2624" xr:uid="{00000000-0005-0000-0000-000077140000}"/>
    <cellStyle name="20 % - Akzent3 2 2 12 3 2" xfId="37342" xr:uid="{00000000-0005-0000-0000-000078140000}"/>
    <cellStyle name="20 % - Akzent3 2 2 12 4" xfId="26521" xr:uid="{00000000-0005-0000-0000-000079140000}"/>
    <cellStyle name="20 % - Akzent3 2 2 13" xfId="2625" xr:uid="{00000000-0005-0000-0000-00007A140000}"/>
    <cellStyle name="20 % - Akzent3 2 2 13 2" xfId="2626" xr:uid="{00000000-0005-0000-0000-00007B140000}"/>
    <cellStyle name="20 % - Akzent3 2 2 13 2 2" xfId="38018" xr:uid="{00000000-0005-0000-0000-00007C140000}"/>
    <cellStyle name="20 % - Akzent3 2 2 13 3" xfId="27197" xr:uid="{00000000-0005-0000-0000-00007D140000}"/>
    <cellStyle name="20 % - Akzent3 2 2 14" xfId="2627" xr:uid="{00000000-0005-0000-0000-00007E140000}"/>
    <cellStyle name="20 % - Akzent3 2 2 14 2" xfId="32618" xr:uid="{00000000-0005-0000-0000-00007F140000}"/>
    <cellStyle name="20 % - Akzent3 2 2 15" xfId="21796" xr:uid="{00000000-0005-0000-0000-000080140000}"/>
    <cellStyle name="20 % - Akzent3 2 2 2" xfId="2628" xr:uid="{00000000-0005-0000-0000-000081140000}"/>
    <cellStyle name="20 % - Akzent3 2 2 2 10" xfId="2629" xr:uid="{00000000-0005-0000-0000-000082140000}"/>
    <cellStyle name="20 % - Akzent3 2 2 2 10 2" xfId="2630" xr:uid="{00000000-0005-0000-0000-000083140000}"/>
    <cellStyle name="20 % - Akzent3 2 2 2 10 2 2" xfId="2631" xr:uid="{00000000-0005-0000-0000-000084140000}"/>
    <cellStyle name="20 % - Akzent3 2 2 2 10 2 2 2" xfId="42115" xr:uid="{00000000-0005-0000-0000-000085140000}"/>
    <cellStyle name="20 % - Akzent3 2 2 2 10 2 3" xfId="31294" xr:uid="{00000000-0005-0000-0000-000086140000}"/>
    <cellStyle name="20 % - Akzent3 2 2 2 10 3" xfId="2632" xr:uid="{00000000-0005-0000-0000-000087140000}"/>
    <cellStyle name="20 % - Akzent3 2 2 2 10 3 2" xfId="36715" xr:uid="{00000000-0005-0000-0000-000088140000}"/>
    <cellStyle name="20 % - Akzent3 2 2 2 10 4" xfId="25893" xr:uid="{00000000-0005-0000-0000-000089140000}"/>
    <cellStyle name="20 % - Akzent3 2 2 2 11" xfId="2633" xr:uid="{00000000-0005-0000-0000-00008A140000}"/>
    <cellStyle name="20 % - Akzent3 2 2 2 11 2" xfId="2634" xr:uid="{00000000-0005-0000-0000-00008B140000}"/>
    <cellStyle name="20 % - Akzent3 2 2 2 11 2 2" xfId="2635" xr:uid="{00000000-0005-0000-0000-00008C140000}"/>
    <cellStyle name="20 % - Akzent3 2 2 2 11 2 2 2" xfId="42808" xr:uid="{00000000-0005-0000-0000-00008D140000}"/>
    <cellStyle name="20 % - Akzent3 2 2 2 11 2 3" xfId="31987" xr:uid="{00000000-0005-0000-0000-00008E140000}"/>
    <cellStyle name="20 % - Akzent3 2 2 2 11 3" xfId="2636" xr:uid="{00000000-0005-0000-0000-00008F140000}"/>
    <cellStyle name="20 % - Akzent3 2 2 2 11 3 2" xfId="37407" xr:uid="{00000000-0005-0000-0000-000090140000}"/>
    <cellStyle name="20 % - Akzent3 2 2 2 11 4" xfId="26586" xr:uid="{00000000-0005-0000-0000-000091140000}"/>
    <cellStyle name="20 % - Akzent3 2 2 2 12" xfId="2637" xr:uid="{00000000-0005-0000-0000-000092140000}"/>
    <cellStyle name="20 % - Akzent3 2 2 2 12 2" xfId="2638" xr:uid="{00000000-0005-0000-0000-000093140000}"/>
    <cellStyle name="20 % - Akzent3 2 2 2 12 2 2" xfId="38083" xr:uid="{00000000-0005-0000-0000-000094140000}"/>
    <cellStyle name="20 % - Akzent3 2 2 2 12 3" xfId="27262" xr:uid="{00000000-0005-0000-0000-000095140000}"/>
    <cellStyle name="20 % - Akzent3 2 2 2 13" xfId="2639" xr:uid="{00000000-0005-0000-0000-000096140000}"/>
    <cellStyle name="20 % - Akzent3 2 2 2 13 2" xfId="32683" xr:uid="{00000000-0005-0000-0000-000097140000}"/>
    <cellStyle name="20 % - Akzent3 2 2 2 14" xfId="21861" xr:uid="{00000000-0005-0000-0000-000098140000}"/>
    <cellStyle name="20 % - Akzent3 2 2 2 2" xfId="2640" xr:uid="{00000000-0005-0000-0000-000099140000}"/>
    <cellStyle name="20 % - Akzent3 2 2 2 2 10" xfId="2641" xr:uid="{00000000-0005-0000-0000-00009A140000}"/>
    <cellStyle name="20 % - Akzent3 2 2 2 2 10 2" xfId="2642" xr:uid="{00000000-0005-0000-0000-00009B140000}"/>
    <cellStyle name="20 % - Akzent3 2 2 2 2 10 2 2" xfId="38215" xr:uid="{00000000-0005-0000-0000-00009C140000}"/>
    <cellStyle name="20 % - Akzent3 2 2 2 2 10 3" xfId="27394" xr:uid="{00000000-0005-0000-0000-00009D140000}"/>
    <cellStyle name="20 % - Akzent3 2 2 2 2 11" xfId="2643" xr:uid="{00000000-0005-0000-0000-00009E140000}"/>
    <cellStyle name="20 % - Akzent3 2 2 2 2 11 2" xfId="32815" xr:uid="{00000000-0005-0000-0000-00009F140000}"/>
    <cellStyle name="20 % - Akzent3 2 2 2 2 12" xfId="21993" xr:uid="{00000000-0005-0000-0000-0000A0140000}"/>
    <cellStyle name="20 % - Akzent3 2 2 2 2 2" xfId="2644" xr:uid="{00000000-0005-0000-0000-0000A1140000}"/>
    <cellStyle name="20 % - Akzent3 2 2 2 2 2 10" xfId="2645" xr:uid="{00000000-0005-0000-0000-0000A2140000}"/>
    <cellStyle name="20 % - Akzent3 2 2 2 2 2 10 2" xfId="33210" xr:uid="{00000000-0005-0000-0000-0000A3140000}"/>
    <cellStyle name="20 % - Akzent3 2 2 2 2 2 11" xfId="22388" xr:uid="{00000000-0005-0000-0000-0000A4140000}"/>
    <cellStyle name="20 % - Akzent3 2 2 2 2 2 2" xfId="2646" xr:uid="{00000000-0005-0000-0000-0000A5140000}"/>
    <cellStyle name="20 % - Akzent3 2 2 2 2 2 2 2" xfId="2647" xr:uid="{00000000-0005-0000-0000-0000A6140000}"/>
    <cellStyle name="20 % - Akzent3 2 2 2 2 2 2 2 2" xfId="2648" xr:uid="{00000000-0005-0000-0000-0000A7140000}"/>
    <cellStyle name="20 % - Akzent3 2 2 2 2 2 2 2 2 2" xfId="39288" xr:uid="{00000000-0005-0000-0000-0000A8140000}"/>
    <cellStyle name="20 % - Akzent3 2 2 2 2 2 2 2 3" xfId="28467" xr:uid="{00000000-0005-0000-0000-0000A9140000}"/>
    <cellStyle name="20 % - Akzent3 2 2 2 2 2 2 3" xfId="2649" xr:uid="{00000000-0005-0000-0000-0000AA140000}"/>
    <cellStyle name="20 % - Akzent3 2 2 2 2 2 2 3 2" xfId="33888" xr:uid="{00000000-0005-0000-0000-0000AB140000}"/>
    <cellStyle name="20 % - Akzent3 2 2 2 2 2 2 4" xfId="23066" xr:uid="{00000000-0005-0000-0000-0000AC140000}"/>
    <cellStyle name="20 % - Akzent3 2 2 2 2 2 3" xfId="2650" xr:uid="{00000000-0005-0000-0000-0000AD140000}"/>
    <cellStyle name="20 % - Akzent3 2 2 2 2 2 3 2" xfId="2651" xr:uid="{00000000-0005-0000-0000-0000AE140000}"/>
    <cellStyle name="20 % - Akzent3 2 2 2 2 2 3 2 2" xfId="2652" xr:uid="{00000000-0005-0000-0000-0000AF140000}"/>
    <cellStyle name="20 % - Akzent3 2 2 2 2 2 3 2 2 2" xfId="39946" xr:uid="{00000000-0005-0000-0000-0000B0140000}"/>
    <cellStyle name="20 % - Akzent3 2 2 2 2 2 3 2 3" xfId="29125" xr:uid="{00000000-0005-0000-0000-0000B1140000}"/>
    <cellStyle name="20 % - Akzent3 2 2 2 2 2 3 3" xfId="2653" xr:uid="{00000000-0005-0000-0000-0000B2140000}"/>
    <cellStyle name="20 % - Akzent3 2 2 2 2 2 3 3 2" xfId="34546" xr:uid="{00000000-0005-0000-0000-0000B3140000}"/>
    <cellStyle name="20 % - Akzent3 2 2 2 2 2 3 4" xfId="23724" xr:uid="{00000000-0005-0000-0000-0000B4140000}"/>
    <cellStyle name="20 % - Akzent3 2 2 2 2 2 4" xfId="2654" xr:uid="{00000000-0005-0000-0000-0000B5140000}"/>
    <cellStyle name="20 % - Akzent3 2 2 2 2 2 4 2" xfId="2655" xr:uid="{00000000-0005-0000-0000-0000B6140000}"/>
    <cellStyle name="20 % - Akzent3 2 2 2 2 2 4 2 2" xfId="2656" xr:uid="{00000000-0005-0000-0000-0000B7140000}"/>
    <cellStyle name="20 % - Akzent3 2 2 2 2 2 4 2 2 2" xfId="40620" xr:uid="{00000000-0005-0000-0000-0000B8140000}"/>
    <cellStyle name="20 % - Akzent3 2 2 2 2 2 4 2 3" xfId="29799" xr:uid="{00000000-0005-0000-0000-0000B9140000}"/>
    <cellStyle name="20 % - Akzent3 2 2 2 2 2 4 3" xfId="2657" xr:uid="{00000000-0005-0000-0000-0000BA140000}"/>
    <cellStyle name="20 % - Akzent3 2 2 2 2 2 4 3 2" xfId="35220" xr:uid="{00000000-0005-0000-0000-0000BB140000}"/>
    <cellStyle name="20 % - Akzent3 2 2 2 2 2 4 4" xfId="24398" xr:uid="{00000000-0005-0000-0000-0000BC140000}"/>
    <cellStyle name="20 % - Akzent3 2 2 2 2 2 5" xfId="2658" xr:uid="{00000000-0005-0000-0000-0000BD140000}"/>
    <cellStyle name="20 % - Akzent3 2 2 2 2 2 5 2" xfId="2659" xr:uid="{00000000-0005-0000-0000-0000BE140000}"/>
    <cellStyle name="20 % - Akzent3 2 2 2 2 2 5 2 2" xfId="2660" xr:uid="{00000000-0005-0000-0000-0000BF140000}"/>
    <cellStyle name="20 % - Akzent3 2 2 2 2 2 5 2 2 2" xfId="41294" xr:uid="{00000000-0005-0000-0000-0000C0140000}"/>
    <cellStyle name="20 % - Akzent3 2 2 2 2 2 5 2 3" xfId="30473" xr:uid="{00000000-0005-0000-0000-0000C1140000}"/>
    <cellStyle name="20 % - Akzent3 2 2 2 2 2 5 3" xfId="2661" xr:uid="{00000000-0005-0000-0000-0000C2140000}"/>
    <cellStyle name="20 % - Akzent3 2 2 2 2 2 5 3 2" xfId="35894" xr:uid="{00000000-0005-0000-0000-0000C3140000}"/>
    <cellStyle name="20 % - Akzent3 2 2 2 2 2 5 4" xfId="25072" xr:uid="{00000000-0005-0000-0000-0000C4140000}"/>
    <cellStyle name="20 % - Akzent3 2 2 2 2 2 6" xfId="2662" xr:uid="{00000000-0005-0000-0000-0000C5140000}"/>
    <cellStyle name="20 % - Akzent3 2 2 2 2 2 6 2" xfId="2663" xr:uid="{00000000-0005-0000-0000-0000C6140000}"/>
    <cellStyle name="20 % - Akzent3 2 2 2 2 2 6 2 2" xfId="2664" xr:uid="{00000000-0005-0000-0000-0000C7140000}"/>
    <cellStyle name="20 % - Akzent3 2 2 2 2 2 6 2 2 2" xfId="41968" xr:uid="{00000000-0005-0000-0000-0000C8140000}"/>
    <cellStyle name="20 % - Akzent3 2 2 2 2 2 6 2 3" xfId="31147" xr:uid="{00000000-0005-0000-0000-0000C9140000}"/>
    <cellStyle name="20 % - Akzent3 2 2 2 2 2 6 3" xfId="2665" xr:uid="{00000000-0005-0000-0000-0000CA140000}"/>
    <cellStyle name="20 % - Akzent3 2 2 2 2 2 6 3 2" xfId="36568" xr:uid="{00000000-0005-0000-0000-0000CB140000}"/>
    <cellStyle name="20 % - Akzent3 2 2 2 2 2 6 4" xfId="25746" xr:uid="{00000000-0005-0000-0000-0000CC140000}"/>
    <cellStyle name="20 % - Akzent3 2 2 2 2 2 7" xfId="2666" xr:uid="{00000000-0005-0000-0000-0000CD140000}"/>
    <cellStyle name="20 % - Akzent3 2 2 2 2 2 7 2" xfId="2667" xr:uid="{00000000-0005-0000-0000-0000CE140000}"/>
    <cellStyle name="20 % - Akzent3 2 2 2 2 2 7 2 2" xfId="2668" xr:uid="{00000000-0005-0000-0000-0000CF140000}"/>
    <cellStyle name="20 % - Akzent3 2 2 2 2 2 7 2 2 2" xfId="42642" xr:uid="{00000000-0005-0000-0000-0000D0140000}"/>
    <cellStyle name="20 % - Akzent3 2 2 2 2 2 7 2 3" xfId="31821" xr:uid="{00000000-0005-0000-0000-0000D1140000}"/>
    <cellStyle name="20 % - Akzent3 2 2 2 2 2 7 3" xfId="2669" xr:uid="{00000000-0005-0000-0000-0000D2140000}"/>
    <cellStyle name="20 % - Akzent3 2 2 2 2 2 7 3 2" xfId="37242" xr:uid="{00000000-0005-0000-0000-0000D3140000}"/>
    <cellStyle name="20 % - Akzent3 2 2 2 2 2 7 4" xfId="26420" xr:uid="{00000000-0005-0000-0000-0000D4140000}"/>
    <cellStyle name="20 % - Akzent3 2 2 2 2 2 8" xfId="2670" xr:uid="{00000000-0005-0000-0000-0000D5140000}"/>
    <cellStyle name="20 % - Akzent3 2 2 2 2 2 8 2" xfId="2671" xr:uid="{00000000-0005-0000-0000-0000D6140000}"/>
    <cellStyle name="20 % - Akzent3 2 2 2 2 2 8 2 2" xfId="2672" xr:uid="{00000000-0005-0000-0000-0000D7140000}"/>
    <cellStyle name="20 % - Akzent3 2 2 2 2 2 8 2 2 2" xfId="43335" xr:uid="{00000000-0005-0000-0000-0000D8140000}"/>
    <cellStyle name="20 % - Akzent3 2 2 2 2 2 8 2 3" xfId="32514" xr:uid="{00000000-0005-0000-0000-0000D9140000}"/>
    <cellStyle name="20 % - Akzent3 2 2 2 2 2 8 3" xfId="2673" xr:uid="{00000000-0005-0000-0000-0000DA140000}"/>
    <cellStyle name="20 % - Akzent3 2 2 2 2 2 8 3 2" xfId="37934" xr:uid="{00000000-0005-0000-0000-0000DB140000}"/>
    <cellStyle name="20 % - Akzent3 2 2 2 2 2 8 4" xfId="27113" xr:uid="{00000000-0005-0000-0000-0000DC140000}"/>
    <cellStyle name="20 % - Akzent3 2 2 2 2 2 9" xfId="2674" xr:uid="{00000000-0005-0000-0000-0000DD140000}"/>
    <cellStyle name="20 % - Akzent3 2 2 2 2 2 9 2" xfId="2675" xr:uid="{00000000-0005-0000-0000-0000DE140000}"/>
    <cellStyle name="20 % - Akzent3 2 2 2 2 2 9 2 2" xfId="38610" xr:uid="{00000000-0005-0000-0000-0000DF140000}"/>
    <cellStyle name="20 % - Akzent3 2 2 2 2 2 9 3" xfId="27789" xr:uid="{00000000-0005-0000-0000-0000E0140000}"/>
    <cellStyle name="20 % - Akzent3 2 2 2 2 3" xfId="2676" xr:uid="{00000000-0005-0000-0000-0000E1140000}"/>
    <cellStyle name="20 % - Akzent3 2 2 2 2 3 2" xfId="2677" xr:uid="{00000000-0005-0000-0000-0000E2140000}"/>
    <cellStyle name="20 % - Akzent3 2 2 2 2 3 2 2" xfId="2678" xr:uid="{00000000-0005-0000-0000-0000E3140000}"/>
    <cellStyle name="20 % - Akzent3 2 2 2 2 3 2 2 2" xfId="38893" xr:uid="{00000000-0005-0000-0000-0000E4140000}"/>
    <cellStyle name="20 % - Akzent3 2 2 2 2 3 2 3" xfId="28072" xr:uid="{00000000-0005-0000-0000-0000E5140000}"/>
    <cellStyle name="20 % - Akzent3 2 2 2 2 3 3" xfId="2679" xr:uid="{00000000-0005-0000-0000-0000E6140000}"/>
    <cellStyle name="20 % - Akzent3 2 2 2 2 3 3 2" xfId="33493" xr:uid="{00000000-0005-0000-0000-0000E7140000}"/>
    <cellStyle name="20 % - Akzent3 2 2 2 2 3 4" xfId="22671" xr:uid="{00000000-0005-0000-0000-0000E8140000}"/>
    <cellStyle name="20 % - Akzent3 2 2 2 2 4" xfId="2680" xr:uid="{00000000-0005-0000-0000-0000E9140000}"/>
    <cellStyle name="20 % - Akzent3 2 2 2 2 4 2" xfId="2681" xr:uid="{00000000-0005-0000-0000-0000EA140000}"/>
    <cellStyle name="20 % - Akzent3 2 2 2 2 4 2 2" xfId="2682" xr:uid="{00000000-0005-0000-0000-0000EB140000}"/>
    <cellStyle name="20 % - Akzent3 2 2 2 2 4 2 2 2" xfId="39551" xr:uid="{00000000-0005-0000-0000-0000EC140000}"/>
    <cellStyle name="20 % - Akzent3 2 2 2 2 4 2 3" xfId="28730" xr:uid="{00000000-0005-0000-0000-0000ED140000}"/>
    <cellStyle name="20 % - Akzent3 2 2 2 2 4 3" xfId="2683" xr:uid="{00000000-0005-0000-0000-0000EE140000}"/>
    <cellStyle name="20 % - Akzent3 2 2 2 2 4 3 2" xfId="34151" xr:uid="{00000000-0005-0000-0000-0000EF140000}"/>
    <cellStyle name="20 % - Akzent3 2 2 2 2 4 4" xfId="23329" xr:uid="{00000000-0005-0000-0000-0000F0140000}"/>
    <cellStyle name="20 % - Akzent3 2 2 2 2 5" xfId="2684" xr:uid="{00000000-0005-0000-0000-0000F1140000}"/>
    <cellStyle name="20 % - Akzent3 2 2 2 2 5 2" xfId="2685" xr:uid="{00000000-0005-0000-0000-0000F2140000}"/>
    <cellStyle name="20 % - Akzent3 2 2 2 2 5 2 2" xfId="2686" xr:uid="{00000000-0005-0000-0000-0000F3140000}"/>
    <cellStyle name="20 % - Akzent3 2 2 2 2 5 2 2 2" xfId="40225" xr:uid="{00000000-0005-0000-0000-0000F4140000}"/>
    <cellStyle name="20 % - Akzent3 2 2 2 2 5 2 3" xfId="29404" xr:uid="{00000000-0005-0000-0000-0000F5140000}"/>
    <cellStyle name="20 % - Akzent3 2 2 2 2 5 3" xfId="2687" xr:uid="{00000000-0005-0000-0000-0000F6140000}"/>
    <cellStyle name="20 % - Akzent3 2 2 2 2 5 3 2" xfId="34825" xr:uid="{00000000-0005-0000-0000-0000F7140000}"/>
    <cellStyle name="20 % - Akzent3 2 2 2 2 5 4" xfId="24003" xr:uid="{00000000-0005-0000-0000-0000F8140000}"/>
    <cellStyle name="20 % - Akzent3 2 2 2 2 6" xfId="2688" xr:uid="{00000000-0005-0000-0000-0000F9140000}"/>
    <cellStyle name="20 % - Akzent3 2 2 2 2 6 2" xfId="2689" xr:uid="{00000000-0005-0000-0000-0000FA140000}"/>
    <cellStyle name="20 % - Akzent3 2 2 2 2 6 2 2" xfId="2690" xr:uid="{00000000-0005-0000-0000-0000FB140000}"/>
    <cellStyle name="20 % - Akzent3 2 2 2 2 6 2 2 2" xfId="40899" xr:uid="{00000000-0005-0000-0000-0000FC140000}"/>
    <cellStyle name="20 % - Akzent3 2 2 2 2 6 2 3" xfId="30078" xr:uid="{00000000-0005-0000-0000-0000FD140000}"/>
    <cellStyle name="20 % - Akzent3 2 2 2 2 6 3" xfId="2691" xr:uid="{00000000-0005-0000-0000-0000FE140000}"/>
    <cellStyle name="20 % - Akzent3 2 2 2 2 6 3 2" xfId="35499" xr:uid="{00000000-0005-0000-0000-0000FF140000}"/>
    <cellStyle name="20 % - Akzent3 2 2 2 2 6 4" xfId="24677" xr:uid="{00000000-0005-0000-0000-000000150000}"/>
    <cellStyle name="20 % - Akzent3 2 2 2 2 7" xfId="2692" xr:uid="{00000000-0005-0000-0000-000001150000}"/>
    <cellStyle name="20 % - Akzent3 2 2 2 2 7 2" xfId="2693" xr:uid="{00000000-0005-0000-0000-000002150000}"/>
    <cellStyle name="20 % - Akzent3 2 2 2 2 7 2 2" xfId="2694" xr:uid="{00000000-0005-0000-0000-000003150000}"/>
    <cellStyle name="20 % - Akzent3 2 2 2 2 7 2 2 2" xfId="41573" xr:uid="{00000000-0005-0000-0000-000004150000}"/>
    <cellStyle name="20 % - Akzent3 2 2 2 2 7 2 3" xfId="30752" xr:uid="{00000000-0005-0000-0000-000005150000}"/>
    <cellStyle name="20 % - Akzent3 2 2 2 2 7 3" xfId="2695" xr:uid="{00000000-0005-0000-0000-000006150000}"/>
    <cellStyle name="20 % - Akzent3 2 2 2 2 7 3 2" xfId="36173" xr:uid="{00000000-0005-0000-0000-000007150000}"/>
    <cellStyle name="20 % - Akzent3 2 2 2 2 7 4" xfId="25351" xr:uid="{00000000-0005-0000-0000-000008150000}"/>
    <cellStyle name="20 % - Akzent3 2 2 2 2 8" xfId="2696" xr:uid="{00000000-0005-0000-0000-000009150000}"/>
    <cellStyle name="20 % - Akzent3 2 2 2 2 8 2" xfId="2697" xr:uid="{00000000-0005-0000-0000-00000A150000}"/>
    <cellStyle name="20 % - Akzent3 2 2 2 2 8 2 2" xfId="2698" xr:uid="{00000000-0005-0000-0000-00000B150000}"/>
    <cellStyle name="20 % - Akzent3 2 2 2 2 8 2 2 2" xfId="42247" xr:uid="{00000000-0005-0000-0000-00000C150000}"/>
    <cellStyle name="20 % - Akzent3 2 2 2 2 8 2 3" xfId="31426" xr:uid="{00000000-0005-0000-0000-00000D150000}"/>
    <cellStyle name="20 % - Akzent3 2 2 2 2 8 3" xfId="2699" xr:uid="{00000000-0005-0000-0000-00000E150000}"/>
    <cellStyle name="20 % - Akzent3 2 2 2 2 8 3 2" xfId="36847" xr:uid="{00000000-0005-0000-0000-00000F150000}"/>
    <cellStyle name="20 % - Akzent3 2 2 2 2 8 4" xfId="26025" xr:uid="{00000000-0005-0000-0000-000010150000}"/>
    <cellStyle name="20 % - Akzent3 2 2 2 2 9" xfId="2700" xr:uid="{00000000-0005-0000-0000-000011150000}"/>
    <cellStyle name="20 % - Akzent3 2 2 2 2 9 2" xfId="2701" xr:uid="{00000000-0005-0000-0000-000012150000}"/>
    <cellStyle name="20 % - Akzent3 2 2 2 2 9 2 2" xfId="2702" xr:uid="{00000000-0005-0000-0000-000013150000}"/>
    <cellStyle name="20 % - Akzent3 2 2 2 2 9 2 2 2" xfId="42940" xr:uid="{00000000-0005-0000-0000-000014150000}"/>
    <cellStyle name="20 % - Akzent3 2 2 2 2 9 2 3" xfId="32119" xr:uid="{00000000-0005-0000-0000-000015150000}"/>
    <cellStyle name="20 % - Akzent3 2 2 2 2 9 3" xfId="2703" xr:uid="{00000000-0005-0000-0000-000016150000}"/>
    <cellStyle name="20 % - Akzent3 2 2 2 2 9 3 2" xfId="37539" xr:uid="{00000000-0005-0000-0000-000017150000}"/>
    <cellStyle name="20 % - Akzent3 2 2 2 2 9 4" xfId="26718" xr:uid="{00000000-0005-0000-0000-000018150000}"/>
    <cellStyle name="20 % - Akzent3 2 2 2 3" xfId="2704" xr:uid="{00000000-0005-0000-0000-000019150000}"/>
    <cellStyle name="20 % - Akzent3 2 2 2 3 10" xfId="2705" xr:uid="{00000000-0005-0000-0000-00001A150000}"/>
    <cellStyle name="20 % - Akzent3 2 2 2 3 10 2" xfId="32947" xr:uid="{00000000-0005-0000-0000-00001B150000}"/>
    <cellStyle name="20 % - Akzent3 2 2 2 3 11" xfId="22125" xr:uid="{00000000-0005-0000-0000-00001C150000}"/>
    <cellStyle name="20 % - Akzent3 2 2 2 3 2" xfId="2706" xr:uid="{00000000-0005-0000-0000-00001D150000}"/>
    <cellStyle name="20 % - Akzent3 2 2 2 3 2 2" xfId="2707" xr:uid="{00000000-0005-0000-0000-00001E150000}"/>
    <cellStyle name="20 % - Akzent3 2 2 2 3 2 2 2" xfId="2708" xr:uid="{00000000-0005-0000-0000-00001F150000}"/>
    <cellStyle name="20 % - Akzent3 2 2 2 3 2 2 2 2" xfId="39025" xr:uid="{00000000-0005-0000-0000-000020150000}"/>
    <cellStyle name="20 % - Akzent3 2 2 2 3 2 2 3" xfId="28204" xr:uid="{00000000-0005-0000-0000-000021150000}"/>
    <cellStyle name="20 % - Akzent3 2 2 2 3 2 3" xfId="2709" xr:uid="{00000000-0005-0000-0000-000022150000}"/>
    <cellStyle name="20 % - Akzent3 2 2 2 3 2 3 2" xfId="33625" xr:uid="{00000000-0005-0000-0000-000023150000}"/>
    <cellStyle name="20 % - Akzent3 2 2 2 3 2 4" xfId="22803" xr:uid="{00000000-0005-0000-0000-000024150000}"/>
    <cellStyle name="20 % - Akzent3 2 2 2 3 3" xfId="2710" xr:uid="{00000000-0005-0000-0000-000025150000}"/>
    <cellStyle name="20 % - Akzent3 2 2 2 3 3 2" xfId="2711" xr:uid="{00000000-0005-0000-0000-000026150000}"/>
    <cellStyle name="20 % - Akzent3 2 2 2 3 3 2 2" xfId="2712" xr:uid="{00000000-0005-0000-0000-000027150000}"/>
    <cellStyle name="20 % - Akzent3 2 2 2 3 3 2 2 2" xfId="39683" xr:uid="{00000000-0005-0000-0000-000028150000}"/>
    <cellStyle name="20 % - Akzent3 2 2 2 3 3 2 3" xfId="28862" xr:uid="{00000000-0005-0000-0000-000029150000}"/>
    <cellStyle name="20 % - Akzent3 2 2 2 3 3 3" xfId="2713" xr:uid="{00000000-0005-0000-0000-00002A150000}"/>
    <cellStyle name="20 % - Akzent3 2 2 2 3 3 3 2" xfId="34283" xr:uid="{00000000-0005-0000-0000-00002B150000}"/>
    <cellStyle name="20 % - Akzent3 2 2 2 3 3 4" xfId="23461" xr:uid="{00000000-0005-0000-0000-00002C150000}"/>
    <cellStyle name="20 % - Akzent3 2 2 2 3 4" xfId="2714" xr:uid="{00000000-0005-0000-0000-00002D150000}"/>
    <cellStyle name="20 % - Akzent3 2 2 2 3 4 2" xfId="2715" xr:uid="{00000000-0005-0000-0000-00002E150000}"/>
    <cellStyle name="20 % - Akzent3 2 2 2 3 4 2 2" xfId="2716" xr:uid="{00000000-0005-0000-0000-00002F150000}"/>
    <cellStyle name="20 % - Akzent3 2 2 2 3 4 2 2 2" xfId="40357" xr:uid="{00000000-0005-0000-0000-000030150000}"/>
    <cellStyle name="20 % - Akzent3 2 2 2 3 4 2 3" xfId="29536" xr:uid="{00000000-0005-0000-0000-000031150000}"/>
    <cellStyle name="20 % - Akzent3 2 2 2 3 4 3" xfId="2717" xr:uid="{00000000-0005-0000-0000-000032150000}"/>
    <cellStyle name="20 % - Akzent3 2 2 2 3 4 3 2" xfId="34957" xr:uid="{00000000-0005-0000-0000-000033150000}"/>
    <cellStyle name="20 % - Akzent3 2 2 2 3 4 4" xfId="24135" xr:uid="{00000000-0005-0000-0000-000034150000}"/>
    <cellStyle name="20 % - Akzent3 2 2 2 3 5" xfId="2718" xr:uid="{00000000-0005-0000-0000-000035150000}"/>
    <cellStyle name="20 % - Akzent3 2 2 2 3 5 2" xfId="2719" xr:uid="{00000000-0005-0000-0000-000036150000}"/>
    <cellStyle name="20 % - Akzent3 2 2 2 3 5 2 2" xfId="2720" xr:uid="{00000000-0005-0000-0000-000037150000}"/>
    <cellStyle name="20 % - Akzent3 2 2 2 3 5 2 2 2" xfId="41031" xr:uid="{00000000-0005-0000-0000-000038150000}"/>
    <cellStyle name="20 % - Akzent3 2 2 2 3 5 2 3" xfId="30210" xr:uid="{00000000-0005-0000-0000-000039150000}"/>
    <cellStyle name="20 % - Akzent3 2 2 2 3 5 3" xfId="2721" xr:uid="{00000000-0005-0000-0000-00003A150000}"/>
    <cellStyle name="20 % - Akzent3 2 2 2 3 5 3 2" xfId="35631" xr:uid="{00000000-0005-0000-0000-00003B150000}"/>
    <cellStyle name="20 % - Akzent3 2 2 2 3 5 4" xfId="24809" xr:uid="{00000000-0005-0000-0000-00003C150000}"/>
    <cellStyle name="20 % - Akzent3 2 2 2 3 6" xfId="2722" xr:uid="{00000000-0005-0000-0000-00003D150000}"/>
    <cellStyle name="20 % - Akzent3 2 2 2 3 6 2" xfId="2723" xr:uid="{00000000-0005-0000-0000-00003E150000}"/>
    <cellStyle name="20 % - Akzent3 2 2 2 3 6 2 2" xfId="2724" xr:uid="{00000000-0005-0000-0000-00003F150000}"/>
    <cellStyle name="20 % - Akzent3 2 2 2 3 6 2 2 2" xfId="41705" xr:uid="{00000000-0005-0000-0000-000040150000}"/>
    <cellStyle name="20 % - Akzent3 2 2 2 3 6 2 3" xfId="30884" xr:uid="{00000000-0005-0000-0000-000041150000}"/>
    <cellStyle name="20 % - Akzent3 2 2 2 3 6 3" xfId="2725" xr:uid="{00000000-0005-0000-0000-000042150000}"/>
    <cellStyle name="20 % - Akzent3 2 2 2 3 6 3 2" xfId="36305" xr:uid="{00000000-0005-0000-0000-000043150000}"/>
    <cellStyle name="20 % - Akzent3 2 2 2 3 6 4" xfId="25483" xr:uid="{00000000-0005-0000-0000-000044150000}"/>
    <cellStyle name="20 % - Akzent3 2 2 2 3 7" xfId="2726" xr:uid="{00000000-0005-0000-0000-000045150000}"/>
    <cellStyle name="20 % - Akzent3 2 2 2 3 7 2" xfId="2727" xr:uid="{00000000-0005-0000-0000-000046150000}"/>
    <cellStyle name="20 % - Akzent3 2 2 2 3 7 2 2" xfId="2728" xr:uid="{00000000-0005-0000-0000-000047150000}"/>
    <cellStyle name="20 % - Akzent3 2 2 2 3 7 2 2 2" xfId="42379" xr:uid="{00000000-0005-0000-0000-000048150000}"/>
    <cellStyle name="20 % - Akzent3 2 2 2 3 7 2 3" xfId="31558" xr:uid="{00000000-0005-0000-0000-000049150000}"/>
    <cellStyle name="20 % - Akzent3 2 2 2 3 7 3" xfId="2729" xr:uid="{00000000-0005-0000-0000-00004A150000}"/>
    <cellStyle name="20 % - Akzent3 2 2 2 3 7 3 2" xfId="36979" xr:uid="{00000000-0005-0000-0000-00004B150000}"/>
    <cellStyle name="20 % - Akzent3 2 2 2 3 7 4" xfId="26157" xr:uid="{00000000-0005-0000-0000-00004C150000}"/>
    <cellStyle name="20 % - Akzent3 2 2 2 3 8" xfId="2730" xr:uid="{00000000-0005-0000-0000-00004D150000}"/>
    <cellStyle name="20 % - Akzent3 2 2 2 3 8 2" xfId="2731" xr:uid="{00000000-0005-0000-0000-00004E150000}"/>
    <cellStyle name="20 % - Akzent3 2 2 2 3 8 2 2" xfId="2732" xr:uid="{00000000-0005-0000-0000-00004F150000}"/>
    <cellStyle name="20 % - Akzent3 2 2 2 3 8 2 2 2" xfId="43072" xr:uid="{00000000-0005-0000-0000-000050150000}"/>
    <cellStyle name="20 % - Akzent3 2 2 2 3 8 2 3" xfId="32251" xr:uid="{00000000-0005-0000-0000-000051150000}"/>
    <cellStyle name="20 % - Akzent3 2 2 2 3 8 3" xfId="2733" xr:uid="{00000000-0005-0000-0000-000052150000}"/>
    <cellStyle name="20 % - Akzent3 2 2 2 3 8 3 2" xfId="37671" xr:uid="{00000000-0005-0000-0000-000053150000}"/>
    <cellStyle name="20 % - Akzent3 2 2 2 3 8 4" xfId="26850" xr:uid="{00000000-0005-0000-0000-000054150000}"/>
    <cellStyle name="20 % - Akzent3 2 2 2 3 9" xfId="2734" xr:uid="{00000000-0005-0000-0000-000055150000}"/>
    <cellStyle name="20 % - Akzent3 2 2 2 3 9 2" xfId="2735" xr:uid="{00000000-0005-0000-0000-000056150000}"/>
    <cellStyle name="20 % - Akzent3 2 2 2 3 9 2 2" xfId="38347" xr:uid="{00000000-0005-0000-0000-000057150000}"/>
    <cellStyle name="20 % - Akzent3 2 2 2 3 9 3" xfId="27526" xr:uid="{00000000-0005-0000-0000-000058150000}"/>
    <cellStyle name="20 % - Akzent3 2 2 2 4" xfId="2736" xr:uid="{00000000-0005-0000-0000-000059150000}"/>
    <cellStyle name="20 % - Akzent3 2 2 2 4 10" xfId="2737" xr:uid="{00000000-0005-0000-0000-00005A150000}"/>
    <cellStyle name="20 % - Akzent3 2 2 2 4 10 2" xfId="33078" xr:uid="{00000000-0005-0000-0000-00005B150000}"/>
    <cellStyle name="20 % - Akzent3 2 2 2 4 11" xfId="22256" xr:uid="{00000000-0005-0000-0000-00005C150000}"/>
    <cellStyle name="20 % - Akzent3 2 2 2 4 2" xfId="2738" xr:uid="{00000000-0005-0000-0000-00005D150000}"/>
    <cellStyle name="20 % - Akzent3 2 2 2 4 2 2" xfId="2739" xr:uid="{00000000-0005-0000-0000-00005E150000}"/>
    <cellStyle name="20 % - Akzent3 2 2 2 4 2 2 2" xfId="2740" xr:uid="{00000000-0005-0000-0000-00005F150000}"/>
    <cellStyle name="20 % - Akzent3 2 2 2 4 2 2 2 2" xfId="39156" xr:uid="{00000000-0005-0000-0000-000060150000}"/>
    <cellStyle name="20 % - Akzent3 2 2 2 4 2 2 3" xfId="28335" xr:uid="{00000000-0005-0000-0000-000061150000}"/>
    <cellStyle name="20 % - Akzent3 2 2 2 4 2 3" xfId="2741" xr:uid="{00000000-0005-0000-0000-000062150000}"/>
    <cellStyle name="20 % - Akzent3 2 2 2 4 2 3 2" xfId="33756" xr:uid="{00000000-0005-0000-0000-000063150000}"/>
    <cellStyle name="20 % - Akzent3 2 2 2 4 2 4" xfId="22934" xr:uid="{00000000-0005-0000-0000-000064150000}"/>
    <cellStyle name="20 % - Akzent3 2 2 2 4 3" xfId="2742" xr:uid="{00000000-0005-0000-0000-000065150000}"/>
    <cellStyle name="20 % - Akzent3 2 2 2 4 3 2" xfId="2743" xr:uid="{00000000-0005-0000-0000-000066150000}"/>
    <cellStyle name="20 % - Akzent3 2 2 2 4 3 2 2" xfId="2744" xr:uid="{00000000-0005-0000-0000-000067150000}"/>
    <cellStyle name="20 % - Akzent3 2 2 2 4 3 2 2 2" xfId="39814" xr:uid="{00000000-0005-0000-0000-000068150000}"/>
    <cellStyle name="20 % - Akzent3 2 2 2 4 3 2 3" xfId="28993" xr:uid="{00000000-0005-0000-0000-000069150000}"/>
    <cellStyle name="20 % - Akzent3 2 2 2 4 3 3" xfId="2745" xr:uid="{00000000-0005-0000-0000-00006A150000}"/>
    <cellStyle name="20 % - Akzent3 2 2 2 4 3 3 2" xfId="34414" xr:uid="{00000000-0005-0000-0000-00006B150000}"/>
    <cellStyle name="20 % - Akzent3 2 2 2 4 3 4" xfId="23592" xr:uid="{00000000-0005-0000-0000-00006C150000}"/>
    <cellStyle name="20 % - Akzent3 2 2 2 4 4" xfId="2746" xr:uid="{00000000-0005-0000-0000-00006D150000}"/>
    <cellStyle name="20 % - Akzent3 2 2 2 4 4 2" xfId="2747" xr:uid="{00000000-0005-0000-0000-00006E150000}"/>
    <cellStyle name="20 % - Akzent3 2 2 2 4 4 2 2" xfId="2748" xr:uid="{00000000-0005-0000-0000-00006F150000}"/>
    <cellStyle name="20 % - Akzent3 2 2 2 4 4 2 2 2" xfId="40488" xr:uid="{00000000-0005-0000-0000-000070150000}"/>
    <cellStyle name="20 % - Akzent3 2 2 2 4 4 2 3" xfId="29667" xr:uid="{00000000-0005-0000-0000-000071150000}"/>
    <cellStyle name="20 % - Akzent3 2 2 2 4 4 3" xfId="2749" xr:uid="{00000000-0005-0000-0000-000072150000}"/>
    <cellStyle name="20 % - Akzent3 2 2 2 4 4 3 2" xfId="35088" xr:uid="{00000000-0005-0000-0000-000073150000}"/>
    <cellStyle name="20 % - Akzent3 2 2 2 4 4 4" xfId="24266" xr:uid="{00000000-0005-0000-0000-000074150000}"/>
    <cellStyle name="20 % - Akzent3 2 2 2 4 5" xfId="2750" xr:uid="{00000000-0005-0000-0000-000075150000}"/>
    <cellStyle name="20 % - Akzent3 2 2 2 4 5 2" xfId="2751" xr:uid="{00000000-0005-0000-0000-000076150000}"/>
    <cellStyle name="20 % - Akzent3 2 2 2 4 5 2 2" xfId="2752" xr:uid="{00000000-0005-0000-0000-000077150000}"/>
    <cellStyle name="20 % - Akzent3 2 2 2 4 5 2 2 2" xfId="41162" xr:uid="{00000000-0005-0000-0000-000078150000}"/>
    <cellStyle name="20 % - Akzent3 2 2 2 4 5 2 3" xfId="30341" xr:uid="{00000000-0005-0000-0000-000079150000}"/>
    <cellStyle name="20 % - Akzent3 2 2 2 4 5 3" xfId="2753" xr:uid="{00000000-0005-0000-0000-00007A150000}"/>
    <cellStyle name="20 % - Akzent3 2 2 2 4 5 3 2" xfId="35762" xr:uid="{00000000-0005-0000-0000-00007B150000}"/>
    <cellStyle name="20 % - Akzent3 2 2 2 4 5 4" xfId="24940" xr:uid="{00000000-0005-0000-0000-00007C150000}"/>
    <cellStyle name="20 % - Akzent3 2 2 2 4 6" xfId="2754" xr:uid="{00000000-0005-0000-0000-00007D150000}"/>
    <cellStyle name="20 % - Akzent3 2 2 2 4 6 2" xfId="2755" xr:uid="{00000000-0005-0000-0000-00007E150000}"/>
    <cellStyle name="20 % - Akzent3 2 2 2 4 6 2 2" xfId="2756" xr:uid="{00000000-0005-0000-0000-00007F150000}"/>
    <cellStyle name="20 % - Akzent3 2 2 2 4 6 2 2 2" xfId="41836" xr:uid="{00000000-0005-0000-0000-000080150000}"/>
    <cellStyle name="20 % - Akzent3 2 2 2 4 6 2 3" xfId="31015" xr:uid="{00000000-0005-0000-0000-000081150000}"/>
    <cellStyle name="20 % - Akzent3 2 2 2 4 6 3" xfId="2757" xr:uid="{00000000-0005-0000-0000-000082150000}"/>
    <cellStyle name="20 % - Akzent3 2 2 2 4 6 3 2" xfId="36436" xr:uid="{00000000-0005-0000-0000-000083150000}"/>
    <cellStyle name="20 % - Akzent3 2 2 2 4 6 4" xfId="25614" xr:uid="{00000000-0005-0000-0000-000084150000}"/>
    <cellStyle name="20 % - Akzent3 2 2 2 4 7" xfId="2758" xr:uid="{00000000-0005-0000-0000-000085150000}"/>
    <cellStyle name="20 % - Akzent3 2 2 2 4 7 2" xfId="2759" xr:uid="{00000000-0005-0000-0000-000086150000}"/>
    <cellStyle name="20 % - Akzent3 2 2 2 4 7 2 2" xfId="2760" xr:uid="{00000000-0005-0000-0000-000087150000}"/>
    <cellStyle name="20 % - Akzent3 2 2 2 4 7 2 2 2" xfId="42510" xr:uid="{00000000-0005-0000-0000-000088150000}"/>
    <cellStyle name="20 % - Akzent3 2 2 2 4 7 2 3" xfId="31689" xr:uid="{00000000-0005-0000-0000-000089150000}"/>
    <cellStyle name="20 % - Akzent3 2 2 2 4 7 3" xfId="2761" xr:uid="{00000000-0005-0000-0000-00008A150000}"/>
    <cellStyle name="20 % - Akzent3 2 2 2 4 7 3 2" xfId="37110" xr:uid="{00000000-0005-0000-0000-00008B150000}"/>
    <cellStyle name="20 % - Akzent3 2 2 2 4 7 4" xfId="26288" xr:uid="{00000000-0005-0000-0000-00008C150000}"/>
    <cellStyle name="20 % - Akzent3 2 2 2 4 8" xfId="2762" xr:uid="{00000000-0005-0000-0000-00008D150000}"/>
    <cellStyle name="20 % - Akzent3 2 2 2 4 8 2" xfId="2763" xr:uid="{00000000-0005-0000-0000-00008E150000}"/>
    <cellStyle name="20 % - Akzent3 2 2 2 4 8 2 2" xfId="2764" xr:uid="{00000000-0005-0000-0000-00008F150000}"/>
    <cellStyle name="20 % - Akzent3 2 2 2 4 8 2 2 2" xfId="43203" xr:uid="{00000000-0005-0000-0000-000090150000}"/>
    <cellStyle name="20 % - Akzent3 2 2 2 4 8 2 3" xfId="32382" xr:uid="{00000000-0005-0000-0000-000091150000}"/>
    <cellStyle name="20 % - Akzent3 2 2 2 4 8 3" xfId="2765" xr:uid="{00000000-0005-0000-0000-000092150000}"/>
    <cellStyle name="20 % - Akzent3 2 2 2 4 8 3 2" xfId="37802" xr:uid="{00000000-0005-0000-0000-000093150000}"/>
    <cellStyle name="20 % - Akzent3 2 2 2 4 8 4" xfId="26981" xr:uid="{00000000-0005-0000-0000-000094150000}"/>
    <cellStyle name="20 % - Akzent3 2 2 2 4 9" xfId="2766" xr:uid="{00000000-0005-0000-0000-000095150000}"/>
    <cellStyle name="20 % - Akzent3 2 2 2 4 9 2" xfId="2767" xr:uid="{00000000-0005-0000-0000-000096150000}"/>
    <cellStyle name="20 % - Akzent3 2 2 2 4 9 2 2" xfId="38478" xr:uid="{00000000-0005-0000-0000-000097150000}"/>
    <cellStyle name="20 % - Akzent3 2 2 2 4 9 3" xfId="27657" xr:uid="{00000000-0005-0000-0000-000098150000}"/>
    <cellStyle name="20 % - Akzent3 2 2 2 5" xfId="2768" xr:uid="{00000000-0005-0000-0000-000099150000}"/>
    <cellStyle name="20 % - Akzent3 2 2 2 5 2" xfId="2769" xr:uid="{00000000-0005-0000-0000-00009A150000}"/>
    <cellStyle name="20 % - Akzent3 2 2 2 5 2 2" xfId="2770" xr:uid="{00000000-0005-0000-0000-00009B150000}"/>
    <cellStyle name="20 % - Akzent3 2 2 2 5 2 2 2" xfId="38761" xr:uid="{00000000-0005-0000-0000-00009C150000}"/>
    <cellStyle name="20 % - Akzent3 2 2 2 5 2 3" xfId="27940" xr:uid="{00000000-0005-0000-0000-00009D150000}"/>
    <cellStyle name="20 % - Akzent3 2 2 2 5 3" xfId="2771" xr:uid="{00000000-0005-0000-0000-00009E150000}"/>
    <cellStyle name="20 % - Akzent3 2 2 2 5 3 2" xfId="33361" xr:uid="{00000000-0005-0000-0000-00009F150000}"/>
    <cellStyle name="20 % - Akzent3 2 2 2 5 4" xfId="22539" xr:uid="{00000000-0005-0000-0000-0000A0150000}"/>
    <cellStyle name="20 % - Akzent3 2 2 2 6" xfId="2772" xr:uid="{00000000-0005-0000-0000-0000A1150000}"/>
    <cellStyle name="20 % - Akzent3 2 2 2 6 2" xfId="2773" xr:uid="{00000000-0005-0000-0000-0000A2150000}"/>
    <cellStyle name="20 % - Akzent3 2 2 2 6 2 2" xfId="2774" xr:uid="{00000000-0005-0000-0000-0000A3150000}"/>
    <cellStyle name="20 % - Akzent3 2 2 2 6 2 2 2" xfId="39419" xr:uid="{00000000-0005-0000-0000-0000A4150000}"/>
    <cellStyle name="20 % - Akzent3 2 2 2 6 2 3" xfId="28598" xr:uid="{00000000-0005-0000-0000-0000A5150000}"/>
    <cellStyle name="20 % - Akzent3 2 2 2 6 3" xfId="2775" xr:uid="{00000000-0005-0000-0000-0000A6150000}"/>
    <cellStyle name="20 % - Akzent3 2 2 2 6 3 2" xfId="34019" xr:uid="{00000000-0005-0000-0000-0000A7150000}"/>
    <cellStyle name="20 % - Akzent3 2 2 2 6 4" xfId="23197" xr:uid="{00000000-0005-0000-0000-0000A8150000}"/>
    <cellStyle name="20 % - Akzent3 2 2 2 7" xfId="2776" xr:uid="{00000000-0005-0000-0000-0000A9150000}"/>
    <cellStyle name="20 % - Akzent3 2 2 2 7 2" xfId="2777" xr:uid="{00000000-0005-0000-0000-0000AA150000}"/>
    <cellStyle name="20 % - Akzent3 2 2 2 7 2 2" xfId="2778" xr:uid="{00000000-0005-0000-0000-0000AB150000}"/>
    <cellStyle name="20 % - Akzent3 2 2 2 7 2 2 2" xfId="40093" xr:uid="{00000000-0005-0000-0000-0000AC150000}"/>
    <cellStyle name="20 % - Akzent3 2 2 2 7 2 3" xfId="29272" xr:uid="{00000000-0005-0000-0000-0000AD150000}"/>
    <cellStyle name="20 % - Akzent3 2 2 2 7 3" xfId="2779" xr:uid="{00000000-0005-0000-0000-0000AE150000}"/>
    <cellStyle name="20 % - Akzent3 2 2 2 7 3 2" xfId="34693" xr:uid="{00000000-0005-0000-0000-0000AF150000}"/>
    <cellStyle name="20 % - Akzent3 2 2 2 7 4" xfId="23871" xr:uid="{00000000-0005-0000-0000-0000B0150000}"/>
    <cellStyle name="20 % - Akzent3 2 2 2 8" xfId="2780" xr:uid="{00000000-0005-0000-0000-0000B1150000}"/>
    <cellStyle name="20 % - Akzent3 2 2 2 8 2" xfId="2781" xr:uid="{00000000-0005-0000-0000-0000B2150000}"/>
    <cellStyle name="20 % - Akzent3 2 2 2 8 2 2" xfId="2782" xr:uid="{00000000-0005-0000-0000-0000B3150000}"/>
    <cellStyle name="20 % - Akzent3 2 2 2 8 2 2 2" xfId="40767" xr:uid="{00000000-0005-0000-0000-0000B4150000}"/>
    <cellStyle name="20 % - Akzent3 2 2 2 8 2 3" xfId="29946" xr:uid="{00000000-0005-0000-0000-0000B5150000}"/>
    <cellStyle name="20 % - Akzent3 2 2 2 8 3" xfId="2783" xr:uid="{00000000-0005-0000-0000-0000B6150000}"/>
    <cellStyle name="20 % - Akzent3 2 2 2 8 3 2" xfId="35367" xr:uid="{00000000-0005-0000-0000-0000B7150000}"/>
    <cellStyle name="20 % - Akzent3 2 2 2 8 4" xfId="24545" xr:uid="{00000000-0005-0000-0000-0000B8150000}"/>
    <cellStyle name="20 % - Akzent3 2 2 2 9" xfId="2784" xr:uid="{00000000-0005-0000-0000-0000B9150000}"/>
    <cellStyle name="20 % - Akzent3 2 2 2 9 2" xfId="2785" xr:uid="{00000000-0005-0000-0000-0000BA150000}"/>
    <cellStyle name="20 % - Akzent3 2 2 2 9 2 2" xfId="2786" xr:uid="{00000000-0005-0000-0000-0000BB150000}"/>
    <cellStyle name="20 % - Akzent3 2 2 2 9 2 2 2" xfId="41441" xr:uid="{00000000-0005-0000-0000-0000BC150000}"/>
    <cellStyle name="20 % - Akzent3 2 2 2 9 2 3" xfId="30620" xr:uid="{00000000-0005-0000-0000-0000BD150000}"/>
    <cellStyle name="20 % - Akzent3 2 2 2 9 3" xfId="2787" xr:uid="{00000000-0005-0000-0000-0000BE150000}"/>
    <cellStyle name="20 % - Akzent3 2 2 2 9 3 2" xfId="36041" xr:uid="{00000000-0005-0000-0000-0000BF150000}"/>
    <cellStyle name="20 % - Akzent3 2 2 2 9 4" xfId="25219" xr:uid="{00000000-0005-0000-0000-0000C0150000}"/>
    <cellStyle name="20 % - Akzent3 2 2 3" xfId="2788" xr:uid="{00000000-0005-0000-0000-0000C1150000}"/>
    <cellStyle name="20 % - Akzent3 2 2 3 10" xfId="2789" xr:uid="{00000000-0005-0000-0000-0000C2150000}"/>
    <cellStyle name="20 % - Akzent3 2 2 3 10 2" xfId="2790" xr:uid="{00000000-0005-0000-0000-0000C3150000}"/>
    <cellStyle name="20 % - Akzent3 2 2 3 10 2 2" xfId="38150" xr:uid="{00000000-0005-0000-0000-0000C4150000}"/>
    <cellStyle name="20 % - Akzent3 2 2 3 10 3" xfId="27329" xr:uid="{00000000-0005-0000-0000-0000C5150000}"/>
    <cellStyle name="20 % - Akzent3 2 2 3 11" xfId="2791" xr:uid="{00000000-0005-0000-0000-0000C6150000}"/>
    <cellStyle name="20 % - Akzent3 2 2 3 11 2" xfId="32750" xr:uid="{00000000-0005-0000-0000-0000C7150000}"/>
    <cellStyle name="20 % - Akzent3 2 2 3 12" xfId="21928" xr:uid="{00000000-0005-0000-0000-0000C8150000}"/>
    <cellStyle name="20 % - Akzent3 2 2 3 2" xfId="2792" xr:uid="{00000000-0005-0000-0000-0000C9150000}"/>
    <cellStyle name="20 % - Akzent3 2 2 3 2 10" xfId="2793" xr:uid="{00000000-0005-0000-0000-0000CA150000}"/>
    <cellStyle name="20 % - Akzent3 2 2 3 2 10 2" xfId="33145" xr:uid="{00000000-0005-0000-0000-0000CB150000}"/>
    <cellStyle name="20 % - Akzent3 2 2 3 2 11" xfId="22323" xr:uid="{00000000-0005-0000-0000-0000CC150000}"/>
    <cellStyle name="20 % - Akzent3 2 2 3 2 2" xfId="2794" xr:uid="{00000000-0005-0000-0000-0000CD150000}"/>
    <cellStyle name="20 % - Akzent3 2 2 3 2 2 2" xfId="2795" xr:uid="{00000000-0005-0000-0000-0000CE150000}"/>
    <cellStyle name="20 % - Akzent3 2 2 3 2 2 2 2" xfId="2796" xr:uid="{00000000-0005-0000-0000-0000CF150000}"/>
    <cellStyle name="20 % - Akzent3 2 2 3 2 2 2 2 2" xfId="39223" xr:uid="{00000000-0005-0000-0000-0000D0150000}"/>
    <cellStyle name="20 % - Akzent3 2 2 3 2 2 2 3" xfId="28402" xr:uid="{00000000-0005-0000-0000-0000D1150000}"/>
    <cellStyle name="20 % - Akzent3 2 2 3 2 2 3" xfId="2797" xr:uid="{00000000-0005-0000-0000-0000D2150000}"/>
    <cellStyle name="20 % - Akzent3 2 2 3 2 2 3 2" xfId="33823" xr:uid="{00000000-0005-0000-0000-0000D3150000}"/>
    <cellStyle name="20 % - Akzent3 2 2 3 2 2 4" xfId="23001" xr:uid="{00000000-0005-0000-0000-0000D4150000}"/>
    <cellStyle name="20 % - Akzent3 2 2 3 2 3" xfId="2798" xr:uid="{00000000-0005-0000-0000-0000D5150000}"/>
    <cellStyle name="20 % - Akzent3 2 2 3 2 3 2" xfId="2799" xr:uid="{00000000-0005-0000-0000-0000D6150000}"/>
    <cellStyle name="20 % - Akzent3 2 2 3 2 3 2 2" xfId="2800" xr:uid="{00000000-0005-0000-0000-0000D7150000}"/>
    <cellStyle name="20 % - Akzent3 2 2 3 2 3 2 2 2" xfId="39881" xr:uid="{00000000-0005-0000-0000-0000D8150000}"/>
    <cellStyle name="20 % - Akzent3 2 2 3 2 3 2 3" xfId="29060" xr:uid="{00000000-0005-0000-0000-0000D9150000}"/>
    <cellStyle name="20 % - Akzent3 2 2 3 2 3 3" xfId="2801" xr:uid="{00000000-0005-0000-0000-0000DA150000}"/>
    <cellStyle name="20 % - Akzent3 2 2 3 2 3 3 2" xfId="34481" xr:uid="{00000000-0005-0000-0000-0000DB150000}"/>
    <cellStyle name="20 % - Akzent3 2 2 3 2 3 4" xfId="23659" xr:uid="{00000000-0005-0000-0000-0000DC150000}"/>
    <cellStyle name="20 % - Akzent3 2 2 3 2 4" xfId="2802" xr:uid="{00000000-0005-0000-0000-0000DD150000}"/>
    <cellStyle name="20 % - Akzent3 2 2 3 2 4 2" xfId="2803" xr:uid="{00000000-0005-0000-0000-0000DE150000}"/>
    <cellStyle name="20 % - Akzent3 2 2 3 2 4 2 2" xfId="2804" xr:uid="{00000000-0005-0000-0000-0000DF150000}"/>
    <cellStyle name="20 % - Akzent3 2 2 3 2 4 2 2 2" xfId="40555" xr:uid="{00000000-0005-0000-0000-0000E0150000}"/>
    <cellStyle name="20 % - Akzent3 2 2 3 2 4 2 3" xfId="29734" xr:uid="{00000000-0005-0000-0000-0000E1150000}"/>
    <cellStyle name="20 % - Akzent3 2 2 3 2 4 3" xfId="2805" xr:uid="{00000000-0005-0000-0000-0000E2150000}"/>
    <cellStyle name="20 % - Akzent3 2 2 3 2 4 3 2" xfId="35155" xr:uid="{00000000-0005-0000-0000-0000E3150000}"/>
    <cellStyle name="20 % - Akzent3 2 2 3 2 4 4" xfId="24333" xr:uid="{00000000-0005-0000-0000-0000E4150000}"/>
    <cellStyle name="20 % - Akzent3 2 2 3 2 5" xfId="2806" xr:uid="{00000000-0005-0000-0000-0000E5150000}"/>
    <cellStyle name="20 % - Akzent3 2 2 3 2 5 2" xfId="2807" xr:uid="{00000000-0005-0000-0000-0000E6150000}"/>
    <cellStyle name="20 % - Akzent3 2 2 3 2 5 2 2" xfId="2808" xr:uid="{00000000-0005-0000-0000-0000E7150000}"/>
    <cellStyle name="20 % - Akzent3 2 2 3 2 5 2 2 2" xfId="41229" xr:uid="{00000000-0005-0000-0000-0000E8150000}"/>
    <cellStyle name="20 % - Akzent3 2 2 3 2 5 2 3" xfId="30408" xr:uid="{00000000-0005-0000-0000-0000E9150000}"/>
    <cellStyle name="20 % - Akzent3 2 2 3 2 5 3" xfId="2809" xr:uid="{00000000-0005-0000-0000-0000EA150000}"/>
    <cellStyle name="20 % - Akzent3 2 2 3 2 5 3 2" xfId="35829" xr:uid="{00000000-0005-0000-0000-0000EB150000}"/>
    <cellStyle name="20 % - Akzent3 2 2 3 2 5 4" xfId="25007" xr:uid="{00000000-0005-0000-0000-0000EC150000}"/>
    <cellStyle name="20 % - Akzent3 2 2 3 2 6" xfId="2810" xr:uid="{00000000-0005-0000-0000-0000ED150000}"/>
    <cellStyle name="20 % - Akzent3 2 2 3 2 6 2" xfId="2811" xr:uid="{00000000-0005-0000-0000-0000EE150000}"/>
    <cellStyle name="20 % - Akzent3 2 2 3 2 6 2 2" xfId="2812" xr:uid="{00000000-0005-0000-0000-0000EF150000}"/>
    <cellStyle name="20 % - Akzent3 2 2 3 2 6 2 2 2" xfId="41903" xr:uid="{00000000-0005-0000-0000-0000F0150000}"/>
    <cellStyle name="20 % - Akzent3 2 2 3 2 6 2 3" xfId="31082" xr:uid="{00000000-0005-0000-0000-0000F1150000}"/>
    <cellStyle name="20 % - Akzent3 2 2 3 2 6 3" xfId="2813" xr:uid="{00000000-0005-0000-0000-0000F2150000}"/>
    <cellStyle name="20 % - Akzent3 2 2 3 2 6 3 2" xfId="36503" xr:uid="{00000000-0005-0000-0000-0000F3150000}"/>
    <cellStyle name="20 % - Akzent3 2 2 3 2 6 4" xfId="25681" xr:uid="{00000000-0005-0000-0000-0000F4150000}"/>
    <cellStyle name="20 % - Akzent3 2 2 3 2 7" xfId="2814" xr:uid="{00000000-0005-0000-0000-0000F5150000}"/>
    <cellStyle name="20 % - Akzent3 2 2 3 2 7 2" xfId="2815" xr:uid="{00000000-0005-0000-0000-0000F6150000}"/>
    <cellStyle name="20 % - Akzent3 2 2 3 2 7 2 2" xfId="2816" xr:uid="{00000000-0005-0000-0000-0000F7150000}"/>
    <cellStyle name="20 % - Akzent3 2 2 3 2 7 2 2 2" xfId="42577" xr:uid="{00000000-0005-0000-0000-0000F8150000}"/>
    <cellStyle name="20 % - Akzent3 2 2 3 2 7 2 3" xfId="31756" xr:uid="{00000000-0005-0000-0000-0000F9150000}"/>
    <cellStyle name="20 % - Akzent3 2 2 3 2 7 3" xfId="2817" xr:uid="{00000000-0005-0000-0000-0000FA150000}"/>
    <cellStyle name="20 % - Akzent3 2 2 3 2 7 3 2" xfId="37177" xr:uid="{00000000-0005-0000-0000-0000FB150000}"/>
    <cellStyle name="20 % - Akzent3 2 2 3 2 7 4" xfId="26355" xr:uid="{00000000-0005-0000-0000-0000FC150000}"/>
    <cellStyle name="20 % - Akzent3 2 2 3 2 8" xfId="2818" xr:uid="{00000000-0005-0000-0000-0000FD150000}"/>
    <cellStyle name="20 % - Akzent3 2 2 3 2 8 2" xfId="2819" xr:uid="{00000000-0005-0000-0000-0000FE150000}"/>
    <cellStyle name="20 % - Akzent3 2 2 3 2 8 2 2" xfId="2820" xr:uid="{00000000-0005-0000-0000-0000FF150000}"/>
    <cellStyle name="20 % - Akzent3 2 2 3 2 8 2 2 2" xfId="43270" xr:uid="{00000000-0005-0000-0000-000000160000}"/>
    <cellStyle name="20 % - Akzent3 2 2 3 2 8 2 3" xfId="32449" xr:uid="{00000000-0005-0000-0000-000001160000}"/>
    <cellStyle name="20 % - Akzent3 2 2 3 2 8 3" xfId="2821" xr:uid="{00000000-0005-0000-0000-000002160000}"/>
    <cellStyle name="20 % - Akzent3 2 2 3 2 8 3 2" xfId="37869" xr:uid="{00000000-0005-0000-0000-000003160000}"/>
    <cellStyle name="20 % - Akzent3 2 2 3 2 8 4" xfId="27048" xr:uid="{00000000-0005-0000-0000-000004160000}"/>
    <cellStyle name="20 % - Akzent3 2 2 3 2 9" xfId="2822" xr:uid="{00000000-0005-0000-0000-000005160000}"/>
    <cellStyle name="20 % - Akzent3 2 2 3 2 9 2" xfId="2823" xr:uid="{00000000-0005-0000-0000-000006160000}"/>
    <cellStyle name="20 % - Akzent3 2 2 3 2 9 2 2" xfId="38545" xr:uid="{00000000-0005-0000-0000-000007160000}"/>
    <cellStyle name="20 % - Akzent3 2 2 3 2 9 3" xfId="27724" xr:uid="{00000000-0005-0000-0000-000008160000}"/>
    <cellStyle name="20 % - Akzent3 2 2 3 3" xfId="2824" xr:uid="{00000000-0005-0000-0000-000009160000}"/>
    <cellStyle name="20 % - Akzent3 2 2 3 3 2" xfId="2825" xr:uid="{00000000-0005-0000-0000-00000A160000}"/>
    <cellStyle name="20 % - Akzent3 2 2 3 3 2 2" xfId="2826" xr:uid="{00000000-0005-0000-0000-00000B160000}"/>
    <cellStyle name="20 % - Akzent3 2 2 3 3 2 2 2" xfId="38828" xr:uid="{00000000-0005-0000-0000-00000C160000}"/>
    <cellStyle name="20 % - Akzent3 2 2 3 3 2 3" xfId="28007" xr:uid="{00000000-0005-0000-0000-00000D160000}"/>
    <cellStyle name="20 % - Akzent3 2 2 3 3 3" xfId="2827" xr:uid="{00000000-0005-0000-0000-00000E160000}"/>
    <cellStyle name="20 % - Akzent3 2 2 3 3 3 2" xfId="33428" xr:uid="{00000000-0005-0000-0000-00000F160000}"/>
    <cellStyle name="20 % - Akzent3 2 2 3 3 4" xfId="22606" xr:uid="{00000000-0005-0000-0000-000010160000}"/>
    <cellStyle name="20 % - Akzent3 2 2 3 4" xfId="2828" xr:uid="{00000000-0005-0000-0000-000011160000}"/>
    <cellStyle name="20 % - Akzent3 2 2 3 4 2" xfId="2829" xr:uid="{00000000-0005-0000-0000-000012160000}"/>
    <cellStyle name="20 % - Akzent3 2 2 3 4 2 2" xfId="2830" xr:uid="{00000000-0005-0000-0000-000013160000}"/>
    <cellStyle name="20 % - Akzent3 2 2 3 4 2 2 2" xfId="39486" xr:uid="{00000000-0005-0000-0000-000014160000}"/>
    <cellStyle name="20 % - Akzent3 2 2 3 4 2 3" xfId="28665" xr:uid="{00000000-0005-0000-0000-000015160000}"/>
    <cellStyle name="20 % - Akzent3 2 2 3 4 3" xfId="2831" xr:uid="{00000000-0005-0000-0000-000016160000}"/>
    <cellStyle name="20 % - Akzent3 2 2 3 4 3 2" xfId="34086" xr:uid="{00000000-0005-0000-0000-000017160000}"/>
    <cellStyle name="20 % - Akzent3 2 2 3 4 4" xfId="23264" xr:uid="{00000000-0005-0000-0000-000018160000}"/>
    <cellStyle name="20 % - Akzent3 2 2 3 5" xfId="2832" xr:uid="{00000000-0005-0000-0000-000019160000}"/>
    <cellStyle name="20 % - Akzent3 2 2 3 5 2" xfId="2833" xr:uid="{00000000-0005-0000-0000-00001A160000}"/>
    <cellStyle name="20 % - Akzent3 2 2 3 5 2 2" xfId="2834" xr:uid="{00000000-0005-0000-0000-00001B160000}"/>
    <cellStyle name="20 % - Akzent3 2 2 3 5 2 2 2" xfId="40160" xr:uid="{00000000-0005-0000-0000-00001C160000}"/>
    <cellStyle name="20 % - Akzent3 2 2 3 5 2 3" xfId="29339" xr:uid="{00000000-0005-0000-0000-00001D160000}"/>
    <cellStyle name="20 % - Akzent3 2 2 3 5 3" xfId="2835" xr:uid="{00000000-0005-0000-0000-00001E160000}"/>
    <cellStyle name="20 % - Akzent3 2 2 3 5 3 2" xfId="34760" xr:uid="{00000000-0005-0000-0000-00001F160000}"/>
    <cellStyle name="20 % - Akzent3 2 2 3 5 4" xfId="23938" xr:uid="{00000000-0005-0000-0000-000020160000}"/>
    <cellStyle name="20 % - Akzent3 2 2 3 6" xfId="2836" xr:uid="{00000000-0005-0000-0000-000021160000}"/>
    <cellStyle name="20 % - Akzent3 2 2 3 6 2" xfId="2837" xr:uid="{00000000-0005-0000-0000-000022160000}"/>
    <cellStyle name="20 % - Akzent3 2 2 3 6 2 2" xfId="2838" xr:uid="{00000000-0005-0000-0000-000023160000}"/>
    <cellStyle name="20 % - Akzent3 2 2 3 6 2 2 2" xfId="40834" xr:uid="{00000000-0005-0000-0000-000024160000}"/>
    <cellStyle name="20 % - Akzent3 2 2 3 6 2 3" xfId="30013" xr:uid="{00000000-0005-0000-0000-000025160000}"/>
    <cellStyle name="20 % - Akzent3 2 2 3 6 3" xfId="2839" xr:uid="{00000000-0005-0000-0000-000026160000}"/>
    <cellStyle name="20 % - Akzent3 2 2 3 6 3 2" xfId="35434" xr:uid="{00000000-0005-0000-0000-000027160000}"/>
    <cellStyle name="20 % - Akzent3 2 2 3 6 4" xfId="24612" xr:uid="{00000000-0005-0000-0000-000028160000}"/>
    <cellStyle name="20 % - Akzent3 2 2 3 7" xfId="2840" xr:uid="{00000000-0005-0000-0000-000029160000}"/>
    <cellStyle name="20 % - Akzent3 2 2 3 7 2" xfId="2841" xr:uid="{00000000-0005-0000-0000-00002A160000}"/>
    <cellStyle name="20 % - Akzent3 2 2 3 7 2 2" xfId="2842" xr:uid="{00000000-0005-0000-0000-00002B160000}"/>
    <cellStyle name="20 % - Akzent3 2 2 3 7 2 2 2" xfId="41508" xr:uid="{00000000-0005-0000-0000-00002C160000}"/>
    <cellStyle name="20 % - Akzent3 2 2 3 7 2 3" xfId="30687" xr:uid="{00000000-0005-0000-0000-00002D160000}"/>
    <cellStyle name="20 % - Akzent3 2 2 3 7 3" xfId="2843" xr:uid="{00000000-0005-0000-0000-00002E160000}"/>
    <cellStyle name="20 % - Akzent3 2 2 3 7 3 2" xfId="36108" xr:uid="{00000000-0005-0000-0000-00002F160000}"/>
    <cellStyle name="20 % - Akzent3 2 2 3 7 4" xfId="25286" xr:uid="{00000000-0005-0000-0000-000030160000}"/>
    <cellStyle name="20 % - Akzent3 2 2 3 8" xfId="2844" xr:uid="{00000000-0005-0000-0000-000031160000}"/>
    <cellStyle name="20 % - Akzent3 2 2 3 8 2" xfId="2845" xr:uid="{00000000-0005-0000-0000-000032160000}"/>
    <cellStyle name="20 % - Akzent3 2 2 3 8 2 2" xfId="2846" xr:uid="{00000000-0005-0000-0000-000033160000}"/>
    <cellStyle name="20 % - Akzent3 2 2 3 8 2 2 2" xfId="42182" xr:uid="{00000000-0005-0000-0000-000034160000}"/>
    <cellStyle name="20 % - Akzent3 2 2 3 8 2 3" xfId="31361" xr:uid="{00000000-0005-0000-0000-000035160000}"/>
    <cellStyle name="20 % - Akzent3 2 2 3 8 3" xfId="2847" xr:uid="{00000000-0005-0000-0000-000036160000}"/>
    <cellStyle name="20 % - Akzent3 2 2 3 8 3 2" xfId="36782" xr:uid="{00000000-0005-0000-0000-000037160000}"/>
    <cellStyle name="20 % - Akzent3 2 2 3 8 4" xfId="25960" xr:uid="{00000000-0005-0000-0000-000038160000}"/>
    <cellStyle name="20 % - Akzent3 2 2 3 9" xfId="2848" xr:uid="{00000000-0005-0000-0000-000039160000}"/>
    <cellStyle name="20 % - Akzent3 2 2 3 9 2" xfId="2849" xr:uid="{00000000-0005-0000-0000-00003A160000}"/>
    <cellStyle name="20 % - Akzent3 2 2 3 9 2 2" xfId="2850" xr:uid="{00000000-0005-0000-0000-00003B160000}"/>
    <cellStyle name="20 % - Akzent3 2 2 3 9 2 2 2" xfId="42875" xr:uid="{00000000-0005-0000-0000-00003C160000}"/>
    <cellStyle name="20 % - Akzent3 2 2 3 9 2 3" xfId="32054" xr:uid="{00000000-0005-0000-0000-00003D160000}"/>
    <cellStyle name="20 % - Akzent3 2 2 3 9 3" xfId="2851" xr:uid="{00000000-0005-0000-0000-00003E160000}"/>
    <cellStyle name="20 % - Akzent3 2 2 3 9 3 2" xfId="37474" xr:uid="{00000000-0005-0000-0000-00003F160000}"/>
    <cellStyle name="20 % - Akzent3 2 2 3 9 4" xfId="26653" xr:uid="{00000000-0005-0000-0000-000040160000}"/>
    <cellStyle name="20 % - Akzent3 2 2 4" xfId="2852" xr:uid="{00000000-0005-0000-0000-000041160000}"/>
    <cellStyle name="20 % - Akzent3 2 2 4 10" xfId="2853" xr:uid="{00000000-0005-0000-0000-000042160000}"/>
    <cellStyle name="20 % - Akzent3 2 2 4 10 2" xfId="32882" xr:uid="{00000000-0005-0000-0000-000043160000}"/>
    <cellStyle name="20 % - Akzent3 2 2 4 11" xfId="22060" xr:uid="{00000000-0005-0000-0000-000044160000}"/>
    <cellStyle name="20 % - Akzent3 2 2 4 2" xfId="2854" xr:uid="{00000000-0005-0000-0000-000045160000}"/>
    <cellStyle name="20 % - Akzent3 2 2 4 2 2" xfId="2855" xr:uid="{00000000-0005-0000-0000-000046160000}"/>
    <cellStyle name="20 % - Akzent3 2 2 4 2 2 2" xfId="2856" xr:uid="{00000000-0005-0000-0000-000047160000}"/>
    <cellStyle name="20 % - Akzent3 2 2 4 2 2 2 2" xfId="38960" xr:uid="{00000000-0005-0000-0000-000048160000}"/>
    <cellStyle name="20 % - Akzent3 2 2 4 2 2 3" xfId="28139" xr:uid="{00000000-0005-0000-0000-000049160000}"/>
    <cellStyle name="20 % - Akzent3 2 2 4 2 3" xfId="2857" xr:uid="{00000000-0005-0000-0000-00004A160000}"/>
    <cellStyle name="20 % - Akzent3 2 2 4 2 3 2" xfId="33560" xr:uid="{00000000-0005-0000-0000-00004B160000}"/>
    <cellStyle name="20 % - Akzent3 2 2 4 2 4" xfId="22738" xr:uid="{00000000-0005-0000-0000-00004C160000}"/>
    <cellStyle name="20 % - Akzent3 2 2 4 3" xfId="2858" xr:uid="{00000000-0005-0000-0000-00004D160000}"/>
    <cellStyle name="20 % - Akzent3 2 2 4 3 2" xfId="2859" xr:uid="{00000000-0005-0000-0000-00004E160000}"/>
    <cellStyle name="20 % - Akzent3 2 2 4 3 2 2" xfId="2860" xr:uid="{00000000-0005-0000-0000-00004F160000}"/>
    <cellStyle name="20 % - Akzent3 2 2 4 3 2 2 2" xfId="39618" xr:uid="{00000000-0005-0000-0000-000050160000}"/>
    <cellStyle name="20 % - Akzent3 2 2 4 3 2 3" xfId="28797" xr:uid="{00000000-0005-0000-0000-000051160000}"/>
    <cellStyle name="20 % - Akzent3 2 2 4 3 3" xfId="2861" xr:uid="{00000000-0005-0000-0000-000052160000}"/>
    <cellStyle name="20 % - Akzent3 2 2 4 3 3 2" xfId="34218" xr:uid="{00000000-0005-0000-0000-000053160000}"/>
    <cellStyle name="20 % - Akzent3 2 2 4 3 4" xfId="23396" xr:uid="{00000000-0005-0000-0000-000054160000}"/>
    <cellStyle name="20 % - Akzent3 2 2 4 4" xfId="2862" xr:uid="{00000000-0005-0000-0000-000055160000}"/>
    <cellStyle name="20 % - Akzent3 2 2 4 4 2" xfId="2863" xr:uid="{00000000-0005-0000-0000-000056160000}"/>
    <cellStyle name="20 % - Akzent3 2 2 4 4 2 2" xfId="2864" xr:uid="{00000000-0005-0000-0000-000057160000}"/>
    <cellStyle name="20 % - Akzent3 2 2 4 4 2 2 2" xfId="40292" xr:uid="{00000000-0005-0000-0000-000058160000}"/>
    <cellStyle name="20 % - Akzent3 2 2 4 4 2 3" xfId="29471" xr:uid="{00000000-0005-0000-0000-000059160000}"/>
    <cellStyle name="20 % - Akzent3 2 2 4 4 3" xfId="2865" xr:uid="{00000000-0005-0000-0000-00005A160000}"/>
    <cellStyle name="20 % - Akzent3 2 2 4 4 3 2" xfId="34892" xr:uid="{00000000-0005-0000-0000-00005B160000}"/>
    <cellStyle name="20 % - Akzent3 2 2 4 4 4" xfId="24070" xr:uid="{00000000-0005-0000-0000-00005C160000}"/>
    <cellStyle name="20 % - Akzent3 2 2 4 5" xfId="2866" xr:uid="{00000000-0005-0000-0000-00005D160000}"/>
    <cellStyle name="20 % - Akzent3 2 2 4 5 2" xfId="2867" xr:uid="{00000000-0005-0000-0000-00005E160000}"/>
    <cellStyle name="20 % - Akzent3 2 2 4 5 2 2" xfId="2868" xr:uid="{00000000-0005-0000-0000-00005F160000}"/>
    <cellStyle name="20 % - Akzent3 2 2 4 5 2 2 2" xfId="40966" xr:uid="{00000000-0005-0000-0000-000060160000}"/>
    <cellStyle name="20 % - Akzent3 2 2 4 5 2 3" xfId="30145" xr:uid="{00000000-0005-0000-0000-000061160000}"/>
    <cellStyle name="20 % - Akzent3 2 2 4 5 3" xfId="2869" xr:uid="{00000000-0005-0000-0000-000062160000}"/>
    <cellStyle name="20 % - Akzent3 2 2 4 5 3 2" xfId="35566" xr:uid="{00000000-0005-0000-0000-000063160000}"/>
    <cellStyle name="20 % - Akzent3 2 2 4 5 4" xfId="24744" xr:uid="{00000000-0005-0000-0000-000064160000}"/>
    <cellStyle name="20 % - Akzent3 2 2 4 6" xfId="2870" xr:uid="{00000000-0005-0000-0000-000065160000}"/>
    <cellStyle name="20 % - Akzent3 2 2 4 6 2" xfId="2871" xr:uid="{00000000-0005-0000-0000-000066160000}"/>
    <cellStyle name="20 % - Akzent3 2 2 4 6 2 2" xfId="2872" xr:uid="{00000000-0005-0000-0000-000067160000}"/>
    <cellStyle name="20 % - Akzent3 2 2 4 6 2 2 2" xfId="41640" xr:uid="{00000000-0005-0000-0000-000068160000}"/>
    <cellStyle name="20 % - Akzent3 2 2 4 6 2 3" xfId="30819" xr:uid="{00000000-0005-0000-0000-000069160000}"/>
    <cellStyle name="20 % - Akzent3 2 2 4 6 3" xfId="2873" xr:uid="{00000000-0005-0000-0000-00006A160000}"/>
    <cellStyle name="20 % - Akzent3 2 2 4 6 3 2" xfId="36240" xr:uid="{00000000-0005-0000-0000-00006B160000}"/>
    <cellStyle name="20 % - Akzent3 2 2 4 6 4" xfId="25418" xr:uid="{00000000-0005-0000-0000-00006C160000}"/>
    <cellStyle name="20 % - Akzent3 2 2 4 7" xfId="2874" xr:uid="{00000000-0005-0000-0000-00006D160000}"/>
    <cellStyle name="20 % - Akzent3 2 2 4 7 2" xfId="2875" xr:uid="{00000000-0005-0000-0000-00006E160000}"/>
    <cellStyle name="20 % - Akzent3 2 2 4 7 2 2" xfId="2876" xr:uid="{00000000-0005-0000-0000-00006F160000}"/>
    <cellStyle name="20 % - Akzent3 2 2 4 7 2 2 2" xfId="42314" xr:uid="{00000000-0005-0000-0000-000070160000}"/>
    <cellStyle name="20 % - Akzent3 2 2 4 7 2 3" xfId="31493" xr:uid="{00000000-0005-0000-0000-000071160000}"/>
    <cellStyle name="20 % - Akzent3 2 2 4 7 3" xfId="2877" xr:uid="{00000000-0005-0000-0000-000072160000}"/>
    <cellStyle name="20 % - Akzent3 2 2 4 7 3 2" xfId="36914" xr:uid="{00000000-0005-0000-0000-000073160000}"/>
    <cellStyle name="20 % - Akzent3 2 2 4 7 4" xfId="26092" xr:uid="{00000000-0005-0000-0000-000074160000}"/>
    <cellStyle name="20 % - Akzent3 2 2 4 8" xfId="2878" xr:uid="{00000000-0005-0000-0000-000075160000}"/>
    <cellStyle name="20 % - Akzent3 2 2 4 8 2" xfId="2879" xr:uid="{00000000-0005-0000-0000-000076160000}"/>
    <cellStyle name="20 % - Akzent3 2 2 4 8 2 2" xfId="2880" xr:uid="{00000000-0005-0000-0000-000077160000}"/>
    <cellStyle name="20 % - Akzent3 2 2 4 8 2 2 2" xfId="43007" xr:uid="{00000000-0005-0000-0000-000078160000}"/>
    <cellStyle name="20 % - Akzent3 2 2 4 8 2 3" xfId="32186" xr:uid="{00000000-0005-0000-0000-000079160000}"/>
    <cellStyle name="20 % - Akzent3 2 2 4 8 3" xfId="2881" xr:uid="{00000000-0005-0000-0000-00007A160000}"/>
    <cellStyle name="20 % - Akzent3 2 2 4 8 3 2" xfId="37606" xr:uid="{00000000-0005-0000-0000-00007B160000}"/>
    <cellStyle name="20 % - Akzent3 2 2 4 8 4" xfId="26785" xr:uid="{00000000-0005-0000-0000-00007C160000}"/>
    <cellStyle name="20 % - Akzent3 2 2 4 9" xfId="2882" xr:uid="{00000000-0005-0000-0000-00007D160000}"/>
    <cellStyle name="20 % - Akzent3 2 2 4 9 2" xfId="2883" xr:uid="{00000000-0005-0000-0000-00007E160000}"/>
    <cellStyle name="20 % - Akzent3 2 2 4 9 2 2" xfId="38282" xr:uid="{00000000-0005-0000-0000-00007F160000}"/>
    <cellStyle name="20 % - Akzent3 2 2 4 9 3" xfId="27461" xr:uid="{00000000-0005-0000-0000-000080160000}"/>
    <cellStyle name="20 % - Akzent3 2 2 5" xfId="2884" xr:uid="{00000000-0005-0000-0000-000081160000}"/>
    <cellStyle name="20 % - Akzent3 2 2 5 10" xfId="2885" xr:uid="{00000000-0005-0000-0000-000082160000}"/>
    <cellStyle name="20 % - Akzent3 2 2 5 10 2" xfId="33013" xr:uid="{00000000-0005-0000-0000-000083160000}"/>
    <cellStyle name="20 % - Akzent3 2 2 5 11" xfId="22191" xr:uid="{00000000-0005-0000-0000-000084160000}"/>
    <cellStyle name="20 % - Akzent3 2 2 5 2" xfId="2886" xr:uid="{00000000-0005-0000-0000-000085160000}"/>
    <cellStyle name="20 % - Akzent3 2 2 5 2 2" xfId="2887" xr:uid="{00000000-0005-0000-0000-000086160000}"/>
    <cellStyle name="20 % - Akzent3 2 2 5 2 2 2" xfId="2888" xr:uid="{00000000-0005-0000-0000-000087160000}"/>
    <cellStyle name="20 % - Akzent3 2 2 5 2 2 2 2" xfId="39091" xr:uid="{00000000-0005-0000-0000-000088160000}"/>
    <cellStyle name="20 % - Akzent3 2 2 5 2 2 3" xfId="28270" xr:uid="{00000000-0005-0000-0000-000089160000}"/>
    <cellStyle name="20 % - Akzent3 2 2 5 2 3" xfId="2889" xr:uid="{00000000-0005-0000-0000-00008A160000}"/>
    <cellStyle name="20 % - Akzent3 2 2 5 2 3 2" xfId="33691" xr:uid="{00000000-0005-0000-0000-00008B160000}"/>
    <cellStyle name="20 % - Akzent3 2 2 5 2 4" xfId="22869" xr:uid="{00000000-0005-0000-0000-00008C160000}"/>
    <cellStyle name="20 % - Akzent3 2 2 5 3" xfId="2890" xr:uid="{00000000-0005-0000-0000-00008D160000}"/>
    <cellStyle name="20 % - Akzent3 2 2 5 3 2" xfId="2891" xr:uid="{00000000-0005-0000-0000-00008E160000}"/>
    <cellStyle name="20 % - Akzent3 2 2 5 3 2 2" xfId="2892" xr:uid="{00000000-0005-0000-0000-00008F160000}"/>
    <cellStyle name="20 % - Akzent3 2 2 5 3 2 2 2" xfId="39749" xr:uid="{00000000-0005-0000-0000-000090160000}"/>
    <cellStyle name="20 % - Akzent3 2 2 5 3 2 3" xfId="28928" xr:uid="{00000000-0005-0000-0000-000091160000}"/>
    <cellStyle name="20 % - Akzent3 2 2 5 3 3" xfId="2893" xr:uid="{00000000-0005-0000-0000-000092160000}"/>
    <cellStyle name="20 % - Akzent3 2 2 5 3 3 2" xfId="34349" xr:uid="{00000000-0005-0000-0000-000093160000}"/>
    <cellStyle name="20 % - Akzent3 2 2 5 3 4" xfId="23527" xr:uid="{00000000-0005-0000-0000-000094160000}"/>
    <cellStyle name="20 % - Akzent3 2 2 5 4" xfId="2894" xr:uid="{00000000-0005-0000-0000-000095160000}"/>
    <cellStyle name="20 % - Akzent3 2 2 5 4 2" xfId="2895" xr:uid="{00000000-0005-0000-0000-000096160000}"/>
    <cellStyle name="20 % - Akzent3 2 2 5 4 2 2" xfId="2896" xr:uid="{00000000-0005-0000-0000-000097160000}"/>
    <cellStyle name="20 % - Akzent3 2 2 5 4 2 2 2" xfId="40423" xr:uid="{00000000-0005-0000-0000-000098160000}"/>
    <cellStyle name="20 % - Akzent3 2 2 5 4 2 3" xfId="29602" xr:uid="{00000000-0005-0000-0000-000099160000}"/>
    <cellStyle name="20 % - Akzent3 2 2 5 4 3" xfId="2897" xr:uid="{00000000-0005-0000-0000-00009A160000}"/>
    <cellStyle name="20 % - Akzent3 2 2 5 4 3 2" xfId="35023" xr:uid="{00000000-0005-0000-0000-00009B160000}"/>
    <cellStyle name="20 % - Akzent3 2 2 5 4 4" xfId="24201" xr:uid="{00000000-0005-0000-0000-00009C160000}"/>
    <cellStyle name="20 % - Akzent3 2 2 5 5" xfId="2898" xr:uid="{00000000-0005-0000-0000-00009D160000}"/>
    <cellStyle name="20 % - Akzent3 2 2 5 5 2" xfId="2899" xr:uid="{00000000-0005-0000-0000-00009E160000}"/>
    <cellStyle name="20 % - Akzent3 2 2 5 5 2 2" xfId="2900" xr:uid="{00000000-0005-0000-0000-00009F160000}"/>
    <cellStyle name="20 % - Akzent3 2 2 5 5 2 2 2" xfId="41097" xr:uid="{00000000-0005-0000-0000-0000A0160000}"/>
    <cellStyle name="20 % - Akzent3 2 2 5 5 2 3" xfId="30276" xr:uid="{00000000-0005-0000-0000-0000A1160000}"/>
    <cellStyle name="20 % - Akzent3 2 2 5 5 3" xfId="2901" xr:uid="{00000000-0005-0000-0000-0000A2160000}"/>
    <cellStyle name="20 % - Akzent3 2 2 5 5 3 2" xfId="35697" xr:uid="{00000000-0005-0000-0000-0000A3160000}"/>
    <cellStyle name="20 % - Akzent3 2 2 5 5 4" xfId="24875" xr:uid="{00000000-0005-0000-0000-0000A4160000}"/>
    <cellStyle name="20 % - Akzent3 2 2 5 6" xfId="2902" xr:uid="{00000000-0005-0000-0000-0000A5160000}"/>
    <cellStyle name="20 % - Akzent3 2 2 5 6 2" xfId="2903" xr:uid="{00000000-0005-0000-0000-0000A6160000}"/>
    <cellStyle name="20 % - Akzent3 2 2 5 6 2 2" xfId="2904" xr:uid="{00000000-0005-0000-0000-0000A7160000}"/>
    <cellStyle name="20 % - Akzent3 2 2 5 6 2 2 2" xfId="41771" xr:uid="{00000000-0005-0000-0000-0000A8160000}"/>
    <cellStyle name="20 % - Akzent3 2 2 5 6 2 3" xfId="30950" xr:uid="{00000000-0005-0000-0000-0000A9160000}"/>
    <cellStyle name="20 % - Akzent3 2 2 5 6 3" xfId="2905" xr:uid="{00000000-0005-0000-0000-0000AA160000}"/>
    <cellStyle name="20 % - Akzent3 2 2 5 6 3 2" xfId="36371" xr:uid="{00000000-0005-0000-0000-0000AB160000}"/>
    <cellStyle name="20 % - Akzent3 2 2 5 6 4" xfId="25549" xr:uid="{00000000-0005-0000-0000-0000AC160000}"/>
    <cellStyle name="20 % - Akzent3 2 2 5 7" xfId="2906" xr:uid="{00000000-0005-0000-0000-0000AD160000}"/>
    <cellStyle name="20 % - Akzent3 2 2 5 7 2" xfId="2907" xr:uid="{00000000-0005-0000-0000-0000AE160000}"/>
    <cellStyle name="20 % - Akzent3 2 2 5 7 2 2" xfId="2908" xr:uid="{00000000-0005-0000-0000-0000AF160000}"/>
    <cellStyle name="20 % - Akzent3 2 2 5 7 2 2 2" xfId="42445" xr:uid="{00000000-0005-0000-0000-0000B0160000}"/>
    <cellStyle name="20 % - Akzent3 2 2 5 7 2 3" xfId="31624" xr:uid="{00000000-0005-0000-0000-0000B1160000}"/>
    <cellStyle name="20 % - Akzent3 2 2 5 7 3" xfId="2909" xr:uid="{00000000-0005-0000-0000-0000B2160000}"/>
    <cellStyle name="20 % - Akzent3 2 2 5 7 3 2" xfId="37045" xr:uid="{00000000-0005-0000-0000-0000B3160000}"/>
    <cellStyle name="20 % - Akzent3 2 2 5 7 4" xfId="26223" xr:uid="{00000000-0005-0000-0000-0000B4160000}"/>
    <cellStyle name="20 % - Akzent3 2 2 5 8" xfId="2910" xr:uid="{00000000-0005-0000-0000-0000B5160000}"/>
    <cellStyle name="20 % - Akzent3 2 2 5 8 2" xfId="2911" xr:uid="{00000000-0005-0000-0000-0000B6160000}"/>
    <cellStyle name="20 % - Akzent3 2 2 5 8 2 2" xfId="2912" xr:uid="{00000000-0005-0000-0000-0000B7160000}"/>
    <cellStyle name="20 % - Akzent3 2 2 5 8 2 2 2" xfId="43138" xr:uid="{00000000-0005-0000-0000-0000B8160000}"/>
    <cellStyle name="20 % - Akzent3 2 2 5 8 2 3" xfId="32317" xr:uid="{00000000-0005-0000-0000-0000B9160000}"/>
    <cellStyle name="20 % - Akzent3 2 2 5 8 3" xfId="2913" xr:uid="{00000000-0005-0000-0000-0000BA160000}"/>
    <cellStyle name="20 % - Akzent3 2 2 5 8 3 2" xfId="37737" xr:uid="{00000000-0005-0000-0000-0000BB160000}"/>
    <cellStyle name="20 % - Akzent3 2 2 5 8 4" xfId="26916" xr:uid="{00000000-0005-0000-0000-0000BC160000}"/>
    <cellStyle name="20 % - Akzent3 2 2 5 9" xfId="2914" xr:uid="{00000000-0005-0000-0000-0000BD160000}"/>
    <cellStyle name="20 % - Akzent3 2 2 5 9 2" xfId="2915" xr:uid="{00000000-0005-0000-0000-0000BE160000}"/>
    <cellStyle name="20 % - Akzent3 2 2 5 9 2 2" xfId="38413" xr:uid="{00000000-0005-0000-0000-0000BF160000}"/>
    <cellStyle name="20 % - Akzent3 2 2 5 9 3" xfId="27592" xr:uid="{00000000-0005-0000-0000-0000C0160000}"/>
    <cellStyle name="20 % - Akzent3 2 2 6" xfId="2916" xr:uid="{00000000-0005-0000-0000-0000C1160000}"/>
    <cellStyle name="20 % - Akzent3 2 2 6 2" xfId="2917" xr:uid="{00000000-0005-0000-0000-0000C2160000}"/>
    <cellStyle name="20 % - Akzent3 2 2 6 2 2" xfId="2918" xr:uid="{00000000-0005-0000-0000-0000C3160000}"/>
    <cellStyle name="20 % - Akzent3 2 2 6 2 2 2" xfId="38696" xr:uid="{00000000-0005-0000-0000-0000C4160000}"/>
    <cellStyle name="20 % - Akzent3 2 2 6 2 3" xfId="27875" xr:uid="{00000000-0005-0000-0000-0000C5160000}"/>
    <cellStyle name="20 % - Akzent3 2 2 6 3" xfId="2919" xr:uid="{00000000-0005-0000-0000-0000C6160000}"/>
    <cellStyle name="20 % - Akzent3 2 2 6 3 2" xfId="33296" xr:uid="{00000000-0005-0000-0000-0000C7160000}"/>
    <cellStyle name="20 % - Akzent3 2 2 6 4" xfId="22474" xr:uid="{00000000-0005-0000-0000-0000C8160000}"/>
    <cellStyle name="20 % - Akzent3 2 2 7" xfId="2920" xr:uid="{00000000-0005-0000-0000-0000C9160000}"/>
    <cellStyle name="20 % - Akzent3 2 2 7 2" xfId="2921" xr:uid="{00000000-0005-0000-0000-0000CA160000}"/>
    <cellStyle name="20 % - Akzent3 2 2 7 2 2" xfId="2922" xr:uid="{00000000-0005-0000-0000-0000CB160000}"/>
    <cellStyle name="20 % - Akzent3 2 2 7 2 2 2" xfId="39354" xr:uid="{00000000-0005-0000-0000-0000CC160000}"/>
    <cellStyle name="20 % - Akzent3 2 2 7 2 3" xfId="28533" xr:uid="{00000000-0005-0000-0000-0000CD160000}"/>
    <cellStyle name="20 % - Akzent3 2 2 7 3" xfId="2923" xr:uid="{00000000-0005-0000-0000-0000CE160000}"/>
    <cellStyle name="20 % - Akzent3 2 2 7 3 2" xfId="33954" xr:uid="{00000000-0005-0000-0000-0000CF160000}"/>
    <cellStyle name="20 % - Akzent3 2 2 7 4" xfId="23132" xr:uid="{00000000-0005-0000-0000-0000D0160000}"/>
    <cellStyle name="20 % - Akzent3 2 2 8" xfId="2924" xr:uid="{00000000-0005-0000-0000-0000D1160000}"/>
    <cellStyle name="20 % - Akzent3 2 2 8 2" xfId="2925" xr:uid="{00000000-0005-0000-0000-0000D2160000}"/>
    <cellStyle name="20 % - Akzent3 2 2 8 2 2" xfId="2926" xr:uid="{00000000-0005-0000-0000-0000D3160000}"/>
    <cellStyle name="20 % - Akzent3 2 2 8 2 2 2" xfId="40029" xr:uid="{00000000-0005-0000-0000-0000D4160000}"/>
    <cellStyle name="20 % - Akzent3 2 2 8 2 3" xfId="29208" xr:uid="{00000000-0005-0000-0000-0000D5160000}"/>
    <cellStyle name="20 % - Akzent3 2 2 8 3" xfId="2927" xr:uid="{00000000-0005-0000-0000-0000D6160000}"/>
    <cellStyle name="20 % - Akzent3 2 2 8 3 2" xfId="34629" xr:uid="{00000000-0005-0000-0000-0000D7160000}"/>
    <cellStyle name="20 % - Akzent3 2 2 8 4" xfId="23807" xr:uid="{00000000-0005-0000-0000-0000D8160000}"/>
    <cellStyle name="20 % - Akzent3 2 2 9" xfId="2928" xr:uid="{00000000-0005-0000-0000-0000D9160000}"/>
    <cellStyle name="20 % - Akzent3 2 2 9 2" xfId="2929" xr:uid="{00000000-0005-0000-0000-0000DA160000}"/>
    <cellStyle name="20 % - Akzent3 2 2 9 2 2" xfId="2930" xr:uid="{00000000-0005-0000-0000-0000DB160000}"/>
    <cellStyle name="20 % - Akzent3 2 2 9 2 2 2" xfId="40702" xr:uid="{00000000-0005-0000-0000-0000DC160000}"/>
    <cellStyle name="20 % - Akzent3 2 2 9 2 3" xfId="29881" xr:uid="{00000000-0005-0000-0000-0000DD160000}"/>
    <cellStyle name="20 % - Akzent3 2 2 9 3" xfId="2931" xr:uid="{00000000-0005-0000-0000-0000DE160000}"/>
    <cellStyle name="20 % - Akzent3 2 2 9 3 2" xfId="35302" xr:uid="{00000000-0005-0000-0000-0000DF160000}"/>
    <cellStyle name="20 % - Akzent3 2 2 9 4" xfId="24480" xr:uid="{00000000-0005-0000-0000-0000E0160000}"/>
    <cellStyle name="20 % - Akzent3 2 3" xfId="2932" xr:uid="{00000000-0005-0000-0000-0000E1160000}"/>
    <cellStyle name="20 % - Akzent3 2 3 10" xfId="2933" xr:uid="{00000000-0005-0000-0000-0000E2160000}"/>
    <cellStyle name="20 % - Akzent3 2 3 10 2" xfId="2934" xr:uid="{00000000-0005-0000-0000-0000E3160000}"/>
    <cellStyle name="20 % - Akzent3 2 3 10 2 2" xfId="2935" xr:uid="{00000000-0005-0000-0000-0000E4160000}"/>
    <cellStyle name="20 % - Akzent3 2 3 10 2 2 2" xfId="42082" xr:uid="{00000000-0005-0000-0000-0000E5160000}"/>
    <cellStyle name="20 % - Akzent3 2 3 10 2 3" xfId="31261" xr:uid="{00000000-0005-0000-0000-0000E6160000}"/>
    <cellStyle name="20 % - Akzent3 2 3 10 3" xfId="2936" xr:uid="{00000000-0005-0000-0000-0000E7160000}"/>
    <cellStyle name="20 % - Akzent3 2 3 10 3 2" xfId="36682" xr:uid="{00000000-0005-0000-0000-0000E8160000}"/>
    <cellStyle name="20 % - Akzent3 2 3 10 4" xfId="25860" xr:uid="{00000000-0005-0000-0000-0000E9160000}"/>
    <cellStyle name="20 % - Akzent3 2 3 11" xfId="2937" xr:uid="{00000000-0005-0000-0000-0000EA160000}"/>
    <cellStyle name="20 % - Akzent3 2 3 11 2" xfId="2938" xr:uid="{00000000-0005-0000-0000-0000EB160000}"/>
    <cellStyle name="20 % - Akzent3 2 3 11 2 2" xfId="2939" xr:uid="{00000000-0005-0000-0000-0000EC160000}"/>
    <cellStyle name="20 % - Akzent3 2 3 11 2 2 2" xfId="42775" xr:uid="{00000000-0005-0000-0000-0000ED160000}"/>
    <cellStyle name="20 % - Akzent3 2 3 11 2 3" xfId="31954" xr:uid="{00000000-0005-0000-0000-0000EE160000}"/>
    <cellStyle name="20 % - Akzent3 2 3 11 3" xfId="2940" xr:uid="{00000000-0005-0000-0000-0000EF160000}"/>
    <cellStyle name="20 % - Akzent3 2 3 11 3 2" xfId="37374" xr:uid="{00000000-0005-0000-0000-0000F0160000}"/>
    <cellStyle name="20 % - Akzent3 2 3 11 4" xfId="26553" xr:uid="{00000000-0005-0000-0000-0000F1160000}"/>
    <cellStyle name="20 % - Akzent3 2 3 12" xfId="2941" xr:uid="{00000000-0005-0000-0000-0000F2160000}"/>
    <cellStyle name="20 % - Akzent3 2 3 12 2" xfId="2942" xr:uid="{00000000-0005-0000-0000-0000F3160000}"/>
    <cellStyle name="20 % - Akzent3 2 3 12 2 2" xfId="38050" xr:uid="{00000000-0005-0000-0000-0000F4160000}"/>
    <cellStyle name="20 % - Akzent3 2 3 12 3" xfId="27229" xr:uid="{00000000-0005-0000-0000-0000F5160000}"/>
    <cellStyle name="20 % - Akzent3 2 3 13" xfId="2943" xr:uid="{00000000-0005-0000-0000-0000F6160000}"/>
    <cellStyle name="20 % - Akzent3 2 3 13 2" xfId="32650" xr:uid="{00000000-0005-0000-0000-0000F7160000}"/>
    <cellStyle name="20 % - Akzent3 2 3 14" xfId="21828" xr:uid="{00000000-0005-0000-0000-0000F8160000}"/>
    <cellStyle name="20 % - Akzent3 2 3 2" xfId="2944" xr:uid="{00000000-0005-0000-0000-0000F9160000}"/>
    <cellStyle name="20 % - Akzent3 2 3 2 10" xfId="2945" xr:uid="{00000000-0005-0000-0000-0000FA160000}"/>
    <cellStyle name="20 % - Akzent3 2 3 2 10 2" xfId="2946" xr:uid="{00000000-0005-0000-0000-0000FB160000}"/>
    <cellStyle name="20 % - Akzent3 2 3 2 10 2 2" xfId="38182" xr:uid="{00000000-0005-0000-0000-0000FC160000}"/>
    <cellStyle name="20 % - Akzent3 2 3 2 10 3" xfId="27361" xr:uid="{00000000-0005-0000-0000-0000FD160000}"/>
    <cellStyle name="20 % - Akzent3 2 3 2 11" xfId="2947" xr:uid="{00000000-0005-0000-0000-0000FE160000}"/>
    <cellStyle name="20 % - Akzent3 2 3 2 11 2" xfId="32782" xr:uid="{00000000-0005-0000-0000-0000FF160000}"/>
    <cellStyle name="20 % - Akzent3 2 3 2 12" xfId="21960" xr:uid="{00000000-0005-0000-0000-000000170000}"/>
    <cellStyle name="20 % - Akzent3 2 3 2 2" xfId="2948" xr:uid="{00000000-0005-0000-0000-000001170000}"/>
    <cellStyle name="20 % - Akzent3 2 3 2 2 10" xfId="2949" xr:uid="{00000000-0005-0000-0000-000002170000}"/>
    <cellStyle name="20 % - Akzent3 2 3 2 2 10 2" xfId="33177" xr:uid="{00000000-0005-0000-0000-000003170000}"/>
    <cellStyle name="20 % - Akzent3 2 3 2 2 11" xfId="22355" xr:uid="{00000000-0005-0000-0000-000004170000}"/>
    <cellStyle name="20 % - Akzent3 2 3 2 2 2" xfId="2950" xr:uid="{00000000-0005-0000-0000-000005170000}"/>
    <cellStyle name="20 % - Akzent3 2 3 2 2 2 2" xfId="2951" xr:uid="{00000000-0005-0000-0000-000006170000}"/>
    <cellStyle name="20 % - Akzent3 2 3 2 2 2 2 2" xfId="2952" xr:uid="{00000000-0005-0000-0000-000007170000}"/>
    <cellStyle name="20 % - Akzent3 2 3 2 2 2 2 2 2" xfId="39255" xr:uid="{00000000-0005-0000-0000-000008170000}"/>
    <cellStyle name="20 % - Akzent3 2 3 2 2 2 2 3" xfId="28434" xr:uid="{00000000-0005-0000-0000-000009170000}"/>
    <cellStyle name="20 % - Akzent3 2 3 2 2 2 3" xfId="2953" xr:uid="{00000000-0005-0000-0000-00000A170000}"/>
    <cellStyle name="20 % - Akzent3 2 3 2 2 2 3 2" xfId="33855" xr:uid="{00000000-0005-0000-0000-00000B170000}"/>
    <cellStyle name="20 % - Akzent3 2 3 2 2 2 4" xfId="23033" xr:uid="{00000000-0005-0000-0000-00000C170000}"/>
    <cellStyle name="20 % - Akzent3 2 3 2 2 3" xfId="2954" xr:uid="{00000000-0005-0000-0000-00000D170000}"/>
    <cellStyle name="20 % - Akzent3 2 3 2 2 3 2" xfId="2955" xr:uid="{00000000-0005-0000-0000-00000E170000}"/>
    <cellStyle name="20 % - Akzent3 2 3 2 2 3 2 2" xfId="2956" xr:uid="{00000000-0005-0000-0000-00000F170000}"/>
    <cellStyle name="20 % - Akzent3 2 3 2 2 3 2 2 2" xfId="39913" xr:uid="{00000000-0005-0000-0000-000010170000}"/>
    <cellStyle name="20 % - Akzent3 2 3 2 2 3 2 3" xfId="29092" xr:uid="{00000000-0005-0000-0000-000011170000}"/>
    <cellStyle name="20 % - Akzent3 2 3 2 2 3 3" xfId="2957" xr:uid="{00000000-0005-0000-0000-000012170000}"/>
    <cellStyle name="20 % - Akzent3 2 3 2 2 3 3 2" xfId="34513" xr:uid="{00000000-0005-0000-0000-000013170000}"/>
    <cellStyle name="20 % - Akzent3 2 3 2 2 3 4" xfId="23691" xr:uid="{00000000-0005-0000-0000-000014170000}"/>
    <cellStyle name="20 % - Akzent3 2 3 2 2 4" xfId="2958" xr:uid="{00000000-0005-0000-0000-000015170000}"/>
    <cellStyle name="20 % - Akzent3 2 3 2 2 4 2" xfId="2959" xr:uid="{00000000-0005-0000-0000-000016170000}"/>
    <cellStyle name="20 % - Akzent3 2 3 2 2 4 2 2" xfId="2960" xr:uid="{00000000-0005-0000-0000-000017170000}"/>
    <cellStyle name="20 % - Akzent3 2 3 2 2 4 2 2 2" xfId="40587" xr:uid="{00000000-0005-0000-0000-000018170000}"/>
    <cellStyle name="20 % - Akzent3 2 3 2 2 4 2 3" xfId="29766" xr:uid="{00000000-0005-0000-0000-000019170000}"/>
    <cellStyle name="20 % - Akzent3 2 3 2 2 4 3" xfId="2961" xr:uid="{00000000-0005-0000-0000-00001A170000}"/>
    <cellStyle name="20 % - Akzent3 2 3 2 2 4 3 2" xfId="35187" xr:uid="{00000000-0005-0000-0000-00001B170000}"/>
    <cellStyle name="20 % - Akzent3 2 3 2 2 4 4" xfId="24365" xr:uid="{00000000-0005-0000-0000-00001C170000}"/>
    <cellStyle name="20 % - Akzent3 2 3 2 2 5" xfId="2962" xr:uid="{00000000-0005-0000-0000-00001D170000}"/>
    <cellStyle name="20 % - Akzent3 2 3 2 2 5 2" xfId="2963" xr:uid="{00000000-0005-0000-0000-00001E170000}"/>
    <cellStyle name="20 % - Akzent3 2 3 2 2 5 2 2" xfId="2964" xr:uid="{00000000-0005-0000-0000-00001F170000}"/>
    <cellStyle name="20 % - Akzent3 2 3 2 2 5 2 2 2" xfId="41261" xr:uid="{00000000-0005-0000-0000-000020170000}"/>
    <cellStyle name="20 % - Akzent3 2 3 2 2 5 2 3" xfId="30440" xr:uid="{00000000-0005-0000-0000-000021170000}"/>
    <cellStyle name="20 % - Akzent3 2 3 2 2 5 3" xfId="2965" xr:uid="{00000000-0005-0000-0000-000022170000}"/>
    <cellStyle name="20 % - Akzent3 2 3 2 2 5 3 2" xfId="35861" xr:uid="{00000000-0005-0000-0000-000023170000}"/>
    <cellStyle name="20 % - Akzent3 2 3 2 2 5 4" xfId="25039" xr:uid="{00000000-0005-0000-0000-000024170000}"/>
    <cellStyle name="20 % - Akzent3 2 3 2 2 6" xfId="2966" xr:uid="{00000000-0005-0000-0000-000025170000}"/>
    <cellStyle name="20 % - Akzent3 2 3 2 2 6 2" xfId="2967" xr:uid="{00000000-0005-0000-0000-000026170000}"/>
    <cellStyle name="20 % - Akzent3 2 3 2 2 6 2 2" xfId="2968" xr:uid="{00000000-0005-0000-0000-000027170000}"/>
    <cellStyle name="20 % - Akzent3 2 3 2 2 6 2 2 2" xfId="41935" xr:uid="{00000000-0005-0000-0000-000028170000}"/>
    <cellStyle name="20 % - Akzent3 2 3 2 2 6 2 3" xfId="31114" xr:uid="{00000000-0005-0000-0000-000029170000}"/>
    <cellStyle name="20 % - Akzent3 2 3 2 2 6 3" xfId="2969" xr:uid="{00000000-0005-0000-0000-00002A170000}"/>
    <cellStyle name="20 % - Akzent3 2 3 2 2 6 3 2" xfId="36535" xr:uid="{00000000-0005-0000-0000-00002B170000}"/>
    <cellStyle name="20 % - Akzent3 2 3 2 2 6 4" xfId="25713" xr:uid="{00000000-0005-0000-0000-00002C170000}"/>
    <cellStyle name="20 % - Akzent3 2 3 2 2 7" xfId="2970" xr:uid="{00000000-0005-0000-0000-00002D170000}"/>
    <cellStyle name="20 % - Akzent3 2 3 2 2 7 2" xfId="2971" xr:uid="{00000000-0005-0000-0000-00002E170000}"/>
    <cellStyle name="20 % - Akzent3 2 3 2 2 7 2 2" xfId="2972" xr:uid="{00000000-0005-0000-0000-00002F170000}"/>
    <cellStyle name="20 % - Akzent3 2 3 2 2 7 2 2 2" xfId="42609" xr:uid="{00000000-0005-0000-0000-000030170000}"/>
    <cellStyle name="20 % - Akzent3 2 3 2 2 7 2 3" xfId="31788" xr:uid="{00000000-0005-0000-0000-000031170000}"/>
    <cellStyle name="20 % - Akzent3 2 3 2 2 7 3" xfId="2973" xr:uid="{00000000-0005-0000-0000-000032170000}"/>
    <cellStyle name="20 % - Akzent3 2 3 2 2 7 3 2" xfId="37209" xr:uid="{00000000-0005-0000-0000-000033170000}"/>
    <cellStyle name="20 % - Akzent3 2 3 2 2 7 4" xfId="26387" xr:uid="{00000000-0005-0000-0000-000034170000}"/>
    <cellStyle name="20 % - Akzent3 2 3 2 2 8" xfId="2974" xr:uid="{00000000-0005-0000-0000-000035170000}"/>
    <cellStyle name="20 % - Akzent3 2 3 2 2 8 2" xfId="2975" xr:uid="{00000000-0005-0000-0000-000036170000}"/>
    <cellStyle name="20 % - Akzent3 2 3 2 2 8 2 2" xfId="2976" xr:uid="{00000000-0005-0000-0000-000037170000}"/>
    <cellStyle name="20 % - Akzent3 2 3 2 2 8 2 2 2" xfId="43302" xr:uid="{00000000-0005-0000-0000-000038170000}"/>
    <cellStyle name="20 % - Akzent3 2 3 2 2 8 2 3" xfId="32481" xr:uid="{00000000-0005-0000-0000-000039170000}"/>
    <cellStyle name="20 % - Akzent3 2 3 2 2 8 3" xfId="2977" xr:uid="{00000000-0005-0000-0000-00003A170000}"/>
    <cellStyle name="20 % - Akzent3 2 3 2 2 8 3 2" xfId="37901" xr:uid="{00000000-0005-0000-0000-00003B170000}"/>
    <cellStyle name="20 % - Akzent3 2 3 2 2 8 4" xfId="27080" xr:uid="{00000000-0005-0000-0000-00003C170000}"/>
    <cellStyle name="20 % - Akzent3 2 3 2 2 9" xfId="2978" xr:uid="{00000000-0005-0000-0000-00003D170000}"/>
    <cellStyle name="20 % - Akzent3 2 3 2 2 9 2" xfId="2979" xr:uid="{00000000-0005-0000-0000-00003E170000}"/>
    <cellStyle name="20 % - Akzent3 2 3 2 2 9 2 2" xfId="38577" xr:uid="{00000000-0005-0000-0000-00003F170000}"/>
    <cellStyle name="20 % - Akzent3 2 3 2 2 9 3" xfId="27756" xr:uid="{00000000-0005-0000-0000-000040170000}"/>
    <cellStyle name="20 % - Akzent3 2 3 2 3" xfId="2980" xr:uid="{00000000-0005-0000-0000-000041170000}"/>
    <cellStyle name="20 % - Akzent3 2 3 2 3 2" xfId="2981" xr:uid="{00000000-0005-0000-0000-000042170000}"/>
    <cellStyle name="20 % - Akzent3 2 3 2 3 2 2" xfId="2982" xr:uid="{00000000-0005-0000-0000-000043170000}"/>
    <cellStyle name="20 % - Akzent3 2 3 2 3 2 2 2" xfId="38860" xr:uid="{00000000-0005-0000-0000-000044170000}"/>
    <cellStyle name="20 % - Akzent3 2 3 2 3 2 3" xfId="28039" xr:uid="{00000000-0005-0000-0000-000045170000}"/>
    <cellStyle name="20 % - Akzent3 2 3 2 3 3" xfId="2983" xr:uid="{00000000-0005-0000-0000-000046170000}"/>
    <cellStyle name="20 % - Akzent3 2 3 2 3 3 2" xfId="33460" xr:uid="{00000000-0005-0000-0000-000047170000}"/>
    <cellStyle name="20 % - Akzent3 2 3 2 3 4" xfId="22638" xr:uid="{00000000-0005-0000-0000-000048170000}"/>
    <cellStyle name="20 % - Akzent3 2 3 2 4" xfId="2984" xr:uid="{00000000-0005-0000-0000-000049170000}"/>
    <cellStyle name="20 % - Akzent3 2 3 2 4 2" xfId="2985" xr:uid="{00000000-0005-0000-0000-00004A170000}"/>
    <cellStyle name="20 % - Akzent3 2 3 2 4 2 2" xfId="2986" xr:uid="{00000000-0005-0000-0000-00004B170000}"/>
    <cellStyle name="20 % - Akzent3 2 3 2 4 2 2 2" xfId="39518" xr:uid="{00000000-0005-0000-0000-00004C170000}"/>
    <cellStyle name="20 % - Akzent3 2 3 2 4 2 3" xfId="28697" xr:uid="{00000000-0005-0000-0000-00004D170000}"/>
    <cellStyle name="20 % - Akzent3 2 3 2 4 3" xfId="2987" xr:uid="{00000000-0005-0000-0000-00004E170000}"/>
    <cellStyle name="20 % - Akzent3 2 3 2 4 3 2" xfId="34118" xr:uid="{00000000-0005-0000-0000-00004F170000}"/>
    <cellStyle name="20 % - Akzent3 2 3 2 4 4" xfId="23296" xr:uid="{00000000-0005-0000-0000-000050170000}"/>
    <cellStyle name="20 % - Akzent3 2 3 2 5" xfId="2988" xr:uid="{00000000-0005-0000-0000-000051170000}"/>
    <cellStyle name="20 % - Akzent3 2 3 2 5 2" xfId="2989" xr:uid="{00000000-0005-0000-0000-000052170000}"/>
    <cellStyle name="20 % - Akzent3 2 3 2 5 2 2" xfId="2990" xr:uid="{00000000-0005-0000-0000-000053170000}"/>
    <cellStyle name="20 % - Akzent3 2 3 2 5 2 2 2" xfId="40192" xr:uid="{00000000-0005-0000-0000-000054170000}"/>
    <cellStyle name="20 % - Akzent3 2 3 2 5 2 3" xfId="29371" xr:uid="{00000000-0005-0000-0000-000055170000}"/>
    <cellStyle name="20 % - Akzent3 2 3 2 5 3" xfId="2991" xr:uid="{00000000-0005-0000-0000-000056170000}"/>
    <cellStyle name="20 % - Akzent3 2 3 2 5 3 2" xfId="34792" xr:uid="{00000000-0005-0000-0000-000057170000}"/>
    <cellStyle name="20 % - Akzent3 2 3 2 5 4" xfId="23970" xr:uid="{00000000-0005-0000-0000-000058170000}"/>
    <cellStyle name="20 % - Akzent3 2 3 2 6" xfId="2992" xr:uid="{00000000-0005-0000-0000-000059170000}"/>
    <cellStyle name="20 % - Akzent3 2 3 2 6 2" xfId="2993" xr:uid="{00000000-0005-0000-0000-00005A170000}"/>
    <cellStyle name="20 % - Akzent3 2 3 2 6 2 2" xfId="2994" xr:uid="{00000000-0005-0000-0000-00005B170000}"/>
    <cellStyle name="20 % - Akzent3 2 3 2 6 2 2 2" xfId="40866" xr:uid="{00000000-0005-0000-0000-00005C170000}"/>
    <cellStyle name="20 % - Akzent3 2 3 2 6 2 3" xfId="30045" xr:uid="{00000000-0005-0000-0000-00005D170000}"/>
    <cellStyle name="20 % - Akzent3 2 3 2 6 3" xfId="2995" xr:uid="{00000000-0005-0000-0000-00005E170000}"/>
    <cellStyle name="20 % - Akzent3 2 3 2 6 3 2" xfId="35466" xr:uid="{00000000-0005-0000-0000-00005F170000}"/>
    <cellStyle name="20 % - Akzent3 2 3 2 6 4" xfId="24644" xr:uid="{00000000-0005-0000-0000-000060170000}"/>
    <cellStyle name="20 % - Akzent3 2 3 2 7" xfId="2996" xr:uid="{00000000-0005-0000-0000-000061170000}"/>
    <cellStyle name="20 % - Akzent3 2 3 2 7 2" xfId="2997" xr:uid="{00000000-0005-0000-0000-000062170000}"/>
    <cellStyle name="20 % - Akzent3 2 3 2 7 2 2" xfId="2998" xr:uid="{00000000-0005-0000-0000-000063170000}"/>
    <cellStyle name="20 % - Akzent3 2 3 2 7 2 2 2" xfId="41540" xr:uid="{00000000-0005-0000-0000-000064170000}"/>
    <cellStyle name="20 % - Akzent3 2 3 2 7 2 3" xfId="30719" xr:uid="{00000000-0005-0000-0000-000065170000}"/>
    <cellStyle name="20 % - Akzent3 2 3 2 7 3" xfId="2999" xr:uid="{00000000-0005-0000-0000-000066170000}"/>
    <cellStyle name="20 % - Akzent3 2 3 2 7 3 2" xfId="36140" xr:uid="{00000000-0005-0000-0000-000067170000}"/>
    <cellStyle name="20 % - Akzent3 2 3 2 7 4" xfId="25318" xr:uid="{00000000-0005-0000-0000-000068170000}"/>
    <cellStyle name="20 % - Akzent3 2 3 2 8" xfId="3000" xr:uid="{00000000-0005-0000-0000-000069170000}"/>
    <cellStyle name="20 % - Akzent3 2 3 2 8 2" xfId="3001" xr:uid="{00000000-0005-0000-0000-00006A170000}"/>
    <cellStyle name="20 % - Akzent3 2 3 2 8 2 2" xfId="3002" xr:uid="{00000000-0005-0000-0000-00006B170000}"/>
    <cellStyle name="20 % - Akzent3 2 3 2 8 2 2 2" xfId="42214" xr:uid="{00000000-0005-0000-0000-00006C170000}"/>
    <cellStyle name="20 % - Akzent3 2 3 2 8 2 3" xfId="31393" xr:uid="{00000000-0005-0000-0000-00006D170000}"/>
    <cellStyle name="20 % - Akzent3 2 3 2 8 3" xfId="3003" xr:uid="{00000000-0005-0000-0000-00006E170000}"/>
    <cellStyle name="20 % - Akzent3 2 3 2 8 3 2" xfId="36814" xr:uid="{00000000-0005-0000-0000-00006F170000}"/>
    <cellStyle name="20 % - Akzent3 2 3 2 8 4" xfId="25992" xr:uid="{00000000-0005-0000-0000-000070170000}"/>
    <cellStyle name="20 % - Akzent3 2 3 2 9" xfId="3004" xr:uid="{00000000-0005-0000-0000-000071170000}"/>
    <cellStyle name="20 % - Akzent3 2 3 2 9 2" xfId="3005" xr:uid="{00000000-0005-0000-0000-000072170000}"/>
    <cellStyle name="20 % - Akzent3 2 3 2 9 2 2" xfId="3006" xr:uid="{00000000-0005-0000-0000-000073170000}"/>
    <cellStyle name="20 % - Akzent3 2 3 2 9 2 2 2" xfId="42907" xr:uid="{00000000-0005-0000-0000-000074170000}"/>
    <cellStyle name="20 % - Akzent3 2 3 2 9 2 3" xfId="32086" xr:uid="{00000000-0005-0000-0000-000075170000}"/>
    <cellStyle name="20 % - Akzent3 2 3 2 9 3" xfId="3007" xr:uid="{00000000-0005-0000-0000-000076170000}"/>
    <cellStyle name="20 % - Akzent3 2 3 2 9 3 2" xfId="37506" xr:uid="{00000000-0005-0000-0000-000077170000}"/>
    <cellStyle name="20 % - Akzent3 2 3 2 9 4" xfId="26685" xr:uid="{00000000-0005-0000-0000-000078170000}"/>
    <cellStyle name="20 % - Akzent3 2 3 3" xfId="3008" xr:uid="{00000000-0005-0000-0000-000079170000}"/>
    <cellStyle name="20 % - Akzent3 2 3 3 10" xfId="3009" xr:uid="{00000000-0005-0000-0000-00007A170000}"/>
    <cellStyle name="20 % - Akzent3 2 3 3 10 2" xfId="32914" xr:uid="{00000000-0005-0000-0000-00007B170000}"/>
    <cellStyle name="20 % - Akzent3 2 3 3 11" xfId="22092" xr:uid="{00000000-0005-0000-0000-00007C170000}"/>
    <cellStyle name="20 % - Akzent3 2 3 3 2" xfId="3010" xr:uid="{00000000-0005-0000-0000-00007D170000}"/>
    <cellStyle name="20 % - Akzent3 2 3 3 2 2" xfId="3011" xr:uid="{00000000-0005-0000-0000-00007E170000}"/>
    <cellStyle name="20 % - Akzent3 2 3 3 2 2 2" xfId="3012" xr:uid="{00000000-0005-0000-0000-00007F170000}"/>
    <cellStyle name="20 % - Akzent3 2 3 3 2 2 2 2" xfId="38992" xr:uid="{00000000-0005-0000-0000-000080170000}"/>
    <cellStyle name="20 % - Akzent3 2 3 3 2 2 3" xfId="28171" xr:uid="{00000000-0005-0000-0000-000081170000}"/>
    <cellStyle name="20 % - Akzent3 2 3 3 2 3" xfId="3013" xr:uid="{00000000-0005-0000-0000-000082170000}"/>
    <cellStyle name="20 % - Akzent3 2 3 3 2 3 2" xfId="33592" xr:uid="{00000000-0005-0000-0000-000083170000}"/>
    <cellStyle name="20 % - Akzent3 2 3 3 2 4" xfId="22770" xr:uid="{00000000-0005-0000-0000-000084170000}"/>
    <cellStyle name="20 % - Akzent3 2 3 3 3" xfId="3014" xr:uid="{00000000-0005-0000-0000-000085170000}"/>
    <cellStyle name="20 % - Akzent3 2 3 3 3 2" xfId="3015" xr:uid="{00000000-0005-0000-0000-000086170000}"/>
    <cellStyle name="20 % - Akzent3 2 3 3 3 2 2" xfId="3016" xr:uid="{00000000-0005-0000-0000-000087170000}"/>
    <cellStyle name="20 % - Akzent3 2 3 3 3 2 2 2" xfId="39650" xr:uid="{00000000-0005-0000-0000-000088170000}"/>
    <cellStyle name="20 % - Akzent3 2 3 3 3 2 3" xfId="28829" xr:uid="{00000000-0005-0000-0000-000089170000}"/>
    <cellStyle name="20 % - Akzent3 2 3 3 3 3" xfId="3017" xr:uid="{00000000-0005-0000-0000-00008A170000}"/>
    <cellStyle name="20 % - Akzent3 2 3 3 3 3 2" xfId="34250" xr:uid="{00000000-0005-0000-0000-00008B170000}"/>
    <cellStyle name="20 % - Akzent3 2 3 3 3 4" xfId="23428" xr:uid="{00000000-0005-0000-0000-00008C170000}"/>
    <cellStyle name="20 % - Akzent3 2 3 3 4" xfId="3018" xr:uid="{00000000-0005-0000-0000-00008D170000}"/>
    <cellStyle name="20 % - Akzent3 2 3 3 4 2" xfId="3019" xr:uid="{00000000-0005-0000-0000-00008E170000}"/>
    <cellStyle name="20 % - Akzent3 2 3 3 4 2 2" xfId="3020" xr:uid="{00000000-0005-0000-0000-00008F170000}"/>
    <cellStyle name="20 % - Akzent3 2 3 3 4 2 2 2" xfId="40324" xr:uid="{00000000-0005-0000-0000-000090170000}"/>
    <cellStyle name="20 % - Akzent3 2 3 3 4 2 3" xfId="29503" xr:uid="{00000000-0005-0000-0000-000091170000}"/>
    <cellStyle name="20 % - Akzent3 2 3 3 4 3" xfId="3021" xr:uid="{00000000-0005-0000-0000-000092170000}"/>
    <cellStyle name="20 % - Akzent3 2 3 3 4 3 2" xfId="34924" xr:uid="{00000000-0005-0000-0000-000093170000}"/>
    <cellStyle name="20 % - Akzent3 2 3 3 4 4" xfId="24102" xr:uid="{00000000-0005-0000-0000-000094170000}"/>
    <cellStyle name="20 % - Akzent3 2 3 3 5" xfId="3022" xr:uid="{00000000-0005-0000-0000-000095170000}"/>
    <cellStyle name="20 % - Akzent3 2 3 3 5 2" xfId="3023" xr:uid="{00000000-0005-0000-0000-000096170000}"/>
    <cellStyle name="20 % - Akzent3 2 3 3 5 2 2" xfId="3024" xr:uid="{00000000-0005-0000-0000-000097170000}"/>
    <cellStyle name="20 % - Akzent3 2 3 3 5 2 2 2" xfId="40998" xr:uid="{00000000-0005-0000-0000-000098170000}"/>
    <cellStyle name="20 % - Akzent3 2 3 3 5 2 3" xfId="30177" xr:uid="{00000000-0005-0000-0000-000099170000}"/>
    <cellStyle name="20 % - Akzent3 2 3 3 5 3" xfId="3025" xr:uid="{00000000-0005-0000-0000-00009A170000}"/>
    <cellStyle name="20 % - Akzent3 2 3 3 5 3 2" xfId="35598" xr:uid="{00000000-0005-0000-0000-00009B170000}"/>
    <cellStyle name="20 % - Akzent3 2 3 3 5 4" xfId="24776" xr:uid="{00000000-0005-0000-0000-00009C170000}"/>
    <cellStyle name="20 % - Akzent3 2 3 3 6" xfId="3026" xr:uid="{00000000-0005-0000-0000-00009D170000}"/>
    <cellStyle name="20 % - Akzent3 2 3 3 6 2" xfId="3027" xr:uid="{00000000-0005-0000-0000-00009E170000}"/>
    <cellStyle name="20 % - Akzent3 2 3 3 6 2 2" xfId="3028" xr:uid="{00000000-0005-0000-0000-00009F170000}"/>
    <cellStyle name="20 % - Akzent3 2 3 3 6 2 2 2" xfId="41672" xr:uid="{00000000-0005-0000-0000-0000A0170000}"/>
    <cellStyle name="20 % - Akzent3 2 3 3 6 2 3" xfId="30851" xr:uid="{00000000-0005-0000-0000-0000A1170000}"/>
    <cellStyle name="20 % - Akzent3 2 3 3 6 3" xfId="3029" xr:uid="{00000000-0005-0000-0000-0000A2170000}"/>
    <cellStyle name="20 % - Akzent3 2 3 3 6 3 2" xfId="36272" xr:uid="{00000000-0005-0000-0000-0000A3170000}"/>
    <cellStyle name="20 % - Akzent3 2 3 3 6 4" xfId="25450" xr:uid="{00000000-0005-0000-0000-0000A4170000}"/>
    <cellStyle name="20 % - Akzent3 2 3 3 7" xfId="3030" xr:uid="{00000000-0005-0000-0000-0000A5170000}"/>
    <cellStyle name="20 % - Akzent3 2 3 3 7 2" xfId="3031" xr:uid="{00000000-0005-0000-0000-0000A6170000}"/>
    <cellStyle name="20 % - Akzent3 2 3 3 7 2 2" xfId="3032" xr:uid="{00000000-0005-0000-0000-0000A7170000}"/>
    <cellStyle name="20 % - Akzent3 2 3 3 7 2 2 2" xfId="42346" xr:uid="{00000000-0005-0000-0000-0000A8170000}"/>
    <cellStyle name="20 % - Akzent3 2 3 3 7 2 3" xfId="31525" xr:uid="{00000000-0005-0000-0000-0000A9170000}"/>
    <cellStyle name="20 % - Akzent3 2 3 3 7 3" xfId="3033" xr:uid="{00000000-0005-0000-0000-0000AA170000}"/>
    <cellStyle name="20 % - Akzent3 2 3 3 7 3 2" xfId="36946" xr:uid="{00000000-0005-0000-0000-0000AB170000}"/>
    <cellStyle name="20 % - Akzent3 2 3 3 7 4" xfId="26124" xr:uid="{00000000-0005-0000-0000-0000AC170000}"/>
    <cellStyle name="20 % - Akzent3 2 3 3 8" xfId="3034" xr:uid="{00000000-0005-0000-0000-0000AD170000}"/>
    <cellStyle name="20 % - Akzent3 2 3 3 8 2" xfId="3035" xr:uid="{00000000-0005-0000-0000-0000AE170000}"/>
    <cellStyle name="20 % - Akzent3 2 3 3 8 2 2" xfId="3036" xr:uid="{00000000-0005-0000-0000-0000AF170000}"/>
    <cellStyle name="20 % - Akzent3 2 3 3 8 2 2 2" xfId="43039" xr:uid="{00000000-0005-0000-0000-0000B0170000}"/>
    <cellStyle name="20 % - Akzent3 2 3 3 8 2 3" xfId="32218" xr:uid="{00000000-0005-0000-0000-0000B1170000}"/>
    <cellStyle name="20 % - Akzent3 2 3 3 8 3" xfId="3037" xr:uid="{00000000-0005-0000-0000-0000B2170000}"/>
    <cellStyle name="20 % - Akzent3 2 3 3 8 3 2" xfId="37638" xr:uid="{00000000-0005-0000-0000-0000B3170000}"/>
    <cellStyle name="20 % - Akzent3 2 3 3 8 4" xfId="26817" xr:uid="{00000000-0005-0000-0000-0000B4170000}"/>
    <cellStyle name="20 % - Akzent3 2 3 3 9" xfId="3038" xr:uid="{00000000-0005-0000-0000-0000B5170000}"/>
    <cellStyle name="20 % - Akzent3 2 3 3 9 2" xfId="3039" xr:uid="{00000000-0005-0000-0000-0000B6170000}"/>
    <cellStyle name="20 % - Akzent3 2 3 3 9 2 2" xfId="38314" xr:uid="{00000000-0005-0000-0000-0000B7170000}"/>
    <cellStyle name="20 % - Akzent3 2 3 3 9 3" xfId="27493" xr:uid="{00000000-0005-0000-0000-0000B8170000}"/>
    <cellStyle name="20 % - Akzent3 2 3 4" xfId="3040" xr:uid="{00000000-0005-0000-0000-0000B9170000}"/>
    <cellStyle name="20 % - Akzent3 2 3 4 10" xfId="3041" xr:uid="{00000000-0005-0000-0000-0000BA170000}"/>
    <cellStyle name="20 % - Akzent3 2 3 4 10 2" xfId="33045" xr:uid="{00000000-0005-0000-0000-0000BB170000}"/>
    <cellStyle name="20 % - Akzent3 2 3 4 11" xfId="22223" xr:uid="{00000000-0005-0000-0000-0000BC170000}"/>
    <cellStyle name="20 % - Akzent3 2 3 4 2" xfId="3042" xr:uid="{00000000-0005-0000-0000-0000BD170000}"/>
    <cellStyle name="20 % - Akzent3 2 3 4 2 2" xfId="3043" xr:uid="{00000000-0005-0000-0000-0000BE170000}"/>
    <cellStyle name="20 % - Akzent3 2 3 4 2 2 2" xfId="3044" xr:uid="{00000000-0005-0000-0000-0000BF170000}"/>
    <cellStyle name="20 % - Akzent3 2 3 4 2 2 2 2" xfId="39123" xr:uid="{00000000-0005-0000-0000-0000C0170000}"/>
    <cellStyle name="20 % - Akzent3 2 3 4 2 2 3" xfId="28302" xr:uid="{00000000-0005-0000-0000-0000C1170000}"/>
    <cellStyle name="20 % - Akzent3 2 3 4 2 3" xfId="3045" xr:uid="{00000000-0005-0000-0000-0000C2170000}"/>
    <cellStyle name="20 % - Akzent3 2 3 4 2 3 2" xfId="33723" xr:uid="{00000000-0005-0000-0000-0000C3170000}"/>
    <cellStyle name="20 % - Akzent3 2 3 4 2 4" xfId="22901" xr:uid="{00000000-0005-0000-0000-0000C4170000}"/>
    <cellStyle name="20 % - Akzent3 2 3 4 3" xfId="3046" xr:uid="{00000000-0005-0000-0000-0000C5170000}"/>
    <cellStyle name="20 % - Akzent3 2 3 4 3 2" xfId="3047" xr:uid="{00000000-0005-0000-0000-0000C6170000}"/>
    <cellStyle name="20 % - Akzent3 2 3 4 3 2 2" xfId="3048" xr:uid="{00000000-0005-0000-0000-0000C7170000}"/>
    <cellStyle name="20 % - Akzent3 2 3 4 3 2 2 2" xfId="39781" xr:uid="{00000000-0005-0000-0000-0000C8170000}"/>
    <cellStyle name="20 % - Akzent3 2 3 4 3 2 3" xfId="28960" xr:uid="{00000000-0005-0000-0000-0000C9170000}"/>
    <cellStyle name="20 % - Akzent3 2 3 4 3 3" xfId="3049" xr:uid="{00000000-0005-0000-0000-0000CA170000}"/>
    <cellStyle name="20 % - Akzent3 2 3 4 3 3 2" xfId="34381" xr:uid="{00000000-0005-0000-0000-0000CB170000}"/>
    <cellStyle name="20 % - Akzent3 2 3 4 3 4" xfId="23559" xr:uid="{00000000-0005-0000-0000-0000CC170000}"/>
    <cellStyle name="20 % - Akzent3 2 3 4 4" xfId="3050" xr:uid="{00000000-0005-0000-0000-0000CD170000}"/>
    <cellStyle name="20 % - Akzent3 2 3 4 4 2" xfId="3051" xr:uid="{00000000-0005-0000-0000-0000CE170000}"/>
    <cellStyle name="20 % - Akzent3 2 3 4 4 2 2" xfId="3052" xr:uid="{00000000-0005-0000-0000-0000CF170000}"/>
    <cellStyle name="20 % - Akzent3 2 3 4 4 2 2 2" xfId="40455" xr:uid="{00000000-0005-0000-0000-0000D0170000}"/>
    <cellStyle name="20 % - Akzent3 2 3 4 4 2 3" xfId="29634" xr:uid="{00000000-0005-0000-0000-0000D1170000}"/>
    <cellStyle name="20 % - Akzent3 2 3 4 4 3" xfId="3053" xr:uid="{00000000-0005-0000-0000-0000D2170000}"/>
    <cellStyle name="20 % - Akzent3 2 3 4 4 3 2" xfId="35055" xr:uid="{00000000-0005-0000-0000-0000D3170000}"/>
    <cellStyle name="20 % - Akzent3 2 3 4 4 4" xfId="24233" xr:uid="{00000000-0005-0000-0000-0000D4170000}"/>
    <cellStyle name="20 % - Akzent3 2 3 4 5" xfId="3054" xr:uid="{00000000-0005-0000-0000-0000D5170000}"/>
    <cellStyle name="20 % - Akzent3 2 3 4 5 2" xfId="3055" xr:uid="{00000000-0005-0000-0000-0000D6170000}"/>
    <cellStyle name="20 % - Akzent3 2 3 4 5 2 2" xfId="3056" xr:uid="{00000000-0005-0000-0000-0000D7170000}"/>
    <cellStyle name="20 % - Akzent3 2 3 4 5 2 2 2" xfId="41129" xr:uid="{00000000-0005-0000-0000-0000D8170000}"/>
    <cellStyle name="20 % - Akzent3 2 3 4 5 2 3" xfId="30308" xr:uid="{00000000-0005-0000-0000-0000D9170000}"/>
    <cellStyle name="20 % - Akzent3 2 3 4 5 3" xfId="3057" xr:uid="{00000000-0005-0000-0000-0000DA170000}"/>
    <cellStyle name="20 % - Akzent3 2 3 4 5 3 2" xfId="35729" xr:uid="{00000000-0005-0000-0000-0000DB170000}"/>
    <cellStyle name="20 % - Akzent3 2 3 4 5 4" xfId="24907" xr:uid="{00000000-0005-0000-0000-0000DC170000}"/>
    <cellStyle name="20 % - Akzent3 2 3 4 6" xfId="3058" xr:uid="{00000000-0005-0000-0000-0000DD170000}"/>
    <cellStyle name="20 % - Akzent3 2 3 4 6 2" xfId="3059" xr:uid="{00000000-0005-0000-0000-0000DE170000}"/>
    <cellStyle name="20 % - Akzent3 2 3 4 6 2 2" xfId="3060" xr:uid="{00000000-0005-0000-0000-0000DF170000}"/>
    <cellStyle name="20 % - Akzent3 2 3 4 6 2 2 2" xfId="41803" xr:uid="{00000000-0005-0000-0000-0000E0170000}"/>
    <cellStyle name="20 % - Akzent3 2 3 4 6 2 3" xfId="30982" xr:uid="{00000000-0005-0000-0000-0000E1170000}"/>
    <cellStyle name="20 % - Akzent3 2 3 4 6 3" xfId="3061" xr:uid="{00000000-0005-0000-0000-0000E2170000}"/>
    <cellStyle name="20 % - Akzent3 2 3 4 6 3 2" xfId="36403" xr:uid="{00000000-0005-0000-0000-0000E3170000}"/>
    <cellStyle name="20 % - Akzent3 2 3 4 6 4" xfId="25581" xr:uid="{00000000-0005-0000-0000-0000E4170000}"/>
    <cellStyle name="20 % - Akzent3 2 3 4 7" xfId="3062" xr:uid="{00000000-0005-0000-0000-0000E5170000}"/>
    <cellStyle name="20 % - Akzent3 2 3 4 7 2" xfId="3063" xr:uid="{00000000-0005-0000-0000-0000E6170000}"/>
    <cellStyle name="20 % - Akzent3 2 3 4 7 2 2" xfId="3064" xr:uid="{00000000-0005-0000-0000-0000E7170000}"/>
    <cellStyle name="20 % - Akzent3 2 3 4 7 2 2 2" xfId="42477" xr:uid="{00000000-0005-0000-0000-0000E8170000}"/>
    <cellStyle name="20 % - Akzent3 2 3 4 7 2 3" xfId="31656" xr:uid="{00000000-0005-0000-0000-0000E9170000}"/>
    <cellStyle name="20 % - Akzent3 2 3 4 7 3" xfId="3065" xr:uid="{00000000-0005-0000-0000-0000EA170000}"/>
    <cellStyle name="20 % - Akzent3 2 3 4 7 3 2" xfId="37077" xr:uid="{00000000-0005-0000-0000-0000EB170000}"/>
    <cellStyle name="20 % - Akzent3 2 3 4 7 4" xfId="26255" xr:uid="{00000000-0005-0000-0000-0000EC170000}"/>
    <cellStyle name="20 % - Akzent3 2 3 4 8" xfId="3066" xr:uid="{00000000-0005-0000-0000-0000ED170000}"/>
    <cellStyle name="20 % - Akzent3 2 3 4 8 2" xfId="3067" xr:uid="{00000000-0005-0000-0000-0000EE170000}"/>
    <cellStyle name="20 % - Akzent3 2 3 4 8 2 2" xfId="3068" xr:uid="{00000000-0005-0000-0000-0000EF170000}"/>
    <cellStyle name="20 % - Akzent3 2 3 4 8 2 2 2" xfId="43170" xr:uid="{00000000-0005-0000-0000-0000F0170000}"/>
    <cellStyle name="20 % - Akzent3 2 3 4 8 2 3" xfId="32349" xr:uid="{00000000-0005-0000-0000-0000F1170000}"/>
    <cellStyle name="20 % - Akzent3 2 3 4 8 3" xfId="3069" xr:uid="{00000000-0005-0000-0000-0000F2170000}"/>
    <cellStyle name="20 % - Akzent3 2 3 4 8 3 2" xfId="37769" xr:uid="{00000000-0005-0000-0000-0000F3170000}"/>
    <cellStyle name="20 % - Akzent3 2 3 4 8 4" xfId="26948" xr:uid="{00000000-0005-0000-0000-0000F4170000}"/>
    <cellStyle name="20 % - Akzent3 2 3 4 9" xfId="3070" xr:uid="{00000000-0005-0000-0000-0000F5170000}"/>
    <cellStyle name="20 % - Akzent3 2 3 4 9 2" xfId="3071" xr:uid="{00000000-0005-0000-0000-0000F6170000}"/>
    <cellStyle name="20 % - Akzent3 2 3 4 9 2 2" xfId="38445" xr:uid="{00000000-0005-0000-0000-0000F7170000}"/>
    <cellStyle name="20 % - Akzent3 2 3 4 9 3" xfId="27624" xr:uid="{00000000-0005-0000-0000-0000F8170000}"/>
    <cellStyle name="20 % - Akzent3 2 3 5" xfId="3072" xr:uid="{00000000-0005-0000-0000-0000F9170000}"/>
    <cellStyle name="20 % - Akzent3 2 3 5 2" xfId="3073" xr:uid="{00000000-0005-0000-0000-0000FA170000}"/>
    <cellStyle name="20 % - Akzent3 2 3 5 2 2" xfId="3074" xr:uid="{00000000-0005-0000-0000-0000FB170000}"/>
    <cellStyle name="20 % - Akzent3 2 3 5 2 2 2" xfId="38728" xr:uid="{00000000-0005-0000-0000-0000FC170000}"/>
    <cellStyle name="20 % - Akzent3 2 3 5 2 3" xfId="27907" xr:uid="{00000000-0005-0000-0000-0000FD170000}"/>
    <cellStyle name="20 % - Akzent3 2 3 5 3" xfId="3075" xr:uid="{00000000-0005-0000-0000-0000FE170000}"/>
    <cellStyle name="20 % - Akzent3 2 3 5 3 2" xfId="33328" xr:uid="{00000000-0005-0000-0000-0000FF170000}"/>
    <cellStyle name="20 % - Akzent3 2 3 5 4" xfId="22506" xr:uid="{00000000-0005-0000-0000-000000180000}"/>
    <cellStyle name="20 % - Akzent3 2 3 6" xfId="3076" xr:uid="{00000000-0005-0000-0000-000001180000}"/>
    <cellStyle name="20 % - Akzent3 2 3 6 2" xfId="3077" xr:uid="{00000000-0005-0000-0000-000002180000}"/>
    <cellStyle name="20 % - Akzent3 2 3 6 2 2" xfId="3078" xr:uid="{00000000-0005-0000-0000-000003180000}"/>
    <cellStyle name="20 % - Akzent3 2 3 6 2 2 2" xfId="39386" xr:uid="{00000000-0005-0000-0000-000004180000}"/>
    <cellStyle name="20 % - Akzent3 2 3 6 2 3" xfId="28565" xr:uid="{00000000-0005-0000-0000-000005180000}"/>
    <cellStyle name="20 % - Akzent3 2 3 6 3" xfId="3079" xr:uid="{00000000-0005-0000-0000-000006180000}"/>
    <cellStyle name="20 % - Akzent3 2 3 6 3 2" xfId="33986" xr:uid="{00000000-0005-0000-0000-000007180000}"/>
    <cellStyle name="20 % - Akzent3 2 3 6 4" xfId="23164" xr:uid="{00000000-0005-0000-0000-000008180000}"/>
    <cellStyle name="20 % - Akzent3 2 3 7" xfId="3080" xr:uid="{00000000-0005-0000-0000-000009180000}"/>
    <cellStyle name="20 % - Akzent3 2 3 7 2" xfId="3081" xr:uid="{00000000-0005-0000-0000-00000A180000}"/>
    <cellStyle name="20 % - Akzent3 2 3 7 2 2" xfId="3082" xr:uid="{00000000-0005-0000-0000-00000B180000}"/>
    <cellStyle name="20 % - Akzent3 2 3 7 2 2 2" xfId="40060" xr:uid="{00000000-0005-0000-0000-00000C180000}"/>
    <cellStyle name="20 % - Akzent3 2 3 7 2 3" xfId="29239" xr:uid="{00000000-0005-0000-0000-00000D180000}"/>
    <cellStyle name="20 % - Akzent3 2 3 7 3" xfId="3083" xr:uid="{00000000-0005-0000-0000-00000E180000}"/>
    <cellStyle name="20 % - Akzent3 2 3 7 3 2" xfId="34660" xr:uid="{00000000-0005-0000-0000-00000F180000}"/>
    <cellStyle name="20 % - Akzent3 2 3 7 4" xfId="23838" xr:uid="{00000000-0005-0000-0000-000010180000}"/>
    <cellStyle name="20 % - Akzent3 2 3 8" xfId="3084" xr:uid="{00000000-0005-0000-0000-000011180000}"/>
    <cellStyle name="20 % - Akzent3 2 3 8 2" xfId="3085" xr:uid="{00000000-0005-0000-0000-000012180000}"/>
    <cellStyle name="20 % - Akzent3 2 3 8 2 2" xfId="3086" xr:uid="{00000000-0005-0000-0000-000013180000}"/>
    <cellStyle name="20 % - Akzent3 2 3 8 2 2 2" xfId="40734" xr:uid="{00000000-0005-0000-0000-000014180000}"/>
    <cellStyle name="20 % - Akzent3 2 3 8 2 3" xfId="29913" xr:uid="{00000000-0005-0000-0000-000015180000}"/>
    <cellStyle name="20 % - Akzent3 2 3 8 3" xfId="3087" xr:uid="{00000000-0005-0000-0000-000016180000}"/>
    <cellStyle name="20 % - Akzent3 2 3 8 3 2" xfId="35334" xr:uid="{00000000-0005-0000-0000-000017180000}"/>
    <cellStyle name="20 % - Akzent3 2 3 8 4" xfId="24512" xr:uid="{00000000-0005-0000-0000-000018180000}"/>
    <cellStyle name="20 % - Akzent3 2 3 9" xfId="3088" xr:uid="{00000000-0005-0000-0000-000019180000}"/>
    <cellStyle name="20 % - Akzent3 2 3 9 2" xfId="3089" xr:uid="{00000000-0005-0000-0000-00001A180000}"/>
    <cellStyle name="20 % - Akzent3 2 3 9 2 2" xfId="3090" xr:uid="{00000000-0005-0000-0000-00001B180000}"/>
    <cellStyle name="20 % - Akzent3 2 3 9 2 2 2" xfId="41408" xr:uid="{00000000-0005-0000-0000-00001C180000}"/>
    <cellStyle name="20 % - Akzent3 2 3 9 2 3" xfId="30587" xr:uid="{00000000-0005-0000-0000-00001D180000}"/>
    <cellStyle name="20 % - Akzent3 2 3 9 3" xfId="3091" xr:uid="{00000000-0005-0000-0000-00001E180000}"/>
    <cellStyle name="20 % - Akzent3 2 3 9 3 2" xfId="36008" xr:uid="{00000000-0005-0000-0000-00001F180000}"/>
    <cellStyle name="20 % - Akzent3 2 3 9 4" xfId="25186" xr:uid="{00000000-0005-0000-0000-000020180000}"/>
    <cellStyle name="20 % - Akzent3 2 4" xfId="3092" xr:uid="{00000000-0005-0000-0000-000021180000}"/>
    <cellStyle name="20 % - Akzent3 2 4 10" xfId="3093" xr:uid="{00000000-0005-0000-0000-000022180000}"/>
    <cellStyle name="20 % - Akzent3 2 4 10 2" xfId="3094" xr:uid="{00000000-0005-0000-0000-000023180000}"/>
    <cellStyle name="20 % - Akzent3 2 4 10 2 2" xfId="38117" xr:uid="{00000000-0005-0000-0000-000024180000}"/>
    <cellStyle name="20 % - Akzent3 2 4 10 3" xfId="27296" xr:uid="{00000000-0005-0000-0000-000025180000}"/>
    <cellStyle name="20 % - Akzent3 2 4 11" xfId="3095" xr:uid="{00000000-0005-0000-0000-000026180000}"/>
    <cellStyle name="20 % - Akzent3 2 4 11 2" xfId="32717" xr:uid="{00000000-0005-0000-0000-000027180000}"/>
    <cellStyle name="20 % - Akzent3 2 4 12" xfId="21895" xr:uid="{00000000-0005-0000-0000-000028180000}"/>
    <cellStyle name="20 % - Akzent3 2 4 2" xfId="3096" xr:uid="{00000000-0005-0000-0000-000029180000}"/>
    <cellStyle name="20 % - Akzent3 2 4 2 10" xfId="3097" xr:uid="{00000000-0005-0000-0000-00002A180000}"/>
    <cellStyle name="20 % - Akzent3 2 4 2 10 2" xfId="33112" xr:uid="{00000000-0005-0000-0000-00002B180000}"/>
    <cellStyle name="20 % - Akzent3 2 4 2 11" xfId="22290" xr:uid="{00000000-0005-0000-0000-00002C180000}"/>
    <cellStyle name="20 % - Akzent3 2 4 2 2" xfId="3098" xr:uid="{00000000-0005-0000-0000-00002D180000}"/>
    <cellStyle name="20 % - Akzent3 2 4 2 2 2" xfId="3099" xr:uid="{00000000-0005-0000-0000-00002E180000}"/>
    <cellStyle name="20 % - Akzent3 2 4 2 2 2 2" xfId="3100" xr:uid="{00000000-0005-0000-0000-00002F180000}"/>
    <cellStyle name="20 % - Akzent3 2 4 2 2 2 2 2" xfId="39190" xr:uid="{00000000-0005-0000-0000-000030180000}"/>
    <cellStyle name="20 % - Akzent3 2 4 2 2 2 3" xfId="28369" xr:uid="{00000000-0005-0000-0000-000031180000}"/>
    <cellStyle name="20 % - Akzent3 2 4 2 2 3" xfId="3101" xr:uid="{00000000-0005-0000-0000-000032180000}"/>
    <cellStyle name="20 % - Akzent3 2 4 2 2 3 2" xfId="33790" xr:uid="{00000000-0005-0000-0000-000033180000}"/>
    <cellStyle name="20 % - Akzent3 2 4 2 2 4" xfId="22968" xr:uid="{00000000-0005-0000-0000-000034180000}"/>
    <cellStyle name="20 % - Akzent3 2 4 2 3" xfId="3102" xr:uid="{00000000-0005-0000-0000-000035180000}"/>
    <cellStyle name="20 % - Akzent3 2 4 2 3 2" xfId="3103" xr:uid="{00000000-0005-0000-0000-000036180000}"/>
    <cellStyle name="20 % - Akzent3 2 4 2 3 2 2" xfId="3104" xr:uid="{00000000-0005-0000-0000-000037180000}"/>
    <cellStyle name="20 % - Akzent3 2 4 2 3 2 2 2" xfId="39848" xr:uid="{00000000-0005-0000-0000-000038180000}"/>
    <cellStyle name="20 % - Akzent3 2 4 2 3 2 3" xfId="29027" xr:uid="{00000000-0005-0000-0000-000039180000}"/>
    <cellStyle name="20 % - Akzent3 2 4 2 3 3" xfId="3105" xr:uid="{00000000-0005-0000-0000-00003A180000}"/>
    <cellStyle name="20 % - Akzent3 2 4 2 3 3 2" xfId="34448" xr:uid="{00000000-0005-0000-0000-00003B180000}"/>
    <cellStyle name="20 % - Akzent3 2 4 2 3 4" xfId="23626" xr:uid="{00000000-0005-0000-0000-00003C180000}"/>
    <cellStyle name="20 % - Akzent3 2 4 2 4" xfId="3106" xr:uid="{00000000-0005-0000-0000-00003D180000}"/>
    <cellStyle name="20 % - Akzent3 2 4 2 4 2" xfId="3107" xr:uid="{00000000-0005-0000-0000-00003E180000}"/>
    <cellStyle name="20 % - Akzent3 2 4 2 4 2 2" xfId="3108" xr:uid="{00000000-0005-0000-0000-00003F180000}"/>
    <cellStyle name="20 % - Akzent3 2 4 2 4 2 2 2" xfId="40522" xr:uid="{00000000-0005-0000-0000-000040180000}"/>
    <cellStyle name="20 % - Akzent3 2 4 2 4 2 3" xfId="29701" xr:uid="{00000000-0005-0000-0000-000041180000}"/>
    <cellStyle name="20 % - Akzent3 2 4 2 4 3" xfId="3109" xr:uid="{00000000-0005-0000-0000-000042180000}"/>
    <cellStyle name="20 % - Akzent3 2 4 2 4 3 2" xfId="35122" xr:uid="{00000000-0005-0000-0000-000043180000}"/>
    <cellStyle name="20 % - Akzent3 2 4 2 4 4" xfId="24300" xr:uid="{00000000-0005-0000-0000-000044180000}"/>
    <cellStyle name="20 % - Akzent3 2 4 2 5" xfId="3110" xr:uid="{00000000-0005-0000-0000-000045180000}"/>
    <cellStyle name="20 % - Akzent3 2 4 2 5 2" xfId="3111" xr:uid="{00000000-0005-0000-0000-000046180000}"/>
    <cellStyle name="20 % - Akzent3 2 4 2 5 2 2" xfId="3112" xr:uid="{00000000-0005-0000-0000-000047180000}"/>
    <cellStyle name="20 % - Akzent3 2 4 2 5 2 2 2" xfId="41196" xr:uid="{00000000-0005-0000-0000-000048180000}"/>
    <cellStyle name="20 % - Akzent3 2 4 2 5 2 3" xfId="30375" xr:uid="{00000000-0005-0000-0000-000049180000}"/>
    <cellStyle name="20 % - Akzent3 2 4 2 5 3" xfId="3113" xr:uid="{00000000-0005-0000-0000-00004A180000}"/>
    <cellStyle name="20 % - Akzent3 2 4 2 5 3 2" xfId="35796" xr:uid="{00000000-0005-0000-0000-00004B180000}"/>
    <cellStyle name="20 % - Akzent3 2 4 2 5 4" xfId="24974" xr:uid="{00000000-0005-0000-0000-00004C180000}"/>
    <cellStyle name="20 % - Akzent3 2 4 2 6" xfId="3114" xr:uid="{00000000-0005-0000-0000-00004D180000}"/>
    <cellStyle name="20 % - Akzent3 2 4 2 6 2" xfId="3115" xr:uid="{00000000-0005-0000-0000-00004E180000}"/>
    <cellStyle name="20 % - Akzent3 2 4 2 6 2 2" xfId="3116" xr:uid="{00000000-0005-0000-0000-00004F180000}"/>
    <cellStyle name="20 % - Akzent3 2 4 2 6 2 2 2" xfId="41870" xr:uid="{00000000-0005-0000-0000-000050180000}"/>
    <cellStyle name="20 % - Akzent3 2 4 2 6 2 3" xfId="31049" xr:uid="{00000000-0005-0000-0000-000051180000}"/>
    <cellStyle name="20 % - Akzent3 2 4 2 6 3" xfId="3117" xr:uid="{00000000-0005-0000-0000-000052180000}"/>
    <cellStyle name="20 % - Akzent3 2 4 2 6 3 2" xfId="36470" xr:uid="{00000000-0005-0000-0000-000053180000}"/>
    <cellStyle name="20 % - Akzent3 2 4 2 6 4" xfId="25648" xr:uid="{00000000-0005-0000-0000-000054180000}"/>
    <cellStyle name="20 % - Akzent3 2 4 2 7" xfId="3118" xr:uid="{00000000-0005-0000-0000-000055180000}"/>
    <cellStyle name="20 % - Akzent3 2 4 2 7 2" xfId="3119" xr:uid="{00000000-0005-0000-0000-000056180000}"/>
    <cellStyle name="20 % - Akzent3 2 4 2 7 2 2" xfId="3120" xr:uid="{00000000-0005-0000-0000-000057180000}"/>
    <cellStyle name="20 % - Akzent3 2 4 2 7 2 2 2" xfId="42544" xr:uid="{00000000-0005-0000-0000-000058180000}"/>
    <cellStyle name="20 % - Akzent3 2 4 2 7 2 3" xfId="31723" xr:uid="{00000000-0005-0000-0000-000059180000}"/>
    <cellStyle name="20 % - Akzent3 2 4 2 7 3" xfId="3121" xr:uid="{00000000-0005-0000-0000-00005A180000}"/>
    <cellStyle name="20 % - Akzent3 2 4 2 7 3 2" xfId="37144" xr:uid="{00000000-0005-0000-0000-00005B180000}"/>
    <cellStyle name="20 % - Akzent3 2 4 2 7 4" xfId="26322" xr:uid="{00000000-0005-0000-0000-00005C180000}"/>
    <cellStyle name="20 % - Akzent3 2 4 2 8" xfId="3122" xr:uid="{00000000-0005-0000-0000-00005D180000}"/>
    <cellStyle name="20 % - Akzent3 2 4 2 8 2" xfId="3123" xr:uid="{00000000-0005-0000-0000-00005E180000}"/>
    <cellStyle name="20 % - Akzent3 2 4 2 8 2 2" xfId="3124" xr:uid="{00000000-0005-0000-0000-00005F180000}"/>
    <cellStyle name="20 % - Akzent3 2 4 2 8 2 2 2" xfId="43237" xr:uid="{00000000-0005-0000-0000-000060180000}"/>
    <cellStyle name="20 % - Akzent3 2 4 2 8 2 3" xfId="32416" xr:uid="{00000000-0005-0000-0000-000061180000}"/>
    <cellStyle name="20 % - Akzent3 2 4 2 8 3" xfId="3125" xr:uid="{00000000-0005-0000-0000-000062180000}"/>
    <cellStyle name="20 % - Akzent3 2 4 2 8 3 2" xfId="37836" xr:uid="{00000000-0005-0000-0000-000063180000}"/>
    <cellStyle name="20 % - Akzent3 2 4 2 8 4" xfId="27015" xr:uid="{00000000-0005-0000-0000-000064180000}"/>
    <cellStyle name="20 % - Akzent3 2 4 2 9" xfId="3126" xr:uid="{00000000-0005-0000-0000-000065180000}"/>
    <cellStyle name="20 % - Akzent3 2 4 2 9 2" xfId="3127" xr:uid="{00000000-0005-0000-0000-000066180000}"/>
    <cellStyle name="20 % - Akzent3 2 4 2 9 2 2" xfId="38512" xr:uid="{00000000-0005-0000-0000-000067180000}"/>
    <cellStyle name="20 % - Akzent3 2 4 2 9 3" xfId="27691" xr:uid="{00000000-0005-0000-0000-000068180000}"/>
    <cellStyle name="20 % - Akzent3 2 4 3" xfId="3128" xr:uid="{00000000-0005-0000-0000-000069180000}"/>
    <cellStyle name="20 % - Akzent3 2 4 3 2" xfId="3129" xr:uid="{00000000-0005-0000-0000-00006A180000}"/>
    <cellStyle name="20 % - Akzent3 2 4 3 2 2" xfId="3130" xr:uid="{00000000-0005-0000-0000-00006B180000}"/>
    <cellStyle name="20 % - Akzent3 2 4 3 2 2 2" xfId="38795" xr:uid="{00000000-0005-0000-0000-00006C180000}"/>
    <cellStyle name="20 % - Akzent3 2 4 3 2 3" xfId="27974" xr:uid="{00000000-0005-0000-0000-00006D180000}"/>
    <cellStyle name="20 % - Akzent3 2 4 3 3" xfId="3131" xr:uid="{00000000-0005-0000-0000-00006E180000}"/>
    <cellStyle name="20 % - Akzent3 2 4 3 3 2" xfId="33395" xr:uid="{00000000-0005-0000-0000-00006F180000}"/>
    <cellStyle name="20 % - Akzent3 2 4 3 4" xfId="22573" xr:uid="{00000000-0005-0000-0000-000070180000}"/>
    <cellStyle name="20 % - Akzent3 2 4 4" xfId="3132" xr:uid="{00000000-0005-0000-0000-000071180000}"/>
    <cellStyle name="20 % - Akzent3 2 4 4 2" xfId="3133" xr:uid="{00000000-0005-0000-0000-000072180000}"/>
    <cellStyle name="20 % - Akzent3 2 4 4 2 2" xfId="3134" xr:uid="{00000000-0005-0000-0000-000073180000}"/>
    <cellStyle name="20 % - Akzent3 2 4 4 2 2 2" xfId="39453" xr:uid="{00000000-0005-0000-0000-000074180000}"/>
    <cellStyle name="20 % - Akzent3 2 4 4 2 3" xfId="28632" xr:uid="{00000000-0005-0000-0000-000075180000}"/>
    <cellStyle name="20 % - Akzent3 2 4 4 3" xfId="3135" xr:uid="{00000000-0005-0000-0000-000076180000}"/>
    <cellStyle name="20 % - Akzent3 2 4 4 3 2" xfId="34053" xr:uid="{00000000-0005-0000-0000-000077180000}"/>
    <cellStyle name="20 % - Akzent3 2 4 4 4" xfId="23231" xr:uid="{00000000-0005-0000-0000-000078180000}"/>
    <cellStyle name="20 % - Akzent3 2 4 5" xfId="3136" xr:uid="{00000000-0005-0000-0000-000079180000}"/>
    <cellStyle name="20 % - Akzent3 2 4 5 2" xfId="3137" xr:uid="{00000000-0005-0000-0000-00007A180000}"/>
    <cellStyle name="20 % - Akzent3 2 4 5 2 2" xfId="3138" xr:uid="{00000000-0005-0000-0000-00007B180000}"/>
    <cellStyle name="20 % - Akzent3 2 4 5 2 2 2" xfId="40127" xr:uid="{00000000-0005-0000-0000-00007C180000}"/>
    <cellStyle name="20 % - Akzent3 2 4 5 2 3" xfId="29306" xr:uid="{00000000-0005-0000-0000-00007D180000}"/>
    <cellStyle name="20 % - Akzent3 2 4 5 3" xfId="3139" xr:uid="{00000000-0005-0000-0000-00007E180000}"/>
    <cellStyle name="20 % - Akzent3 2 4 5 3 2" xfId="34727" xr:uid="{00000000-0005-0000-0000-00007F180000}"/>
    <cellStyle name="20 % - Akzent3 2 4 5 4" xfId="23905" xr:uid="{00000000-0005-0000-0000-000080180000}"/>
    <cellStyle name="20 % - Akzent3 2 4 6" xfId="3140" xr:uid="{00000000-0005-0000-0000-000081180000}"/>
    <cellStyle name="20 % - Akzent3 2 4 6 2" xfId="3141" xr:uid="{00000000-0005-0000-0000-000082180000}"/>
    <cellStyle name="20 % - Akzent3 2 4 6 2 2" xfId="3142" xr:uid="{00000000-0005-0000-0000-000083180000}"/>
    <cellStyle name="20 % - Akzent3 2 4 6 2 2 2" xfId="40801" xr:uid="{00000000-0005-0000-0000-000084180000}"/>
    <cellStyle name="20 % - Akzent3 2 4 6 2 3" xfId="29980" xr:uid="{00000000-0005-0000-0000-000085180000}"/>
    <cellStyle name="20 % - Akzent3 2 4 6 3" xfId="3143" xr:uid="{00000000-0005-0000-0000-000086180000}"/>
    <cellStyle name="20 % - Akzent3 2 4 6 3 2" xfId="35401" xr:uid="{00000000-0005-0000-0000-000087180000}"/>
    <cellStyle name="20 % - Akzent3 2 4 6 4" xfId="24579" xr:uid="{00000000-0005-0000-0000-000088180000}"/>
    <cellStyle name="20 % - Akzent3 2 4 7" xfId="3144" xr:uid="{00000000-0005-0000-0000-000089180000}"/>
    <cellStyle name="20 % - Akzent3 2 4 7 2" xfId="3145" xr:uid="{00000000-0005-0000-0000-00008A180000}"/>
    <cellStyle name="20 % - Akzent3 2 4 7 2 2" xfId="3146" xr:uid="{00000000-0005-0000-0000-00008B180000}"/>
    <cellStyle name="20 % - Akzent3 2 4 7 2 2 2" xfId="41475" xr:uid="{00000000-0005-0000-0000-00008C180000}"/>
    <cellStyle name="20 % - Akzent3 2 4 7 2 3" xfId="30654" xr:uid="{00000000-0005-0000-0000-00008D180000}"/>
    <cellStyle name="20 % - Akzent3 2 4 7 3" xfId="3147" xr:uid="{00000000-0005-0000-0000-00008E180000}"/>
    <cellStyle name="20 % - Akzent3 2 4 7 3 2" xfId="36075" xr:uid="{00000000-0005-0000-0000-00008F180000}"/>
    <cellStyle name="20 % - Akzent3 2 4 7 4" xfId="25253" xr:uid="{00000000-0005-0000-0000-000090180000}"/>
    <cellStyle name="20 % - Akzent3 2 4 8" xfId="3148" xr:uid="{00000000-0005-0000-0000-000091180000}"/>
    <cellStyle name="20 % - Akzent3 2 4 8 2" xfId="3149" xr:uid="{00000000-0005-0000-0000-000092180000}"/>
    <cellStyle name="20 % - Akzent3 2 4 8 2 2" xfId="3150" xr:uid="{00000000-0005-0000-0000-000093180000}"/>
    <cellStyle name="20 % - Akzent3 2 4 8 2 2 2" xfId="42149" xr:uid="{00000000-0005-0000-0000-000094180000}"/>
    <cellStyle name="20 % - Akzent3 2 4 8 2 3" xfId="31328" xr:uid="{00000000-0005-0000-0000-000095180000}"/>
    <cellStyle name="20 % - Akzent3 2 4 8 3" xfId="3151" xr:uid="{00000000-0005-0000-0000-000096180000}"/>
    <cellStyle name="20 % - Akzent3 2 4 8 3 2" xfId="36749" xr:uid="{00000000-0005-0000-0000-000097180000}"/>
    <cellStyle name="20 % - Akzent3 2 4 8 4" xfId="25927" xr:uid="{00000000-0005-0000-0000-000098180000}"/>
    <cellStyle name="20 % - Akzent3 2 4 9" xfId="3152" xr:uid="{00000000-0005-0000-0000-000099180000}"/>
    <cellStyle name="20 % - Akzent3 2 4 9 2" xfId="3153" xr:uid="{00000000-0005-0000-0000-00009A180000}"/>
    <cellStyle name="20 % - Akzent3 2 4 9 2 2" xfId="3154" xr:uid="{00000000-0005-0000-0000-00009B180000}"/>
    <cellStyle name="20 % - Akzent3 2 4 9 2 2 2" xfId="42842" xr:uid="{00000000-0005-0000-0000-00009C180000}"/>
    <cellStyle name="20 % - Akzent3 2 4 9 2 3" xfId="32021" xr:uid="{00000000-0005-0000-0000-00009D180000}"/>
    <cellStyle name="20 % - Akzent3 2 4 9 3" xfId="3155" xr:uid="{00000000-0005-0000-0000-00009E180000}"/>
    <cellStyle name="20 % - Akzent3 2 4 9 3 2" xfId="37441" xr:uid="{00000000-0005-0000-0000-00009F180000}"/>
    <cellStyle name="20 % - Akzent3 2 4 9 4" xfId="26620" xr:uid="{00000000-0005-0000-0000-0000A0180000}"/>
    <cellStyle name="20 % - Akzent3 2 5" xfId="3156" xr:uid="{00000000-0005-0000-0000-0000A1180000}"/>
    <cellStyle name="20 % - Akzent3 2 5 10" xfId="3157" xr:uid="{00000000-0005-0000-0000-0000A2180000}"/>
    <cellStyle name="20 % - Akzent3 2 5 10 2" xfId="32849" xr:uid="{00000000-0005-0000-0000-0000A3180000}"/>
    <cellStyle name="20 % - Akzent3 2 5 11" xfId="22027" xr:uid="{00000000-0005-0000-0000-0000A4180000}"/>
    <cellStyle name="20 % - Akzent3 2 5 2" xfId="3158" xr:uid="{00000000-0005-0000-0000-0000A5180000}"/>
    <cellStyle name="20 % - Akzent3 2 5 2 2" xfId="3159" xr:uid="{00000000-0005-0000-0000-0000A6180000}"/>
    <cellStyle name="20 % - Akzent3 2 5 2 2 2" xfId="3160" xr:uid="{00000000-0005-0000-0000-0000A7180000}"/>
    <cellStyle name="20 % - Akzent3 2 5 2 2 2 2" xfId="38927" xr:uid="{00000000-0005-0000-0000-0000A8180000}"/>
    <cellStyle name="20 % - Akzent3 2 5 2 2 3" xfId="28106" xr:uid="{00000000-0005-0000-0000-0000A9180000}"/>
    <cellStyle name="20 % - Akzent3 2 5 2 3" xfId="3161" xr:uid="{00000000-0005-0000-0000-0000AA180000}"/>
    <cellStyle name="20 % - Akzent3 2 5 2 3 2" xfId="33527" xr:uid="{00000000-0005-0000-0000-0000AB180000}"/>
    <cellStyle name="20 % - Akzent3 2 5 2 4" xfId="22705" xr:uid="{00000000-0005-0000-0000-0000AC180000}"/>
    <cellStyle name="20 % - Akzent3 2 5 3" xfId="3162" xr:uid="{00000000-0005-0000-0000-0000AD180000}"/>
    <cellStyle name="20 % - Akzent3 2 5 3 2" xfId="3163" xr:uid="{00000000-0005-0000-0000-0000AE180000}"/>
    <cellStyle name="20 % - Akzent3 2 5 3 2 2" xfId="3164" xr:uid="{00000000-0005-0000-0000-0000AF180000}"/>
    <cellStyle name="20 % - Akzent3 2 5 3 2 2 2" xfId="39585" xr:uid="{00000000-0005-0000-0000-0000B0180000}"/>
    <cellStyle name="20 % - Akzent3 2 5 3 2 3" xfId="28764" xr:uid="{00000000-0005-0000-0000-0000B1180000}"/>
    <cellStyle name="20 % - Akzent3 2 5 3 3" xfId="3165" xr:uid="{00000000-0005-0000-0000-0000B2180000}"/>
    <cellStyle name="20 % - Akzent3 2 5 3 3 2" xfId="34185" xr:uid="{00000000-0005-0000-0000-0000B3180000}"/>
    <cellStyle name="20 % - Akzent3 2 5 3 4" xfId="23363" xr:uid="{00000000-0005-0000-0000-0000B4180000}"/>
    <cellStyle name="20 % - Akzent3 2 5 4" xfId="3166" xr:uid="{00000000-0005-0000-0000-0000B5180000}"/>
    <cellStyle name="20 % - Akzent3 2 5 4 2" xfId="3167" xr:uid="{00000000-0005-0000-0000-0000B6180000}"/>
    <cellStyle name="20 % - Akzent3 2 5 4 2 2" xfId="3168" xr:uid="{00000000-0005-0000-0000-0000B7180000}"/>
    <cellStyle name="20 % - Akzent3 2 5 4 2 2 2" xfId="40259" xr:uid="{00000000-0005-0000-0000-0000B8180000}"/>
    <cellStyle name="20 % - Akzent3 2 5 4 2 3" xfId="29438" xr:uid="{00000000-0005-0000-0000-0000B9180000}"/>
    <cellStyle name="20 % - Akzent3 2 5 4 3" xfId="3169" xr:uid="{00000000-0005-0000-0000-0000BA180000}"/>
    <cellStyle name="20 % - Akzent3 2 5 4 3 2" xfId="34859" xr:uid="{00000000-0005-0000-0000-0000BB180000}"/>
    <cellStyle name="20 % - Akzent3 2 5 4 4" xfId="24037" xr:uid="{00000000-0005-0000-0000-0000BC180000}"/>
    <cellStyle name="20 % - Akzent3 2 5 5" xfId="3170" xr:uid="{00000000-0005-0000-0000-0000BD180000}"/>
    <cellStyle name="20 % - Akzent3 2 5 5 2" xfId="3171" xr:uid="{00000000-0005-0000-0000-0000BE180000}"/>
    <cellStyle name="20 % - Akzent3 2 5 5 2 2" xfId="3172" xr:uid="{00000000-0005-0000-0000-0000BF180000}"/>
    <cellStyle name="20 % - Akzent3 2 5 5 2 2 2" xfId="40933" xr:uid="{00000000-0005-0000-0000-0000C0180000}"/>
    <cellStyle name="20 % - Akzent3 2 5 5 2 3" xfId="30112" xr:uid="{00000000-0005-0000-0000-0000C1180000}"/>
    <cellStyle name="20 % - Akzent3 2 5 5 3" xfId="3173" xr:uid="{00000000-0005-0000-0000-0000C2180000}"/>
    <cellStyle name="20 % - Akzent3 2 5 5 3 2" xfId="35533" xr:uid="{00000000-0005-0000-0000-0000C3180000}"/>
    <cellStyle name="20 % - Akzent3 2 5 5 4" xfId="24711" xr:uid="{00000000-0005-0000-0000-0000C4180000}"/>
    <cellStyle name="20 % - Akzent3 2 5 6" xfId="3174" xr:uid="{00000000-0005-0000-0000-0000C5180000}"/>
    <cellStyle name="20 % - Akzent3 2 5 6 2" xfId="3175" xr:uid="{00000000-0005-0000-0000-0000C6180000}"/>
    <cellStyle name="20 % - Akzent3 2 5 6 2 2" xfId="3176" xr:uid="{00000000-0005-0000-0000-0000C7180000}"/>
    <cellStyle name="20 % - Akzent3 2 5 6 2 2 2" xfId="41607" xr:uid="{00000000-0005-0000-0000-0000C8180000}"/>
    <cellStyle name="20 % - Akzent3 2 5 6 2 3" xfId="30786" xr:uid="{00000000-0005-0000-0000-0000C9180000}"/>
    <cellStyle name="20 % - Akzent3 2 5 6 3" xfId="3177" xr:uid="{00000000-0005-0000-0000-0000CA180000}"/>
    <cellStyle name="20 % - Akzent3 2 5 6 3 2" xfId="36207" xr:uid="{00000000-0005-0000-0000-0000CB180000}"/>
    <cellStyle name="20 % - Akzent3 2 5 6 4" xfId="25385" xr:uid="{00000000-0005-0000-0000-0000CC180000}"/>
    <cellStyle name="20 % - Akzent3 2 5 7" xfId="3178" xr:uid="{00000000-0005-0000-0000-0000CD180000}"/>
    <cellStyle name="20 % - Akzent3 2 5 7 2" xfId="3179" xr:uid="{00000000-0005-0000-0000-0000CE180000}"/>
    <cellStyle name="20 % - Akzent3 2 5 7 2 2" xfId="3180" xr:uid="{00000000-0005-0000-0000-0000CF180000}"/>
    <cellStyle name="20 % - Akzent3 2 5 7 2 2 2" xfId="42281" xr:uid="{00000000-0005-0000-0000-0000D0180000}"/>
    <cellStyle name="20 % - Akzent3 2 5 7 2 3" xfId="31460" xr:uid="{00000000-0005-0000-0000-0000D1180000}"/>
    <cellStyle name="20 % - Akzent3 2 5 7 3" xfId="3181" xr:uid="{00000000-0005-0000-0000-0000D2180000}"/>
    <cellStyle name="20 % - Akzent3 2 5 7 3 2" xfId="36881" xr:uid="{00000000-0005-0000-0000-0000D3180000}"/>
    <cellStyle name="20 % - Akzent3 2 5 7 4" xfId="26059" xr:uid="{00000000-0005-0000-0000-0000D4180000}"/>
    <cellStyle name="20 % - Akzent3 2 5 8" xfId="3182" xr:uid="{00000000-0005-0000-0000-0000D5180000}"/>
    <cellStyle name="20 % - Akzent3 2 5 8 2" xfId="3183" xr:uid="{00000000-0005-0000-0000-0000D6180000}"/>
    <cellStyle name="20 % - Akzent3 2 5 8 2 2" xfId="3184" xr:uid="{00000000-0005-0000-0000-0000D7180000}"/>
    <cellStyle name="20 % - Akzent3 2 5 8 2 2 2" xfId="42974" xr:uid="{00000000-0005-0000-0000-0000D8180000}"/>
    <cellStyle name="20 % - Akzent3 2 5 8 2 3" xfId="32153" xr:uid="{00000000-0005-0000-0000-0000D9180000}"/>
    <cellStyle name="20 % - Akzent3 2 5 8 3" xfId="3185" xr:uid="{00000000-0005-0000-0000-0000DA180000}"/>
    <cellStyle name="20 % - Akzent3 2 5 8 3 2" xfId="37573" xr:uid="{00000000-0005-0000-0000-0000DB180000}"/>
    <cellStyle name="20 % - Akzent3 2 5 8 4" xfId="26752" xr:uid="{00000000-0005-0000-0000-0000DC180000}"/>
    <cellStyle name="20 % - Akzent3 2 5 9" xfId="3186" xr:uid="{00000000-0005-0000-0000-0000DD180000}"/>
    <cellStyle name="20 % - Akzent3 2 5 9 2" xfId="3187" xr:uid="{00000000-0005-0000-0000-0000DE180000}"/>
    <cellStyle name="20 % - Akzent3 2 5 9 2 2" xfId="38249" xr:uid="{00000000-0005-0000-0000-0000DF180000}"/>
    <cellStyle name="20 % - Akzent3 2 5 9 3" xfId="27428" xr:uid="{00000000-0005-0000-0000-0000E0180000}"/>
    <cellStyle name="20 % - Akzent3 2 6" xfId="3188" xr:uid="{00000000-0005-0000-0000-0000E1180000}"/>
    <cellStyle name="20 % - Akzent3 2 6 10" xfId="3189" xr:uid="{00000000-0005-0000-0000-0000E2180000}"/>
    <cellStyle name="20 % - Akzent3 2 6 10 2" xfId="32980" xr:uid="{00000000-0005-0000-0000-0000E3180000}"/>
    <cellStyle name="20 % - Akzent3 2 6 11" xfId="22158" xr:uid="{00000000-0005-0000-0000-0000E4180000}"/>
    <cellStyle name="20 % - Akzent3 2 6 2" xfId="3190" xr:uid="{00000000-0005-0000-0000-0000E5180000}"/>
    <cellStyle name="20 % - Akzent3 2 6 2 2" xfId="3191" xr:uid="{00000000-0005-0000-0000-0000E6180000}"/>
    <cellStyle name="20 % - Akzent3 2 6 2 2 2" xfId="3192" xr:uid="{00000000-0005-0000-0000-0000E7180000}"/>
    <cellStyle name="20 % - Akzent3 2 6 2 2 2 2" xfId="39058" xr:uid="{00000000-0005-0000-0000-0000E8180000}"/>
    <cellStyle name="20 % - Akzent3 2 6 2 2 3" xfId="28237" xr:uid="{00000000-0005-0000-0000-0000E9180000}"/>
    <cellStyle name="20 % - Akzent3 2 6 2 3" xfId="3193" xr:uid="{00000000-0005-0000-0000-0000EA180000}"/>
    <cellStyle name="20 % - Akzent3 2 6 2 3 2" xfId="33658" xr:uid="{00000000-0005-0000-0000-0000EB180000}"/>
    <cellStyle name="20 % - Akzent3 2 6 2 4" xfId="22836" xr:uid="{00000000-0005-0000-0000-0000EC180000}"/>
    <cellStyle name="20 % - Akzent3 2 6 3" xfId="3194" xr:uid="{00000000-0005-0000-0000-0000ED180000}"/>
    <cellStyle name="20 % - Akzent3 2 6 3 2" xfId="3195" xr:uid="{00000000-0005-0000-0000-0000EE180000}"/>
    <cellStyle name="20 % - Akzent3 2 6 3 2 2" xfId="3196" xr:uid="{00000000-0005-0000-0000-0000EF180000}"/>
    <cellStyle name="20 % - Akzent3 2 6 3 2 2 2" xfId="39716" xr:uid="{00000000-0005-0000-0000-0000F0180000}"/>
    <cellStyle name="20 % - Akzent3 2 6 3 2 3" xfId="28895" xr:uid="{00000000-0005-0000-0000-0000F1180000}"/>
    <cellStyle name="20 % - Akzent3 2 6 3 3" xfId="3197" xr:uid="{00000000-0005-0000-0000-0000F2180000}"/>
    <cellStyle name="20 % - Akzent3 2 6 3 3 2" xfId="34316" xr:uid="{00000000-0005-0000-0000-0000F3180000}"/>
    <cellStyle name="20 % - Akzent3 2 6 3 4" xfId="23494" xr:uid="{00000000-0005-0000-0000-0000F4180000}"/>
    <cellStyle name="20 % - Akzent3 2 6 4" xfId="3198" xr:uid="{00000000-0005-0000-0000-0000F5180000}"/>
    <cellStyle name="20 % - Akzent3 2 6 4 2" xfId="3199" xr:uid="{00000000-0005-0000-0000-0000F6180000}"/>
    <cellStyle name="20 % - Akzent3 2 6 4 2 2" xfId="3200" xr:uid="{00000000-0005-0000-0000-0000F7180000}"/>
    <cellStyle name="20 % - Akzent3 2 6 4 2 2 2" xfId="40390" xr:uid="{00000000-0005-0000-0000-0000F8180000}"/>
    <cellStyle name="20 % - Akzent3 2 6 4 2 3" xfId="29569" xr:uid="{00000000-0005-0000-0000-0000F9180000}"/>
    <cellStyle name="20 % - Akzent3 2 6 4 3" xfId="3201" xr:uid="{00000000-0005-0000-0000-0000FA180000}"/>
    <cellStyle name="20 % - Akzent3 2 6 4 3 2" xfId="34990" xr:uid="{00000000-0005-0000-0000-0000FB180000}"/>
    <cellStyle name="20 % - Akzent3 2 6 4 4" xfId="24168" xr:uid="{00000000-0005-0000-0000-0000FC180000}"/>
    <cellStyle name="20 % - Akzent3 2 6 5" xfId="3202" xr:uid="{00000000-0005-0000-0000-0000FD180000}"/>
    <cellStyle name="20 % - Akzent3 2 6 5 2" xfId="3203" xr:uid="{00000000-0005-0000-0000-0000FE180000}"/>
    <cellStyle name="20 % - Akzent3 2 6 5 2 2" xfId="3204" xr:uid="{00000000-0005-0000-0000-0000FF180000}"/>
    <cellStyle name="20 % - Akzent3 2 6 5 2 2 2" xfId="41064" xr:uid="{00000000-0005-0000-0000-000000190000}"/>
    <cellStyle name="20 % - Akzent3 2 6 5 2 3" xfId="30243" xr:uid="{00000000-0005-0000-0000-000001190000}"/>
    <cellStyle name="20 % - Akzent3 2 6 5 3" xfId="3205" xr:uid="{00000000-0005-0000-0000-000002190000}"/>
    <cellStyle name="20 % - Akzent3 2 6 5 3 2" xfId="35664" xr:uid="{00000000-0005-0000-0000-000003190000}"/>
    <cellStyle name="20 % - Akzent3 2 6 5 4" xfId="24842" xr:uid="{00000000-0005-0000-0000-000004190000}"/>
    <cellStyle name="20 % - Akzent3 2 6 6" xfId="3206" xr:uid="{00000000-0005-0000-0000-000005190000}"/>
    <cellStyle name="20 % - Akzent3 2 6 6 2" xfId="3207" xr:uid="{00000000-0005-0000-0000-000006190000}"/>
    <cellStyle name="20 % - Akzent3 2 6 6 2 2" xfId="3208" xr:uid="{00000000-0005-0000-0000-000007190000}"/>
    <cellStyle name="20 % - Akzent3 2 6 6 2 2 2" xfId="41738" xr:uid="{00000000-0005-0000-0000-000008190000}"/>
    <cellStyle name="20 % - Akzent3 2 6 6 2 3" xfId="30917" xr:uid="{00000000-0005-0000-0000-000009190000}"/>
    <cellStyle name="20 % - Akzent3 2 6 6 3" xfId="3209" xr:uid="{00000000-0005-0000-0000-00000A190000}"/>
    <cellStyle name="20 % - Akzent3 2 6 6 3 2" xfId="36338" xr:uid="{00000000-0005-0000-0000-00000B190000}"/>
    <cellStyle name="20 % - Akzent3 2 6 6 4" xfId="25516" xr:uid="{00000000-0005-0000-0000-00000C190000}"/>
    <cellStyle name="20 % - Akzent3 2 6 7" xfId="3210" xr:uid="{00000000-0005-0000-0000-00000D190000}"/>
    <cellStyle name="20 % - Akzent3 2 6 7 2" xfId="3211" xr:uid="{00000000-0005-0000-0000-00000E190000}"/>
    <cellStyle name="20 % - Akzent3 2 6 7 2 2" xfId="3212" xr:uid="{00000000-0005-0000-0000-00000F190000}"/>
    <cellStyle name="20 % - Akzent3 2 6 7 2 2 2" xfId="42412" xr:uid="{00000000-0005-0000-0000-000010190000}"/>
    <cellStyle name="20 % - Akzent3 2 6 7 2 3" xfId="31591" xr:uid="{00000000-0005-0000-0000-000011190000}"/>
    <cellStyle name="20 % - Akzent3 2 6 7 3" xfId="3213" xr:uid="{00000000-0005-0000-0000-000012190000}"/>
    <cellStyle name="20 % - Akzent3 2 6 7 3 2" xfId="37012" xr:uid="{00000000-0005-0000-0000-000013190000}"/>
    <cellStyle name="20 % - Akzent3 2 6 7 4" xfId="26190" xr:uid="{00000000-0005-0000-0000-000014190000}"/>
    <cellStyle name="20 % - Akzent3 2 6 8" xfId="3214" xr:uid="{00000000-0005-0000-0000-000015190000}"/>
    <cellStyle name="20 % - Akzent3 2 6 8 2" xfId="3215" xr:uid="{00000000-0005-0000-0000-000016190000}"/>
    <cellStyle name="20 % - Akzent3 2 6 8 2 2" xfId="3216" xr:uid="{00000000-0005-0000-0000-000017190000}"/>
    <cellStyle name="20 % - Akzent3 2 6 8 2 2 2" xfId="43105" xr:uid="{00000000-0005-0000-0000-000018190000}"/>
    <cellStyle name="20 % - Akzent3 2 6 8 2 3" xfId="32284" xr:uid="{00000000-0005-0000-0000-000019190000}"/>
    <cellStyle name="20 % - Akzent3 2 6 8 3" xfId="3217" xr:uid="{00000000-0005-0000-0000-00001A190000}"/>
    <cellStyle name="20 % - Akzent3 2 6 8 3 2" xfId="37704" xr:uid="{00000000-0005-0000-0000-00001B190000}"/>
    <cellStyle name="20 % - Akzent3 2 6 8 4" xfId="26883" xr:uid="{00000000-0005-0000-0000-00001C190000}"/>
    <cellStyle name="20 % - Akzent3 2 6 9" xfId="3218" xr:uid="{00000000-0005-0000-0000-00001D190000}"/>
    <cellStyle name="20 % - Akzent3 2 6 9 2" xfId="3219" xr:uid="{00000000-0005-0000-0000-00001E190000}"/>
    <cellStyle name="20 % - Akzent3 2 6 9 2 2" xfId="38380" xr:uid="{00000000-0005-0000-0000-00001F190000}"/>
    <cellStyle name="20 % - Akzent3 2 6 9 3" xfId="27559" xr:uid="{00000000-0005-0000-0000-000020190000}"/>
    <cellStyle name="20 % - Akzent3 2 7" xfId="3220" xr:uid="{00000000-0005-0000-0000-000021190000}"/>
    <cellStyle name="20 % - Akzent3 2 7 2" xfId="3221" xr:uid="{00000000-0005-0000-0000-000022190000}"/>
    <cellStyle name="20 % - Akzent3 2 7 2 2" xfId="3222" xr:uid="{00000000-0005-0000-0000-000023190000}"/>
    <cellStyle name="20 % - Akzent3 2 7 2 2 2" xfId="38663" xr:uid="{00000000-0005-0000-0000-000024190000}"/>
    <cellStyle name="20 % - Akzent3 2 7 2 3" xfId="27842" xr:uid="{00000000-0005-0000-0000-000025190000}"/>
    <cellStyle name="20 % - Akzent3 2 7 3" xfId="3223" xr:uid="{00000000-0005-0000-0000-000026190000}"/>
    <cellStyle name="20 % - Akzent3 2 7 3 2" xfId="33263" xr:uid="{00000000-0005-0000-0000-000027190000}"/>
    <cellStyle name="20 % - Akzent3 2 7 4" xfId="22441" xr:uid="{00000000-0005-0000-0000-000028190000}"/>
    <cellStyle name="20 % - Akzent3 2 8" xfId="3224" xr:uid="{00000000-0005-0000-0000-000029190000}"/>
    <cellStyle name="20 % - Akzent3 2 8 2" xfId="3225" xr:uid="{00000000-0005-0000-0000-00002A190000}"/>
    <cellStyle name="20 % - Akzent3 2 8 2 2" xfId="3226" xr:uid="{00000000-0005-0000-0000-00002B190000}"/>
    <cellStyle name="20 % - Akzent3 2 8 2 2 2" xfId="39321" xr:uid="{00000000-0005-0000-0000-00002C190000}"/>
    <cellStyle name="20 % - Akzent3 2 8 2 3" xfId="28500" xr:uid="{00000000-0005-0000-0000-00002D190000}"/>
    <cellStyle name="20 % - Akzent3 2 8 3" xfId="3227" xr:uid="{00000000-0005-0000-0000-00002E190000}"/>
    <cellStyle name="20 % - Akzent3 2 8 3 2" xfId="33921" xr:uid="{00000000-0005-0000-0000-00002F190000}"/>
    <cellStyle name="20 % - Akzent3 2 8 4" xfId="23099" xr:uid="{00000000-0005-0000-0000-000030190000}"/>
    <cellStyle name="20 % - Akzent3 2 9" xfId="3228" xr:uid="{00000000-0005-0000-0000-000031190000}"/>
    <cellStyle name="20 % - Akzent3 2 9 2" xfId="3229" xr:uid="{00000000-0005-0000-0000-000032190000}"/>
    <cellStyle name="20 % - Akzent3 2 9 2 2" xfId="3230" xr:uid="{00000000-0005-0000-0000-000033190000}"/>
    <cellStyle name="20 % - Akzent3 2 9 2 2 2" xfId="39997" xr:uid="{00000000-0005-0000-0000-000034190000}"/>
    <cellStyle name="20 % - Akzent3 2 9 2 3" xfId="29176" xr:uid="{00000000-0005-0000-0000-000035190000}"/>
    <cellStyle name="20 % - Akzent3 2 9 3" xfId="3231" xr:uid="{00000000-0005-0000-0000-000036190000}"/>
    <cellStyle name="20 % - Akzent3 2 9 3 2" xfId="34597" xr:uid="{00000000-0005-0000-0000-000037190000}"/>
    <cellStyle name="20 % - Akzent3 2 9 4" xfId="23775" xr:uid="{00000000-0005-0000-0000-000038190000}"/>
    <cellStyle name="20 % - Akzent3 3" xfId="3232" xr:uid="{00000000-0005-0000-0000-000039190000}"/>
    <cellStyle name="20 % - Akzent3 3 10" xfId="3233" xr:uid="{00000000-0005-0000-0000-00003A190000}"/>
    <cellStyle name="20 % - Akzent3 3 10 2" xfId="3234" xr:uid="{00000000-0005-0000-0000-00003B190000}"/>
    <cellStyle name="20 % - Akzent3 3 10 2 2" xfId="3235" xr:uid="{00000000-0005-0000-0000-00003C190000}"/>
    <cellStyle name="20 % - Akzent3 3 10 2 2 2" xfId="41357" xr:uid="{00000000-0005-0000-0000-00003D190000}"/>
    <cellStyle name="20 % - Akzent3 3 10 2 3" xfId="30536" xr:uid="{00000000-0005-0000-0000-00003E190000}"/>
    <cellStyle name="20 % - Akzent3 3 10 3" xfId="3236" xr:uid="{00000000-0005-0000-0000-00003F190000}"/>
    <cellStyle name="20 % - Akzent3 3 10 3 2" xfId="35957" xr:uid="{00000000-0005-0000-0000-000040190000}"/>
    <cellStyle name="20 % - Akzent3 3 10 4" xfId="25135" xr:uid="{00000000-0005-0000-0000-000041190000}"/>
    <cellStyle name="20 % - Akzent3 3 11" xfId="3237" xr:uid="{00000000-0005-0000-0000-000042190000}"/>
    <cellStyle name="20 % - Akzent3 3 11 2" xfId="3238" xr:uid="{00000000-0005-0000-0000-000043190000}"/>
    <cellStyle name="20 % - Akzent3 3 11 2 2" xfId="3239" xr:uid="{00000000-0005-0000-0000-000044190000}"/>
    <cellStyle name="20 % - Akzent3 3 11 2 2 2" xfId="42031" xr:uid="{00000000-0005-0000-0000-000045190000}"/>
    <cellStyle name="20 % - Akzent3 3 11 2 3" xfId="31210" xr:uid="{00000000-0005-0000-0000-000046190000}"/>
    <cellStyle name="20 % - Akzent3 3 11 3" xfId="3240" xr:uid="{00000000-0005-0000-0000-000047190000}"/>
    <cellStyle name="20 % - Akzent3 3 11 3 2" xfId="36631" xr:uid="{00000000-0005-0000-0000-000048190000}"/>
    <cellStyle name="20 % - Akzent3 3 11 4" xfId="25809" xr:uid="{00000000-0005-0000-0000-000049190000}"/>
    <cellStyle name="20 % - Akzent3 3 12" xfId="3241" xr:uid="{00000000-0005-0000-0000-00004A190000}"/>
    <cellStyle name="20 % - Akzent3 3 12 2" xfId="3242" xr:uid="{00000000-0005-0000-0000-00004B190000}"/>
    <cellStyle name="20 % - Akzent3 3 12 2 2" xfId="3243" xr:uid="{00000000-0005-0000-0000-00004C190000}"/>
    <cellStyle name="20 % - Akzent3 3 12 2 2 2" xfId="42724" xr:uid="{00000000-0005-0000-0000-00004D190000}"/>
    <cellStyle name="20 % - Akzent3 3 12 2 3" xfId="31903" xr:uid="{00000000-0005-0000-0000-00004E190000}"/>
    <cellStyle name="20 % - Akzent3 3 12 3" xfId="3244" xr:uid="{00000000-0005-0000-0000-00004F190000}"/>
    <cellStyle name="20 % - Akzent3 3 12 3 2" xfId="37323" xr:uid="{00000000-0005-0000-0000-000050190000}"/>
    <cellStyle name="20 % - Akzent3 3 12 4" xfId="26502" xr:uid="{00000000-0005-0000-0000-000051190000}"/>
    <cellStyle name="20 % - Akzent3 3 13" xfId="3245" xr:uid="{00000000-0005-0000-0000-000052190000}"/>
    <cellStyle name="20 % - Akzent3 3 13 2" xfId="3246" xr:uid="{00000000-0005-0000-0000-000053190000}"/>
    <cellStyle name="20 % - Akzent3 3 13 2 2" xfId="37999" xr:uid="{00000000-0005-0000-0000-000054190000}"/>
    <cellStyle name="20 % - Akzent3 3 13 3" xfId="27178" xr:uid="{00000000-0005-0000-0000-000055190000}"/>
    <cellStyle name="20 % - Akzent3 3 14" xfId="3247" xr:uid="{00000000-0005-0000-0000-000056190000}"/>
    <cellStyle name="20 % - Akzent3 3 14 2" xfId="32599" xr:uid="{00000000-0005-0000-0000-000057190000}"/>
    <cellStyle name="20 % - Akzent3 3 15" xfId="21777" xr:uid="{00000000-0005-0000-0000-000058190000}"/>
    <cellStyle name="20 % - Akzent3 3 2" xfId="3248" xr:uid="{00000000-0005-0000-0000-000059190000}"/>
    <cellStyle name="20 % - Akzent3 3 2 10" xfId="3249" xr:uid="{00000000-0005-0000-0000-00005A190000}"/>
    <cellStyle name="20 % - Akzent3 3 2 10 2" xfId="3250" xr:uid="{00000000-0005-0000-0000-00005B190000}"/>
    <cellStyle name="20 % - Akzent3 3 2 10 2 2" xfId="3251" xr:uid="{00000000-0005-0000-0000-00005C190000}"/>
    <cellStyle name="20 % - Akzent3 3 2 10 2 2 2" xfId="42096" xr:uid="{00000000-0005-0000-0000-00005D190000}"/>
    <cellStyle name="20 % - Akzent3 3 2 10 2 3" xfId="31275" xr:uid="{00000000-0005-0000-0000-00005E190000}"/>
    <cellStyle name="20 % - Akzent3 3 2 10 3" xfId="3252" xr:uid="{00000000-0005-0000-0000-00005F190000}"/>
    <cellStyle name="20 % - Akzent3 3 2 10 3 2" xfId="36696" xr:uid="{00000000-0005-0000-0000-000060190000}"/>
    <cellStyle name="20 % - Akzent3 3 2 10 4" xfId="25874" xr:uid="{00000000-0005-0000-0000-000061190000}"/>
    <cellStyle name="20 % - Akzent3 3 2 11" xfId="3253" xr:uid="{00000000-0005-0000-0000-000062190000}"/>
    <cellStyle name="20 % - Akzent3 3 2 11 2" xfId="3254" xr:uid="{00000000-0005-0000-0000-000063190000}"/>
    <cellStyle name="20 % - Akzent3 3 2 11 2 2" xfId="3255" xr:uid="{00000000-0005-0000-0000-000064190000}"/>
    <cellStyle name="20 % - Akzent3 3 2 11 2 2 2" xfId="42789" xr:uid="{00000000-0005-0000-0000-000065190000}"/>
    <cellStyle name="20 % - Akzent3 3 2 11 2 3" xfId="31968" xr:uid="{00000000-0005-0000-0000-000066190000}"/>
    <cellStyle name="20 % - Akzent3 3 2 11 3" xfId="3256" xr:uid="{00000000-0005-0000-0000-000067190000}"/>
    <cellStyle name="20 % - Akzent3 3 2 11 3 2" xfId="37388" xr:uid="{00000000-0005-0000-0000-000068190000}"/>
    <cellStyle name="20 % - Akzent3 3 2 11 4" xfId="26567" xr:uid="{00000000-0005-0000-0000-000069190000}"/>
    <cellStyle name="20 % - Akzent3 3 2 12" xfId="3257" xr:uid="{00000000-0005-0000-0000-00006A190000}"/>
    <cellStyle name="20 % - Akzent3 3 2 12 2" xfId="3258" xr:uid="{00000000-0005-0000-0000-00006B190000}"/>
    <cellStyle name="20 % - Akzent3 3 2 12 2 2" xfId="38064" xr:uid="{00000000-0005-0000-0000-00006C190000}"/>
    <cellStyle name="20 % - Akzent3 3 2 12 3" xfId="27243" xr:uid="{00000000-0005-0000-0000-00006D190000}"/>
    <cellStyle name="20 % - Akzent3 3 2 13" xfId="3259" xr:uid="{00000000-0005-0000-0000-00006E190000}"/>
    <cellStyle name="20 % - Akzent3 3 2 13 2" xfId="32664" xr:uid="{00000000-0005-0000-0000-00006F190000}"/>
    <cellStyle name="20 % - Akzent3 3 2 14" xfId="21842" xr:uid="{00000000-0005-0000-0000-000070190000}"/>
    <cellStyle name="20 % - Akzent3 3 2 2" xfId="3260" xr:uid="{00000000-0005-0000-0000-000071190000}"/>
    <cellStyle name="20 % - Akzent3 3 2 2 10" xfId="3261" xr:uid="{00000000-0005-0000-0000-000072190000}"/>
    <cellStyle name="20 % - Akzent3 3 2 2 10 2" xfId="3262" xr:uid="{00000000-0005-0000-0000-000073190000}"/>
    <cellStyle name="20 % - Akzent3 3 2 2 10 2 2" xfId="38196" xr:uid="{00000000-0005-0000-0000-000074190000}"/>
    <cellStyle name="20 % - Akzent3 3 2 2 10 3" xfId="27375" xr:uid="{00000000-0005-0000-0000-000075190000}"/>
    <cellStyle name="20 % - Akzent3 3 2 2 11" xfId="3263" xr:uid="{00000000-0005-0000-0000-000076190000}"/>
    <cellStyle name="20 % - Akzent3 3 2 2 11 2" xfId="32796" xr:uid="{00000000-0005-0000-0000-000077190000}"/>
    <cellStyle name="20 % - Akzent3 3 2 2 12" xfId="21974" xr:uid="{00000000-0005-0000-0000-000078190000}"/>
    <cellStyle name="20 % - Akzent3 3 2 2 2" xfId="3264" xr:uid="{00000000-0005-0000-0000-000079190000}"/>
    <cellStyle name="20 % - Akzent3 3 2 2 2 10" xfId="3265" xr:uid="{00000000-0005-0000-0000-00007A190000}"/>
    <cellStyle name="20 % - Akzent3 3 2 2 2 10 2" xfId="33191" xr:uid="{00000000-0005-0000-0000-00007B190000}"/>
    <cellStyle name="20 % - Akzent3 3 2 2 2 11" xfId="22369" xr:uid="{00000000-0005-0000-0000-00007C190000}"/>
    <cellStyle name="20 % - Akzent3 3 2 2 2 2" xfId="3266" xr:uid="{00000000-0005-0000-0000-00007D190000}"/>
    <cellStyle name="20 % - Akzent3 3 2 2 2 2 2" xfId="3267" xr:uid="{00000000-0005-0000-0000-00007E190000}"/>
    <cellStyle name="20 % - Akzent3 3 2 2 2 2 2 2" xfId="3268" xr:uid="{00000000-0005-0000-0000-00007F190000}"/>
    <cellStyle name="20 % - Akzent3 3 2 2 2 2 2 2 2" xfId="39269" xr:uid="{00000000-0005-0000-0000-000080190000}"/>
    <cellStyle name="20 % - Akzent3 3 2 2 2 2 2 3" xfId="28448" xr:uid="{00000000-0005-0000-0000-000081190000}"/>
    <cellStyle name="20 % - Akzent3 3 2 2 2 2 3" xfId="3269" xr:uid="{00000000-0005-0000-0000-000082190000}"/>
    <cellStyle name="20 % - Akzent3 3 2 2 2 2 3 2" xfId="33869" xr:uid="{00000000-0005-0000-0000-000083190000}"/>
    <cellStyle name="20 % - Akzent3 3 2 2 2 2 4" xfId="23047" xr:uid="{00000000-0005-0000-0000-000084190000}"/>
    <cellStyle name="20 % - Akzent3 3 2 2 2 3" xfId="3270" xr:uid="{00000000-0005-0000-0000-000085190000}"/>
    <cellStyle name="20 % - Akzent3 3 2 2 2 3 2" xfId="3271" xr:uid="{00000000-0005-0000-0000-000086190000}"/>
    <cellStyle name="20 % - Akzent3 3 2 2 2 3 2 2" xfId="3272" xr:uid="{00000000-0005-0000-0000-000087190000}"/>
    <cellStyle name="20 % - Akzent3 3 2 2 2 3 2 2 2" xfId="39927" xr:uid="{00000000-0005-0000-0000-000088190000}"/>
    <cellStyle name="20 % - Akzent3 3 2 2 2 3 2 3" xfId="29106" xr:uid="{00000000-0005-0000-0000-000089190000}"/>
    <cellStyle name="20 % - Akzent3 3 2 2 2 3 3" xfId="3273" xr:uid="{00000000-0005-0000-0000-00008A190000}"/>
    <cellStyle name="20 % - Akzent3 3 2 2 2 3 3 2" xfId="34527" xr:uid="{00000000-0005-0000-0000-00008B190000}"/>
    <cellStyle name="20 % - Akzent3 3 2 2 2 3 4" xfId="23705" xr:uid="{00000000-0005-0000-0000-00008C190000}"/>
    <cellStyle name="20 % - Akzent3 3 2 2 2 4" xfId="3274" xr:uid="{00000000-0005-0000-0000-00008D190000}"/>
    <cellStyle name="20 % - Akzent3 3 2 2 2 4 2" xfId="3275" xr:uid="{00000000-0005-0000-0000-00008E190000}"/>
    <cellStyle name="20 % - Akzent3 3 2 2 2 4 2 2" xfId="3276" xr:uid="{00000000-0005-0000-0000-00008F190000}"/>
    <cellStyle name="20 % - Akzent3 3 2 2 2 4 2 2 2" xfId="40601" xr:uid="{00000000-0005-0000-0000-000090190000}"/>
    <cellStyle name="20 % - Akzent3 3 2 2 2 4 2 3" xfId="29780" xr:uid="{00000000-0005-0000-0000-000091190000}"/>
    <cellStyle name="20 % - Akzent3 3 2 2 2 4 3" xfId="3277" xr:uid="{00000000-0005-0000-0000-000092190000}"/>
    <cellStyle name="20 % - Akzent3 3 2 2 2 4 3 2" xfId="35201" xr:uid="{00000000-0005-0000-0000-000093190000}"/>
    <cellStyle name="20 % - Akzent3 3 2 2 2 4 4" xfId="24379" xr:uid="{00000000-0005-0000-0000-000094190000}"/>
    <cellStyle name="20 % - Akzent3 3 2 2 2 5" xfId="3278" xr:uid="{00000000-0005-0000-0000-000095190000}"/>
    <cellStyle name="20 % - Akzent3 3 2 2 2 5 2" xfId="3279" xr:uid="{00000000-0005-0000-0000-000096190000}"/>
    <cellStyle name="20 % - Akzent3 3 2 2 2 5 2 2" xfId="3280" xr:uid="{00000000-0005-0000-0000-000097190000}"/>
    <cellStyle name="20 % - Akzent3 3 2 2 2 5 2 2 2" xfId="41275" xr:uid="{00000000-0005-0000-0000-000098190000}"/>
    <cellStyle name="20 % - Akzent3 3 2 2 2 5 2 3" xfId="30454" xr:uid="{00000000-0005-0000-0000-000099190000}"/>
    <cellStyle name="20 % - Akzent3 3 2 2 2 5 3" xfId="3281" xr:uid="{00000000-0005-0000-0000-00009A190000}"/>
    <cellStyle name="20 % - Akzent3 3 2 2 2 5 3 2" xfId="35875" xr:uid="{00000000-0005-0000-0000-00009B190000}"/>
    <cellStyle name="20 % - Akzent3 3 2 2 2 5 4" xfId="25053" xr:uid="{00000000-0005-0000-0000-00009C190000}"/>
    <cellStyle name="20 % - Akzent3 3 2 2 2 6" xfId="3282" xr:uid="{00000000-0005-0000-0000-00009D190000}"/>
    <cellStyle name="20 % - Akzent3 3 2 2 2 6 2" xfId="3283" xr:uid="{00000000-0005-0000-0000-00009E190000}"/>
    <cellStyle name="20 % - Akzent3 3 2 2 2 6 2 2" xfId="3284" xr:uid="{00000000-0005-0000-0000-00009F190000}"/>
    <cellStyle name="20 % - Akzent3 3 2 2 2 6 2 2 2" xfId="41949" xr:uid="{00000000-0005-0000-0000-0000A0190000}"/>
    <cellStyle name="20 % - Akzent3 3 2 2 2 6 2 3" xfId="31128" xr:uid="{00000000-0005-0000-0000-0000A1190000}"/>
    <cellStyle name="20 % - Akzent3 3 2 2 2 6 3" xfId="3285" xr:uid="{00000000-0005-0000-0000-0000A2190000}"/>
    <cellStyle name="20 % - Akzent3 3 2 2 2 6 3 2" xfId="36549" xr:uid="{00000000-0005-0000-0000-0000A3190000}"/>
    <cellStyle name="20 % - Akzent3 3 2 2 2 6 4" xfId="25727" xr:uid="{00000000-0005-0000-0000-0000A4190000}"/>
    <cellStyle name="20 % - Akzent3 3 2 2 2 7" xfId="3286" xr:uid="{00000000-0005-0000-0000-0000A5190000}"/>
    <cellStyle name="20 % - Akzent3 3 2 2 2 7 2" xfId="3287" xr:uid="{00000000-0005-0000-0000-0000A6190000}"/>
    <cellStyle name="20 % - Akzent3 3 2 2 2 7 2 2" xfId="3288" xr:uid="{00000000-0005-0000-0000-0000A7190000}"/>
    <cellStyle name="20 % - Akzent3 3 2 2 2 7 2 2 2" xfId="42623" xr:uid="{00000000-0005-0000-0000-0000A8190000}"/>
    <cellStyle name="20 % - Akzent3 3 2 2 2 7 2 3" xfId="31802" xr:uid="{00000000-0005-0000-0000-0000A9190000}"/>
    <cellStyle name="20 % - Akzent3 3 2 2 2 7 3" xfId="3289" xr:uid="{00000000-0005-0000-0000-0000AA190000}"/>
    <cellStyle name="20 % - Akzent3 3 2 2 2 7 3 2" xfId="37223" xr:uid="{00000000-0005-0000-0000-0000AB190000}"/>
    <cellStyle name="20 % - Akzent3 3 2 2 2 7 4" xfId="26401" xr:uid="{00000000-0005-0000-0000-0000AC190000}"/>
    <cellStyle name="20 % - Akzent3 3 2 2 2 8" xfId="3290" xr:uid="{00000000-0005-0000-0000-0000AD190000}"/>
    <cellStyle name="20 % - Akzent3 3 2 2 2 8 2" xfId="3291" xr:uid="{00000000-0005-0000-0000-0000AE190000}"/>
    <cellStyle name="20 % - Akzent3 3 2 2 2 8 2 2" xfId="3292" xr:uid="{00000000-0005-0000-0000-0000AF190000}"/>
    <cellStyle name="20 % - Akzent3 3 2 2 2 8 2 2 2" xfId="43316" xr:uid="{00000000-0005-0000-0000-0000B0190000}"/>
    <cellStyle name="20 % - Akzent3 3 2 2 2 8 2 3" xfId="32495" xr:uid="{00000000-0005-0000-0000-0000B1190000}"/>
    <cellStyle name="20 % - Akzent3 3 2 2 2 8 3" xfId="3293" xr:uid="{00000000-0005-0000-0000-0000B2190000}"/>
    <cellStyle name="20 % - Akzent3 3 2 2 2 8 3 2" xfId="37915" xr:uid="{00000000-0005-0000-0000-0000B3190000}"/>
    <cellStyle name="20 % - Akzent3 3 2 2 2 8 4" xfId="27094" xr:uid="{00000000-0005-0000-0000-0000B4190000}"/>
    <cellStyle name="20 % - Akzent3 3 2 2 2 9" xfId="3294" xr:uid="{00000000-0005-0000-0000-0000B5190000}"/>
    <cellStyle name="20 % - Akzent3 3 2 2 2 9 2" xfId="3295" xr:uid="{00000000-0005-0000-0000-0000B6190000}"/>
    <cellStyle name="20 % - Akzent3 3 2 2 2 9 2 2" xfId="38591" xr:uid="{00000000-0005-0000-0000-0000B7190000}"/>
    <cellStyle name="20 % - Akzent3 3 2 2 2 9 3" xfId="27770" xr:uid="{00000000-0005-0000-0000-0000B8190000}"/>
    <cellStyle name="20 % - Akzent3 3 2 2 3" xfId="3296" xr:uid="{00000000-0005-0000-0000-0000B9190000}"/>
    <cellStyle name="20 % - Akzent3 3 2 2 3 2" xfId="3297" xr:uid="{00000000-0005-0000-0000-0000BA190000}"/>
    <cellStyle name="20 % - Akzent3 3 2 2 3 2 2" xfId="3298" xr:uid="{00000000-0005-0000-0000-0000BB190000}"/>
    <cellStyle name="20 % - Akzent3 3 2 2 3 2 2 2" xfId="38874" xr:uid="{00000000-0005-0000-0000-0000BC190000}"/>
    <cellStyle name="20 % - Akzent3 3 2 2 3 2 3" xfId="28053" xr:uid="{00000000-0005-0000-0000-0000BD190000}"/>
    <cellStyle name="20 % - Akzent3 3 2 2 3 3" xfId="3299" xr:uid="{00000000-0005-0000-0000-0000BE190000}"/>
    <cellStyle name="20 % - Akzent3 3 2 2 3 3 2" xfId="33474" xr:uid="{00000000-0005-0000-0000-0000BF190000}"/>
    <cellStyle name="20 % - Akzent3 3 2 2 3 4" xfId="22652" xr:uid="{00000000-0005-0000-0000-0000C0190000}"/>
    <cellStyle name="20 % - Akzent3 3 2 2 4" xfId="3300" xr:uid="{00000000-0005-0000-0000-0000C1190000}"/>
    <cellStyle name="20 % - Akzent3 3 2 2 4 2" xfId="3301" xr:uid="{00000000-0005-0000-0000-0000C2190000}"/>
    <cellStyle name="20 % - Akzent3 3 2 2 4 2 2" xfId="3302" xr:uid="{00000000-0005-0000-0000-0000C3190000}"/>
    <cellStyle name="20 % - Akzent3 3 2 2 4 2 2 2" xfId="39532" xr:uid="{00000000-0005-0000-0000-0000C4190000}"/>
    <cellStyle name="20 % - Akzent3 3 2 2 4 2 3" xfId="28711" xr:uid="{00000000-0005-0000-0000-0000C5190000}"/>
    <cellStyle name="20 % - Akzent3 3 2 2 4 3" xfId="3303" xr:uid="{00000000-0005-0000-0000-0000C6190000}"/>
    <cellStyle name="20 % - Akzent3 3 2 2 4 3 2" xfId="34132" xr:uid="{00000000-0005-0000-0000-0000C7190000}"/>
    <cellStyle name="20 % - Akzent3 3 2 2 4 4" xfId="23310" xr:uid="{00000000-0005-0000-0000-0000C8190000}"/>
    <cellStyle name="20 % - Akzent3 3 2 2 5" xfId="3304" xr:uid="{00000000-0005-0000-0000-0000C9190000}"/>
    <cellStyle name="20 % - Akzent3 3 2 2 5 2" xfId="3305" xr:uid="{00000000-0005-0000-0000-0000CA190000}"/>
    <cellStyle name="20 % - Akzent3 3 2 2 5 2 2" xfId="3306" xr:uid="{00000000-0005-0000-0000-0000CB190000}"/>
    <cellStyle name="20 % - Akzent3 3 2 2 5 2 2 2" xfId="40206" xr:uid="{00000000-0005-0000-0000-0000CC190000}"/>
    <cellStyle name="20 % - Akzent3 3 2 2 5 2 3" xfId="29385" xr:uid="{00000000-0005-0000-0000-0000CD190000}"/>
    <cellStyle name="20 % - Akzent3 3 2 2 5 3" xfId="3307" xr:uid="{00000000-0005-0000-0000-0000CE190000}"/>
    <cellStyle name="20 % - Akzent3 3 2 2 5 3 2" xfId="34806" xr:uid="{00000000-0005-0000-0000-0000CF190000}"/>
    <cellStyle name="20 % - Akzent3 3 2 2 5 4" xfId="23984" xr:uid="{00000000-0005-0000-0000-0000D0190000}"/>
    <cellStyle name="20 % - Akzent3 3 2 2 6" xfId="3308" xr:uid="{00000000-0005-0000-0000-0000D1190000}"/>
    <cellStyle name="20 % - Akzent3 3 2 2 6 2" xfId="3309" xr:uid="{00000000-0005-0000-0000-0000D2190000}"/>
    <cellStyle name="20 % - Akzent3 3 2 2 6 2 2" xfId="3310" xr:uid="{00000000-0005-0000-0000-0000D3190000}"/>
    <cellStyle name="20 % - Akzent3 3 2 2 6 2 2 2" xfId="40880" xr:uid="{00000000-0005-0000-0000-0000D4190000}"/>
    <cellStyle name="20 % - Akzent3 3 2 2 6 2 3" xfId="30059" xr:uid="{00000000-0005-0000-0000-0000D5190000}"/>
    <cellStyle name="20 % - Akzent3 3 2 2 6 3" xfId="3311" xr:uid="{00000000-0005-0000-0000-0000D6190000}"/>
    <cellStyle name="20 % - Akzent3 3 2 2 6 3 2" xfId="35480" xr:uid="{00000000-0005-0000-0000-0000D7190000}"/>
    <cellStyle name="20 % - Akzent3 3 2 2 6 4" xfId="24658" xr:uid="{00000000-0005-0000-0000-0000D8190000}"/>
    <cellStyle name="20 % - Akzent3 3 2 2 7" xfId="3312" xr:uid="{00000000-0005-0000-0000-0000D9190000}"/>
    <cellStyle name="20 % - Akzent3 3 2 2 7 2" xfId="3313" xr:uid="{00000000-0005-0000-0000-0000DA190000}"/>
    <cellStyle name="20 % - Akzent3 3 2 2 7 2 2" xfId="3314" xr:uid="{00000000-0005-0000-0000-0000DB190000}"/>
    <cellStyle name="20 % - Akzent3 3 2 2 7 2 2 2" xfId="41554" xr:uid="{00000000-0005-0000-0000-0000DC190000}"/>
    <cellStyle name="20 % - Akzent3 3 2 2 7 2 3" xfId="30733" xr:uid="{00000000-0005-0000-0000-0000DD190000}"/>
    <cellStyle name="20 % - Akzent3 3 2 2 7 3" xfId="3315" xr:uid="{00000000-0005-0000-0000-0000DE190000}"/>
    <cellStyle name="20 % - Akzent3 3 2 2 7 3 2" xfId="36154" xr:uid="{00000000-0005-0000-0000-0000DF190000}"/>
    <cellStyle name="20 % - Akzent3 3 2 2 7 4" xfId="25332" xr:uid="{00000000-0005-0000-0000-0000E0190000}"/>
    <cellStyle name="20 % - Akzent3 3 2 2 8" xfId="3316" xr:uid="{00000000-0005-0000-0000-0000E1190000}"/>
    <cellStyle name="20 % - Akzent3 3 2 2 8 2" xfId="3317" xr:uid="{00000000-0005-0000-0000-0000E2190000}"/>
    <cellStyle name="20 % - Akzent3 3 2 2 8 2 2" xfId="3318" xr:uid="{00000000-0005-0000-0000-0000E3190000}"/>
    <cellStyle name="20 % - Akzent3 3 2 2 8 2 2 2" xfId="42228" xr:uid="{00000000-0005-0000-0000-0000E4190000}"/>
    <cellStyle name="20 % - Akzent3 3 2 2 8 2 3" xfId="31407" xr:uid="{00000000-0005-0000-0000-0000E5190000}"/>
    <cellStyle name="20 % - Akzent3 3 2 2 8 3" xfId="3319" xr:uid="{00000000-0005-0000-0000-0000E6190000}"/>
    <cellStyle name="20 % - Akzent3 3 2 2 8 3 2" xfId="36828" xr:uid="{00000000-0005-0000-0000-0000E7190000}"/>
    <cellStyle name="20 % - Akzent3 3 2 2 8 4" xfId="26006" xr:uid="{00000000-0005-0000-0000-0000E8190000}"/>
    <cellStyle name="20 % - Akzent3 3 2 2 9" xfId="3320" xr:uid="{00000000-0005-0000-0000-0000E9190000}"/>
    <cellStyle name="20 % - Akzent3 3 2 2 9 2" xfId="3321" xr:uid="{00000000-0005-0000-0000-0000EA190000}"/>
    <cellStyle name="20 % - Akzent3 3 2 2 9 2 2" xfId="3322" xr:uid="{00000000-0005-0000-0000-0000EB190000}"/>
    <cellStyle name="20 % - Akzent3 3 2 2 9 2 2 2" xfId="42921" xr:uid="{00000000-0005-0000-0000-0000EC190000}"/>
    <cellStyle name="20 % - Akzent3 3 2 2 9 2 3" xfId="32100" xr:uid="{00000000-0005-0000-0000-0000ED190000}"/>
    <cellStyle name="20 % - Akzent3 3 2 2 9 3" xfId="3323" xr:uid="{00000000-0005-0000-0000-0000EE190000}"/>
    <cellStyle name="20 % - Akzent3 3 2 2 9 3 2" xfId="37520" xr:uid="{00000000-0005-0000-0000-0000EF190000}"/>
    <cellStyle name="20 % - Akzent3 3 2 2 9 4" xfId="26699" xr:uid="{00000000-0005-0000-0000-0000F0190000}"/>
    <cellStyle name="20 % - Akzent3 3 2 3" xfId="3324" xr:uid="{00000000-0005-0000-0000-0000F1190000}"/>
    <cellStyle name="20 % - Akzent3 3 2 3 10" xfId="3325" xr:uid="{00000000-0005-0000-0000-0000F2190000}"/>
    <cellStyle name="20 % - Akzent3 3 2 3 10 2" xfId="32928" xr:uid="{00000000-0005-0000-0000-0000F3190000}"/>
    <cellStyle name="20 % - Akzent3 3 2 3 11" xfId="22106" xr:uid="{00000000-0005-0000-0000-0000F4190000}"/>
    <cellStyle name="20 % - Akzent3 3 2 3 2" xfId="3326" xr:uid="{00000000-0005-0000-0000-0000F5190000}"/>
    <cellStyle name="20 % - Akzent3 3 2 3 2 2" xfId="3327" xr:uid="{00000000-0005-0000-0000-0000F6190000}"/>
    <cellStyle name="20 % - Akzent3 3 2 3 2 2 2" xfId="3328" xr:uid="{00000000-0005-0000-0000-0000F7190000}"/>
    <cellStyle name="20 % - Akzent3 3 2 3 2 2 2 2" xfId="39006" xr:uid="{00000000-0005-0000-0000-0000F8190000}"/>
    <cellStyle name="20 % - Akzent3 3 2 3 2 2 3" xfId="28185" xr:uid="{00000000-0005-0000-0000-0000F9190000}"/>
    <cellStyle name="20 % - Akzent3 3 2 3 2 3" xfId="3329" xr:uid="{00000000-0005-0000-0000-0000FA190000}"/>
    <cellStyle name="20 % - Akzent3 3 2 3 2 3 2" xfId="33606" xr:uid="{00000000-0005-0000-0000-0000FB190000}"/>
    <cellStyle name="20 % - Akzent3 3 2 3 2 4" xfId="22784" xr:uid="{00000000-0005-0000-0000-0000FC190000}"/>
    <cellStyle name="20 % - Akzent3 3 2 3 3" xfId="3330" xr:uid="{00000000-0005-0000-0000-0000FD190000}"/>
    <cellStyle name="20 % - Akzent3 3 2 3 3 2" xfId="3331" xr:uid="{00000000-0005-0000-0000-0000FE190000}"/>
    <cellStyle name="20 % - Akzent3 3 2 3 3 2 2" xfId="3332" xr:uid="{00000000-0005-0000-0000-0000FF190000}"/>
    <cellStyle name="20 % - Akzent3 3 2 3 3 2 2 2" xfId="39664" xr:uid="{00000000-0005-0000-0000-0000001A0000}"/>
    <cellStyle name="20 % - Akzent3 3 2 3 3 2 3" xfId="28843" xr:uid="{00000000-0005-0000-0000-0000011A0000}"/>
    <cellStyle name="20 % - Akzent3 3 2 3 3 3" xfId="3333" xr:uid="{00000000-0005-0000-0000-0000021A0000}"/>
    <cellStyle name="20 % - Akzent3 3 2 3 3 3 2" xfId="34264" xr:uid="{00000000-0005-0000-0000-0000031A0000}"/>
    <cellStyle name="20 % - Akzent3 3 2 3 3 4" xfId="23442" xr:uid="{00000000-0005-0000-0000-0000041A0000}"/>
    <cellStyle name="20 % - Akzent3 3 2 3 4" xfId="3334" xr:uid="{00000000-0005-0000-0000-0000051A0000}"/>
    <cellStyle name="20 % - Akzent3 3 2 3 4 2" xfId="3335" xr:uid="{00000000-0005-0000-0000-0000061A0000}"/>
    <cellStyle name="20 % - Akzent3 3 2 3 4 2 2" xfId="3336" xr:uid="{00000000-0005-0000-0000-0000071A0000}"/>
    <cellStyle name="20 % - Akzent3 3 2 3 4 2 2 2" xfId="40338" xr:uid="{00000000-0005-0000-0000-0000081A0000}"/>
    <cellStyle name="20 % - Akzent3 3 2 3 4 2 3" xfId="29517" xr:uid="{00000000-0005-0000-0000-0000091A0000}"/>
    <cellStyle name="20 % - Akzent3 3 2 3 4 3" xfId="3337" xr:uid="{00000000-0005-0000-0000-00000A1A0000}"/>
    <cellStyle name="20 % - Akzent3 3 2 3 4 3 2" xfId="34938" xr:uid="{00000000-0005-0000-0000-00000B1A0000}"/>
    <cellStyle name="20 % - Akzent3 3 2 3 4 4" xfId="24116" xr:uid="{00000000-0005-0000-0000-00000C1A0000}"/>
    <cellStyle name="20 % - Akzent3 3 2 3 5" xfId="3338" xr:uid="{00000000-0005-0000-0000-00000D1A0000}"/>
    <cellStyle name="20 % - Akzent3 3 2 3 5 2" xfId="3339" xr:uid="{00000000-0005-0000-0000-00000E1A0000}"/>
    <cellStyle name="20 % - Akzent3 3 2 3 5 2 2" xfId="3340" xr:uid="{00000000-0005-0000-0000-00000F1A0000}"/>
    <cellStyle name="20 % - Akzent3 3 2 3 5 2 2 2" xfId="41012" xr:uid="{00000000-0005-0000-0000-0000101A0000}"/>
    <cellStyle name="20 % - Akzent3 3 2 3 5 2 3" xfId="30191" xr:uid="{00000000-0005-0000-0000-0000111A0000}"/>
    <cellStyle name="20 % - Akzent3 3 2 3 5 3" xfId="3341" xr:uid="{00000000-0005-0000-0000-0000121A0000}"/>
    <cellStyle name="20 % - Akzent3 3 2 3 5 3 2" xfId="35612" xr:uid="{00000000-0005-0000-0000-0000131A0000}"/>
    <cellStyle name="20 % - Akzent3 3 2 3 5 4" xfId="24790" xr:uid="{00000000-0005-0000-0000-0000141A0000}"/>
    <cellStyle name="20 % - Akzent3 3 2 3 6" xfId="3342" xr:uid="{00000000-0005-0000-0000-0000151A0000}"/>
    <cellStyle name="20 % - Akzent3 3 2 3 6 2" xfId="3343" xr:uid="{00000000-0005-0000-0000-0000161A0000}"/>
    <cellStyle name="20 % - Akzent3 3 2 3 6 2 2" xfId="3344" xr:uid="{00000000-0005-0000-0000-0000171A0000}"/>
    <cellStyle name="20 % - Akzent3 3 2 3 6 2 2 2" xfId="41686" xr:uid="{00000000-0005-0000-0000-0000181A0000}"/>
    <cellStyle name="20 % - Akzent3 3 2 3 6 2 3" xfId="30865" xr:uid="{00000000-0005-0000-0000-0000191A0000}"/>
    <cellStyle name="20 % - Akzent3 3 2 3 6 3" xfId="3345" xr:uid="{00000000-0005-0000-0000-00001A1A0000}"/>
    <cellStyle name="20 % - Akzent3 3 2 3 6 3 2" xfId="36286" xr:uid="{00000000-0005-0000-0000-00001B1A0000}"/>
    <cellStyle name="20 % - Akzent3 3 2 3 6 4" xfId="25464" xr:uid="{00000000-0005-0000-0000-00001C1A0000}"/>
    <cellStyle name="20 % - Akzent3 3 2 3 7" xfId="3346" xr:uid="{00000000-0005-0000-0000-00001D1A0000}"/>
    <cellStyle name="20 % - Akzent3 3 2 3 7 2" xfId="3347" xr:uid="{00000000-0005-0000-0000-00001E1A0000}"/>
    <cellStyle name="20 % - Akzent3 3 2 3 7 2 2" xfId="3348" xr:uid="{00000000-0005-0000-0000-00001F1A0000}"/>
    <cellStyle name="20 % - Akzent3 3 2 3 7 2 2 2" xfId="42360" xr:uid="{00000000-0005-0000-0000-0000201A0000}"/>
    <cellStyle name="20 % - Akzent3 3 2 3 7 2 3" xfId="31539" xr:uid="{00000000-0005-0000-0000-0000211A0000}"/>
    <cellStyle name="20 % - Akzent3 3 2 3 7 3" xfId="3349" xr:uid="{00000000-0005-0000-0000-0000221A0000}"/>
    <cellStyle name="20 % - Akzent3 3 2 3 7 3 2" xfId="36960" xr:uid="{00000000-0005-0000-0000-0000231A0000}"/>
    <cellStyle name="20 % - Akzent3 3 2 3 7 4" xfId="26138" xr:uid="{00000000-0005-0000-0000-0000241A0000}"/>
    <cellStyle name="20 % - Akzent3 3 2 3 8" xfId="3350" xr:uid="{00000000-0005-0000-0000-0000251A0000}"/>
    <cellStyle name="20 % - Akzent3 3 2 3 8 2" xfId="3351" xr:uid="{00000000-0005-0000-0000-0000261A0000}"/>
    <cellStyle name="20 % - Akzent3 3 2 3 8 2 2" xfId="3352" xr:uid="{00000000-0005-0000-0000-0000271A0000}"/>
    <cellStyle name="20 % - Akzent3 3 2 3 8 2 2 2" xfId="43053" xr:uid="{00000000-0005-0000-0000-0000281A0000}"/>
    <cellStyle name="20 % - Akzent3 3 2 3 8 2 3" xfId="32232" xr:uid="{00000000-0005-0000-0000-0000291A0000}"/>
    <cellStyle name="20 % - Akzent3 3 2 3 8 3" xfId="3353" xr:uid="{00000000-0005-0000-0000-00002A1A0000}"/>
    <cellStyle name="20 % - Akzent3 3 2 3 8 3 2" xfId="37652" xr:uid="{00000000-0005-0000-0000-00002B1A0000}"/>
    <cellStyle name="20 % - Akzent3 3 2 3 8 4" xfId="26831" xr:uid="{00000000-0005-0000-0000-00002C1A0000}"/>
    <cellStyle name="20 % - Akzent3 3 2 3 9" xfId="3354" xr:uid="{00000000-0005-0000-0000-00002D1A0000}"/>
    <cellStyle name="20 % - Akzent3 3 2 3 9 2" xfId="3355" xr:uid="{00000000-0005-0000-0000-00002E1A0000}"/>
    <cellStyle name="20 % - Akzent3 3 2 3 9 2 2" xfId="38328" xr:uid="{00000000-0005-0000-0000-00002F1A0000}"/>
    <cellStyle name="20 % - Akzent3 3 2 3 9 3" xfId="27507" xr:uid="{00000000-0005-0000-0000-0000301A0000}"/>
    <cellStyle name="20 % - Akzent3 3 2 4" xfId="3356" xr:uid="{00000000-0005-0000-0000-0000311A0000}"/>
    <cellStyle name="20 % - Akzent3 3 2 4 10" xfId="3357" xr:uid="{00000000-0005-0000-0000-0000321A0000}"/>
    <cellStyle name="20 % - Akzent3 3 2 4 10 2" xfId="33059" xr:uid="{00000000-0005-0000-0000-0000331A0000}"/>
    <cellStyle name="20 % - Akzent3 3 2 4 11" xfId="22237" xr:uid="{00000000-0005-0000-0000-0000341A0000}"/>
    <cellStyle name="20 % - Akzent3 3 2 4 2" xfId="3358" xr:uid="{00000000-0005-0000-0000-0000351A0000}"/>
    <cellStyle name="20 % - Akzent3 3 2 4 2 2" xfId="3359" xr:uid="{00000000-0005-0000-0000-0000361A0000}"/>
    <cellStyle name="20 % - Akzent3 3 2 4 2 2 2" xfId="3360" xr:uid="{00000000-0005-0000-0000-0000371A0000}"/>
    <cellStyle name="20 % - Akzent3 3 2 4 2 2 2 2" xfId="39137" xr:uid="{00000000-0005-0000-0000-0000381A0000}"/>
    <cellStyle name="20 % - Akzent3 3 2 4 2 2 3" xfId="28316" xr:uid="{00000000-0005-0000-0000-0000391A0000}"/>
    <cellStyle name="20 % - Akzent3 3 2 4 2 3" xfId="3361" xr:uid="{00000000-0005-0000-0000-00003A1A0000}"/>
    <cellStyle name="20 % - Akzent3 3 2 4 2 3 2" xfId="33737" xr:uid="{00000000-0005-0000-0000-00003B1A0000}"/>
    <cellStyle name="20 % - Akzent3 3 2 4 2 4" xfId="22915" xr:uid="{00000000-0005-0000-0000-00003C1A0000}"/>
    <cellStyle name="20 % - Akzent3 3 2 4 3" xfId="3362" xr:uid="{00000000-0005-0000-0000-00003D1A0000}"/>
    <cellStyle name="20 % - Akzent3 3 2 4 3 2" xfId="3363" xr:uid="{00000000-0005-0000-0000-00003E1A0000}"/>
    <cellStyle name="20 % - Akzent3 3 2 4 3 2 2" xfId="3364" xr:uid="{00000000-0005-0000-0000-00003F1A0000}"/>
    <cellStyle name="20 % - Akzent3 3 2 4 3 2 2 2" xfId="39795" xr:uid="{00000000-0005-0000-0000-0000401A0000}"/>
    <cellStyle name="20 % - Akzent3 3 2 4 3 2 3" xfId="28974" xr:uid="{00000000-0005-0000-0000-0000411A0000}"/>
    <cellStyle name="20 % - Akzent3 3 2 4 3 3" xfId="3365" xr:uid="{00000000-0005-0000-0000-0000421A0000}"/>
    <cellStyle name="20 % - Akzent3 3 2 4 3 3 2" xfId="34395" xr:uid="{00000000-0005-0000-0000-0000431A0000}"/>
    <cellStyle name="20 % - Akzent3 3 2 4 3 4" xfId="23573" xr:uid="{00000000-0005-0000-0000-0000441A0000}"/>
    <cellStyle name="20 % - Akzent3 3 2 4 4" xfId="3366" xr:uid="{00000000-0005-0000-0000-0000451A0000}"/>
    <cellStyle name="20 % - Akzent3 3 2 4 4 2" xfId="3367" xr:uid="{00000000-0005-0000-0000-0000461A0000}"/>
    <cellStyle name="20 % - Akzent3 3 2 4 4 2 2" xfId="3368" xr:uid="{00000000-0005-0000-0000-0000471A0000}"/>
    <cellStyle name="20 % - Akzent3 3 2 4 4 2 2 2" xfId="40469" xr:uid="{00000000-0005-0000-0000-0000481A0000}"/>
    <cellStyle name="20 % - Akzent3 3 2 4 4 2 3" xfId="29648" xr:uid="{00000000-0005-0000-0000-0000491A0000}"/>
    <cellStyle name="20 % - Akzent3 3 2 4 4 3" xfId="3369" xr:uid="{00000000-0005-0000-0000-00004A1A0000}"/>
    <cellStyle name="20 % - Akzent3 3 2 4 4 3 2" xfId="35069" xr:uid="{00000000-0005-0000-0000-00004B1A0000}"/>
    <cellStyle name="20 % - Akzent3 3 2 4 4 4" xfId="24247" xr:uid="{00000000-0005-0000-0000-00004C1A0000}"/>
    <cellStyle name="20 % - Akzent3 3 2 4 5" xfId="3370" xr:uid="{00000000-0005-0000-0000-00004D1A0000}"/>
    <cellStyle name="20 % - Akzent3 3 2 4 5 2" xfId="3371" xr:uid="{00000000-0005-0000-0000-00004E1A0000}"/>
    <cellStyle name="20 % - Akzent3 3 2 4 5 2 2" xfId="3372" xr:uid="{00000000-0005-0000-0000-00004F1A0000}"/>
    <cellStyle name="20 % - Akzent3 3 2 4 5 2 2 2" xfId="41143" xr:uid="{00000000-0005-0000-0000-0000501A0000}"/>
    <cellStyle name="20 % - Akzent3 3 2 4 5 2 3" xfId="30322" xr:uid="{00000000-0005-0000-0000-0000511A0000}"/>
    <cellStyle name="20 % - Akzent3 3 2 4 5 3" xfId="3373" xr:uid="{00000000-0005-0000-0000-0000521A0000}"/>
    <cellStyle name="20 % - Akzent3 3 2 4 5 3 2" xfId="35743" xr:uid="{00000000-0005-0000-0000-0000531A0000}"/>
    <cellStyle name="20 % - Akzent3 3 2 4 5 4" xfId="24921" xr:uid="{00000000-0005-0000-0000-0000541A0000}"/>
    <cellStyle name="20 % - Akzent3 3 2 4 6" xfId="3374" xr:uid="{00000000-0005-0000-0000-0000551A0000}"/>
    <cellStyle name="20 % - Akzent3 3 2 4 6 2" xfId="3375" xr:uid="{00000000-0005-0000-0000-0000561A0000}"/>
    <cellStyle name="20 % - Akzent3 3 2 4 6 2 2" xfId="3376" xr:uid="{00000000-0005-0000-0000-0000571A0000}"/>
    <cellStyle name="20 % - Akzent3 3 2 4 6 2 2 2" xfId="41817" xr:uid="{00000000-0005-0000-0000-0000581A0000}"/>
    <cellStyle name="20 % - Akzent3 3 2 4 6 2 3" xfId="30996" xr:uid="{00000000-0005-0000-0000-0000591A0000}"/>
    <cellStyle name="20 % - Akzent3 3 2 4 6 3" xfId="3377" xr:uid="{00000000-0005-0000-0000-00005A1A0000}"/>
    <cellStyle name="20 % - Akzent3 3 2 4 6 3 2" xfId="36417" xr:uid="{00000000-0005-0000-0000-00005B1A0000}"/>
    <cellStyle name="20 % - Akzent3 3 2 4 6 4" xfId="25595" xr:uid="{00000000-0005-0000-0000-00005C1A0000}"/>
    <cellStyle name="20 % - Akzent3 3 2 4 7" xfId="3378" xr:uid="{00000000-0005-0000-0000-00005D1A0000}"/>
    <cellStyle name="20 % - Akzent3 3 2 4 7 2" xfId="3379" xr:uid="{00000000-0005-0000-0000-00005E1A0000}"/>
    <cellStyle name="20 % - Akzent3 3 2 4 7 2 2" xfId="3380" xr:uid="{00000000-0005-0000-0000-00005F1A0000}"/>
    <cellStyle name="20 % - Akzent3 3 2 4 7 2 2 2" xfId="42491" xr:uid="{00000000-0005-0000-0000-0000601A0000}"/>
    <cellStyle name="20 % - Akzent3 3 2 4 7 2 3" xfId="31670" xr:uid="{00000000-0005-0000-0000-0000611A0000}"/>
    <cellStyle name="20 % - Akzent3 3 2 4 7 3" xfId="3381" xr:uid="{00000000-0005-0000-0000-0000621A0000}"/>
    <cellStyle name="20 % - Akzent3 3 2 4 7 3 2" xfId="37091" xr:uid="{00000000-0005-0000-0000-0000631A0000}"/>
    <cellStyle name="20 % - Akzent3 3 2 4 7 4" xfId="26269" xr:uid="{00000000-0005-0000-0000-0000641A0000}"/>
    <cellStyle name="20 % - Akzent3 3 2 4 8" xfId="3382" xr:uid="{00000000-0005-0000-0000-0000651A0000}"/>
    <cellStyle name="20 % - Akzent3 3 2 4 8 2" xfId="3383" xr:uid="{00000000-0005-0000-0000-0000661A0000}"/>
    <cellStyle name="20 % - Akzent3 3 2 4 8 2 2" xfId="3384" xr:uid="{00000000-0005-0000-0000-0000671A0000}"/>
    <cellStyle name="20 % - Akzent3 3 2 4 8 2 2 2" xfId="43184" xr:uid="{00000000-0005-0000-0000-0000681A0000}"/>
    <cellStyle name="20 % - Akzent3 3 2 4 8 2 3" xfId="32363" xr:uid="{00000000-0005-0000-0000-0000691A0000}"/>
    <cellStyle name="20 % - Akzent3 3 2 4 8 3" xfId="3385" xr:uid="{00000000-0005-0000-0000-00006A1A0000}"/>
    <cellStyle name="20 % - Akzent3 3 2 4 8 3 2" xfId="37783" xr:uid="{00000000-0005-0000-0000-00006B1A0000}"/>
    <cellStyle name="20 % - Akzent3 3 2 4 8 4" xfId="26962" xr:uid="{00000000-0005-0000-0000-00006C1A0000}"/>
    <cellStyle name="20 % - Akzent3 3 2 4 9" xfId="3386" xr:uid="{00000000-0005-0000-0000-00006D1A0000}"/>
    <cellStyle name="20 % - Akzent3 3 2 4 9 2" xfId="3387" xr:uid="{00000000-0005-0000-0000-00006E1A0000}"/>
    <cellStyle name="20 % - Akzent3 3 2 4 9 2 2" xfId="38459" xr:uid="{00000000-0005-0000-0000-00006F1A0000}"/>
    <cellStyle name="20 % - Akzent3 3 2 4 9 3" xfId="27638" xr:uid="{00000000-0005-0000-0000-0000701A0000}"/>
    <cellStyle name="20 % - Akzent3 3 2 5" xfId="3388" xr:uid="{00000000-0005-0000-0000-0000711A0000}"/>
    <cellStyle name="20 % - Akzent3 3 2 5 2" xfId="3389" xr:uid="{00000000-0005-0000-0000-0000721A0000}"/>
    <cellStyle name="20 % - Akzent3 3 2 5 2 2" xfId="3390" xr:uid="{00000000-0005-0000-0000-0000731A0000}"/>
    <cellStyle name="20 % - Akzent3 3 2 5 2 2 2" xfId="38742" xr:uid="{00000000-0005-0000-0000-0000741A0000}"/>
    <cellStyle name="20 % - Akzent3 3 2 5 2 3" xfId="27921" xr:uid="{00000000-0005-0000-0000-0000751A0000}"/>
    <cellStyle name="20 % - Akzent3 3 2 5 3" xfId="3391" xr:uid="{00000000-0005-0000-0000-0000761A0000}"/>
    <cellStyle name="20 % - Akzent3 3 2 5 3 2" xfId="33342" xr:uid="{00000000-0005-0000-0000-0000771A0000}"/>
    <cellStyle name="20 % - Akzent3 3 2 5 4" xfId="22520" xr:uid="{00000000-0005-0000-0000-0000781A0000}"/>
    <cellStyle name="20 % - Akzent3 3 2 6" xfId="3392" xr:uid="{00000000-0005-0000-0000-0000791A0000}"/>
    <cellStyle name="20 % - Akzent3 3 2 6 2" xfId="3393" xr:uid="{00000000-0005-0000-0000-00007A1A0000}"/>
    <cellStyle name="20 % - Akzent3 3 2 6 2 2" xfId="3394" xr:uid="{00000000-0005-0000-0000-00007B1A0000}"/>
    <cellStyle name="20 % - Akzent3 3 2 6 2 2 2" xfId="39400" xr:uid="{00000000-0005-0000-0000-00007C1A0000}"/>
    <cellStyle name="20 % - Akzent3 3 2 6 2 3" xfId="28579" xr:uid="{00000000-0005-0000-0000-00007D1A0000}"/>
    <cellStyle name="20 % - Akzent3 3 2 6 3" xfId="3395" xr:uid="{00000000-0005-0000-0000-00007E1A0000}"/>
    <cellStyle name="20 % - Akzent3 3 2 6 3 2" xfId="34000" xr:uid="{00000000-0005-0000-0000-00007F1A0000}"/>
    <cellStyle name="20 % - Akzent3 3 2 6 4" xfId="23178" xr:uid="{00000000-0005-0000-0000-0000801A0000}"/>
    <cellStyle name="20 % - Akzent3 3 2 7" xfId="3396" xr:uid="{00000000-0005-0000-0000-0000811A0000}"/>
    <cellStyle name="20 % - Akzent3 3 2 7 2" xfId="3397" xr:uid="{00000000-0005-0000-0000-0000821A0000}"/>
    <cellStyle name="20 % - Akzent3 3 2 7 2 2" xfId="3398" xr:uid="{00000000-0005-0000-0000-0000831A0000}"/>
    <cellStyle name="20 % - Akzent3 3 2 7 2 2 2" xfId="40074" xr:uid="{00000000-0005-0000-0000-0000841A0000}"/>
    <cellStyle name="20 % - Akzent3 3 2 7 2 3" xfId="29253" xr:uid="{00000000-0005-0000-0000-0000851A0000}"/>
    <cellStyle name="20 % - Akzent3 3 2 7 3" xfId="3399" xr:uid="{00000000-0005-0000-0000-0000861A0000}"/>
    <cellStyle name="20 % - Akzent3 3 2 7 3 2" xfId="34674" xr:uid="{00000000-0005-0000-0000-0000871A0000}"/>
    <cellStyle name="20 % - Akzent3 3 2 7 4" xfId="23852" xr:uid="{00000000-0005-0000-0000-0000881A0000}"/>
    <cellStyle name="20 % - Akzent3 3 2 8" xfId="3400" xr:uid="{00000000-0005-0000-0000-0000891A0000}"/>
    <cellStyle name="20 % - Akzent3 3 2 8 2" xfId="3401" xr:uid="{00000000-0005-0000-0000-00008A1A0000}"/>
    <cellStyle name="20 % - Akzent3 3 2 8 2 2" xfId="3402" xr:uid="{00000000-0005-0000-0000-00008B1A0000}"/>
    <cellStyle name="20 % - Akzent3 3 2 8 2 2 2" xfId="40748" xr:uid="{00000000-0005-0000-0000-00008C1A0000}"/>
    <cellStyle name="20 % - Akzent3 3 2 8 2 3" xfId="29927" xr:uid="{00000000-0005-0000-0000-00008D1A0000}"/>
    <cellStyle name="20 % - Akzent3 3 2 8 3" xfId="3403" xr:uid="{00000000-0005-0000-0000-00008E1A0000}"/>
    <cellStyle name="20 % - Akzent3 3 2 8 3 2" xfId="35348" xr:uid="{00000000-0005-0000-0000-00008F1A0000}"/>
    <cellStyle name="20 % - Akzent3 3 2 8 4" xfId="24526" xr:uid="{00000000-0005-0000-0000-0000901A0000}"/>
    <cellStyle name="20 % - Akzent3 3 2 9" xfId="3404" xr:uid="{00000000-0005-0000-0000-0000911A0000}"/>
    <cellStyle name="20 % - Akzent3 3 2 9 2" xfId="3405" xr:uid="{00000000-0005-0000-0000-0000921A0000}"/>
    <cellStyle name="20 % - Akzent3 3 2 9 2 2" xfId="3406" xr:uid="{00000000-0005-0000-0000-0000931A0000}"/>
    <cellStyle name="20 % - Akzent3 3 2 9 2 2 2" xfId="41422" xr:uid="{00000000-0005-0000-0000-0000941A0000}"/>
    <cellStyle name="20 % - Akzent3 3 2 9 2 3" xfId="30601" xr:uid="{00000000-0005-0000-0000-0000951A0000}"/>
    <cellStyle name="20 % - Akzent3 3 2 9 3" xfId="3407" xr:uid="{00000000-0005-0000-0000-0000961A0000}"/>
    <cellStyle name="20 % - Akzent3 3 2 9 3 2" xfId="36022" xr:uid="{00000000-0005-0000-0000-0000971A0000}"/>
    <cellStyle name="20 % - Akzent3 3 2 9 4" xfId="25200" xr:uid="{00000000-0005-0000-0000-0000981A0000}"/>
    <cellStyle name="20 % - Akzent3 3 3" xfId="3408" xr:uid="{00000000-0005-0000-0000-0000991A0000}"/>
    <cellStyle name="20 % - Akzent3 3 3 10" xfId="3409" xr:uid="{00000000-0005-0000-0000-00009A1A0000}"/>
    <cellStyle name="20 % - Akzent3 3 3 10 2" xfId="3410" xr:uid="{00000000-0005-0000-0000-00009B1A0000}"/>
    <cellStyle name="20 % - Akzent3 3 3 10 2 2" xfId="38131" xr:uid="{00000000-0005-0000-0000-00009C1A0000}"/>
    <cellStyle name="20 % - Akzent3 3 3 10 3" xfId="27310" xr:uid="{00000000-0005-0000-0000-00009D1A0000}"/>
    <cellStyle name="20 % - Akzent3 3 3 11" xfId="3411" xr:uid="{00000000-0005-0000-0000-00009E1A0000}"/>
    <cellStyle name="20 % - Akzent3 3 3 11 2" xfId="32731" xr:uid="{00000000-0005-0000-0000-00009F1A0000}"/>
    <cellStyle name="20 % - Akzent3 3 3 12" xfId="21909" xr:uid="{00000000-0005-0000-0000-0000A01A0000}"/>
    <cellStyle name="20 % - Akzent3 3 3 2" xfId="3412" xr:uid="{00000000-0005-0000-0000-0000A11A0000}"/>
    <cellStyle name="20 % - Akzent3 3 3 2 10" xfId="3413" xr:uid="{00000000-0005-0000-0000-0000A21A0000}"/>
    <cellStyle name="20 % - Akzent3 3 3 2 10 2" xfId="33126" xr:uid="{00000000-0005-0000-0000-0000A31A0000}"/>
    <cellStyle name="20 % - Akzent3 3 3 2 11" xfId="22304" xr:uid="{00000000-0005-0000-0000-0000A41A0000}"/>
    <cellStyle name="20 % - Akzent3 3 3 2 2" xfId="3414" xr:uid="{00000000-0005-0000-0000-0000A51A0000}"/>
    <cellStyle name="20 % - Akzent3 3 3 2 2 2" xfId="3415" xr:uid="{00000000-0005-0000-0000-0000A61A0000}"/>
    <cellStyle name="20 % - Akzent3 3 3 2 2 2 2" xfId="3416" xr:uid="{00000000-0005-0000-0000-0000A71A0000}"/>
    <cellStyle name="20 % - Akzent3 3 3 2 2 2 2 2" xfId="39204" xr:uid="{00000000-0005-0000-0000-0000A81A0000}"/>
    <cellStyle name="20 % - Akzent3 3 3 2 2 2 3" xfId="28383" xr:uid="{00000000-0005-0000-0000-0000A91A0000}"/>
    <cellStyle name="20 % - Akzent3 3 3 2 2 3" xfId="3417" xr:uid="{00000000-0005-0000-0000-0000AA1A0000}"/>
    <cellStyle name="20 % - Akzent3 3 3 2 2 3 2" xfId="33804" xr:uid="{00000000-0005-0000-0000-0000AB1A0000}"/>
    <cellStyle name="20 % - Akzent3 3 3 2 2 4" xfId="22982" xr:uid="{00000000-0005-0000-0000-0000AC1A0000}"/>
    <cellStyle name="20 % - Akzent3 3 3 2 3" xfId="3418" xr:uid="{00000000-0005-0000-0000-0000AD1A0000}"/>
    <cellStyle name="20 % - Akzent3 3 3 2 3 2" xfId="3419" xr:uid="{00000000-0005-0000-0000-0000AE1A0000}"/>
    <cellStyle name="20 % - Akzent3 3 3 2 3 2 2" xfId="3420" xr:uid="{00000000-0005-0000-0000-0000AF1A0000}"/>
    <cellStyle name="20 % - Akzent3 3 3 2 3 2 2 2" xfId="39862" xr:uid="{00000000-0005-0000-0000-0000B01A0000}"/>
    <cellStyle name="20 % - Akzent3 3 3 2 3 2 3" xfId="29041" xr:uid="{00000000-0005-0000-0000-0000B11A0000}"/>
    <cellStyle name="20 % - Akzent3 3 3 2 3 3" xfId="3421" xr:uid="{00000000-0005-0000-0000-0000B21A0000}"/>
    <cellStyle name="20 % - Akzent3 3 3 2 3 3 2" xfId="34462" xr:uid="{00000000-0005-0000-0000-0000B31A0000}"/>
    <cellStyle name="20 % - Akzent3 3 3 2 3 4" xfId="23640" xr:uid="{00000000-0005-0000-0000-0000B41A0000}"/>
    <cellStyle name="20 % - Akzent3 3 3 2 4" xfId="3422" xr:uid="{00000000-0005-0000-0000-0000B51A0000}"/>
    <cellStyle name="20 % - Akzent3 3 3 2 4 2" xfId="3423" xr:uid="{00000000-0005-0000-0000-0000B61A0000}"/>
    <cellStyle name="20 % - Akzent3 3 3 2 4 2 2" xfId="3424" xr:uid="{00000000-0005-0000-0000-0000B71A0000}"/>
    <cellStyle name="20 % - Akzent3 3 3 2 4 2 2 2" xfId="40536" xr:uid="{00000000-0005-0000-0000-0000B81A0000}"/>
    <cellStyle name="20 % - Akzent3 3 3 2 4 2 3" xfId="29715" xr:uid="{00000000-0005-0000-0000-0000B91A0000}"/>
    <cellStyle name="20 % - Akzent3 3 3 2 4 3" xfId="3425" xr:uid="{00000000-0005-0000-0000-0000BA1A0000}"/>
    <cellStyle name="20 % - Akzent3 3 3 2 4 3 2" xfId="35136" xr:uid="{00000000-0005-0000-0000-0000BB1A0000}"/>
    <cellStyle name="20 % - Akzent3 3 3 2 4 4" xfId="24314" xr:uid="{00000000-0005-0000-0000-0000BC1A0000}"/>
    <cellStyle name="20 % - Akzent3 3 3 2 5" xfId="3426" xr:uid="{00000000-0005-0000-0000-0000BD1A0000}"/>
    <cellStyle name="20 % - Akzent3 3 3 2 5 2" xfId="3427" xr:uid="{00000000-0005-0000-0000-0000BE1A0000}"/>
    <cellStyle name="20 % - Akzent3 3 3 2 5 2 2" xfId="3428" xr:uid="{00000000-0005-0000-0000-0000BF1A0000}"/>
    <cellStyle name="20 % - Akzent3 3 3 2 5 2 2 2" xfId="41210" xr:uid="{00000000-0005-0000-0000-0000C01A0000}"/>
    <cellStyle name="20 % - Akzent3 3 3 2 5 2 3" xfId="30389" xr:uid="{00000000-0005-0000-0000-0000C11A0000}"/>
    <cellStyle name="20 % - Akzent3 3 3 2 5 3" xfId="3429" xr:uid="{00000000-0005-0000-0000-0000C21A0000}"/>
    <cellStyle name="20 % - Akzent3 3 3 2 5 3 2" xfId="35810" xr:uid="{00000000-0005-0000-0000-0000C31A0000}"/>
    <cellStyle name="20 % - Akzent3 3 3 2 5 4" xfId="24988" xr:uid="{00000000-0005-0000-0000-0000C41A0000}"/>
    <cellStyle name="20 % - Akzent3 3 3 2 6" xfId="3430" xr:uid="{00000000-0005-0000-0000-0000C51A0000}"/>
    <cellStyle name="20 % - Akzent3 3 3 2 6 2" xfId="3431" xr:uid="{00000000-0005-0000-0000-0000C61A0000}"/>
    <cellStyle name="20 % - Akzent3 3 3 2 6 2 2" xfId="3432" xr:uid="{00000000-0005-0000-0000-0000C71A0000}"/>
    <cellStyle name="20 % - Akzent3 3 3 2 6 2 2 2" xfId="41884" xr:uid="{00000000-0005-0000-0000-0000C81A0000}"/>
    <cellStyle name="20 % - Akzent3 3 3 2 6 2 3" xfId="31063" xr:uid="{00000000-0005-0000-0000-0000C91A0000}"/>
    <cellStyle name="20 % - Akzent3 3 3 2 6 3" xfId="3433" xr:uid="{00000000-0005-0000-0000-0000CA1A0000}"/>
    <cellStyle name="20 % - Akzent3 3 3 2 6 3 2" xfId="36484" xr:uid="{00000000-0005-0000-0000-0000CB1A0000}"/>
    <cellStyle name="20 % - Akzent3 3 3 2 6 4" xfId="25662" xr:uid="{00000000-0005-0000-0000-0000CC1A0000}"/>
    <cellStyle name="20 % - Akzent3 3 3 2 7" xfId="3434" xr:uid="{00000000-0005-0000-0000-0000CD1A0000}"/>
    <cellStyle name="20 % - Akzent3 3 3 2 7 2" xfId="3435" xr:uid="{00000000-0005-0000-0000-0000CE1A0000}"/>
    <cellStyle name="20 % - Akzent3 3 3 2 7 2 2" xfId="3436" xr:uid="{00000000-0005-0000-0000-0000CF1A0000}"/>
    <cellStyle name="20 % - Akzent3 3 3 2 7 2 2 2" xfId="42558" xr:uid="{00000000-0005-0000-0000-0000D01A0000}"/>
    <cellStyle name="20 % - Akzent3 3 3 2 7 2 3" xfId="31737" xr:uid="{00000000-0005-0000-0000-0000D11A0000}"/>
    <cellStyle name="20 % - Akzent3 3 3 2 7 3" xfId="3437" xr:uid="{00000000-0005-0000-0000-0000D21A0000}"/>
    <cellStyle name="20 % - Akzent3 3 3 2 7 3 2" xfId="37158" xr:uid="{00000000-0005-0000-0000-0000D31A0000}"/>
    <cellStyle name="20 % - Akzent3 3 3 2 7 4" xfId="26336" xr:uid="{00000000-0005-0000-0000-0000D41A0000}"/>
    <cellStyle name="20 % - Akzent3 3 3 2 8" xfId="3438" xr:uid="{00000000-0005-0000-0000-0000D51A0000}"/>
    <cellStyle name="20 % - Akzent3 3 3 2 8 2" xfId="3439" xr:uid="{00000000-0005-0000-0000-0000D61A0000}"/>
    <cellStyle name="20 % - Akzent3 3 3 2 8 2 2" xfId="3440" xr:uid="{00000000-0005-0000-0000-0000D71A0000}"/>
    <cellStyle name="20 % - Akzent3 3 3 2 8 2 2 2" xfId="43251" xr:uid="{00000000-0005-0000-0000-0000D81A0000}"/>
    <cellStyle name="20 % - Akzent3 3 3 2 8 2 3" xfId="32430" xr:uid="{00000000-0005-0000-0000-0000D91A0000}"/>
    <cellStyle name="20 % - Akzent3 3 3 2 8 3" xfId="3441" xr:uid="{00000000-0005-0000-0000-0000DA1A0000}"/>
    <cellStyle name="20 % - Akzent3 3 3 2 8 3 2" xfId="37850" xr:uid="{00000000-0005-0000-0000-0000DB1A0000}"/>
    <cellStyle name="20 % - Akzent3 3 3 2 8 4" xfId="27029" xr:uid="{00000000-0005-0000-0000-0000DC1A0000}"/>
    <cellStyle name="20 % - Akzent3 3 3 2 9" xfId="3442" xr:uid="{00000000-0005-0000-0000-0000DD1A0000}"/>
    <cellStyle name="20 % - Akzent3 3 3 2 9 2" xfId="3443" xr:uid="{00000000-0005-0000-0000-0000DE1A0000}"/>
    <cellStyle name="20 % - Akzent3 3 3 2 9 2 2" xfId="38526" xr:uid="{00000000-0005-0000-0000-0000DF1A0000}"/>
    <cellStyle name="20 % - Akzent3 3 3 2 9 3" xfId="27705" xr:uid="{00000000-0005-0000-0000-0000E01A0000}"/>
    <cellStyle name="20 % - Akzent3 3 3 3" xfId="3444" xr:uid="{00000000-0005-0000-0000-0000E11A0000}"/>
    <cellStyle name="20 % - Akzent3 3 3 3 2" xfId="3445" xr:uid="{00000000-0005-0000-0000-0000E21A0000}"/>
    <cellStyle name="20 % - Akzent3 3 3 3 2 2" xfId="3446" xr:uid="{00000000-0005-0000-0000-0000E31A0000}"/>
    <cellStyle name="20 % - Akzent3 3 3 3 2 2 2" xfId="38809" xr:uid="{00000000-0005-0000-0000-0000E41A0000}"/>
    <cellStyle name="20 % - Akzent3 3 3 3 2 3" xfId="27988" xr:uid="{00000000-0005-0000-0000-0000E51A0000}"/>
    <cellStyle name="20 % - Akzent3 3 3 3 3" xfId="3447" xr:uid="{00000000-0005-0000-0000-0000E61A0000}"/>
    <cellStyle name="20 % - Akzent3 3 3 3 3 2" xfId="33409" xr:uid="{00000000-0005-0000-0000-0000E71A0000}"/>
    <cellStyle name="20 % - Akzent3 3 3 3 4" xfId="22587" xr:uid="{00000000-0005-0000-0000-0000E81A0000}"/>
    <cellStyle name="20 % - Akzent3 3 3 4" xfId="3448" xr:uid="{00000000-0005-0000-0000-0000E91A0000}"/>
    <cellStyle name="20 % - Akzent3 3 3 4 2" xfId="3449" xr:uid="{00000000-0005-0000-0000-0000EA1A0000}"/>
    <cellStyle name="20 % - Akzent3 3 3 4 2 2" xfId="3450" xr:uid="{00000000-0005-0000-0000-0000EB1A0000}"/>
    <cellStyle name="20 % - Akzent3 3 3 4 2 2 2" xfId="39467" xr:uid="{00000000-0005-0000-0000-0000EC1A0000}"/>
    <cellStyle name="20 % - Akzent3 3 3 4 2 3" xfId="28646" xr:uid="{00000000-0005-0000-0000-0000ED1A0000}"/>
    <cellStyle name="20 % - Akzent3 3 3 4 3" xfId="3451" xr:uid="{00000000-0005-0000-0000-0000EE1A0000}"/>
    <cellStyle name="20 % - Akzent3 3 3 4 3 2" xfId="34067" xr:uid="{00000000-0005-0000-0000-0000EF1A0000}"/>
    <cellStyle name="20 % - Akzent3 3 3 4 4" xfId="23245" xr:uid="{00000000-0005-0000-0000-0000F01A0000}"/>
    <cellStyle name="20 % - Akzent3 3 3 5" xfId="3452" xr:uid="{00000000-0005-0000-0000-0000F11A0000}"/>
    <cellStyle name="20 % - Akzent3 3 3 5 2" xfId="3453" xr:uid="{00000000-0005-0000-0000-0000F21A0000}"/>
    <cellStyle name="20 % - Akzent3 3 3 5 2 2" xfId="3454" xr:uid="{00000000-0005-0000-0000-0000F31A0000}"/>
    <cellStyle name="20 % - Akzent3 3 3 5 2 2 2" xfId="40141" xr:uid="{00000000-0005-0000-0000-0000F41A0000}"/>
    <cellStyle name="20 % - Akzent3 3 3 5 2 3" xfId="29320" xr:uid="{00000000-0005-0000-0000-0000F51A0000}"/>
    <cellStyle name="20 % - Akzent3 3 3 5 3" xfId="3455" xr:uid="{00000000-0005-0000-0000-0000F61A0000}"/>
    <cellStyle name="20 % - Akzent3 3 3 5 3 2" xfId="34741" xr:uid="{00000000-0005-0000-0000-0000F71A0000}"/>
    <cellStyle name="20 % - Akzent3 3 3 5 4" xfId="23919" xr:uid="{00000000-0005-0000-0000-0000F81A0000}"/>
    <cellStyle name="20 % - Akzent3 3 3 6" xfId="3456" xr:uid="{00000000-0005-0000-0000-0000F91A0000}"/>
    <cellStyle name="20 % - Akzent3 3 3 6 2" xfId="3457" xr:uid="{00000000-0005-0000-0000-0000FA1A0000}"/>
    <cellStyle name="20 % - Akzent3 3 3 6 2 2" xfId="3458" xr:uid="{00000000-0005-0000-0000-0000FB1A0000}"/>
    <cellStyle name="20 % - Akzent3 3 3 6 2 2 2" xfId="40815" xr:uid="{00000000-0005-0000-0000-0000FC1A0000}"/>
    <cellStyle name="20 % - Akzent3 3 3 6 2 3" xfId="29994" xr:uid="{00000000-0005-0000-0000-0000FD1A0000}"/>
    <cellStyle name="20 % - Akzent3 3 3 6 3" xfId="3459" xr:uid="{00000000-0005-0000-0000-0000FE1A0000}"/>
    <cellStyle name="20 % - Akzent3 3 3 6 3 2" xfId="35415" xr:uid="{00000000-0005-0000-0000-0000FF1A0000}"/>
    <cellStyle name="20 % - Akzent3 3 3 6 4" xfId="24593" xr:uid="{00000000-0005-0000-0000-0000001B0000}"/>
    <cellStyle name="20 % - Akzent3 3 3 7" xfId="3460" xr:uid="{00000000-0005-0000-0000-0000011B0000}"/>
    <cellStyle name="20 % - Akzent3 3 3 7 2" xfId="3461" xr:uid="{00000000-0005-0000-0000-0000021B0000}"/>
    <cellStyle name="20 % - Akzent3 3 3 7 2 2" xfId="3462" xr:uid="{00000000-0005-0000-0000-0000031B0000}"/>
    <cellStyle name="20 % - Akzent3 3 3 7 2 2 2" xfId="41489" xr:uid="{00000000-0005-0000-0000-0000041B0000}"/>
    <cellStyle name="20 % - Akzent3 3 3 7 2 3" xfId="30668" xr:uid="{00000000-0005-0000-0000-0000051B0000}"/>
    <cellStyle name="20 % - Akzent3 3 3 7 3" xfId="3463" xr:uid="{00000000-0005-0000-0000-0000061B0000}"/>
    <cellStyle name="20 % - Akzent3 3 3 7 3 2" xfId="36089" xr:uid="{00000000-0005-0000-0000-0000071B0000}"/>
    <cellStyle name="20 % - Akzent3 3 3 7 4" xfId="25267" xr:uid="{00000000-0005-0000-0000-0000081B0000}"/>
    <cellStyle name="20 % - Akzent3 3 3 8" xfId="3464" xr:uid="{00000000-0005-0000-0000-0000091B0000}"/>
    <cellStyle name="20 % - Akzent3 3 3 8 2" xfId="3465" xr:uid="{00000000-0005-0000-0000-00000A1B0000}"/>
    <cellStyle name="20 % - Akzent3 3 3 8 2 2" xfId="3466" xr:uid="{00000000-0005-0000-0000-00000B1B0000}"/>
    <cellStyle name="20 % - Akzent3 3 3 8 2 2 2" xfId="42163" xr:uid="{00000000-0005-0000-0000-00000C1B0000}"/>
    <cellStyle name="20 % - Akzent3 3 3 8 2 3" xfId="31342" xr:uid="{00000000-0005-0000-0000-00000D1B0000}"/>
    <cellStyle name="20 % - Akzent3 3 3 8 3" xfId="3467" xr:uid="{00000000-0005-0000-0000-00000E1B0000}"/>
    <cellStyle name="20 % - Akzent3 3 3 8 3 2" xfId="36763" xr:uid="{00000000-0005-0000-0000-00000F1B0000}"/>
    <cellStyle name="20 % - Akzent3 3 3 8 4" xfId="25941" xr:uid="{00000000-0005-0000-0000-0000101B0000}"/>
    <cellStyle name="20 % - Akzent3 3 3 9" xfId="3468" xr:uid="{00000000-0005-0000-0000-0000111B0000}"/>
    <cellStyle name="20 % - Akzent3 3 3 9 2" xfId="3469" xr:uid="{00000000-0005-0000-0000-0000121B0000}"/>
    <cellStyle name="20 % - Akzent3 3 3 9 2 2" xfId="3470" xr:uid="{00000000-0005-0000-0000-0000131B0000}"/>
    <cellStyle name="20 % - Akzent3 3 3 9 2 2 2" xfId="42856" xr:uid="{00000000-0005-0000-0000-0000141B0000}"/>
    <cellStyle name="20 % - Akzent3 3 3 9 2 3" xfId="32035" xr:uid="{00000000-0005-0000-0000-0000151B0000}"/>
    <cellStyle name="20 % - Akzent3 3 3 9 3" xfId="3471" xr:uid="{00000000-0005-0000-0000-0000161B0000}"/>
    <cellStyle name="20 % - Akzent3 3 3 9 3 2" xfId="37455" xr:uid="{00000000-0005-0000-0000-0000171B0000}"/>
    <cellStyle name="20 % - Akzent3 3 3 9 4" xfId="26634" xr:uid="{00000000-0005-0000-0000-0000181B0000}"/>
    <cellStyle name="20 % - Akzent3 3 4" xfId="3472" xr:uid="{00000000-0005-0000-0000-0000191B0000}"/>
    <cellStyle name="20 % - Akzent3 3 4 10" xfId="3473" xr:uid="{00000000-0005-0000-0000-00001A1B0000}"/>
    <cellStyle name="20 % - Akzent3 3 4 10 2" xfId="32863" xr:uid="{00000000-0005-0000-0000-00001B1B0000}"/>
    <cellStyle name="20 % - Akzent3 3 4 11" xfId="22041" xr:uid="{00000000-0005-0000-0000-00001C1B0000}"/>
    <cellStyle name="20 % - Akzent3 3 4 2" xfId="3474" xr:uid="{00000000-0005-0000-0000-00001D1B0000}"/>
    <cellStyle name="20 % - Akzent3 3 4 2 2" xfId="3475" xr:uid="{00000000-0005-0000-0000-00001E1B0000}"/>
    <cellStyle name="20 % - Akzent3 3 4 2 2 2" xfId="3476" xr:uid="{00000000-0005-0000-0000-00001F1B0000}"/>
    <cellStyle name="20 % - Akzent3 3 4 2 2 2 2" xfId="38941" xr:uid="{00000000-0005-0000-0000-0000201B0000}"/>
    <cellStyle name="20 % - Akzent3 3 4 2 2 3" xfId="28120" xr:uid="{00000000-0005-0000-0000-0000211B0000}"/>
    <cellStyle name="20 % - Akzent3 3 4 2 3" xfId="3477" xr:uid="{00000000-0005-0000-0000-0000221B0000}"/>
    <cellStyle name="20 % - Akzent3 3 4 2 3 2" xfId="33541" xr:uid="{00000000-0005-0000-0000-0000231B0000}"/>
    <cellStyle name="20 % - Akzent3 3 4 2 4" xfId="22719" xr:uid="{00000000-0005-0000-0000-0000241B0000}"/>
    <cellStyle name="20 % - Akzent3 3 4 3" xfId="3478" xr:uid="{00000000-0005-0000-0000-0000251B0000}"/>
    <cellStyle name="20 % - Akzent3 3 4 3 2" xfId="3479" xr:uid="{00000000-0005-0000-0000-0000261B0000}"/>
    <cellStyle name="20 % - Akzent3 3 4 3 2 2" xfId="3480" xr:uid="{00000000-0005-0000-0000-0000271B0000}"/>
    <cellStyle name="20 % - Akzent3 3 4 3 2 2 2" xfId="39599" xr:uid="{00000000-0005-0000-0000-0000281B0000}"/>
    <cellStyle name="20 % - Akzent3 3 4 3 2 3" xfId="28778" xr:uid="{00000000-0005-0000-0000-0000291B0000}"/>
    <cellStyle name="20 % - Akzent3 3 4 3 3" xfId="3481" xr:uid="{00000000-0005-0000-0000-00002A1B0000}"/>
    <cellStyle name="20 % - Akzent3 3 4 3 3 2" xfId="34199" xr:uid="{00000000-0005-0000-0000-00002B1B0000}"/>
    <cellStyle name="20 % - Akzent3 3 4 3 4" xfId="23377" xr:uid="{00000000-0005-0000-0000-00002C1B0000}"/>
    <cellStyle name="20 % - Akzent3 3 4 4" xfId="3482" xr:uid="{00000000-0005-0000-0000-00002D1B0000}"/>
    <cellStyle name="20 % - Akzent3 3 4 4 2" xfId="3483" xr:uid="{00000000-0005-0000-0000-00002E1B0000}"/>
    <cellStyle name="20 % - Akzent3 3 4 4 2 2" xfId="3484" xr:uid="{00000000-0005-0000-0000-00002F1B0000}"/>
    <cellStyle name="20 % - Akzent3 3 4 4 2 2 2" xfId="40273" xr:uid="{00000000-0005-0000-0000-0000301B0000}"/>
    <cellStyle name="20 % - Akzent3 3 4 4 2 3" xfId="29452" xr:uid="{00000000-0005-0000-0000-0000311B0000}"/>
    <cellStyle name="20 % - Akzent3 3 4 4 3" xfId="3485" xr:uid="{00000000-0005-0000-0000-0000321B0000}"/>
    <cellStyle name="20 % - Akzent3 3 4 4 3 2" xfId="34873" xr:uid="{00000000-0005-0000-0000-0000331B0000}"/>
    <cellStyle name="20 % - Akzent3 3 4 4 4" xfId="24051" xr:uid="{00000000-0005-0000-0000-0000341B0000}"/>
    <cellStyle name="20 % - Akzent3 3 4 5" xfId="3486" xr:uid="{00000000-0005-0000-0000-0000351B0000}"/>
    <cellStyle name="20 % - Akzent3 3 4 5 2" xfId="3487" xr:uid="{00000000-0005-0000-0000-0000361B0000}"/>
    <cellStyle name="20 % - Akzent3 3 4 5 2 2" xfId="3488" xr:uid="{00000000-0005-0000-0000-0000371B0000}"/>
    <cellStyle name="20 % - Akzent3 3 4 5 2 2 2" xfId="40947" xr:uid="{00000000-0005-0000-0000-0000381B0000}"/>
    <cellStyle name="20 % - Akzent3 3 4 5 2 3" xfId="30126" xr:uid="{00000000-0005-0000-0000-0000391B0000}"/>
    <cellStyle name="20 % - Akzent3 3 4 5 3" xfId="3489" xr:uid="{00000000-0005-0000-0000-00003A1B0000}"/>
    <cellStyle name="20 % - Akzent3 3 4 5 3 2" xfId="35547" xr:uid="{00000000-0005-0000-0000-00003B1B0000}"/>
    <cellStyle name="20 % - Akzent3 3 4 5 4" xfId="24725" xr:uid="{00000000-0005-0000-0000-00003C1B0000}"/>
    <cellStyle name="20 % - Akzent3 3 4 6" xfId="3490" xr:uid="{00000000-0005-0000-0000-00003D1B0000}"/>
    <cellStyle name="20 % - Akzent3 3 4 6 2" xfId="3491" xr:uid="{00000000-0005-0000-0000-00003E1B0000}"/>
    <cellStyle name="20 % - Akzent3 3 4 6 2 2" xfId="3492" xr:uid="{00000000-0005-0000-0000-00003F1B0000}"/>
    <cellStyle name="20 % - Akzent3 3 4 6 2 2 2" xfId="41621" xr:uid="{00000000-0005-0000-0000-0000401B0000}"/>
    <cellStyle name="20 % - Akzent3 3 4 6 2 3" xfId="30800" xr:uid="{00000000-0005-0000-0000-0000411B0000}"/>
    <cellStyle name="20 % - Akzent3 3 4 6 3" xfId="3493" xr:uid="{00000000-0005-0000-0000-0000421B0000}"/>
    <cellStyle name="20 % - Akzent3 3 4 6 3 2" xfId="36221" xr:uid="{00000000-0005-0000-0000-0000431B0000}"/>
    <cellStyle name="20 % - Akzent3 3 4 6 4" xfId="25399" xr:uid="{00000000-0005-0000-0000-0000441B0000}"/>
    <cellStyle name="20 % - Akzent3 3 4 7" xfId="3494" xr:uid="{00000000-0005-0000-0000-0000451B0000}"/>
    <cellStyle name="20 % - Akzent3 3 4 7 2" xfId="3495" xr:uid="{00000000-0005-0000-0000-0000461B0000}"/>
    <cellStyle name="20 % - Akzent3 3 4 7 2 2" xfId="3496" xr:uid="{00000000-0005-0000-0000-0000471B0000}"/>
    <cellStyle name="20 % - Akzent3 3 4 7 2 2 2" xfId="42295" xr:uid="{00000000-0005-0000-0000-0000481B0000}"/>
    <cellStyle name="20 % - Akzent3 3 4 7 2 3" xfId="31474" xr:uid="{00000000-0005-0000-0000-0000491B0000}"/>
    <cellStyle name="20 % - Akzent3 3 4 7 3" xfId="3497" xr:uid="{00000000-0005-0000-0000-00004A1B0000}"/>
    <cellStyle name="20 % - Akzent3 3 4 7 3 2" xfId="36895" xr:uid="{00000000-0005-0000-0000-00004B1B0000}"/>
    <cellStyle name="20 % - Akzent3 3 4 7 4" xfId="26073" xr:uid="{00000000-0005-0000-0000-00004C1B0000}"/>
    <cellStyle name="20 % - Akzent3 3 4 8" xfId="3498" xr:uid="{00000000-0005-0000-0000-00004D1B0000}"/>
    <cellStyle name="20 % - Akzent3 3 4 8 2" xfId="3499" xr:uid="{00000000-0005-0000-0000-00004E1B0000}"/>
    <cellStyle name="20 % - Akzent3 3 4 8 2 2" xfId="3500" xr:uid="{00000000-0005-0000-0000-00004F1B0000}"/>
    <cellStyle name="20 % - Akzent3 3 4 8 2 2 2" xfId="42988" xr:uid="{00000000-0005-0000-0000-0000501B0000}"/>
    <cellStyle name="20 % - Akzent3 3 4 8 2 3" xfId="32167" xr:uid="{00000000-0005-0000-0000-0000511B0000}"/>
    <cellStyle name="20 % - Akzent3 3 4 8 3" xfId="3501" xr:uid="{00000000-0005-0000-0000-0000521B0000}"/>
    <cellStyle name="20 % - Akzent3 3 4 8 3 2" xfId="37587" xr:uid="{00000000-0005-0000-0000-0000531B0000}"/>
    <cellStyle name="20 % - Akzent3 3 4 8 4" xfId="26766" xr:uid="{00000000-0005-0000-0000-0000541B0000}"/>
    <cellStyle name="20 % - Akzent3 3 4 9" xfId="3502" xr:uid="{00000000-0005-0000-0000-0000551B0000}"/>
    <cellStyle name="20 % - Akzent3 3 4 9 2" xfId="3503" xr:uid="{00000000-0005-0000-0000-0000561B0000}"/>
    <cellStyle name="20 % - Akzent3 3 4 9 2 2" xfId="38263" xr:uid="{00000000-0005-0000-0000-0000571B0000}"/>
    <cellStyle name="20 % - Akzent3 3 4 9 3" xfId="27442" xr:uid="{00000000-0005-0000-0000-0000581B0000}"/>
    <cellStyle name="20 % - Akzent3 3 5" xfId="3504" xr:uid="{00000000-0005-0000-0000-0000591B0000}"/>
    <cellStyle name="20 % - Akzent3 3 5 10" xfId="3505" xr:uid="{00000000-0005-0000-0000-00005A1B0000}"/>
    <cellStyle name="20 % - Akzent3 3 5 10 2" xfId="32994" xr:uid="{00000000-0005-0000-0000-00005B1B0000}"/>
    <cellStyle name="20 % - Akzent3 3 5 11" xfId="22172" xr:uid="{00000000-0005-0000-0000-00005C1B0000}"/>
    <cellStyle name="20 % - Akzent3 3 5 2" xfId="3506" xr:uid="{00000000-0005-0000-0000-00005D1B0000}"/>
    <cellStyle name="20 % - Akzent3 3 5 2 2" xfId="3507" xr:uid="{00000000-0005-0000-0000-00005E1B0000}"/>
    <cellStyle name="20 % - Akzent3 3 5 2 2 2" xfId="3508" xr:uid="{00000000-0005-0000-0000-00005F1B0000}"/>
    <cellStyle name="20 % - Akzent3 3 5 2 2 2 2" xfId="39072" xr:uid="{00000000-0005-0000-0000-0000601B0000}"/>
    <cellStyle name="20 % - Akzent3 3 5 2 2 3" xfId="28251" xr:uid="{00000000-0005-0000-0000-0000611B0000}"/>
    <cellStyle name="20 % - Akzent3 3 5 2 3" xfId="3509" xr:uid="{00000000-0005-0000-0000-0000621B0000}"/>
    <cellStyle name="20 % - Akzent3 3 5 2 3 2" xfId="33672" xr:uid="{00000000-0005-0000-0000-0000631B0000}"/>
    <cellStyle name="20 % - Akzent3 3 5 2 4" xfId="22850" xr:uid="{00000000-0005-0000-0000-0000641B0000}"/>
    <cellStyle name="20 % - Akzent3 3 5 3" xfId="3510" xr:uid="{00000000-0005-0000-0000-0000651B0000}"/>
    <cellStyle name="20 % - Akzent3 3 5 3 2" xfId="3511" xr:uid="{00000000-0005-0000-0000-0000661B0000}"/>
    <cellStyle name="20 % - Akzent3 3 5 3 2 2" xfId="3512" xr:uid="{00000000-0005-0000-0000-0000671B0000}"/>
    <cellStyle name="20 % - Akzent3 3 5 3 2 2 2" xfId="39730" xr:uid="{00000000-0005-0000-0000-0000681B0000}"/>
    <cellStyle name="20 % - Akzent3 3 5 3 2 3" xfId="28909" xr:uid="{00000000-0005-0000-0000-0000691B0000}"/>
    <cellStyle name="20 % - Akzent3 3 5 3 3" xfId="3513" xr:uid="{00000000-0005-0000-0000-00006A1B0000}"/>
    <cellStyle name="20 % - Akzent3 3 5 3 3 2" xfId="34330" xr:uid="{00000000-0005-0000-0000-00006B1B0000}"/>
    <cellStyle name="20 % - Akzent3 3 5 3 4" xfId="23508" xr:uid="{00000000-0005-0000-0000-00006C1B0000}"/>
    <cellStyle name="20 % - Akzent3 3 5 4" xfId="3514" xr:uid="{00000000-0005-0000-0000-00006D1B0000}"/>
    <cellStyle name="20 % - Akzent3 3 5 4 2" xfId="3515" xr:uid="{00000000-0005-0000-0000-00006E1B0000}"/>
    <cellStyle name="20 % - Akzent3 3 5 4 2 2" xfId="3516" xr:uid="{00000000-0005-0000-0000-00006F1B0000}"/>
    <cellStyle name="20 % - Akzent3 3 5 4 2 2 2" xfId="40404" xr:uid="{00000000-0005-0000-0000-0000701B0000}"/>
    <cellStyle name="20 % - Akzent3 3 5 4 2 3" xfId="29583" xr:uid="{00000000-0005-0000-0000-0000711B0000}"/>
    <cellStyle name="20 % - Akzent3 3 5 4 3" xfId="3517" xr:uid="{00000000-0005-0000-0000-0000721B0000}"/>
    <cellStyle name="20 % - Akzent3 3 5 4 3 2" xfId="35004" xr:uid="{00000000-0005-0000-0000-0000731B0000}"/>
    <cellStyle name="20 % - Akzent3 3 5 4 4" xfId="24182" xr:uid="{00000000-0005-0000-0000-0000741B0000}"/>
    <cellStyle name="20 % - Akzent3 3 5 5" xfId="3518" xr:uid="{00000000-0005-0000-0000-0000751B0000}"/>
    <cellStyle name="20 % - Akzent3 3 5 5 2" xfId="3519" xr:uid="{00000000-0005-0000-0000-0000761B0000}"/>
    <cellStyle name="20 % - Akzent3 3 5 5 2 2" xfId="3520" xr:uid="{00000000-0005-0000-0000-0000771B0000}"/>
    <cellStyle name="20 % - Akzent3 3 5 5 2 2 2" xfId="41078" xr:uid="{00000000-0005-0000-0000-0000781B0000}"/>
    <cellStyle name="20 % - Akzent3 3 5 5 2 3" xfId="30257" xr:uid="{00000000-0005-0000-0000-0000791B0000}"/>
    <cellStyle name="20 % - Akzent3 3 5 5 3" xfId="3521" xr:uid="{00000000-0005-0000-0000-00007A1B0000}"/>
    <cellStyle name="20 % - Akzent3 3 5 5 3 2" xfId="35678" xr:uid="{00000000-0005-0000-0000-00007B1B0000}"/>
    <cellStyle name="20 % - Akzent3 3 5 5 4" xfId="24856" xr:uid="{00000000-0005-0000-0000-00007C1B0000}"/>
    <cellStyle name="20 % - Akzent3 3 5 6" xfId="3522" xr:uid="{00000000-0005-0000-0000-00007D1B0000}"/>
    <cellStyle name="20 % - Akzent3 3 5 6 2" xfId="3523" xr:uid="{00000000-0005-0000-0000-00007E1B0000}"/>
    <cellStyle name="20 % - Akzent3 3 5 6 2 2" xfId="3524" xr:uid="{00000000-0005-0000-0000-00007F1B0000}"/>
    <cellStyle name="20 % - Akzent3 3 5 6 2 2 2" xfId="41752" xr:uid="{00000000-0005-0000-0000-0000801B0000}"/>
    <cellStyle name="20 % - Akzent3 3 5 6 2 3" xfId="30931" xr:uid="{00000000-0005-0000-0000-0000811B0000}"/>
    <cellStyle name="20 % - Akzent3 3 5 6 3" xfId="3525" xr:uid="{00000000-0005-0000-0000-0000821B0000}"/>
    <cellStyle name="20 % - Akzent3 3 5 6 3 2" xfId="36352" xr:uid="{00000000-0005-0000-0000-0000831B0000}"/>
    <cellStyle name="20 % - Akzent3 3 5 6 4" xfId="25530" xr:uid="{00000000-0005-0000-0000-0000841B0000}"/>
    <cellStyle name="20 % - Akzent3 3 5 7" xfId="3526" xr:uid="{00000000-0005-0000-0000-0000851B0000}"/>
    <cellStyle name="20 % - Akzent3 3 5 7 2" xfId="3527" xr:uid="{00000000-0005-0000-0000-0000861B0000}"/>
    <cellStyle name="20 % - Akzent3 3 5 7 2 2" xfId="3528" xr:uid="{00000000-0005-0000-0000-0000871B0000}"/>
    <cellStyle name="20 % - Akzent3 3 5 7 2 2 2" xfId="42426" xr:uid="{00000000-0005-0000-0000-0000881B0000}"/>
    <cellStyle name="20 % - Akzent3 3 5 7 2 3" xfId="31605" xr:uid="{00000000-0005-0000-0000-0000891B0000}"/>
    <cellStyle name="20 % - Akzent3 3 5 7 3" xfId="3529" xr:uid="{00000000-0005-0000-0000-00008A1B0000}"/>
    <cellStyle name="20 % - Akzent3 3 5 7 3 2" xfId="37026" xr:uid="{00000000-0005-0000-0000-00008B1B0000}"/>
    <cellStyle name="20 % - Akzent3 3 5 7 4" xfId="26204" xr:uid="{00000000-0005-0000-0000-00008C1B0000}"/>
    <cellStyle name="20 % - Akzent3 3 5 8" xfId="3530" xr:uid="{00000000-0005-0000-0000-00008D1B0000}"/>
    <cellStyle name="20 % - Akzent3 3 5 8 2" xfId="3531" xr:uid="{00000000-0005-0000-0000-00008E1B0000}"/>
    <cellStyle name="20 % - Akzent3 3 5 8 2 2" xfId="3532" xr:uid="{00000000-0005-0000-0000-00008F1B0000}"/>
    <cellStyle name="20 % - Akzent3 3 5 8 2 2 2" xfId="43119" xr:uid="{00000000-0005-0000-0000-0000901B0000}"/>
    <cellStyle name="20 % - Akzent3 3 5 8 2 3" xfId="32298" xr:uid="{00000000-0005-0000-0000-0000911B0000}"/>
    <cellStyle name="20 % - Akzent3 3 5 8 3" xfId="3533" xr:uid="{00000000-0005-0000-0000-0000921B0000}"/>
    <cellStyle name="20 % - Akzent3 3 5 8 3 2" xfId="37718" xr:uid="{00000000-0005-0000-0000-0000931B0000}"/>
    <cellStyle name="20 % - Akzent3 3 5 8 4" xfId="26897" xr:uid="{00000000-0005-0000-0000-0000941B0000}"/>
    <cellStyle name="20 % - Akzent3 3 5 9" xfId="3534" xr:uid="{00000000-0005-0000-0000-0000951B0000}"/>
    <cellStyle name="20 % - Akzent3 3 5 9 2" xfId="3535" xr:uid="{00000000-0005-0000-0000-0000961B0000}"/>
    <cellStyle name="20 % - Akzent3 3 5 9 2 2" xfId="38394" xr:uid="{00000000-0005-0000-0000-0000971B0000}"/>
    <cellStyle name="20 % - Akzent3 3 5 9 3" xfId="27573" xr:uid="{00000000-0005-0000-0000-0000981B0000}"/>
    <cellStyle name="20 % - Akzent3 3 6" xfId="3536" xr:uid="{00000000-0005-0000-0000-0000991B0000}"/>
    <cellStyle name="20 % - Akzent3 3 6 2" xfId="3537" xr:uid="{00000000-0005-0000-0000-00009A1B0000}"/>
    <cellStyle name="20 % - Akzent3 3 6 2 2" xfId="3538" xr:uid="{00000000-0005-0000-0000-00009B1B0000}"/>
    <cellStyle name="20 % - Akzent3 3 6 2 2 2" xfId="38677" xr:uid="{00000000-0005-0000-0000-00009C1B0000}"/>
    <cellStyle name="20 % - Akzent3 3 6 2 3" xfId="27856" xr:uid="{00000000-0005-0000-0000-00009D1B0000}"/>
    <cellStyle name="20 % - Akzent3 3 6 3" xfId="3539" xr:uid="{00000000-0005-0000-0000-00009E1B0000}"/>
    <cellStyle name="20 % - Akzent3 3 6 3 2" xfId="33277" xr:uid="{00000000-0005-0000-0000-00009F1B0000}"/>
    <cellStyle name="20 % - Akzent3 3 6 4" xfId="22455" xr:uid="{00000000-0005-0000-0000-0000A01B0000}"/>
    <cellStyle name="20 % - Akzent3 3 7" xfId="3540" xr:uid="{00000000-0005-0000-0000-0000A11B0000}"/>
    <cellStyle name="20 % - Akzent3 3 7 2" xfId="3541" xr:uid="{00000000-0005-0000-0000-0000A21B0000}"/>
    <cellStyle name="20 % - Akzent3 3 7 2 2" xfId="3542" xr:uid="{00000000-0005-0000-0000-0000A31B0000}"/>
    <cellStyle name="20 % - Akzent3 3 7 2 2 2" xfId="39335" xr:uid="{00000000-0005-0000-0000-0000A41B0000}"/>
    <cellStyle name="20 % - Akzent3 3 7 2 3" xfId="28514" xr:uid="{00000000-0005-0000-0000-0000A51B0000}"/>
    <cellStyle name="20 % - Akzent3 3 7 3" xfId="3543" xr:uid="{00000000-0005-0000-0000-0000A61B0000}"/>
    <cellStyle name="20 % - Akzent3 3 7 3 2" xfId="33935" xr:uid="{00000000-0005-0000-0000-0000A71B0000}"/>
    <cellStyle name="20 % - Akzent3 3 7 4" xfId="23113" xr:uid="{00000000-0005-0000-0000-0000A81B0000}"/>
    <cellStyle name="20 % - Akzent3 3 8" xfId="3544" xr:uid="{00000000-0005-0000-0000-0000A91B0000}"/>
    <cellStyle name="20 % - Akzent3 3 8 2" xfId="3545" xr:uid="{00000000-0005-0000-0000-0000AA1B0000}"/>
    <cellStyle name="20 % - Akzent3 3 8 2 2" xfId="3546" xr:uid="{00000000-0005-0000-0000-0000AB1B0000}"/>
    <cellStyle name="20 % - Akzent3 3 8 2 2 2" xfId="40011" xr:uid="{00000000-0005-0000-0000-0000AC1B0000}"/>
    <cellStyle name="20 % - Akzent3 3 8 2 3" xfId="29190" xr:uid="{00000000-0005-0000-0000-0000AD1B0000}"/>
    <cellStyle name="20 % - Akzent3 3 8 3" xfId="3547" xr:uid="{00000000-0005-0000-0000-0000AE1B0000}"/>
    <cellStyle name="20 % - Akzent3 3 8 3 2" xfId="34611" xr:uid="{00000000-0005-0000-0000-0000AF1B0000}"/>
    <cellStyle name="20 % - Akzent3 3 8 4" xfId="23789" xr:uid="{00000000-0005-0000-0000-0000B01B0000}"/>
    <cellStyle name="20 % - Akzent3 3 9" xfId="3548" xr:uid="{00000000-0005-0000-0000-0000B11B0000}"/>
    <cellStyle name="20 % - Akzent3 3 9 2" xfId="3549" xr:uid="{00000000-0005-0000-0000-0000B21B0000}"/>
    <cellStyle name="20 % - Akzent3 3 9 2 2" xfId="3550" xr:uid="{00000000-0005-0000-0000-0000B31B0000}"/>
    <cellStyle name="20 % - Akzent3 3 9 2 2 2" xfId="40683" xr:uid="{00000000-0005-0000-0000-0000B41B0000}"/>
    <cellStyle name="20 % - Akzent3 3 9 2 3" xfId="29862" xr:uid="{00000000-0005-0000-0000-0000B51B0000}"/>
    <cellStyle name="20 % - Akzent3 3 9 3" xfId="3551" xr:uid="{00000000-0005-0000-0000-0000B61B0000}"/>
    <cellStyle name="20 % - Akzent3 3 9 3 2" xfId="35283" xr:uid="{00000000-0005-0000-0000-0000B71B0000}"/>
    <cellStyle name="20 % - Akzent3 3 9 4" xfId="24461" xr:uid="{00000000-0005-0000-0000-0000B81B0000}"/>
    <cellStyle name="20 % - Akzent3 4" xfId="3552" xr:uid="{00000000-0005-0000-0000-0000B91B0000}"/>
    <cellStyle name="20 % - Akzent3 4 10" xfId="3553" xr:uid="{00000000-0005-0000-0000-0000BA1B0000}"/>
    <cellStyle name="20 % - Akzent3 4 10 2" xfId="3554" xr:uid="{00000000-0005-0000-0000-0000BB1B0000}"/>
    <cellStyle name="20 % - Akzent3 4 10 2 2" xfId="3555" xr:uid="{00000000-0005-0000-0000-0000BC1B0000}"/>
    <cellStyle name="20 % - Akzent3 4 10 2 2 2" xfId="42063" xr:uid="{00000000-0005-0000-0000-0000BD1B0000}"/>
    <cellStyle name="20 % - Akzent3 4 10 2 3" xfId="31242" xr:uid="{00000000-0005-0000-0000-0000BE1B0000}"/>
    <cellStyle name="20 % - Akzent3 4 10 3" xfId="3556" xr:uid="{00000000-0005-0000-0000-0000BF1B0000}"/>
    <cellStyle name="20 % - Akzent3 4 10 3 2" xfId="36663" xr:uid="{00000000-0005-0000-0000-0000C01B0000}"/>
    <cellStyle name="20 % - Akzent3 4 10 4" xfId="25841" xr:uid="{00000000-0005-0000-0000-0000C11B0000}"/>
    <cellStyle name="20 % - Akzent3 4 11" xfId="3557" xr:uid="{00000000-0005-0000-0000-0000C21B0000}"/>
    <cellStyle name="20 % - Akzent3 4 11 2" xfId="3558" xr:uid="{00000000-0005-0000-0000-0000C31B0000}"/>
    <cellStyle name="20 % - Akzent3 4 11 2 2" xfId="3559" xr:uid="{00000000-0005-0000-0000-0000C41B0000}"/>
    <cellStyle name="20 % - Akzent3 4 11 2 2 2" xfId="42756" xr:uid="{00000000-0005-0000-0000-0000C51B0000}"/>
    <cellStyle name="20 % - Akzent3 4 11 2 3" xfId="31935" xr:uid="{00000000-0005-0000-0000-0000C61B0000}"/>
    <cellStyle name="20 % - Akzent3 4 11 3" xfId="3560" xr:uid="{00000000-0005-0000-0000-0000C71B0000}"/>
    <cellStyle name="20 % - Akzent3 4 11 3 2" xfId="37355" xr:uid="{00000000-0005-0000-0000-0000C81B0000}"/>
    <cellStyle name="20 % - Akzent3 4 11 4" xfId="26534" xr:uid="{00000000-0005-0000-0000-0000C91B0000}"/>
    <cellStyle name="20 % - Akzent3 4 12" xfId="3561" xr:uid="{00000000-0005-0000-0000-0000CA1B0000}"/>
    <cellStyle name="20 % - Akzent3 4 12 2" xfId="3562" xr:uid="{00000000-0005-0000-0000-0000CB1B0000}"/>
    <cellStyle name="20 % - Akzent3 4 12 2 2" xfId="38031" xr:uid="{00000000-0005-0000-0000-0000CC1B0000}"/>
    <cellStyle name="20 % - Akzent3 4 12 3" xfId="27210" xr:uid="{00000000-0005-0000-0000-0000CD1B0000}"/>
    <cellStyle name="20 % - Akzent3 4 13" xfId="3563" xr:uid="{00000000-0005-0000-0000-0000CE1B0000}"/>
    <cellStyle name="20 % - Akzent3 4 13 2" xfId="32631" xr:uid="{00000000-0005-0000-0000-0000CF1B0000}"/>
    <cellStyle name="20 % - Akzent3 4 14" xfId="21809" xr:uid="{00000000-0005-0000-0000-0000D01B0000}"/>
    <cellStyle name="20 % - Akzent3 4 2" xfId="3564" xr:uid="{00000000-0005-0000-0000-0000D11B0000}"/>
    <cellStyle name="20 % - Akzent3 4 2 10" xfId="3565" xr:uid="{00000000-0005-0000-0000-0000D21B0000}"/>
    <cellStyle name="20 % - Akzent3 4 2 10 2" xfId="3566" xr:uid="{00000000-0005-0000-0000-0000D31B0000}"/>
    <cellStyle name="20 % - Akzent3 4 2 10 2 2" xfId="38163" xr:uid="{00000000-0005-0000-0000-0000D41B0000}"/>
    <cellStyle name="20 % - Akzent3 4 2 10 3" xfId="27342" xr:uid="{00000000-0005-0000-0000-0000D51B0000}"/>
    <cellStyle name="20 % - Akzent3 4 2 11" xfId="3567" xr:uid="{00000000-0005-0000-0000-0000D61B0000}"/>
    <cellStyle name="20 % - Akzent3 4 2 11 2" xfId="32763" xr:uid="{00000000-0005-0000-0000-0000D71B0000}"/>
    <cellStyle name="20 % - Akzent3 4 2 12" xfId="21941" xr:uid="{00000000-0005-0000-0000-0000D81B0000}"/>
    <cellStyle name="20 % - Akzent3 4 2 2" xfId="3568" xr:uid="{00000000-0005-0000-0000-0000D91B0000}"/>
    <cellStyle name="20 % - Akzent3 4 2 2 10" xfId="3569" xr:uid="{00000000-0005-0000-0000-0000DA1B0000}"/>
    <cellStyle name="20 % - Akzent3 4 2 2 10 2" xfId="33158" xr:uid="{00000000-0005-0000-0000-0000DB1B0000}"/>
    <cellStyle name="20 % - Akzent3 4 2 2 11" xfId="22336" xr:uid="{00000000-0005-0000-0000-0000DC1B0000}"/>
    <cellStyle name="20 % - Akzent3 4 2 2 2" xfId="3570" xr:uid="{00000000-0005-0000-0000-0000DD1B0000}"/>
    <cellStyle name="20 % - Akzent3 4 2 2 2 2" xfId="3571" xr:uid="{00000000-0005-0000-0000-0000DE1B0000}"/>
    <cellStyle name="20 % - Akzent3 4 2 2 2 2 2" xfId="3572" xr:uid="{00000000-0005-0000-0000-0000DF1B0000}"/>
    <cellStyle name="20 % - Akzent3 4 2 2 2 2 2 2" xfId="39236" xr:uid="{00000000-0005-0000-0000-0000E01B0000}"/>
    <cellStyle name="20 % - Akzent3 4 2 2 2 2 3" xfId="28415" xr:uid="{00000000-0005-0000-0000-0000E11B0000}"/>
    <cellStyle name="20 % - Akzent3 4 2 2 2 3" xfId="3573" xr:uid="{00000000-0005-0000-0000-0000E21B0000}"/>
    <cellStyle name="20 % - Akzent3 4 2 2 2 3 2" xfId="33836" xr:uid="{00000000-0005-0000-0000-0000E31B0000}"/>
    <cellStyle name="20 % - Akzent3 4 2 2 2 4" xfId="23014" xr:uid="{00000000-0005-0000-0000-0000E41B0000}"/>
    <cellStyle name="20 % - Akzent3 4 2 2 3" xfId="3574" xr:uid="{00000000-0005-0000-0000-0000E51B0000}"/>
    <cellStyle name="20 % - Akzent3 4 2 2 3 2" xfId="3575" xr:uid="{00000000-0005-0000-0000-0000E61B0000}"/>
    <cellStyle name="20 % - Akzent3 4 2 2 3 2 2" xfId="3576" xr:uid="{00000000-0005-0000-0000-0000E71B0000}"/>
    <cellStyle name="20 % - Akzent3 4 2 2 3 2 2 2" xfId="39894" xr:uid="{00000000-0005-0000-0000-0000E81B0000}"/>
    <cellStyle name="20 % - Akzent3 4 2 2 3 2 3" xfId="29073" xr:uid="{00000000-0005-0000-0000-0000E91B0000}"/>
    <cellStyle name="20 % - Akzent3 4 2 2 3 3" xfId="3577" xr:uid="{00000000-0005-0000-0000-0000EA1B0000}"/>
    <cellStyle name="20 % - Akzent3 4 2 2 3 3 2" xfId="34494" xr:uid="{00000000-0005-0000-0000-0000EB1B0000}"/>
    <cellStyle name="20 % - Akzent3 4 2 2 3 4" xfId="23672" xr:uid="{00000000-0005-0000-0000-0000EC1B0000}"/>
    <cellStyle name="20 % - Akzent3 4 2 2 4" xfId="3578" xr:uid="{00000000-0005-0000-0000-0000ED1B0000}"/>
    <cellStyle name="20 % - Akzent3 4 2 2 4 2" xfId="3579" xr:uid="{00000000-0005-0000-0000-0000EE1B0000}"/>
    <cellStyle name="20 % - Akzent3 4 2 2 4 2 2" xfId="3580" xr:uid="{00000000-0005-0000-0000-0000EF1B0000}"/>
    <cellStyle name="20 % - Akzent3 4 2 2 4 2 2 2" xfId="40568" xr:uid="{00000000-0005-0000-0000-0000F01B0000}"/>
    <cellStyle name="20 % - Akzent3 4 2 2 4 2 3" xfId="29747" xr:uid="{00000000-0005-0000-0000-0000F11B0000}"/>
    <cellStyle name="20 % - Akzent3 4 2 2 4 3" xfId="3581" xr:uid="{00000000-0005-0000-0000-0000F21B0000}"/>
    <cellStyle name="20 % - Akzent3 4 2 2 4 3 2" xfId="35168" xr:uid="{00000000-0005-0000-0000-0000F31B0000}"/>
    <cellStyle name="20 % - Akzent3 4 2 2 4 4" xfId="24346" xr:uid="{00000000-0005-0000-0000-0000F41B0000}"/>
    <cellStyle name="20 % - Akzent3 4 2 2 5" xfId="3582" xr:uid="{00000000-0005-0000-0000-0000F51B0000}"/>
    <cellStyle name="20 % - Akzent3 4 2 2 5 2" xfId="3583" xr:uid="{00000000-0005-0000-0000-0000F61B0000}"/>
    <cellStyle name="20 % - Akzent3 4 2 2 5 2 2" xfId="3584" xr:uid="{00000000-0005-0000-0000-0000F71B0000}"/>
    <cellStyle name="20 % - Akzent3 4 2 2 5 2 2 2" xfId="41242" xr:uid="{00000000-0005-0000-0000-0000F81B0000}"/>
    <cellStyle name="20 % - Akzent3 4 2 2 5 2 3" xfId="30421" xr:uid="{00000000-0005-0000-0000-0000F91B0000}"/>
    <cellStyle name="20 % - Akzent3 4 2 2 5 3" xfId="3585" xr:uid="{00000000-0005-0000-0000-0000FA1B0000}"/>
    <cellStyle name="20 % - Akzent3 4 2 2 5 3 2" xfId="35842" xr:uid="{00000000-0005-0000-0000-0000FB1B0000}"/>
    <cellStyle name="20 % - Akzent3 4 2 2 5 4" xfId="25020" xr:uid="{00000000-0005-0000-0000-0000FC1B0000}"/>
    <cellStyle name="20 % - Akzent3 4 2 2 6" xfId="3586" xr:uid="{00000000-0005-0000-0000-0000FD1B0000}"/>
    <cellStyle name="20 % - Akzent3 4 2 2 6 2" xfId="3587" xr:uid="{00000000-0005-0000-0000-0000FE1B0000}"/>
    <cellStyle name="20 % - Akzent3 4 2 2 6 2 2" xfId="3588" xr:uid="{00000000-0005-0000-0000-0000FF1B0000}"/>
    <cellStyle name="20 % - Akzent3 4 2 2 6 2 2 2" xfId="41916" xr:uid="{00000000-0005-0000-0000-0000001C0000}"/>
    <cellStyle name="20 % - Akzent3 4 2 2 6 2 3" xfId="31095" xr:uid="{00000000-0005-0000-0000-0000011C0000}"/>
    <cellStyle name="20 % - Akzent3 4 2 2 6 3" xfId="3589" xr:uid="{00000000-0005-0000-0000-0000021C0000}"/>
    <cellStyle name="20 % - Akzent3 4 2 2 6 3 2" xfId="36516" xr:uid="{00000000-0005-0000-0000-0000031C0000}"/>
    <cellStyle name="20 % - Akzent3 4 2 2 6 4" xfId="25694" xr:uid="{00000000-0005-0000-0000-0000041C0000}"/>
    <cellStyle name="20 % - Akzent3 4 2 2 7" xfId="3590" xr:uid="{00000000-0005-0000-0000-0000051C0000}"/>
    <cellStyle name="20 % - Akzent3 4 2 2 7 2" xfId="3591" xr:uid="{00000000-0005-0000-0000-0000061C0000}"/>
    <cellStyle name="20 % - Akzent3 4 2 2 7 2 2" xfId="3592" xr:uid="{00000000-0005-0000-0000-0000071C0000}"/>
    <cellStyle name="20 % - Akzent3 4 2 2 7 2 2 2" xfId="42590" xr:uid="{00000000-0005-0000-0000-0000081C0000}"/>
    <cellStyle name="20 % - Akzent3 4 2 2 7 2 3" xfId="31769" xr:uid="{00000000-0005-0000-0000-0000091C0000}"/>
    <cellStyle name="20 % - Akzent3 4 2 2 7 3" xfId="3593" xr:uid="{00000000-0005-0000-0000-00000A1C0000}"/>
    <cellStyle name="20 % - Akzent3 4 2 2 7 3 2" xfId="37190" xr:uid="{00000000-0005-0000-0000-00000B1C0000}"/>
    <cellStyle name="20 % - Akzent3 4 2 2 7 4" xfId="26368" xr:uid="{00000000-0005-0000-0000-00000C1C0000}"/>
    <cellStyle name="20 % - Akzent3 4 2 2 8" xfId="3594" xr:uid="{00000000-0005-0000-0000-00000D1C0000}"/>
    <cellStyle name="20 % - Akzent3 4 2 2 8 2" xfId="3595" xr:uid="{00000000-0005-0000-0000-00000E1C0000}"/>
    <cellStyle name="20 % - Akzent3 4 2 2 8 2 2" xfId="3596" xr:uid="{00000000-0005-0000-0000-00000F1C0000}"/>
    <cellStyle name="20 % - Akzent3 4 2 2 8 2 2 2" xfId="43283" xr:uid="{00000000-0005-0000-0000-0000101C0000}"/>
    <cellStyle name="20 % - Akzent3 4 2 2 8 2 3" xfId="32462" xr:uid="{00000000-0005-0000-0000-0000111C0000}"/>
    <cellStyle name="20 % - Akzent3 4 2 2 8 3" xfId="3597" xr:uid="{00000000-0005-0000-0000-0000121C0000}"/>
    <cellStyle name="20 % - Akzent3 4 2 2 8 3 2" xfId="37882" xr:uid="{00000000-0005-0000-0000-0000131C0000}"/>
    <cellStyle name="20 % - Akzent3 4 2 2 8 4" xfId="27061" xr:uid="{00000000-0005-0000-0000-0000141C0000}"/>
    <cellStyle name="20 % - Akzent3 4 2 2 9" xfId="3598" xr:uid="{00000000-0005-0000-0000-0000151C0000}"/>
    <cellStyle name="20 % - Akzent3 4 2 2 9 2" xfId="3599" xr:uid="{00000000-0005-0000-0000-0000161C0000}"/>
    <cellStyle name="20 % - Akzent3 4 2 2 9 2 2" xfId="38558" xr:uid="{00000000-0005-0000-0000-0000171C0000}"/>
    <cellStyle name="20 % - Akzent3 4 2 2 9 3" xfId="27737" xr:uid="{00000000-0005-0000-0000-0000181C0000}"/>
    <cellStyle name="20 % - Akzent3 4 2 3" xfId="3600" xr:uid="{00000000-0005-0000-0000-0000191C0000}"/>
    <cellStyle name="20 % - Akzent3 4 2 3 2" xfId="3601" xr:uid="{00000000-0005-0000-0000-00001A1C0000}"/>
    <cellStyle name="20 % - Akzent3 4 2 3 2 2" xfId="3602" xr:uid="{00000000-0005-0000-0000-00001B1C0000}"/>
    <cellStyle name="20 % - Akzent3 4 2 3 2 2 2" xfId="38841" xr:uid="{00000000-0005-0000-0000-00001C1C0000}"/>
    <cellStyle name="20 % - Akzent3 4 2 3 2 3" xfId="28020" xr:uid="{00000000-0005-0000-0000-00001D1C0000}"/>
    <cellStyle name="20 % - Akzent3 4 2 3 3" xfId="3603" xr:uid="{00000000-0005-0000-0000-00001E1C0000}"/>
    <cellStyle name="20 % - Akzent3 4 2 3 3 2" xfId="33441" xr:uid="{00000000-0005-0000-0000-00001F1C0000}"/>
    <cellStyle name="20 % - Akzent3 4 2 3 4" xfId="22619" xr:uid="{00000000-0005-0000-0000-0000201C0000}"/>
    <cellStyle name="20 % - Akzent3 4 2 4" xfId="3604" xr:uid="{00000000-0005-0000-0000-0000211C0000}"/>
    <cellStyle name="20 % - Akzent3 4 2 4 2" xfId="3605" xr:uid="{00000000-0005-0000-0000-0000221C0000}"/>
    <cellStyle name="20 % - Akzent3 4 2 4 2 2" xfId="3606" xr:uid="{00000000-0005-0000-0000-0000231C0000}"/>
    <cellStyle name="20 % - Akzent3 4 2 4 2 2 2" xfId="39499" xr:uid="{00000000-0005-0000-0000-0000241C0000}"/>
    <cellStyle name="20 % - Akzent3 4 2 4 2 3" xfId="28678" xr:uid="{00000000-0005-0000-0000-0000251C0000}"/>
    <cellStyle name="20 % - Akzent3 4 2 4 3" xfId="3607" xr:uid="{00000000-0005-0000-0000-0000261C0000}"/>
    <cellStyle name="20 % - Akzent3 4 2 4 3 2" xfId="34099" xr:uid="{00000000-0005-0000-0000-0000271C0000}"/>
    <cellStyle name="20 % - Akzent3 4 2 4 4" xfId="23277" xr:uid="{00000000-0005-0000-0000-0000281C0000}"/>
    <cellStyle name="20 % - Akzent3 4 2 5" xfId="3608" xr:uid="{00000000-0005-0000-0000-0000291C0000}"/>
    <cellStyle name="20 % - Akzent3 4 2 5 2" xfId="3609" xr:uid="{00000000-0005-0000-0000-00002A1C0000}"/>
    <cellStyle name="20 % - Akzent3 4 2 5 2 2" xfId="3610" xr:uid="{00000000-0005-0000-0000-00002B1C0000}"/>
    <cellStyle name="20 % - Akzent3 4 2 5 2 2 2" xfId="40173" xr:uid="{00000000-0005-0000-0000-00002C1C0000}"/>
    <cellStyle name="20 % - Akzent3 4 2 5 2 3" xfId="29352" xr:uid="{00000000-0005-0000-0000-00002D1C0000}"/>
    <cellStyle name="20 % - Akzent3 4 2 5 3" xfId="3611" xr:uid="{00000000-0005-0000-0000-00002E1C0000}"/>
    <cellStyle name="20 % - Akzent3 4 2 5 3 2" xfId="34773" xr:uid="{00000000-0005-0000-0000-00002F1C0000}"/>
    <cellStyle name="20 % - Akzent3 4 2 5 4" xfId="23951" xr:uid="{00000000-0005-0000-0000-0000301C0000}"/>
    <cellStyle name="20 % - Akzent3 4 2 6" xfId="3612" xr:uid="{00000000-0005-0000-0000-0000311C0000}"/>
    <cellStyle name="20 % - Akzent3 4 2 6 2" xfId="3613" xr:uid="{00000000-0005-0000-0000-0000321C0000}"/>
    <cellStyle name="20 % - Akzent3 4 2 6 2 2" xfId="3614" xr:uid="{00000000-0005-0000-0000-0000331C0000}"/>
    <cellStyle name="20 % - Akzent3 4 2 6 2 2 2" xfId="40847" xr:uid="{00000000-0005-0000-0000-0000341C0000}"/>
    <cellStyle name="20 % - Akzent3 4 2 6 2 3" xfId="30026" xr:uid="{00000000-0005-0000-0000-0000351C0000}"/>
    <cellStyle name="20 % - Akzent3 4 2 6 3" xfId="3615" xr:uid="{00000000-0005-0000-0000-0000361C0000}"/>
    <cellStyle name="20 % - Akzent3 4 2 6 3 2" xfId="35447" xr:uid="{00000000-0005-0000-0000-0000371C0000}"/>
    <cellStyle name="20 % - Akzent3 4 2 6 4" xfId="24625" xr:uid="{00000000-0005-0000-0000-0000381C0000}"/>
    <cellStyle name="20 % - Akzent3 4 2 7" xfId="3616" xr:uid="{00000000-0005-0000-0000-0000391C0000}"/>
    <cellStyle name="20 % - Akzent3 4 2 7 2" xfId="3617" xr:uid="{00000000-0005-0000-0000-00003A1C0000}"/>
    <cellStyle name="20 % - Akzent3 4 2 7 2 2" xfId="3618" xr:uid="{00000000-0005-0000-0000-00003B1C0000}"/>
    <cellStyle name="20 % - Akzent3 4 2 7 2 2 2" xfId="41521" xr:uid="{00000000-0005-0000-0000-00003C1C0000}"/>
    <cellStyle name="20 % - Akzent3 4 2 7 2 3" xfId="30700" xr:uid="{00000000-0005-0000-0000-00003D1C0000}"/>
    <cellStyle name="20 % - Akzent3 4 2 7 3" xfId="3619" xr:uid="{00000000-0005-0000-0000-00003E1C0000}"/>
    <cellStyle name="20 % - Akzent3 4 2 7 3 2" xfId="36121" xr:uid="{00000000-0005-0000-0000-00003F1C0000}"/>
    <cellStyle name="20 % - Akzent3 4 2 7 4" xfId="25299" xr:uid="{00000000-0005-0000-0000-0000401C0000}"/>
    <cellStyle name="20 % - Akzent3 4 2 8" xfId="3620" xr:uid="{00000000-0005-0000-0000-0000411C0000}"/>
    <cellStyle name="20 % - Akzent3 4 2 8 2" xfId="3621" xr:uid="{00000000-0005-0000-0000-0000421C0000}"/>
    <cellStyle name="20 % - Akzent3 4 2 8 2 2" xfId="3622" xr:uid="{00000000-0005-0000-0000-0000431C0000}"/>
    <cellStyle name="20 % - Akzent3 4 2 8 2 2 2" xfId="42195" xr:uid="{00000000-0005-0000-0000-0000441C0000}"/>
    <cellStyle name="20 % - Akzent3 4 2 8 2 3" xfId="31374" xr:uid="{00000000-0005-0000-0000-0000451C0000}"/>
    <cellStyle name="20 % - Akzent3 4 2 8 3" xfId="3623" xr:uid="{00000000-0005-0000-0000-0000461C0000}"/>
    <cellStyle name="20 % - Akzent3 4 2 8 3 2" xfId="36795" xr:uid="{00000000-0005-0000-0000-0000471C0000}"/>
    <cellStyle name="20 % - Akzent3 4 2 8 4" xfId="25973" xr:uid="{00000000-0005-0000-0000-0000481C0000}"/>
    <cellStyle name="20 % - Akzent3 4 2 9" xfId="3624" xr:uid="{00000000-0005-0000-0000-0000491C0000}"/>
    <cellStyle name="20 % - Akzent3 4 2 9 2" xfId="3625" xr:uid="{00000000-0005-0000-0000-00004A1C0000}"/>
    <cellStyle name="20 % - Akzent3 4 2 9 2 2" xfId="3626" xr:uid="{00000000-0005-0000-0000-00004B1C0000}"/>
    <cellStyle name="20 % - Akzent3 4 2 9 2 2 2" xfId="42888" xr:uid="{00000000-0005-0000-0000-00004C1C0000}"/>
    <cellStyle name="20 % - Akzent3 4 2 9 2 3" xfId="32067" xr:uid="{00000000-0005-0000-0000-00004D1C0000}"/>
    <cellStyle name="20 % - Akzent3 4 2 9 3" xfId="3627" xr:uid="{00000000-0005-0000-0000-00004E1C0000}"/>
    <cellStyle name="20 % - Akzent3 4 2 9 3 2" xfId="37487" xr:uid="{00000000-0005-0000-0000-00004F1C0000}"/>
    <cellStyle name="20 % - Akzent3 4 2 9 4" xfId="26666" xr:uid="{00000000-0005-0000-0000-0000501C0000}"/>
    <cellStyle name="20 % - Akzent3 4 3" xfId="3628" xr:uid="{00000000-0005-0000-0000-0000511C0000}"/>
    <cellStyle name="20 % - Akzent3 4 3 10" xfId="3629" xr:uid="{00000000-0005-0000-0000-0000521C0000}"/>
    <cellStyle name="20 % - Akzent3 4 3 10 2" xfId="32895" xr:uid="{00000000-0005-0000-0000-0000531C0000}"/>
    <cellStyle name="20 % - Akzent3 4 3 11" xfId="22073" xr:uid="{00000000-0005-0000-0000-0000541C0000}"/>
    <cellStyle name="20 % - Akzent3 4 3 2" xfId="3630" xr:uid="{00000000-0005-0000-0000-0000551C0000}"/>
    <cellStyle name="20 % - Akzent3 4 3 2 2" xfId="3631" xr:uid="{00000000-0005-0000-0000-0000561C0000}"/>
    <cellStyle name="20 % - Akzent3 4 3 2 2 2" xfId="3632" xr:uid="{00000000-0005-0000-0000-0000571C0000}"/>
    <cellStyle name="20 % - Akzent3 4 3 2 2 2 2" xfId="38973" xr:uid="{00000000-0005-0000-0000-0000581C0000}"/>
    <cellStyle name="20 % - Akzent3 4 3 2 2 3" xfId="28152" xr:uid="{00000000-0005-0000-0000-0000591C0000}"/>
    <cellStyle name="20 % - Akzent3 4 3 2 3" xfId="3633" xr:uid="{00000000-0005-0000-0000-00005A1C0000}"/>
    <cellStyle name="20 % - Akzent3 4 3 2 3 2" xfId="33573" xr:uid="{00000000-0005-0000-0000-00005B1C0000}"/>
    <cellStyle name="20 % - Akzent3 4 3 2 4" xfId="22751" xr:uid="{00000000-0005-0000-0000-00005C1C0000}"/>
    <cellStyle name="20 % - Akzent3 4 3 3" xfId="3634" xr:uid="{00000000-0005-0000-0000-00005D1C0000}"/>
    <cellStyle name="20 % - Akzent3 4 3 3 2" xfId="3635" xr:uid="{00000000-0005-0000-0000-00005E1C0000}"/>
    <cellStyle name="20 % - Akzent3 4 3 3 2 2" xfId="3636" xr:uid="{00000000-0005-0000-0000-00005F1C0000}"/>
    <cellStyle name="20 % - Akzent3 4 3 3 2 2 2" xfId="39631" xr:uid="{00000000-0005-0000-0000-0000601C0000}"/>
    <cellStyle name="20 % - Akzent3 4 3 3 2 3" xfId="28810" xr:uid="{00000000-0005-0000-0000-0000611C0000}"/>
    <cellStyle name="20 % - Akzent3 4 3 3 3" xfId="3637" xr:uid="{00000000-0005-0000-0000-0000621C0000}"/>
    <cellStyle name="20 % - Akzent3 4 3 3 3 2" xfId="34231" xr:uid="{00000000-0005-0000-0000-0000631C0000}"/>
    <cellStyle name="20 % - Akzent3 4 3 3 4" xfId="23409" xr:uid="{00000000-0005-0000-0000-0000641C0000}"/>
    <cellStyle name="20 % - Akzent3 4 3 4" xfId="3638" xr:uid="{00000000-0005-0000-0000-0000651C0000}"/>
    <cellStyle name="20 % - Akzent3 4 3 4 2" xfId="3639" xr:uid="{00000000-0005-0000-0000-0000661C0000}"/>
    <cellStyle name="20 % - Akzent3 4 3 4 2 2" xfId="3640" xr:uid="{00000000-0005-0000-0000-0000671C0000}"/>
    <cellStyle name="20 % - Akzent3 4 3 4 2 2 2" xfId="40305" xr:uid="{00000000-0005-0000-0000-0000681C0000}"/>
    <cellStyle name="20 % - Akzent3 4 3 4 2 3" xfId="29484" xr:uid="{00000000-0005-0000-0000-0000691C0000}"/>
    <cellStyle name="20 % - Akzent3 4 3 4 3" xfId="3641" xr:uid="{00000000-0005-0000-0000-00006A1C0000}"/>
    <cellStyle name="20 % - Akzent3 4 3 4 3 2" xfId="34905" xr:uid="{00000000-0005-0000-0000-00006B1C0000}"/>
    <cellStyle name="20 % - Akzent3 4 3 4 4" xfId="24083" xr:uid="{00000000-0005-0000-0000-00006C1C0000}"/>
    <cellStyle name="20 % - Akzent3 4 3 5" xfId="3642" xr:uid="{00000000-0005-0000-0000-00006D1C0000}"/>
    <cellStyle name="20 % - Akzent3 4 3 5 2" xfId="3643" xr:uid="{00000000-0005-0000-0000-00006E1C0000}"/>
    <cellStyle name="20 % - Akzent3 4 3 5 2 2" xfId="3644" xr:uid="{00000000-0005-0000-0000-00006F1C0000}"/>
    <cellStyle name="20 % - Akzent3 4 3 5 2 2 2" xfId="40979" xr:uid="{00000000-0005-0000-0000-0000701C0000}"/>
    <cellStyle name="20 % - Akzent3 4 3 5 2 3" xfId="30158" xr:uid="{00000000-0005-0000-0000-0000711C0000}"/>
    <cellStyle name="20 % - Akzent3 4 3 5 3" xfId="3645" xr:uid="{00000000-0005-0000-0000-0000721C0000}"/>
    <cellStyle name="20 % - Akzent3 4 3 5 3 2" xfId="35579" xr:uid="{00000000-0005-0000-0000-0000731C0000}"/>
    <cellStyle name="20 % - Akzent3 4 3 5 4" xfId="24757" xr:uid="{00000000-0005-0000-0000-0000741C0000}"/>
    <cellStyle name="20 % - Akzent3 4 3 6" xfId="3646" xr:uid="{00000000-0005-0000-0000-0000751C0000}"/>
    <cellStyle name="20 % - Akzent3 4 3 6 2" xfId="3647" xr:uid="{00000000-0005-0000-0000-0000761C0000}"/>
    <cellStyle name="20 % - Akzent3 4 3 6 2 2" xfId="3648" xr:uid="{00000000-0005-0000-0000-0000771C0000}"/>
    <cellStyle name="20 % - Akzent3 4 3 6 2 2 2" xfId="41653" xr:uid="{00000000-0005-0000-0000-0000781C0000}"/>
    <cellStyle name="20 % - Akzent3 4 3 6 2 3" xfId="30832" xr:uid="{00000000-0005-0000-0000-0000791C0000}"/>
    <cellStyle name="20 % - Akzent3 4 3 6 3" xfId="3649" xr:uid="{00000000-0005-0000-0000-00007A1C0000}"/>
    <cellStyle name="20 % - Akzent3 4 3 6 3 2" xfId="36253" xr:uid="{00000000-0005-0000-0000-00007B1C0000}"/>
    <cellStyle name="20 % - Akzent3 4 3 6 4" xfId="25431" xr:uid="{00000000-0005-0000-0000-00007C1C0000}"/>
    <cellStyle name="20 % - Akzent3 4 3 7" xfId="3650" xr:uid="{00000000-0005-0000-0000-00007D1C0000}"/>
    <cellStyle name="20 % - Akzent3 4 3 7 2" xfId="3651" xr:uid="{00000000-0005-0000-0000-00007E1C0000}"/>
    <cellStyle name="20 % - Akzent3 4 3 7 2 2" xfId="3652" xr:uid="{00000000-0005-0000-0000-00007F1C0000}"/>
    <cellStyle name="20 % - Akzent3 4 3 7 2 2 2" xfId="42327" xr:uid="{00000000-0005-0000-0000-0000801C0000}"/>
    <cellStyle name="20 % - Akzent3 4 3 7 2 3" xfId="31506" xr:uid="{00000000-0005-0000-0000-0000811C0000}"/>
    <cellStyle name="20 % - Akzent3 4 3 7 3" xfId="3653" xr:uid="{00000000-0005-0000-0000-0000821C0000}"/>
    <cellStyle name="20 % - Akzent3 4 3 7 3 2" xfId="36927" xr:uid="{00000000-0005-0000-0000-0000831C0000}"/>
    <cellStyle name="20 % - Akzent3 4 3 7 4" xfId="26105" xr:uid="{00000000-0005-0000-0000-0000841C0000}"/>
    <cellStyle name="20 % - Akzent3 4 3 8" xfId="3654" xr:uid="{00000000-0005-0000-0000-0000851C0000}"/>
    <cellStyle name="20 % - Akzent3 4 3 8 2" xfId="3655" xr:uid="{00000000-0005-0000-0000-0000861C0000}"/>
    <cellStyle name="20 % - Akzent3 4 3 8 2 2" xfId="3656" xr:uid="{00000000-0005-0000-0000-0000871C0000}"/>
    <cellStyle name="20 % - Akzent3 4 3 8 2 2 2" xfId="43020" xr:uid="{00000000-0005-0000-0000-0000881C0000}"/>
    <cellStyle name="20 % - Akzent3 4 3 8 2 3" xfId="32199" xr:uid="{00000000-0005-0000-0000-0000891C0000}"/>
    <cellStyle name="20 % - Akzent3 4 3 8 3" xfId="3657" xr:uid="{00000000-0005-0000-0000-00008A1C0000}"/>
    <cellStyle name="20 % - Akzent3 4 3 8 3 2" xfId="37619" xr:uid="{00000000-0005-0000-0000-00008B1C0000}"/>
    <cellStyle name="20 % - Akzent3 4 3 8 4" xfId="26798" xr:uid="{00000000-0005-0000-0000-00008C1C0000}"/>
    <cellStyle name="20 % - Akzent3 4 3 9" xfId="3658" xr:uid="{00000000-0005-0000-0000-00008D1C0000}"/>
    <cellStyle name="20 % - Akzent3 4 3 9 2" xfId="3659" xr:uid="{00000000-0005-0000-0000-00008E1C0000}"/>
    <cellStyle name="20 % - Akzent3 4 3 9 2 2" xfId="38295" xr:uid="{00000000-0005-0000-0000-00008F1C0000}"/>
    <cellStyle name="20 % - Akzent3 4 3 9 3" xfId="27474" xr:uid="{00000000-0005-0000-0000-0000901C0000}"/>
    <cellStyle name="20 % - Akzent3 4 4" xfId="3660" xr:uid="{00000000-0005-0000-0000-0000911C0000}"/>
    <cellStyle name="20 % - Akzent3 4 4 10" xfId="3661" xr:uid="{00000000-0005-0000-0000-0000921C0000}"/>
    <cellStyle name="20 % - Akzent3 4 4 10 2" xfId="33026" xr:uid="{00000000-0005-0000-0000-0000931C0000}"/>
    <cellStyle name="20 % - Akzent3 4 4 11" xfId="22204" xr:uid="{00000000-0005-0000-0000-0000941C0000}"/>
    <cellStyle name="20 % - Akzent3 4 4 2" xfId="3662" xr:uid="{00000000-0005-0000-0000-0000951C0000}"/>
    <cellStyle name="20 % - Akzent3 4 4 2 2" xfId="3663" xr:uid="{00000000-0005-0000-0000-0000961C0000}"/>
    <cellStyle name="20 % - Akzent3 4 4 2 2 2" xfId="3664" xr:uid="{00000000-0005-0000-0000-0000971C0000}"/>
    <cellStyle name="20 % - Akzent3 4 4 2 2 2 2" xfId="39104" xr:uid="{00000000-0005-0000-0000-0000981C0000}"/>
    <cellStyle name="20 % - Akzent3 4 4 2 2 3" xfId="28283" xr:uid="{00000000-0005-0000-0000-0000991C0000}"/>
    <cellStyle name="20 % - Akzent3 4 4 2 3" xfId="3665" xr:uid="{00000000-0005-0000-0000-00009A1C0000}"/>
    <cellStyle name="20 % - Akzent3 4 4 2 3 2" xfId="33704" xr:uid="{00000000-0005-0000-0000-00009B1C0000}"/>
    <cellStyle name="20 % - Akzent3 4 4 2 4" xfId="22882" xr:uid="{00000000-0005-0000-0000-00009C1C0000}"/>
    <cellStyle name="20 % - Akzent3 4 4 3" xfId="3666" xr:uid="{00000000-0005-0000-0000-00009D1C0000}"/>
    <cellStyle name="20 % - Akzent3 4 4 3 2" xfId="3667" xr:uid="{00000000-0005-0000-0000-00009E1C0000}"/>
    <cellStyle name="20 % - Akzent3 4 4 3 2 2" xfId="3668" xr:uid="{00000000-0005-0000-0000-00009F1C0000}"/>
    <cellStyle name="20 % - Akzent3 4 4 3 2 2 2" xfId="39762" xr:uid="{00000000-0005-0000-0000-0000A01C0000}"/>
    <cellStyle name="20 % - Akzent3 4 4 3 2 3" xfId="28941" xr:uid="{00000000-0005-0000-0000-0000A11C0000}"/>
    <cellStyle name="20 % - Akzent3 4 4 3 3" xfId="3669" xr:uid="{00000000-0005-0000-0000-0000A21C0000}"/>
    <cellStyle name="20 % - Akzent3 4 4 3 3 2" xfId="34362" xr:uid="{00000000-0005-0000-0000-0000A31C0000}"/>
    <cellStyle name="20 % - Akzent3 4 4 3 4" xfId="23540" xr:uid="{00000000-0005-0000-0000-0000A41C0000}"/>
    <cellStyle name="20 % - Akzent3 4 4 4" xfId="3670" xr:uid="{00000000-0005-0000-0000-0000A51C0000}"/>
    <cellStyle name="20 % - Akzent3 4 4 4 2" xfId="3671" xr:uid="{00000000-0005-0000-0000-0000A61C0000}"/>
    <cellStyle name="20 % - Akzent3 4 4 4 2 2" xfId="3672" xr:uid="{00000000-0005-0000-0000-0000A71C0000}"/>
    <cellStyle name="20 % - Akzent3 4 4 4 2 2 2" xfId="40436" xr:uid="{00000000-0005-0000-0000-0000A81C0000}"/>
    <cellStyle name="20 % - Akzent3 4 4 4 2 3" xfId="29615" xr:uid="{00000000-0005-0000-0000-0000A91C0000}"/>
    <cellStyle name="20 % - Akzent3 4 4 4 3" xfId="3673" xr:uid="{00000000-0005-0000-0000-0000AA1C0000}"/>
    <cellStyle name="20 % - Akzent3 4 4 4 3 2" xfId="35036" xr:uid="{00000000-0005-0000-0000-0000AB1C0000}"/>
    <cellStyle name="20 % - Akzent3 4 4 4 4" xfId="24214" xr:uid="{00000000-0005-0000-0000-0000AC1C0000}"/>
    <cellStyle name="20 % - Akzent3 4 4 5" xfId="3674" xr:uid="{00000000-0005-0000-0000-0000AD1C0000}"/>
    <cellStyle name="20 % - Akzent3 4 4 5 2" xfId="3675" xr:uid="{00000000-0005-0000-0000-0000AE1C0000}"/>
    <cellStyle name="20 % - Akzent3 4 4 5 2 2" xfId="3676" xr:uid="{00000000-0005-0000-0000-0000AF1C0000}"/>
    <cellStyle name="20 % - Akzent3 4 4 5 2 2 2" xfId="41110" xr:uid="{00000000-0005-0000-0000-0000B01C0000}"/>
    <cellStyle name="20 % - Akzent3 4 4 5 2 3" xfId="30289" xr:uid="{00000000-0005-0000-0000-0000B11C0000}"/>
    <cellStyle name="20 % - Akzent3 4 4 5 3" xfId="3677" xr:uid="{00000000-0005-0000-0000-0000B21C0000}"/>
    <cellStyle name="20 % - Akzent3 4 4 5 3 2" xfId="35710" xr:uid="{00000000-0005-0000-0000-0000B31C0000}"/>
    <cellStyle name="20 % - Akzent3 4 4 5 4" xfId="24888" xr:uid="{00000000-0005-0000-0000-0000B41C0000}"/>
    <cellStyle name="20 % - Akzent3 4 4 6" xfId="3678" xr:uid="{00000000-0005-0000-0000-0000B51C0000}"/>
    <cellStyle name="20 % - Akzent3 4 4 6 2" xfId="3679" xr:uid="{00000000-0005-0000-0000-0000B61C0000}"/>
    <cellStyle name="20 % - Akzent3 4 4 6 2 2" xfId="3680" xr:uid="{00000000-0005-0000-0000-0000B71C0000}"/>
    <cellStyle name="20 % - Akzent3 4 4 6 2 2 2" xfId="41784" xr:uid="{00000000-0005-0000-0000-0000B81C0000}"/>
    <cellStyle name="20 % - Akzent3 4 4 6 2 3" xfId="30963" xr:uid="{00000000-0005-0000-0000-0000B91C0000}"/>
    <cellStyle name="20 % - Akzent3 4 4 6 3" xfId="3681" xr:uid="{00000000-0005-0000-0000-0000BA1C0000}"/>
    <cellStyle name="20 % - Akzent3 4 4 6 3 2" xfId="36384" xr:uid="{00000000-0005-0000-0000-0000BB1C0000}"/>
    <cellStyle name="20 % - Akzent3 4 4 6 4" xfId="25562" xr:uid="{00000000-0005-0000-0000-0000BC1C0000}"/>
    <cellStyle name="20 % - Akzent3 4 4 7" xfId="3682" xr:uid="{00000000-0005-0000-0000-0000BD1C0000}"/>
    <cellStyle name="20 % - Akzent3 4 4 7 2" xfId="3683" xr:uid="{00000000-0005-0000-0000-0000BE1C0000}"/>
    <cellStyle name="20 % - Akzent3 4 4 7 2 2" xfId="3684" xr:uid="{00000000-0005-0000-0000-0000BF1C0000}"/>
    <cellStyle name="20 % - Akzent3 4 4 7 2 2 2" xfId="42458" xr:uid="{00000000-0005-0000-0000-0000C01C0000}"/>
    <cellStyle name="20 % - Akzent3 4 4 7 2 3" xfId="31637" xr:uid="{00000000-0005-0000-0000-0000C11C0000}"/>
    <cellStyle name="20 % - Akzent3 4 4 7 3" xfId="3685" xr:uid="{00000000-0005-0000-0000-0000C21C0000}"/>
    <cellStyle name="20 % - Akzent3 4 4 7 3 2" xfId="37058" xr:uid="{00000000-0005-0000-0000-0000C31C0000}"/>
    <cellStyle name="20 % - Akzent3 4 4 7 4" xfId="26236" xr:uid="{00000000-0005-0000-0000-0000C41C0000}"/>
    <cellStyle name="20 % - Akzent3 4 4 8" xfId="3686" xr:uid="{00000000-0005-0000-0000-0000C51C0000}"/>
    <cellStyle name="20 % - Akzent3 4 4 8 2" xfId="3687" xr:uid="{00000000-0005-0000-0000-0000C61C0000}"/>
    <cellStyle name="20 % - Akzent3 4 4 8 2 2" xfId="3688" xr:uid="{00000000-0005-0000-0000-0000C71C0000}"/>
    <cellStyle name="20 % - Akzent3 4 4 8 2 2 2" xfId="43151" xr:uid="{00000000-0005-0000-0000-0000C81C0000}"/>
    <cellStyle name="20 % - Akzent3 4 4 8 2 3" xfId="32330" xr:uid="{00000000-0005-0000-0000-0000C91C0000}"/>
    <cellStyle name="20 % - Akzent3 4 4 8 3" xfId="3689" xr:uid="{00000000-0005-0000-0000-0000CA1C0000}"/>
    <cellStyle name="20 % - Akzent3 4 4 8 3 2" xfId="37750" xr:uid="{00000000-0005-0000-0000-0000CB1C0000}"/>
    <cellStyle name="20 % - Akzent3 4 4 8 4" xfId="26929" xr:uid="{00000000-0005-0000-0000-0000CC1C0000}"/>
    <cellStyle name="20 % - Akzent3 4 4 9" xfId="3690" xr:uid="{00000000-0005-0000-0000-0000CD1C0000}"/>
    <cellStyle name="20 % - Akzent3 4 4 9 2" xfId="3691" xr:uid="{00000000-0005-0000-0000-0000CE1C0000}"/>
    <cellStyle name="20 % - Akzent3 4 4 9 2 2" xfId="38426" xr:uid="{00000000-0005-0000-0000-0000CF1C0000}"/>
    <cellStyle name="20 % - Akzent3 4 4 9 3" xfId="27605" xr:uid="{00000000-0005-0000-0000-0000D01C0000}"/>
    <cellStyle name="20 % - Akzent3 4 5" xfId="3692" xr:uid="{00000000-0005-0000-0000-0000D11C0000}"/>
    <cellStyle name="20 % - Akzent3 4 5 2" xfId="3693" xr:uid="{00000000-0005-0000-0000-0000D21C0000}"/>
    <cellStyle name="20 % - Akzent3 4 5 2 2" xfId="3694" xr:uid="{00000000-0005-0000-0000-0000D31C0000}"/>
    <cellStyle name="20 % - Akzent3 4 5 2 2 2" xfId="38709" xr:uid="{00000000-0005-0000-0000-0000D41C0000}"/>
    <cellStyle name="20 % - Akzent3 4 5 2 3" xfId="27888" xr:uid="{00000000-0005-0000-0000-0000D51C0000}"/>
    <cellStyle name="20 % - Akzent3 4 5 3" xfId="3695" xr:uid="{00000000-0005-0000-0000-0000D61C0000}"/>
    <cellStyle name="20 % - Akzent3 4 5 3 2" xfId="33309" xr:uid="{00000000-0005-0000-0000-0000D71C0000}"/>
    <cellStyle name="20 % - Akzent3 4 5 4" xfId="22487" xr:uid="{00000000-0005-0000-0000-0000D81C0000}"/>
    <cellStyle name="20 % - Akzent3 4 6" xfId="3696" xr:uid="{00000000-0005-0000-0000-0000D91C0000}"/>
    <cellStyle name="20 % - Akzent3 4 6 2" xfId="3697" xr:uid="{00000000-0005-0000-0000-0000DA1C0000}"/>
    <cellStyle name="20 % - Akzent3 4 6 2 2" xfId="3698" xr:uid="{00000000-0005-0000-0000-0000DB1C0000}"/>
    <cellStyle name="20 % - Akzent3 4 6 2 2 2" xfId="39367" xr:uid="{00000000-0005-0000-0000-0000DC1C0000}"/>
    <cellStyle name="20 % - Akzent3 4 6 2 3" xfId="28546" xr:uid="{00000000-0005-0000-0000-0000DD1C0000}"/>
    <cellStyle name="20 % - Akzent3 4 6 3" xfId="3699" xr:uid="{00000000-0005-0000-0000-0000DE1C0000}"/>
    <cellStyle name="20 % - Akzent3 4 6 3 2" xfId="33967" xr:uid="{00000000-0005-0000-0000-0000DF1C0000}"/>
    <cellStyle name="20 % - Akzent3 4 6 4" xfId="23145" xr:uid="{00000000-0005-0000-0000-0000E01C0000}"/>
    <cellStyle name="20 % - Akzent3 4 7" xfId="3700" xr:uid="{00000000-0005-0000-0000-0000E11C0000}"/>
    <cellStyle name="20 % - Akzent3 4 7 2" xfId="3701" xr:uid="{00000000-0005-0000-0000-0000E21C0000}"/>
    <cellStyle name="20 % - Akzent3 4 7 2 2" xfId="3702" xr:uid="{00000000-0005-0000-0000-0000E31C0000}"/>
    <cellStyle name="20 % - Akzent3 4 7 2 2 2" xfId="40042" xr:uid="{00000000-0005-0000-0000-0000E41C0000}"/>
    <cellStyle name="20 % - Akzent3 4 7 2 3" xfId="29221" xr:uid="{00000000-0005-0000-0000-0000E51C0000}"/>
    <cellStyle name="20 % - Akzent3 4 7 3" xfId="3703" xr:uid="{00000000-0005-0000-0000-0000E61C0000}"/>
    <cellStyle name="20 % - Akzent3 4 7 3 2" xfId="34642" xr:uid="{00000000-0005-0000-0000-0000E71C0000}"/>
    <cellStyle name="20 % - Akzent3 4 7 4" xfId="23820" xr:uid="{00000000-0005-0000-0000-0000E81C0000}"/>
    <cellStyle name="20 % - Akzent3 4 8" xfId="3704" xr:uid="{00000000-0005-0000-0000-0000E91C0000}"/>
    <cellStyle name="20 % - Akzent3 4 8 2" xfId="3705" xr:uid="{00000000-0005-0000-0000-0000EA1C0000}"/>
    <cellStyle name="20 % - Akzent3 4 8 2 2" xfId="3706" xr:uid="{00000000-0005-0000-0000-0000EB1C0000}"/>
    <cellStyle name="20 % - Akzent3 4 8 2 2 2" xfId="40715" xr:uid="{00000000-0005-0000-0000-0000EC1C0000}"/>
    <cellStyle name="20 % - Akzent3 4 8 2 3" xfId="29894" xr:uid="{00000000-0005-0000-0000-0000ED1C0000}"/>
    <cellStyle name="20 % - Akzent3 4 8 3" xfId="3707" xr:uid="{00000000-0005-0000-0000-0000EE1C0000}"/>
    <cellStyle name="20 % - Akzent3 4 8 3 2" xfId="35315" xr:uid="{00000000-0005-0000-0000-0000EF1C0000}"/>
    <cellStyle name="20 % - Akzent3 4 8 4" xfId="24493" xr:uid="{00000000-0005-0000-0000-0000F01C0000}"/>
    <cellStyle name="20 % - Akzent3 4 9" xfId="3708" xr:uid="{00000000-0005-0000-0000-0000F11C0000}"/>
    <cellStyle name="20 % - Akzent3 4 9 2" xfId="3709" xr:uid="{00000000-0005-0000-0000-0000F21C0000}"/>
    <cellStyle name="20 % - Akzent3 4 9 2 2" xfId="3710" xr:uid="{00000000-0005-0000-0000-0000F31C0000}"/>
    <cellStyle name="20 % - Akzent3 4 9 2 2 2" xfId="41389" xr:uid="{00000000-0005-0000-0000-0000F41C0000}"/>
    <cellStyle name="20 % - Akzent3 4 9 2 3" xfId="30568" xr:uid="{00000000-0005-0000-0000-0000F51C0000}"/>
    <cellStyle name="20 % - Akzent3 4 9 3" xfId="3711" xr:uid="{00000000-0005-0000-0000-0000F61C0000}"/>
    <cellStyle name="20 % - Akzent3 4 9 3 2" xfId="35989" xr:uid="{00000000-0005-0000-0000-0000F71C0000}"/>
    <cellStyle name="20 % - Akzent3 4 9 4" xfId="25167" xr:uid="{00000000-0005-0000-0000-0000F81C0000}"/>
    <cellStyle name="20 % - Akzent3 5" xfId="3712" xr:uid="{00000000-0005-0000-0000-0000F91C0000}"/>
    <cellStyle name="20 % - Akzent3 5 10" xfId="3713" xr:uid="{00000000-0005-0000-0000-0000FA1C0000}"/>
    <cellStyle name="20 % - Akzent3 5 10 2" xfId="3714" xr:uid="{00000000-0005-0000-0000-0000FB1C0000}"/>
    <cellStyle name="20 % - Akzent3 5 10 2 2" xfId="38098" xr:uid="{00000000-0005-0000-0000-0000FC1C0000}"/>
    <cellStyle name="20 % - Akzent3 5 10 3" xfId="27277" xr:uid="{00000000-0005-0000-0000-0000FD1C0000}"/>
    <cellStyle name="20 % - Akzent3 5 11" xfId="3715" xr:uid="{00000000-0005-0000-0000-0000FE1C0000}"/>
    <cellStyle name="20 % - Akzent3 5 11 2" xfId="32698" xr:uid="{00000000-0005-0000-0000-0000FF1C0000}"/>
    <cellStyle name="20 % - Akzent3 5 12" xfId="21876" xr:uid="{00000000-0005-0000-0000-0000001D0000}"/>
    <cellStyle name="20 % - Akzent3 5 2" xfId="3716" xr:uid="{00000000-0005-0000-0000-0000011D0000}"/>
    <cellStyle name="20 % - Akzent3 5 2 10" xfId="3717" xr:uid="{00000000-0005-0000-0000-0000021D0000}"/>
    <cellStyle name="20 % - Akzent3 5 2 10 2" xfId="33093" xr:uid="{00000000-0005-0000-0000-0000031D0000}"/>
    <cellStyle name="20 % - Akzent3 5 2 11" xfId="22271" xr:uid="{00000000-0005-0000-0000-0000041D0000}"/>
    <cellStyle name="20 % - Akzent3 5 2 2" xfId="3718" xr:uid="{00000000-0005-0000-0000-0000051D0000}"/>
    <cellStyle name="20 % - Akzent3 5 2 2 2" xfId="3719" xr:uid="{00000000-0005-0000-0000-0000061D0000}"/>
    <cellStyle name="20 % - Akzent3 5 2 2 2 2" xfId="3720" xr:uid="{00000000-0005-0000-0000-0000071D0000}"/>
    <cellStyle name="20 % - Akzent3 5 2 2 2 2 2" xfId="39171" xr:uid="{00000000-0005-0000-0000-0000081D0000}"/>
    <cellStyle name="20 % - Akzent3 5 2 2 2 3" xfId="28350" xr:uid="{00000000-0005-0000-0000-0000091D0000}"/>
    <cellStyle name="20 % - Akzent3 5 2 2 3" xfId="3721" xr:uid="{00000000-0005-0000-0000-00000A1D0000}"/>
    <cellStyle name="20 % - Akzent3 5 2 2 3 2" xfId="33771" xr:uid="{00000000-0005-0000-0000-00000B1D0000}"/>
    <cellStyle name="20 % - Akzent3 5 2 2 4" xfId="22949" xr:uid="{00000000-0005-0000-0000-00000C1D0000}"/>
    <cellStyle name="20 % - Akzent3 5 2 3" xfId="3722" xr:uid="{00000000-0005-0000-0000-00000D1D0000}"/>
    <cellStyle name="20 % - Akzent3 5 2 3 2" xfId="3723" xr:uid="{00000000-0005-0000-0000-00000E1D0000}"/>
    <cellStyle name="20 % - Akzent3 5 2 3 2 2" xfId="3724" xr:uid="{00000000-0005-0000-0000-00000F1D0000}"/>
    <cellStyle name="20 % - Akzent3 5 2 3 2 2 2" xfId="39829" xr:uid="{00000000-0005-0000-0000-0000101D0000}"/>
    <cellStyle name="20 % - Akzent3 5 2 3 2 3" xfId="29008" xr:uid="{00000000-0005-0000-0000-0000111D0000}"/>
    <cellStyle name="20 % - Akzent3 5 2 3 3" xfId="3725" xr:uid="{00000000-0005-0000-0000-0000121D0000}"/>
    <cellStyle name="20 % - Akzent3 5 2 3 3 2" xfId="34429" xr:uid="{00000000-0005-0000-0000-0000131D0000}"/>
    <cellStyle name="20 % - Akzent3 5 2 3 4" xfId="23607" xr:uid="{00000000-0005-0000-0000-0000141D0000}"/>
    <cellStyle name="20 % - Akzent3 5 2 4" xfId="3726" xr:uid="{00000000-0005-0000-0000-0000151D0000}"/>
    <cellStyle name="20 % - Akzent3 5 2 4 2" xfId="3727" xr:uid="{00000000-0005-0000-0000-0000161D0000}"/>
    <cellStyle name="20 % - Akzent3 5 2 4 2 2" xfId="3728" xr:uid="{00000000-0005-0000-0000-0000171D0000}"/>
    <cellStyle name="20 % - Akzent3 5 2 4 2 2 2" xfId="40503" xr:uid="{00000000-0005-0000-0000-0000181D0000}"/>
    <cellStyle name="20 % - Akzent3 5 2 4 2 3" xfId="29682" xr:uid="{00000000-0005-0000-0000-0000191D0000}"/>
    <cellStyle name="20 % - Akzent3 5 2 4 3" xfId="3729" xr:uid="{00000000-0005-0000-0000-00001A1D0000}"/>
    <cellStyle name="20 % - Akzent3 5 2 4 3 2" xfId="35103" xr:uid="{00000000-0005-0000-0000-00001B1D0000}"/>
    <cellStyle name="20 % - Akzent3 5 2 4 4" xfId="24281" xr:uid="{00000000-0005-0000-0000-00001C1D0000}"/>
    <cellStyle name="20 % - Akzent3 5 2 5" xfId="3730" xr:uid="{00000000-0005-0000-0000-00001D1D0000}"/>
    <cellStyle name="20 % - Akzent3 5 2 5 2" xfId="3731" xr:uid="{00000000-0005-0000-0000-00001E1D0000}"/>
    <cellStyle name="20 % - Akzent3 5 2 5 2 2" xfId="3732" xr:uid="{00000000-0005-0000-0000-00001F1D0000}"/>
    <cellStyle name="20 % - Akzent3 5 2 5 2 2 2" xfId="41177" xr:uid="{00000000-0005-0000-0000-0000201D0000}"/>
    <cellStyle name="20 % - Akzent3 5 2 5 2 3" xfId="30356" xr:uid="{00000000-0005-0000-0000-0000211D0000}"/>
    <cellStyle name="20 % - Akzent3 5 2 5 3" xfId="3733" xr:uid="{00000000-0005-0000-0000-0000221D0000}"/>
    <cellStyle name="20 % - Akzent3 5 2 5 3 2" xfId="35777" xr:uid="{00000000-0005-0000-0000-0000231D0000}"/>
    <cellStyle name="20 % - Akzent3 5 2 5 4" xfId="24955" xr:uid="{00000000-0005-0000-0000-0000241D0000}"/>
    <cellStyle name="20 % - Akzent3 5 2 6" xfId="3734" xr:uid="{00000000-0005-0000-0000-0000251D0000}"/>
    <cellStyle name="20 % - Akzent3 5 2 6 2" xfId="3735" xr:uid="{00000000-0005-0000-0000-0000261D0000}"/>
    <cellStyle name="20 % - Akzent3 5 2 6 2 2" xfId="3736" xr:uid="{00000000-0005-0000-0000-0000271D0000}"/>
    <cellStyle name="20 % - Akzent3 5 2 6 2 2 2" xfId="41851" xr:uid="{00000000-0005-0000-0000-0000281D0000}"/>
    <cellStyle name="20 % - Akzent3 5 2 6 2 3" xfId="31030" xr:uid="{00000000-0005-0000-0000-0000291D0000}"/>
    <cellStyle name="20 % - Akzent3 5 2 6 3" xfId="3737" xr:uid="{00000000-0005-0000-0000-00002A1D0000}"/>
    <cellStyle name="20 % - Akzent3 5 2 6 3 2" xfId="36451" xr:uid="{00000000-0005-0000-0000-00002B1D0000}"/>
    <cellStyle name="20 % - Akzent3 5 2 6 4" xfId="25629" xr:uid="{00000000-0005-0000-0000-00002C1D0000}"/>
    <cellStyle name="20 % - Akzent3 5 2 7" xfId="3738" xr:uid="{00000000-0005-0000-0000-00002D1D0000}"/>
    <cellStyle name="20 % - Akzent3 5 2 7 2" xfId="3739" xr:uid="{00000000-0005-0000-0000-00002E1D0000}"/>
    <cellStyle name="20 % - Akzent3 5 2 7 2 2" xfId="3740" xr:uid="{00000000-0005-0000-0000-00002F1D0000}"/>
    <cellStyle name="20 % - Akzent3 5 2 7 2 2 2" xfId="42525" xr:uid="{00000000-0005-0000-0000-0000301D0000}"/>
    <cellStyle name="20 % - Akzent3 5 2 7 2 3" xfId="31704" xr:uid="{00000000-0005-0000-0000-0000311D0000}"/>
    <cellStyle name="20 % - Akzent3 5 2 7 3" xfId="3741" xr:uid="{00000000-0005-0000-0000-0000321D0000}"/>
    <cellStyle name="20 % - Akzent3 5 2 7 3 2" xfId="37125" xr:uid="{00000000-0005-0000-0000-0000331D0000}"/>
    <cellStyle name="20 % - Akzent3 5 2 7 4" xfId="26303" xr:uid="{00000000-0005-0000-0000-0000341D0000}"/>
    <cellStyle name="20 % - Akzent3 5 2 8" xfId="3742" xr:uid="{00000000-0005-0000-0000-0000351D0000}"/>
    <cellStyle name="20 % - Akzent3 5 2 8 2" xfId="3743" xr:uid="{00000000-0005-0000-0000-0000361D0000}"/>
    <cellStyle name="20 % - Akzent3 5 2 8 2 2" xfId="3744" xr:uid="{00000000-0005-0000-0000-0000371D0000}"/>
    <cellStyle name="20 % - Akzent3 5 2 8 2 2 2" xfId="43218" xr:uid="{00000000-0005-0000-0000-0000381D0000}"/>
    <cellStyle name="20 % - Akzent3 5 2 8 2 3" xfId="32397" xr:uid="{00000000-0005-0000-0000-0000391D0000}"/>
    <cellStyle name="20 % - Akzent3 5 2 8 3" xfId="3745" xr:uid="{00000000-0005-0000-0000-00003A1D0000}"/>
    <cellStyle name="20 % - Akzent3 5 2 8 3 2" xfId="37817" xr:uid="{00000000-0005-0000-0000-00003B1D0000}"/>
    <cellStyle name="20 % - Akzent3 5 2 8 4" xfId="26996" xr:uid="{00000000-0005-0000-0000-00003C1D0000}"/>
    <cellStyle name="20 % - Akzent3 5 2 9" xfId="3746" xr:uid="{00000000-0005-0000-0000-00003D1D0000}"/>
    <cellStyle name="20 % - Akzent3 5 2 9 2" xfId="3747" xr:uid="{00000000-0005-0000-0000-00003E1D0000}"/>
    <cellStyle name="20 % - Akzent3 5 2 9 2 2" xfId="38493" xr:uid="{00000000-0005-0000-0000-00003F1D0000}"/>
    <cellStyle name="20 % - Akzent3 5 2 9 3" xfId="27672" xr:uid="{00000000-0005-0000-0000-0000401D0000}"/>
    <cellStyle name="20 % - Akzent3 5 3" xfId="3748" xr:uid="{00000000-0005-0000-0000-0000411D0000}"/>
    <cellStyle name="20 % - Akzent3 5 3 2" xfId="3749" xr:uid="{00000000-0005-0000-0000-0000421D0000}"/>
    <cellStyle name="20 % - Akzent3 5 3 2 2" xfId="3750" xr:uid="{00000000-0005-0000-0000-0000431D0000}"/>
    <cellStyle name="20 % - Akzent3 5 3 2 2 2" xfId="38776" xr:uid="{00000000-0005-0000-0000-0000441D0000}"/>
    <cellStyle name="20 % - Akzent3 5 3 2 3" xfId="27955" xr:uid="{00000000-0005-0000-0000-0000451D0000}"/>
    <cellStyle name="20 % - Akzent3 5 3 3" xfId="3751" xr:uid="{00000000-0005-0000-0000-0000461D0000}"/>
    <cellStyle name="20 % - Akzent3 5 3 3 2" xfId="33376" xr:uid="{00000000-0005-0000-0000-0000471D0000}"/>
    <cellStyle name="20 % - Akzent3 5 3 4" xfId="22554" xr:uid="{00000000-0005-0000-0000-0000481D0000}"/>
    <cellStyle name="20 % - Akzent3 5 4" xfId="3752" xr:uid="{00000000-0005-0000-0000-0000491D0000}"/>
    <cellStyle name="20 % - Akzent3 5 4 2" xfId="3753" xr:uid="{00000000-0005-0000-0000-00004A1D0000}"/>
    <cellStyle name="20 % - Akzent3 5 4 2 2" xfId="3754" xr:uid="{00000000-0005-0000-0000-00004B1D0000}"/>
    <cellStyle name="20 % - Akzent3 5 4 2 2 2" xfId="39434" xr:uid="{00000000-0005-0000-0000-00004C1D0000}"/>
    <cellStyle name="20 % - Akzent3 5 4 2 3" xfId="28613" xr:uid="{00000000-0005-0000-0000-00004D1D0000}"/>
    <cellStyle name="20 % - Akzent3 5 4 3" xfId="3755" xr:uid="{00000000-0005-0000-0000-00004E1D0000}"/>
    <cellStyle name="20 % - Akzent3 5 4 3 2" xfId="34034" xr:uid="{00000000-0005-0000-0000-00004F1D0000}"/>
    <cellStyle name="20 % - Akzent3 5 4 4" xfId="23212" xr:uid="{00000000-0005-0000-0000-0000501D0000}"/>
    <cellStyle name="20 % - Akzent3 5 5" xfId="3756" xr:uid="{00000000-0005-0000-0000-0000511D0000}"/>
    <cellStyle name="20 % - Akzent3 5 5 2" xfId="3757" xr:uid="{00000000-0005-0000-0000-0000521D0000}"/>
    <cellStyle name="20 % - Akzent3 5 5 2 2" xfId="3758" xr:uid="{00000000-0005-0000-0000-0000531D0000}"/>
    <cellStyle name="20 % - Akzent3 5 5 2 2 2" xfId="40108" xr:uid="{00000000-0005-0000-0000-0000541D0000}"/>
    <cellStyle name="20 % - Akzent3 5 5 2 3" xfId="29287" xr:uid="{00000000-0005-0000-0000-0000551D0000}"/>
    <cellStyle name="20 % - Akzent3 5 5 3" xfId="3759" xr:uid="{00000000-0005-0000-0000-0000561D0000}"/>
    <cellStyle name="20 % - Akzent3 5 5 3 2" xfId="34708" xr:uid="{00000000-0005-0000-0000-0000571D0000}"/>
    <cellStyle name="20 % - Akzent3 5 5 4" xfId="23886" xr:uid="{00000000-0005-0000-0000-0000581D0000}"/>
    <cellStyle name="20 % - Akzent3 5 6" xfId="3760" xr:uid="{00000000-0005-0000-0000-0000591D0000}"/>
    <cellStyle name="20 % - Akzent3 5 6 2" xfId="3761" xr:uid="{00000000-0005-0000-0000-00005A1D0000}"/>
    <cellStyle name="20 % - Akzent3 5 6 2 2" xfId="3762" xr:uid="{00000000-0005-0000-0000-00005B1D0000}"/>
    <cellStyle name="20 % - Akzent3 5 6 2 2 2" xfId="40782" xr:uid="{00000000-0005-0000-0000-00005C1D0000}"/>
    <cellStyle name="20 % - Akzent3 5 6 2 3" xfId="29961" xr:uid="{00000000-0005-0000-0000-00005D1D0000}"/>
    <cellStyle name="20 % - Akzent3 5 6 3" xfId="3763" xr:uid="{00000000-0005-0000-0000-00005E1D0000}"/>
    <cellStyle name="20 % - Akzent3 5 6 3 2" xfId="35382" xr:uid="{00000000-0005-0000-0000-00005F1D0000}"/>
    <cellStyle name="20 % - Akzent3 5 6 4" xfId="24560" xr:uid="{00000000-0005-0000-0000-0000601D0000}"/>
    <cellStyle name="20 % - Akzent3 5 7" xfId="3764" xr:uid="{00000000-0005-0000-0000-0000611D0000}"/>
    <cellStyle name="20 % - Akzent3 5 7 2" xfId="3765" xr:uid="{00000000-0005-0000-0000-0000621D0000}"/>
    <cellStyle name="20 % - Akzent3 5 7 2 2" xfId="3766" xr:uid="{00000000-0005-0000-0000-0000631D0000}"/>
    <cellStyle name="20 % - Akzent3 5 7 2 2 2" xfId="41456" xr:uid="{00000000-0005-0000-0000-0000641D0000}"/>
    <cellStyle name="20 % - Akzent3 5 7 2 3" xfId="30635" xr:uid="{00000000-0005-0000-0000-0000651D0000}"/>
    <cellStyle name="20 % - Akzent3 5 7 3" xfId="3767" xr:uid="{00000000-0005-0000-0000-0000661D0000}"/>
    <cellStyle name="20 % - Akzent3 5 7 3 2" xfId="36056" xr:uid="{00000000-0005-0000-0000-0000671D0000}"/>
    <cellStyle name="20 % - Akzent3 5 7 4" xfId="25234" xr:uid="{00000000-0005-0000-0000-0000681D0000}"/>
    <cellStyle name="20 % - Akzent3 5 8" xfId="3768" xr:uid="{00000000-0005-0000-0000-0000691D0000}"/>
    <cellStyle name="20 % - Akzent3 5 8 2" xfId="3769" xr:uid="{00000000-0005-0000-0000-00006A1D0000}"/>
    <cellStyle name="20 % - Akzent3 5 8 2 2" xfId="3770" xr:uid="{00000000-0005-0000-0000-00006B1D0000}"/>
    <cellStyle name="20 % - Akzent3 5 8 2 2 2" xfId="42130" xr:uid="{00000000-0005-0000-0000-00006C1D0000}"/>
    <cellStyle name="20 % - Akzent3 5 8 2 3" xfId="31309" xr:uid="{00000000-0005-0000-0000-00006D1D0000}"/>
    <cellStyle name="20 % - Akzent3 5 8 3" xfId="3771" xr:uid="{00000000-0005-0000-0000-00006E1D0000}"/>
    <cellStyle name="20 % - Akzent3 5 8 3 2" xfId="36730" xr:uid="{00000000-0005-0000-0000-00006F1D0000}"/>
    <cellStyle name="20 % - Akzent3 5 8 4" xfId="25908" xr:uid="{00000000-0005-0000-0000-0000701D0000}"/>
    <cellStyle name="20 % - Akzent3 5 9" xfId="3772" xr:uid="{00000000-0005-0000-0000-0000711D0000}"/>
    <cellStyle name="20 % - Akzent3 5 9 2" xfId="3773" xr:uid="{00000000-0005-0000-0000-0000721D0000}"/>
    <cellStyle name="20 % - Akzent3 5 9 2 2" xfId="3774" xr:uid="{00000000-0005-0000-0000-0000731D0000}"/>
    <cellStyle name="20 % - Akzent3 5 9 2 2 2" xfId="42823" xr:uid="{00000000-0005-0000-0000-0000741D0000}"/>
    <cellStyle name="20 % - Akzent3 5 9 2 3" xfId="32002" xr:uid="{00000000-0005-0000-0000-0000751D0000}"/>
    <cellStyle name="20 % - Akzent3 5 9 3" xfId="3775" xr:uid="{00000000-0005-0000-0000-0000761D0000}"/>
    <cellStyle name="20 % - Akzent3 5 9 3 2" xfId="37422" xr:uid="{00000000-0005-0000-0000-0000771D0000}"/>
    <cellStyle name="20 % - Akzent3 5 9 4" xfId="26601" xr:uid="{00000000-0005-0000-0000-0000781D0000}"/>
    <cellStyle name="20 % - Akzent3 6" xfId="3776" xr:uid="{00000000-0005-0000-0000-0000791D0000}"/>
    <cellStyle name="20 % - Akzent3 6 10" xfId="3777" xr:uid="{00000000-0005-0000-0000-00007A1D0000}"/>
    <cellStyle name="20 % - Akzent3 6 10 2" xfId="32830" xr:uid="{00000000-0005-0000-0000-00007B1D0000}"/>
    <cellStyle name="20 % - Akzent3 6 11" xfId="22008" xr:uid="{00000000-0005-0000-0000-00007C1D0000}"/>
    <cellStyle name="20 % - Akzent3 6 2" xfId="3778" xr:uid="{00000000-0005-0000-0000-00007D1D0000}"/>
    <cellStyle name="20 % - Akzent3 6 2 2" xfId="3779" xr:uid="{00000000-0005-0000-0000-00007E1D0000}"/>
    <cellStyle name="20 % - Akzent3 6 2 2 2" xfId="3780" xr:uid="{00000000-0005-0000-0000-00007F1D0000}"/>
    <cellStyle name="20 % - Akzent3 6 2 2 2 2" xfId="38908" xr:uid="{00000000-0005-0000-0000-0000801D0000}"/>
    <cellStyle name="20 % - Akzent3 6 2 2 3" xfId="28087" xr:uid="{00000000-0005-0000-0000-0000811D0000}"/>
    <cellStyle name="20 % - Akzent3 6 2 3" xfId="3781" xr:uid="{00000000-0005-0000-0000-0000821D0000}"/>
    <cellStyle name="20 % - Akzent3 6 2 3 2" xfId="33508" xr:uid="{00000000-0005-0000-0000-0000831D0000}"/>
    <cellStyle name="20 % - Akzent3 6 2 4" xfId="22686" xr:uid="{00000000-0005-0000-0000-0000841D0000}"/>
    <cellStyle name="20 % - Akzent3 6 3" xfId="3782" xr:uid="{00000000-0005-0000-0000-0000851D0000}"/>
    <cellStyle name="20 % - Akzent3 6 3 2" xfId="3783" xr:uid="{00000000-0005-0000-0000-0000861D0000}"/>
    <cellStyle name="20 % - Akzent3 6 3 2 2" xfId="3784" xr:uid="{00000000-0005-0000-0000-0000871D0000}"/>
    <cellStyle name="20 % - Akzent3 6 3 2 2 2" xfId="39566" xr:uid="{00000000-0005-0000-0000-0000881D0000}"/>
    <cellStyle name="20 % - Akzent3 6 3 2 3" xfId="28745" xr:uid="{00000000-0005-0000-0000-0000891D0000}"/>
    <cellStyle name="20 % - Akzent3 6 3 3" xfId="3785" xr:uid="{00000000-0005-0000-0000-00008A1D0000}"/>
    <cellStyle name="20 % - Akzent3 6 3 3 2" xfId="34166" xr:uid="{00000000-0005-0000-0000-00008B1D0000}"/>
    <cellStyle name="20 % - Akzent3 6 3 4" xfId="23344" xr:uid="{00000000-0005-0000-0000-00008C1D0000}"/>
    <cellStyle name="20 % - Akzent3 6 4" xfId="3786" xr:uid="{00000000-0005-0000-0000-00008D1D0000}"/>
    <cellStyle name="20 % - Akzent3 6 4 2" xfId="3787" xr:uid="{00000000-0005-0000-0000-00008E1D0000}"/>
    <cellStyle name="20 % - Akzent3 6 4 2 2" xfId="3788" xr:uid="{00000000-0005-0000-0000-00008F1D0000}"/>
    <cellStyle name="20 % - Akzent3 6 4 2 2 2" xfId="40240" xr:uid="{00000000-0005-0000-0000-0000901D0000}"/>
    <cellStyle name="20 % - Akzent3 6 4 2 3" xfId="29419" xr:uid="{00000000-0005-0000-0000-0000911D0000}"/>
    <cellStyle name="20 % - Akzent3 6 4 3" xfId="3789" xr:uid="{00000000-0005-0000-0000-0000921D0000}"/>
    <cellStyle name="20 % - Akzent3 6 4 3 2" xfId="34840" xr:uid="{00000000-0005-0000-0000-0000931D0000}"/>
    <cellStyle name="20 % - Akzent3 6 4 4" xfId="24018" xr:uid="{00000000-0005-0000-0000-0000941D0000}"/>
    <cellStyle name="20 % - Akzent3 6 5" xfId="3790" xr:uid="{00000000-0005-0000-0000-0000951D0000}"/>
    <cellStyle name="20 % - Akzent3 6 5 2" xfId="3791" xr:uid="{00000000-0005-0000-0000-0000961D0000}"/>
    <cellStyle name="20 % - Akzent3 6 5 2 2" xfId="3792" xr:uid="{00000000-0005-0000-0000-0000971D0000}"/>
    <cellStyle name="20 % - Akzent3 6 5 2 2 2" xfId="40914" xr:uid="{00000000-0005-0000-0000-0000981D0000}"/>
    <cellStyle name="20 % - Akzent3 6 5 2 3" xfId="30093" xr:uid="{00000000-0005-0000-0000-0000991D0000}"/>
    <cellStyle name="20 % - Akzent3 6 5 3" xfId="3793" xr:uid="{00000000-0005-0000-0000-00009A1D0000}"/>
    <cellStyle name="20 % - Akzent3 6 5 3 2" xfId="35514" xr:uid="{00000000-0005-0000-0000-00009B1D0000}"/>
    <cellStyle name="20 % - Akzent3 6 5 4" xfId="24692" xr:uid="{00000000-0005-0000-0000-00009C1D0000}"/>
    <cellStyle name="20 % - Akzent3 6 6" xfId="3794" xr:uid="{00000000-0005-0000-0000-00009D1D0000}"/>
    <cellStyle name="20 % - Akzent3 6 6 2" xfId="3795" xr:uid="{00000000-0005-0000-0000-00009E1D0000}"/>
    <cellStyle name="20 % - Akzent3 6 6 2 2" xfId="3796" xr:uid="{00000000-0005-0000-0000-00009F1D0000}"/>
    <cellStyle name="20 % - Akzent3 6 6 2 2 2" xfId="41588" xr:uid="{00000000-0005-0000-0000-0000A01D0000}"/>
    <cellStyle name="20 % - Akzent3 6 6 2 3" xfId="30767" xr:uid="{00000000-0005-0000-0000-0000A11D0000}"/>
    <cellStyle name="20 % - Akzent3 6 6 3" xfId="3797" xr:uid="{00000000-0005-0000-0000-0000A21D0000}"/>
    <cellStyle name="20 % - Akzent3 6 6 3 2" xfId="36188" xr:uid="{00000000-0005-0000-0000-0000A31D0000}"/>
    <cellStyle name="20 % - Akzent3 6 6 4" xfId="25366" xr:uid="{00000000-0005-0000-0000-0000A41D0000}"/>
    <cellStyle name="20 % - Akzent3 6 7" xfId="3798" xr:uid="{00000000-0005-0000-0000-0000A51D0000}"/>
    <cellStyle name="20 % - Akzent3 6 7 2" xfId="3799" xr:uid="{00000000-0005-0000-0000-0000A61D0000}"/>
    <cellStyle name="20 % - Akzent3 6 7 2 2" xfId="3800" xr:uid="{00000000-0005-0000-0000-0000A71D0000}"/>
    <cellStyle name="20 % - Akzent3 6 7 2 2 2" xfId="42262" xr:uid="{00000000-0005-0000-0000-0000A81D0000}"/>
    <cellStyle name="20 % - Akzent3 6 7 2 3" xfId="31441" xr:uid="{00000000-0005-0000-0000-0000A91D0000}"/>
    <cellStyle name="20 % - Akzent3 6 7 3" xfId="3801" xr:uid="{00000000-0005-0000-0000-0000AA1D0000}"/>
    <cellStyle name="20 % - Akzent3 6 7 3 2" xfId="36862" xr:uid="{00000000-0005-0000-0000-0000AB1D0000}"/>
    <cellStyle name="20 % - Akzent3 6 7 4" xfId="26040" xr:uid="{00000000-0005-0000-0000-0000AC1D0000}"/>
    <cellStyle name="20 % - Akzent3 6 8" xfId="3802" xr:uid="{00000000-0005-0000-0000-0000AD1D0000}"/>
    <cellStyle name="20 % - Akzent3 6 8 2" xfId="3803" xr:uid="{00000000-0005-0000-0000-0000AE1D0000}"/>
    <cellStyle name="20 % - Akzent3 6 8 2 2" xfId="3804" xr:uid="{00000000-0005-0000-0000-0000AF1D0000}"/>
    <cellStyle name="20 % - Akzent3 6 8 2 2 2" xfId="42955" xr:uid="{00000000-0005-0000-0000-0000B01D0000}"/>
    <cellStyle name="20 % - Akzent3 6 8 2 3" xfId="32134" xr:uid="{00000000-0005-0000-0000-0000B11D0000}"/>
    <cellStyle name="20 % - Akzent3 6 8 3" xfId="3805" xr:uid="{00000000-0005-0000-0000-0000B21D0000}"/>
    <cellStyle name="20 % - Akzent3 6 8 3 2" xfId="37554" xr:uid="{00000000-0005-0000-0000-0000B31D0000}"/>
    <cellStyle name="20 % - Akzent3 6 8 4" xfId="26733" xr:uid="{00000000-0005-0000-0000-0000B41D0000}"/>
    <cellStyle name="20 % - Akzent3 6 9" xfId="3806" xr:uid="{00000000-0005-0000-0000-0000B51D0000}"/>
    <cellStyle name="20 % - Akzent3 6 9 2" xfId="3807" xr:uid="{00000000-0005-0000-0000-0000B61D0000}"/>
    <cellStyle name="20 % - Akzent3 6 9 2 2" xfId="38230" xr:uid="{00000000-0005-0000-0000-0000B71D0000}"/>
    <cellStyle name="20 % - Akzent3 6 9 3" xfId="27409" xr:uid="{00000000-0005-0000-0000-0000B81D0000}"/>
    <cellStyle name="20 % - Akzent3 7" xfId="3808" xr:uid="{00000000-0005-0000-0000-0000B91D0000}"/>
    <cellStyle name="20 % - Akzent3 7 10" xfId="3809" xr:uid="{00000000-0005-0000-0000-0000BA1D0000}"/>
    <cellStyle name="20 % - Akzent3 7 10 2" xfId="32961" xr:uid="{00000000-0005-0000-0000-0000BB1D0000}"/>
    <cellStyle name="20 % - Akzent3 7 11" xfId="22139" xr:uid="{00000000-0005-0000-0000-0000BC1D0000}"/>
    <cellStyle name="20 % - Akzent3 7 2" xfId="3810" xr:uid="{00000000-0005-0000-0000-0000BD1D0000}"/>
    <cellStyle name="20 % - Akzent3 7 2 2" xfId="3811" xr:uid="{00000000-0005-0000-0000-0000BE1D0000}"/>
    <cellStyle name="20 % - Akzent3 7 2 2 2" xfId="3812" xr:uid="{00000000-0005-0000-0000-0000BF1D0000}"/>
    <cellStyle name="20 % - Akzent3 7 2 2 2 2" xfId="39039" xr:uid="{00000000-0005-0000-0000-0000C01D0000}"/>
    <cellStyle name="20 % - Akzent3 7 2 2 3" xfId="28218" xr:uid="{00000000-0005-0000-0000-0000C11D0000}"/>
    <cellStyle name="20 % - Akzent3 7 2 3" xfId="3813" xr:uid="{00000000-0005-0000-0000-0000C21D0000}"/>
    <cellStyle name="20 % - Akzent3 7 2 3 2" xfId="33639" xr:uid="{00000000-0005-0000-0000-0000C31D0000}"/>
    <cellStyle name="20 % - Akzent3 7 2 4" xfId="22817" xr:uid="{00000000-0005-0000-0000-0000C41D0000}"/>
    <cellStyle name="20 % - Akzent3 7 3" xfId="3814" xr:uid="{00000000-0005-0000-0000-0000C51D0000}"/>
    <cellStyle name="20 % - Akzent3 7 3 2" xfId="3815" xr:uid="{00000000-0005-0000-0000-0000C61D0000}"/>
    <cellStyle name="20 % - Akzent3 7 3 2 2" xfId="3816" xr:uid="{00000000-0005-0000-0000-0000C71D0000}"/>
    <cellStyle name="20 % - Akzent3 7 3 2 2 2" xfId="39697" xr:uid="{00000000-0005-0000-0000-0000C81D0000}"/>
    <cellStyle name="20 % - Akzent3 7 3 2 3" xfId="28876" xr:uid="{00000000-0005-0000-0000-0000C91D0000}"/>
    <cellStyle name="20 % - Akzent3 7 3 3" xfId="3817" xr:uid="{00000000-0005-0000-0000-0000CA1D0000}"/>
    <cellStyle name="20 % - Akzent3 7 3 3 2" xfId="34297" xr:uid="{00000000-0005-0000-0000-0000CB1D0000}"/>
    <cellStyle name="20 % - Akzent3 7 3 4" xfId="23475" xr:uid="{00000000-0005-0000-0000-0000CC1D0000}"/>
    <cellStyle name="20 % - Akzent3 7 4" xfId="3818" xr:uid="{00000000-0005-0000-0000-0000CD1D0000}"/>
    <cellStyle name="20 % - Akzent3 7 4 2" xfId="3819" xr:uid="{00000000-0005-0000-0000-0000CE1D0000}"/>
    <cellStyle name="20 % - Akzent3 7 4 2 2" xfId="3820" xr:uid="{00000000-0005-0000-0000-0000CF1D0000}"/>
    <cellStyle name="20 % - Akzent3 7 4 2 2 2" xfId="40371" xr:uid="{00000000-0005-0000-0000-0000D01D0000}"/>
    <cellStyle name="20 % - Akzent3 7 4 2 3" xfId="29550" xr:uid="{00000000-0005-0000-0000-0000D11D0000}"/>
    <cellStyle name="20 % - Akzent3 7 4 3" xfId="3821" xr:uid="{00000000-0005-0000-0000-0000D21D0000}"/>
    <cellStyle name="20 % - Akzent3 7 4 3 2" xfId="34971" xr:uid="{00000000-0005-0000-0000-0000D31D0000}"/>
    <cellStyle name="20 % - Akzent3 7 4 4" xfId="24149" xr:uid="{00000000-0005-0000-0000-0000D41D0000}"/>
    <cellStyle name="20 % - Akzent3 7 5" xfId="3822" xr:uid="{00000000-0005-0000-0000-0000D51D0000}"/>
    <cellStyle name="20 % - Akzent3 7 5 2" xfId="3823" xr:uid="{00000000-0005-0000-0000-0000D61D0000}"/>
    <cellStyle name="20 % - Akzent3 7 5 2 2" xfId="3824" xr:uid="{00000000-0005-0000-0000-0000D71D0000}"/>
    <cellStyle name="20 % - Akzent3 7 5 2 2 2" xfId="41045" xr:uid="{00000000-0005-0000-0000-0000D81D0000}"/>
    <cellStyle name="20 % - Akzent3 7 5 2 3" xfId="30224" xr:uid="{00000000-0005-0000-0000-0000D91D0000}"/>
    <cellStyle name="20 % - Akzent3 7 5 3" xfId="3825" xr:uid="{00000000-0005-0000-0000-0000DA1D0000}"/>
    <cellStyle name="20 % - Akzent3 7 5 3 2" xfId="35645" xr:uid="{00000000-0005-0000-0000-0000DB1D0000}"/>
    <cellStyle name="20 % - Akzent3 7 5 4" xfId="24823" xr:uid="{00000000-0005-0000-0000-0000DC1D0000}"/>
    <cellStyle name="20 % - Akzent3 7 6" xfId="3826" xr:uid="{00000000-0005-0000-0000-0000DD1D0000}"/>
    <cellStyle name="20 % - Akzent3 7 6 2" xfId="3827" xr:uid="{00000000-0005-0000-0000-0000DE1D0000}"/>
    <cellStyle name="20 % - Akzent3 7 6 2 2" xfId="3828" xr:uid="{00000000-0005-0000-0000-0000DF1D0000}"/>
    <cellStyle name="20 % - Akzent3 7 6 2 2 2" xfId="41719" xr:uid="{00000000-0005-0000-0000-0000E01D0000}"/>
    <cellStyle name="20 % - Akzent3 7 6 2 3" xfId="30898" xr:uid="{00000000-0005-0000-0000-0000E11D0000}"/>
    <cellStyle name="20 % - Akzent3 7 6 3" xfId="3829" xr:uid="{00000000-0005-0000-0000-0000E21D0000}"/>
    <cellStyle name="20 % - Akzent3 7 6 3 2" xfId="36319" xr:uid="{00000000-0005-0000-0000-0000E31D0000}"/>
    <cellStyle name="20 % - Akzent3 7 6 4" xfId="25497" xr:uid="{00000000-0005-0000-0000-0000E41D0000}"/>
    <cellStyle name="20 % - Akzent3 7 7" xfId="3830" xr:uid="{00000000-0005-0000-0000-0000E51D0000}"/>
    <cellStyle name="20 % - Akzent3 7 7 2" xfId="3831" xr:uid="{00000000-0005-0000-0000-0000E61D0000}"/>
    <cellStyle name="20 % - Akzent3 7 7 2 2" xfId="3832" xr:uid="{00000000-0005-0000-0000-0000E71D0000}"/>
    <cellStyle name="20 % - Akzent3 7 7 2 2 2" xfId="42393" xr:uid="{00000000-0005-0000-0000-0000E81D0000}"/>
    <cellStyle name="20 % - Akzent3 7 7 2 3" xfId="31572" xr:uid="{00000000-0005-0000-0000-0000E91D0000}"/>
    <cellStyle name="20 % - Akzent3 7 7 3" xfId="3833" xr:uid="{00000000-0005-0000-0000-0000EA1D0000}"/>
    <cellStyle name="20 % - Akzent3 7 7 3 2" xfId="36993" xr:uid="{00000000-0005-0000-0000-0000EB1D0000}"/>
    <cellStyle name="20 % - Akzent3 7 7 4" xfId="26171" xr:uid="{00000000-0005-0000-0000-0000EC1D0000}"/>
    <cellStyle name="20 % - Akzent3 7 8" xfId="3834" xr:uid="{00000000-0005-0000-0000-0000ED1D0000}"/>
    <cellStyle name="20 % - Akzent3 7 8 2" xfId="3835" xr:uid="{00000000-0005-0000-0000-0000EE1D0000}"/>
    <cellStyle name="20 % - Akzent3 7 8 2 2" xfId="3836" xr:uid="{00000000-0005-0000-0000-0000EF1D0000}"/>
    <cellStyle name="20 % - Akzent3 7 8 2 2 2" xfId="43086" xr:uid="{00000000-0005-0000-0000-0000F01D0000}"/>
    <cellStyle name="20 % - Akzent3 7 8 2 3" xfId="32265" xr:uid="{00000000-0005-0000-0000-0000F11D0000}"/>
    <cellStyle name="20 % - Akzent3 7 8 3" xfId="3837" xr:uid="{00000000-0005-0000-0000-0000F21D0000}"/>
    <cellStyle name="20 % - Akzent3 7 8 3 2" xfId="37685" xr:uid="{00000000-0005-0000-0000-0000F31D0000}"/>
    <cellStyle name="20 % - Akzent3 7 8 4" xfId="26864" xr:uid="{00000000-0005-0000-0000-0000F41D0000}"/>
    <cellStyle name="20 % - Akzent3 7 9" xfId="3838" xr:uid="{00000000-0005-0000-0000-0000F51D0000}"/>
    <cellStyle name="20 % - Akzent3 7 9 2" xfId="3839" xr:uid="{00000000-0005-0000-0000-0000F61D0000}"/>
    <cellStyle name="20 % - Akzent3 7 9 2 2" xfId="38361" xr:uid="{00000000-0005-0000-0000-0000F71D0000}"/>
    <cellStyle name="20 % - Akzent3 7 9 3" xfId="27540" xr:uid="{00000000-0005-0000-0000-0000F81D0000}"/>
    <cellStyle name="20 % - Akzent3 8" xfId="3840" xr:uid="{00000000-0005-0000-0000-0000F91D0000}"/>
    <cellStyle name="20 % - Akzent3 8 2" xfId="3841" xr:uid="{00000000-0005-0000-0000-0000FA1D0000}"/>
    <cellStyle name="20 % - Akzent3 8 2 2" xfId="3842" xr:uid="{00000000-0005-0000-0000-0000FB1D0000}"/>
    <cellStyle name="20 % - Akzent3 8 2 2 2" xfId="38645" xr:uid="{00000000-0005-0000-0000-0000FC1D0000}"/>
    <cellStyle name="20 % - Akzent3 8 2 3" xfId="27824" xr:uid="{00000000-0005-0000-0000-0000FD1D0000}"/>
    <cellStyle name="20 % - Akzent3 8 3" xfId="3843" xr:uid="{00000000-0005-0000-0000-0000FE1D0000}"/>
    <cellStyle name="20 % - Akzent3 8 3 2" xfId="33245" xr:uid="{00000000-0005-0000-0000-0000FF1D0000}"/>
    <cellStyle name="20 % - Akzent3 8 4" xfId="22423" xr:uid="{00000000-0005-0000-0000-0000001E0000}"/>
    <cellStyle name="20 % - Akzent3 9" xfId="3844" xr:uid="{00000000-0005-0000-0000-0000011E0000}"/>
    <cellStyle name="20 % - Akzent3 9 2" xfId="3845" xr:uid="{00000000-0005-0000-0000-0000021E0000}"/>
    <cellStyle name="20 % - Akzent3 9 2 2" xfId="3846" xr:uid="{00000000-0005-0000-0000-0000031E0000}"/>
    <cellStyle name="20 % - Akzent3 9 2 2 2" xfId="39302" xr:uid="{00000000-0005-0000-0000-0000041E0000}"/>
    <cellStyle name="20 % - Akzent3 9 2 3" xfId="28481" xr:uid="{00000000-0005-0000-0000-0000051E0000}"/>
    <cellStyle name="20 % - Akzent3 9 3" xfId="3847" xr:uid="{00000000-0005-0000-0000-0000061E0000}"/>
    <cellStyle name="20 % - Akzent3 9 3 2" xfId="33902" xr:uid="{00000000-0005-0000-0000-0000071E0000}"/>
    <cellStyle name="20 % - Akzent3 9 4" xfId="23080" xr:uid="{00000000-0005-0000-0000-0000081E0000}"/>
    <cellStyle name="20 % - Akzent4 10" xfId="3848" xr:uid="{00000000-0005-0000-0000-0000091E0000}"/>
    <cellStyle name="20 % - Akzent4 10 2" xfId="3849" xr:uid="{00000000-0005-0000-0000-00000A1E0000}"/>
    <cellStyle name="20 % - Akzent4 10 2 2" xfId="3850" xr:uid="{00000000-0005-0000-0000-00000B1E0000}"/>
    <cellStyle name="20 % - Akzent4 10 2 2 2" xfId="39982" xr:uid="{00000000-0005-0000-0000-00000C1E0000}"/>
    <cellStyle name="20 % - Akzent4 10 2 3" xfId="29161" xr:uid="{00000000-0005-0000-0000-00000D1E0000}"/>
    <cellStyle name="20 % - Akzent4 10 3" xfId="3851" xr:uid="{00000000-0005-0000-0000-00000E1E0000}"/>
    <cellStyle name="20 % - Akzent4 10 3 2" xfId="34582" xr:uid="{00000000-0005-0000-0000-00000F1E0000}"/>
    <cellStyle name="20 % - Akzent4 10 4" xfId="23760" xr:uid="{00000000-0005-0000-0000-0000101E0000}"/>
    <cellStyle name="20 % - Akzent4 11" xfId="3852" xr:uid="{00000000-0005-0000-0000-0000111E0000}"/>
    <cellStyle name="20 % - Akzent4 11 2" xfId="3853" xr:uid="{00000000-0005-0000-0000-0000121E0000}"/>
    <cellStyle name="20 % - Akzent4 11 2 2" xfId="3854" xr:uid="{00000000-0005-0000-0000-0000131E0000}"/>
    <cellStyle name="20 % - Akzent4 11 2 2 2" xfId="40652" xr:uid="{00000000-0005-0000-0000-0000141E0000}"/>
    <cellStyle name="20 % - Akzent4 11 2 3" xfId="29831" xr:uid="{00000000-0005-0000-0000-0000151E0000}"/>
    <cellStyle name="20 % - Akzent4 11 3" xfId="3855" xr:uid="{00000000-0005-0000-0000-0000161E0000}"/>
    <cellStyle name="20 % - Akzent4 11 3 2" xfId="35252" xr:uid="{00000000-0005-0000-0000-0000171E0000}"/>
    <cellStyle name="20 % - Akzent4 11 4" xfId="24430" xr:uid="{00000000-0005-0000-0000-0000181E0000}"/>
    <cellStyle name="20 % - Akzent4 12" xfId="3856" xr:uid="{00000000-0005-0000-0000-0000191E0000}"/>
    <cellStyle name="20 % - Akzent4 12 2" xfId="3857" xr:uid="{00000000-0005-0000-0000-00001A1E0000}"/>
    <cellStyle name="20 % - Akzent4 12 2 2" xfId="3858" xr:uid="{00000000-0005-0000-0000-00001B1E0000}"/>
    <cellStyle name="20 % - Akzent4 12 2 2 2" xfId="41326" xr:uid="{00000000-0005-0000-0000-00001C1E0000}"/>
    <cellStyle name="20 % - Akzent4 12 2 3" xfId="30505" xr:uid="{00000000-0005-0000-0000-00001D1E0000}"/>
    <cellStyle name="20 % - Akzent4 12 3" xfId="3859" xr:uid="{00000000-0005-0000-0000-00001E1E0000}"/>
    <cellStyle name="20 % - Akzent4 12 3 2" xfId="35926" xr:uid="{00000000-0005-0000-0000-00001F1E0000}"/>
    <cellStyle name="20 % - Akzent4 12 4" xfId="25104" xr:uid="{00000000-0005-0000-0000-0000201E0000}"/>
    <cellStyle name="20 % - Akzent4 13" xfId="3860" xr:uid="{00000000-0005-0000-0000-0000211E0000}"/>
    <cellStyle name="20 % - Akzent4 13 2" xfId="3861" xr:uid="{00000000-0005-0000-0000-0000221E0000}"/>
    <cellStyle name="20 % - Akzent4 13 2 2" xfId="3862" xr:uid="{00000000-0005-0000-0000-0000231E0000}"/>
    <cellStyle name="20 % - Akzent4 13 2 2 2" xfId="42000" xr:uid="{00000000-0005-0000-0000-0000241E0000}"/>
    <cellStyle name="20 % - Akzent4 13 2 3" xfId="31179" xr:uid="{00000000-0005-0000-0000-0000251E0000}"/>
    <cellStyle name="20 % - Akzent4 13 3" xfId="3863" xr:uid="{00000000-0005-0000-0000-0000261E0000}"/>
    <cellStyle name="20 % - Akzent4 13 3 2" xfId="36600" xr:uid="{00000000-0005-0000-0000-0000271E0000}"/>
    <cellStyle name="20 % - Akzent4 13 4" xfId="25778" xr:uid="{00000000-0005-0000-0000-0000281E0000}"/>
    <cellStyle name="20 % - Akzent4 14" xfId="3864" xr:uid="{00000000-0005-0000-0000-0000291E0000}"/>
    <cellStyle name="20 % - Akzent4 14 2" xfId="3865" xr:uid="{00000000-0005-0000-0000-00002A1E0000}"/>
    <cellStyle name="20 % - Akzent4 14 2 2" xfId="3866" xr:uid="{00000000-0005-0000-0000-00002B1E0000}"/>
    <cellStyle name="20 % - Akzent4 14 2 2 2" xfId="42693" xr:uid="{00000000-0005-0000-0000-00002C1E0000}"/>
    <cellStyle name="20 % - Akzent4 14 2 3" xfId="31872" xr:uid="{00000000-0005-0000-0000-00002D1E0000}"/>
    <cellStyle name="20 % - Akzent4 14 3" xfId="3867" xr:uid="{00000000-0005-0000-0000-00002E1E0000}"/>
    <cellStyle name="20 % - Akzent4 14 3 2" xfId="37292" xr:uid="{00000000-0005-0000-0000-00002F1E0000}"/>
    <cellStyle name="20 % - Akzent4 14 4" xfId="26471" xr:uid="{00000000-0005-0000-0000-0000301E0000}"/>
    <cellStyle name="20 % - Akzent4 15" xfId="3868" xr:uid="{00000000-0005-0000-0000-0000311E0000}"/>
    <cellStyle name="20 % - Akzent4 15 2" xfId="3869" xr:uid="{00000000-0005-0000-0000-0000321E0000}"/>
    <cellStyle name="20 % - Akzent4 15 2 2" xfId="37968" xr:uid="{00000000-0005-0000-0000-0000331E0000}"/>
    <cellStyle name="20 % - Akzent4 15 3" xfId="27147" xr:uid="{00000000-0005-0000-0000-0000341E0000}"/>
    <cellStyle name="20 % - Akzent4 16" xfId="3870" xr:uid="{00000000-0005-0000-0000-0000351E0000}"/>
    <cellStyle name="20 % - Akzent4 16 2" xfId="3871" xr:uid="{00000000-0005-0000-0000-0000361E0000}"/>
    <cellStyle name="20 % - Akzent4 16 2 2" xfId="43371" xr:uid="{00000000-0005-0000-0000-0000371E0000}"/>
    <cellStyle name="20 % - Akzent4 16 3" xfId="32551" xr:uid="{00000000-0005-0000-0000-0000381E0000}"/>
    <cellStyle name="20 % - Akzent4 17" xfId="3872" xr:uid="{00000000-0005-0000-0000-0000391E0000}"/>
    <cellStyle name="20 % - Akzent4 17 2" xfId="32567" xr:uid="{00000000-0005-0000-0000-00003A1E0000}"/>
    <cellStyle name="20 % - Akzent4 18" xfId="3873" xr:uid="{00000000-0005-0000-0000-00003B1E0000}"/>
    <cellStyle name="20 % - Akzent4 2" xfId="3874" xr:uid="{00000000-0005-0000-0000-00003C1E0000}"/>
    <cellStyle name="20 % - Akzent4 2 10" xfId="3875" xr:uid="{00000000-0005-0000-0000-00003D1E0000}"/>
    <cellStyle name="20 % - Akzent4 2 10 2" xfId="3876" xr:uid="{00000000-0005-0000-0000-00003E1E0000}"/>
    <cellStyle name="20 % - Akzent4 2 10 2 2" xfId="3877" xr:uid="{00000000-0005-0000-0000-00003F1E0000}"/>
    <cellStyle name="20 % - Akzent4 2 10 2 2 2" xfId="40671" xr:uid="{00000000-0005-0000-0000-0000401E0000}"/>
    <cellStyle name="20 % - Akzent4 2 10 2 3" xfId="29850" xr:uid="{00000000-0005-0000-0000-0000411E0000}"/>
    <cellStyle name="20 % - Akzent4 2 10 3" xfId="3878" xr:uid="{00000000-0005-0000-0000-0000421E0000}"/>
    <cellStyle name="20 % - Akzent4 2 10 3 2" xfId="35271" xr:uid="{00000000-0005-0000-0000-0000431E0000}"/>
    <cellStyle name="20 % - Akzent4 2 10 4" xfId="24449" xr:uid="{00000000-0005-0000-0000-0000441E0000}"/>
    <cellStyle name="20 % - Akzent4 2 11" xfId="3879" xr:uid="{00000000-0005-0000-0000-0000451E0000}"/>
    <cellStyle name="20 % - Akzent4 2 11 2" xfId="3880" xr:uid="{00000000-0005-0000-0000-0000461E0000}"/>
    <cellStyle name="20 % - Akzent4 2 11 2 2" xfId="3881" xr:uid="{00000000-0005-0000-0000-0000471E0000}"/>
    <cellStyle name="20 % - Akzent4 2 11 2 2 2" xfId="41345" xr:uid="{00000000-0005-0000-0000-0000481E0000}"/>
    <cellStyle name="20 % - Akzent4 2 11 2 3" xfId="30524" xr:uid="{00000000-0005-0000-0000-0000491E0000}"/>
    <cellStyle name="20 % - Akzent4 2 11 3" xfId="3882" xr:uid="{00000000-0005-0000-0000-00004A1E0000}"/>
    <cellStyle name="20 % - Akzent4 2 11 3 2" xfId="35945" xr:uid="{00000000-0005-0000-0000-00004B1E0000}"/>
    <cellStyle name="20 % - Akzent4 2 11 4" xfId="25123" xr:uid="{00000000-0005-0000-0000-00004C1E0000}"/>
    <cellStyle name="20 % - Akzent4 2 12" xfId="3883" xr:uid="{00000000-0005-0000-0000-00004D1E0000}"/>
    <cellStyle name="20 % - Akzent4 2 12 2" xfId="3884" xr:uid="{00000000-0005-0000-0000-00004E1E0000}"/>
    <cellStyle name="20 % - Akzent4 2 12 2 2" xfId="3885" xr:uid="{00000000-0005-0000-0000-00004F1E0000}"/>
    <cellStyle name="20 % - Akzent4 2 12 2 2 2" xfId="42019" xr:uid="{00000000-0005-0000-0000-0000501E0000}"/>
    <cellStyle name="20 % - Akzent4 2 12 2 3" xfId="31198" xr:uid="{00000000-0005-0000-0000-0000511E0000}"/>
    <cellStyle name="20 % - Akzent4 2 12 3" xfId="3886" xr:uid="{00000000-0005-0000-0000-0000521E0000}"/>
    <cellStyle name="20 % - Akzent4 2 12 3 2" xfId="36619" xr:uid="{00000000-0005-0000-0000-0000531E0000}"/>
    <cellStyle name="20 % - Akzent4 2 12 4" xfId="25797" xr:uid="{00000000-0005-0000-0000-0000541E0000}"/>
    <cellStyle name="20 % - Akzent4 2 13" xfId="3887" xr:uid="{00000000-0005-0000-0000-0000551E0000}"/>
    <cellStyle name="20 % - Akzent4 2 13 2" xfId="3888" xr:uid="{00000000-0005-0000-0000-0000561E0000}"/>
    <cellStyle name="20 % - Akzent4 2 13 2 2" xfId="3889" xr:uid="{00000000-0005-0000-0000-0000571E0000}"/>
    <cellStyle name="20 % - Akzent4 2 13 2 2 2" xfId="42712" xr:uid="{00000000-0005-0000-0000-0000581E0000}"/>
    <cellStyle name="20 % - Akzent4 2 13 2 3" xfId="31891" xr:uid="{00000000-0005-0000-0000-0000591E0000}"/>
    <cellStyle name="20 % - Akzent4 2 13 3" xfId="3890" xr:uid="{00000000-0005-0000-0000-00005A1E0000}"/>
    <cellStyle name="20 % - Akzent4 2 13 3 2" xfId="37311" xr:uid="{00000000-0005-0000-0000-00005B1E0000}"/>
    <cellStyle name="20 % - Akzent4 2 13 4" xfId="26490" xr:uid="{00000000-0005-0000-0000-00005C1E0000}"/>
    <cellStyle name="20 % - Akzent4 2 14" xfId="3891" xr:uid="{00000000-0005-0000-0000-00005D1E0000}"/>
    <cellStyle name="20 % - Akzent4 2 14 2" xfId="3892" xr:uid="{00000000-0005-0000-0000-00005E1E0000}"/>
    <cellStyle name="20 % - Akzent4 2 14 2 2" xfId="37987" xr:uid="{00000000-0005-0000-0000-00005F1E0000}"/>
    <cellStyle name="20 % - Akzent4 2 14 3" xfId="27166" xr:uid="{00000000-0005-0000-0000-0000601E0000}"/>
    <cellStyle name="20 % - Akzent4 2 15" xfId="3893" xr:uid="{00000000-0005-0000-0000-0000611E0000}"/>
    <cellStyle name="20 % - Akzent4 2 15 2" xfId="32587" xr:uid="{00000000-0005-0000-0000-0000621E0000}"/>
    <cellStyle name="20 % - Akzent4 2 16" xfId="21765" xr:uid="{00000000-0005-0000-0000-0000631E0000}"/>
    <cellStyle name="20 % - Akzent4 2 2" xfId="3894" xr:uid="{00000000-0005-0000-0000-0000641E0000}"/>
    <cellStyle name="20 % - Akzent4 2 2 10" xfId="3895" xr:uid="{00000000-0005-0000-0000-0000651E0000}"/>
    <cellStyle name="20 % - Akzent4 2 2 10 2" xfId="3896" xr:uid="{00000000-0005-0000-0000-0000661E0000}"/>
    <cellStyle name="20 % - Akzent4 2 2 10 2 2" xfId="3897" xr:uid="{00000000-0005-0000-0000-0000671E0000}"/>
    <cellStyle name="20 % - Akzent4 2 2 10 2 2 2" xfId="41378" xr:uid="{00000000-0005-0000-0000-0000681E0000}"/>
    <cellStyle name="20 % - Akzent4 2 2 10 2 3" xfId="30557" xr:uid="{00000000-0005-0000-0000-0000691E0000}"/>
    <cellStyle name="20 % - Akzent4 2 2 10 3" xfId="3898" xr:uid="{00000000-0005-0000-0000-00006A1E0000}"/>
    <cellStyle name="20 % - Akzent4 2 2 10 3 2" xfId="35978" xr:uid="{00000000-0005-0000-0000-00006B1E0000}"/>
    <cellStyle name="20 % - Akzent4 2 2 10 4" xfId="25156" xr:uid="{00000000-0005-0000-0000-00006C1E0000}"/>
    <cellStyle name="20 % - Akzent4 2 2 11" xfId="3899" xr:uid="{00000000-0005-0000-0000-00006D1E0000}"/>
    <cellStyle name="20 % - Akzent4 2 2 11 2" xfId="3900" xr:uid="{00000000-0005-0000-0000-00006E1E0000}"/>
    <cellStyle name="20 % - Akzent4 2 2 11 2 2" xfId="3901" xr:uid="{00000000-0005-0000-0000-00006F1E0000}"/>
    <cellStyle name="20 % - Akzent4 2 2 11 2 2 2" xfId="42052" xr:uid="{00000000-0005-0000-0000-0000701E0000}"/>
    <cellStyle name="20 % - Akzent4 2 2 11 2 3" xfId="31231" xr:uid="{00000000-0005-0000-0000-0000711E0000}"/>
    <cellStyle name="20 % - Akzent4 2 2 11 3" xfId="3902" xr:uid="{00000000-0005-0000-0000-0000721E0000}"/>
    <cellStyle name="20 % - Akzent4 2 2 11 3 2" xfId="36652" xr:uid="{00000000-0005-0000-0000-0000731E0000}"/>
    <cellStyle name="20 % - Akzent4 2 2 11 4" xfId="25830" xr:uid="{00000000-0005-0000-0000-0000741E0000}"/>
    <cellStyle name="20 % - Akzent4 2 2 12" xfId="3903" xr:uid="{00000000-0005-0000-0000-0000751E0000}"/>
    <cellStyle name="20 % - Akzent4 2 2 12 2" xfId="3904" xr:uid="{00000000-0005-0000-0000-0000761E0000}"/>
    <cellStyle name="20 % - Akzent4 2 2 12 2 2" xfId="3905" xr:uid="{00000000-0005-0000-0000-0000771E0000}"/>
    <cellStyle name="20 % - Akzent4 2 2 12 2 2 2" xfId="42745" xr:uid="{00000000-0005-0000-0000-0000781E0000}"/>
    <cellStyle name="20 % - Akzent4 2 2 12 2 3" xfId="31924" xr:uid="{00000000-0005-0000-0000-0000791E0000}"/>
    <cellStyle name="20 % - Akzent4 2 2 12 3" xfId="3906" xr:uid="{00000000-0005-0000-0000-00007A1E0000}"/>
    <cellStyle name="20 % - Akzent4 2 2 12 3 2" xfId="37344" xr:uid="{00000000-0005-0000-0000-00007B1E0000}"/>
    <cellStyle name="20 % - Akzent4 2 2 12 4" xfId="26523" xr:uid="{00000000-0005-0000-0000-00007C1E0000}"/>
    <cellStyle name="20 % - Akzent4 2 2 13" xfId="3907" xr:uid="{00000000-0005-0000-0000-00007D1E0000}"/>
    <cellStyle name="20 % - Akzent4 2 2 13 2" xfId="3908" xr:uid="{00000000-0005-0000-0000-00007E1E0000}"/>
    <cellStyle name="20 % - Akzent4 2 2 13 2 2" xfId="38020" xr:uid="{00000000-0005-0000-0000-00007F1E0000}"/>
    <cellStyle name="20 % - Akzent4 2 2 13 3" xfId="27199" xr:uid="{00000000-0005-0000-0000-0000801E0000}"/>
    <cellStyle name="20 % - Akzent4 2 2 14" xfId="3909" xr:uid="{00000000-0005-0000-0000-0000811E0000}"/>
    <cellStyle name="20 % - Akzent4 2 2 14 2" xfId="32620" xr:uid="{00000000-0005-0000-0000-0000821E0000}"/>
    <cellStyle name="20 % - Akzent4 2 2 15" xfId="21798" xr:uid="{00000000-0005-0000-0000-0000831E0000}"/>
    <cellStyle name="20 % - Akzent4 2 2 2" xfId="3910" xr:uid="{00000000-0005-0000-0000-0000841E0000}"/>
    <cellStyle name="20 % - Akzent4 2 2 2 10" xfId="3911" xr:uid="{00000000-0005-0000-0000-0000851E0000}"/>
    <cellStyle name="20 % - Akzent4 2 2 2 10 2" xfId="3912" xr:uid="{00000000-0005-0000-0000-0000861E0000}"/>
    <cellStyle name="20 % - Akzent4 2 2 2 10 2 2" xfId="3913" xr:uid="{00000000-0005-0000-0000-0000871E0000}"/>
    <cellStyle name="20 % - Akzent4 2 2 2 10 2 2 2" xfId="42117" xr:uid="{00000000-0005-0000-0000-0000881E0000}"/>
    <cellStyle name="20 % - Akzent4 2 2 2 10 2 3" xfId="31296" xr:uid="{00000000-0005-0000-0000-0000891E0000}"/>
    <cellStyle name="20 % - Akzent4 2 2 2 10 3" xfId="3914" xr:uid="{00000000-0005-0000-0000-00008A1E0000}"/>
    <cellStyle name="20 % - Akzent4 2 2 2 10 3 2" xfId="36717" xr:uid="{00000000-0005-0000-0000-00008B1E0000}"/>
    <cellStyle name="20 % - Akzent4 2 2 2 10 4" xfId="25895" xr:uid="{00000000-0005-0000-0000-00008C1E0000}"/>
    <cellStyle name="20 % - Akzent4 2 2 2 11" xfId="3915" xr:uid="{00000000-0005-0000-0000-00008D1E0000}"/>
    <cellStyle name="20 % - Akzent4 2 2 2 11 2" xfId="3916" xr:uid="{00000000-0005-0000-0000-00008E1E0000}"/>
    <cellStyle name="20 % - Akzent4 2 2 2 11 2 2" xfId="3917" xr:uid="{00000000-0005-0000-0000-00008F1E0000}"/>
    <cellStyle name="20 % - Akzent4 2 2 2 11 2 2 2" xfId="42810" xr:uid="{00000000-0005-0000-0000-0000901E0000}"/>
    <cellStyle name="20 % - Akzent4 2 2 2 11 2 3" xfId="31989" xr:uid="{00000000-0005-0000-0000-0000911E0000}"/>
    <cellStyle name="20 % - Akzent4 2 2 2 11 3" xfId="3918" xr:uid="{00000000-0005-0000-0000-0000921E0000}"/>
    <cellStyle name="20 % - Akzent4 2 2 2 11 3 2" xfId="37409" xr:uid="{00000000-0005-0000-0000-0000931E0000}"/>
    <cellStyle name="20 % - Akzent4 2 2 2 11 4" xfId="26588" xr:uid="{00000000-0005-0000-0000-0000941E0000}"/>
    <cellStyle name="20 % - Akzent4 2 2 2 12" xfId="3919" xr:uid="{00000000-0005-0000-0000-0000951E0000}"/>
    <cellStyle name="20 % - Akzent4 2 2 2 12 2" xfId="3920" xr:uid="{00000000-0005-0000-0000-0000961E0000}"/>
    <cellStyle name="20 % - Akzent4 2 2 2 12 2 2" xfId="38085" xr:uid="{00000000-0005-0000-0000-0000971E0000}"/>
    <cellStyle name="20 % - Akzent4 2 2 2 12 3" xfId="27264" xr:uid="{00000000-0005-0000-0000-0000981E0000}"/>
    <cellStyle name="20 % - Akzent4 2 2 2 13" xfId="3921" xr:uid="{00000000-0005-0000-0000-0000991E0000}"/>
    <cellStyle name="20 % - Akzent4 2 2 2 13 2" xfId="32685" xr:uid="{00000000-0005-0000-0000-00009A1E0000}"/>
    <cellStyle name="20 % - Akzent4 2 2 2 14" xfId="21863" xr:uid="{00000000-0005-0000-0000-00009B1E0000}"/>
    <cellStyle name="20 % - Akzent4 2 2 2 2" xfId="3922" xr:uid="{00000000-0005-0000-0000-00009C1E0000}"/>
    <cellStyle name="20 % - Akzent4 2 2 2 2 10" xfId="3923" xr:uid="{00000000-0005-0000-0000-00009D1E0000}"/>
    <cellStyle name="20 % - Akzent4 2 2 2 2 10 2" xfId="3924" xr:uid="{00000000-0005-0000-0000-00009E1E0000}"/>
    <cellStyle name="20 % - Akzent4 2 2 2 2 10 2 2" xfId="38217" xr:uid="{00000000-0005-0000-0000-00009F1E0000}"/>
    <cellStyle name="20 % - Akzent4 2 2 2 2 10 3" xfId="27396" xr:uid="{00000000-0005-0000-0000-0000A01E0000}"/>
    <cellStyle name="20 % - Akzent4 2 2 2 2 11" xfId="3925" xr:uid="{00000000-0005-0000-0000-0000A11E0000}"/>
    <cellStyle name="20 % - Akzent4 2 2 2 2 11 2" xfId="32817" xr:uid="{00000000-0005-0000-0000-0000A21E0000}"/>
    <cellStyle name="20 % - Akzent4 2 2 2 2 12" xfId="21995" xr:uid="{00000000-0005-0000-0000-0000A31E0000}"/>
    <cellStyle name="20 % - Akzent4 2 2 2 2 2" xfId="3926" xr:uid="{00000000-0005-0000-0000-0000A41E0000}"/>
    <cellStyle name="20 % - Akzent4 2 2 2 2 2 10" xfId="3927" xr:uid="{00000000-0005-0000-0000-0000A51E0000}"/>
    <cellStyle name="20 % - Akzent4 2 2 2 2 2 10 2" xfId="33212" xr:uid="{00000000-0005-0000-0000-0000A61E0000}"/>
    <cellStyle name="20 % - Akzent4 2 2 2 2 2 11" xfId="22390" xr:uid="{00000000-0005-0000-0000-0000A71E0000}"/>
    <cellStyle name="20 % - Akzent4 2 2 2 2 2 2" xfId="3928" xr:uid="{00000000-0005-0000-0000-0000A81E0000}"/>
    <cellStyle name="20 % - Akzent4 2 2 2 2 2 2 2" xfId="3929" xr:uid="{00000000-0005-0000-0000-0000A91E0000}"/>
    <cellStyle name="20 % - Akzent4 2 2 2 2 2 2 2 2" xfId="3930" xr:uid="{00000000-0005-0000-0000-0000AA1E0000}"/>
    <cellStyle name="20 % - Akzent4 2 2 2 2 2 2 2 2 2" xfId="39290" xr:uid="{00000000-0005-0000-0000-0000AB1E0000}"/>
    <cellStyle name="20 % - Akzent4 2 2 2 2 2 2 2 3" xfId="28469" xr:uid="{00000000-0005-0000-0000-0000AC1E0000}"/>
    <cellStyle name="20 % - Akzent4 2 2 2 2 2 2 3" xfId="3931" xr:uid="{00000000-0005-0000-0000-0000AD1E0000}"/>
    <cellStyle name="20 % - Akzent4 2 2 2 2 2 2 3 2" xfId="33890" xr:uid="{00000000-0005-0000-0000-0000AE1E0000}"/>
    <cellStyle name="20 % - Akzent4 2 2 2 2 2 2 4" xfId="23068" xr:uid="{00000000-0005-0000-0000-0000AF1E0000}"/>
    <cellStyle name="20 % - Akzent4 2 2 2 2 2 3" xfId="3932" xr:uid="{00000000-0005-0000-0000-0000B01E0000}"/>
    <cellStyle name="20 % - Akzent4 2 2 2 2 2 3 2" xfId="3933" xr:uid="{00000000-0005-0000-0000-0000B11E0000}"/>
    <cellStyle name="20 % - Akzent4 2 2 2 2 2 3 2 2" xfId="3934" xr:uid="{00000000-0005-0000-0000-0000B21E0000}"/>
    <cellStyle name="20 % - Akzent4 2 2 2 2 2 3 2 2 2" xfId="39948" xr:uid="{00000000-0005-0000-0000-0000B31E0000}"/>
    <cellStyle name="20 % - Akzent4 2 2 2 2 2 3 2 3" xfId="29127" xr:uid="{00000000-0005-0000-0000-0000B41E0000}"/>
    <cellStyle name="20 % - Akzent4 2 2 2 2 2 3 3" xfId="3935" xr:uid="{00000000-0005-0000-0000-0000B51E0000}"/>
    <cellStyle name="20 % - Akzent4 2 2 2 2 2 3 3 2" xfId="34548" xr:uid="{00000000-0005-0000-0000-0000B61E0000}"/>
    <cellStyle name="20 % - Akzent4 2 2 2 2 2 3 4" xfId="23726" xr:uid="{00000000-0005-0000-0000-0000B71E0000}"/>
    <cellStyle name="20 % - Akzent4 2 2 2 2 2 4" xfId="3936" xr:uid="{00000000-0005-0000-0000-0000B81E0000}"/>
    <cellStyle name="20 % - Akzent4 2 2 2 2 2 4 2" xfId="3937" xr:uid="{00000000-0005-0000-0000-0000B91E0000}"/>
    <cellStyle name="20 % - Akzent4 2 2 2 2 2 4 2 2" xfId="3938" xr:uid="{00000000-0005-0000-0000-0000BA1E0000}"/>
    <cellStyle name="20 % - Akzent4 2 2 2 2 2 4 2 2 2" xfId="40622" xr:uid="{00000000-0005-0000-0000-0000BB1E0000}"/>
    <cellStyle name="20 % - Akzent4 2 2 2 2 2 4 2 3" xfId="29801" xr:uid="{00000000-0005-0000-0000-0000BC1E0000}"/>
    <cellStyle name="20 % - Akzent4 2 2 2 2 2 4 3" xfId="3939" xr:uid="{00000000-0005-0000-0000-0000BD1E0000}"/>
    <cellStyle name="20 % - Akzent4 2 2 2 2 2 4 3 2" xfId="35222" xr:uid="{00000000-0005-0000-0000-0000BE1E0000}"/>
    <cellStyle name="20 % - Akzent4 2 2 2 2 2 4 4" xfId="24400" xr:uid="{00000000-0005-0000-0000-0000BF1E0000}"/>
    <cellStyle name="20 % - Akzent4 2 2 2 2 2 5" xfId="3940" xr:uid="{00000000-0005-0000-0000-0000C01E0000}"/>
    <cellStyle name="20 % - Akzent4 2 2 2 2 2 5 2" xfId="3941" xr:uid="{00000000-0005-0000-0000-0000C11E0000}"/>
    <cellStyle name="20 % - Akzent4 2 2 2 2 2 5 2 2" xfId="3942" xr:uid="{00000000-0005-0000-0000-0000C21E0000}"/>
    <cellStyle name="20 % - Akzent4 2 2 2 2 2 5 2 2 2" xfId="41296" xr:uid="{00000000-0005-0000-0000-0000C31E0000}"/>
    <cellStyle name="20 % - Akzent4 2 2 2 2 2 5 2 3" xfId="30475" xr:uid="{00000000-0005-0000-0000-0000C41E0000}"/>
    <cellStyle name="20 % - Akzent4 2 2 2 2 2 5 3" xfId="3943" xr:uid="{00000000-0005-0000-0000-0000C51E0000}"/>
    <cellStyle name="20 % - Akzent4 2 2 2 2 2 5 3 2" xfId="35896" xr:uid="{00000000-0005-0000-0000-0000C61E0000}"/>
    <cellStyle name="20 % - Akzent4 2 2 2 2 2 5 4" xfId="25074" xr:uid="{00000000-0005-0000-0000-0000C71E0000}"/>
    <cellStyle name="20 % - Akzent4 2 2 2 2 2 6" xfId="3944" xr:uid="{00000000-0005-0000-0000-0000C81E0000}"/>
    <cellStyle name="20 % - Akzent4 2 2 2 2 2 6 2" xfId="3945" xr:uid="{00000000-0005-0000-0000-0000C91E0000}"/>
    <cellStyle name="20 % - Akzent4 2 2 2 2 2 6 2 2" xfId="3946" xr:uid="{00000000-0005-0000-0000-0000CA1E0000}"/>
    <cellStyle name="20 % - Akzent4 2 2 2 2 2 6 2 2 2" xfId="41970" xr:uid="{00000000-0005-0000-0000-0000CB1E0000}"/>
    <cellStyle name="20 % - Akzent4 2 2 2 2 2 6 2 3" xfId="31149" xr:uid="{00000000-0005-0000-0000-0000CC1E0000}"/>
    <cellStyle name="20 % - Akzent4 2 2 2 2 2 6 3" xfId="3947" xr:uid="{00000000-0005-0000-0000-0000CD1E0000}"/>
    <cellStyle name="20 % - Akzent4 2 2 2 2 2 6 3 2" xfId="36570" xr:uid="{00000000-0005-0000-0000-0000CE1E0000}"/>
    <cellStyle name="20 % - Akzent4 2 2 2 2 2 6 4" xfId="25748" xr:uid="{00000000-0005-0000-0000-0000CF1E0000}"/>
    <cellStyle name="20 % - Akzent4 2 2 2 2 2 7" xfId="3948" xr:uid="{00000000-0005-0000-0000-0000D01E0000}"/>
    <cellStyle name="20 % - Akzent4 2 2 2 2 2 7 2" xfId="3949" xr:uid="{00000000-0005-0000-0000-0000D11E0000}"/>
    <cellStyle name="20 % - Akzent4 2 2 2 2 2 7 2 2" xfId="3950" xr:uid="{00000000-0005-0000-0000-0000D21E0000}"/>
    <cellStyle name="20 % - Akzent4 2 2 2 2 2 7 2 2 2" xfId="42644" xr:uid="{00000000-0005-0000-0000-0000D31E0000}"/>
    <cellStyle name="20 % - Akzent4 2 2 2 2 2 7 2 3" xfId="31823" xr:uid="{00000000-0005-0000-0000-0000D41E0000}"/>
    <cellStyle name="20 % - Akzent4 2 2 2 2 2 7 3" xfId="3951" xr:uid="{00000000-0005-0000-0000-0000D51E0000}"/>
    <cellStyle name="20 % - Akzent4 2 2 2 2 2 7 3 2" xfId="37244" xr:uid="{00000000-0005-0000-0000-0000D61E0000}"/>
    <cellStyle name="20 % - Akzent4 2 2 2 2 2 7 4" xfId="26422" xr:uid="{00000000-0005-0000-0000-0000D71E0000}"/>
    <cellStyle name="20 % - Akzent4 2 2 2 2 2 8" xfId="3952" xr:uid="{00000000-0005-0000-0000-0000D81E0000}"/>
    <cellStyle name="20 % - Akzent4 2 2 2 2 2 8 2" xfId="3953" xr:uid="{00000000-0005-0000-0000-0000D91E0000}"/>
    <cellStyle name="20 % - Akzent4 2 2 2 2 2 8 2 2" xfId="3954" xr:uid="{00000000-0005-0000-0000-0000DA1E0000}"/>
    <cellStyle name="20 % - Akzent4 2 2 2 2 2 8 2 2 2" xfId="43337" xr:uid="{00000000-0005-0000-0000-0000DB1E0000}"/>
    <cellStyle name="20 % - Akzent4 2 2 2 2 2 8 2 3" xfId="32516" xr:uid="{00000000-0005-0000-0000-0000DC1E0000}"/>
    <cellStyle name="20 % - Akzent4 2 2 2 2 2 8 3" xfId="3955" xr:uid="{00000000-0005-0000-0000-0000DD1E0000}"/>
    <cellStyle name="20 % - Akzent4 2 2 2 2 2 8 3 2" xfId="37936" xr:uid="{00000000-0005-0000-0000-0000DE1E0000}"/>
    <cellStyle name="20 % - Akzent4 2 2 2 2 2 8 4" xfId="27115" xr:uid="{00000000-0005-0000-0000-0000DF1E0000}"/>
    <cellStyle name="20 % - Akzent4 2 2 2 2 2 9" xfId="3956" xr:uid="{00000000-0005-0000-0000-0000E01E0000}"/>
    <cellStyle name="20 % - Akzent4 2 2 2 2 2 9 2" xfId="3957" xr:uid="{00000000-0005-0000-0000-0000E11E0000}"/>
    <cellStyle name="20 % - Akzent4 2 2 2 2 2 9 2 2" xfId="38612" xr:uid="{00000000-0005-0000-0000-0000E21E0000}"/>
    <cellStyle name="20 % - Akzent4 2 2 2 2 2 9 3" xfId="27791" xr:uid="{00000000-0005-0000-0000-0000E31E0000}"/>
    <cellStyle name="20 % - Akzent4 2 2 2 2 3" xfId="3958" xr:uid="{00000000-0005-0000-0000-0000E41E0000}"/>
    <cellStyle name="20 % - Akzent4 2 2 2 2 3 2" xfId="3959" xr:uid="{00000000-0005-0000-0000-0000E51E0000}"/>
    <cellStyle name="20 % - Akzent4 2 2 2 2 3 2 2" xfId="3960" xr:uid="{00000000-0005-0000-0000-0000E61E0000}"/>
    <cellStyle name="20 % - Akzent4 2 2 2 2 3 2 2 2" xfId="38895" xr:uid="{00000000-0005-0000-0000-0000E71E0000}"/>
    <cellStyle name="20 % - Akzent4 2 2 2 2 3 2 3" xfId="28074" xr:uid="{00000000-0005-0000-0000-0000E81E0000}"/>
    <cellStyle name="20 % - Akzent4 2 2 2 2 3 3" xfId="3961" xr:uid="{00000000-0005-0000-0000-0000E91E0000}"/>
    <cellStyle name="20 % - Akzent4 2 2 2 2 3 3 2" xfId="33495" xr:uid="{00000000-0005-0000-0000-0000EA1E0000}"/>
    <cellStyle name="20 % - Akzent4 2 2 2 2 3 4" xfId="22673" xr:uid="{00000000-0005-0000-0000-0000EB1E0000}"/>
    <cellStyle name="20 % - Akzent4 2 2 2 2 4" xfId="3962" xr:uid="{00000000-0005-0000-0000-0000EC1E0000}"/>
    <cellStyle name="20 % - Akzent4 2 2 2 2 4 2" xfId="3963" xr:uid="{00000000-0005-0000-0000-0000ED1E0000}"/>
    <cellStyle name="20 % - Akzent4 2 2 2 2 4 2 2" xfId="3964" xr:uid="{00000000-0005-0000-0000-0000EE1E0000}"/>
    <cellStyle name="20 % - Akzent4 2 2 2 2 4 2 2 2" xfId="39553" xr:uid="{00000000-0005-0000-0000-0000EF1E0000}"/>
    <cellStyle name="20 % - Akzent4 2 2 2 2 4 2 3" xfId="28732" xr:uid="{00000000-0005-0000-0000-0000F01E0000}"/>
    <cellStyle name="20 % - Akzent4 2 2 2 2 4 3" xfId="3965" xr:uid="{00000000-0005-0000-0000-0000F11E0000}"/>
    <cellStyle name="20 % - Akzent4 2 2 2 2 4 3 2" xfId="34153" xr:uid="{00000000-0005-0000-0000-0000F21E0000}"/>
    <cellStyle name="20 % - Akzent4 2 2 2 2 4 4" xfId="23331" xr:uid="{00000000-0005-0000-0000-0000F31E0000}"/>
    <cellStyle name="20 % - Akzent4 2 2 2 2 5" xfId="3966" xr:uid="{00000000-0005-0000-0000-0000F41E0000}"/>
    <cellStyle name="20 % - Akzent4 2 2 2 2 5 2" xfId="3967" xr:uid="{00000000-0005-0000-0000-0000F51E0000}"/>
    <cellStyle name="20 % - Akzent4 2 2 2 2 5 2 2" xfId="3968" xr:uid="{00000000-0005-0000-0000-0000F61E0000}"/>
    <cellStyle name="20 % - Akzent4 2 2 2 2 5 2 2 2" xfId="40227" xr:uid="{00000000-0005-0000-0000-0000F71E0000}"/>
    <cellStyle name="20 % - Akzent4 2 2 2 2 5 2 3" xfId="29406" xr:uid="{00000000-0005-0000-0000-0000F81E0000}"/>
    <cellStyle name="20 % - Akzent4 2 2 2 2 5 3" xfId="3969" xr:uid="{00000000-0005-0000-0000-0000F91E0000}"/>
    <cellStyle name="20 % - Akzent4 2 2 2 2 5 3 2" xfId="34827" xr:uid="{00000000-0005-0000-0000-0000FA1E0000}"/>
    <cellStyle name="20 % - Akzent4 2 2 2 2 5 4" xfId="24005" xr:uid="{00000000-0005-0000-0000-0000FB1E0000}"/>
    <cellStyle name="20 % - Akzent4 2 2 2 2 6" xfId="3970" xr:uid="{00000000-0005-0000-0000-0000FC1E0000}"/>
    <cellStyle name="20 % - Akzent4 2 2 2 2 6 2" xfId="3971" xr:uid="{00000000-0005-0000-0000-0000FD1E0000}"/>
    <cellStyle name="20 % - Akzent4 2 2 2 2 6 2 2" xfId="3972" xr:uid="{00000000-0005-0000-0000-0000FE1E0000}"/>
    <cellStyle name="20 % - Akzent4 2 2 2 2 6 2 2 2" xfId="40901" xr:uid="{00000000-0005-0000-0000-0000FF1E0000}"/>
    <cellStyle name="20 % - Akzent4 2 2 2 2 6 2 3" xfId="30080" xr:uid="{00000000-0005-0000-0000-0000001F0000}"/>
    <cellStyle name="20 % - Akzent4 2 2 2 2 6 3" xfId="3973" xr:uid="{00000000-0005-0000-0000-0000011F0000}"/>
    <cellStyle name="20 % - Akzent4 2 2 2 2 6 3 2" xfId="35501" xr:uid="{00000000-0005-0000-0000-0000021F0000}"/>
    <cellStyle name="20 % - Akzent4 2 2 2 2 6 4" xfId="24679" xr:uid="{00000000-0005-0000-0000-0000031F0000}"/>
    <cellStyle name="20 % - Akzent4 2 2 2 2 7" xfId="3974" xr:uid="{00000000-0005-0000-0000-0000041F0000}"/>
    <cellStyle name="20 % - Akzent4 2 2 2 2 7 2" xfId="3975" xr:uid="{00000000-0005-0000-0000-0000051F0000}"/>
    <cellStyle name="20 % - Akzent4 2 2 2 2 7 2 2" xfId="3976" xr:uid="{00000000-0005-0000-0000-0000061F0000}"/>
    <cellStyle name="20 % - Akzent4 2 2 2 2 7 2 2 2" xfId="41575" xr:uid="{00000000-0005-0000-0000-0000071F0000}"/>
    <cellStyle name="20 % - Akzent4 2 2 2 2 7 2 3" xfId="30754" xr:uid="{00000000-0005-0000-0000-0000081F0000}"/>
    <cellStyle name="20 % - Akzent4 2 2 2 2 7 3" xfId="3977" xr:uid="{00000000-0005-0000-0000-0000091F0000}"/>
    <cellStyle name="20 % - Akzent4 2 2 2 2 7 3 2" xfId="36175" xr:uid="{00000000-0005-0000-0000-00000A1F0000}"/>
    <cellStyle name="20 % - Akzent4 2 2 2 2 7 4" xfId="25353" xr:uid="{00000000-0005-0000-0000-00000B1F0000}"/>
    <cellStyle name="20 % - Akzent4 2 2 2 2 8" xfId="3978" xr:uid="{00000000-0005-0000-0000-00000C1F0000}"/>
    <cellStyle name="20 % - Akzent4 2 2 2 2 8 2" xfId="3979" xr:uid="{00000000-0005-0000-0000-00000D1F0000}"/>
    <cellStyle name="20 % - Akzent4 2 2 2 2 8 2 2" xfId="3980" xr:uid="{00000000-0005-0000-0000-00000E1F0000}"/>
    <cellStyle name="20 % - Akzent4 2 2 2 2 8 2 2 2" xfId="42249" xr:uid="{00000000-0005-0000-0000-00000F1F0000}"/>
    <cellStyle name="20 % - Akzent4 2 2 2 2 8 2 3" xfId="31428" xr:uid="{00000000-0005-0000-0000-0000101F0000}"/>
    <cellStyle name="20 % - Akzent4 2 2 2 2 8 3" xfId="3981" xr:uid="{00000000-0005-0000-0000-0000111F0000}"/>
    <cellStyle name="20 % - Akzent4 2 2 2 2 8 3 2" xfId="36849" xr:uid="{00000000-0005-0000-0000-0000121F0000}"/>
    <cellStyle name="20 % - Akzent4 2 2 2 2 8 4" xfId="26027" xr:uid="{00000000-0005-0000-0000-0000131F0000}"/>
    <cellStyle name="20 % - Akzent4 2 2 2 2 9" xfId="3982" xr:uid="{00000000-0005-0000-0000-0000141F0000}"/>
    <cellStyle name="20 % - Akzent4 2 2 2 2 9 2" xfId="3983" xr:uid="{00000000-0005-0000-0000-0000151F0000}"/>
    <cellStyle name="20 % - Akzent4 2 2 2 2 9 2 2" xfId="3984" xr:uid="{00000000-0005-0000-0000-0000161F0000}"/>
    <cellStyle name="20 % - Akzent4 2 2 2 2 9 2 2 2" xfId="42942" xr:uid="{00000000-0005-0000-0000-0000171F0000}"/>
    <cellStyle name="20 % - Akzent4 2 2 2 2 9 2 3" xfId="32121" xr:uid="{00000000-0005-0000-0000-0000181F0000}"/>
    <cellStyle name="20 % - Akzent4 2 2 2 2 9 3" xfId="3985" xr:uid="{00000000-0005-0000-0000-0000191F0000}"/>
    <cellStyle name="20 % - Akzent4 2 2 2 2 9 3 2" xfId="37541" xr:uid="{00000000-0005-0000-0000-00001A1F0000}"/>
    <cellStyle name="20 % - Akzent4 2 2 2 2 9 4" xfId="26720" xr:uid="{00000000-0005-0000-0000-00001B1F0000}"/>
    <cellStyle name="20 % - Akzent4 2 2 2 3" xfId="3986" xr:uid="{00000000-0005-0000-0000-00001C1F0000}"/>
    <cellStyle name="20 % - Akzent4 2 2 2 3 10" xfId="3987" xr:uid="{00000000-0005-0000-0000-00001D1F0000}"/>
    <cellStyle name="20 % - Akzent4 2 2 2 3 10 2" xfId="32949" xr:uid="{00000000-0005-0000-0000-00001E1F0000}"/>
    <cellStyle name="20 % - Akzent4 2 2 2 3 11" xfId="22127" xr:uid="{00000000-0005-0000-0000-00001F1F0000}"/>
    <cellStyle name="20 % - Akzent4 2 2 2 3 2" xfId="3988" xr:uid="{00000000-0005-0000-0000-0000201F0000}"/>
    <cellStyle name="20 % - Akzent4 2 2 2 3 2 2" xfId="3989" xr:uid="{00000000-0005-0000-0000-0000211F0000}"/>
    <cellStyle name="20 % - Akzent4 2 2 2 3 2 2 2" xfId="3990" xr:uid="{00000000-0005-0000-0000-0000221F0000}"/>
    <cellStyle name="20 % - Akzent4 2 2 2 3 2 2 2 2" xfId="39027" xr:uid="{00000000-0005-0000-0000-0000231F0000}"/>
    <cellStyle name="20 % - Akzent4 2 2 2 3 2 2 3" xfId="28206" xr:uid="{00000000-0005-0000-0000-0000241F0000}"/>
    <cellStyle name="20 % - Akzent4 2 2 2 3 2 3" xfId="3991" xr:uid="{00000000-0005-0000-0000-0000251F0000}"/>
    <cellStyle name="20 % - Akzent4 2 2 2 3 2 3 2" xfId="33627" xr:uid="{00000000-0005-0000-0000-0000261F0000}"/>
    <cellStyle name="20 % - Akzent4 2 2 2 3 2 4" xfId="22805" xr:uid="{00000000-0005-0000-0000-0000271F0000}"/>
    <cellStyle name="20 % - Akzent4 2 2 2 3 3" xfId="3992" xr:uid="{00000000-0005-0000-0000-0000281F0000}"/>
    <cellStyle name="20 % - Akzent4 2 2 2 3 3 2" xfId="3993" xr:uid="{00000000-0005-0000-0000-0000291F0000}"/>
    <cellStyle name="20 % - Akzent4 2 2 2 3 3 2 2" xfId="3994" xr:uid="{00000000-0005-0000-0000-00002A1F0000}"/>
    <cellStyle name="20 % - Akzent4 2 2 2 3 3 2 2 2" xfId="39685" xr:uid="{00000000-0005-0000-0000-00002B1F0000}"/>
    <cellStyle name="20 % - Akzent4 2 2 2 3 3 2 3" xfId="28864" xr:uid="{00000000-0005-0000-0000-00002C1F0000}"/>
    <cellStyle name="20 % - Akzent4 2 2 2 3 3 3" xfId="3995" xr:uid="{00000000-0005-0000-0000-00002D1F0000}"/>
    <cellStyle name="20 % - Akzent4 2 2 2 3 3 3 2" xfId="34285" xr:uid="{00000000-0005-0000-0000-00002E1F0000}"/>
    <cellStyle name="20 % - Akzent4 2 2 2 3 3 4" xfId="23463" xr:uid="{00000000-0005-0000-0000-00002F1F0000}"/>
    <cellStyle name="20 % - Akzent4 2 2 2 3 4" xfId="3996" xr:uid="{00000000-0005-0000-0000-0000301F0000}"/>
    <cellStyle name="20 % - Akzent4 2 2 2 3 4 2" xfId="3997" xr:uid="{00000000-0005-0000-0000-0000311F0000}"/>
    <cellStyle name="20 % - Akzent4 2 2 2 3 4 2 2" xfId="3998" xr:uid="{00000000-0005-0000-0000-0000321F0000}"/>
    <cellStyle name="20 % - Akzent4 2 2 2 3 4 2 2 2" xfId="40359" xr:uid="{00000000-0005-0000-0000-0000331F0000}"/>
    <cellStyle name="20 % - Akzent4 2 2 2 3 4 2 3" xfId="29538" xr:uid="{00000000-0005-0000-0000-0000341F0000}"/>
    <cellStyle name="20 % - Akzent4 2 2 2 3 4 3" xfId="3999" xr:uid="{00000000-0005-0000-0000-0000351F0000}"/>
    <cellStyle name="20 % - Akzent4 2 2 2 3 4 3 2" xfId="34959" xr:uid="{00000000-0005-0000-0000-0000361F0000}"/>
    <cellStyle name="20 % - Akzent4 2 2 2 3 4 4" xfId="24137" xr:uid="{00000000-0005-0000-0000-0000371F0000}"/>
    <cellStyle name="20 % - Akzent4 2 2 2 3 5" xfId="4000" xr:uid="{00000000-0005-0000-0000-0000381F0000}"/>
    <cellStyle name="20 % - Akzent4 2 2 2 3 5 2" xfId="4001" xr:uid="{00000000-0005-0000-0000-0000391F0000}"/>
    <cellStyle name="20 % - Akzent4 2 2 2 3 5 2 2" xfId="4002" xr:uid="{00000000-0005-0000-0000-00003A1F0000}"/>
    <cellStyle name="20 % - Akzent4 2 2 2 3 5 2 2 2" xfId="41033" xr:uid="{00000000-0005-0000-0000-00003B1F0000}"/>
    <cellStyle name="20 % - Akzent4 2 2 2 3 5 2 3" xfId="30212" xr:uid="{00000000-0005-0000-0000-00003C1F0000}"/>
    <cellStyle name="20 % - Akzent4 2 2 2 3 5 3" xfId="4003" xr:uid="{00000000-0005-0000-0000-00003D1F0000}"/>
    <cellStyle name="20 % - Akzent4 2 2 2 3 5 3 2" xfId="35633" xr:uid="{00000000-0005-0000-0000-00003E1F0000}"/>
    <cellStyle name="20 % - Akzent4 2 2 2 3 5 4" xfId="24811" xr:uid="{00000000-0005-0000-0000-00003F1F0000}"/>
    <cellStyle name="20 % - Akzent4 2 2 2 3 6" xfId="4004" xr:uid="{00000000-0005-0000-0000-0000401F0000}"/>
    <cellStyle name="20 % - Akzent4 2 2 2 3 6 2" xfId="4005" xr:uid="{00000000-0005-0000-0000-0000411F0000}"/>
    <cellStyle name="20 % - Akzent4 2 2 2 3 6 2 2" xfId="4006" xr:uid="{00000000-0005-0000-0000-0000421F0000}"/>
    <cellStyle name="20 % - Akzent4 2 2 2 3 6 2 2 2" xfId="41707" xr:uid="{00000000-0005-0000-0000-0000431F0000}"/>
    <cellStyle name="20 % - Akzent4 2 2 2 3 6 2 3" xfId="30886" xr:uid="{00000000-0005-0000-0000-0000441F0000}"/>
    <cellStyle name="20 % - Akzent4 2 2 2 3 6 3" xfId="4007" xr:uid="{00000000-0005-0000-0000-0000451F0000}"/>
    <cellStyle name="20 % - Akzent4 2 2 2 3 6 3 2" xfId="36307" xr:uid="{00000000-0005-0000-0000-0000461F0000}"/>
    <cellStyle name="20 % - Akzent4 2 2 2 3 6 4" xfId="25485" xr:uid="{00000000-0005-0000-0000-0000471F0000}"/>
    <cellStyle name="20 % - Akzent4 2 2 2 3 7" xfId="4008" xr:uid="{00000000-0005-0000-0000-0000481F0000}"/>
    <cellStyle name="20 % - Akzent4 2 2 2 3 7 2" xfId="4009" xr:uid="{00000000-0005-0000-0000-0000491F0000}"/>
    <cellStyle name="20 % - Akzent4 2 2 2 3 7 2 2" xfId="4010" xr:uid="{00000000-0005-0000-0000-00004A1F0000}"/>
    <cellStyle name="20 % - Akzent4 2 2 2 3 7 2 2 2" xfId="42381" xr:uid="{00000000-0005-0000-0000-00004B1F0000}"/>
    <cellStyle name="20 % - Akzent4 2 2 2 3 7 2 3" xfId="31560" xr:uid="{00000000-0005-0000-0000-00004C1F0000}"/>
    <cellStyle name="20 % - Akzent4 2 2 2 3 7 3" xfId="4011" xr:uid="{00000000-0005-0000-0000-00004D1F0000}"/>
    <cellStyle name="20 % - Akzent4 2 2 2 3 7 3 2" xfId="36981" xr:uid="{00000000-0005-0000-0000-00004E1F0000}"/>
    <cellStyle name="20 % - Akzent4 2 2 2 3 7 4" xfId="26159" xr:uid="{00000000-0005-0000-0000-00004F1F0000}"/>
    <cellStyle name="20 % - Akzent4 2 2 2 3 8" xfId="4012" xr:uid="{00000000-0005-0000-0000-0000501F0000}"/>
    <cellStyle name="20 % - Akzent4 2 2 2 3 8 2" xfId="4013" xr:uid="{00000000-0005-0000-0000-0000511F0000}"/>
    <cellStyle name="20 % - Akzent4 2 2 2 3 8 2 2" xfId="4014" xr:uid="{00000000-0005-0000-0000-0000521F0000}"/>
    <cellStyle name="20 % - Akzent4 2 2 2 3 8 2 2 2" xfId="43074" xr:uid="{00000000-0005-0000-0000-0000531F0000}"/>
    <cellStyle name="20 % - Akzent4 2 2 2 3 8 2 3" xfId="32253" xr:uid="{00000000-0005-0000-0000-0000541F0000}"/>
    <cellStyle name="20 % - Akzent4 2 2 2 3 8 3" xfId="4015" xr:uid="{00000000-0005-0000-0000-0000551F0000}"/>
    <cellStyle name="20 % - Akzent4 2 2 2 3 8 3 2" xfId="37673" xr:uid="{00000000-0005-0000-0000-0000561F0000}"/>
    <cellStyle name="20 % - Akzent4 2 2 2 3 8 4" xfId="26852" xr:uid="{00000000-0005-0000-0000-0000571F0000}"/>
    <cellStyle name="20 % - Akzent4 2 2 2 3 9" xfId="4016" xr:uid="{00000000-0005-0000-0000-0000581F0000}"/>
    <cellStyle name="20 % - Akzent4 2 2 2 3 9 2" xfId="4017" xr:uid="{00000000-0005-0000-0000-0000591F0000}"/>
    <cellStyle name="20 % - Akzent4 2 2 2 3 9 2 2" xfId="38349" xr:uid="{00000000-0005-0000-0000-00005A1F0000}"/>
    <cellStyle name="20 % - Akzent4 2 2 2 3 9 3" xfId="27528" xr:uid="{00000000-0005-0000-0000-00005B1F0000}"/>
    <cellStyle name="20 % - Akzent4 2 2 2 4" xfId="4018" xr:uid="{00000000-0005-0000-0000-00005C1F0000}"/>
    <cellStyle name="20 % - Akzent4 2 2 2 4 10" xfId="4019" xr:uid="{00000000-0005-0000-0000-00005D1F0000}"/>
    <cellStyle name="20 % - Akzent4 2 2 2 4 10 2" xfId="33080" xr:uid="{00000000-0005-0000-0000-00005E1F0000}"/>
    <cellStyle name="20 % - Akzent4 2 2 2 4 11" xfId="22258" xr:uid="{00000000-0005-0000-0000-00005F1F0000}"/>
    <cellStyle name="20 % - Akzent4 2 2 2 4 2" xfId="4020" xr:uid="{00000000-0005-0000-0000-0000601F0000}"/>
    <cellStyle name="20 % - Akzent4 2 2 2 4 2 2" xfId="4021" xr:uid="{00000000-0005-0000-0000-0000611F0000}"/>
    <cellStyle name="20 % - Akzent4 2 2 2 4 2 2 2" xfId="4022" xr:uid="{00000000-0005-0000-0000-0000621F0000}"/>
    <cellStyle name="20 % - Akzent4 2 2 2 4 2 2 2 2" xfId="39158" xr:uid="{00000000-0005-0000-0000-0000631F0000}"/>
    <cellStyle name="20 % - Akzent4 2 2 2 4 2 2 3" xfId="28337" xr:uid="{00000000-0005-0000-0000-0000641F0000}"/>
    <cellStyle name="20 % - Akzent4 2 2 2 4 2 3" xfId="4023" xr:uid="{00000000-0005-0000-0000-0000651F0000}"/>
    <cellStyle name="20 % - Akzent4 2 2 2 4 2 3 2" xfId="33758" xr:uid="{00000000-0005-0000-0000-0000661F0000}"/>
    <cellStyle name="20 % - Akzent4 2 2 2 4 2 4" xfId="22936" xr:uid="{00000000-0005-0000-0000-0000671F0000}"/>
    <cellStyle name="20 % - Akzent4 2 2 2 4 3" xfId="4024" xr:uid="{00000000-0005-0000-0000-0000681F0000}"/>
    <cellStyle name="20 % - Akzent4 2 2 2 4 3 2" xfId="4025" xr:uid="{00000000-0005-0000-0000-0000691F0000}"/>
    <cellStyle name="20 % - Akzent4 2 2 2 4 3 2 2" xfId="4026" xr:uid="{00000000-0005-0000-0000-00006A1F0000}"/>
    <cellStyle name="20 % - Akzent4 2 2 2 4 3 2 2 2" xfId="39816" xr:uid="{00000000-0005-0000-0000-00006B1F0000}"/>
    <cellStyle name="20 % - Akzent4 2 2 2 4 3 2 3" xfId="28995" xr:uid="{00000000-0005-0000-0000-00006C1F0000}"/>
    <cellStyle name="20 % - Akzent4 2 2 2 4 3 3" xfId="4027" xr:uid="{00000000-0005-0000-0000-00006D1F0000}"/>
    <cellStyle name="20 % - Akzent4 2 2 2 4 3 3 2" xfId="34416" xr:uid="{00000000-0005-0000-0000-00006E1F0000}"/>
    <cellStyle name="20 % - Akzent4 2 2 2 4 3 4" xfId="23594" xr:uid="{00000000-0005-0000-0000-00006F1F0000}"/>
    <cellStyle name="20 % - Akzent4 2 2 2 4 4" xfId="4028" xr:uid="{00000000-0005-0000-0000-0000701F0000}"/>
    <cellStyle name="20 % - Akzent4 2 2 2 4 4 2" xfId="4029" xr:uid="{00000000-0005-0000-0000-0000711F0000}"/>
    <cellStyle name="20 % - Akzent4 2 2 2 4 4 2 2" xfId="4030" xr:uid="{00000000-0005-0000-0000-0000721F0000}"/>
    <cellStyle name="20 % - Akzent4 2 2 2 4 4 2 2 2" xfId="40490" xr:uid="{00000000-0005-0000-0000-0000731F0000}"/>
    <cellStyle name="20 % - Akzent4 2 2 2 4 4 2 3" xfId="29669" xr:uid="{00000000-0005-0000-0000-0000741F0000}"/>
    <cellStyle name="20 % - Akzent4 2 2 2 4 4 3" xfId="4031" xr:uid="{00000000-0005-0000-0000-0000751F0000}"/>
    <cellStyle name="20 % - Akzent4 2 2 2 4 4 3 2" xfId="35090" xr:uid="{00000000-0005-0000-0000-0000761F0000}"/>
    <cellStyle name="20 % - Akzent4 2 2 2 4 4 4" xfId="24268" xr:uid="{00000000-0005-0000-0000-0000771F0000}"/>
    <cellStyle name="20 % - Akzent4 2 2 2 4 5" xfId="4032" xr:uid="{00000000-0005-0000-0000-0000781F0000}"/>
    <cellStyle name="20 % - Akzent4 2 2 2 4 5 2" xfId="4033" xr:uid="{00000000-0005-0000-0000-0000791F0000}"/>
    <cellStyle name="20 % - Akzent4 2 2 2 4 5 2 2" xfId="4034" xr:uid="{00000000-0005-0000-0000-00007A1F0000}"/>
    <cellStyle name="20 % - Akzent4 2 2 2 4 5 2 2 2" xfId="41164" xr:uid="{00000000-0005-0000-0000-00007B1F0000}"/>
    <cellStyle name="20 % - Akzent4 2 2 2 4 5 2 3" xfId="30343" xr:uid="{00000000-0005-0000-0000-00007C1F0000}"/>
    <cellStyle name="20 % - Akzent4 2 2 2 4 5 3" xfId="4035" xr:uid="{00000000-0005-0000-0000-00007D1F0000}"/>
    <cellStyle name="20 % - Akzent4 2 2 2 4 5 3 2" xfId="35764" xr:uid="{00000000-0005-0000-0000-00007E1F0000}"/>
    <cellStyle name="20 % - Akzent4 2 2 2 4 5 4" xfId="24942" xr:uid="{00000000-0005-0000-0000-00007F1F0000}"/>
    <cellStyle name="20 % - Akzent4 2 2 2 4 6" xfId="4036" xr:uid="{00000000-0005-0000-0000-0000801F0000}"/>
    <cellStyle name="20 % - Akzent4 2 2 2 4 6 2" xfId="4037" xr:uid="{00000000-0005-0000-0000-0000811F0000}"/>
    <cellStyle name="20 % - Akzent4 2 2 2 4 6 2 2" xfId="4038" xr:uid="{00000000-0005-0000-0000-0000821F0000}"/>
    <cellStyle name="20 % - Akzent4 2 2 2 4 6 2 2 2" xfId="41838" xr:uid="{00000000-0005-0000-0000-0000831F0000}"/>
    <cellStyle name="20 % - Akzent4 2 2 2 4 6 2 3" xfId="31017" xr:uid="{00000000-0005-0000-0000-0000841F0000}"/>
    <cellStyle name="20 % - Akzent4 2 2 2 4 6 3" xfId="4039" xr:uid="{00000000-0005-0000-0000-0000851F0000}"/>
    <cellStyle name="20 % - Akzent4 2 2 2 4 6 3 2" xfId="36438" xr:uid="{00000000-0005-0000-0000-0000861F0000}"/>
    <cellStyle name="20 % - Akzent4 2 2 2 4 6 4" xfId="25616" xr:uid="{00000000-0005-0000-0000-0000871F0000}"/>
    <cellStyle name="20 % - Akzent4 2 2 2 4 7" xfId="4040" xr:uid="{00000000-0005-0000-0000-0000881F0000}"/>
    <cellStyle name="20 % - Akzent4 2 2 2 4 7 2" xfId="4041" xr:uid="{00000000-0005-0000-0000-0000891F0000}"/>
    <cellStyle name="20 % - Akzent4 2 2 2 4 7 2 2" xfId="4042" xr:uid="{00000000-0005-0000-0000-00008A1F0000}"/>
    <cellStyle name="20 % - Akzent4 2 2 2 4 7 2 2 2" xfId="42512" xr:uid="{00000000-0005-0000-0000-00008B1F0000}"/>
    <cellStyle name="20 % - Akzent4 2 2 2 4 7 2 3" xfId="31691" xr:uid="{00000000-0005-0000-0000-00008C1F0000}"/>
    <cellStyle name="20 % - Akzent4 2 2 2 4 7 3" xfId="4043" xr:uid="{00000000-0005-0000-0000-00008D1F0000}"/>
    <cellStyle name="20 % - Akzent4 2 2 2 4 7 3 2" xfId="37112" xr:uid="{00000000-0005-0000-0000-00008E1F0000}"/>
    <cellStyle name="20 % - Akzent4 2 2 2 4 7 4" xfId="26290" xr:uid="{00000000-0005-0000-0000-00008F1F0000}"/>
    <cellStyle name="20 % - Akzent4 2 2 2 4 8" xfId="4044" xr:uid="{00000000-0005-0000-0000-0000901F0000}"/>
    <cellStyle name="20 % - Akzent4 2 2 2 4 8 2" xfId="4045" xr:uid="{00000000-0005-0000-0000-0000911F0000}"/>
    <cellStyle name="20 % - Akzent4 2 2 2 4 8 2 2" xfId="4046" xr:uid="{00000000-0005-0000-0000-0000921F0000}"/>
    <cellStyle name="20 % - Akzent4 2 2 2 4 8 2 2 2" xfId="43205" xr:uid="{00000000-0005-0000-0000-0000931F0000}"/>
    <cellStyle name="20 % - Akzent4 2 2 2 4 8 2 3" xfId="32384" xr:uid="{00000000-0005-0000-0000-0000941F0000}"/>
    <cellStyle name="20 % - Akzent4 2 2 2 4 8 3" xfId="4047" xr:uid="{00000000-0005-0000-0000-0000951F0000}"/>
    <cellStyle name="20 % - Akzent4 2 2 2 4 8 3 2" xfId="37804" xr:uid="{00000000-0005-0000-0000-0000961F0000}"/>
    <cellStyle name="20 % - Akzent4 2 2 2 4 8 4" xfId="26983" xr:uid="{00000000-0005-0000-0000-0000971F0000}"/>
    <cellStyle name="20 % - Akzent4 2 2 2 4 9" xfId="4048" xr:uid="{00000000-0005-0000-0000-0000981F0000}"/>
    <cellStyle name="20 % - Akzent4 2 2 2 4 9 2" xfId="4049" xr:uid="{00000000-0005-0000-0000-0000991F0000}"/>
    <cellStyle name="20 % - Akzent4 2 2 2 4 9 2 2" xfId="38480" xr:uid="{00000000-0005-0000-0000-00009A1F0000}"/>
    <cellStyle name="20 % - Akzent4 2 2 2 4 9 3" xfId="27659" xr:uid="{00000000-0005-0000-0000-00009B1F0000}"/>
    <cellStyle name="20 % - Akzent4 2 2 2 5" xfId="4050" xr:uid="{00000000-0005-0000-0000-00009C1F0000}"/>
    <cellStyle name="20 % - Akzent4 2 2 2 5 2" xfId="4051" xr:uid="{00000000-0005-0000-0000-00009D1F0000}"/>
    <cellStyle name="20 % - Akzent4 2 2 2 5 2 2" xfId="4052" xr:uid="{00000000-0005-0000-0000-00009E1F0000}"/>
    <cellStyle name="20 % - Akzent4 2 2 2 5 2 2 2" xfId="38763" xr:uid="{00000000-0005-0000-0000-00009F1F0000}"/>
    <cellStyle name="20 % - Akzent4 2 2 2 5 2 3" xfId="27942" xr:uid="{00000000-0005-0000-0000-0000A01F0000}"/>
    <cellStyle name="20 % - Akzent4 2 2 2 5 3" xfId="4053" xr:uid="{00000000-0005-0000-0000-0000A11F0000}"/>
    <cellStyle name="20 % - Akzent4 2 2 2 5 3 2" xfId="33363" xr:uid="{00000000-0005-0000-0000-0000A21F0000}"/>
    <cellStyle name="20 % - Akzent4 2 2 2 5 4" xfId="22541" xr:uid="{00000000-0005-0000-0000-0000A31F0000}"/>
    <cellStyle name="20 % - Akzent4 2 2 2 6" xfId="4054" xr:uid="{00000000-0005-0000-0000-0000A41F0000}"/>
    <cellStyle name="20 % - Akzent4 2 2 2 6 2" xfId="4055" xr:uid="{00000000-0005-0000-0000-0000A51F0000}"/>
    <cellStyle name="20 % - Akzent4 2 2 2 6 2 2" xfId="4056" xr:uid="{00000000-0005-0000-0000-0000A61F0000}"/>
    <cellStyle name="20 % - Akzent4 2 2 2 6 2 2 2" xfId="39421" xr:uid="{00000000-0005-0000-0000-0000A71F0000}"/>
    <cellStyle name="20 % - Akzent4 2 2 2 6 2 3" xfId="28600" xr:uid="{00000000-0005-0000-0000-0000A81F0000}"/>
    <cellStyle name="20 % - Akzent4 2 2 2 6 3" xfId="4057" xr:uid="{00000000-0005-0000-0000-0000A91F0000}"/>
    <cellStyle name="20 % - Akzent4 2 2 2 6 3 2" xfId="34021" xr:uid="{00000000-0005-0000-0000-0000AA1F0000}"/>
    <cellStyle name="20 % - Akzent4 2 2 2 6 4" xfId="23199" xr:uid="{00000000-0005-0000-0000-0000AB1F0000}"/>
    <cellStyle name="20 % - Akzent4 2 2 2 7" xfId="4058" xr:uid="{00000000-0005-0000-0000-0000AC1F0000}"/>
    <cellStyle name="20 % - Akzent4 2 2 2 7 2" xfId="4059" xr:uid="{00000000-0005-0000-0000-0000AD1F0000}"/>
    <cellStyle name="20 % - Akzent4 2 2 2 7 2 2" xfId="4060" xr:uid="{00000000-0005-0000-0000-0000AE1F0000}"/>
    <cellStyle name="20 % - Akzent4 2 2 2 7 2 2 2" xfId="40095" xr:uid="{00000000-0005-0000-0000-0000AF1F0000}"/>
    <cellStyle name="20 % - Akzent4 2 2 2 7 2 3" xfId="29274" xr:uid="{00000000-0005-0000-0000-0000B01F0000}"/>
    <cellStyle name="20 % - Akzent4 2 2 2 7 3" xfId="4061" xr:uid="{00000000-0005-0000-0000-0000B11F0000}"/>
    <cellStyle name="20 % - Akzent4 2 2 2 7 3 2" xfId="34695" xr:uid="{00000000-0005-0000-0000-0000B21F0000}"/>
    <cellStyle name="20 % - Akzent4 2 2 2 7 4" xfId="23873" xr:uid="{00000000-0005-0000-0000-0000B31F0000}"/>
    <cellStyle name="20 % - Akzent4 2 2 2 8" xfId="4062" xr:uid="{00000000-0005-0000-0000-0000B41F0000}"/>
    <cellStyle name="20 % - Akzent4 2 2 2 8 2" xfId="4063" xr:uid="{00000000-0005-0000-0000-0000B51F0000}"/>
    <cellStyle name="20 % - Akzent4 2 2 2 8 2 2" xfId="4064" xr:uid="{00000000-0005-0000-0000-0000B61F0000}"/>
    <cellStyle name="20 % - Akzent4 2 2 2 8 2 2 2" xfId="40769" xr:uid="{00000000-0005-0000-0000-0000B71F0000}"/>
    <cellStyle name="20 % - Akzent4 2 2 2 8 2 3" xfId="29948" xr:uid="{00000000-0005-0000-0000-0000B81F0000}"/>
    <cellStyle name="20 % - Akzent4 2 2 2 8 3" xfId="4065" xr:uid="{00000000-0005-0000-0000-0000B91F0000}"/>
    <cellStyle name="20 % - Akzent4 2 2 2 8 3 2" xfId="35369" xr:uid="{00000000-0005-0000-0000-0000BA1F0000}"/>
    <cellStyle name="20 % - Akzent4 2 2 2 8 4" xfId="24547" xr:uid="{00000000-0005-0000-0000-0000BB1F0000}"/>
    <cellStyle name="20 % - Akzent4 2 2 2 9" xfId="4066" xr:uid="{00000000-0005-0000-0000-0000BC1F0000}"/>
    <cellStyle name="20 % - Akzent4 2 2 2 9 2" xfId="4067" xr:uid="{00000000-0005-0000-0000-0000BD1F0000}"/>
    <cellStyle name="20 % - Akzent4 2 2 2 9 2 2" xfId="4068" xr:uid="{00000000-0005-0000-0000-0000BE1F0000}"/>
    <cellStyle name="20 % - Akzent4 2 2 2 9 2 2 2" xfId="41443" xr:uid="{00000000-0005-0000-0000-0000BF1F0000}"/>
    <cellStyle name="20 % - Akzent4 2 2 2 9 2 3" xfId="30622" xr:uid="{00000000-0005-0000-0000-0000C01F0000}"/>
    <cellStyle name="20 % - Akzent4 2 2 2 9 3" xfId="4069" xr:uid="{00000000-0005-0000-0000-0000C11F0000}"/>
    <cellStyle name="20 % - Akzent4 2 2 2 9 3 2" xfId="36043" xr:uid="{00000000-0005-0000-0000-0000C21F0000}"/>
    <cellStyle name="20 % - Akzent4 2 2 2 9 4" xfId="25221" xr:uid="{00000000-0005-0000-0000-0000C31F0000}"/>
    <cellStyle name="20 % - Akzent4 2 2 3" xfId="4070" xr:uid="{00000000-0005-0000-0000-0000C41F0000}"/>
    <cellStyle name="20 % - Akzent4 2 2 3 10" xfId="4071" xr:uid="{00000000-0005-0000-0000-0000C51F0000}"/>
    <cellStyle name="20 % - Akzent4 2 2 3 10 2" xfId="4072" xr:uid="{00000000-0005-0000-0000-0000C61F0000}"/>
    <cellStyle name="20 % - Akzent4 2 2 3 10 2 2" xfId="38152" xr:uid="{00000000-0005-0000-0000-0000C71F0000}"/>
    <cellStyle name="20 % - Akzent4 2 2 3 10 3" xfId="27331" xr:uid="{00000000-0005-0000-0000-0000C81F0000}"/>
    <cellStyle name="20 % - Akzent4 2 2 3 11" xfId="4073" xr:uid="{00000000-0005-0000-0000-0000C91F0000}"/>
    <cellStyle name="20 % - Akzent4 2 2 3 11 2" xfId="32752" xr:uid="{00000000-0005-0000-0000-0000CA1F0000}"/>
    <cellStyle name="20 % - Akzent4 2 2 3 12" xfId="21930" xr:uid="{00000000-0005-0000-0000-0000CB1F0000}"/>
    <cellStyle name="20 % - Akzent4 2 2 3 2" xfId="4074" xr:uid="{00000000-0005-0000-0000-0000CC1F0000}"/>
    <cellStyle name="20 % - Akzent4 2 2 3 2 10" xfId="4075" xr:uid="{00000000-0005-0000-0000-0000CD1F0000}"/>
    <cellStyle name="20 % - Akzent4 2 2 3 2 10 2" xfId="33147" xr:uid="{00000000-0005-0000-0000-0000CE1F0000}"/>
    <cellStyle name="20 % - Akzent4 2 2 3 2 11" xfId="22325" xr:uid="{00000000-0005-0000-0000-0000CF1F0000}"/>
    <cellStyle name="20 % - Akzent4 2 2 3 2 2" xfId="4076" xr:uid="{00000000-0005-0000-0000-0000D01F0000}"/>
    <cellStyle name="20 % - Akzent4 2 2 3 2 2 2" xfId="4077" xr:uid="{00000000-0005-0000-0000-0000D11F0000}"/>
    <cellStyle name="20 % - Akzent4 2 2 3 2 2 2 2" xfId="4078" xr:uid="{00000000-0005-0000-0000-0000D21F0000}"/>
    <cellStyle name="20 % - Akzent4 2 2 3 2 2 2 2 2" xfId="39225" xr:uid="{00000000-0005-0000-0000-0000D31F0000}"/>
    <cellStyle name="20 % - Akzent4 2 2 3 2 2 2 3" xfId="28404" xr:uid="{00000000-0005-0000-0000-0000D41F0000}"/>
    <cellStyle name="20 % - Akzent4 2 2 3 2 2 3" xfId="4079" xr:uid="{00000000-0005-0000-0000-0000D51F0000}"/>
    <cellStyle name="20 % - Akzent4 2 2 3 2 2 3 2" xfId="33825" xr:uid="{00000000-0005-0000-0000-0000D61F0000}"/>
    <cellStyle name="20 % - Akzent4 2 2 3 2 2 4" xfId="23003" xr:uid="{00000000-0005-0000-0000-0000D71F0000}"/>
    <cellStyle name="20 % - Akzent4 2 2 3 2 3" xfId="4080" xr:uid="{00000000-0005-0000-0000-0000D81F0000}"/>
    <cellStyle name="20 % - Akzent4 2 2 3 2 3 2" xfId="4081" xr:uid="{00000000-0005-0000-0000-0000D91F0000}"/>
    <cellStyle name="20 % - Akzent4 2 2 3 2 3 2 2" xfId="4082" xr:uid="{00000000-0005-0000-0000-0000DA1F0000}"/>
    <cellStyle name="20 % - Akzent4 2 2 3 2 3 2 2 2" xfId="39883" xr:uid="{00000000-0005-0000-0000-0000DB1F0000}"/>
    <cellStyle name="20 % - Akzent4 2 2 3 2 3 2 3" xfId="29062" xr:uid="{00000000-0005-0000-0000-0000DC1F0000}"/>
    <cellStyle name="20 % - Akzent4 2 2 3 2 3 3" xfId="4083" xr:uid="{00000000-0005-0000-0000-0000DD1F0000}"/>
    <cellStyle name="20 % - Akzent4 2 2 3 2 3 3 2" xfId="34483" xr:uid="{00000000-0005-0000-0000-0000DE1F0000}"/>
    <cellStyle name="20 % - Akzent4 2 2 3 2 3 4" xfId="23661" xr:uid="{00000000-0005-0000-0000-0000DF1F0000}"/>
    <cellStyle name="20 % - Akzent4 2 2 3 2 4" xfId="4084" xr:uid="{00000000-0005-0000-0000-0000E01F0000}"/>
    <cellStyle name="20 % - Akzent4 2 2 3 2 4 2" xfId="4085" xr:uid="{00000000-0005-0000-0000-0000E11F0000}"/>
    <cellStyle name="20 % - Akzent4 2 2 3 2 4 2 2" xfId="4086" xr:uid="{00000000-0005-0000-0000-0000E21F0000}"/>
    <cellStyle name="20 % - Akzent4 2 2 3 2 4 2 2 2" xfId="40557" xr:uid="{00000000-0005-0000-0000-0000E31F0000}"/>
    <cellStyle name="20 % - Akzent4 2 2 3 2 4 2 3" xfId="29736" xr:uid="{00000000-0005-0000-0000-0000E41F0000}"/>
    <cellStyle name="20 % - Akzent4 2 2 3 2 4 3" xfId="4087" xr:uid="{00000000-0005-0000-0000-0000E51F0000}"/>
    <cellStyle name="20 % - Akzent4 2 2 3 2 4 3 2" xfId="35157" xr:uid="{00000000-0005-0000-0000-0000E61F0000}"/>
    <cellStyle name="20 % - Akzent4 2 2 3 2 4 4" xfId="24335" xr:uid="{00000000-0005-0000-0000-0000E71F0000}"/>
    <cellStyle name="20 % - Akzent4 2 2 3 2 5" xfId="4088" xr:uid="{00000000-0005-0000-0000-0000E81F0000}"/>
    <cellStyle name="20 % - Akzent4 2 2 3 2 5 2" xfId="4089" xr:uid="{00000000-0005-0000-0000-0000E91F0000}"/>
    <cellStyle name="20 % - Akzent4 2 2 3 2 5 2 2" xfId="4090" xr:uid="{00000000-0005-0000-0000-0000EA1F0000}"/>
    <cellStyle name="20 % - Akzent4 2 2 3 2 5 2 2 2" xfId="41231" xr:uid="{00000000-0005-0000-0000-0000EB1F0000}"/>
    <cellStyle name="20 % - Akzent4 2 2 3 2 5 2 3" xfId="30410" xr:uid="{00000000-0005-0000-0000-0000EC1F0000}"/>
    <cellStyle name="20 % - Akzent4 2 2 3 2 5 3" xfId="4091" xr:uid="{00000000-0005-0000-0000-0000ED1F0000}"/>
    <cellStyle name="20 % - Akzent4 2 2 3 2 5 3 2" xfId="35831" xr:uid="{00000000-0005-0000-0000-0000EE1F0000}"/>
    <cellStyle name="20 % - Akzent4 2 2 3 2 5 4" xfId="25009" xr:uid="{00000000-0005-0000-0000-0000EF1F0000}"/>
    <cellStyle name="20 % - Akzent4 2 2 3 2 6" xfId="4092" xr:uid="{00000000-0005-0000-0000-0000F01F0000}"/>
    <cellStyle name="20 % - Akzent4 2 2 3 2 6 2" xfId="4093" xr:uid="{00000000-0005-0000-0000-0000F11F0000}"/>
    <cellStyle name="20 % - Akzent4 2 2 3 2 6 2 2" xfId="4094" xr:uid="{00000000-0005-0000-0000-0000F21F0000}"/>
    <cellStyle name="20 % - Akzent4 2 2 3 2 6 2 2 2" xfId="41905" xr:uid="{00000000-0005-0000-0000-0000F31F0000}"/>
    <cellStyle name="20 % - Akzent4 2 2 3 2 6 2 3" xfId="31084" xr:uid="{00000000-0005-0000-0000-0000F41F0000}"/>
    <cellStyle name="20 % - Akzent4 2 2 3 2 6 3" xfId="4095" xr:uid="{00000000-0005-0000-0000-0000F51F0000}"/>
    <cellStyle name="20 % - Akzent4 2 2 3 2 6 3 2" xfId="36505" xr:uid="{00000000-0005-0000-0000-0000F61F0000}"/>
    <cellStyle name="20 % - Akzent4 2 2 3 2 6 4" xfId="25683" xr:uid="{00000000-0005-0000-0000-0000F71F0000}"/>
    <cellStyle name="20 % - Akzent4 2 2 3 2 7" xfId="4096" xr:uid="{00000000-0005-0000-0000-0000F81F0000}"/>
    <cellStyle name="20 % - Akzent4 2 2 3 2 7 2" xfId="4097" xr:uid="{00000000-0005-0000-0000-0000F91F0000}"/>
    <cellStyle name="20 % - Akzent4 2 2 3 2 7 2 2" xfId="4098" xr:uid="{00000000-0005-0000-0000-0000FA1F0000}"/>
    <cellStyle name="20 % - Akzent4 2 2 3 2 7 2 2 2" xfId="42579" xr:uid="{00000000-0005-0000-0000-0000FB1F0000}"/>
    <cellStyle name="20 % - Akzent4 2 2 3 2 7 2 3" xfId="31758" xr:uid="{00000000-0005-0000-0000-0000FC1F0000}"/>
    <cellStyle name="20 % - Akzent4 2 2 3 2 7 3" xfId="4099" xr:uid="{00000000-0005-0000-0000-0000FD1F0000}"/>
    <cellStyle name="20 % - Akzent4 2 2 3 2 7 3 2" xfId="37179" xr:uid="{00000000-0005-0000-0000-0000FE1F0000}"/>
    <cellStyle name="20 % - Akzent4 2 2 3 2 7 4" xfId="26357" xr:uid="{00000000-0005-0000-0000-0000FF1F0000}"/>
    <cellStyle name="20 % - Akzent4 2 2 3 2 8" xfId="4100" xr:uid="{00000000-0005-0000-0000-000000200000}"/>
    <cellStyle name="20 % - Akzent4 2 2 3 2 8 2" xfId="4101" xr:uid="{00000000-0005-0000-0000-000001200000}"/>
    <cellStyle name="20 % - Akzent4 2 2 3 2 8 2 2" xfId="4102" xr:uid="{00000000-0005-0000-0000-000002200000}"/>
    <cellStyle name="20 % - Akzent4 2 2 3 2 8 2 2 2" xfId="43272" xr:uid="{00000000-0005-0000-0000-000003200000}"/>
    <cellStyle name="20 % - Akzent4 2 2 3 2 8 2 3" xfId="32451" xr:uid="{00000000-0005-0000-0000-000004200000}"/>
    <cellStyle name="20 % - Akzent4 2 2 3 2 8 3" xfId="4103" xr:uid="{00000000-0005-0000-0000-000005200000}"/>
    <cellStyle name="20 % - Akzent4 2 2 3 2 8 3 2" xfId="37871" xr:uid="{00000000-0005-0000-0000-000006200000}"/>
    <cellStyle name="20 % - Akzent4 2 2 3 2 8 4" xfId="27050" xr:uid="{00000000-0005-0000-0000-000007200000}"/>
    <cellStyle name="20 % - Akzent4 2 2 3 2 9" xfId="4104" xr:uid="{00000000-0005-0000-0000-000008200000}"/>
    <cellStyle name="20 % - Akzent4 2 2 3 2 9 2" xfId="4105" xr:uid="{00000000-0005-0000-0000-000009200000}"/>
    <cellStyle name="20 % - Akzent4 2 2 3 2 9 2 2" xfId="38547" xr:uid="{00000000-0005-0000-0000-00000A200000}"/>
    <cellStyle name="20 % - Akzent4 2 2 3 2 9 3" xfId="27726" xr:uid="{00000000-0005-0000-0000-00000B200000}"/>
    <cellStyle name="20 % - Akzent4 2 2 3 3" xfId="4106" xr:uid="{00000000-0005-0000-0000-00000C200000}"/>
    <cellStyle name="20 % - Akzent4 2 2 3 3 2" xfId="4107" xr:uid="{00000000-0005-0000-0000-00000D200000}"/>
    <cellStyle name="20 % - Akzent4 2 2 3 3 2 2" xfId="4108" xr:uid="{00000000-0005-0000-0000-00000E200000}"/>
    <cellStyle name="20 % - Akzent4 2 2 3 3 2 2 2" xfId="38830" xr:uid="{00000000-0005-0000-0000-00000F200000}"/>
    <cellStyle name="20 % - Akzent4 2 2 3 3 2 3" xfId="28009" xr:uid="{00000000-0005-0000-0000-000010200000}"/>
    <cellStyle name="20 % - Akzent4 2 2 3 3 3" xfId="4109" xr:uid="{00000000-0005-0000-0000-000011200000}"/>
    <cellStyle name="20 % - Akzent4 2 2 3 3 3 2" xfId="33430" xr:uid="{00000000-0005-0000-0000-000012200000}"/>
    <cellStyle name="20 % - Akzent4 2 2 3 3 4" xfId="22608" xr:uid="{00000000-0005-0000-0000-000013200000}"/>
    <cellStyle name="20 % - Akzent4 2 2 3 4" xfId="4110" xr:uid="{00000000-0005-0000-0000-000014200000}"/>
    <cellStyle name="20 % - Akzent4 2 2 3 4 2" xfId="4111" xr:uid="{00000000-0005-0000-0000-000015200000}"/>
    <cellStyle name="20 % - Akzent4 2 2 3 4 2 2" xfId="4112" xr:uid="{00000000-0005-0000-0000-000016200000}"/>
    <cellStyle name="20 % - Akzent4 2 2 3 4 2 2 2" xfId="39488" xr:uid="{00000000-0005-0000-0000-000017200000}"/>
    <cellStyle name="20 % - Akzent4 2 2 3 4 2 3" xfId="28667" xr:uid="{00000000-0005-0000-0000-000018200000}"/>
    <cellStyle name="20 % - Akzent4 2 2 3 4 3" xfId="4113" xr:uid="{00000000-0005-0000-0000-000019200000}"/>
    <cellStyle name="20 % - Akzent4 2 2 3 4 3 2" xfId="34088" xr:uid="{00000000-0005-0000-0000-00001A200000}"/>
    <cellStyle name="20 % - Akzent4 2 2 3 4 4" xfId="23266" xr:uid="{00000000-0005-0000-0000-00001B200000}"/>
    <cellStyle name="20 % - Akzent4 2 2 3 5" xfId="4114" xr:uid="{00000000-0005-0000-0000-00001C200000}"/>
    <cellStyle name="20 % - Akzent4 2 2 3 5 2" xfId="4115" xr:uid="{00000000-0005-0000-0000-00001D200000}"/>
    <cellStyle name="20 % - Akzent4 2 2 3 5 2 2" xfId="4116" xr:uid="{00000000-0005-0000-0000-00001E200000}"/>
    <cellStyle name="20 % - Akzent4 2 2 3 5 2 2 2" xfId="40162" xr:uid="{00000000-0005-0000-0000-00001F200000}"/>
    <cellStyle name="20 % - Akzent4 2 2 3 5 2 3" xfId="29341" xr:uid="{00000000-0005-0000-0000-000020200000}"/>
    <cellStyle name="20 % - Akzent4 2 2 3 5 3" xfId="4117" xr:uid="{00000000-0005-0000-0000-000021200000}"/>
    <cellStyle name="20 % - Akzent4 2 2 3 5 3 2" xfId="34762" xr:uid="{00000000-0005-0000-0000-000022200000}"/>
    <cellStyle name="20 % - Akzent4 2 2 3 5 4" xfId="23940" xr:uid="{00000000-0005-0000-0000-000023200000}"/>
    <cellStyle name="20 % - Akzent4 2 2 3 6" xfId="4118" xr:uid="{00000000-0005-0000-0000-000024200000}"/>
    <cellStyle name="20 % - Akzent4 2 2 3 6 2" xfId="4119" xr:uid="{00000000-0005-0000-0000-000025200000}"/>
    <cellStyle name="20 % - Akzent4 2 2 3 6 2 2" xfId="4120" xr:uid="{00000000-0005-0000-0000-000026200000}"/>
    <cellStyle name="20 % - Akzent4 2 2 3 6 2 2 2" xfId="40836" xr:uid="{00000000-0005-0000-0000-000027200000}"/>
    <cellStyle name="20 % - Akzent4 2 2 3 6 2 3" xfId="30015" xr:uid="{00000000-0005-0000-0000-000028200000}"/>
    <cellStyle name="20 % - Akzent4 2 2 3 6 3" xfId="4121" xr:uid="{00000000-0005-0000-0000-000029200000}"/>
    <cellStyle name="20 % - Akzent4 2 2 3 6 3 2" xfId="35436" xr:uid="{00000000-0005-0000-0000-00002A200000}"/>
    <cellStyle name="20 % - Akzent4 2 2 3 6 4" xfId="24614" xr:uid="{00000000-0005-0000-0000-00002B200000}"/>
    <cellStyle name="20 % - Akzent4 2 2 3 7" xfId="4122" xr:uid="{00000000-0005-0000-0000-00002C200000}"/>
    <cellStyle name="20 % - Akzent4 2 2 3 7 2" xfId="4123" xr:uid="{00000000-0005-0000-0000-00002D200000}"/>
    <cellStyle name="20 % - Akzent4 2 2 3 7 2 2" xfId="4124" xr:uid="{00000000-0005-0000-0000-00002E200000}"/>
    <cellStyle name="20 % - Akzent4 2 2 3 7 2 2 2" xfId="41510" xr:uid="{00000000-0005-0000-0000-00002F200000}"/>
    <cellStyle name="20 % - Akzent4 2 2 3 7 2 3" xfId="30689" xr:uid="{00000000-0005-0000-0000-000030200000}"/>
    <cellStyle name="20 % - Akzent4 2 2 3 7 3" xfId="4125" xr:uid="{00000000-0005-0000-0000-000031200000}"/>
    <cellStyle name="20 % - Akzent4 2 2 3 7 3 2" xfId="36110" xr:uid="{00000000-0005-0000-0000-000032200000}"/>
    <cellStyle name="20 % - Akzent4 2 2 3 7 4" xfId="25288" xr:uid="{00000000-0005-0000-0000-000033200000}"/>
    <cellStyle name="20 % - Akzent4 2 2 3 8" xfId="4126" xr:uid="{00000000-0005-0000-0000-000034200000}"/>
    <cellStyle name="20 % - Akzent4 2 2 3 8 2" xfId="4127" xr:uid="{00000000-0005-0000-0000-000035200000}"/>
    <cellStyle name="20 % - Akzent4 2 2 3 8 2 2" xfId="4128" xr:uid="{00000000-0005-0000-0000-000036200000}"/>
    <cellStyle name="20 % - Akzent4 2 2 3 8 2 2 2" xfId="42184" xr:uid="{00000000-0005-0000-0000-000037200000}"/>
    <cellStyle name="20 % - Akzent4 2 2 3 8 2 3" xfId="31363" xr:uid="{00000000-0005-0000-0000-000038200000}"/>
    <cellStyle name="20 % - Akzent4 2 2 3 8 3" xfId="4129" xr:uid="{00000000-0005-0000-0000-000039200000}"/>
    <cellStyle name="20 % - Akzent4 2 2 3 8 3 2" xfId="36784" xr:uid="{00000000-0005-0000-0000-00003A200000}"/>
    <cellStyle name="20 % - Akzent4 2 2 3 8 4" xfId="25962" xr:uid="{00000000-0005-0000-0000-00003B200000}"/>
    <cellStyle name="20 % - Akzent4 2 2 3 9" xfId="4130" xr:uid="{00000000-0005-0000-0000-00003C200000}"/>
    <cellStyle name="20 % - Akzent4 2 2 3 9 2" xfId="4131" xr:uid="{00000000-0005-0000-0000-00003D200000}"/>
    <cellStyle name="20 % - Akzent4 2 2 3 9 2 2" xfId="4132" xr:uid="{00000000-0005-0000-0000-00003E200000}"/>
    <cellStyle name="20 % - Akzent4 2 2 3 9 2 2 2" xfId="42877" xr:uid="{00000000-0005-0000-0000-00003F200000}"/>
    <cellStyle name="20 % - Akzent4 2 2 3 9 2 3" xfId="32056" xr:uid="{00000000-0005-0000-0000-000040200000}"/>
    <cellStyle name="20 % - Akzent4 2 2 3 9 3" xfId="4133" xr:uid="{00000000-0005-0000-0000-000041200000}"/>
    <cellStyle name="20 % - Akzent4 2 2 3 9 3 2" xfId="37476" xr:uid="{00000000-0005-0000-0000-000042200000}"/>
    <cellStyle name="20 % - Akzent4 2 2 3 9 4" xfId="26655" xr:uid="{00000000-0005-0000-0000-000043200000}"/>
    <cellStyle name="20 % - Akzent4 2 2 4" xfId="4134" xr:uid="{00000000-0005-0000-0000-000044200000}"/>
    <cellStyle name="20 % - Akzent4 2 2 4 10" xfId="4135" xr:uid="{00000000-0005-0000-0000-000045200000}"/>
    <cellStyle name="20 % - Akzent4 2 2 4 10 2" xfId="32884" xr:uid="{00000000-0005-0000-0000-000046200000}"/>
    <cellStyle name="20 % - Akzent4 2 2 4 11" xfId="22062" xr:uid="{00000000-0005-0000-0000-000047200000}"/>
    <cellStyle name="20 % - Akzent4 2 2 4 2" xfId="4136" xr:uid="{00000000-0005-0000-0000-000048200000}"/>
    <cellStyle name="20 % - Akzent4 2 2 4 2 2" xfId="4137" xr:uid="{00000000-0005-0000-0000-000049200000}"/>
    <cellStyle name="20 % - Akzent4 2 2 4 2 2 2" xfId="4138" xr:uid="{00000000-0005-0000-0000-00004A200000}"/>
    <cellStyle name="20 % - Akzent4 2 2 4 2 2 2 2" xfId="38962" xr:uid="{00000000-0005-0000-0000-00004B200000}"/>
    <cellStyle name="20 % - Akzent4 2 2 4 2 2 3" xfId="28141" xr:uid="{00000000-0005-0000-0000-00004C200000}"/>
    <cellStyle name="20 % - Akzent4 2 2 4 2 3" xfId="4139" xr:uid="{00000000-0005-0000-0000-00004D200000}"/>
    <cellStyle name="20 % - Akzent4 2 2 4 2 3 2" xfId="33562" xr:uid="{00000000-0005-0000-0000-00004E200000}"/>
    <cellStyle name="20 % - Akzent4 2 2 4 2 4" xfId="22740" xr:uid="{00000000-0005-0000-0000-00004F200000}"/>
    <cellStyle name="20 % - Akzent4 2 2 4 3" xfId="4140" xr:uid="{00000000-0005-0000-0000-000050200000}"/>
    <cellStyle name="20 % - Akzent4 2 2 4 3 2" xfId="4141" xr:uid="{00000000-0005-0000-0000-000051200000}"/>
    <cellStyle name="20 % - Akzent4 2 2 4 3 2 2" xfId="4142" xr:uid="{00000000-0005-0000-0000-000052200000}"/>
    <cellStyle name="20 % - Akzent4 2 2 4 3 2 2 2" xfId="39620" xr:uid="{00000000-0005-0000-0000-000053200000}"/>
    <cellStyle name="20 % - Akzent4 2 2 4 3 2 3" xfId="28799" xr:uid="{00000000-0005-0000-0000-000054200000}"/>
    <cellStyle name="20 % - Akzent4 2 2 4 3 3" xfId="4143" xr:uid="{00000000-0005-0000-0000-000055200000}"/>
    <cellStyle name="20 % - Akzent4 2 2 4 3 3 2" xfId="34220" xr:uid="{00000000-0005-0000-0000-000056200000}"/>
    <cellStyle name="20 % - Akzent4 2 2 4 3 4" xfId="23398" xr:uid="{00000000-0005-0000-0000-000057200000}"/>
    <cellStyle name="20 % - Akzent4 2 2 4 4" xfId="4144" xr:uid="{00000000-0005-0000-0000-000058200000}"/>
    <cellStyle name="20 % - Akzent4 2 2 4 4 2" xfId="4145" xr:uid="{00000000-0005-0000-0000-000059200000}"/>
    <cellStyle name="20 % - Akzent4 2 2 4 4 2 2" xfId="4146" xr:uid="{00000000-0005-0000-0000-00005A200000}"/>
    <cellStyle name="20 % - Akzent4 2 2 4 4 2 2 2" xfId="40294" xr:uid="{00000000-0005-0000-0000-00005B200000}"/>
    <cellStyle name="20 % - Akzent4 2 2 4 4 2 3" xfId="29473" xr:uid="{00000000-0005-0000-0000-00005C200000}"/>
    <cellStyle name="20 % - Akzent4 2 2 4 4 3" xfId="4147" xr:uid="{00000000-0005-0000-0000-00005D200000}"/>
    <cellStyle name="20 % - Akzent4 2 2 4 4 3 2" xfId="34894" xr:uid="{00000000-0005-0000-0000-00005E200000}"/>
    <cellStyle name="20 % - Akzent4 2 2 4 4 4" xfId="24072" xr:uid="{00000000-0005-0000-0000-00005F200000}"/>
    <cellStyle name="20 % - Akzent4 2 2 4 5" xfId="4148" xr:uid="{00000000-0005-0000-0000-000060200000}"/>
    <cellStyle name="20 % - Akzent4 2 2 4 5 2" xfId="4149" xr:uid="{00000000-0005-0000-0000-000061200000}"/>
    <cellStyle name="20 % - Akzent4 2 2 4 5 2 2" xfId="4150" xr:uid="{00000000-0005-0000-0000-000062200000}"/>
    <cellStyle name="20 % - Akzent4 2 2 4 5 2 2 2" xfId="40968" xr:uid="{00000000-0005-0000-0000-000063200000}"/>
    <cellStyle name="20 % - Akzent4 2 2 4 5 2 3" xfId="30147" xr:uid="{00000000-0005-0000-0000-000064200000}"/>
    <cellStyle name="20 % - Akzent4 2 2 4 5 3" xfId="4151" xr:uid="{00000000-0005-0000-0000-000065200000}"/>
    <cellStyle name="20 % - Akzent4 2 2 4 5 3 2" xfId="35568" xr:uid="{00000000-0005-0000-0000-000066200000}"/>
    <cellStyle name="20 % - Akzent4 2 2 4 5 4" xfId="24746" xr:uid="{00000000-0005-0000-0000-000067200000}"/>
    <cellStyle name="20 % - Akzent4 2 2 4 6" xfId="4152" xr:uid="{00000000-0005-0000-0000-000068200000}"/>
    <cellStyle name="20 % - Akzent4 2 2 4 6 2" xfId="4153" xr:uid="{00000000-0005-0000-0000-000069200000}"/>
    <cellStyle name="20 % - Akzent4 2 2 4 6 2 2" xfId="4154" xr:uid="{00000000-0005-0000-0000-00006A200000}"/>
    <cellStyle name="20 % - Akzent4 2 2 4 6 2 2 2" xfId="41642" xr:uid="{00000000-0005-0000-0000-00006B200000}"/>
    <cellStyle name="20 % - Akzent4 2 2 4 6 2 3" xfId="30821" xr:uid="{00000000-0005-0000-0000-00006C200000}"/>
    <cellStyle name="20 % - Akzent4 2 2 4 6 3" xfId="4155" xr:uid="{00000000-0005-0000-0000-00006D200000}"/>
    <cellStyle name="20 % - Akzent4 2 2 4 6 3 2" xfId="36242" xr:uid="{00000000-0005-0000-0000-00006E200000}"/>
    <cellStyle name="20 % - Akzent4 2 2 4 6 4" xfId="25420" xr:uid="{00000000-0005-0000-0000-00006F200000}"/>
    <cellStyle name="20 % - Akzent4 2 2 4 7" xfId="4156" xr:uid="{00000000-0005-0000-0000-000070200000}"/>
    <cellStyle name="20 % - Akzent4 2 2 4 7 2" xfId="4157" xr:uid="{00000000-0005-0000-0000-000071200000}"/>
    <cellStyle name="20 % - Akzent4 2 2 4 7 2 2" xfId="4158" xr:uid="{00000000-0005-0000-0000-000072200000}"/>
    <cellStyle name="20 % - Akzent4 2 2 4 7 2 2 2" xfId="42316" xr:uid="{00000000-0005-0000-0000-000073200000}"/>
    <cellStyle name="20 % - Akzent4 2 2 4 7 2 3" xfId="31495" xr:uid="{00000000-0005-0000-0000-000074200000}"/>
    <cellStyle name="20 % - Akzent4 2 2 4 7 3" xfId="4159" xr:uid="{00000000-0005-0000-0000-000075200000}"/>
    <cellStyle name="20 % - Akzent4 2 2 4 7 3 2" xfId="36916" xr:uid="{00000000-0005-0000-0000-000076200000}"/>
    <cellStyle name="20 % - Akzent4 2 2 4 7 4" xfId="26094" xr:uid="{00000000-0005-0000-0000-000077200000}"/>
    <cellStyle name="20 % - Akzent4 2 2 4 8" xfId="4160" xr:uid="{00000000-0005-0000-0000-000078200000}"/>
    <cellStyle name="20 % - Akzent4 2 2 4 8 2" xfId="4161" xr:uid="{00000000-0005-0000-0000-000079200000}"/>
    <cellStyle name="20 % - Akzent4 2 2 4 8 2 2" xfId="4162" xr:uid="{00000000-0005-0000-0000-00007A200000}"/>
    <cellStyle name="20 % - Akzent4 2 2 4 8 2 2 2" xfId="43009" xr:uid="{00000000-0005-0000-0000-00007B200000}"/>
    <cellStyle name="20 % - Akzent4 2 2 4 8 2 3" xfId="32188" xr:uid="{00000000-0005-0000-0000-00007C200000}"/>
    <cellStyle name="20 % - Akzent4 2 2 4 8 3" xfId="4163" xr:uid="{00000000-0005-0000-0000-00007D200000}"/>
    <cellStyle name="20 % - Akzent4 2 2 4 8 3 2" xfId="37608" xr:uid="{00000000-0005-0000-0000-00007E200000}"/>
    <cellStyle name="20 % - Akzent4 2 2 4 8 4" xfId="26787" xr:uid="{00000000-0005-0000-0000-00007F200000}"/>
    <cellStyle name="20 % - Akzent4 2 2 4 9" xfId="4164" xr:uid="{00000000-0005-0000-0000-000080200000}"/>
    <cellStyle name="20 % - Akzent4 2 2 4 9 2" xfId="4165" xr:uid="{00000000-0005-0000-0000-000081200000}"/>
    <cellStyle name="20 % - Akzent4 2 2 4 9 2 2" xfId="38284" xr:uid="{00000000-0005-0000-0000-000082200000}"/>
    <cellStyle name="20 % - Akzent4 2 2 4 9 3" xfId="27463" xr:uid="{00000000-0005-0000-0000-000083200000}"/>
    <cellStyle name="20 % - Akzent4 2 2 5" xfId="4166" xr:uid="{00000000-0005-0000-0000-000084200000}"/>
    <cellStyle name="20 % - Akzent4 2 2 5 10" xfId="4167" xr:uid="{00000000-0005-0000-0000-000085200000}"/>
    <cellStyle name="20 % - Akzent4 2 2 5 10 2" xfId="33015" xr:uid="{00000000-0005-0000-0000-000086200000}"/>
    <cellStyle name="20 % - Akzent4 2 2 5 11" xfId="22193" xr:uid="{00000000-0005-0000-0000-000087200000}"/>
    <cellStyle name="20 % - Akzent4 2 2 5 2" xfId="4168" xr:uid="{00000000-0005-0000-0000-000088200000}"/>
    <cellStyle name="20 % - Akzent4 2 2 5 2 2" xfId="4169" xr:uid="{00000000-0005-0000-0000-000089200000}"/>
    <cellStyle name="20 % - Akzent4 2 2 5 2 2 2" xfId="4170" xr:uid="{00000000-0005-0000-0000-00008A200000}"/>
    <cellStyle name="20 % - Akzent4 2 2 5 2 2 2 2" xfId="39093" xr:uid="{00000000-0005-0000-0000-00008B200000}"/>
    <cellStyle name="20 % - Akzent4 2 2 5 2 2 3" xfId="28272" xr:uid="{00000000-0005-0000-0000-00008C200000}"/>
    <cellStyle name="20 % - Akzent4 2 2 5 2 3" xfId="4171" xr:uid="{00000000-0005-0000-0000-00008D200000}"/>
    <cellStyle name="20 % - Akzent4 2 2 5 2 3 2" xfId="33693" xr:uid="{00000000-0005-0000-0000-00008E200000}"/>
    <cellStyle name="20 % - Akzent4 2 2 5 2 4" xfId="22871" xr:uid="{00000000-0005-0000-0000-00008F200000}"/>
    <cellStyle name="20 % - Akzent4 2 2 5 3" xfId="4172" xr:uid="{00000000-0005-0000-0000-000090200000}"/>
    <cellStyle name="20 % - Akzent4 2 2 5 3 2" xfId="4173" xr:uid="{00000000-0005-0000-0000-000091200000}"/>
    <cellStyle name="20 % - Akzent4 2 2 5 3 2 2" xfId="4174" xr:uid="{00000000-0005-0000-0000-000092200000}"/>
    <cellStyle name="20 % - Akzent4 2 2 5 3 2 2 2" xfId="39751" xr:uid="{00000000-0005-0000-0000-000093200000}"/>
    <cellStyle name="20 % - Akzent4 2 2 5 3 2 3" xfId="28930" xr:uid="{00000000-0005-0000-0000-000094200000}"/>
    <cellStyle name="20 % - Akzent4 2 2 5 3 3" xfId="4175" xr:uid="{00000000-0005-0000-0000-000095200000}"/>
    <cellStyle name="20 % - Akzent4 2 2 5 3 3 2" xfId="34351" xr:uid="{00000000-0005-0000-0000-000096200000}"/>
    <cellStyle name="20 % - Akzent4 2 2 5 3 4" xfId="23529" xr:uid="{00000000-0005-0000-0000-000097200000}"/>
    <cellStyle name="20 % - Akzent4 2 2 5 4" xfId="4176" xr:uid="{00000000-0005-0000-0000-000098200000}"/>
    <cellStyle name="20 % - Akzent4 2 2 5 4 2" xfId="4177" xr:uid="{00000000-0005-0000-0000-000099200000}"/>
    <cellStyle name="20 % - Akzent4 2 2 5 4 2 2" xfId="4178" xr:uid="{00000000-0005-0000-0000-00009A200000}"/>
    <cellStyle name="20 % - Akzent4 2 2 5 4 2 2 2" xfId="40425" xr:uid="{00000000-0005-0000-0000-00009B200000}"/>
    <cellStyle name="20 % - Akzent4 2 2 5 4 2 3" xfId="29604" xr:uid="{00000000-0005-0000-0000-00009C200000}"/>
    <cellStyle name="20 % - Akzent4 2 2 5 4 3" xfId="4179" xr:uid="{00000000-0005-0000-0000-00009D200000}"/>
    <cellStyle name="20 % - Akzent4 2 2 5 4 3 2" xfId="35025" xr:uid="{00000000-0005-0000-0000-00009E200000}"/>
    <cellStyle name="20 % - Akzent4 2 2 5 4 4" xfId="24203" xr:uid="{00000000-0005-0000-0000-00009F200000}"/>
    <cellStyle name="20 % - Akzent4 2 2 5 5" xfId="4180" xr:uid="{00000000-0005-0000-0000-0000A0200000}"/>
    <cellStyle name="20 % - Akzent4 2 2 5 5 2" xfId="4181" xr:uid="{00000000-0005-0000-0000-0000A1200000}"/>
    <cellStyle name="20 % - Akzent4 2 2 5 5 2 2" xfId="4182" xr:uid="{00000000-0005-0000-0000-0000A2200000}"/>
    <cellStyle name="20 % - Akzent4 2 2 5 5 2 2 2" xfId="41099" xr:uid="{00000000-0005-0000-0000-0000A3200000}"/>
    <cellStyle name="20 % - Akzent4 2 2 5 5 2 3" xfId="30278" xr:uid="{00000000-0005-0000-0000-0000A4200000}"/>
    <cellStyle name="20 % - Akzent4 2 2 5 5 3" xfId="4183" xr:uid="{00000000-0005-0000-0000-0000A5200000}"/>
    <cellStyle name="20 % - Akzent4 2 2 5 5 3 2" xfId="35699" xr:uid="{00000000-0005-0000-0000-0000A6200000}"/>
    <cellStyle name="20 % - Akzent4 2 2 5 5 4" xfId="24877" xr:uid="{00000000-0005-0000-0000-0000A7200000}"/>
    <cellStyle name="20 % - Akzent4 2 2 5 6" xfId="4184" xr:uid="{00000000-0005-0000-0000-0000A8200000}"/>
    <cellStyle name="20 % - Akzent4 2 2 5 6 2" xfId="4185" xr:uid="{00000000-0005-0000-0000-0000A9200000}"/>
    <cellStyle name="20 % - Akzent4 2 2 5 6 2 2" xfId="4186" xr:uid="{00000000-0005-0000-0000-0000AA200000}"/>
    <cellStyle name="20 % - Akzent4 2 2 5 6 2 2 2" xfId="41773" xr:uid="{00000000-0005-0000-0000-0000AB200000}"/>
    <cellStyle name="20 % - Akzent4 2 2 5 6 2 3" xfId="30952" xr:uid="{00000000-0005-0000-0000-0000AC200000}"/>
    <cellStyle name="20 % - Akzent4 2 2 5 6 3" xfId="4187" xr:uid="{00000000-0005-0000-0000-0000AD200000}"/>
    <cellStyle name="20 % - Akzent4 2 2 5 6 3 2" xfId="36373" xr:uid="{00000000-0005-0000-0000-0000AE200000}"/>
    <cellStyle name="20 % - Akzent4 2 2 5 6 4" xfId="25551" xr:uid="{00000000-0005-0000-0000-0000AF200000}"/>
    <cellStyle name="20 % - Akzent4 2 2 5 7" xfId="4188" xr:uid="{00000000-0005-0000-0000-0000B0200000}"/>
    <cellStyle name="20 % - Akzent4 2 2 5 7 2" xfId="4189" xr:uid="{00000000-0005-0000-0000-0000B1200000}"/>
    <cellStyle name="20 % - Akzent4 2 2 5 7 2 2" xfId="4190" xr:uid="{00000000-0005-0000-0000-0000B2200000}"/>
    <cellStyle name="20 % - Akzent4 2 2 5 7 2 2 2" xfId="42447" xr:uid="{00000000-0005-0000-0000-0000B3200000}"/>
    <cellStyle name="20 % - Akzent4 2 2 5 7 2 3" xfId="31626" xr:uid="{00000000-0005-0000-0000-0000B4200000}"/>
    <cellStyle name="20 % - Akzent4 2 2 5 7 3" xfId="4191" xr:uid="{00000000-0005-0000-0000-0000B5200000}"/>
    <cellStyle name="20 % - Akzent4 2 2 5 7 3 2" xfId="37047" xr:uid="{00000000-0005-0000-0000-0000B6200000}"/>
    <cellStyle name="20 % - Akzent4 2 2 5 7 4" xfId="26225" xr:uid="{00000000-0005-0000-0000-0000B7200000}"/>
    <cellStyle name="20 % - Akzent4 2 2 5 8" xfId="4192" xr:uid="{00000000-0005-0000-0000-0000B8200000}"/>
    <cellStyle name="20 % - Akzent4 2 2 5 8 2" xfId="4193" xr:uid="{00000000-0005-0000-0000-0000B9200000}"/>
    <cellStyle name="20 % - Akzent4 2 2 5 8 2 2" xfId="4194" xr:uid="{00000000-0005-0000-0000-0000BA200000}"/>
    <cellStyle name="20 % - Akzent4 2 2 5 8 2 2 2" xfId="43140" xr:uid="{00000000-0005-0000-0000-0000BB200000}"/>
    <cellStyle name="20 % - Akzent4 2 2 5 8 2 3" xfId="32319" xr:uid="{00000000-0005-0000-0000-0000BC200000}"/>
    <cellStyle name="20 % - Akzent4 2 2 5 8 3" xfId="4195" xr:uid="{00000000-0005-0000-0000-0000BD200000}"/>
    <cellStyle name="20 % - Akzent4 2 2 5 8 3 2" xfId="37739" xr:uid="{00000000-0005-0000-0000-0000BE200000}"/>
    <cellStyle name="20 % - Akzent4 2 2 5 8 4" xfId="26918" xr:uid="{00000000-0005-0000-0000-0000BF200000}"/>
    <cellStyle name="20 % - Akzent4 2 2 5 9" xfId="4196" xr:uid="{00000000-0005-0000-0000-0000C0200000}"/>
    <cellStyle name="20 % - Akzent4 2 2 5 9 2" xfId="4197" xr:uid="{00000000-0005-0000-0000-0000C1200000}"/>
    <cellStyle name="20 % - Akzent4 2 2 5 9 2 2" xfId="38415" xr:uid="{00000000-0005-0000-0000-0000C2200000}"/>
    <cellStyle name="20 % - Akzent4 2 2 5 9 3" xfId="27594" xr:uid="{00000000-0005-0000-0000-0000C3200000}"/>
    <cellStyle name="20 % - Akzent4 2 2 6" xfId="4198" xr:uid="{00000000-0005-0000-0000-0000C4200000}"/>
    <cellStyle name="20 % - Akzent4 2 2 6 2" xfId="4199" xr:uid="{00000000-0005-0000-0000-0000C5200000}"/>
    <cellStyle name="20 % - Akzent4 2 2 6 2 2" xfId="4200" xr:uid="{00000000-0005-0000-0000-0000C6200000}"/>
    <cellStyle name="20 % - Akzent4 2 2 6 2 2 2" xfId="38698" xr:uid="{00000000-0005-0000-0000-0000C7200000}"/>
    <cellStyle name="20 % - Akzent4 2 2 6 2 3" xfId="27877" xr:uid="{00000000-0005-0000-0000-0000C8200000}"/>
    <cellStyle name="20 % - Akzent4 2 2 6 3" xfId="4201" xr:uid="{00000000-0005-0000-0000-0000C9200000}"/>
    <cellStyle name="20 % - Akzent4 2 2 6 3 2" xfId="33298" xr:uid="{00000000-0005-0000-0000-0000CA200000}"/>
    <cellStyle name="20 % - Akzent4 2 2 6 4" xfId="22476" xr:uid="{00000000-0005-0000-0000-0000CB200000}"/>
    <cellStyle name="20 % - Akzent4 2 2 7" xfId="4202" xr:uid="{00000000-0005-0000-0000-0000CC200000}"/>
    <cellStyle name="20 % - Akzent4 2 2 7 2" xfId="4203" xr:uid="{00000000-0005-0000-0000-0000CD200000}"/>
    <cellStyle name="20 % - Akzent4 2 2 7 2 2" xfId="4204" xr:uid="{00000000-0005-0000-0000-0000CE200000}"/>
    <cellStyle name="20 % - Akzent4 2 2 7 2 2 2" xfId="39356" xr:uid="{00000000-0005-0000-0000-0000CF200000}"/>
    <cellStyle name="20 % - Akzent4 2 2 7 2 3" xfId="28535" xr:uid="{00000000-0005-0000-0000-0000D0200000}"/>
    <cellStyle name="20 % - Akzent4 2 2 7 3" xfId="4205" xr:uid="{00000000-0005-0000-0000-0000D1200000}"/>
    <cellStyle name="20 % - Akzent4 2 2 7 3 2" xfId="33956" xr:uid="{00000000-0005-0000-0000-0000D2200000}"/>
    <cellStyle name="20 % - Akzent4 2 2 7 4" xfId="23134" xr:uid="{00000000-0005-0000-0000-0000D3200000}"/>
    <cellStyle name="20 % - Akzent4 2 2 8" xfId="4206" xr:uid="{00000000-0005-0000-0000-0000D4200000}"/>
    <cellStyle name="20 % - Akzent4 2 2 8 2" xfId="4207" xr:uid="{00000000-0005-0000-0000-0000D5200000}"/>
    <cellStyle name="20 % - Akzent4 2 2 8 2 2" xfId="4208" xr:uid="{00000000-0005-0000-0000-0000D6200000}"/>
    <cellStyle name="20 % - Akzent4 2 2 8 2 2 2" xfId="40031" xr:uid="{00000000-0005-0000-0000-0000D7200000}"/>
    <cellStyle name="20 % - Akzent4 2 2 8 2 3" xfId="29210" xr:uid="{00000000-0005-0000-0000-0000D8200000}"/>
    <cellStyle name="20 % - Akzent4 2 2 8 3" xfId="4209" xr:uid="{00000000-0005-0000-0000-0000D9200000}"/>
    <cellStyle name="20 % - Akzent4 2 2 8 3 2" xfId="34631" xr:uid="{00000000-0005-0000-0000-0000DA200000}"/>
    <cellStyle name="20 % - Akzent4 2 2 8 4" xfId="23809" xr:uid="{00000000-0005-0000-0000-0000DB200000}"/>
    <cellStyle name="20 % - Akzent4 2 2 9" xfId="4210" xr:uid="{00000000-0005-0000-0000-0000DC200000}"/>
    <cellStyle name="20 % - Akzent4 2 2 9 2" xfId="4211" xr:uid="{00000000-0005-0000-0000-0000DD200000}"/>
    <cellStyle name="20 % - Akzent4 2 2 9 2 2" xfId="4212" xr:uid="{00000000-0005-0000-0000-0000DE200000}"/>
    <cellStyle name="20 % - Akzent4 2 2 9 2 2 2" xfId="40704" xr:uid="{00000000-0005-0000-0000-0000DF200000}"/>
    <cellStyle name="20 % - Akzent4 2 2 9 2 3" xfId="29883" xr:uid="{00000000-0005-0000-0000-0000E0200000}"/>
    <cellStyle name="20 % - Akzent4 2 2 9 3" xfId="4213" xr:uid="{00000000-0005-0000-0000-0000E1200000}"/>
    <cellStyle name="20 % - Akzent4 2 2 9 3 2" xfId="35304" xr:uid="{00000000-0005-0000-0000-0000E2200000}"/>
    <cellStyle name="20 % - Akzent4 2 2 9 4" xfId="24482" xr:uid="{00000000-0005-0000-0000-0000E3200000}"/>
    <cellStyle name="20 % - Akzent4 2 3" xfId="4214" xr:uid="{00000000-0005-0000-0000-0000E4200000}"/>
    <cellStyle name="20 % - Akzent4 2 3 10" xfId="4215" xr:uid="{00000000-0005-0000-0000-0000E5200000}"/>
    <cellStyle name="20 % - Akzent4 2 3 10 2" xfId="4216" xr:uid="{00000000-0005-0000-0000-0000E6200000}"/>
    <cellStyle name="20 % - Akzent4 2 3 10 2 2" xfId="4217" xr:uid="{00000000-0005-0000-0000-0000E7200000}"/>
    <cellStyle name="20 % - Akzent4 2 3 10 2 2 2" xfId="42084" xr:uid="{00000000-0005-0000-0000-0000E8200000}"/>
    <cellStyle name="20 % - Akzent4 2 3 10 2 3" xfId="31263" xr:uid="{00000000-0005-0000-0000-0000E9200000}"/>
    <cellStyle name="20 % - Akzent4 2 3 10 3" xfId="4218" xr:uid="{00000000-0005-0000-0000-0000EA200000}"/>
    <cellStyle name="20 % - Akzent4 2 3 10 3 2" xfId="36684" xr:uid="{00000000-0005-0000-0000-0000EB200000}"/>
    <cellStyle name="20 % - Akzent4 2 3 10 4" xfId="25862" xr:uid="{00000000-0005-0000-0000-0000EC200000}"/>
    <cellStyle name="20 % - Akzent4 2 3 11" xfId="4219" xr:uid="{00000000-0005-0000-0000-0000ED200000}"/>
    <cellStyle name="20 % - Akzent4 2 3 11 2" xfId="4220" xr:uid="{00000000-0005-0000-0000-0000EE200000}"/>
    <cellStyle name="20 % - Akzent4 2 3 11 2 2" xfId="4221" xr:uid="{00000000-0005-0000-0000-0000EF200000}"/>
    <cellStyle name="20 % - Akzent4 2 3 11 2 2 2" xfId="42777" xr:uid="{00000000-0005-0000-0000-0000F0200000}"/>
    <cellStyle name="20 % - Akzent4 2 3 11 2 3" xfId="31956" xr:uid="{00000000-0005-0000-0000-0000F1200000}"/>
    <cellStyle name="20 % - Akzent4 2 3 11 3" xfId="4222" xr:uid="{00000000-0005-0000-0000-0000F2200000}"/>
    <cellStyle name="20 % - Akzent4 2 3 11 3 2" xfId="37376" xr:uid="{00000000-0005-0000-0000-0000F3200000}"/>
    <cellStyle name="20 % - Akzent4 2 3 11 4" xfId="26555" xr:uid="{00000000-0005-0000-0000-0000F4200000}"/>
    <cellStyle name="20 % - Akzent4 2 3 12" xfId="4223" xr:uid="{00000000-0005-0000-0000-0000F5200000}"/>
    <cellStyle name="20 % - Akzent4 2 3 12 2" xfId="4224" xr:uid="{00000000-0005-0000-0000-0000F6200000}"/>
    <cellStyle name="20 % - Akzent4 2 3 12 2 2" xfId="38052" xr:uid="{00000000-0005-0000-0000-0000F7200000}"/>
    <cellStyle name="20 % - Akzent4 2 3 12 3" xfId="27231" xr:uid="{00000000-0005-0000-0000-0000F8200000}"/>
    <cellStyle name="20 % - Akzent4 2 3 13" xfId="4225" xr:uid="{00000000-0005-0000-0000-0000F9200000}"/>
    <cellStyle name="20 % - Akzent4 2 3 13 2" xfId="32652" xr:uid="{00000000-0005-0000-0000-0000FA200000}"/>
    <cellStyle name="20 % - Akzent4 2 3 14" xfId="21830" xr:uid="{00000000-0005-0000-0000-0000FB200000}"/>
    <cellStyle name="20 % - Akzent4 2 3 2" xfId="4226" xr:uid="{00000000-0005-0000-0000-0000FC200000}"/>
    <cellStyle name="20 % - Akzent4 2 3 2 10" xfId="4227" xr:uid="{00000000-0005-0000-0000-0000FD200000}"/>
    <cellStyle name="20 % - Akzent4 2 3 2 10 2" xfId="4228" xr:uid="{00000000-0005-0000-0000-0000FE200000}"/>
    <cellStyle name="20 % - Akzent4 2 3 2 10 2 2" xfId="38184" xr:uid="{00000000-0005-0000-0000-0000FF200000}"/>
    <cellStyle name="20 % - Akzent4 2 3 2 10 3" xfId="27363" xr:uid="{00000000-0005-0000-0000-000000210000}"/>
    <cellStyle name="20 % - Akzent4 2 3 2 11" xfId="4229" xr:uid="{00000000-0005-0000-0000-000001210000}"/>
    <cellStyle name="20 % - Akzent4 2 3 2 11 2" xfId="32784" xr:uid="{00000000-0005-0000-0000-000002210000}"/>
    <cellStyle name="20 % - Akzent4 2 3 2 12" xfId="21962" xr:uid="{00000000-0005-0000-0000-000003210000}"/>
    <cellStyle name="20 % - Akzent4 2 3 2 2" xfId="4230" xr:uid="{00000000-0005-0000-0000-000004210000}"/>
    <cellStyle name="20 % - Akzent4 2 3 2 2 10" xfId="4231" xr:uid="{00000000-0005-0000-0000-000005210000}"/>
    <cellStyle name="20 % - Akzent4 2 3 2 2 10 2" xfId="33179" xr:uid="{00000000-0005-0000-0000-000006210000}"/>
    <cellStyle name="20 % - Akzent4 2 3 2 2 11" xfId="22357" xr:uid="{00000000-0005-0000-0000-000007210000}"/>
    <cellStyle name="20 % - Akzent4 2 3 2 2 2" xfId="4232" xr:uid="{00000000-0005-0000-0000-000008210000}"/>
    <cellStyle name="20 % - Akzent4 2 3 2 2 2 2" xfId="4233" xr:uid="{00000000-0005-0000-0000-000009210000}"/>
    <cellStyle name="20 % - Akzent4 2 3 2 2 2 2 2" xfId="4234" xr:uid="{00000000-0005-0000-0000-00000A210000}"/>
    <cellStyle name="20 % - Akzent4 2 3 2 2 2 2 2 2" xfId="39257" xr:uid="{00000000-0005-0000-0000-00000B210000}"/>
    <cellStyle name="20 % - Akzent4 2 3 2 2 2 2 3" xfId="28436" xr:uid="{00000000-0005-0000-0000-00000C210000}"/>
    <cellStyle name="20 % - Akzent4 2 3 2 2 2 3" xfId="4235" xr:uid="{00000000-0005-0000-0000-00000D210000}"/>
    <cellStyle name="20 % - Akzent4 2 3 2 2 2 3 2" xfId="33857" xr:uid="{00000000-0005-0000-0000-00000E210000}"/>
    <cellStyle name="20 % - Akzent4 2 3 2 2 2 4" xfId="23035" xr:uid="{00000000-0005-0000-0000-00000F210000}"/>
    <cellStyle name="20 % - Akzent4 2 3 2 2 3" xfId="4236" xr:uid="{00000000-0005-0000-0000-000010210000}"/>
    <cellStyle name="20 % - Akzent4 2 3 2 2 3 2" xfId="4237" xr:uid="{00000000-0005-0000-0000-000011210000}"/>
    <cellStyle name="20 % - Akzent4 2 3 2 2 3 2 2" xfId="4238" xr:uid="{00000000-0005-0000-0000-000012210000}"/>
    <cellStyle name="20 % - Akzent4 2 3 2 2 3 2 2 2" xfId="39915" xr:uid="{00000000-0005-0000-0000-000013210000}"/>
    <cellStyle name="20 % - Akzent4 2 3 2 2 3 2 3" xfId="29094" xr:uid="{00000000-0005-0000-0000-000014210000}"/>
    <cellStyle name="20 % - Akzent4 2 3 2 2 3 3" xfId="4239" xr:uid="{00000000-0005-0000-0000-000015210000}"/>
    <cellStyle name="20 % - Akzent4 2 3 2 2 3 3 2" xfId="34515" xr:uid="{00000000-0005-0000-0000-000016210000}"/>
    <cellStyle name="20 % - Akzent4 2 3 2 2 3 4" xfId="23693" xr:uid="{00000000-0005-0000-0000-000017210000}"/>
    <cellStyle name="20 % - Akzent4 2 3 2 2 4" xfId="4240" xr:uid="{00000000-0005-0000-0000-000018210000}"/>
    <cellStyle name="20 % - Akzent4 2 3 2 2 4 2" xfId="4241" xr:uid="{00000000-0005-0000-0000-000019210000}"/>
    <cellStyle name="20 % - Akzent4 2 3 2 2 4 2 2" xfId="4242" xr:uid="{00000000-0005-0000-0000-00001A210000}"/>
    <cellStyle name="20 % - Akzent4 2 3 2 2 4 2 2 2" xfId="40589" xr:uid="{00000000-0005-0000-0000-00001B210000}"/>
    <cellStyle name="20 % - Akzent4 2 3 2 2 4 2 3" xfId="29768" xr:uid="{00000000-0005-0000-0000-00001C210000}"/>
    <cellStyle name="20 % - Akzent4 2 3 2 2 4 3" xfId="4243" xr:uid="{00000000-0005-0000-0000-00001D210000}"/>
    <cellStyle name="20 % - Akzent4 2 3 2 2 4 3 2" xfId="35189" xr:uid="{00000000-0005-0000-0000-00001E210000}"/>
    <cellStyle name="20 % - Akzent4 2 3 2 2 4 4" xfId="24367" xr:uid="{00000000-0005-0000-0000-00001F210000}"/>
    <cellStyle name="20 % - Akzent4 2 3 2 2 5" xfId="4244" xr:uid="{00000000-0005-0000-0000-000020210000}"/>
    <cellStyle name="20 % - Akzent4 2 3 2 2 5 2" xfId="4245" xr:uid="{00000000-0005-0000-0000-000021210000}"/>
    <cellStyle name="20 % - Akzent4 2 3 2 2 5 2 2" xfId="4246" xr:uid="{00000000-0005-0000-0000-000022210000}"/>
    <cellStyle name="20 % - Akzent4 2 3 2 2 5 2 2 2" xfId="41263" xr:uid="{00000000-0005-0000-0000-000023210000}"/>
    <cellStyle name="20 % - Akzent4 2 3 2 2 5 2 3" xfId="30442" xr:uid="{00000000-0005-0000-0000-000024210000}"/>
    <cellStyle name="20 % - Akzent4 2 3 2 2 5 3" xfId="4247" xr:uid="{00000000-0005-0000-0000-000025210000}"/>
    <cellStyle name="20 % - Akzent4 2 3 2 2 5 3 2" xfId="35863" xr:uid="{00000000-0005-0000-0000-000026210000}"/>
    <cellStyle name="20 % - Akzent4 2 3 2 2 5 4" xfId="25041" xr:uid="{00000000-0005-0000-0000-000027210000}"/>
    <cellStyle name="20 % - Akzent4 2 3 2 2 6" xfId="4248" xr:uid="{00000000-0005-0000-0000-000028210000}"/>
    <cellStyle name="20 % - Akzent4 2 3 2 2 6 2" xfId="4249" xr:uid="{00000000-0005-0000-0000-000029210000}"/>
    <cellStyle name="20 % - Akzent4 2 3 2 2 6 2 2" xfId="4250" xr:uid="{00000000-0005-0000-0000-00002A210000}"/>
    <cellStyle name="20 % - Akzent4 2 3 2 2 6 2 2 2" xfId="41937" xr:uid="{00000000-0005-0000-0000-00002B210000}"/>
    <cellStyle name="20 % - Akzent4 2 3 2 2 6 2 3" xfId="31116" xr:uid="{00000000-0005-0000-0000-00002C210000}"/>
    <cellStyle name="20 % - Akzent4 2 3 2 2 6 3" xfId="4251" xr:uid="{00000000-0005-0000-0000-00002D210000}"/>
    <cellStyle name="20 % - Akzent4 2 3 2 2 6 3 2" xfId="36537" xr:uid="{00000000-0005-0000-0000-00002E210000}"/>
    <cellStyle name="20 % - Akzent4 2 3 2 2 6 4" xfId="25715" xr:uid="{00000000-0005-0000-0000-00002F210000}"/>
    <cellStyle name="20 % - Akzent4 2 3 2 2 7" xfId="4252" xr:uid="{00000000-0005-0000-0000-000030210000}"/>
    <cellStyle name="20 % - Akzent4 2 3 2 2 7 2" xfId="4253" xr:uid="{00000000-0005-0000-0000-000031210000}"/>
    <cellStyle name="20 % - Akzent4 2 3 2 2 7 2 2" xfId="4254" xr:uid="{00000000-0005-0000-0000-000032210000}"/>
    <cellStyle name="20 % - Akzent4 2 3 2 2 7 2 2 2" xfId="42611" xr:uid="{00000000-0005-0000-0000-000033210000}"/>
    <cellStyle name="20 % - Akzent4 2 3 2 2 7 2 3" xfId="31790" xr:uid="{00000000-0005-0000-0000-000034210000}"/>
    <cellStyle name="20 % - Akzent4 2 3 2 2 7 3" xfId="4255" xr:uid="{00000000-0005-0000-0000-000035210000}"/>
    <cellStyle name="20 % - Akzent4 2 3 2 2 7 3 2" xfId="37211" xr:uid="{00000000-0005-0000-0000-000036210000}"/>
    <cellStyle name="20 % - Akzent4 2 3 2 2 7 4" xfId="26389" xr:uid="{00000000-0005-0000-0000-000037210000}"/>
    <cellStyle name="20 % - Akzent4 2 3 2 2 8" xfId="4256" xr:uid="{00000000-0005-0000-0000-000038210000}"/>
    <cellStyle name="20 % - Akzent4 2 3 2 2 8 2" xfId="4257" xr:uid="{00000000-0005-0000-0000-000039210000}"/>
    <cellStyle name="20 % - Akzent4 2 3 2 2 8 2 2" xfId="4258" xr:uid="{00000000-0005-0000-0000-00003A210000}"/>
    <cellStyle name="20 % - Akzent4 2 3 2 2 8 2 2 2" xfId="43304" xr:uid="{00000000-0005-0000-0000-00003B210000}"/>
    <cellStyle name="20 % - Akzent4 2 3 2 2 8 2 3" xfId="32483" xr:uid="{00000000-0005-0000-0000-00003C210000}"/>
    <cellStyle name="20 % - Akzent4 2 3 2 2 8 3" xfId="4259" xr:uid="{00000000-0005-0000-0000-00003D210000}"/>
    <cellStyle name="20 % - Akzent4 2 3 2 2 8 3 2" xfId="37903" xr:uid="{00000000-0005-0000-0000-00003E210000}"/>
    <cellStyle name="20 % - Akzent4 2 3 2 2 8 4" xfId="27082" xr:uid="{00000000-0005-0000-0000-00003F210000}"/>
    <cellStyle name="20 % - Akzent4 2 3 2 2 9" xfId="4260" xr:uid="{00000000-0005-0000-0000-000040210000}"/>
    <cellStyle name="20 % - Akzent4 2 3 2 2 9 2" xfId="4261" xr:uid="{00000000-0005-0000-0000-000041210000}"/>
    <cellStyle name="20 % - Akzent4 2 3 2 2 9 2 2" xfId="38579" xr:uid="{00000000-0005-0000-0000-000042210000}"/>
    <cellStyle name="20 % - Akzent4 2 3 2 2 9 3" xfId="27758" xr:uid="{00000000-0005-0000-0000-000043210000}"/>
    <cellStyle name="20 % - Akzent4 2 3 2 3" xfId="4262" xr:uid="{00000000-0005-0000-0000-000044210000}"/>
    <cellStyle name="20 % - Akzent4 2 3 2 3 2" xfId="4263" xr:uid="{00000000-0005-0000-0000-000045210000}"/>
    <cellStyle name="20 % - Akzent4 2 3 2 3 2 2" xfId="4264" xr:uid="{00000000-0005-0000-0000-000046210000}"/>
    <cellStyle name="20 % - Akzent4 2 3 2 3 2 2 2" xfId="38862" xr:uid="{00000000-0005-0000-0000-000047210000}"/>
    <cellStyle name="20 % - Akzent4 2 3 2 3 2 3" xfId="28041" xr:uid="{00000000-0005-0000-0000-000048210000}"/>
    <cellStyle name="20 % - Akzent4 2 3 2 3 3" xfId="4265" xr:uid="{00000000-0005-0000-0000-000049210000}"/>
    <cellStyle name="20 % - Akzent4 2 3 2 3 3 2" xfId="33462" xr:uid="{00000000-0005-0000-0000-00004A210000}"/>
    <cellStyle name="20 % - Akzent4 2 3 2 3 4" xfId="22640" xr:uid="{00000000-0005-0000-0000-00004B210000}"/>
    <cellStyle name="20 % - Akzent4 2 3 2 4" xfId="4266" xr:uid="{00000000-0005-0000-0000-00004C210000}"/>
    <cellStyle name="20 % - Akzent4 2 3 2 4 2" xfId="4267" xr:uid="{00000000-0005-0000-0000-00004D210000}"/>
    <cellStyle name="20 % - Akzent4 2 3 2 4 2 2" xfId="4268" xr:uid="{00000000-0005-0000-0000-00004E210000}"/>
    <cellStyle name="20 % - Akzent4 2 3 2 4 2 2 2" xfId="39520" xr:uid="{00000000-0005-0000-0000-00004F210000}"/>
    <cellStyle name="20 % - Akzent4 2 3 2 4 2 3" xfId="28699" xr:uid="{00000000-0005-0000-0000-000050210000}"/>
    <cellStyle name="20 % - Akzent4 2 3 2 4 3" xfId="4269" xr:uid="{00000000-0005-0000-0000-000051210000}"/>
    <cellStyle name="20 % - Akzent4 2 3 2 4 3 2" xfId="34120" xr:uid="{00000000-0005-0000-0000-000052210000}"/>
    <cellStyle name="20 % - Akzent4 2 3 2 4 4" xfId="23298" xr:uid="{00000000-0005-0000-0000-000053210000}"/>
    <cellStyle name="20 % - Akzent4 2 3 2 5" xfId="4270" xr:uid="{00000000-0005-0000-0000-000054210000}"/>
    <cellStyle name="20 % - Akzent4 2 3 2 5 2" xfId="4271" xr:uid="{00000000-0005-0000-0000-000055210000}"/>
    <cellStyle name="20 % - Akzent4 2 3 2 5 2 2" xfId="4272" xr:uid="{00000000-0005-0000-0000-000056210000}"/>
    <cellStyle name="20 % - Akzent4 2 3 2 5 2 2 2" xfId="40194" xr:uid="{00000000-0005-0000-0000-000057210000}"/>
    <cellStyle name="20 % - Akzent4 2 3 2 5 2 3" xfId="29373" xr:uid="{00000000-0005-0000-0000-000058210000}"/>
    <cellStyle name="20 % - Akzent4 2 3 2 5 3" xfId="4273" xr:uid="{00000000-0005-0000-0000-000059210000}"/>
    <cellStyle name="20 % - Akzent4 2 3 2 5 3 2" xfId="34794" xr:uid="{00000000-0005-0000-0000-00005A210000}"/>
    <cellStyle name="20 % - Akzent4 2 3 2 5 4" xfId="23972" xr:uid="{00000000-0005-0000-0000-00005B210000}"/>
    <cellStyle name="20 % - Akzent4 2 3 2 6" xfId="4274" xr:uid="{00000000-0005-0000-0000-00005C210000}"/>
    <cellStyle name="20 % - Akzent4 2 3 2 6 2" xfId="4275" xr:uid="{00000000-0005-0000-0000-00005D210000}"/>
    <cellStyle name="20 % - Akzent4 2 3 2 6 2 2" xfId="4276" xr:uid="{00000000-0005-0000-0000-00005E210000}"/>
    <cellStyle name="20 % - Akzent4 2 3 2 6 2 2 2" xfId="40868" xr:uid="{00000000-0005-0000-0000-00005F210000}"/>
    <cellStyle name="20 % - Akzent4 2 3 2 6 2 3" xfId="30047" xr:uid="{00000000-0005-0000-0000-000060210000}"/>
    <cellStyle name="20 % - Akzent4 2 3 2 6 3" xfId="4277" xr:uid="{00000000-0005-0000-0000-000061210000}"/>
    <cellStyle name="20 % - Akzent4 2 3 2 6 3 2" xfId="35468" xr:uid="{00000000-0005-0000-0000-000062210000}"/>
    <cellStyle name="20 % - Akzent4 2 3 2 6 4" xfId="24646" xr:uid="{00000000-0005-0000-0000-000063210000}"/>
    <cellStyle name="20 % - Akzent4 2 3 2 7" xfId="4278" xr:uid="{00000000-0005-0000-0000-000064210000}"/>
    <cellStyle name="20 % - Akzent4 2 3 2 7 2" xfId="4279" xr:uid="{00000000-0005-0000-0000-000065210000}"/>
    <cellStyle name="20 % - Akzent4 2 3 2 7 2 2" xfId="4280" xr:uid="{00000000-0005-0000-0000-000066210000}"/>
    <cellStyle name="20 % - Akzent4 2 3 2 7 2 2 2" xfId="41542" xr:uid="{00000000-0005-0000-0000-000067210000}"/>
    <cellStyle name="20 % - Akzent4 2 3 2 7 2 3" xfId="30721" xr:uid="{00000000-0005-0000-0000-000068210000}"/>
    <cellStyle name="20 % - Akzent4 2 3 2 7 3" xfId="4281" xr:uid="{00000000-0005-0000-0000-000069210000}"/>
    <cellStyle name="20 % - Akzent4 2 3 2 7 3 2" xfId="36142" xr:uid="{00000000-0005-0000-0000-00006A210000}"/>
    <cellStyle name="20 % - Akzent4 2 3 2 7 4" xfId="25320" xr:uid="{00000000-0005-0000-0000-00006B210000}"/>
    <cellStyle name="20 % - Akzent4 2 3 2 8" xfId="4282" xr:uid="{00000000-0005-0000-0000-00006C210000}"/>
    <cellStyle name="20 % - Akzent4 2 3 2 8 2" xfId="4283" xr:uid="{00000000-0005-0000-0000-00006D210000}"/>
    <cellStyle name="20 % - Akzent4 2 3 2 8 2 2" xfId="4284" xr:uid="{00000000-0005-0000-0000-00006E210000}"/>
    <cellStyle name="20 % - Akzent4 2 3 2 8 2 2 2" xfId="42216" xr:uid="{00000000-0005-0000-0000-00006F210000}"/>
    <cellStyle name="20 % - Akzent4 2 3 2 8 2 3" xfId="31395" xr:uid="{00000000-0005-0000-0000-000070210000}"/>
    <cellStyle name="20 % - Akzent4 2 3 2 8 3" xfId="4285" xr:uid="{00000000-0005-0000-0000-000071210000}"/>
    <cellStyle name="20 % - Akzent4 2 3 2 8 3 2" xfId="36816" xr:uid="{00000000-0005-0000-0000-000072210000}"/>
    <cellStyle name="20 % - Akzent4 2 3 2 8 4" xfId="25994" xr:uid="{00000000-0005-0000-0000-000073210000}"/>
    <cellStyle name="20 % - Akzent4 2 3 2 9" xfId="4286" xr:uid="{00000000-0005-0000-0000-000074210000}"/>
    <cellStyle name="20 % - Akzent4 2 3 2 9 2" xfId="4287" xr:uid="{00000000-0005-0000-0000-000075210000}"/>
    <cellStyle name="20 % - Akzent4 2 3 2 9 2 2" xfId="4288" xr:uid="{00000000-0005-0000-0000-000076210000}"/>
    <cellStyle name="20 % - Akzent4 2 3 2 9 2 2 2" xfId="42909" xr:uid="{00000000-0005-0000-0000-000077210000}"/>
    <cellStyle name="20 % - Akzent4 2 3 2 9 2 3" xfId="32088" xr:uid="{00000000-0005-0000-0000-000078210000}"/>
    <cellStyle name="20 % - Akzent4 2 3 2 9 3" xfId="4289" xr:uid="{00000000-0005-0000-0000-000079210000}"/>
    <cellStyle name="20 % - Akzent4 2 3 2 9 3 2" xfId="37508" xr:uid="{00000000-0005-0000-0000-00007A210000}"/>
    <cellStyle name="20 % - Akzent4 2 3 2 9 4" xfId="26687" xr:uid="{00000000-0005-0000-0000-00007B210000}"/>
    <cellStyle name="20 % - Akzent4 2 3 3" xfId="4290" xr:uid="{00000000-0005-0000-0000-00007C210000}"/>
    <cellStyle name="20 % - Akzent4 2 3 3 10" xfId="4291" xr:uid="{00000000-0005-0000-0000-00007D210000}"/>
    <cellStyle name="20 % - Akzent4 2 3 3 10 2" xfId="32916" xr:uid="{00000000-0005-0000-0000-00007E210000}"/>
    <cellStyle name="20 % - Akzent4 2 3 3 11" xfId="22094" xr:uid="{00000000-0005-0000-0000-00007F210000}"/>
    <cellStyle name="20 % - Akzent4 2 3 3 2" xfId="4292" xr:uid="{00000000-0005-0000-0000-000080210000}"/>
    <cellStyle name="20 % - Akzent4 2 3 3 2 2" xfId="4293" xr:uid="{00000000-0005-0000-0000-000081210000}"/>
    <cellStyle name="20 % - Akzent4 2 3 3 2 2 2" xfId="4294" xr:uid="{00000000-0005-0000-0000-000082210000}"/>
    <cellStyle name="20 % - Akzent4 2 3 3 2 2 2 2" xfId="38994" xr:uid="{00000000-0005-0000-0000-000083210000}"/>
    <cellStyle name="20 % - Akzent4 2 3 3 2 2 3" xfId="28173" xr:uid="{00000000-0005-0000-0000-000084210000}"/>
    <cellStyle name="20 % - Akzent4 2 3 3 2 3" xfId="4295" xr:uid="{00000000-0005-0000-0000-000085210000}"/>
    <cellStyle name="20 % - Akzent4 2 3 3 2 3 2" xfId="33594" xr:uid="{00000000-0005-0000-0000-000086210000}"/>
    <cellStyle name="20 % - Akzent4 2 3 3 2 4" xfId="22772" xr:uid="{00000000-0005-0000-0000-000087210000}"/>
    <cellStyle name="20 % - Akzent4 2 3 3 3" xfId="4296" xr:uid="{00000000-0005-0000-0000-000088210000}"/>
    <cellStyle name="20 % - Akzent4 2 3 3 3 2" xfId="4297" xr:uid="{00000000-0005-0000-0000-000089210000}"/>
    <cellStyle name="20 % - Akzent4 2 3 3 3 2 2" xfId="4298" xr:uid="{00000000-0005-0000-0000-00008A210000}"/>
    <cellStyle name="20 % - Akzent4 2 3 3 3 2 2 2" xfId="39652" xr:uid="{00000000-0005-0000-0000-00008B210000}"/>
    <cellStyle name="20 % - Akzent4 2 3 3 3 2 3" xfId="28831" xr:uid="{00000000-0005-0000-0000-00008C210000}"/>
    <cellStyle name="20 % - Akzent4 2 3 3 3 3" xfId="4299" xr:uid="{00000000-0005-0000-0000-00008D210000}"/>
    <cellStyle name="20 % - Akzent4 2 3 3 3 3 2" xfId="34252" xr:uid="{00000000-0005-0000-0000-00008E210000}"/>
    <cellStyle name="20 % - Akzent4 2 3 3 3 4" xfId="23430" xr:uid="{00000000-0005-0000-0000-00008F210000}"/>
    <cellStyle name="20 % - Akzent4 2 3 3 4" xfId="4300" xr:uid="{00000000-0005-0000-0000-000090210000}"/>
    <cellStyle name="20 % - Akzent4 2 3 3 4 2" xfId="4301" xr:uid="{00000000-0005-0000-0000-000091210000}"/>
    <cellStyle name="20 % - Akzent4 2 3 3 4 2 2" xfId="4302" xr:uid="{00000000-0005-0000-0000-000092210000}"/>
    <cellStyle name="20 % - Akzent4 2 3 3 4 2 2 2" xfId="40326" xr:uid="{00000000-0005-0000-0000-000093210000}"/>
    <cellStyle name="20 % - Akzent4 2 3 3 4 2 3" xfId="29505" xr:uid="{00000000-0005-0000-0000-000094210000}"/>
    <cellStyle name="20 % - Akzent4 2 3 3 4 3" xfId="4303" xr:uid="{00000000-0005-0000-0000-000095210000}"/>
    <cellStyle name="20 % - Akzent4 2 3 3 4 3 2" xfId="34926" xr:uid="{00000000-0005-0000-0000-000096210000}"/>
    <cellStyle name="20 % - Akzent4 2 3 3 4 4" xfId="24104" xr:uid="{00000000-0005-0000-0000-000097210000}"/>
    <cellStyle name="20 % - Akzent4 2 3 3 5" xfId="4304" xr:uid="{00000000-0005-0000-0000-000098210000}"/>
    <cellStyle name="20 % - Akzent4 2 3 3 5 2" xfId="4305" xr:uid="{00000000-0005-0000-0000-000099210000}"/>
    <cellStyle name="20 % - Akzent4 2 3 3 5 2 2" xfId="4306" xr:uid="{00000000-0005-0000-0000-00009A210000}"/>
    <cellStyle name="20 % - Akzent4 2 3 3 5 2 2 2" xfId="41000" xr:uid="{00000000-0005-0000-0000-00009B210000}"/>
    <cellStyle name="20 % - Akzent4 2 3 3 5 2 3" xfId="30179" xr:uid="{00000000-0005-0000-0000-00009C210000}"/>
    <cellStyle name="20 % - Akzent4 2 3 3 5 3" xfId="4307" xr:uid="{00000000-0005-0000-0000-00009D210000}"/>
    <cellStyle name="20 % - Akzent4 2 3 3 5 3 2" xfId="35600" xr:uid="{00000000-0005-0000-0000-00009E210000}"/>
    <cellStyle name="20 % - Akzent4 2 3 3 5 4" xfId="24778" xr:uid="{00000000-0005-0000-0000-00009F210000}"/>
    <cellStyle name="20 % - Akzent4 2 3 3 6" xfId="4308" xr:uid="{00000000-0005-0000-0000-0000A0210000}"/>
    <cellStyle name="20 % - Akzent4 2 3 3 6 2" xfId="4309" xr:uid="{00000000-0005-0000-0000-0000A1210000}"/>
    <cellStyle name="20 % - Akzent4 2 3 3 6 2 2" xfId="4310" xr:uid="{00000000-0005-0000-0000-0000A2210000}"/>
    <cellStyle name="20 % - Akzent4 2 3 3 6 2 2 2" xfId="41674" xr:uid="{00000000-0005-0000-0000-0000A3210000}"/>
    <cellStyle name="20 % - Akzent4 2 3 3 6 2 3" xfId="30853" xr:uid="{00000000-0005-0000-0000-0000A4210000}"/>
    <cellStyle name="20 % - Akzent4 2 3 3 6 3" xfId="4311" xr:uid="{00000000-0005-0000-0000-0000A5210000}"/>
    <cellStyle name="20 % - Akzent4 2 3 3 6 3 2" xfId="36274" xr:uid="{00000000-0005-0000-0000-0000A6210000}"/>
    <cellStyle name="20 % - Akzent4 2 3 3 6 4" xfId="25452" xr:uid="{00000000-0005-0000-0000-0000A7210000}"/>
    <cellStyle name="20 % - Akzent4 2 3 3 7" xfId="4312" xr:uid="{00000000-0005-0000-0000-0000A8210000}"/>
    <cellStyle name="20 % - Akzent4 2 3 3 7 2" xfId="4313" xr:uid="{00000000-0005-0000-0000-0000A9210000}"/>
    <cellStyle name="20 % - Akzent4 2 3 3 7 2 2" xfId="4314" xr:uid="{00000000-0005-0000-0000-0000AA210000}"/>
    <cellStyle name="20 % - Akzent4 2 3 3 7 2 2 2" xfId="42348" xr:uid="{00000000-0005-0000-0000-0000AB210000}"/>
    <cellStyle name="20 % - Akzent4 2 3 3 7 2 3" xfId="31527" xr:uid="{00000000-0005-0000-0000-0000AC210000}"/>
    <cellStyle name="20 % - Akzent4 2 3 3 7 3" xfId="4315" xr:uid="{00000000-0005-0000-0000-0000AD210000}"/>
    <cellStyle name="20 % - Akzent4 2 3 3 7 3 2" xfId="36948" xr:uid="{00000000-0005-0000-0000-0000AE210000}"/>
    <cellStyle name="20 % - Akzent4 2 3 3 7 4" xfId="26126" xr:uid="{00000000-0005-0000-0000-0000AF210000}"/>
    <cellStyle name="20 % - Akzent4 2 3 3 8" xfId="4316" xr:uid="{00000000-0005-0000-0000-0000B0210000}"/>
    <cellStyle name="20 % - Akzent4 2 3 3 8 2" xfId="4317" xr:uid="{00000000-0005-0000-0000-0000B1210000}"/>
    <cellStyle name="20 % - Akzent4 2 3 3 8 2 2" xfId="4318" xr:uid="{00000000-0005-0000-0000-0000B2210000}"/>
    <cellStyle name="20 % - Akzent4 2 3 3 8 2 2 2" xfId="43041" xr:uid="{00000000-0005-0000-0000-0000B3210000}"/>
    <cellStyle name="20 % - Akzent4 2 3 3 8 2 3" xfId="32220" xr:uid="{00000000-0005-0000-0000-0000B4210000}"/>
    <cellStyle name="20 % - Akzent4 2 3 3 8 3" xfId="4319" xr:uid="{00000000-0005-0000-0000-0000B5210000}"/>
    <cellStyle name="20 % - Akzent4 2 3 3 8 3 2" xfId="37640" xr:uid="{00000000-0005-0000-0000-0000B6210000}"/>
    <cellStyle name="20 % - Akzent4 2 3 3 8 4" xfId="26819" xr:uid="{00000000-0005-0000-0000-0000B7210000}"/>
    <cellStyle name="20 % - Akzent4 2 3 3 9" xfId="4320" xr:uid="{00000000-0005-0000-0000-0000B8210000}"/>
    <cellStyle name="20 % - Akzent4 2 3 3 9 2" xfId="4321" xr:uid="{00000000-0005-0000-0000-0000B9210000}"/>
    <cellStyle name="20 % - Akzent4 2 3 3 9 2 2" xfId="38316" xr:uid="{00000000-0005-0000-0000-0000BA210000}"/>
    <cellStyle name="20 % - Akzent4 2 3 3 9 3" xfId="27495" xr:uid="{00000000-0005-0000-0000-0000BB210000}"/>
    <cellStyle name="20 % - Akzent4 2 3 4" xfId="4322" xr:uid="{00000000-0005-0000-0000-0000BC210000}"/>
    <cellStyle name="20 % - Akzent4 2 3 4 10" xfId="4323" xr:uid="{00000000-0005-0000-0000-0000BD210000}"/>
    <cellStyle name="20 % - Akzent4 2 3 4 10 2" xfId="33047" xr:uid="{00000000-0005-0000-0000-0000BE210000}"/>
    <cellStyle name="20 % - Akzent4 2 3 4 11" xfId="22225" xr:uid="{00000000-0005-0000-0000-0000BF210000}"/>
    <cellStyle name="20 % - Akzent4 2 3 4 2" xfId="4324" xr:uid="{00000000-0005-0000-0000-0000C0210000}"/>
    <cellStyle name="20 % - Akzent4 2 3 4 2 2" xfId="4325" xr:uid="{00000000-0005-0000-0000-0000C1210000}"/>
    <cellStyle name="20 % - Akzent4 2 3 4 2 2 2" xfId="4326" xr:uid="{00000000-0005-0000-0000-0000C2210000}"/>
    <cellStyle name="20 % - Akzent4 2 3 4 2 2 2 2" xfId="39125" xr:uid="{00000000-0005-0000-0000-0000C3210000}"/>
    <cellStyle name="20 % - Akzent4 2 3 4 2 2 3" xfId="28304" xr:uid="{00000000-0005-0000-0000-0000C4210000}"/>
    <cellStyle name="20 % - Akzent4 2 3 4 2 3" xfId="4327" xr:uid="{00000000-0005-0000-0000-0000C5210000}"/>
    <cellStyle name="20 % - Akzent4 2 3 4 2 3 2" xfId="33725" xr:uid="{00000000-0005-0000-0000-0000C6210000}"/>
    <cellStyle name="20 % - Akzent4 2 3 4 2 4" xfId="22903" xr:uid="{00000000-0005-0000-0000-0000C7210000}"/>
    <cellStyle name="20 % - Akzent4 2 3 4 3" xfId="4328" xr:uid="{00000000-0005-0000-0000-0000C8210000}"/>
    <cellStyle name="20 % - Akzent4 2 3 4 3 2" xfId="4329" xr:uid="{00000000-0005-0000-0000-0000C9210000}"/>
    <cellStyle name="20 % - Akzent4 2 3 4 3 2 2" xfId="4330" xr:uid="{00000000-0005-0000-0000-0000CA210000}"/>
    <cellStyle name="20 % - Akzent4 2 3 4 3 2 2 2" xfId="39783" xr:uid="{00000000-0005-0000-0000-0000CB210000}"/>
    <cellStyle name="20 % - Akzent4 2 3 4 3 2 3" xfId="28962" xr:uid="{00000000-0005-0000-0000-0000CC210000}"/>
    <cellStyle name="20 % - Akzent4 2 3 4 3 3" xfId="4331" xr:uid="{00000000-0005-0000-0000-0000CD210000}"/>
    <cellStyle name="20 % - Akzent4 2 3 4 3 3 2" xfId="34383" xr:uid="{00000000-0005-0000-0000-0000CE210000}"/>
    <cellStyle name="20 % - Akzent4 2 3 4 3 4" xfId="23561" xr:uid="{00000000-0005-0000-0000-0000CF210000}"/>
    <cellStyle name="20 % - Akzent4 2 3 4 4" xfId="4332" xr:uid="{00000000-0005-0000-0000-0000D0210000}"/>
    <cellStyle name="20 % - Akzent4 2 3 4 4 2" xfId="4333" xr:uid="{00000000-0005-0000-0000-0000D1210000}"/>
    <cellStyle name="20 % - Akzent4 2 3 4 4 2 2" xfId="4334" xr:uid="{00000000-0005-0000-0000-0000D2210000}"/>
    <cellStyle name="20 % - Akzent4 2 3 4 4 2 2 2" xfId="40457" xr:uid="{00000000-0005-0000-0000-0000D3210000}"/>
    <cellStyle name="20 % - Akzent4 2 3 4 4 2 3" xfId="29636" xr:uid="{00000000-0005-0000-0000-0000D4210000}"/>
    <cellStyle name="20 % - Akzent4 2 3 4 4 3" xfId="4335" xr:uid="{00000000-0005-0000-0000-0000D5210000}"/>
    <cellStyle name="20 % - Akzent4 2 3 4 4 3 2" xfId="35057" xr:uid="{00000000-0005-0000-0000-0000D6210000}"/>
    <cellStyle name="20 % - Akzent4 2 3 4 4 4" xfId="24235" xr:uid="{00000000-0005-0000-0000-0000D7210000}"/>
    <cellStyle name="20 % - Akzent4 2 3 4 5" xfId="4336" xr:uid="{00000000-0005-0000-0000-0000D8210000}"/>
    <cellStyle name="20 % - Akzent4 2 3 4 5 2" xfId="4337" xr:uid="{00000000-0005-0000-0000-0000D9210000}"/>
    <cellStyle name="20 % - Akzent4 2 3 4 5 2 2" xfId="4338" xr:uid="{00000000-0005-0000-0000-0000DA210000}"/>
    <cellStyle name="20 % - Akzent4 2 3 4 5 2 2 2" xfId="41131" xr:uid="{00000000-0005-0000-0000-0000DB210000}"/>
    <cellStyle name="20 % - Akzent4 2 3 4 5 2 3" xfId="30310" xr:uid="{00000000-0005-0000-0000-0000DC210000}"/>
    <cellStyle name="20 % - Akzent4 2 3 4 5 3" xfId="4339" xr:uid="{00000000-0005-0000-0000-0000DD210000}"/>
    <cellStyle name="20 % - Akzent4 2 3 4 5 3 2" xfId="35731" xr:uid="{00000000-0005-0000-0000-0000DE210000}"/>
    <cellStyle name="20 % - Akzent4 2 3 4 5 4" xfId="24909" xr:uid="{00000000-0005-0000-0000-0000DF210000}"/>
    <cellStyle name="20 % - Akzent4 2 3 4 6" xfId="4340" xr:uid="{00000000-0005-0000-0000-0000E0210000}"/>
    <cellStyle name="20 % - Akzent4 2 3 4 6 2" xfId="4341" xr:uid="{00000000-0005-0000-0000-0000E1210000}"/>
    <cellStyle name="20 % - Akzent4 2 3 4 6 2 2" xfId="4342" xr:uid="{00000000-0005-0000-0000-0000E2210000}"/>
    <cellStyle name="20 % - Akzent4 2 3 4 6 2 2 2" xfId="41805" xr:uid="{00000000-0005-0000-0000-0000E3210000}"/>
    <cellStyle name="20 % - Akzent4 2 3 4 6 2 3" xfId="30984" xr:uid="{00000000-0005-0000-0000-0000E4210000}"/>
    <cellStyle name="20 % - Akzent4 2 3 4 6 3" xfId="4343" xr:uid="{00000000-0005-0000-0000-0000E5210000}"/>
    <cellStyle name="20 % - Akzent4 2 3 4 6 3 2" xfId="36405" xr:uid="{00000000-0005-0000-0000-0000E6210000}"/>
    <cellStyle name="20 % - Akzent4 2 3 4 6 4" xfId="25583" xr:uid="{00000000-0005-0000-0000-0000E7210000}"/>
    <cellStyle name="20 % - Akzent4 2 3 4 7" xfId="4344" xr:uid="{00000000-0005-0000-0000-0000E8210000}"/>
    <cellStyle name="20 % - Akzent4 2 3 4 7 2" xfId="4345" xr:uid="{00000000-0005-0000-0000-0000E9210000}"/>
    <cellStyle name="20 % - Akzent4 2 3 4 7 2 2" xfId="4346" xr:uid="{00000000-0005-0000-0000-0000EA210000}"/>
    <cellStyle name="20 % - Akzent4 2 3 4 7 2 2 2" xfId="42479" xr:uid="{00000000-0005-0000-0000-0000EB210000}"/>
    <cellStyle name="20 % - Akzent4 2 3 4 7 2 3" xfId="31658" xr:uid="{00000000-0005-0000-0000-0000EC210000}"/>
    <cellStyle name="20 % - Akzent4 2 3 4 7 3" xfId="4347" xr:uid="{00000000-0005-0000-0000-0000ED210000}"/>
    <cellStyle name="20 % - Akzent4 2 3 4 7 3 2" xfId="37079" xr:uid="{00000000-0005-0000-0000-0000EE210000}"/>
    <cellStyle name="20 % - Akzent4 2 3 4 7 4" xfId="26257" xr:uid="{00000000-0005-0000-0000-0000EF210000}"/>
    <cellStyle name="20 % - Akzent4 2 3 4 8" xfId="4348" xr:uid="{00000000-0005-0000-0000-0000F0210000}"/>
    <cellStyle name="20 % - Akzent4 2 3 4 8 2" xfId="4349" xr:uid="{00000000-0005-0000-0000-0000F1210000}"/>
    <cellStyle name="20 % - Akzent4 2 3 4 8 2 2" xfId="4350" xr:uid="{00000000-0005-0000-0000-0000F2210000}"/>
    <cellStyle name="20 % - Akzent4 2 3 4 8 2 2 2" xfId="43172" xr:uid="{00000000-0005-0000-0000-0000F3210000}"/>
    <cellStyle name="20 % - Akzent4 2 3 4 8 2 3" xfId="32351" xr:uid="{00000000-0005-0000-0000-0000F4210000}"/>
    <cellStyle name="20 % - Akzent4 2 3 4 8 3" xfId="4351" xr:uid="{00000000-0005-0000-0000-0000F5210000}"/>
    <cellStyle name="20 % - Akzent4 2 3 4 8 3 2" xfId="37771" xr:uid="{00000000-0005-0000-0000-0000F6210000}"/>
    <cellStyle name="20 % - Akzent4 2 3 4 8 4" xfId="26950" xr:uid="{00000000-0005-0000-0000-0000F7210000}"/>
    <cellStyle name="20 % - Akzent4 2 3 4 9" xfId="4352" xr:uid="{00000000-0005-0000-0000-0000F8210000}"/>
    <cellStyle name="20 % - Akzent4 2 3 4 9 2" xfId="4353" xr:uid="{00000000-0005-0000-0000-0000F9210000}"/>
    <cellStyle name="20 % - Akzent4 2 3 4 9 2 2" xfId="38447" xr:uid="{00000000-0005-0000-0000-0000FA210000}"/>
    <cellStyle name="20 % - Akzent4 2 3 4 9 3" xfId="27626" xr:uid="{00000000-0005-0000-0000-0000FB210000}"/>
    <cellStyle name="20 % - Akzent4 2 3 5" xfId="4354" xr:uid="{00000000-0005-0000-0000-0000FC210000}"/>
    <cellStyle name="20 % - Akzent4 2 3 5 2" xfId="4355" xr:uid="{00000000-0005-0000-0000-0000FD210000}"/>
    <cellStyle name="20 % - Akzent4 2 3 5 2 2" xfId="4356" xr:uid="{00000000-0005-0000-0000-0000FE210000}"/>
    <cellStyle name="20 % - Akzent4 2 3 5 2 2 2" xfId="38730" xr:uid="{00000000-0005-0000-0000-0000FF210000}"/>
    <cellStyle name="20 % - Akzent4 2 3 5 2 3" xfId="27909" xr:uid="{00000000-0005-0000-0000-000000220000}"/>
    <cellStyle name="20 % - Akzent4 2 3 5 3" xfId="4357" xr:uid="{00000000-0005-0000-0000-000001220000}"/>
    <cellStyle name="20 % - Akzent4 2 3 5 3 2" xfId="33330" xr:uid="{00000000-0005-0000-0000-000002220000}"/>
    <cellStyle name="20 % - Akzent4 2 3 5 4" xfId="22508" xr:uid="{00000000-0005-0000-0000-000003220000}"/>
    <cellStyle name="20 % - Akzent4 2 3 6" xfId="4358" xr:uid="{00000000-0005-0000-0000-000004220000}"/>
    <cellStyle name="20 % - Akzent4 2 3 6 2" xfId="4359" xr:uid="{00000000-0005-0000-0000-000005220000}"/>
    <cellStyle name="20 % - Akzent4 2 3 6 2 2" xfId="4360" xr:uid="{00000000-0005-0000-0000-000006220000}"/>
    <cellStyle name="20 % - Akzent4 2 3 6 2 2 2" xfId="39388" xr:uid="{00000000-0005-0000-0000-000007220000}"/>
    <cellStyle name="20 % - Akzent4 2 3 6 2 3" xfId="28567" xr:uid="{00000000-0005-0000-0000-000008220000}"/>
    <cellStyle name="20 % - Akzent4 2 3 6 3" xfId="4361" xr:uid="{00000000-0005-0000-0000-000009220000}"/>
    <cellStyle name="20 % - Akzent4 2 3 6 3 2" xfId="33988" xr:uid="{00000000-0005-0000-0000-00000A220000}"/>
    <cellStyle name="20 % - Akzent4 2 3 6 4" xfId="23166" xr:uid="{00000000-0005-0000-0000-00000B220000}"/>
    <cellStyle name="20 % - Akzent4 2 3 7" xfId="4362" xr:uid="{00000000-0005-0000-0000-00000C220000}"/>
    <cellStyle name="20 % - Akzent4 2 3 7 2" xfId="4363" xr:uid="{00000000-0005-0000-0000-00000D220000}"/>
    <cellStyle name="20 % - Akzent4 2 3 7 2 2" xfId="4364" xr:uid="{00000000-0005-0000-0000-00000E220000}"/>
    <cellStyle name="20 % - Akzent4 2 3 7 2 2 2" xfId="40062" xr:uid="{00000000-0005-0000-0000-00000F220000}"/>
    <cellStyle name="20 % - Akzent4 2 3 7 2 3" xfId="29241" xr:uid="{00000000-0005-0000-0000-000010220000}"/>
    <cellStyle name="20 % - Akzent4 2 3 7 3" xfId="4365" xr:uid="{00000000-0005-0000-0000-000011220000}"/>
    <cellStyle name="20 % - Akzent4 2 3 7 3 2" xfId="34662" xr:uid="{00000000-0005-0000-0000-000012220000}"/>
    <cellStyle name="20 % - Akzent4 2 3 7 4" xfId="23840" xr:uid="{00000000-0005-0000-0000-000013220000}"/>
    <cellStyle name="20 % - Akzent4 2 3 8" xfId="4366" xr:uid="{00000000-0005-0000-0000-000014220000}"/>
    <cellStyle name="20 % - Akzent4 2 3 8 2" xfId="4367" xr:uid="{00000000-0005-0000-0000-000015220000}"/>
    <cellStyle name="20 % - Akzent4 2 3 8 2 2" xfId="4368" xr:uid="{00000000-0005-0000-0000-000016220000}"/>
    <cellStyle name="20 % - Akzent4 2 3 8 2 2 2" xfId="40736" xr:uid="{00000000-0005-0000-0000-000017220000}"/>
    <cellStyle name="20 % - Akzent4 2 3 8 2 3" xfId="29915" xr:uid="{00000000-0005-0000-0000-000018220000}"/>
    <cellStyle name="20 % - Akzent4 2 3 8 3" xfId="4369" xr:uid="{00000000-0005-0000-0000-000019220000}"/>
    <cellStyle name="20 % - Akzent4 2 3 8 3 2" xfId="35336" xr:uid="{00000000-0005-0000-0000-00001A220000}"/>
    <cellStyle name="20 % - Akzent4 2 3 8 4" xfId="24514" xr:uid="{00000000-0005-0000-0000-00001B220000}"/>
    <cellStyle name="20 % - Akzent4 2 3 9" xfId="4370" xr:uid="{00000000-0005-0000-0000-00001C220000}"/>
    <cellStyle name="20 % - Akzent4 2 3 9 2" xfId="4371" xr:uid="{00000000-0005-0000-0000-00001D220000}"/>
    <cellStyle name="20 % - Akzent4 2 3 9 2 2" xfId="4372" xr:uid="{00000000-0005-0000-0000-00001E220000}"/>
    <cellStyle name="20 % - Akzent4 2 3 9 2 2 2" xfId="41410" xr:uid="{00000000-0005-0000-0000-00001F220000}"/>
    <cellStyle name="20 % - Akzent4 2 3 9 2 3" xfId="30589" xr:uid="{00000000-0005-0000-0000-000020220000}"/>
    <cellStyle name="20 % - Akzent4 2 3 9 3" xfId="4373" xr:uid="{00000000-0005-0000-0000-000021220000}"/>
    <cellStyle name="20 % - Akzent4 2 3 9 3 2" xfId="36010" xr:uid="{00000000-0005-0000-0000-000022220000}"/>
    <cellStyle name="20 % - Akzent4 2 3 9 4" xfId="25188" xr:uid="{00000000-0005-0000-0000-000023220000}"/>
    <cellStyle name="20 % - Akzent4 2 4" xfId="4374" xr:uid="{00000000-0005-0000-0000-000024220000}"/>
    <cellStyle name="20 % - Akzent4 2 4 10" xfId="4375" xr:uid="{00000000-0005-0000-0000-000025220000}"/>
    <cellStyle name="20 % - Akzent4 2 4 10 2" xfId="4376" xr:uid="{00000000-0005-0000-0000-000026220000}"/>
    <cellStyle name="20 % - Akzent4 2 4 10 2 2" xfId="38119" xr:uid="{00000000-0005-0000-0000-000027220000}"/>
    <cellStyle name="20 % - Akzent4 2 4 10 3" xfId="27298" xr:uid="{00000000-0005-0000-0000-000028220000}"/>
    <cellStyle name="20 % - Akzent4 2 4 11" xfId="4377" xr:uid="{00000000-0005-0000-0000-000029220000}"/>
    <cellStyle name="20 % - Akzent4 2 4 11 2" xfId="32719" xr:uid="{00000000-0005-0000-0000-00002A220000}"/>
    <cellStyle name="20 % - Akzent4 2 4 12" xfId="21897" xr:uid="{00000000-0005-0000-0000-00002B220000}"/>
    <cellStyle name="20 % - Akzent4 2 4 2" xfId="4378" xr:uid="{00000000-0005-0000-0000-00002C220000}"/>
    <cellStyle name="20 % - Akzent4 2 4 2 10" xfId="4379" xr:uid="{00000000-0005-0000-0000-00002D220000}"/>
    <cellStyle name="20 % - Akzent4 2 4 2 10 2" xfId="33114" xr:uid="{00000000-0005-0000-0000-00002E220000}"/>
    <cellStyle name="20 % - Akzent4 2 4 2 11" xfId="22292" xr:uid="{00000000-0005-0000-0000-00002F220000}"/>
    <cellStyle name="20 % - Akzent4 2 4 2 2" xfId="4380" xr:uid="{00000000-0005-0000-0000-000030220000}"/>
    <cellStyle name="20 % - Akzent4 2 4 2 2 2" xfId="4381" xr:uid="{00000000-0005-0000-0000-000031220000}"/>
    <cellStyle name="20 % - Akzent4 2 4 2 2 2 2" xfId="4382" xr:uid="{00000000-0005-0000-0000-000032220000}"/>
    <cellStyle name="20 % - Akzent4 2 4 2 2 2 2 2" xfId="39192" xr:uid="{00000000-0005-0000-0000-000033220000}"/>
    <cellStyle name="20 % - Akzent4 2 4 2 2 2 3" xfId="28371" xr:uid="{00000000-0005-0000-0000-000034220000}"/>
    <cellStyle name="20 % - Akzent4 2 4 2 2 3" xfId="4383" xr:uid="{00000000-0005-0000-0000-000035220000}"/>
    <cellStyle name="20 % - Akzent4 2 4 2 2 3 2" xfId="33792" xr:uid="{00000000-0005-0000-0000-000036220000}"/>
    <cellStyle name="20 % - Akzent4 2 4 2 2 4" xfId="22970" xr:uid="{00000000-0005-0000-0000-000037220000}"/>
    <cellStyle name="20 % - Akzent4 2 4 2 3" xfId="4384" xr:uid="{00000000-0005-0000-0000-000038220000}"/>
    <cellStyle name="20 % - Akzent4 2 4 2 3 2" xfId="4385" xr:uid="{00000000-0005-0000-0000-000039220000}"/>
    <cellStyle name="20 % - Akzent4 2 4 2 3 2 2" xfId="4386" xr:uid="{00000000-0005-0000-0000-00003A220000}"/>
    <cellStyle name="20 % - Akzent4 2 4 2 3 2 2 2" xfId="39850" xr:uid="{00000000-0005-0000-0000-00003B220000}"/>
    <cellStyle name="20 % - Akzent4 2 4 2 3 2 3" xfId="29029" xr:uid="{00000000-0005-0000-0000-00003C220000}"/>
    <cellStyle name="20 % - Akzent4 2 4 2 3 3" xfId="4387" xr:uid="{00000000-0005-0000-0000-00003D220000}"/>
    <cellStyle name="20 % - Akzent4 2 4 2 3 3 2" xfId="34450" xr:uid="{00000000-0005-0000-0000-00003E220000}"/>
    <cellStyle name="20 % - Akzent4 2 4 2 3 4" xfId="23628" xr:uid="{00000000-0005-0000-0000-00003F220000}"/>
    <cellStyle name="20 % - Akzent4 2 4 2 4" xfId="4388" xr:uid="{00000000-0005-0000-0000-000040220000}"/>
    <cellStyle name="20 % - Akzent4 2 4 2 4 2" xfId="4389" xr:uid="{00000000-0005-0000-0000-000041220000}"/>
    <cellStyle name="20 % - Akzent4 2 4 2 4 2 2" xfId="4390" xr:uid="{00000000-0005-0000-0000-000042220000}"/>
    <cellStyle name="20 % - Akzent4 2 4 2 4 2 2 2" xfId="40524" xr:uid="{00000000-0005-0000-0000-000043220000}"/>
    <cellStyle name="20 % - Akzent4 2 4 2 4 2 3" xfId="29703" xr:uid="{00000000-0005-0000-0000-000044220000}"/>
    <cellStyle name="20 % - Akzent4 2 4 2 4 3" xfId="4391" xr:uid="{00000000-0005-0000-0000-000045220000}"/>
    <cellStyle name="20 % - Akzent4 2 4 2 4 3 2" xfId="35124" xr:uid="{00000000-0005-0000-0000-000046220000}"/>
    <cellStyle name="20 % - Akzent4 2 4 2 4 4" xfId="24302" xr:uid="{00000000-0005-0000-0000-000047220000}"/>
    <cellStyle name="20 % - Akzent4 2 4 2 5" xfId="4392" xr:uid="{00000000-0005-0000-0000-000048220000}"/>
    <cellStyle name="20 % - Akzent4 2 4 2 5 2" xfId="4393" xr:uid="{00000000-0005-0000-0000-000049220000}"/>
    <cellStyle name="20 % - Akzent4 2 4 2 5 2 2" xfId="4394" xr:uid="{00000000-0005-0000-0000-00004A220000}"/>
    <cellStyle name="20 % - Akzent4 2 4 2 5 2 2 2" xfId="41198" xr:uid="{00000000-0005-0000-0000-00004B220000}"/>
    <cellStyle name="20 % - Akzent4 2 4 2 5 2 3" xfId="30377" xr:uid="{00000000-0005-0000-0000-00004C220000}"/>
    <cellStyle name="20 % - Akzent4 2 4 2 5 3" xfId="4395" xr:uid="{00000000-0005-0000-0000-00004D220000}"/>
    <cellStyle name="20 % - Akzent4 2 4 2 5 3 2" xfId="35798" xr:uid="{00000000-0005-0000-0000-00004E220000}"/>
    <cellStyle name="20 % - Akzent4 2 4 2 5 4" xfId="24976" xr:uid="{00000000-0005-0000-0000-00004F220000}"/>
    <cellStyle name="20 % - Akzent4 2 4 2 6" xfId="4396" xr:uid="{00000000-0005-0000-0000-000050220000}"/>
    <cellStyle name="20 % - Akzent4 2 4 2 6 2" xfId="4397" xr:uid="{00000000-0005-0000-0000-000051220000}"/>
    <cellStyle name="20 % - Akzent4 2 4 2 6 2 2" xfId="4398" xr:uid="{00000000-0005-0000-0000-000052220000}"/>
    <cellStyle name="20 % - Akzent4 2 4 2 6 2 2 2" xfId="41872" xr:uid="{00000000-0005-0000-0000-000053220000}"/>
    <cellStyle name="20 % - Akzent4 2 4 2 6 2 3" xfId="31051" xr:uid="{00000000-0005-0000-0000-000054220000}"/>
    <cellStyle name="20 % - Akzent4 2 4 2 6 3" xfId="4399" xr:uid="{00000000-0005-0000-0000-000055220000}"/>
    <cellStyle name="20 % - Akzent4 2 4 2 6 3 2" xfId="36472" xr:uid="{00000000-0005-0000-0000-000056220000}"/>
    <cellStyle name="20 % - Akzent4 2 4 2 6 4" xfId="25650" xr:uid="{00000000-0005-0000-0000-000057220000}"/>
    <cellStyle name="20 % - Akzent4 2 4 2 7" xfId="4400" xr:uid="{00000000-0005-0000-0000-000058220000}"/>
    <cellStyle name="20 % - Akzent4 2 4 2 7 2" xfId="4401" xr:uid="{00000000-0005-0000-0000-000059220000}"/>
    <cellStyle name="20 % - Akzent4 2 4 2 7 2 2" xfId="4402" xr:uid="{00000000-0005-0000-0000-00005A220000}"/>
    <cellStyle name="20 % - Akzent4 2 4 2 7 2 2 2" xfId="42546" xr:uid="{00000000-0005-0000-0000-00005B220000}"/>
    <cellStyle name="20 % - Akzent4 2 4 2 7 2 3" xfId="31725" xr:uid="{00000000-0005-0000-0000-00005C220000}"/>
    <cellStyle name="20 % - Akzent4 2 4 2 7 3" xfId="4403" xr:uid="{00000000-0005-0000-0000-00005D220000}"/>
    <cellStyle name="20 % - Akzent4 2 4 2 7 3 2" xfId="37146" xr:uid="{00000000-0005-0000-0000-00005E220000}"/>
    <cellStyle name="20 % - Akzent4 2 4 2 7 4" xfId="26324" xr:uid="{00000000-0005-0000-0000-00005F220000}"/>
    <cellStyle name="20 % - Akzent4 2 4 2 8" xfId="4404" xr:uid="{00000000-0005-0000-0000-000060220000}"/>
    <cellStyle name="20 % - Akzent4 2 4 2 8 2" xfId="4405" xr:uid="{00000000-0005-0000-0000-000061220000}"/>
    <cellStyle name="20 % - Akzent4 2 4 2 8 2 2" xfId="4406" xr:uid="{00000000-0005-0000-0000-000062220000}"/>
    <cellStyle name="20 % - Akzent4 2 4 2 8 2 2 2" xfId="43239" xr:uid="{00000000-0005-0000-0000-000063220000}"/>
    <cellStyle name="20 % - Akzent4 2 4 2 8 2 3" xfId="32418" xr:uid="{00000000-0005-0000-0000-000064220000}"/>
    <cellStyle name="20 % - Akzent4 2 4 2 8 3" xfId="4407" xr:uid="{00000000-0005-0000-0000-000065220000}"/>
    <cellStyle name="20 % - Akzent4 2 4 2 8 3 2" xfId="37838" xr:uid="{00000000-0005-0000-0000-000066220000}"/>
    <cellStyle name="20 % - Akzent4 2 4 2 8 4" xfId="27017" xr:uid="{00000000-0005-0000-0000-000067220000}"/>
    <cellStyle name="20 % - Akzent4 2 4 2 9" xfId="4408" xr:uid="{00000000-0005-0000-0000-000068220000}"/>
    <cellStyle name="20 % - Akzent4 2 4 2 9 2" xfId="4409" xr:uid="{00000000-0005-0000-0000-000069220000}"/>
    <cellStyle name="20 % - Akzent4 2 4 2 9 2 2" xfId="38514" xr:uid="{00000000-0005-0000-0000-00006A220000}"/>
    <cellStyle name="20 % - Akzent4 2 4 2 9 3" xfId="27693" xr:uid="{00000000-0005-0000-0000-00006B220000}"/>
    <cellStyle name="20 % - Akzent4 2 4 3" xfId="4410" xr:uid="{00000000-0005-0000-0000-00006C220000}"/>
    <cellStyle name="20 % - Akzent4 2 4 3 2" xfId="4411" xr:uid="{00000000-0005-0000-0000-00006D220000}"/>
    <cellStyle name="20 % - Akzent4 2 4 3 2 2" xfId="4412" xr:uid="{00000000-0005-0000-0000-00006E220000}"/>
    <cellStyle name="20 % - Akzent4 2 4 3 2 2 2" xfId="38797" xr:uid="{00000000-0005-0000-0000-00006F220000}"/>
    <cellStyle name="20 % - Akzent4 2 4 3 2 3" xfId="27976" xr:uid="{00000000-0005-0000-0000-000070220000}"/>
    <cellStyle name="20 % - Akzent4 2 4 3 3" xfId="4413" xr:uid="{00000000-0005-0000-0000-000071220000}"/>
    <cellStyle name="20 % - Akzent4 2 4 3 3 2" xfId="33397" xr:uid="{00000000-0005-0000-0000-000072220000}"/>
    <cellStyle name="20 % - Akzent4 2 4 3 4" xfId="22575" xr:uid="{00000000-0005-0000-0000-000073220000}"/>
    <cellStyle name="20 % - Akzent4 2 4 4" xfId="4414" xr:uid="{00000000-0005-0000-0000-000074220000}"/>
    <cellStyle name="20 % - Akzent4 2 4 4 2" xfId="4415" xr:uid="{00000000-0005-0000-0000-000075220000}"/>
    <cellStyle name="20 % - Akzent4 2 4 4 2 2" xfId="4416" xr:uid="{00000000-0005-0000-0000-000076220000}"/>
    <cellStyle name="20 % - Akzent4 2 4 4 2 2 2" xfId="39455" xr:uid="{00000000-0005-0000-0000-000077220000}"/>
    <cellStyle name="20 % - Akzent4 2 4 4 2 3" xfId="28634" xr:uid="{00000000-0005-0000-0000-000078220000}"/>
    <cellStyle name="20 % - Akzent4 2 4 4 3" xfId="4417" xr:uid="{00000000-0005-0000-0000-000079220000}"/>
    <cellStyle name="20 % - Akzent4 2 4 4 3 2" xfId="34055" xr:uid="{00000000-0005-0000-0000-00007A220000}"/>
    <cellStyle name="20 % - Akzent4 2 4 4 4" xfId="23233" xr:uid="{00000000-0005-0000-0000-00007B220000}"/>
    <cellStyle name="20 % - Akzent4 2 4 5" xfId="4418" xr:uid="{00000000-0005-0000-0000-00007C220000}"/>
    <cellStyle name="20 % - Akzent4 2 4 5 2" xfId="4419" xr:uid="{00000000-0005-0000-0000-00007D220000}"/>
    <cellStyle name="20 % - Akzent4 2 4 5 2 2" xfId="4420" xr:uid="{00000000-0005-0000-0000-00007E220000}"/>
    <cellStyle name="20 % - Akzent4 2 4 5 2 2 2" xfId="40129" xr:uid="{00000000-0005-0000-0000-00007F220000}"/>
    <cellStyle name="20 % - Akzent4 2 4 5 2 3" xfId="29308" xr:uid="{00000000-0005-0000-0000-000080220000}"/>
    <cellStyle name="20 % - Akzent4 2 4 5 3" xfId="4421" xr:uid="{00000000-0005-0000-0000-000081220000}"/>
    <cellStyle name="20 % - Akzent4 2 4 5 3 2" xfId="34729" xr:uid="{00000000-0005-0000-0000-000082220000}"/>
    <cellStyle name="20 % - Akzent4 2 4 5 4" xfId="23907" xr:uid="{00000000-0005-0000-0000-000083220000}"/>
    <cellStyle name="20 % - Akzent4 2 4 6" xfId="4422" xr:uid="{00000000-0005-0000-0000-000084220000}"/>
    <cellStyle name="20 % - Akzent4 2 4 6 2" xfId="4423" xr:uid="{00000000-0005-0000-0000-000085220000}"/>
    <cellStyle name="20 % - Akzent4 2 4 6 2 2" xfId="4424" xr:uid="{00000000-0005-0000-0000-000086220000}"/>
    <cellStyle name="20 % - Akzent4 2 4 6 2 2 2" xfId="40803" xr:uid="{00000000-0005-0000-0000-000087220000}"/>
    <cellStyle name="20 % - Akzent4 2 4 6 2 3" xfId="29982" xr:uid="{00000000-0005-0000-0000-000088220000}"/>
    <cellStyle name="20 % - Akzent4 2 4 6 3" xfId="4425" xr:uid="{00000000-0005-0000-0000-000089220000}"/>
    <cellStyle name="20 % - Akzent4 2 4 6 3 2" xfId="35403" xr:uid="{00000000-0005-0000-0000-00008A220000}"/>
    <cellStyle name="20 % - Akzent4 2 4 6 4" xfId="24581" xr:uid="{00000000-0005-0000-0000-00008B220000}"/>
    <cellStyle name="20 % - Akzent4 2 4 7" xfId="4426" xr:uid="{00000000-0005-0000-0000-00008C220000}"/>
    <cellStyle name="20 % - Akzent4 2 4 7 2" xfId="4427" xr:uid="{00000000-0005-0000-0000-00008D220000}"/>
    <cellStyle name="20 % - Akzent4 2 4 7 2 2" xfId="4428" xr:uid="{00000000-0005-0000-0000-00008E220000}"/>
    <cellStyle name="20 % - Akzent4 2 4 7 2 2 2" xfId="41477" xr:uid="{00000000-0005-0000-0000-00008F220000}"/>
    <cellStyle name="20 % - Akzent4 2 4 7 2 3" xfId="30656" xr:uid="{00000000-0005-0000-0000-000090220000}"/>
    <cellStyle name="20 % - Akzent4 2 4 7 3" xfId="4429" xr:uid="{00000000-0005-0000-0000-000091220000}"/>
    <cellStyle name="20 % - Akzent4 2 4 7 3 2" xfId="36077" xr:uid="{00000000-0005-0000-0000-000092220000}"/>
    <cellStyle name="20 % - Akzent4 2 4 7 4" xfId="25255" xr:uid="{00000000-0005-0000-0000-000093220000}"/>
    <cellStyle name="20 % - Akzent4 2 4 8" xfId="4430" xr:uid="{00000000-0005-0000-0000-000094220000}"/>
    <cellStyle name="20 % - Akzent4 2 4 8 2" xfId="4431" xr:uid="{00000000-0005-0000-0000-000095220000}"/>
    <cellStyle name="20 % - Akzent4 2 4 8 2 2" xfId="4432" xr:uid="{00000000-0005-0000-0000-000096220000}"/>
    <cellStyle name="20 % - Akzent4 2 4 8 2 2 2" xfId="42151" xr:uid="{00000000-0005-0000-0000-000097220000}"/>
    <cellStyle name="20 % - Akzent4 2 4 8 2 3" xfId="31330" xr:uid="{00000000-0005-0000-0000-000098220000}"/>
    <cellStyle name="20 % - Akzent4 2 4 8 3" xfId="4433" xr:uid="{00000000-0005-0000-0000-000099220000}"/>
    <cellStyle name="20 % - Akzent4 2 4 8 3 2" xfId="36751" xr:uid="{00000000-0005-0000-0000-00009A220000}"/>
    <cellStyle name="20 % - Akzent4 2 4 8 4" xfId="25929" xr:uid="{00000000-0005-0000-0000-00009B220000}"/>
    <cellStyle name="20 % - Akzent4 2 4 9" xfId="4434" xr:uid="{00000000-0005-0000-0000-00009C220000}"/>
    <cellStyle name="20 % - Akzent4 2 4 9 2" xfId="4435" xr:uid="{00000000-0005-0000-0000-00009D220000}"/>
    <cellStyle name="20 % - Akzent4 2 4 9 2 2" xfId="4436" xr:uid="{00000000-0005-0000-0000-00009E220000}"/>
    <cellStyle name="20 % - Akzent4 2 4 9 2 2 2" xfId="42844" xr:uid="{00000000-0005-0000-0000-00009F220000}"/>
    <cellStyle name="20 % - Akzent4 2 4 9 2 3" xfId="32023" xr:uid="{00000000-0005-0000-0000-0000A0220000}"/>
    <cellStyle name="20 % - Akzent4 2 4 9 3" xfId="4437" xr:uid="{00000000-0005-0000-0000-0000A1220000}"/>
    <cellStyle name="20 % - Akzent4 2 4 9 3 2" xfId="37443" xr:uid="{00000000-0005-0000-0000-0000A2220000}"/>
    <cellStyle name="20 % - Akzent4 2 4 9 4" xfId="26622" xr:uid="{00000000-0005-0000-0000-0000A3220000}"/>
    <cellStyle name="20 % - Akzent4 2 5" xfId="4438" xr:uid="{00000000-0005-0000-0000-0000A4220000}"/>
    <cellStyle name="20 % - Akzent4 2 5 10" xfId="4439" xr:uid="{00000000-0005-0000-0000-0000A5220000}"/>
    <cellStyle name="20 % - Akzent4 2 5 10 2" xfId="32851" xr:uid="{00000000-0005-0000-0000-0000A6220000}"/>
    <cellStyle name="20 % - Akzent4 2 5 11" xfId="22029" xr:uid="{00000000-0005-0000-0000-0000A7220000}"/>
    <cellStyle name="20 % - Akzent4 2 5 2" xfId="4440" xr:uid="{00000000-0005-0000-0000-0000A8220000}"/>
    <cellStyle name="20 % - Akzent4 2 5 2 2" xfId="4441" xr:uid="{00000000-0005-0000-0000-0000A9220000}"/>
    <cellStyle name="20 % - Akzent4 2 5 2 2 2" xfId="4442" xr:uid="{00000000-0005-0000-0000-0000AA220000}"/>
    <cellStyle name="20 % - Akzent4 2 5 2 2 2 2" xfId="38929" xr:uid="{00000000-0005-0000-0000-0000AB220000}"/>
    <cellStyle name="20 % - Akzent4 2 5 2 2 3" xfId="28108" xr:uid="{00000000-0005-0000-0000-0000AC220000}"/>
    <cellStyle name="20 % - Akzent4 2 5 2 3" xfId="4443" xr:uid="{00000000-0005-0000-0000-0000AD220000}"/>
    <cellStyle name="20 % - Akzent4 2 5 2 3 2" xfId="33529" xr:uid="{00000000-0005-0000-0000-0000AE220000}"/>
    <cellStyle name="20 % - Akzent4 2 5 2 4" xfId="22707" xr:uid="{00000000-0005-0000-0000-0000AF220000}"/>
    <cellStyle name="20 % - Akzent4 2 5 3" xfId="4444" xr:uid="{00000000-0005-0000-0000-0000B0220000}"/>
    <cellStyle name="20 % - Akzent4 2 5 3 2" xfId="4445" xr:uid="{00000000-0005-0000-0000-0000B1220000}"/>
    <cellStyle name="20 % - Akzent4 2 5 3 2 2" xfId="4446" xr:uid="{00000000-0005-0000-0000-0000B2220000}"/>
    <cellStyle name="20 % - Akzent4 2 5 3 2 2 2" xfId="39587" xr:uid="{00000000-0005-0000-0000-0000B3220000}"/>
    <cellStyle name="20 % - Akzent4 2 5 3 2 3" xfId="28766" xr:uid="{00000000-0005-0000-0000-0000B4220000}"/>
    <cellStyle name="20 % - Akzent4 2 5 3 3" xfId="4447" xr:uid="{00000000-0005-0000-0000-0000B5220000}"/>
    <cellStyle name="20 % - Akzent4 2 5 3 3 2" xfId="34187" xr:uid="{00000000-0005-0000-0000-0000B6220000}"/>
    <cellStyle name="20 % - Akzent4 2 5 3 4" xfId="23365" xr:uid="{00000000-0005-0000-0000-0000B7220000}"/>
    <cellStyle name="20 % - Akzent4 2 5 4" xfId="4448" xr:uid="{00000000-0005-0000-0000-0000B8220000}"/>
    <cellStyle name="20 % - Akzent4 2 5 4 2" xfId="4449" xr:uid="{00000000-0005-0000-0000-0000B9220000}"/>
    <cellStyle name="20 % - Akzent4 2 5 4 2 2" xfId="4450" xr:uid="{00000000-0005-0000-0000-0000BA220000}"/>
    <cellStyle name="20 % - Akzent4 2 5 4 2 2 2" xfId="40261" xr:uid="{00000000-0005-0000-0000-0000BB220000}"/>
    <cellStyle name="20 % - Akzent4 2 5 4 2 3" xfId="29440" xr:uid="{00000000-0005-0000-0000-0000BC220000}"/>
    <cellStyle name="20 % - Akzent4 2 5 4 3" xfId="4451" xr:uid="{00000000-0005-0000-0000-0000BD220000}"/>
    <cellStyle name="20 % - Akzent4 2 5 4 3 2" xfId="34861" xr:uid="{00000000-0005-0000-0000-0000BE220000}"/>
    <cellStyle name="20 % - Akzent4 2 5 4 4" xfId="24039" xr:uid="{00000000-0005-0000-0000-0000BF220000}"/>
    <cellStyle name="20 % - Akzent4 2 5 5" xfId="4452" xr:uid="{00000000-0005-0000-0000-0000C0220000}"/>
    <cellStyle name="20 % - Akzent4 2 5 5 2" xfId="4453" xr:uid="{00000000-0005-0000-0000-0000C1220000}"/>
    <cellStyle name="20 % - Akzent4 2 5 5 2 2" xfId="4454" xr:uid="{00000000-0005-0000-0000-0000C2220000}"/>
    <cellStyle name="20 % - Akzent4 2 5 5 2 2 2" xfId="40935" xr:uid="{00000000-0005-0000-0000-0000C3220000}"/>
    <cellStyle name="20 % - Akzent4 2 5 5 2 3" xfId="30114" xr:uid="{00000000-0005-0000-0000-0000C4220000}"/>
    <cellStyle name="20 % - Akzent4 2 5 5 3" xfId="4455" xr:uid="{00000000-0005-0000-0000-0000C5220000}"/>
    <cellStyle name="20 % - Akzent4 2 5 5 3 2" xfId="35535" xr:uid="{00000000-0005-0000-0000-0000C6220000}"/>
    <cellStyle name="20 % - Akzent4 2 5 5 4" xfId="24713" xr:uid="{00000000-0005-0000-0000-0000C7220000}"/>
    <cellStyle name="20 % - Akzent4 2 5 6" xfId="4456" xr:uid="{00000000-0005-0000-0000-0000C8220000}"/>
    <cellStyle name="20 % - Akzent4 2 5 6 2" xfId="4457" xr:uid="{00000000-0005-0000-0000-0000C9220000}"/>
    <cellStyle name="20 % - Akzent4 2 5 6 2 2" xfId="4458" xr:uid="{00000000-0005-0000-0000-0000CA220000}"/>
    <cellStyle name="20 % - Akzent4 2 5 6 2 2 2" xfId="41609" xr:uid="{00000000-0005-0000-0000-0000CB220000}"/>
    <cellStyle name="20 % - Akzent4 2 5 6 2 3" xfId="30788" xr:uid="{00000000-0005-0000-0000-0000CC220000}"/>
    <cellStyle name="20 % - Akzent4 2 5 6 3" xfId="4459" xr:uid="{00000000-0005-0000-0000-0000CD220000}"/>
    <cellStyle name="20 % - Akzent4 2 5 6 3 2" xfId="36209" xr:uid="{00000000-0005-0000-0000-0000CE220000}"/>
    <cellStyle name="20 % - Akzent4 2 5 6 4" xfId="25387" xr:uid="{00000000-0005-0000-0000-0000CF220000}"/>
    <cellStyle name="20 % - Akzent4 2 5 7" xfId="4460" xr:uid="{00000000-0005-0000-0000-0000D0220000}"/>
    <cellStyle name="20 % - Akzent4 2 5 7 2" xfId="4461" xr:uid="{00000000-0005-0000-0000-0000D1220000}"/>
    <cellStyle name="20 % - Akzent4 2 5 7 2 2" xfId="4462" xr:uid="{00000000-0005-0000-0000-0000D2220000}"/>
    <cellStyle name="20 % - Akzent4 2 5 7 2 2 2" xfId="42283" xr:uid="{00000000-0005-0000-0000-0000D3220000}"/>
    <cellStyle name="20 % - Akzent4 2 5 7 2 3" xfId="31462" xr:uid="{00000000-0005-0000-0000-0000D4220000}"/>
    <cellStyle name="20 % - Akzent4 2 5 7 3" xfId="4463" xr:uid="{00000000-0005-0000-0000-0000D5220000}"/>
    <cellStyle name="20 % - Akzent4 2 5 7 3 2" xfId="36883" xr:uid="{00000000-0005-0000-0000-0000D6220000}"/>
    <cellStyle name="20 % - Akzent4 2 5 7 4" xfId="26061" xr:uid="{00000000-0005-0000-0000-0000D7220000}"/>
    <cellStyle name="20 % - Akzent4 2 5 8" xfId="4464" xr:uid="{00000000-0005-0000-0000-0000D8220000}"/>
    <cellStyle name="20 % - Akzent4 2 5 8 2" xfId="4465" xr:uid="{00000000-0005-0000-0000-0000D9220000}"/>
    <cellStyle name="20 % - Akzent4 2 5 8 2 2" xfId="4466" xr:uid="{00000000-0005-0000-0000-0000DA220000}"/>
    <cellStyle name="20 % - Akzent4 2 5 8 2 2 2" xfId="42976" xr:uid="{00000000-0005-0000-0000-0000DB220000}"/>
    <cellStyle name="20 % - Akzent4 2 5 8 2 3" xfId="32155" xr:uid="{00000000-0005-0000-0000-0000DC220000}"/>
    <cellStyle name="20 % - Akzent4 2 5 8 3" xfId="4467" xr:uid="{00000000-0005-0000-0000-0000DD220000}"/>
    <cellStyle name="20 % - Akzent4 2 5 8 3 2" xfId="37575" xr:uid="{00000000-0005-0000-0000-0000DE220000}"/>
    <cellStyle name="20 % - Akzent4 2 5 8 4" xfId="26754" xr:uid="{00000000-0005-0000-0000-0000DF220000}"/>
    <cellStyle name="20 % - Akzent4 2 5 9" xfId="4468" xr:uid="{00000000-0005-0000-0000-0000E0220000}"/>
    <cellStyle name="20 % - Akzent4 2 5 9 2" xfId="4469" xr:uid="{00000000-0005-0000-0000-0000E1220000}"/>
    <cellStyle name="20 % - Akzent4 2 5 9 2 2" xfId="38251" xr:uid="{00000000-0005-0000-0000-0000E2220000}"/>
    <cellStyle name="20 % - Akzent4 2 5 9 3" xfId="27430" xr:uid="{00000000-0005-0000-0000-0000E3220000}"/>
    <cellStyle name="20 % - Akzent4 2 6" xfId="4470" xr:uid="{00000000-0005-0000-0000-0000E4220000}"/>
    <cellStyle name="20 % - Akzent4 2 6 10" xfId="4471" xr:uid="{00000000-0005-0000-0000-0000E5220000}"/>
    <cellStyle name="20 % - Akzent4 2 6 10 2" xfId="32982" xr:uid="{00000000-0005-0000-0000-0000E6220000}"/>
    <cellStyle name="20 % - Akzent4 2 6 11" xfId="22160" xr:uid="{00000000-0005-0000-0000-0000E7220000}"/>
    <cellStyle name="20 % - Akzent4 2 6 2" xfId="4472" xr:uid="{00000000-0005-0000-0000-0000E8220000}"/>
    <cellStyle name="20 % - Akzent4 2 6 2 2" xfId="4473" xr:uid="{00000000-0005-0000-0000-0000E9220000}"/>
    <cellStyle name="20 % - Akzent4 2 6 2 2 2" xfId="4474" xr:uid="{00000000-0005-0000-0000-0000EA220000}"/>
    <cellStyle name="20 % - Akzent4 2 6 2 2 2 2" xfId="39060" xr:uid="{00000000-0005-0000-0000-0000EB220000}"/>
    <cellStyle name="20 % - Akzent4 2 6 2 2 3" xfId="28239" xr:uid="{00000000-0005-0000-0000-0000EC220000}"/>
    <cellStyle name="20 % - Akzent4 2 6 2 3" xfId="4475" xr:uid="{00000000-0005-0000-0000-0000ED220000}"/>
    <cellStyle name="20 % - Akzent4 2 6 2 3 2" xfId="33660" xr:uid="{00000000-0005-0000-0000-0000EE220000}"/>
    <cellStyle name="20 % - Akzent4 2 6 2 4" xfId="22838" xr:uid="{00000000-0005-0000-0000-0000EF220000}"/>
    <cellStyle name="20 % - Akzent4 2 6 3" xfId="4476" xr:uid="{00000000-0005-0000-0000-0000F0220000}"/>
    <cellStyle name="20 % - Akzent4 2 6 3 2" xfId="4477" xr:uid="{00000000-0005-0000-0000-0000F1220000}"/>
    <cellStyle name="20 % - Akzent4 2 6 3 2 2" xfId="4478" xr:uid="{00000000-0005-0000-0000-0000F2220000}"/>
    <cellStyle name="20 % - Akzent4 2 6 3 2 2 2" xfId="39718" xr:uid="{00000000-0005-0000-0000-0000F3220000}"/>
    <cellStyle name="20 % - Akzent4 2 6 3 2 3" xfId="28897" xr:uid="{00000000-0005-0000-0000-0000F4220000}"/>
    <cellStyle name="20 % - Akzent4 2 6 3 3" xfId="4479" xr:uid="{00000000-0005-0000-0000-0000F5220000}"/>
    <cellStyle name="20 % - Akzent4 2 6 3 3 2" xfId="34318" xr:uid="{00000000-0005-0000-0000-0000F6220000}"/>
    <cellStyle name="20 % - Akzent4 2 6 3 4" xfId="23496" xr:uid="{00000000-0005-0000-0000-0000F7220000}"/>
    <cellStyle name="20 % - Akzent4 2 6 4" xfId="4480" xr:uid="{00000000-0005-0000-0000-0000F8220000}"/>
    <cellStyle name="20 % - Akzent4 2 6 4 2" xfId="4481" xr:uid="{00000000-0005-0000-0000-0000F9220000}"/>
    <cellStyle name="20 % - Akzent4 2 6 4 2 2" xfId="4482" xr:uid="{00000000-0005-0000-0000-0000FA220000}"/>
    <cellStyle name="20 % - Akzent4 2 6 4 2 2 2" xfId="40392" xr:uid="{00000000-0005-0000-0000-0000FB220000}"/>
    <cellStyle name="20 % - Akzent4 2 6 4 2 3" xfId="29571" xr:uid="{00000000-0005-0000-0000-0000FC220000}"/>
    <cellStyle name="20 % - Akzent4 2 6 4 3" xfId="4483" xr:uid="{00000000-0005-0000-0000-0000FD220000}"/>
    <cellStyle name="20 % - Akzent4 2 6 4 3 2" xfId="34992" xr:uid="{00000000-0005-0000-0000-0000FE220000}"/>
    <cellStyle name="20 % - Akzent4 2 6 4 4" xfId="24170" xr:uid="{00000000-0005-0000-0000-0000FF220000}"/>
    <cellStyle name="20 % - Akzent4 2 6 5" xfId="4484" xr:uid="{00000000-0005-0000-0000-000000230000}"/>
    <cellStyle name="20 % - Akzent4 2 6 5 2" xfId="4485" xr:uid="{00000000-0005-0000-0000-000001230000}"/>
    <cellStyle name="20 % - Akzent4 2 6 5 2 2" xfId="4486" xr:uid="{00000000-0005-0000-0000-000002230000}"/>
    <cellStyle name="20 % - Akzent4 2 6 5 2 2 2" xfId="41066" xr:uid="{00000000-0005-0000-0000-000003230000}"/>
    <cellStyle name="20 % - Akzent4 2 6 5 2 3" xfId="30245" xr:uid="{00000000-0005-0000-0000-000004230000}"/>
    <cellStyle name="20 % - Akzent4 2 6 5 3" xfId="4487" xr:uid="{00000000-0005-0000-0000-000005230000}"/>
    <cellStyle name="20 % - Akzent4 2 6 5 3 2" xfId="35666" xr:uid="{00000000-0005-0000-0000-000006230000}"/>
    <cellStyle name="20 % - Akzent4 2 6 5 4" xfId="24844" xr:uid="{00000000-0005-0000-0000-000007230000}"/>
    <cellStyle name="20 % - Akzent4 2 6 6" xfId="4488" xr:uid="{00000000-0005-0000-0000-000008230000}"/>
    <cellStyle name="20 % - Akzent4 2 6 6 2" xfId="4489" xr:uid="{00000000-0005-0000-0000-000009230000}"/>
    <cellStyle name="20 % - Akzent4 2 6 6 2 2" xfId="4490" xr:uid="{00000000-0005-0000-0000-00000A230000}"/>
    <cellStyle name="20 % - Akzent4 2 6 6 2 2 2" xfId="41740" xr:uid="{00000000-0005-0000-0000-00000B230000}"/>
    <cellStyle name="20 % - Akzent4 2 6 6 2 3" xfId="30919" xr:uid="{00000000-0005-0000-0000-00000C230000}"/>
    <cellStyle name="20 % - Akzent4 2 6 6 3" xfId="4491" xr:uid="{00000000-0005-0000-0000-00000D230000}"/>
    <cellStyle name="20 % - Akzent4 2 6 6 3 2" xfId="36340" xr:uid="{00000000-0005-0000-0000-00000E230000}"/>
    <cellStyle name="20 % - Akzent4 2 6 6 4" xfId="25518" xr:uid="{00000000-0005-0000-0000-00000F230000}"/>
    <cellStyle name="20 % - Akzent4 2 6 7" xfId="4492" xr:uid="{00000000-0005-0000-0000-000010230000}"/>
    <cellStyle name="20 % - Akzent4 2 6 7 2" xfId="4493" xr:uid="{00000000-0005-0000-0000-000011230000}"/>
    <cellStyle name="20 % - Akzent4 2 6 7 2 2" xfId="4494" xr:uid="{00000000-0005-0000-0000-000012230000}"/>
    <cellStyle name="20 % - Akzent4 2 6 7 2 2 2" xfId="42414" xr:uid="{00000000-0005-0000-0000-000013230000}"/>
    <cellStyle name="20 % - Akzent4 2 6 7 2 3" xfId="31593" xr:uid="{00000000-0005-0000-0000-000014230000}"/>
    <cellStyle name="20 % - Akzent4 2 6 7 3" xfId="4495" xr:uid="{00000000-0005-0000-0000-000015230000}"/>
    <cellStyle name="20 % - Akzent4 2 6 7 3 2" xfId="37014" xr:uid="{00000000-0005-0000-0000-000016230000}"/>
    <cellStyle name="20 % - Akzent4 2 6 7 4" xfId="26192" xr:uid="{00000000-0005-0000-0000-000017230000}"/>
    <cellStyle name="20 % - Akzent4 2 6 8" xfId="4496" xr:uid="{00000000-0005-0000-0000-000018230000}"/>
    <cellStyle name="20 % - Akzent4 2 6 8 2" xfId="4497" xr:uid="{00000000-0005-0000-0000-000019230000}"/>
    <cellStyle name="20 % - Akzent4 2 6 8 2 2" xfId="4498" xr:uid="{00000000-0005-0000-0000-00001A230000}"/>
    <cellStyle name="20 % - Akzent4 2 6 8 2 2 2" xfId="43107" xr:uid="{00000000-0005-0000-0000-00001B230000}"/>
    <cellStyle name="20 % - Akzent4 2 6 8 2 3" xfId="32286" xr:uid="{00000000-0005-0000-0000-00001C230000}"/>
    <cellStyle name="20 % - Akzent4 2 6 8 3" xfId="4499" xr:uid="{00000000-0005-0000-0000-00001D230000}"/>
    <cellStyle name="20 % - Akzent4 2 6 8 3 2" xfId="37706" xr:uid="{00000000-0005-0000-0000-00001E230000}"/>
    <cellStyle name="20 % - Akzent4 2 6 8 4" xfId="26885" xr:uid="{00000000-0005-0000-0000-00001F230000}"/>
    <cellStyle name="20 % - Akzent4 2 6 9" xfId="4500" xr:uid="{00000000-0005-0000-0000-000020230000}"/>
    <cellStyle name="20 % - Akzent4 2 6 9 2" xfId="4501" xr:uid="{00000000-0005-0000-0000-000021230000}"/>
    <cellStyle name="20 % - Akzent4 2 6 9 2 2" xfId="38382" xr:uid="{00000000-0005-0000-0000-000022230000}"/>
    <cellStyle name="20 % - Akzent4 2 6 9 3" xfId="27561" xr:uid="{00000000-0005-0000-0000-000023230000}"/>
    <cellStyle name="20 % - Akzent4 2 7" xfId="4502" xr:uid="{00000000-0005-0000-0000-000024230000}"/>
    <cellStyle name="20 % - Akzent4 2 7 2" xfId="4503" xr:uid="{00000000-0005-0000-0000-000025230000}"/>
    <cellStyle name="20 % - Akzent4 2 7 2 2" xfId="4504" xr:uid="{00000000-0005-0000-0000-000026230000}"/>
    <cellStyle name="20 % - Akzent4 2 7 2 2 2" xfId="38665" xr:uid="{00000000-0005-0000-0000-000027230000}"/>
    <cellStyle name="20 % - Akzent4 2 7 2 3" xfId="27844" xr:uid="{00000000-0005-0000-0000-000028230000}"/>
    <cellStyle name="20 % - Akzent4 2 7 3" xfId="4505" xr:uid="{00000000-0005-0000-0000-000029230000}"/>
    <cellStyle name="20 % - Akzent4 2 7 3 2" xfId="33265" xr:uid="{00000000-0005-0000-0000-00002A230000}"/>
    <cellStyle name="20 % - Akzent4 2 7 4" xfId="22443" xr:uid="{00000000-0005-0000-0000-00002B230000}"/>
    <cellStyle name="20 % - Akzent4 2 8" xfId="4506" xr:uid="{00000000-0005-0000-0000-00002C230000}"/>
    <cellStyle name="20 % - Akzent4 2 8 2" xfId="4507" xr:uid="{00000000-0005-0000-0000-00002D230000}"/>
    <cellStyle name="20 % - Akzent4 2 8 2 2" xfId="4508" xr:uid="{00000000-0005-0000-0000-00002E230000}"/>
    <cellStyle name="20 % - Akzent4 2 8 2 2 2" xfId="39323" xr:uid="{00000000-0005-0000-0000-00002F230000}"/>
    <cellStyle name="20 % - Akzent4 2 8 2 3" xfId="28502" xr:uid="{00000000-0005-0000-0000-000030230000}"/>
    <cellStyle name="20 % - Akzent4 2 8 3" xfId="4509" xr:uid="{00000000-0005-0000-0000-000031230000}"/>
    <cellStyle name="20 % - Akzent4 2 8 3 2" xfId="33923" xr:uid="{00000000-0005-0000-0000-000032230000}"/>
    <cellStyle name="20 % - Akzent4 2 8 4" xfId="23101" xr:uid="{00000000-0005-0000-0000-000033230000}"/>
    <cellStyle name="20 % - Akzent4 2 9" xfId="4510" xr:uid="{00000000-0005-0000-0000-000034230000}"/>
    <cellStyle name="20 % - Akzent4 2 9 2" xfId="4511" xr:uid="{00000000-0005-0000-0000-000035230000}"/>
    <cellStyle name="20 % - Akzent4 2 9 2 2" xfId="4512" xr:uid="{00000000-0005-0000-0000-000036230000}"/>
    <cellStyle name="20 % - Akzent4 2 9 2 2 2" xfId="39999" xr:uid="{00000000-0005-0000-0000-000037230000}"/>
    <cellStyle name="20 % - Akzent4 2 9 2 3" xfId="29178" xr:uid="{00000000-0005-0000-0000-000038230000}"/>
    <cellStyle name="20 % - Akzent4 2 9 3" xfId="4513" xr:uid="{00000000-0005-0000-0000-000039230000}"/>
    <cellStyle name="20 % - Akzent4 2 9 3 2" xfId="34599" xr:uid="{00000000-0005-0000-0000-00003A230000}"/>
    <cellStyle name="20 % - Akzent4 2 9 4" xfId="23777" xr:uid="{00000000-0005-0000-0000-00003B230000}"/>
    <cellStyle name="20 % - Akzent4 3" xfId="4514" xr:uid="{00000000-0005-0000-0000-00003C230000}"/>
    <cellStyle name="20 % - Akzent4 3 10" xfId="4515" xr:uid="{00000000-0005-0000-0000-00003D230000}"/>
    <cellStyle name="20 % - Akzent4 3 10 2" xfId="4516" xr:uid="{00000000-0005-0000-0000-00003E230000}"/>
    <cellStyle name="20 % - Akzent4 3 10 2 2" xfId="4517" xr:uid="{00000000-0005-0000-0000-00003F230000}"/>
    <cellStyle name="20 % - Akzent4 3 10 2 2 2" xfId="41359" xr:uid="{00000000-0005-0000-0000-000040230000}"/>
    <cellStyle name="20 % - Akzent4 3 10 2 3" xfId="30538" xr:uid="{00000000-0005-0000-0000-000041230000}"/>
    <cellStyle name="20 % - Akzent4 3 10 3" xfId="4518" xr:uid="{00000000-0005-0000-0000-000042230000}"/>
    <cellStyle name="20 % - Akzent4 3 10 3 2" xfId="35959" xr:uid="{00000000-0005-0000-0000-000043230000}"/>
    <cellStyle name="20 % - Akzent4 3 10 4" xfId="25137" xr:uid="{00000000-0005-0000-0000-000044230000}"/>
    <cellStyle name="20 % - Akzent4 3 11" xfId="4519" xr:uid="{00000000-0005-0000-0000-000045230000}"/>
    <cellStyle name="20 % - Akzent4 3 11 2" xfId="4520" xr:uid="{00000000-0005-0000-0000-000046230000}"/>
    <cellStyle name="20 % - Akzent4 3 11 2 2" xfId="4521" xr:uid="{00000000-0005-0000-0000-000047230000}"/>
    <cellStyle name="20 % - Akzent4 3 11 2 2 2" xfId="42033" xr:uid="{00000000-0005-0000-0000-000048230000}"/>
    <cellStyle name="20 % - Akzent4 3 11 2 3" xfId="31212" xr:uid="{00000000-0005-0000-0000-000049230000}"/>
    <cellStyle name="20 % - Akzent4 3 11 3" xfId="4522" xr:uid="{00000000-0005-0000-0000-00004A230000}"/>
    <cellStyle name="20 % - Akzent4 3 11 3 2" xfId="36633" xr:uid="{00000000-0005-0000-0000-00004B230000}"/>
    <cellStyle name="20 % - Akzent4 3 11 4" xfId="25811" xr:uid="{00000000-0005-0000-0000-00004C230000}"/>
    <cellStyle name="20 % - Akzent4 3 12" xfId="4523" xr:uid="{00000000-0005-0000-0000-00004D230000}"/>
    <cellStyle name="20 % - Akzent4 3 12 2" xfId="4524" xr:uid="{00000000-0005-0000-0000-00004E230000}"/>
    <cellStyle name="20 % - Akzent4 3 12 2 2" xfId="4525" xr:uid="{00000000-0005-0000-0000-00004F230000}"/>
    <cellStyle name="20 % - Akzent4 3 12 2 2 2" xfId="42726" xr:uid="{00000000-0005-0000-0000-000050230000}"/>
    <cellStyle name="20 % - Akzent4 3 12 2 3" xfId="31905" xr:uid="{00000000-0005-0000-0000-000051230000}"/>
    <cellStyle name="20 % - Akzent4 3 12 3" xfId="4526" xr:uid="{00000000-0005-0000-0000-000052230000}"/>
    <cellStyle name="20 % - Akzent4 3 12 3 2" xfId="37325" xr:uid="{00000000-0005-0000-0000-000053230000}"/>
    <cellStyle name="20 % - Akzent4 3 12 4" xfId="26504" xr:uid="{00000000-0005-0000-0000-000054230000}"/>
    <cellStyle name="20 % - Akzent4 3 13" xfId="4527" xr:uid="{00000000-0005-0000-0000-000055230000}"/>
    <cellStyle name="20 % - Akzent4 3 13 2" xfId="4528" xr:uid="{00000000-0005-0000-0000-000056230000}"/>
    <cellStyle name="20 % - Akzent4 3 13 2 2" xfId="38001" xr:uid="{00000000-0005-0000-0000-000057230000}"/>
    <cellStyle name="20 % - Akzent4 3 13 3" xfId="27180" xr:uid="{00000000-0005-0000-0000-000058230000}"/>
    <cellStyle name="20 % - Akzent4 3 14" xfId="4529" xr:uid="{00000000-0005-0000-0000-000059230000}"/>
    <cellStyle name="20 % - Akzent4 3 14 2" xfId="32601" xr:uid="{00000000-0005-0000-0000-00005A230000}"/>
    <cellStyle name="20 % - Akzent4 3 15" xfId="21779" xr:uid="{00000000-0005-0000-0000-00005B230000}"/>
    <cellStyle name="20 % - Akzent4 3 2" xfId="4530" xr:uid="{00000000-0005-0000-0000-00005C230000}"/>
    <cellStyle name="20 % - Akzent4 3 2 10" xfId="4531" xr:uid="{00000000-0005-0000-0000-00005D230000}"/>
    <cellStyle name="20 % - Akzent4 3 2 10 2" xfId="4532" xr:uid="{00000000-0005-0000-0000-00005E230000}"/>
    <cellStyle name="20 % - Akzent4 3 2 10 2 2" xfId="4533" xr:uid="{00000000-0005-0000-0000-00005F230000}"/>
    <cellStyle name="20 % - Akzent4 3 2 10 2 2 2" xfId="42098" xr:uid="{00000000-0005-0000-0000-000060230000}"/>
    <cellStyle name="20 % - Akzent4 3 2 10 2 3" xfId="31277" xr:uid="{00000000-0005-0000-0000-000061230000}"/>
    <cellStyle name="20 % - Akzent4 3 2 10 3" xfId="4534" xr:uid="{00000000-0005-0000-0000-000062230000}"/>
    <cellStyle name="20 % - Akzent4 3 2 10 3 2" xfId="36698" xr:uid="{00000000-0005-0000-0000-000063230000}"/>
    <cellStyle name="20 % - Akzent4 3 2 10 4" xfId="25876" xr:uid="{00000000-0005-0000-0000-000064230000}"/>
    <cellStyle name="20 % - Akzent4 3 2 11" xfId="4535" xr:uid="{00000000-0005-0000-0000-000065230000}"/>
    <cellStyle name="20 % - Akzent4 3 2 11 2" xfId="4536" xr:uid="{00000000-0005-0000-0000-000066230000}"/>
    <cellStyle name="20 % - Akzent4 3 2 11 2 2" xfId="4537" xr:uid="{00000000-0005-0000-0000-000067230000}"/>
    <cellStyle name="20 % - Akzent4 3 2 11 2 2 2" xfId="42791" xr:uid="{00000000-0005-0000-0000-000068230000}"/>
    <cellStyle name="20 % - Akzent4 3 2 11 2 3" xfId="31970" xr:uid="{00000000-0005-0000-0000-000069230000}"/>
    <cellStyle name="20 % - Akzent4 3 2 11 3" xfId="4538" xr:uid="{00000000-0005-0000-0000-00006A230000}"/>
    <cellStyle name="20 % - Akzent4 3 2 11 3 2" xfId="37390" xr:uid="{00000000-0005-0000-0000-00006B230000}"/>
    <cellStyle name="20 % - Akzent4 3 2 11 4" xfId="26569" xr:uid="{00000000-0005-0000-0000-00006C230000}"/>
    <cellStyle name="20 % - Akzent4 3 2 12" xfId="4539" xr:uid="{00000000-0005-0000-0000-00006D230000}"/>
    <cellStyle name="20 % - Akzent4 3 2 12 2" xfId="4540" xr:uid="{00000000-0005-0000-0000-00006E230000}"/>
    <cellStyle name="20 % - Akzent4 3 2 12 2 2" xfId="38066" xr:uid="{00000000-0005-0000-0000-00006F230000}"/>
    <cellStyle name="20 % - Akzent4 3 2 12 3" xfId="27245" xr:uid="{00000000-0005-0000-0000-000070230000}"/>
    <cellStyle name="20 % - Akzent4 3 2 13" xfId="4541" xr:uid="{00000000-0005-0000-0000-000071230000}"/>
    <cellStyle name="20 % - Akzent4 3 2 13 2" xfId="32666" xr:uid="{00000000-0005-0000-0000-000072230000}"/>
    <cellStyle name="20 % - Akzent4 3 2 14" xfId="21844" xr:uid="{00000000-0005-0000-0000-000073230000}"/>
    <cellStyle name="20 % - Akzent4 3 2 2" xfId="4542" xr:uid="{00000000-0005-0000-0000-000074230000}"/>
    <cellStyle name="20 % - Akzent4 3 2 2 10" xfId="4543" xr:uid="{00000000-0005-0000-0000-000075230000}"/>
    <cellStyle name="20 % - Akzent4 3 2 2 10 2" xfId="4544" xr:uid="{00000000-0005-0000-0000-000076230000}"/>
    <cellStyle name="20 % - Akzent4 3 2 2 10 2 2" xfId="38198" xr:uid="{00000000-0005-0000-0000-000077230000}"/>
    <cellStyle name="20 % - Akzent4 3 2 2 10 3" xfId="27377" xr:uid="{00000000-0005-0000-0000-000078230000}"/>
    <cellStyle name="20 % - Akzent4 3 2 2 11" xfId="4545" xr:uid="{00000000-0005-0000-0000-000079230000}"/>
    <cellStyle name="20 % - Akzent4 3 2 2 11 2" xfId="32798" xr:uid="{00000000-0005-0000-0000-00007A230000}"/>
    <cellStyle name="20 % - Akzent4 3 2 2 12" xfId="21976" xr:uid="{00000000-0005-0000-0000-00007B230000}"/>
    <cellStyle name="20 % - Akzent4 3 2 2 2" xfId="4546" xr:uid="{00000000-0005-0000-0000-00007C230000}"/>
    <cellStyle name="20 % - Akzent4 3 2 2 2 10" xfId="4547" xr:uid="{00000000-0005-0000-0000-00007D230000}"/>
    <cellStyle name="20 % - Akzent4 3 2 2 2 10 2" xfId="33193" xr:uid="{00000000-0005-0000-0000-00007E230000}"/>
    <cellStyle name="20 % - Akzent4 3 2 2 2 11" xfId="22371" xr:uid="{00000000-0005-0000-0000-00007F230000}"/>
    <cellStyle name="20 % - Akzent4 3 2 2 2 2" xfId="4548" xr:uid="{00000000-0005-0000-0000-000080230000}"/>
    <cellStyle name="20 % - Akzent4 3 2 2 2 2 2" xfId="4549" xr:uid="{00000000-0005-0000-0000-000081230000}"/>
    <cellStyle name="20 % - Akzent4 3 2 2 2 2 2 2" xfId="4550" xr:uid="{00000000-0005-0000-0000-000082230000}"/>
    <cellStyle name="20 % - Akzent4 3 2 2 2 2 2 2 2" xfId="39271" xr:uid="{00000000-0005-0000-0000-000083230000}"/>
    <cellStyle name="20 % - Akzent4 3 2 2 2 2 2 3" xfId="28450" xr:uid="{00000000-0005-0000-0000-000084230000}"/>
    <cellStyle name="20 % - Akzent4 3 2 2 2 2 3" xfId="4551" xr:uid="{00000000-0005-0000-0000-000085230000}"/>
    <cellStyle name="20 % - Akzent4 3 2 2 2 2 3 2" xfId="33871" xr:uid="{00000000-0005-0000-0000-000086230000}"/>
    <cellStyle name="20 % - Akzent4 3 2 2 2 2 4" xfId="23049" xr:uid="{00000000-0005-0000-0000-000087230000}"/>
    <cellStyle name="20 % - Akzent4 3 2 2 2 3" xfId="4552" xr:uid="{00000000-0005-0000-0000-000088230000}"/>
    <cellStyle name="20 % - Akzent4 3 2 2 2 3 2" xfId="4553" xr:uid="{00000000-0005-0000-0000-000089230000}"/>
    <cellStyle name="20 % - Akzent4 3 2 2 2 3 2 2" xfId="4554" xr:uid="{00000000-0005-0000-0000-00008A230000}"/>
    <cellStyle name="20 % - Akzent4 3 2 2 2 3 2 2 2" xfId="39929" xr:uid="{00000000-0005-0000-0000-00008B230000}"/>
    <cellStyle name="20 % - Akzent4 3 2 2 2 3 2 3" xfId="29108" xr:uid="{00000000-0005-0000-0000-00008C230000}"/>
    <cellStyle name="20 % - Akzent4 3 2 2 2 3 3" xfId="4555" xr:uid="{00000000-0005-0000-0000-00008D230000}"/>
    <cellStyle name="20 % - Akzent4 3 2 2 2 3 3 2" xfId="34529" xr:uid="{00000000-0005-0000-0000-00008E230000}"/>
    <cellStyle name="20 % - Akzent4 3 2 2 2 3 4" xfId="23707" xr:uid="{00000000-0005-0000-0000-00008F230000}"/>
    <cellStyle name="20 % - Akzent4 3 2 2 2 4" xfId="4556" xr:uid="{00000000-0005-0000-0000-000090230000}"/>
    <cellStyle name="20 % - Akzent4 3 2 2 2 4 2" xfId="4557" xr:uid="{00000000-0005-0000-0000-000091230000}"/>
    <cellStyle name="20 % - Akzent4 3 2 2 2 4 2 2" xfId="4558" xr:uid="{00000000-0005-0000-0000-000092230000}"/>
    <cellStyle name="20 % - Akzent4 3 2 2 2 4 2 2 2" xfId="40603" xr:uid="{00000000-0005-0000-0000-000093230000}"/>
    <cellStyle name="20 % - Akzent4 3 2 2 2 4 2 3" xfId="29782" xr:uid="{00000000-0005-0000-0000-000094230000}"/>
    <cellStyle name="20 % - Akzent4 3 2 2 2 4 3" xfId="4559" xr:uid="{00000000-0005-0000-0000-000095230000}"/>
    <cellStyle name="20 % - Akzent4 3 2 2 2 4 3 2" xfId="35203" xr:uid="{00000000-0005-0000-0000-000096230000}"/>
    <cellStyle name="20 % - Akzent4 3 2 2 2 4 4" xfId="24381" xr:uid="{00000000-0005-0000-0000-000097230000}"/>
    <cellStyle name="20 % - Akzent4 3 2 2 2 5" xfId="4560" xr:uid="{00000000-0005-0000-0000-000098230000}"/>
    <cellStyle name="20 % - Akzent4 3 2 2 2 5 2" xfId="4561" xr:uid="{00000000-0005-0000-0000-000099230000}"/>
    <cellStyle name="20 % - Akzent4 3 2 2 2 5 2 2" xfId="4562" xr:uid="{00000000-0005-0000-0000-00009A230000}"/>
    <cellStyle name="20 % - Akzent4 3 2 2 2 5 2 2 2" xfId="41277" xr:uid="{00000000-0005-0000-0000-00009B230000}"/>
    <cellStyle name="20 % - Akzent4 3 2 2 2 5 2 3" xfId="30456" xr:uid="{00000000-0005-0000-0000-00009C230000}"/>
    <cellStyle name="20 % - Akzent4 3 2 2 2 5 3" xfId="4563" xr:uid="{00000000-0005-0000-0000-00009D230000}"/>
    <cellStyle name="20 % - Akzent4 3 2 2 2 5 3 2" xfId="35877" xr:uid="{00000000-0005-0000-0000-00009E230000}"/>
    <cellStyle name="20 % - Akzent4 3 2 2 2 5 4" xfId="25055" xr:uid="{00000000-0005-0000-0000-00009F230000}"/>
    <cellStyle name="20 % - Akzent4 3 2 2 2 6" xfId="4564" xr:uid="{00000000-0005-0000-0000-0000A0230000}"/>
    <cellStyle name="20 % - Akzent4 3 2 2 2 6 2" xfId="4565" xr:uid="{00000000-0005-0000-0000-0000A1230000}"/>
    <cellStyle name="20 % - Akzent4 3 2 2 2 6 2 2" xfId="4566" xr:uid="{00000000-0005-0000-0000-0000A2230000}"/>
    <cellStyle name="20 % - Akzent4 3 2 2 2 6 2 2 2" xfId="41951" xr:uid="{00000000-0005-0000-0000-0000A3230000}"/>
    <cellStyle name="20 % - Akzent4 3 2 2 2 6 2 3" xfId="31130" xr:uid="{00000000-0005-0000-0000-0000A4230000}"/>
    <cellStyle name="20 % - Akzent4 3 2 2 2 6 3" xfId="4567" xr:uid="{00000000-0005-0000-0000-0000A5230000}"/>
    <cellStyle name="20 % - Akzent4 3 2 2 2 6 3 2" xfId="36551" xr:uid="{00000000-0005-0000-0000-0000A6230000}"/>
    <cellStyle name="20 % - Akzent4 3 2 2 2 6 4" xfId="25729" xr:uid="{00000000-0005-0000-0000-0000A7230000}"/>
    <cellStyle name="20 % - Akzent4 3 2 2 2 7" xfId="4568" xr:uid="{00000000-0005-0000-0000-0000A8230000}"/>
    <cellStyle name="20 % - Akzent4 3 2 2 2 7 2" xfId="4569" xr:uid="{00000000-0005-0000-0000-0000A9230000}"/>
    <cellStyle name="20 % - Akzent4 3 2 2 2 7 2 2" xfId="4570" xr:uid="{00000000-0005-0000-0000-0000AA230000}"/>
    <cellStyle name="20 % - Akzent4 3 2 2 2 7 2 2 2" xfId="42625" xr:uid="{00000000-0005-0000-0000-0000AB230000}"/>
    <cellStyle name="20 % - Akzent4 3 2 2 2 7 2 3" xfId="31804" xr:uid="{00000000-0005-0000-0000-0000AC230000}"/>
    <cellStyle name="20 % - Akzent4 3 2 2 2 7 3" xfId="4571" xr:uid="{00000000-0005-0000-0000-0000AD230000}"/>
    <cellStyle name="20 % - Akzent4 3 2 2 2 7 3 2" xfId="37225" xr:uid="{00000000-0005-0000-0000-0000AE230000}"/>
    <cellStyle name="20 % - Akzent4 3 2 2 2 7 4" xfId="26403" xr:uid="{00000000-0005-0000-0000-0000AF230000}"/>
    <cellStyle name="20 % - Akzent4 3 2 2 2 8" xfId="4572" xr:uid="{00000000-0005-0000-0000-0000B0230000}"/>
    <cellStyle name="20 % - Akzent4 3 2 2 2 8 2" xfId="4573" xr:uid="{00000000-0005-0000-0000-0000B1230000}"/>
    <cellStyle name="20 % - Akzent4 3 2 2 2 8 2 2" xfId="4574" xr:uid="{00000000-0005-0000-0000-0000B2230000}"/>
    <cellStyle name="20 % - Akzent4 3 2 2 2 8 2 2 2" xfId="43318" xr:uid="{00000000-0005-0000-0000-0000B3230000}"/>
    <cellStyle name="20 % - Akzent4 3 2 2 2 8 2 3" xfId="32497" xr:uid="{00000000-0005-0000-0000-0000B4230000}"/>
    <cellStyle name="20 % - Akzent4 3 2 2 2 8 3" xfId="4575" xr:uid="{00000000-0005-0000-0000-0000B5230000}"/>
    <cellStyle name="20 % - Akzent4 3 2 2 2 8 3 2" xfId="37917" xr:uid="{00000000-0005-0000-0000-0000B6230000}"/>
    <cellStyle name="20 % - Akzent4 3 2 2 2 8 4" xfId="27096" xr:uid="{00000000-0005-0000-0000-0000B7230000}"/>
    <cellStyle name="20 % - Akzent4 3 2 2 2 9" xfId="4576" xr:uid="{00000000-0005-0000-0000-0000B8230000}"/>
    <cellStyle name="20 % - Akzent4 3 2 2 2 9 2" xfId="4577" xr:uid="{00000000-0005-0000-0000-0000B9230000}"/>
    <cellStyle name="20 % - Akzent4 3 2 2 2 9 2 2" xfId="38593" xr:uid="{00000000-0005-0000-0000-0000BA230000}"/>
    <cellStyle name="20 % - Akzent4 3 2 2 2 9 3" xfId="27772" xr:uid="{00000000-0005-0000-0000-0000BB230000}"/>
    <cellStyle name="20 % - Akzent4 3 2 2 3" xfId="4578" xr:uid="{00000000-0005-0000-0000-0000BC230000}"/>
    <cellStyle name="20 % - Akzent4 3 2 2 3 2" xfId="4579" xr:uid="{00000000-0005-0000-0000-0000BD230000}"/>
    <cellStyle name="20 % - Akzent4 3 2 2 3 2 2" xfId="4580" xr:uid="{00000000-0005-0000-0000-0000BE230000}"/>
    <cellStyle name="20 % - Akzent4 3 2 2 3 2 2 2" xfId="38876" xr:uid="{00000000-0005-0000-0000-0000BF230000}"/>
    <cellStyle name="20 % - Akzent4 3 2 2 3 2 3" xfId="28055" xr:uid="{00000000-0005-0000-0000-0000C0230000}"/>
    <cellStyle name="20 % - Akzent4 3 2 2 3 3" xfId="4581" xr:uid="{00000000-0005-0000-0000-0000C1230000}"/>
    <cellStyle name="20 % - Akzent4 3 2 2 3 3 2" xfId="33476" xr:uid="{00000000-0005-0000-0000-0000C2230000}"/>
    <cellStyle name="20 % - Akzent4 3 2 2 3 4" xfId="22654" xr:uid="{00000000-0005-0000-0000-0000C3230000}"/>
    <cellStyle name="20 % - Akzent4 3 2 2 4" xfId="4582" xr:uid="{00000000-0005-0000-0000-0000C4230000}"/>
    <cellStyle name="20 % - Akzent4 3 2 2 4 2" xfId="4583" xr:uid="{00000000-0005-0000-0000-0000C5230000}"/>
    <cellStyle name="20 % - Akzent4 3 2 2 4 2 2" xfId="4584" xr:uid="{00000000-0005-0000-0000-0000C6230000}"/>
    <cellStyle name="20 % - Akzent4 3 2 2 4 2 2 2" xfId="39534" xr:uid="{00000000-0005-0000-0000-0000C7230000}"/>
    <cellStyle name="20 % - Akzent4 3 2 2 4 2 3" xfId="28713" xr:uid="{00000000-0005-0000-0000-0000C8230000}"/>
    <cellStyle name="20 % - Akzent4 3 2 2 4 3" xfId="4585" xr:uid="{00000000-0005-0000-0000-0000C9230000}"/>
    <cellStyle name="20 % - Akzent4 3 2 2 4 3 2" xfId="34134" xr:uid="{00000000-0005-0000-0000-0000CA230000}"/>
    <cellStyle name="20 % - Akzent4 3 2 2 4 4" xfId="23312" xr:uid="{00000000-0005-0000-0000-0000CB230000}"/>
    <cellStyle name="20 % - Akzent4 3 2 2 5" xfId="4586" xr:uid="{00000000-0005-0000-0000-0000CC230000}"/>
    <cellStyle name="20 % - Akzent4 3 2 2 5 2" xfId="4587" xr:uid="{00000000-0005-0000-0000-0000CD230000}"/>
    <cellStyle name="20 % - Akzent4 3 2 2 5 2 2" xfId="4588" xr:uid="{00000000-0005-0000-0000-0000CE230000}"/>
    <cellStyle name="20 % - Akzent4 3 2 2 5 2 2 2" xfId="40208" xr:uid="{00000000-0005-0000-0000-0000CF230000}"/>
    <cellStyle name="20 % - Akzent4 3 2 2 5 2 3" xfId="29387" xr:uid="{00000000-0005-0000-0000-0000D0230000}"/>
    <cellStyle name="20 % - Akzent4 3 2 2 5 3" xfId="4589" xr:uid="{00000000-0005-0000-0000-0000D1230000}"/>
    <cellStyle name="20 % - Akzent4 3 2 2 5 3 2" xfId="34808" xr:uid="{00000000-0005-0000-0000-0000D2230000}"/>
    <cellStyle name="20 % - Akzent4 3 2 2 5 4" xfId="23986" xr:uid="{00000000-0005-0000-0000-0000D3230000}"/>
    <cellStyle name="20 % - Akzent4 3 2 2 6" xfId="4590" xr:uid="{00000000-0005-0000-0000-0000D4230000}"/>
    <cellStyle name="20 % - Akzent4 3 2 2 6 2" xfId="4591" xr:uid="{00000000-0005-0000-0000-0000D5230000}"/>
    <cellStyle name="20 % - Akzent4 3 2 2 6 2 2" xfId="4592" xr:uid="{00000000-0005-0000-0000-0000D6230000}"/>
    <cellStyle name="20 % - Akzent4 3 2 2 6 2 2 2" xfId="40882" xr:uid="{00000000-0005-0000-0000-0000D7230000}"/>
    <cellStyle name="20 % - Akzent4 3 2 2 6 2 3" xfId="30061" xr:uid="{00000000-0005-0000-0000-0000D8230000}"/>
    <cellStyle name="20 % - Akzent4 3 2 2 6 3" xfId="4593" xr:uid="{00000000-0005-0000-0000-0000D9230000}"/>
    <cellStyle name="20 % - Akzent4 3 2 2 6 3 2" xfId="35482" xr:uid="{00000000-0005-0000-0000-0000DA230000}"/>
    <cellStyle name="20 % - Akzent4 3 2 2 6 4" xfId="24660" xr:uid="{00000000-0005-0000-0000-0000DB230000}"/>
    <cellStyle name="20 % - Akzent4 3 2 2 7" xfId="4594" xr:uid="{00000000-0005-0000-0000-0000DC230000}"/>
    <cellStyle name="20 % - Akzent4 3 2 2 7 2" xfId="4595" xr:uid="{00000000-0005-0000-0000-0000DD230000}"/>
    <cellStyle name="20 % - Akzent4 3 2 2 7 2 2" xfId="4596" xr:uid="{00000000-0005-0000-0000-0000DE230000}"/>
    <cellStyle name="20 % - Akzent4 3 2 2 7 2 2 2" xfId="41556" xr:uid="{00000000-0005-0000-0000-0000DF230000}"/>
    <cellStyle name="20 % - Akzent4 3 2 2 7 2 3" xfId="30735" xr:uid="{00000000-0005-0000-0000-0000E0230000}"/>
    <cellStyle name="20 % - Akzent4 3 2 2 7 3" xfId="4597" xr:uid="{00000000-0005-0000-0000-0000E1230000}"/>
    <cellStyle name="20 % - Akzent4 3 2 2 7 3 2" xfId="36156" xr:uid="{00000000-0005-0000-0000-0000E2230000}"/>
    <cellStyle name="20 % - Akzent4 3 2 2 7 4" xfId="25334" xr:uid="{00000000-0005-0000-0000-0000E3230000}"/>
    <cellStyle name="20 % - Akzent4 3 2 2 8" xfId="4598" xr:uid="{00000000-0005-0000-0000-0000E4230000}"/>
    <cellStyle name="20 % - Akzent4 3 2 2 8 2" xfId="4599" xr:uid="{00000000-0005-0000-0000-0000E5230000}"/>
    <cellStyle name="20 % - Akzent4 3 2 2 8 2 2" xfId="4600" xr:uid="{00000000-0005-0000-0000-0000E6230000}"/>
    <cellStyle name="20 % - Akzent4 3 2 2 8 2 2 2" xfId="42230" xr:uid="{00000000-0005-0000-0000-0000E7230000}"/>
    <cellStyle name="20 % - Akzent4 3 2 2 8 2 3" xfId="31409" xr:uid="{00000000-0005-0000-0000-0000E8230000}"/>
    <cellStyle name="20 % - Akzent4 3 2 2 8 3" xfId="4601" xr:uid="{00000000-0005-0000-0000-0000E9230000}"/>
    <cellStyle name="20 % - Akzent4 3 2 2 8 3 2" xfId="36830" xr:uid="{00000000-0005-0000-0000-0000EA230000}"/>
    <cellStyle name="20 % - Akzent4 3 2 2 8 4" xfId="26008" xr:uid="{00000000-0005-0000-0000-0000EB230000}"/>
    <cellStyle name="20 % - Akzent4 3 2 2 9" xfId="4602" xr:uid="{00000000-0005-0000-0000-0000EC230000}"/>
    <cellStyle name="20 % - Akzent4 3 2 2 9 2" xfId="4603" xr:uid="{00000000-0005-0000-0000-0000ED230000}"/>
    <cellStyle name="20 % - Akzent4 3 2 2 9 2 2" xfId="4604" xr:uid="{00000000-0005-0000-0000-0000EE230000}"/>
    <cellStyle name="20 % - Akzent4 3 2 2 9 2 2 2" xfId="42923" xr:uid="{00000000-0005-0000-0000-0000EF230000}"/>
    <cellStyle name="20 % - Akzent4 3 2 2 9 2 3" xfId="32102" xr:uid="{00000000-0005-0000-0000-0000F0230000}"/>
    <cellStyle name="20 % - Akzent4 3 2 2 9 3" xfId="4605" xr:uid="{00000000-0005-0000-0000-0000F1230000}"/>
    <cellStyle name="20 % - Akzent4 3 2 2 9 3 2" xfId="37522" xr:uid="{00000000-0005-0000-0000-0000F2230000}"/>
    <cellStyle name="20 % - Akzent4 3 2 2 9 4" xfId="26701" xr:uid="{00000000-0005-0000-0000-0000F3230000}"/>
    <cellStyle name="20 % - Akzent4 3 2 3" xfId="4606" xr:uid="{00000000-0005-0000-0000-0000F4230000}"/>
    <cellStyle name="20 % - Akzent4 3 2 3 10" xfId="4607" xr:uid="{00000000-0005-0000-0000-0000F5230000}"/>
    <cellStyle name="20 % - Akzent4 3 2 3 10 2" xfId="32930" xr:uid="{00000000-0005-0000-0000-0000F6230000}"/>
    <cellStyle name="20 % - Akzent4 3 2 3 11" xfId="22108" xr:uid="{00000000-0005-0000-0000-0000F7230000}"/>
    <cellStyle name="20 % - Akzent4 3 2 3 2" xfId="4608" xr:uid="{00000000-0005-0000-0000-0000F8230000}"/>
    <cellStyle name="20 % - Akzent4 3 2 3 2 2" xfId="4609" xr:uid="{00000000-0005-0000-0000-0000F9230000}"/>
    <cellStyle name="20 % - Akzent4 3 2 3 2 2 2" xfId="4610" xr:uid="{00000000-0005-0000-0000-0000FA230000}"/>
    <cellStyle name="20 % - Akzent4 3 2 3 2 2 2 2" xfId="39008" xr:uid="{00000000-0005-0000-0000-0000FB230000}"/>
    <cellStyle name="20 % - Akzent4 3 2 3 2 2 3" xfId="28187" xr:uid="{00000000-0005-0000-0000-0000FC230000}"/>
    <cellStyle name="20 % - Akzent4 3 2 3 2 3" xfId="4611" xr:uid="{00000000-0005-0000-0000-0000FD230000}"/>
    <cellStyle name="20 % - Akzent4 3 2 3 2 3 2" xfId="33608" xr:uid="{00000000-0005-0000-0000-0000FE230000}"/>
    <cellStyle name="20 % - Akzent4 3 2 3 2 4" xfId="22786" xr:uid="{00000000-0005-0000-0000-0000FF230000}"/>
    <cellStyle name="20 % - Akzent4 3 2 3 3" xfId="4612" xr:uid="{00000000-0005-0000-0000-000000240000}"/>
    <cellStyle name="20 % - Akzent4 3 2 3 3 2" xfId="4613" xr:uid="{00000000-0005-0000-0000-000001240000}"/>
    <cellStyle name="20 % - Akzent4 3 2 3 3 2 2" xfId="4614" xr:uid="{00000000-0005-0000-0000-000002240000}"/>
    <cellStyle name="20 % - Akzent4 3 2 3 3 2 2 2" xfId="39666" xr:uid="{00000000-0005-0000-0000-000003240000}"/>
    <cellStyle name="20 % - Akzent4 3 2 3 3 2 3" xfId="28845" xr:uid="{00000000-0005-0000-0000-000004240000}"/>
    <cellStyle name="20 % - Akzent4 3 2 3 3 3" xfId="4615" xr:uid="{00000000-0005-0000-0000-000005240000}"/>
    <cellStyle name="20 % - Akzent4 3 2 3 3 3 2" xfId="34266" xr:uid="{00000000-0005-0000-0000-000006240000}"/>
    <cellStyle name="20 % - Akzent4 3 2 3 3 4" xfId="23444" xr:uid="{00000000-0005-0000-0000-000007240000}"/>
    <cellStyle name="20 % - Akzent4 3 2 3 4" xfId="4616" xr:uid="{00000000-0005-0000-0000-000008240000}"/>
    <cellStyle name="20 % - Akzent4 3 2 3 4 2" xfId="4617" xr:uid="{00000000-0005-0000-0000-000009240000}"/>
    <cellStyle name="20 % - Akzent4 3 2 3 4 2 2" xfId="4618" xr:uid="{00000000-0005-0000-0000-00000A240000}"/>
    <cellStyle name="20 % - Akzent4 3 2 3 4 2 2 2" xfId="40340" xr:uid="{00000000-0005-0000-0000-00000B240000}"/>
    <cellStyle name="20 % - Akzent4 3 2 3 4 2 3" xfId="29519" xr:uid="{00000000-0005-0000-0000-00000C240000}"/>
    <cellStyle name="20 % - Akzent4 3 2 3 4 3" xfId="4619" xr:uid="{00000000-0005-0000-0000-00000D240000}"/>
    <cellStyle name="20 % - Akzent4 3 2 3 4 3 2" xfId="34940" xr:uid="{00000000-0005-0000-0000-00000E240000}"/>
    <cellStyle name="20 % - Akzent4 3 2 3 4 4" xfId="24118" xr:uid="{00000000-0005-0000-0000-00000F240000}"/>
    <cellStyle name="20 % - Akzent4 3 2 3 5" xfId="4620" xr:uid="{00000000-0005-0000-0000-000010240000}"/>
    <cellStyle name="20 % - Akzent4 3 2 3 5 2" xfId="4621" xr:uid="{00000000-0005-0000-0000-000011240000}"/>
    <cellStyle name="20 % - Akzent4 3 2 3 5 2 2" xfId="4622" xr:uid="{00000000-0005-0000-0000-000012240000}"/>
    <cellStyle name="20 % - Akzent4 3 2 3 5 2 2 2" xfId="41014" xr:uid="{00000000-0005-0000-0000-000013240000}"/>
    <cellStyle name="20 % - Akzent4 3 2 3 5 2 3" xfId="30193" xr:uid="{00000000-0005-0000-0000-000014240000}"/>
    <cellStyle name="20 % - Akzent4 3 2 3 5 3" xfId="4623" xr:uid="{00000000-0005-0000-0000-000015240000}"/>
    <cellStyle name="20 % - Akzent4 3 2 3 5 3 2" xfId="35614" xr:uid="{00000000-0005-0000-0000-000016240000}"/>
    <cellStyle name="20 % - Akzent4 3 2 3 5 4" xfId="24792" xr:uid="{00000000-0005-0000-0000-000017240000}"/>
    <cellStyle name="20 % - Akzent4 3 2 3 6" xfId="4624" xr:uid="{00000000-0005-0000-0000-000018240000}"/>
    <cellStyle name="20 % - Akzent4 3 2 3 6 2" xfId="4625" xr:uid="{00000000-0005-0000-0000-000019240000}"/>
    <cellStyle name="20 % - Akzent4 3 2 3 6 2 2" xfId="4626" xr:uid="{00000000-0005-0000-0000-00001A240000}"/>
    <cellStyle name="20 % - Akzent4 3 2 3 6 2 2 2" xfId="41688" xr:uid="{00000000-0005-0000-0000-00001B240000}"/>
    <cellStyle name="20 % - Akzent4 3 2 3 6 2 3" xfId="30867" xr:uid="{00000000-0005-0000-0000-00001C240000}"/>
    <cellStyle name="20 % - Akzent4 3 2 3 6 3" xfId="4627" xr:uid="{00000000-0005-0000-0000-00001D240000}"/>
    <cellStyle name="20 % - Akzent4 3 2 3 6 3 2" xfId="36288" xr:uid="{00000000-0005-0000-0000-00001E240000}"/>
    <cellStyle name="20 % - Akzent4 3 2 3 6 4" xfId="25466" xr:uid="{00000000-0005-0000-0000-00001F240000}"/>
    <cellStyle name="20 % - Akzent4 3 2 3 7" xfId="4628" xr:uid="{00000000-0005-0000-0000-000020240000}"/>
    <cellStyle name="20 % - Akzent4 3 2 3 7 2" xfId="4629" xr:uid="{00000000-0005-0000-0000-000021240000}"/>
    <cellStyle name="20 % - Akzent4 3 2 3 7 2 2" xfId="4630" xr:uid="{00000000-0005-0000-0000-000022240000}"/>
    <cellStyle name="20 % - Akzent4 3 2 3 7 2 2 2" xfId="42362" xr:uid="{00000000-0005-0000-0000-000023240000}"/>
    <cellStyle name="20 % - Akzent4 3 2 3 7 2 3" xfId="31541" xr:uid="{00000000-0005-0000-0000-000024240000}"/>
    <cellStyle name="20 % - Akzent4 3 2 3 7 3" xfId="4631" xr:uid="{00000000-0005-0000-0000-000025240000}"/>
    <cellStyle name="20 % - Akzent4 3 2 3 7 3 2" xfId="36962" xr:uid="{00000000-0005-0000-0000-000026240000}"/>
    <cellStyle name="20 % - Akzent4 3 2 3 7 4" xfId="26140" xr:uid="{00000000-0005-0000-0000-000027240000}"/>
    <cellStyle name="20 % - Akzent4 3 2 3 8" xfId="4632" xr:uid="{00000000-0005-0000-0000-000028240000}"/>
    <cellStyle name="20 % - Akzent4 3 2 3 8 2" xfId="4633" xr:uid="{00000000-0005-0000-0000-000029240000}"/>
    <cellStyle name="20 % - Akzent4 3 2 3 8 2 2" xfId="4634" xr:uid="{00000000-0005-0000-0000-00002A240000}"/>
    <cellStyle name="20 % - Akzent4 3 2 3 8 2 2 2" xfId="43055" xr:uid="{00000000-0005-0000-0000-00002B240000}"/>
    <cellStyle name="20 % - Akzent4 3 2 3 8 2 3" xfId="32234" xr:uid="{00000000-0005-0000-0000-00002C240000}"/>
    <cellStyle name="20 % - Akzent4 3 2 3 8 3" xfId="4635" xr:uid="{00000000-0005-0000-0000-00002D240000}"/>
    <cellStyle name="20 % - Akzent4 3 2 3 8 3 2" xfId="37654" xr:uid="{00000000-0005-0000-0000-00002E240000}"/>
    <cellStyle name="20 % - Akzent4 3 2 3 8 4" xfId="26833" xr:uid="{00000000-0005-0000-0000-00002F240000}"/>
    <cellStyle name="20 % - Akzent4 3 2 3 9" xfId="4636" xr:uid="{00000000-0005-0000-0000-000030240000}"/>
    <cellStyle name="20 % - Akzent4 3 2 3 9 2" xfId="4637" xr:uid="{00000000-0005-0000-0000-000031240000}"/>
    <cellStyle name="20 % - Akzent4 3 2 3 9 2 2" xfId="38330" xr:uid="{00000000-0005-0000-0000-000032240000}"/>
    <cellStyle name="20 % - Akzent4 3 2 3 9 3" xfId="27509" xr:uid="{00000000-0005-0000-0000-000033240000}"/>
    <cellStyle name="20 % - Akzent4 3 2 4" xfId="4638" xr:uid="{00000000-0005-0000-0000-000034240000}"/>
    <cellStyle name="20 % - Akzent4 3 2 4 10" xfId="4639" xr:uid="{00000000-0005-0000-0000-000035240000}"/>
    <cellStyle name="20 % - Akzent4 3 2 4 10 2" xfId="33061" xr:uid="{00000000-0005-0000-0000-000036240000}"/>
    <cellStyle name="20 % - Akzent4 3 2 4 11" xfId="22239" xr:uid="{00000000-0005-0000-0000-000037240000}"/>
    <cellStyle name="20 % - Akzent4 3 2 4 2" xfId="4640" xr:uid="{00000000-0005-0000-0000-000038240000}"/>
    <cellStyle name="20 % - Akzent4 3 2 4 2 2" xfId="4641" xr:uid="{00000000-0005-0000-0000-000039240000}"/>
    <cellStyle name="20 % - Akzent4 3 2 4 2 2 2" xfId="4642" xr:uid="{00000000-0005-0000-0000-00003A240000}"/>
    <cellStyle name="20 % - Akzent4 3 2 4 2 2 2 2" xfId="39139" xr:uid="{00000000-0005-0000-0000-00003B240000}"/>
    <cellStyle name="20 % - Akzent4 3 2 4 2 2 3" xfId="28318" xr:uid="{00000000-0005-0000-0000-00003C240000}"/>
    <cellStyle name="20 % - Akzent4 3 2 4 2 3" xfId="4643" xr:uid="{00000000-0005-0000-0000-00003D240000}"/>
    <cellStyle name="20 % - Akzent4 3 2 4 2 3 2" xfId="33739" xr:uid="{00000000-0005-0000-0000-00003E240000}"/>
    <cellStyle name="20 % - Akzent4 3 2 4 2 4" xfId="22917" xr:uid="{00000000-0005-0000-0000-00003F240000}"/>
    <cellStyle name="20 % - Akzent4 3 2 4 3" xfId="4644" xr:uid="{00000000-0005-0000-0000-000040240000}"/>
    <cellStyle name="20 % - Akzent4 3 2 4 3 2" xfId="4645" xr:uid="{00000000-0005-0000-0000-000041240000}"/>
    <cellStyle name="20 % - Akzent4 3 2 4 3 2 2" xfId="4646" xr:uid="{00000000-0005-0000-0000-000042240000}"/>
    <cellStyle name="20 % - Akzent4 3 2 4 3 2 2 2" xfId="39797" xr:uid="{00000000-0005-0000-0000-000043240000}"/>
    <cellStyle name="20 % - Akzent4 3 2 4 3 2 3" xfId="28976" xr:uid="{00000000-0005-0000-0000-000044240000}"/>
    <cellStyle name="20 % - Akzent4 3 2 4 3 3" xfId="4647" xr:uid="{00000000-0005-0000-0000-000045240000}"/>
    <cellStyle name="20 % - Akzent4 3 2 4 3 3 2" xfId="34397" xr:uid="{00000000-0005-0000-0000-000046240000}"/>
    <cellStyle name="20 % - Akzent4 3 2 4 3 4" xfId="23575" xr:uid="{00000000-0005-0000-0000-000047240000}"/>
    <cellStyle name="20 % - Akzent4 3 2 4 4" xfId="4648" xr:uid="{00000000-0005-0000-0000-000048240000}"/>
    <cellStyle name="20 % - Akzent4 3 2 4 4 2" xfId="4649" xr:uid="{00000000-0005-0000-0000-000049240000}"/>
    <cellStyle name="20 % - Akzent4 3 2 4 4 2 2" xfId="4650" xr:uid="{00000000-0005-0000-0000-00004A240000}"/>
    <cellStyle name="20 % - Akzent4 3 2 4 4 2 2 2" xfId="40471" xr:uid="{00000000-0005-0000-0000-00004B240000}"/>
    <cellStyle name="20 % - Akzent4 3 2 4 4 2 3" xfId="29650" xr:uid="{00000000-0005-0000-0000-00004C240000}"/>
    <cellStyle name="20 % - Akzent4 3 2 4 4 3" xfId="4651" xr:uid="{00000000-0005-0000-0000-00004D240000}"/>
    <cellStyle name="20 % - Akzent4 3 2 4 4 3 2" xfId="35071" xr:uid="{00000000-0005-0000-0000-00004E240000}"/>
    <cellStyle name="20 % - Akzent4 3 2 4 4 4" xfId="24249" xr:uid="{00000000-0005-0000-0000-00004F240000}"/>
    <cellStyle name="20 % - Akzent4 3 2 4 5" xfId="4652" xr:uid="{00000000-0005-0000-0000-000050240000}"/>
    <cellStyle name="20 % - Akzent4 3 2 4 5 2" xfId="4653" xr:uid="{00000000-0005-0000-0000-000051240000}"/>
    <cellStyle name="20 % - Akzent4 3 2 4 5 2 2" xfId="4654" xr:uid="{00000000-0005-0000-0000-000052240000}"/>
    <cellStyle name="20 % - Akzent4 3 2 4 5 2 2 2" xfId="41145" xr:uid="{00000000-0005-0000-0000-000053240000}"/>
    <cellStyle name="20 % - Akzent4 3 2 4 5 2 3" xfId="30324" xr:uid="{00000000-0005-0000-0000-000054240000}"/>
    <cellStyle name="20 % - Akzent4 3 2 4 5 3" xfId="4655" xr:uid="{00000000-0005-0000-0000-000055240000}"/>
    <cellStyle name="20 % - Akzent4 3 2 4 5 3 2" xfId="35745" xr:uid="{00000000-0005-0000-0000-000056240000}"/>
    <cellStyle name="20 % - Akzent4 3 2 4 5 4" xfId="24923" xr:uid="{00000000-0005-0000-0000-000057240000}"/>
    <cellStyle name="20 % - Akzent4 3 2 4 6" xfId="4656" xr:uid="{00000000-0005-0000-0000-000058240000}"/>
    <cellStyle name="20 % - Akzent4 3 2 4 6 2" xfId="4657" xr:uid="{00000000-0005-0000-0000-000059240000}"/>
    <cellStyle name="20 % - Akzent4 3 2 4 6 2 2" xfId="4658" xr:uid="{00000000-0005-0000-0000-00005A240000}"/>
    <cellStyle name="20 % - Akzent4 3 2 4 6 2 2 2" xfId="41819" xr:uid="{00000000-0005-0000-0000-00005B240000}"/>
    <cellStyle name="20 % - Akzent4 3 2 4 6 2 3" xfId="30998" xr:uid="{00000000-0005-0000-0000-00005C240000}"/>
    <cellStyle name="20 % - Akzent4 3 2 4 6 3" xfId="4659" xr:uid="{00000000-0005-0000-0000-00005D240000}"/>
    <cellStyle name="20 % - Akzent4 3 2 4 6 3 2" xfId="36419" xr:uid="{00000000-0005-0000-0000-00005E240000}"/>
    <cellStyle name="20 % - Akzent4 3 2 4 6 4" xfId="25597" xr:uid="{00000000-0005-0000-0000-00005F240000}"/>
    <cellStyle name="20 % - Akzent4 3 2 4 7" xfId="4660" xr:uid="{00000000-0005-0000-0000-000060240000}"/>
    <cellStyle name="20 % - Akzent4 3 2 4 7 2" xfId="4661" xr:uid="{00000000-0005-0000-0000-000061240000}"/>
    <cellStyle name="20 % - Akzent4 3 2 4 7 2 2" xfId="4662" xr:uid="{00000000-0005-0000-0000-000062240000}"/>
    <cellStyle name="20 % - Akzent4 3 2 4 7 2 2 2" xfId="42493" xr:uid="{00000000-0005-0000-0000-000063240000}"/>
    <cellStyle name="20 % - Akzent4 3 2 4 7 2 3" xfId="31672" xr:uid="{00000000-0005-0000-0000-000064240000}"/>
    <cellStyle name="20 % - Akzent4 3 2 4 7 3" xfId="4663" xr:uid="{00000000-0005-0000-0000-000065240000}"/>
    <cellStyle name="20 % - Akzent4 3 2 4 7 3 2" xfId="37093" xr:uid="{00000000-0005-0000-0000-000066240000}"/>
    <cellStyle name="20 % - Akzent4 3 2 4 7 4" xfId="26271" xr:uid="{00000000-0005-0000-0000-000067240000}"/>
    <cellStyle name="20 % - Akzent4 3 2 4 8" xfId="4664" xr:uid="{00000000-0005-0000-0000-000068240000}"/>
    <cellStyle name="20 % - Akzent4 3 2 4 8 2" xfId="4665" xr:uid="{00000000-0005-0000-0000-000069240000}"/>
    <cellStyle name="20 % - Akzent4 3 2 4 8 2 2" xfId="4666" xr:uid="{00000000-0005-0000-0000-00006A240000}"/>
    <cellStyle name="20 % - Akzent4 3 2 4 8 2 2 2" xfId="43186" xr:uid="{00000000-0005-0000-0000-00006B240000}"/>
    <cellStyle name="20 % - Akzent4 3 2 4 8 2 3" xfId="32365" xr:uid="{00000000-0005-0000-0000-00006C240000}"/>
    <cellStyle name="20 % - Akzent4 3 2 4 8 3" xfId="4667" xr:uid="{00000000-0005-0000-0000-00006D240000}"/>
    <cellStyle name="20 % - Akzent4 3 2 4 8 3 2" xfId="37785" xr:uid="{00000000-0005-0000-0000-00006E240000}"/>
    <cellStyle name="20 % - Akzent4 3 2 4 8 4" xfId="26964" xr:uid="{00000000-0005-0000-0000-00006F240000}"/>
    <cellStyle name="20 % - Akzent4 3 2 4 9" xfId="4668" xr:uid="{00000000-0005-0000-0000-000070240000}"/>
    <cellStyle name="20 % - Akzent4 3 2 4 9 2" xfId="4669" xr:uid="{00000000-0005-0000-0000-000071240000}"/>
    <cellStyle name="20 % - Akzent4 3 2 4 9 2 2" xfId="38461" xr:uid="{00000000-0005-0000-0000-000072240000}"/>
    <cellStyle name="20 % - Akzent4 3 2 4 9 3" xfId="27640" xr:uid="{00000000-0005-0000-0000-000073240000}"/>
    <cellStyle name="20 % - Akzent4 3 2 5" xfId="4670" xr:uid="{00000000-0005-0000-0000-000074240000}"/>
    <cellStyle name="20 % - Akzent4 3 2 5 2" xfId="4671" xr:uid="{00000000-0005-0000-0000-000075240000}"/>
    <cellStyle name="20 % - Akzent4 3 2 5 2 2" xfId="4672" xr:uid="{00000000-0005-0000-0000-000076240000}"/>
    <cellStyle name="20 % - Akzent4 3 2 5 2 2 2" xfId="38744" xr:uid="{00000000-0005-0000-0000-000077240000}"/>
    <cellStyle name="20 % - Akzent4 3 2 5 2 3" xfId="27923" xr:uid="{00000000-0005-0000-0000-000078240000}"/>
    <cellStyle name="20 % - Akzent4 3 2 5 3" xfId="4673" xr:uid="{00000000-0005-0000-0000-000079240000}"/>
    <cellStyle name="20 % - Akzent4 3 2 5 3 2" xfId="33344" xr:uid="{00000000-0005-0000-0000-00007A240000}"/>
    <cellStyle name="20 % - Akzent4 3 2 5 4" xfId="22522" xr:uid="{00000000-0005-0000-0000-00007B240000}"/>
    <cellStyle name="20 % - Akzent4 3 2 6" xfId="4674" xr:uid="{00000000-0005-0000-0000-00007C240000}"/>
    <cellStyle name="20 % - Akzent4 3 2 6 2" xfId="4675" xr:uid="{00000000-0005-0000-0000-00007D240000}"/>
    <cellStyle name="20 % - Akzent4 3 2 6 2 2" xfId="4676" xr:uid="{00000000-0005-0000-0000-00007E240000}"/>
    <cellStyle name="20 % - Akzent4 3 2 6 2 2 2" xfId="39402" xr:uid="{00000000-0005-0000-0000-00007F240000}"/>
    <cellStyle name="20 % - Akzent4 3 2 6 2 3" xfId="28581" xr:uid="{00000000-0005-0000-0000-000080240000}"/>
    <cellStyle name="20 % - Akzent4 3 2 6 3" xfId="4677" xr:uid="{00000000-0005-0000-0000-000081240000}"/>
    <cellStyle name="20 % - Akzent4 3 2 6 3 2" xfId="34002" xr:uid="{00000000-0005-0000-0000-000082240000}"/>
    <cellStyle name="20 % - Akzent4 3 2 6 4" xfId="23180" xr:uid="{00000000-0005-0000-0000-000083240000}"/>
    <cellStyle name="20 % - Akzent4 3 2 7" xfId="4678" xr:uid="{00000000-0005-0000-0000-000084240000}"/>
    <cellStyle name="20 % - Akzent4 3 2 7 2" xfId="4679" xr:uid="{00000000-0005-0000-0000-000085240000}"/>
    <cellStyle name="20 % - Akzent4 3 2 7 2 2" xfId="4680" xr:uid="{00000000-0005-0000-0000-000086240000}"/>
    <cellStyle name="20 % - Akzent4 3 2 7 2 2 2" xfId="40076" xr:uid="{00000000-0005-0000-0000-000087240000}"/>
    <cellStyle name="20 % - Akzent4 3 2 7 2 3" xfId="29255" xr:uid="{00000000-0005-0000-0000-000088240000}"/>
    <cellStyle name="20 % - Akzent4 3 2 7 3" xfId="4681" xr:uid="{00000000-0005-0000-0000-000089240000}"/>
    <cellStyle name="20 % - Akzent4 3 2 7 3 2" xfId="34676" xr:uid="{00000000-0005-0000-0000-00008A240000}"/>
    <cellStyle name="20 % - Akzent4 3 2 7 4" xfId="23854" xr:uid="{00000000-0005-0000-0000-00008B240000}"/>
    <cellStyle name="20 % - Akzent4 3 2 8" xfId="4682" xr:uid="{00000000-0005-0000-0000-00008C240000}"/>
    <cellStyle name="20 % - Akzent4 3 2 8 2" xfId="4683" xr:uid="{00000000-0005-0000-0000-00008D240000}"/>
    <cellStyle name="20 % - Akzent4 3 2 8 2 2" xfId="4684" xr:uid="{00000000-0005-0000-0000-00008E240000}"/>
    <cellStyle name="20 % - Akzent4 3 2 8 2 2 2" xfId="40750" xr:uid="{00000000-0005-0000-0000-00008F240000}"/>
    <cellStyle name="20 % - Akzent4 3 2 8 2 3" xfId="29929" xr:uid="{00000000-0005-0000-0000-000090240000}"/>
    <cellStyle name="20 % - Akzent4 3 2 8 3" xfId="4685" xr:uid="{00000000-0005-0000-0000-000091240000}"/>
    <cellStyle name="20 % - Akzent4 3 2 8 3 2" xfId="35350" xr:uid="{00000000-0005-0000-0000-000092240000}"/>
    <cellStyle name="20 % - Akzent4 3 2 8 4" xfId="24528" xr:uid="{00000000-0005-0000-0000-000093240000}"/>
    <cellStyle name="20 % - Akzent4 3 2 9" xfId="4686" xr:uid="{00000000-0005-0000-0000-000094240000}"/>
    <cellStyle name="20 % - Akzent4 3 2 9 2" xfId="4687" xr:uid="{00000000-0005-0000-0000-000095240000}"/>
    <cellStyle name="20 % - Akzent4 3 2 9 2 2" xfId="4688" xr:uid="{00000000-0005-0000-0000-000096240000}"/>
    <cellStyle name="20 % - Akzent4 3 2 9 2 2 2" xfId="41424" xr:uid="{00000000-0005-0000-0000-000097240000}"/>
    <cellStyle name="20 % - Akzent4 3 2 9 2 3" xfId="30603" xr:uid="{00000000-0005-0000-0000-000098240000}"/>
    <cellStyle name="20 % - Akzent4 3 2 9 3" xfId="4689" xr:uid="{00000000-0005-0000-0000-000099240000}"/>
    <cellStyle name="20 % - Akzent4 3 2 9 3 2" xfId="36024" xr:uid="{00000000-0005-0000-0000-00009A240000}"/>
    <cellStyle name="20 % - Akzent4 3 2 9 4" xfId="25202" xr:uid="{00000000-0005-0000-0000-00009B240000}"/>
    <cellStyle name="20 % - Akzent4 3 3" xfId="4690" xr:uid="{00000000-0005-0000-0000-00009C240000}"/>
    <cellStyle name="20 % - Akzent4 3 3 10" xfId="4691" xr:uid="{00000000-0005-0000-0000-00009D240000}"/>
    <cellStyle name="20 % - Akzent4 3 3 10 2" xfId="4692" xr:uid="{00000000-0005-0000-0000-00009E240000}"/>
    <cellStyle name="20 % - Akzent4 3 3 10 2 2" xfId="38133" xr:uid="{00000000-0005-0000-0000-00009F240000}"/>
    <cellStyle name="20 % - Akzent4 3 3 10 3" xfId="27312" xr:uid="{00000000-0005-0000-0000-0000A0240000}"/>
    <cellStyle name="20 % - Akzent4 3 3 11" xfId="4693" xr:uid="{00000000-0005-0000-0000-0000A1240000}"/>
    <cellStyle name="20 % - Akzent4 3 3 11 2" xfId="32733" xr:uid="{00000000-0005-0000-0000-0000A2240000}"/>
    <cellStyle name="20 % - Akzent4 3 3 12" xfId="21911" xr:uid="{00000000-0005-0000-0000-0000A3240000}"/>
    <cellStyle name="20 % - Akzent4 3 3 2" xfId="4694" xr:uid="{00000000-0005-0000-0000-0000A4240000}"/>
    <cellStyle name="20 % - Akzent4 3 3 2 10" xfId="4695" xr:uid="{00000000-0005-0000-0000-0000A5240000}"/>
    <cellStyle name="20 % - Akzent4 3 3 2 10 2" xfId="33128" xr:uid="{00000000-0005-0000-0000-0000A6240000}"/>
    <cellStyle name="20 % - Akzent4 3 3 2 11" xfId="22306" xr:uid="{00000000-0005-0000-0000-0000A7240000}"/>
    <cellStyle name="20 % - Akzent4 3 3 2 2" xfId="4696" xr:uid="{00000000-0005-0000-0000-0000A8240000}"/>
    <cellStyle name="20 % - Akzent4 3 3 2 2 2" xfId="4697" xr:uid="{00000000-0005-0000-0000-0000A9240000}"/>
    <cellStyle name="20 % - Akzent4 3 3 2 2 2 2" xfId="4698" xr:uid="{00000000-0005-0000-0000-0000AA240000}"/>
    <cellStyle name="20 % - Akzent4 3 3 2 2 2 2 2" xfId="39206" xr:uid="{00000000-0005-0000-0000-0000AB240000}"/>
    <cellStyle name="20 % - Akzent4 3 3 2 2 2 3" xfId="28385" xr:uid="{00000000-0005-0000-0000-0000AC240000}"/>
    <cellStyle name="20 % - Akzent4 3 3 2 2 3" xfId="4699" xr:uid="{00000000-0005-0000-0000-0000AD240000}"/>
    <cellStyle name="20 % - Akzent4 3 3 2 2 3 2" xfId="33806" xr:uid="{00000000-0005-0000-0000-0000AE240000}"/>
    <cellStyle name="20 % - Akzent4 3 3 2 2 4" xfId="22984" xr:uid="{00000000-0005-0000-0000-0000AF240000}"/>
    <cellStyle name="20 % - Akzent4 3 3 2 3" xfId="4700" xr:uid="{00000000-0005-0000-0000-0000B0240000}"/>
    <cellStyle name="20 % - Akzent4 3 3 2 3 2" xfId="4701" xr:uid="{00000000-0005-0000-0000-0000B1240000}"/>
    <cellStyle name="20 % - Akzent4 3 3 2 3 2 2" xfId="4702" xr:uid="{00000000-0005-0000-0000-0000B2240000}"/>
    <cellStyle name="20 % - Akzent4 3 3 2 3 2 2 2" xfId="39864" xr:uid="{00000000-0005-0000-0000-0000B3240000}"/>
    <cellStyle name="20 % - Akzent4 3 3 2 3 2 3" xfId="29043" xr:uid="{00000000-0005-0000-0000-0000B4240000}"/>
    <cellStyle name="20 % - Akzent4 3 3 2 3 3" xfId="4703" xr:uid="{00000000-0005-0000-0000-0000B5240000}"/>
    <cellStyle name="20 % - Akzent4 3 3 2 3 3 2" xfId="34464" xr:uid="{00000000-0005-0000-0000-0000B6240000}"/>
    <cellStyle name="20 % - Akzent4 3 3 2 3 4" xfId="23642" xr:uid="{00000000-0005-0000-0000-0000B7240000}"/>
    <cellStyle name="20 % - Akzent4 3 3 2 4" xfId="4704" xr:uid="{00000000-0005-0000-0000-0000B8240000}"/>
    <cellStyle name="20 % - Akzent4 3 3 2 4 2" xfId="4705" xr:uid="{00000000-0005-0000-0000-0000B9240000}"/>
    <cellStyle name="20 % - Akzent4 3 3 2 4 2 2" xfId="4706" xr:uid="{00000000-0005-0000-0000-0000BA240000}"/>
    <cellStyle name="20 % - Akzent4 3 3 2 4 2 2 2" xfId="40538" xr:uid="{00000000-0005-0000-0000-0000BB240000}"/>
    <cellStyle name="20 % - Akzent4 3 3 2 4 2 3" xfId="29717" xr:uid="{00000000-0005-0000-0000-0000BC240000}"/>
    <cellStyle name="20 % - Akzent4 3 3 2 4 3" xfId="4707" xr:uid="{00000000-0005-0000-0000-0000BD240000}"/>
    <cellStyle name="20 % - Akzent4 3 3 2 4 3 2" xfId="35138" xr:uid="{00000000-0005-0000-0000-0000BE240000}"/>
    <cellStyle name="20 % - Akzent4 3 3 2 4 4" xfId="24316" xr:uid="{00000000-0005-0000-0000-0000BF240000}"/>
    <cellStyle name="20 % - Akzent4 3 3 2 5" xfId="4708" xr:uid="{00000000-0005-0000-0000-0000C0240000}"/>
    <cellStyle name="20 % - Akzent4 3 3 2 5 2" xfId="4709" xr:uid="{00000000-0005-0000-0000-0000C1240000}"/>
    <cellStyle name="20 % - Akzent4 3 3 2 5 2 2" xfId="4710" xr:uid="{00000000-0005-0000-0000-0000C2240000}"/>
    <cellStyle name="20 % - Akzent4 3 3 2 5 2 2 2" xfId="41212" xr:uid="{00000000-0005-0000-0000-0000C3240000}"/>
    <cellStyle name="20 % - Akzent4 3 3 2 5 2 3" xfId="30391" xr:uid="{00000000-0005-0000-0000-0000C4240000}"/>
    <cellStyle name="20 % - Akzent4 3 3 2 5 3" xfId="4711" xr:uid="{00000000-0005-0000-0000-0000C5240000}"/>
    <cellStyle name="20 % - Akzent4 3 3 2 5 3 2" xfId="35812" xr:uid="{00000000-0005-0000-0000-0000C6240000}"/>
    <cellStyle name="20 % - Akzent4 3 3 2 5 4" xfId="24990" xr:uid="{00000000-0005-0000-0000-0000C7240000}"/>
    <cellStyle name="20 % - Akzent4 3 3 2 6" xfId="4712" xr:uid="{00000000-0005-0000-0000-0000C8240000}"/>
    <cellStyle name="20 % - Akzent4 3 3 2 6 2" xfId="4713" xr:uid="{00000000-0005-0000-0000-0000C9240000}"/>
    <cellStyle name="20 % - Akzent4 3 3 2 6 2 2" xfId="4714" xr:uid="{00000000-0005-0000-0000-0000CA240000}"/>
    <cellStyle name="20 % - Akzent4 3 3 2 6 2 2 2" xfId="41886" xr:uid="{00000000-0005-0000-0000-0000CB240000}"/>
    <cellStyle name="20 % - Akzent4 3 3 2 6 2 3" xfId="31065" xr:uid="{00000000-0005-0000-0000-0000CC240000}"/>
    <cellStyle name="20 % - Akzent4 3 3 2 6 3" xfId="4715" xr:uid="{00000000-0005-0000-0000-0000CD240000}"/>
    <cellStyle name="20 % - Akzent4 3 3 2 6 3 2" xfId="36486" xr:uid="{00000000-0005-0000-0000-0000CE240000}"/>
    <cellStyle name="20 % - Akzent4 3 3 2 6 4" xfId="25664" xr:uid="{00000000-0005-0000-0000-0000CF240000}"/>
    <cellStyle name="20 % - Akzent4 3 3 2 7" xfId="4716" xr:uid="{00000000-0005-0000-0000-0000D0240000}"/>
    <cellStyle name="20 % - Akzent4 3 3 2 7 2" xfId="4717" xr:uid="{00000000-0005-0000-0000-0000D1240000}"/>
    <cellStyle name="20 % - Akzent4 3 3 2 7 2 2" xfId="4718" xr:uid="{00000000-0005-0000-0000-0000D2240000}"/>
    <cellStyle name="20 % - Akzent4 3 3 2 7 2 2 2" xfId="42560" xr:uid="{00000000-0005-0000-0000-0000D3240000}"/>
    <cellStyle name="20 % - Akzent4 3 3 2 7 2 3" xfId="31739" xr:uid="{00000000-0005-0000-0000-0000D4240000}"/>
    <cellStyle name="20 % - Akzent4 3 3 2 7 3" xfId="4719" xr:uid="{00000000-0005-0000-0000-0000D5240000}"/>
    <cellStyle name="20 % - Akzent4 3 3 2 7 3 2" xfId="37160" xr:uid="{00000000-0005-0000-0000-0000D6240000}"/>
    <cellStyle name="20 % - Akzent4 3 3 2 7 4" xfId="26338" xr:uid="{00000000-0005-0000-0000-0000D7240000}"/>
    <cellStyle name="20 % - Akzent4 3 3 2 8" xfId="4720" xr:uid="{00000000-0005-0000-0000-0000D8240000}"/>
    <cellStyle name="20 % - Akzent4 3 3 2 8 2" xfId="4721" xr:uid="{00000000-0005-0000-0000-0000D9240000}"/>
    <cellStyle name="20 % - Akzent4 3 3 2 8 2 2" xfId="4722" xr:uid="{00000000-0005-0000-0000-0000DA240000}"/>
    <cellStyle name="20 % - Akzent4 3 3 2 8 2 2 2" xfId="43253" xr:uid="{00000000-0005-0000-0000-0000DB240000}"/>
    <cellStyle name="20 % - Akzent4 3 3 2 8 2 3" xfId="32432" xr:uid="{00000000-0005-0000-0000-0000DC240000}"/>
    <cellStyle name="20 % - Akzent4 3 3 2 8 3" xfId="4723" xr:uid="{00000000-0005-0000-0000-0000DD240000}"/>
    <cellStyle name="20 % - Akzent4 3 3 2 8 3 2" xfId="37852" xr:uid="{00000000-0005-0000-0000-0000DE240000}"/>
    <cellStyle name="20 % - Akzent4 3 3 2 8 4" xfId="27031" xr:uid="{00000000-0005-0000-0000-0000DF240000}"/>
    <cellStyle name="20 % - Akzent4 3 3 2 9" xfId="4724" xr:uid="{00000000-0005-0000-0000-0000E0240000}"/>
    <cellStyle name="20 % - Akzent4 3 3 2 9 2" xfId="4725" xr:uid="{00000000-0005-0000-0000-0000E1240000}"/>
    <cellStyle name="20 % - Akzent4 3 3 2 9 2 2" xfId="38528" xr:uid="{00000000-0005-0000-0000-0000E2240000}"/>
    <cellStyle name="20 % - Akzent4 3 3 2 9 3" xfId="27707" xr:uid="{00000000-0005-0000-0000-0000E3240000}"/>
    <cellStyle name="20 % - Akzent4 3 3 3" xfId="4726" xr:uid="{00000000-0005-0000-0000-0000E4240000}"/>
    <cellStyle name="20 % - Akzent4 3 3 3 2" xfId="4727" xr:uid="{00000000-0005-0000-0000-0000E5240000}"/>
    <cellStyle name="20 % - Akzent4 3 3 3 2 2" xfId="4728" xr:uid="{00000000-0005-0000-0000-0000E6240000}"/>
    <cellStyle name="20 % - Akzent4 3 3 3 2 2 2" xfId="38811" xr:uid="{00000000-0005-0000-0000-0000E7240000}"/>
    <cellStyle name="20 % - Akzent4 3 3 3 2 3" xfId="27990" xr:uid="{00000000-0005-0000-0000-0000E8240000}"/>
    <cellStyle name="20 % - Akzent4 3 3 3 3" xfId="4729" xr:uid="{00000000-0005-0000-0000-0000E9240000}"/>
    <cellStyle name="20 % - Akzent4 3 3 3 3 2" xfId="33411" xr:uid="{00000000-0005-0000-0000-0000EA240000}"/>
    <cellStyle name="20 % - Akzent4 3 3 3 4" xfId="22589" xr:uid="{00000000-0005-0000-0000-0000EB240000}"/>
    <cellStyle name="20 % - Akzent4 3 3 4" xfId="4730" xr:uid="{00000000-0005-0000-0000-0000EC240000}"/>
    <cellStyle name="20 % - Akzent4 3 3 4 2" xfId="4731" xr:uid="{00000000-0005-0000-0000-0000ED240000}"/>
    <cellStyle name="20 % - Akzent4 3 3 4 2 2" xfId="4732" xr:uid="{00000000-0005-0000-0000-0000EE240000}"/>
    <cellStyle name="20 % - Akzent4 3 3 4 2 2 2" xfId="39469" xr:uid="{00000000-0005-0000-0000-0000EF240000}"/>
    <cellStyle name="20 % - Akzent4 3 3 4 2 3" xfId="28648" xr:uid="{00000000-0005-0000-0000-0000F0240000}"/>
    <cellStyle name="20 % - Akzent4 3 3 4 3" xfId="4733" xr:uid="{00000000-0005-0000-0000-0000F1240000}"/>
    <cellStyle name="20 % - Akzent4 3 3 4 3 2" xfId="34069" xr:uid="{00000000-0005-0000-0000-0000F2240000}"/>
    <cellStyle name="20 % - Akzent4 3 3 4 4" xfId="23247" xr:uid="{00000000-0005-0000-0000-0000F3240000}"/>
    <cellStyle name="20 % - Akzent4 3 3 5" xfId="4734" xr:uid="{00000000-0005-0000-0000-0000F4240000}"/>
    <cellStyle name="20 % - Akzent4 3 3 5 2" xfId="4735" xr:uid="{00000000-0005-0000-0000-0000F5240000}"/>
    <cellStyle name="20 % - Akzent4 3 3 5 2 2" xfId="4736" xr:uid="{00000000-0005-0000-0000-0000F6240000}"/>
    <cellStyle name="20 % - Akzent4 3 3 5 2 2 2" xfId="40143" xr:uid="{00000000-0005-0000-0000-0000F7240000}"/>
    <cellStyle name="20 % - Akzent4 3 3 5 2 3" xfId="29322" xr:uid="{00000000-0005-0000-0000-0000F8240000}"/>
    <cellStyle name="20 % - Akzent4 3 3 5 3" xfId="4737" xr:uid="{00000000-0005-0000-0000-0000F9240000}"/>
    <cellStyle name="20 % - Akzent4 3 3 5 3 2" xfId="34743" xr:uid="{00000000-0005-0000-0000-0000FA240000}"/>
    <cellStyle name="20 % - Akzent4 3 3 5 4" xfId="23921" xr:uid="{00000000-0005-0000-0000-0000FB240000}"/>
    <cellStyle name="20 % - Akzent4 3 3 6" xfId="4738" xr:uid="{00000000-0005-0000-0000-0000FC240000}"/>
    <cellStyle name="20 % - Akzent4 3 3 6 2" xfId="4739" xr:uid="{00000000-0005-0000-0000-0000FD240000}"/>
    <cellStyle name="20 % - Akzent4 3 3 6 2 2" xfId="4740" xr:uid="{00000000-0005-0000-0000-0000FE240000}"/>
    <cellStyle name="20 % - Akzent4 3 3 6 2 2 2" xfId="40817" xr:uid="{00000000-0005-0000-0000-0000FF240000}"/>
    <cellStyle name="20 % - Akzent4 3 3 6 2 3" xfId="29996" xr:uid="{00000000-0005-0000-0000-000000250000}"/>
    <cellStyle name="20 % - Akzent4 3 3 6 3" xfId="4741" xr:uid="{00000000-0005-0000-0000-000001250000}"/>
    <cellStyle name="20 % - Akzent4 3 3 6 3 2" xfId="35417" xr:uid="{00000000-0005-0000-0000-000002250000}"/>
    <cellStyle name="20 % - Akzent4 3 3 6 4" xfId="24595" xr:uid="{00000000-0005-0000-0000-000003250000}"/>
    <cellStyle name="20 % - Akzent4 3 3 7" xfId="4742" xr:uid="{00000000-0005-0000-0000-000004250000}"/>
    <cellStyle name="20 % - Akzent4 3 3 7 2" xfId="4743" xr:uid="{00000000-0005-0000-0000-000005250000}"/>
    <cellStyle name="20 % - Akzent4 3 3 7 2 2" xfId="4744" xr:uid="{00000000-0005-0000-0000-000006250000}"/>
    <cellStyle name="20 % - Akzent4 3 3 7 2 2 2" xfId="41491" xr:uid="{00000000-0005-0000-0000-000007250000}"/>
    <cellStyle name="20 % - Akzent4 3 3 7 2 3" xfId="30670" xr:uid="{00000000-0005-0000-0000-000008250000}"/>
    <cellStyle name="20 % - Akzent4 3 3 7 3" xfId="4745" xr:uid="{00000000-0005-0000-0000-000009250000}"/>
    <cellStyle name="20 % - Akzent4 3 3 7 3 2" xfId="36091" xr:uid="{00000000-0005-0000-0000-00000A250000}"/>
    <cellStyle name="20 % - Akzent4 3 3 7 4" xfId="25269" xr:uid="{00000000-0005-0000-0000-00000B250000}"/>
    <cellStyle name="20 % - Akzent4 3 3 8" xfId="4746" xr:uid="{00000000-0005-0000-0000-00000C250000}"/>
    <cellStyle name="20 % - Akzent4 3 3 8 2" xfId="4747" xr:uid="{00000000-0005-0000-0000-00000D250000}"/>
    <cellStyle name="20 % - Akzent4 3 3 8 2 2" xfId="4748" xr:uid="{00000000-0005-0000-0000-00000E250000}"/>
    <cellStyle name="20 % - Akzent4 3 3 8 2 2 2" xfId="42165" xr:uid="{00000000-0005-0000-0000-00000F250000}"/>
    <cellStyle name="20 % - Akzent4 3 3 8 2 3" xfId="31344" xr:uid="{00000000-0005-0000-0000-000010250000}"/>
    <cellStyle name="20 % - Akzent4 3 3 8 3" xfId="4749" xr:uid="{00000000-0005-0000-0000-000011250000}"/>
    <cellStyle name="20 % - Akzent4 3 3 8 3 2" xfId="36765" xr:uid="{00000000-0005-0000-0000-000012250000}"/>
    <cellStyle name="20 % - Akzent4 3 3 8 4" xfId="25943" xr:uid="{00000000-0005-0000-0000-000013250000}"/>
    <cellStyle name="20 % - Akzent4 3 3 9" xfId="4750" xr:uid="{00000000-0005-0000-0000-000014250000}"/>
    <cellStyle name="20 % - Akzent4 3 3 9 2" xfId="4751" xr:uid="{00000000-0005-0000-0000-000015250000}"/>
    <cellStyle name="20 % - Akzent4 3 3 9 2 2" xfId="4752" xr:uid="{00000000-0005-0000-0000-000016250000}"/>
    <cellStyle name="20 % - Akzent4 3 3 9 2 2 2" xfId="42858" xr:uid="{00000000-0005-0000-0000-000017250000}"/>
    <cellStyle name="20 % - Akzent4 3 3 9 2 3" xfId="32037" xr:uid="{00000000-0005-0000-0000-000018250000}"/>
    <cellStyle name="20 % - Akzent4 3 3 9 3" xfId="4753" xr:uid="{00000000-0005-0000-0000-000019250000}"/>
    <cellStyle name="20 % - Akzent4 3 3 9 3 2" xfId="37457" xr:uid="{00000000-0005-0000-0000-00001A250000}"/>
    <cellStyle name="20 % - Akzent4 3 3 9 4" xfId="26636" xr:uid="{00000000-0005-0000-0000-00001B250000}"/>
    <cellStyle name="20 % - Akzent4 3 4" xfId="4754" xr:uid="{00000000-0005-0000-0000-00001C250000}"/>
    <cellStyle name="20 % - Akzent4 3 4 10" xfId="4755" xr:uid="{00000000-0005-0000-0000-00001D250000}"/>
    <cellStyle name="20 % - Akzent4 3 4 10 2" xfId="32865" xr:uid="{00000000-0005-0000-0000-00001E250000}"/>
    <cellStyle name="20 % - Akzent4 3 4 11" xfId="22043" xr:uid="{00000000-0005-0000-0000-00001F250000}"/>
    <cellStyle name="20 % - Akzent4 3 4 2" xfId="4756" xr:uid="{00000000-0005-0000-0000-000020250000}"/>
    <cellStyle name="20 % - Akzent4 3 4 2 2" xfId="4757" xr:uid="{00000000-0005-0000-0000-000021250000}"/>
    <cellStyle name="20 % - Akzent4 3 4 2 2 2" xfId="4758" xr:uid="{00000000-0005-0000-0000-000022250000}"/>
    <cellStyle name="20 % - Akzent4 3 4 2 2 2 2" xfId="38943" xr:uid="{00000000-0005-0000-0000-000023250000}"/>
    <cellStyle name="20 % - Akzent4 3 4 2 2 3" xfId="28122" xr:uid="{00000000-0005-0000-0000-000024250000}"/>
    <cellStyle name="20 % - Akzent4 3 4 2 3" xfId="4759" xr:uid="{00000000-0005-0000-0000-000025250000}"/>
    <cellStyle name="20 % - Akzent4 3 4 2 3 2" xfId="33543" xr:uid="{00000000-0005-0000-0000-000026250000}"/>
    <cellStyle name="20 % - Akzent4 3 4 2 4" xfId="22721" xr:uid="{00000000-0005-0000-0000-000027250000}"/>
    <cellStyle name="20 % - Akzent4 3 4 3" xfId="4760" xr:uid="{00000000-0005-0000-0000-000028250000}"/>
    <cellStyle name="20 % - Akzent4 3 4 3 2" xfId="4761" xr:uid="{00000000-0005-0000-0000-000029250000}"/>
    <cellStyle name="20 % - Akzent4 3 4 3 2 2" xfId="4762" xr:uid="{00000000-0005-0000-0000-00002A250000}"/>
    <cellStyle name="20 % - Akzent4 3 4 3 2 2 2" xfId="39601" xr:uid="{00000000-0005-0000-0000-00002B250000}"/>
    <cellStyle name="20 % - Akzent4 3 4 3 2 3" xfId="28780" xr:uid="{00000000-0005-0000-0000-00002C250000}"/>
    <cellStyle name="20 % - Akzent4 3 4 3 3" xfId="4763" xr:uid="{00000000-0005-0000-0000-00002D250000}"/>
    <cellStyle name="20 % - Akzent4 3 4 3 3 2" xfId="34201" xr:uid="{00000000-0005-0000-0000-00002E250000}"/>
    <cellStyle name="20 % - Akzent4 3 4 3 4" xfId="23379" xr:uid="{00000000-0005-0000-0000-00002F250000}"/>
    <cellStyle name="20 % - Akzent4 3 4 4" xfId="4764" xr:uid="{00000000-0005-0000-0000-000030250000}"/>
    <cellStyle name="20 % - Akzent4 3 4 4 2" xfId="4765" xr:uid="{00000000-0005-0000-0000-000031250000}"/>
    <cellStyle name="20 % - Akzent4 3 4 4 2 2" xfId="4766" xr:uid="{00000000-0005-0000-0000-000032250000}"/>
    <cellStyle name="20 % - Akzent4 3 4 4 2 2 2" xfId="40275" xr:uid="{00000000-0005-0000-0000-000033250000}"/>
    <cellStyle name="20 % - Akzent4 3 4 4 2 3" xfId="29454" xr:uid="{00000000-0005-0000-0000-000034250000}"/>
    <cellStyle name="20 % - Akzent4 3 4 4 3" xfId="4767" xr:uid="{00000000-0005-0000-0000-000035250000}"/>
    <cellStyle name="20 % - Akzent4 3 4 4 3 2" xfId="34875" xr:uid="{00000000-0005-0000-0000-000036250000}"/>
    <cellStyle name="20 % - Akzent4 3 4 4 4" xfId="24053" xr:uid="{00000000-0005-0000-0000-000037250000}"/>
    <cellStyle name="20 % - Akzent4 3 4 5" xfId="4768" xr:uid="{00000000-0005-0000-0000-000038250000}"/>
    <cellStyle name="20 % - Akzent4 3 4 5 2" xfId="4769" xr:uid="{00000000-0005-0000-0000-000039250000}"/>
    <cellStyle name="20 % - Akzent4 3 4 5 2 2" xfId="4770" xr:uid="{00000000-0005-0000-0000-00003A250000}"/>
    <cellStyle name="20 % - Akzent4 3 4 5 2 2 2" xfId="40949" xr:uid="{00000000-0005-0000-0000-00003B250000}"/>
    <cellStyle name="20 % - Akzent4 3 4 5 2 3" xfId="30128" xr:uid="{00000000-0005-0000-0000-00003C250000}"/>
    <cellStyle name="20 % - Akzent4 3 4 5 3" xfId="4771" xr:uid="{00000000-0005-0000-0000-00003D250000}"/>
    <cellStyle name="20 % - Akzent4 3 4 5 3 2" xfId="35549" xr:uid="{00000000-0005-0000-0000-00003E250000}"/>
    <cellStyle name="20 % - Akzent4 3 4 5 4" xfId="24727" xr:uid="{00000000-0005-0000-0000-00003F250000}"/>
    <cellStyle name="20 % - Akzent4 3 4 6" xfId="4772" xr:uid="{00000000-0005-0000-0000-000040250000}"/>
    <cellStyle name="20 % - Akzent4 3 4 6 2" xfId="4773" xr:uid="{00000000-0005-0000-0000-000041250000}"/>
    <cellStyle name="20 % - Akzent4 3 4 6 2 2" xfId="4774" xr:uid="{00000000-0005-0000-0000-000042250000}"/>
    <cellStyle name="20 % - Akzent4 3 4 6 2 2 2" xfId="41623" xr:uid="{00000000-0005-0000-0000-000043250000}"/>
    <cellStyle name="20 % - Akzent4 3 4 6 2 3" xfId="30802" xr:uid="{00000000-0005-0000-0000-000044250000}"/>
    <cellStyle name="20 % - Akzent4 3 4 6 3" xfId="4775" xr:uid="{00000000-0005-0000-0000-000045250000}"/>
    <cellStyle name="20 % - Akzent4 3 4 6 3 2" xfId="36223" xr:uid="{00000000-0005-0000-0000-000046250000}"/>
    <cellStyle name="20 % - Akzent4 3 4 6 4" xfId="25401" xr:uid="{00000000-0005-0000-0000-000047250000}"/>
    <cellStyle name="20 % - Akzent4 3 4 7" xfId="4776" xr:uid="{00000000-0005-0000-0000-000048250000}"/>
    <cellStyle name="20 % - Akzent4 3 4 7 2" xfId="4777" xr:uid="{00000000-0005-0000-0000-000049250000}"/>
    <cellStyle name="20 % - Akzent4 3 4 7 2 2" xfId="4778" xr:uid="{00000000-0005-0000-0000-00004A250000}"/>
    <cellStyle name="20 % - Akzent4 3 4 7 2 2 2" xfId="42297" xr:uid="{00000000-0005-0000-0000-00004B250000}"/>
    <cellStyle name="20 % - Akzent4 3 4 7 2 3" xfId="31476" xr:uid="{00000000-0005-0000-0000-00004C250000}"/>
    <cellStyle name="20 % - Akzent4 3 4 7 3" xfId="4779" xr:uid="{00000000-0005-0000-0000-00004D250000}"/>
    <cellStyle name="20 % - Akzent4 3 4 7 3 2" xfId="36897" xr:uid="{00000000-0005-0000-0000-00004E250000}"/>
    <cellStyle name="20 % - Akzent4 3 4 7 4" xfId="26075" xr:uid="{00000000-0005-0000-0000-00004F250000}"/>
    <cellStyle name="20 % - Akzent4 3 4 8" xfId="4780" xr:uid="{00000000-0005-0000-0000-000050250000}"/>
    <cellStyle name="20 % - Akzent4 3 4 8 2" xfId="4781" xr:uid="{00000000-0005-0000-0000-000051250000}"/>
    <cellStyle name="20 % - Akzent4 3 4 8 2 2" xfId="4782" xr:uid="{00000000-0005-0000-0000-000052250000}"/>
    <cellStyle name="20 % - Akzent4 3 4 8 2 2 2" xfId="42990" xr:uid="{00000000-0005-0000-0000-000053250000}"/>
    <cellStyle name="20 % - Akzent4 3 4 8 2 3" xfId="32169" xr:uid="{00000000-0005-0000-0000-000054250000}"/>
    <cellStyle name="20 % - Akzent4 3 4 8 3" xfId="4783" xr:uid="{00000000-0005-0000-0000-000055250000}"/>
    <cellStyle name="20 % - Akzent4 3 4 8 3 2" xfId="37589" xr:uid="{00000000-0005-0000-0000-000056250000}"/>
    <cellStyle name="20 % - Akzent4 3 4 8 4" xfId="26768" xr:uid="{00000000-0005-0000-0000-000057250000}"/>
    <cellStyle name="20 % - Akzent4 3 4 9" xfId="4784" xr:uid="{00000000-0005-0000-0000-000058250000}"/>
    <cellStyle name="20 % - Akzent4 3 4 9 2" xfId="4785" xr:uid="{00000000-0005-0000-0000-000059250000}"/>
    <cellStyle name="20 % - Akzent4 3 4 9 2 2" xfId="38265" xr:uid="{00000000-0005-0000-0000-00005A250000}"/>
    <cellStyle name="20 % - Akzent4 3 4 9 3" xfId="27444" xr:uid="{00000000-0005-0000-0000-00005B250000}"/>
    <cellStyle name="20 % - Akzent4 3 5" xfId="4786" xr:uid="{00000000-0005-0000-0000-00005C250000}"/>
    <cellStyle name="20 % - Akzent4 3 5 10" xfId="4787" xr:uid="{00000000-0005-0000-0000-00005D250000}"/>
    <cellStyle name="20 % - Akzent4 3 5 10 2" xfId="32996" xr:uid="{00000000-0005-0000-0000-00005E250000}"/>
    <cellStyle name="20 % - Akzent4 3 5 11" xfId="22174" xr:uid="{00000000-0005-0000-0000-00005F250000}"/>
    <cellStyle name="20 % - Akzent4 3 5 2" xfId="4788" xr:uid="{00000000-0005-0000-0000-000060250000}"/>
    <cellStyle name="20 % - Akzent4 3 5 2 2" xfId="4789" xr:uid="{00000000-0005-0000-0000-000061250000}"/>
    <cellStyle name="20 % - Akzent4 3 5 2 2 2" xfId="4790" xr:uid="{00000000-0005-0000-0000-000062250000}"/>
    <cellStyle name="20 % - Akzent4 3 5 2 2 2 2" xfId="39074" xr:uid="{00000000-0005-0000-0000-000063250000}"/>
    <cellStyle name="20 % - Akzent4 3 5 2 2 3" xfId="28253" xr:uid="{00000000-0005-0000-0000-000064250000}"/>
    <cellStyle name="20 % - Akzent4 3 5 2 3" xfId="4791" xr:uid="{00000000-0005-0000-0000-000065250000}"/>
    <cellStyle name="20 % - Akzent4 3 5 2 3 2" xfId="33674" xr:uid="{00000000-0005-0000-0000-000066250000}"/>
    <cellStyle name="20 % - Akzent4 3 5 2 4" xfId="22852" xr:uid="{00000000-0005-0000-0000-000067250000}"/>
    <cellStyle name="20 % - Akzent4 3 5 3" xfId="4792" xr:uid="{00000000-0005-0000-0000-000068250000}"/>
    <cellStyle name="20 % - Akzent4 3 5 3 2" xfId="4793" xr:uid="{00000000-0005-0000-0000-000069250000}"/>
    <cellStyle name="20 % - Akzent4 3 5 3 2 2" xfId="4794" xr:uid="{00000000-0005-0000-0000-00006A250000}"/>
    <cellStyle name="20 % - Akzent4 3 5 3 2 2 2" xfId="39732" xr:uid="{00000000-0005-0000-0000-00006B250000}"/>
    <cellStyle name="20 % - Akzent4 3 5 3 2 3" xfId="28911" xr:uid="{00000000-0005-0000-0000-00006C250000}"/>
    <cellStyle name="20 % - Akzent4 3 5 3 3" xfId="4795" xr:uid="{00000000-0005-0000-0000-00006D250000}"/>
    <cellStyle name="20 % - Akzent4 3 5 3 3 2" xfId="34332" xr:uid="{00000000-0005-0000-0000-00006E250000}"/>
    <cellStyle name="20 % - Akzent4 3 5 3 4" xfId="23510" xr:uid="{00000000-0005-0000-0000-00006F250000}"/>
    <cellStyle name="20 % - Akzent4 3 5 4" xfId="4796" xr:uid="{00000000-0005-0000-0000-000070250000}"/>
    <cellStyle name="20 % - Akzent4 3 5 4 2" xfId="4797" xr:uid="{00000000-0005-0000-0000-000071250000}"/>
    <cellStyle name="20 % - Akzent4 3 5 4 2 2" xfId="4798" xr:uid="{00000000-0005-0000-0000-000072250000}"/>
    <cellStyle name="20 % - Akzent4 3 5 4 2 2 2" xfId="40406" xr:uid="{00000000-0005-0000-0000-000073250000}"/>
    <cellStyle name="20 % - Akzent4 3 5 4 2 3" xfId="29585" xr:uid="{00000000-0005-0000-0000-000074250000}"/>
    <cellStyle name="20 % - Akzent4 3 5 4 3" xfId="4799" xr:uid="{00000000-0005-0000-0000-000075250000}"/>
    <cellStyle name="20 % - Akzent4 3 5 4 3 2" xfId="35006" xr:uid="{00000000-0005-0000-0000-000076250000}"/>
    <cellStyle name="20 % - Akzent4 3 5 4 4" xfId="24184" xr:uid="{00000000-0005-0000-0000-000077250000}"/>
    <cellStyle name="20 % - Akzent4 3 5 5" xfId="4800" xr:uid="{00000000-0005-0000-0000-000078250000}"/>
    <cellStyle name="20 % - Akzent4 3 5 5 2" xfId="4801" xr:uid="{00000000-0005-0000-0000-000079250000}"/>
    <cellStyle name="20 % - Akzent4 3 5 5 2 2" xfId="4802" xr:uid="{00000000-0005-0000-0000-00007A250000}"/>
    <cellStyle name="20 % - Akzent4 3 5 5 2 2 2" xfId="41080" xr:uid="{00000000-0005-0000-0000-00007B250000}"/>
    <cellStyle name="20 % - Akzent4 3 5 5 2 3" xfId="30259" xr:uid="{00000000-0005-0000-0000-00007C250000}"/>
    <cellStyle name="20 % - Akzent4 3 5 5 3" xfId="4803" xr:uid="{00000000-0005-0000-0000-00007D250000}"/>
    <cellStyle name="20 % - Akzent4 3 5 5 3 2" xfId="35680" xr:uid="{00000000-0005-0000-0000-00007E250000}"/>
    <cellStyle name="20 % - Akzent4 3 5 5 4" xfId="24858" xr:uid="{00000000-0005-0000-0000-00007F250000}"/>
    <cellStyle name="20 % - Akzent4 3 5 6" xfId="4804" xr:uid="{00000000-0005-0000-0000-000080250000}"/>
    <cellStyle name="20 % - Akzent4 3 5 6 2" xfId="4805" xr:uid="{00000000-0005-0000-0000-000081250000}"/>
    <cellStyle name="20 % - Akzent4 3 5 6 2 2" xfId="4806" xr:uid="{00000000-0005-0000-0000-000082250000}"/>
    <cellStyle name="20 % - Akzent4 3 5 6 2 2 2" xfId="41754" xr:uid="{00000000-0005-0000-0000-000083250000}"/>
    <cellStyle name="20 % - Akzent4 3 5 6 2 3" xfId="30933" xr:uid="{00000000-0005-0000-0000-000084250000}"/>
    <cellStyle name="20 % - Akzent4 3 5 6 3" xfId="4807" xr:uid="{00000000-0005-0000-0000-000085250000}"/>
    <cellStyle name="20 % - Akzent4 3 5 6 3 2" xfId="36354" xr:uid="{00000000-0005-0000-0000-000086250000}"/>
    <cellStyle name="20 % - Akzent4 3 5 6 4" xfId="25532" xr:uid="{00000000-0005-0000-0000-000087250000}"/>
    <cellStyle name="20 % - Akzent4 3 5 7" xfId="4808" xr:uid="{00000000-0005-0000-0000-000088250000}"/>
    <cellStyle name="20 % - Akzent4 3 5 7 2" xfId="4809" xr:uid="{00000000-0005-0000-0000-000089250000}"/>
    <cellStyle name="20 % - Akzent4 3 5 7 2 2" xfId="4810" xr:uid="{00000000-0005-0000-0000-00008A250000}"/>
    <cellStyle name="20 % - Akzent4 3 5 7 2 2 2" xfId="42428" xr:uid="{00000000-0005-0000-0000-00008B250000}"/>
    <cellStyle name="20 % - Akzent4 3 5 7 2 3" xfId="31607" xr:uid="{00000000-0005-0000-0000-00008C250000}"/>
    <cellStyle name="20 % - Akzent4 3 5 7 3" xfId="4811" xr:uid="{00000000-0005-0000-0000-00008D250000}"/>
    <cellStyle name="20 % - Akzent4 3 5 7 3 2" xfId="37028" xr:uid="{00000000-0005-0000-0000-00008E250000}"/>
    <cellStyle name="20 % - Akzent4 3 5 7 4" xfId="26206" xr:uid="{00000000-0005-0000-0000-00008F250000}"/>
    <cellStyle name="20 % - Akzent4 3 5 8" xfId="4812" xr:uid="{00000000-0005-0000-0000-000090250000}"/>
    <cellStyle name="20 % - Akzent4 3 5 8 2" xfId="4813" xr:uid="{00000000-0005-0000-0000-000091250000}"/>
    <cellStyle name="20 % - Akzent4 3 5 8 2 2" xfId="4814" xr:uid="{00000000-0005-0000-0000-000092250000}"/>
    <cellStyle name="20 % - Akzent4 3 5 8 2 2 2" xfId="43121" xr:uid="{00000000-0005-0000-0000-000093250000}"/>
    <cellStyle name="20 % - Akzent4 3 5 8 2 3" xfId="32300" xr:uid="{00000000-0005-0000-0000-000094250000}"/>
    <cellStyle name="20 % - Akzent4 3 5 8 3" xfId="4815" xr:uid="{00000000-0005-0000-0000-000095250000}"/>
    <cellStyle name="20 % - Akzent4 3 5 8 3 2" xfId="37720" xr:uid="{00000000-0005-0000-0000-000096250000}"/>
    <cellStyle name="20 % - Akzent4 3 5 8 4" xfId="26899" xr:uid="{00000000-0005-0000-0000-000097250000}"/>
    <cellStyle name="20 % - Akzent4 3 5 9" xfId="4816" xr:uid="{00000000-0005-0000-0000-000098250000}"/>
    <cellStyle name="20 % - Akzent4 3 5 9 2" xfId="4817" xr:uid="{00000000-0005-0000-0000-000099250000}"/>
    <cellStyle name="20 % - Akzent4 3 5 9 2 2" xfId="38396" xr:uid="{00000000-0005-0000-0000-00009A250000}"/>
    <cellStyle name="20 % - Akzent4 3 5 9 3" xfId="27575" xr:uid="{00000000-0005-0000-0000-00009B250000}"/>
    <cellStyle name="20 % - Akzent4 3 6" xfId="4818" xr:uid="{00000000-0005-0000-0000-00009C250000}"/>
    <cellStyle name="20 % - Akzent4 3 6 2" xfId="4819" xr:uid="{00000000-0005-0000-0000-00009D250000}"/>
    <cellStyle name="20 % - Akzent4 3 6 2 2" xfId="4820" xr:uid="{00000000-0005-0000-0000-00009E250000}"/>
    <cellStyle name="20 % - Akzent4 3 6 2 2 2" xfId="38679" xr:uid="{00000000-0005-0000-0000-00009F250000}"/>
    <cellStyle name="20 % - Akzent4 3 6 2 3" xfId="27858" xr:uid="{00000000-0005-0000-0000-0000A0250000}"/>
    <cellStyle name="20 % - Akzent4 3 6 3" xfId="4821" xr:uid="{00000000-0005-0000-0000-0000A1250000}"/>
    <cellStyle name="20 % - Akzent4 3 6 3 2" xfId="33279" xr:uid="{00000000-0005-0000-0000-0000A2250000}"/>
    <cellStyle name="20 % - Akzent4 3 6 4" xfId="22457" xr:uid="{00000000-0005-0000-0000-0000A3250000}"/>
    <cellStyle name="20 % - Akzent4 3 7" xfId="4822" xr:uid="{00000000-0005-0000-0000-0000A4250000}"/>
    <cellStyle name="20 % - Akzent4 3 7 2" xfId="4823" xr:uid="{00000000-0005-0000-0000-0000A5250000}"/>
    <cellStyle name="20 % - Akzent4 3 7 2 2" xfId="4824" xr:uid="{00000000-0005-0000-0000-0000A6250000}"/>
    <cellStyle name="20 % - Akzent4 3 7 2 2 2" xfId="39337" xr:uid="{00000000-0005-0000-0000-0000A7250000}"/>
    <cellStyle name="20 % - Akzent4 3 7 2 3" xfId="28516" xr:uid="{00000000-0005-0000-0000-0000A8250000}"/>
    <cellStyle name="20 % - Akzent4 3 7 3" xfId="4825" xr:uid="{00000000-0005-0000-0000-0000A9250000}"/>
    <cellStyle name="20 % - Akzent4 3 7 3 2" xfId="33937" xr:uid="{00000000-0005-0000-0000-0000AA250000}"/>
    <cellStyle name="20 % - Akzent4 3 7 4" xfId="23115" xr:uid="{00000000-0005-0000-0000-0000AB250000}"/>
    <cellStyle name="20 % - Akzent4 3 8" xfId="4826" xr:uid="{00000000-0005-0000-0000-0000AC250000}"/>
    <cellStyle name="20 % - Akzent4 3 8 2" xfId="4827" xr:uid="{00000000-0005-0000-0000-0000AD250000}"/>
    <cellStyle name="20 % - Akzent4 3 8 2 2" xfId="4828" xr:uid="{00000000-0005-0000-0000-0000AE250000}"/>
    <cellStyle name="20 % - Akzent4 3 8 2 2 2" xfId="40013" xr:uid="{00000000-0005-0000-0000-0000AF250000}"/>
    <cellStyle name="20 % - Akzent4 3 8 2 3" xfId="29192" xr:uid="{00000000-0005-0000-0000-0000B0250000}"/>
    <cellStyle name="20 % - Akzent4 3 8 3" xfId="4829" xr:uid="{00000000-0005-0000-0000-0000B1250000}"/>
    <cellStyle name="20 % - Akzent4 3 8 3 2" xfId="34613" xr:uid="{00000000-0005-0000-0000-0000B2250000}"/>
    <cellStyle name="20 % - Akzent4 3 8 4" xfId="23791" xr:uid="{00000000-0005-0000-0000-0000B3250000}"/>
    <cellStyle name="20 % - Akzent4 3 9" xfId="4830" xr:uid="{00000000-0005-0000-0000-0000B4250000}"/>
    <cellStyle name="20 % - Akzent4 3 9 2" xfId="4831" xr:uid="{00000000-0005-0000-0000-0000B5250000}"/>
    <cellStyle name="20 % - Akzent4 3 9 2 2" xfId="4832" xr:uid="{00000000-0005-0000-0000-0000B6250000}"/>
    <cellStyle name="20 % - Akzent4 3 9 2 2 2" xfId="40685" xr:uid="{00000000-0005-0000-0000-0000B7250000}"/>
    <cellStyle name="20 % - Akzent4 3 9 2 3" xfId="29864" xr:uid="{00000000-0005-0000-0000-0000B8250000}"/>
    <cellStyle name="20 % - Akzent4 3 9 3" xfId="4833" xr:uid="{00000000-0005-0000-0000-0000B9250000}"/>
    <cellStyle name="20 % - Akzent4 3 9 3 2" xfId="35285" xr:uid="{00000000-0005-0000-0000-0000BA250000}"/>
    <cellStyle name="20 % - Akzent4 3 9 4" xfId="24463" xr:uid="{00000000-0005-0000-0000-0000BB250000}"/>
    <cellStyle name="20 % - Akzent4 4" xfId="4834" xr:uid="{00000000-0005-0000-0000-0000BC250000}"/>
    <cellStyle name="20 % - Akzent4 4 10" xfId="4835" xr:uid="{00000000-0005-0000-0000-0000BD250000}"/>
    <cellStyle name="20 % - Akzent4 4 10 2" xfId="4836" xr:uid="{00000000-0005-0000-0000-0000BE250000}"/>
    <cellStyle name="20 % - Akzent4 4 10 2 2" xfId="4837" xr:uid="{00000000-0005-0000-0000-0000BF250000}"/>
    <cellStyle name="20 % - Akzent4 4 10 2 2 2" xfId="42065" xr:uid="{00000000-0005-0000-0000-0000C0250000}"/>
    <cellStyle name="20 % - Akzent4 4 10 2 3" xfId="31244" xr:uid="{00000000-0005-0000-0000-0000C1250000}"/>
    <cellStyle name="20 % - Akzent4 4 10 3" xfId="4838" xr:uid="{00000000-0005-0000-0000-0000C2250000}"/>
    <cellStyle name="20 % - Akzent4 4 10 3 2" xfId="36665" xr:uid="{00000000-0005-0000-0000-0000C3250000}"/>
    <cellStyle name="20 % - Akzent4 4 10 4" xfId="25843" xr:uid="{00000000-0005-0000-0000-0000C4250000}"/>
    <cellStyle name="20 % - Akzent4 4 11" xfId="4839" xr:uid="{00000000-0005-0000-0000-0000C5250000}"/>
    <cellStyle name="20 % - Akzent4 4 11 2" xfId="4840" xr:uid="{00000000-0005-0000-0000-0000C6250000}"/>
    <cellStyle name="20 % - Akzent4 4 11 2 2" xfId="4841" xr:uid="{00000000-0005-0000-0000-0000C7250000}"/>
    <cellStyle name="20 % - Akzent4 4 11 2 2 2" xfId="42758" xr:uid="{00000000-0005-0000-0000-0000C8250000}"/>
    <cellStyle name="20 % - Akzent4 4 11 2 3" xfId="31937" xr:uid="{00000000-0005-0000-0000-0000C9250000}"/>
    <cellStyle name="20 % - Akzent4 4 11 3" xfId="4842" xr:uid="{00000000-0005-0000-0000-0000CA250000}"/>
    <cellStyle name="20 % - Akzent4 4 11 3 2" xfId="37357" xr:uid="{00000000-0005-0000-0000-0000CB250000}"/>
    <cellStyle name="20 % - Akzent4 4 11 4" xfId="26536" xr:uid="{00000000-0005-0000-0000-0000CC250000}"/>
    <cellStyle name="20 % - Akzent4 4 12" xfId="4843" xr:uid="{00000000-0005-0000-0000-0000CD250000}"/>
    <cellStyle name="20 % - Akzent4 4 12 2" xfId="4844" xr:uid="{00000000-0005-0000-0000-0000CE250000}"/>
    <cellStyle name="20 % - Akzent4 4 12 2 2" xfId="38033" xr:uid="{00000000-0005-0000-0000-0000CF250000}"/>
    <cellStyle name="20 % - Akzent4 4 12 3" xfId="27212" xr:uid="{00000000-0005-0000-0000-0000D0250000}"/>
    <cellStyle name="20 % - Akzent4 4 13" xfId="4845" xr:uid="{00000000-0005-0000-0000-0000D1250000}"/>
    <cellStyle name="20 % - Akzent4 4 13 2" xfId="32633" xr:uid="{00000000-0005-0000-0000-0000D2250000}"/>
    <cellStyle name="20 % - Akzent4 4 14" xfId="21811" xr:uid="{00000000-0005-0000-0000-0000D3250000}"/>
    <cellStyle name="20 % - Akzent4 4 2" xfId="4846" xr:uid="{00000000-0005-0000-0000-0000D4250000}"/>
    <cellStyle name="20 % - Akzent4 4 2 10" xfId="4847" xr:uid="{00000000-0005-0000-0000-0000D5250000}"/>
    <cellStyle name="20 % - Akzent4 4 2 10 2" xfId="4848" xr:uid="{00000000-0005-0000-0000-0000D6250000}"/>
    <cellStyle name="20 % - Akzent4 4 2 10 2 2" xfId="38165" xr:uid="{00000000-0005-0000-0000-0000D7250000}"/>
    <cellStyle name="20 % - Akzent4 4 2 10 3" xfId="27344" xr:uid="{00000000-0005-0000-0000-0000D8250000}"/>
    <cellStyle name="20 % - Akzent4 4 2 11" xfId="4849" xr:uid="{00000000-0005-0000-0000-0000D9250000}"/>
    <cellStyle name="20 % - Akzent4 4 2 11 2" xfId="32765" xr:uid="{00000000-0005-0000-0000-0000DA250000}"/>
    <cellStyle name="20 % - Akzent4 4 2 12" xfId="21943" xr:uid="{00000000-0005-0000-0000-0000DB250000}"/>
    <cellStyle name="20 % - Akzent4 4 2 2" xfId="4850" xr:uid="{00000000-0005-0000-0000-0000DC250000}"/>
    <cellStyle name="20 % - Akzent4 4 2 2 10" xfId="4851" xr:uid="{00000000-0005-0000-0000-0000DD250000}"/>
    <cellStyle name="20 % - Akzent4 4 2 2 10 2" xfId="33160" xr:uid="{00000000-0005-0000-0000-0000DE250000}"/>
    <cellStyle name="20 % - Akzent4 4 2 2 11" xfId="22338" xr:uid="{00000000-0005-0000-0000-0000DF250000}"/>
    <cellStyle name="20 % - Akzent4 4 2 2 2" xfId="4852" xr:uid="{00000000-0005-0000-0000-0000E0250000}"/>
    <cellStyle name="20 % - Akzent4 4 2 2 2 2" xfId="4853" xr:uid="{00000000-0005-0000-0000-0000E1250000}"/>
    <cellStyle name="20 % - Akzent4 4 2 2 2 2 2" xfId="4854" xr:uid="{00000000-0005-0000-0000-0000E2250000}"/>
    <cellStyle name="20 % - Akzent4 4 2 2 2 2 2 2" xfId="39238" xr:uid="{00000000-0005-0000-0000-0000E3250000}"/>
    <cellStyle name="20 % - Akzent4 4 2 2 2 2 3" xfId="28417" xr:uid="{00000000-0005-0000-0000-0000E4250000}"/>
    <cellStyle name="20 % - Akzent4 4 2 2 2 3" xfId="4855" xr:uid="{00000000-0005-0000-0000-0000E5250000}"/>
    <cellStyle name="20 % - Akzent4 4 2 2 2 3 2" xfId="33838" xr:uid="{00000000-0005-0000-0000-0000E6250000}"/>
    <cellStyle name="20 % - Akzent4 4 2 2 2 4" xfId="23016" xr:uid="{00000000-0005-0000-0000-0000E7250000}"/>
    <cellStyle name="20 % - Akzent4 4 2 2 3" xfId="4856" xr:uid="{00000000-0005-0000-0000-0000E8250000}"/>
    <cellStyle name="20 % - Akzent4 4 2 2 3 2" xfId="4857" xr:uid="{00000000-0005-0000-0000-0000E9250000}"/>
    <cellStyle name="20 % - Akzent4 4 2 2 3 2 2" xfId="4858" xr:uid="{00000000-0005-0000-0000-0000EA250000}"/>
    <cellStyle name="20 % - Akzent4 4 2 2 3 2 2 2" xfId="39896" xr:uid="{00000000-0005-0000-0000-0000EB250000}"/>
    <cellStyle name="20 % - Akzent4 4 2 2 3 2 3" xfId="29075" xr:uid="{00000000-0005-0000-0000-0000EC250000}"/>
    <cellStyle name="20 % - Akzent4 4 2 2 3 3" xfId="4859" xr:uid="{00000000-0005-0000-0000-0000ED250000}"/>
    <cellStyle name="20 % - Akzent4 4 2 2 3 3 2" xfId="34496" xr:uid="{00000000-0005-0000-0000-0000EE250000}"/>
    <cellStyle name="20 % - Akzent4 4 2 2 3 4" xfId="23674" xr:uid="{00000000-0005-0000-0000-0000EF250000}"/>
    <cellStyle name="20 % - Akzent4 4 2 2 4" xfId="4860" xr:uid="{00000000-0005-0000-0000-0000F0250000}"/>
    <cellStyle name="20 % - Akzent4 4 2 2 4 2" xfId="4861" xr:uid="{00000000-0005-0000-0000-0000F1250000}"/>
    <cellStyle name="20 % - Akzent4 4 2 2 4 2 2" xfId="4862" xr:uid="{00000000-0005-0000-0000-0000F2250000}"/>
    <cellStyle name="20 % - Akzent4 4 2 2 4 2 2 2" xfId="40570" xr:uid="{00000000-0005-0000-0000-0000F3250000}"/>
    <cellStyle name="20 % - Akzent4 4 2 2 4 2 3" xfId="29749" xr:uid="{00000000-0005-0000-0000-0000F4250000}"/>
    <cellStyle name="20 % - Akzent4 4 2 2 4 3" xfId="4863" xr:uid="{00000000-0005-0000-0000-0000F5250000}"/>
    <cellStyle name="20 % - Akzent4 4 2 2 4 3 2" xfId="35170" xr:uid="{00000000-0005-0000-0000-0000F6250000}"/>
    <cellStyle name="20 % - Akzent4 4 2 2 4 4" xfId="24348" xr:uid="{00000000-0005-0000-0000-0000F7250000}"/>
    <cellStyle name="20 % - Akzent4 4 2 2 5" xfId="4864" xr:uid="{00000000-0005-0000-0000-0000F8250000}"/>
    <cellStyle name="20 % - Akzent4 4 2 2 5 2" xfId="4865" xr:uid="{00000000-0005-0000-0000-0000F9250000}"/>
    <cellStyle name="20 % - Akzent4 4 2 2 5 2 2" xfId="4866" xr:uid="{00000000-0005-0000-0000-0000FA250000}"/>
    <cellStyle name="20 % - Akzent4 4 2 2 5 2 2 2" xfId="41244" xr:uid="{00000000-0005-0000-0000-0000FB250000}"/>
    <cellStyle name="20 % - Akzent4 4 2 2 5 2 3" xfId="30423" xr:uid="{00000000-0005-0000-0000-0000FC250000}"/>
    <cellStyle name="20 % - Akzent4 4 2 2 5 3" xfId="4867" xr:uid="{00000000-0005-0000-0000-0000FD250000}"/>
    <cellStyle name="20 % - Akzent4 4 2 2 5 3 2" xfId="35844" xr:uid="{00000000-0005-0000-0000-0000FE250000}"/>
    <cellStyle name="20 % - Akzent4 4 2 2 5 4" xfId="25022" xr:uid="{00000000-0005-0000-0000-0000FF250000}"/>
    <cellStyle name="20 % - Akzent4 4 2 2 6" xfId="4868" xr:uid="{00000000-0005-0000-0000-000000260000}"/>
    <cellStyle name="20 % - Akzent4 4 2 2 6 2" xfId="4869" xr:uid="{00000000-0005-0000-0000-000001260000}"/>
    <cellStyle name="20 % - Akzent4 4 2 2 6 2 2" xfId="4870" xr:uid="{00000000-0005-0000-0000-000002260000}"/>
    <cellStyle name="20 % - Akzent4 4 2 2 6 2 2 2" xfId="41918" xr:uid="{00000000-0005-0000-0000-000003260000}"/>
    <cellStyle name="20 % - Akzent4 4 2 2 6 2 3" xfId="31097" xr:uid="{00000000-0005-0000-0000-000004260000}"/>
    <cellStyle name="20 % - Akzent4 4 2 2 6 3" xfId="4871" xr:uid="{00000000-0005-0000-0000-000005260000}"/>
    <cellStyle name="20 % - Akzent4 4 2 2 6 3 2" xfId="36518" xr:uid="{00000000-0005-0000-0000-000006260000}"/>
    <cellStyle name="20 % - Akzent4 4 2 2 6 4" xfId="25696" xr:uid="{00000000-0005-0000-0000-000007260000}"/>
    <cellStyle name="20 % - Akzent4 4 2 2 7" xfId="4872" xr:uid="{00000000-0005-0000-0000-000008260000}"/>
    <cellStyle name="20 % - Akzent4 4 2 2 7 2" xfId="4873" xr:uid="{00000000-0005-0000-0000-000009260000}"/>
    <cellStyle name="20 % - Akzent4 4 2 2 7 2 2" xfId="4874" xr:uid="{00000000-0005-0000-0000-00000A260000}"/>
    <cellStyle name="20 % - Akzent4 4 2 2 7 2 2 2" xfId="42592" xr:uid="{00000000-0005-0000-0000-00000B260000}"/>
    <cellStyle name="20 % - Akzent4 4 2 2 7 2 3" xfId="31771" xr:uid="{00000000-0005-0000-0000-00000C260000}"/>
    <cellStyle name="20 % - Akzent4 4 2 2 7 3" xfId="4875" xr:uid="{00000000-0005-0000-0000-00000D260000}"/>
    <cellStyle name="20 % - Akzent4 4 2 2 7 3 2" xfId="37192" xr:uid="{00000000-0005-0000-0000-00000E260000}"/>
    <cellStyle name="20 % - Akzent4 4 2 2 7 4" xfId="26370" xr:uid="{00000000-0005-0000-0000-00000F260000}"/>
    <cellStyle name="20 % - Akzent4 4 2 2 8" xfId="4876" xr:uid="{00000000-0005-0000-0000-000010260000}"/>
    <cellStyle name="20 % - Akzent4 4 2 2 8 2" xfId="4877" xr:uid="{00000000-0005-0000-0000-000011260000}"/>
    <cellStyle name="20 % - Akzent4 4 2 2 8 2 2" xfId="4878" xr:uid="{00000000-0005-0000-0000-000012260000}"/>
    <cellStyle name="20 % - Akzent4 4 2 2 8 2 2 2" xfId="43285" xr:uid="{00000000-0005-0000-0000-000013260000}"/>
    <cellStyle name="20 % - Akzent4 4 2 2 8 2 3" xfId="32464" xr:uid="{00000000-0005-0000-0000-000014260000}"/>
    <cellStyle name="20 % - Akzent4 4 2 2 8 3" xfId="4879" xr:uid="{00000000-0005-0000-0000-000015260000}"/>
    <cellStyle name="20 % - Akzent4 4 2 2 8 3 2" xfId="37884" xr:uid="{00000000-0005-0000-0000-000016260000}"/>
    <cellStyle name="20 % - Akzent4 4 2 2 8 4" xfId="27063" xr:uid="{00000000-0005-0000-0000-000017260000}"/>
    <cellStyle name="20 % - Akzent4 4 2 2 9" xfId="4880" xr:uid="{00000000-0005-0000-0000-000018260000}"/>
    <cellStyle name="20 % - Akzent4 4 2 2 9 2" xfId="4881" xr:uid="{00000000-0005-0000-0000-000019260000}"/>
    <cellStyle name="20 % - Akzent4 4 2 2 9 2 2" xfId="38560" xr:uid="{00000000-0005-0000-0000-00001A260000}"/>
    <cellStyle name="20 % - Akzent4 4 2 2 9 3" xfId="27739" xr:uid="{00000000-0005-0000-0000-00001B260000}"/>
    <cellStyle name="20 % - Akzent4 4 2 3" xfId="4882" xr:uid="{00000000-0005-0000-0000-00001C260000}"/>
    <cellStyle name="20 % - Akzent4 4 2 3 2" xfId="4883" xr:uid="{00000000-0005-0000-0000-00001D260000}"/>
    <cellStyle name="20 % - Akzent4 4 2 3 2 2" xfId="4884" xr:uid="{00000000-0005-0000-0000-00001E260000}"/>
    <cellStyle name="20 % - Akzent4 4 2 3 2 2 2" xfId="38843" xr:uid="{00000000-0005-0000-0000-00001F260000}"/>
    <cellStyle name="20 % - Akzent4 4 2 3 2 3" xfId="28022" xr:uid="{00000000-0005-0000-0000-000020260000}"/>
    <cellStyle name="20 % - Akzent4 4 2 3 3" xfId="4885" xr:uid="{00000000-0005-0000-0000-000021260000}"/>
    <cellStyle name="20 % - Akzent4 4 2 3 3 2" xfId="33443" xr:uid="{00000000-0005-0000-0000-000022260000}"/>
    <cellStyle name="20 % - Akzent4 4 2 3 4" xfId="22621" xr:uid="{00000000-0005-0000-0000-000023260000}"/>
    <cellStyle name="20 % - Akzent4 4 2 4" xfId="4886" xr:uid="{00000000-0005-0000-0000-000024260000}"/>
    <cellStyle name="20 % - Akzent4 4 2 4 2" xfId="4887" xr:uid="{00000000-0005-0000-0000-000025260000}"/>
    <cellStyle name="20 % - Akzent4 4 2 4 2 2" xfId="4888" xr:uid="{00000000-0005-0000-0000-000026260000}"/>
    <cellStyle name="20 % - Akzent4 4 2 4 2 2 2" xfId="39501" xr:uid="{00000000-0005-0000-0000-000027260000}"/>
    <cellStyle name="20 % - Akzent4 4 2 4 2 3" xfId="28680" xr:uid="{00000000-0005-0000-0000-000028260000}"/>
    <cellStyle name="20 % - Akzent4 4 2 4 3" xfId="4889" xr:uid="{00000000-0005-0000-0000-000029260000}"/>
    <cellStyle name="20 % - Akzent4 4 2 4 3 2" xfId="34101" xr:uid="{00000000-0005-0000-0000-00002A260000}"/>
    <cellStyle name="20 % - Akzent4 4 2 4 4" xfId="23279" xr:uid="{00000000-0005-0000-0000-00002B260000}"/>
    <cellStyle name="20 % - Akzent4 4 2 5" xfId="4890" xr:uid="{00000000-0005-0000-0000-00002C260000}"/>
    <cellStyle name="20 % - Akzent4 4 2 5 2" xfId="4891" xr:uid="{00000000-0005-0000-0000-00002D260000}"/>
    <cellStyle name="20 % - Akzent4 4 2 5 2 2" xfId="4892" xr:uid="{00000000-0005-0000-0000-00002E260000}"/>
    <cellStyle name="20 % - Akzent4 4 2 5 2 2 2" xfId="40175" xr:uid="{00000000-0005-0000-0000-00002F260000}"/>
    <cellStyle name="20 % - Akzent4 4 2 5 2 3" xfId="29354" xr:uid="{00000000-0005-0000-0000-000030260000}"/>
    <cellStyle name="20 % - Akzent4 4 2 5 3" xfId="4893" xr:uid="{00000000-0005-0000-0000-000031260000}"/>
    <cellStyle name="20 % - Akzent4 4 2 5 3 2" xfId="34775" xr:uid="{00000000-0005-0000-0000-000032260000}"/>
    <cellStyle name="20 % - Akzent4 4 2 5 4" xfId="23953" xr:uid="{00000000-0005-0000-0000-000033260000}"/>
    <cellStyle name="20 % - Akzent4 4 2 6" xfId="4894" xr:uid="{00000000-0005-0000-0000-000034260000}"/>
    <cellStyle name="20 % - Akzent4 4 2 6 2" xfId="4895" xr:uid="{00000000-0005-0000-0000-000035260000}"/>
    <cellStyle name="20 % - Akzent4 4 2 6 2 2" xfId="4896" xr:uid="{00000000-0005-0000-0000-000036260000}"/>
    <cellStyle name="20 % - Akzent4 4 2 6 2 2 2" xfId="40849" xr:uid="{00000000-0005-0000-0000-000037260000}"/>
    <cellStyle name="20 % - Akzent4 4 2 6 2 3" xfId="30028" xr:uid="{00000000-0005-0000-0000-000038260000}"/>
    <cellStyle name="20 % - Akzent4 4 2 6 3" xfId="4897" xr:uid="{00000000-0005-0000-0000-000039260000}"/>
    <cellStyle name="20 % - Akzent4 4 2 6 3 2" xfId="35449" xr:uid="{00000000-0005-0000-0000-00003A260000}"/>
    <cellStyle name="20 % - Akzent4 4 2 6 4" xfId="24627" xr:uid="{00000000-0005-0000-0000-00003B260000}"/>
    <cellStyle name="20 % - Akzent4 4 2 7" xfId="4898" xr:uid="{00000000-0005-0000-0000-00003C260000}"/>
    <cellStyle name="20 % - Akzent4 4 2 7 2" xfId="4899" xr:uid="{00000000-0005-0000-0000-00003D260000}"/>
    <cellStyle name="20 % - Akzent4 4 2 7 2 2" xfId="4900" xr:uid="{00000000-0005-0000-0000-00003E260000}"/>
    <cellStyle name="20 % - Akzent4 4 2 7 2 2 2" xfId="41523" xr:uid="{00000000-0005-0000-0000-00003F260000}"/>
    <cellStyle name="20 % - Akzent4 4 2 7 2 3" xfId="30702" xr:uid="{00000000-0005-0000-0000-000040260000}"/>
    <cellStyle name="20 % - Akzent4 4 2 7 3" xfId="4901" xr:uid="{00000000-0005-0000-0000-000041260000}"/>
    <cellStyle name="20 % - Akzent4 4 2 7 3 2" xfId="36123" xr:uid="{00000000-0005-0000-0000-000042260000}"/>
    <cellStyle name="20 % - Akzent4 4 2 7 4" xfId="25301" xr:uid="{00000000-0005-0000-0000-000043260000}"/>
    <cellStyle name="20 % - Akzent4 4 2 8" xfId="4902" xr:uid="{00000000-0005-0000-0000-000044260000}"/>
    <cellStyle name="20 % - Akzent4 4 2 8 2" xfId="4903" xr:uid="{00000000-0005-0000-0000-000045260000}"/>
    <cellStyle name="20 % - Akzent4 4 2 8 2 2" xfId="4904" xr:uid="{00000000-0005-0000-0000-000046260000}"/>
    <cellStyle name="20 % - Akzent4 4 2 8 2 2 2" xfId="42197" xr:uid="{00000000-0005-0000-0000-000047260000}"/>
    <cellStyle name="20 % - Akzent4 4 2 8 2 3" xfId="31376" xr:uid="{00000000-0005-0000-0000-000048260000}"/>
    <cellStyle name="20 % - Akzent4 4 2 8 3" xfId="4905" xr:uid="{00000000-0005-0000-0000-000049260000}"/>
    <cellStyle name="20 % - Akzent4 4 2 8 3 2" xfId="36797" xr:uid="{00000000-0005-0000-0000-00004A260000}"/>
    <cellStyle name="20 % - Akzent4 4 2 8 4" xfId="25975" xr:uid="{00000000-0005-0000-0000-00004B260000}"/>
    <cellStyle name="20 % - Akzent4 4 2 9" xfId="4906" xr:uid="{00000000-0005-0000-0000-00004C260000}"/>
    <cellStyle name="20 % - Akzent4 4 2 9 2" xfId="4907" xr:uid="{00000000-0005-0000-0000-00004D260000}"/>
    <cellStyle name="20 % - Akzent4 4 2 9 2 2" xfId="4908" xr:uid="{00000000-0005-0000-0000-00004E260000}"/>
    <cellStyle name="20 % - Akzent4 4 2 9 2 2 2" xfId="42890" xr:uid="{00000000-0005-0000-0000-00004F260000}"/>
    <cellStyle name="20 % - Akzent4 4 2 9 2 3" xfId="32069" xr:uid="{00000000-0005-0000-0000-000050260000}"/>
    <cellStyle name="20 % - Akzent4 4 2 9 3" xfId="4909" xr:uid="{00000000-0005-0000-0000-000051260000}"/>
    <cellStyle name="20 % - Akzent4 4 2 9 3 2" xfId="37489" xr:uid="{00000000-0005-0000-0000-000052260000}"/>
    <cellStyle name="20 % - Akzent4 4 2 9 4" xfId="26668" xr:uid="{00000000-0005-0000-0000-000053260000}"/>
    <cellStyle name="20 % - Akzent4 4 3" xfId="4910" xr:uid="{00000000-0005-0000-0000-000054260000}"/>
    <cellStyle name="20 % - Akzent4 4 3 10" xfId="4911" xr:uid="{00000000-0005-0000-0000-000055260000}"/>
    <cellStyle name="20 % - Akzent4 4 3 10 2" xfId="32897" xr:uid="{00000000-0005-0000-0000-000056260000}"/>
    <cellStyle name="20 % - Akzent4 4 3 11" xfId="22075" xr:uid="{00000000-0005-0000-0000-000057260000}"/>
    <cellStyle name="20 % - Akzent4 4 3 2" xfId="4912" xr:uid="{00000000-0005-0000-0000-000058260000}"/>
    <cellStyle name="20 % - Akzent4 4 3 2 2" xfId="4913" xr:uid="{00000000-0005-0000-0000-000059260000}"/>
    <cellStyle name="20 % - Akzent4 4 3 2 2 2" xfId="4914" xr:uid="{00000000-0005-0000-0000-00005A260000}"/>
    <cellStyle name="20 % - Akzent4 4 3 2 2 2 2" xfId="38975" xr:uid="{00000000-0005-0000-0000-00005B260000}"/>
    <cellStyle name="20 % - Akzent4 4 3 2 2 3" xfId="28154" xr:uid="{00000000-0005-0000-0000-00005C260000}"/>
    <cellStyle name="20 % - Akzent4 4 3 2 3" xfId="4915" xr:uid="{00000000-0005-0000-0000-00005D260000}"/>
    <cellStyle name="20 % - Akzent4 4 3 2 3 2" xfId="33575" xr:uid="{00000000-0005-0000-0000-00005E260000}"/>
    <cellStyle name="20 % - Akzent4 4 3 2 4" xfId="22753" xr:uid="{00000000-0005-0000-0000-00005F260000}"/>
    <cellStyle name="20 % - Akzent4 4 3 3" xfId="4916" xr:uid="{00000000-0005-0000-0000-000060260000}"/>
    <cellStyle name="20 % - Akzent4 4 3 3 2" xfId="4917" xr:uid="{00000000-0005-0000-0000-000061260000}"/>
    <cellStyle name="20 % - Akzent4 4 3 3 2 2" xfId="4918" xr:uid="{00000000-0005-0000-0000-000062260000}"/>
    <cellStyle name="20 % - Akzent4 4 3 3 2 2 2" xfId="39633" xr:uid="{00000000-0005-0000-0000-000063260000}"/>
    <cellStyle name="20 % - Akzent4 4 3 3 2 3" xfId="28812" xr:uid="{00000000-0005-0000-0000-000064260000}"/>
    <cellStyle name="20 % - Akzent4 4 3 3 3" xfId="4919" xr:uid="{00000000-0005-0000-0000-000065260000}"/>
    <cellStyle name="20 % - Akzent4 4 3 3 3 2" xfId="34233" xr:uid="{00000000-0005-0000-0000-000066260000}"/>
    <cellStyle name="20 % - Akzent4 4 3 3 4" xfId="23411" xr:uid="{00000000-0005-0000-0000-000067260000}"/>
    <cellStyle name="20 % - Akzent4 4 3 4" xfId="4920" xr:uid="{00000000-0005-0000-0000-000068260000}"/>
    <cellStyle name="20 % - Akzent4 4 3 4 2" xfId="4921" xr:uid="{00000000-0005-0000-0000-000069260000}"/>
    <cellStyle name="20 % - Akzent4 4 3 4 2 2" xfId="4922" xr:uid="{00000000-0005-0000-0000-00006A260000}"/>
    <cellStyle name="20 % - Akzent4 4 3 4 2 2 2" xfId="40307" xr:uid="{00000000-0005-0000-0000-00006B260000}"/>
    <cellStyle name="20 % - Akzent4 4 3 4 2 3" xfId="29486" xr:uid="{00000000-0005-0000-0000-00006C260000}"/>
    <cellStyle name="20 % - Akzent4 4 3 4 3" xfId="4923" xr:uid="{00000000-0005-0000-0000-00006D260000}"/>
    <cellStyle name="20 % - Akzent4 4 3 4 3 2" xfId="34907" xr:uid="{00000000-0005-0000-0000-00006E260000}"/>
    <cellStyle name="20 % - Akzent4 4 3 4 4" xfId="24085" xr:uid="{00000000-0005-0000-0000-00006F260000}"/>
    <cellStyle name="20 % - Akzent4 4 3 5" xfId="4924" xr:uid="{00000000-0005-0000-0000-000070260000}"/>
    <cellStyle name="20 % - Akzent4 4 3 5 2" xfId="4925" xr:uid="{00000000-0005-0000-0000-000071260000}"/>
    <cellStyle name="20 % - Akzent4 4 3 5 2 2" xfId="4926" xr:uid="{00000000-0005-0000-0000-000072260000}"/>
    <cellStyle name="20 % - Akzent4 4 3 5 2 2 2" xfId="40981" xr:uid="{00000000-0005-0000-0000-000073260000}"/>
    <cellStyle name="20 % - Akzent4 4 3 5 2 3" xfId="30160" xr:uid="{00000000-0005-0000-0000-000074260000}"/>
    <cellStyle name="20 % - Akzent4 4 3 5 3" xfId="4927" xr:uid="{00000000-0005-0000-0000-000075260000}"/>
    <cellStyle name="20 % - Akzent4 4 3 5 3 2" xfId="35581" xr:uid="{00000000-0005-0000-0000-000076260000}"/>
    <cellStyle name="20 % - Akzent4 4 3 5 4" xfId="24759" xr:uid="{00000000-0005-0000-0000-000077260000}"/>
    <cellStyle name="20 % - Akzent4 4 3 6" xfId="4928" xr:uid="{00000000-0005-0000-0000-000078260000}"/>
    <cellStyle name="20 % - Akzent4 4 3 6 2" xfId="4929" xr:uid="{00000000-0005-0000-0000-000079260000}"/>
    <cellStyle name="20 % - Akzent4 4 3 6 2 2" xfId="4930" xr:uid="{00000000-0005-0000-0000-00007A260000}"/>
    <cellStyle name="20 % - Akzent4 4 3 6 2 2 2" xfId="41655" xr:uid="{00000000-0005-0000-0000-00007B260000}"/>
    <cellStyle name="20 % - Akzent4 4 3 6 2 3" xfId="30834" xr:uid="{00000000-0005-0000-0000-00007C260000}"/>
    <cellStyle name="20 % - Akzent4 4 3 6 3" xfId="4931" xr:uid="{00000000-0005-0000-0000-00007D260000}"/>
    <cellStyle name="20 % - Akzent4 4 3 6 3 2" xfId="36255" xr:uid="{00000000-0005-0000-0000-00007E260000}"/>
    <cellStyle name="20 % - Akzent4 4 3 6 4" xfId="25433" xr:uid="{00000000-0005-0000-0000-00007F260000}"/>
    <cellStyle name="20 % - Akzent4 4 3 7" xfId="4932" xr:uid="{00000000-0005-0000-0000-000080260000}"/>
    <cellStyle name="20 % - Akzent4 4 3 7 2" xfId="4933" xr:uid="{00000000-0005-0000-0000-000081260000}"/>
    <cellStyle name="20 % - Akzent4 4 3 7 2 2" xfId="4934" xr:uid="{00000000-0005-0000-0000-000082260000}"/>
    <cellStyle name="20 % - Akzent4 4 3 7 2 2 2" xfId="42329" xr:uid="{00000000-0005-0000-0000-000083260000}"/>
    <cellStyle name="20 % - Akzent4 4 3 7 2 3" xfId="31508" xr:uid="{00000000-0005-0000-0000-000084260000}"/>
    <cellStyle name="20 % - Akzent4 4 3 7 3" xfId="4935" xr:uid="{00000000-0005-0000-0000-000085260000}"/>
    <cellStyle name="20 % - Akzent4 4 3 7 3 2" xfId="36929" xr:uid="{00000000-0005-0000-0000-000086260000}"/>
    <cellStyle name="20 % - Akzent4 4 3 7 4" xfId="26107" xr:uid="{00000000-0005-0000-0000-000087260000}"/>
    <cellStyle name="20 % - Akzent4 4 3 8" xfId="4936" xr:uid="{00000000-0005-0000-0000-000088260000}"/>
    <cellStyle name="20 % - Akzent4 4 3 8 2" xfId="4937" xr:uid="{00000000-0005-0000-0000-000089260000}"/>
    <cellStyle name="20 % - Akzent4 4 3 8 2 2" xfId="4938" xr:uid="{00000000-0005-0000-0000-00008A260000}"/>
    <cellStyle name="20 % - Akzent4 4 3 8 2 2 2" xfId="43022" xr:uid="{00000000-0005-0000-0000-00008B260000}"/>
    <cellStyle name="20 % - Akzent4 4 3 8 2 3" xfId="32201" xr:uid="{00000000-0005-0000-0000-00008C260000}"/>
    <cellStyle name="20 % - Akzent4 4 3 8 3" xfId="4939" xr:uid="{00000000-0005-0000-0000-00008D260000}"/>
    <cellStyle name="20 % - Akzent4 4 3 8 3 2" xfId="37621" xr:uid="{00000000-0005-0000-0000-00008E260000}"/>
    <cellStyle name="20 % - Akzent4 4 3 8 4" xfId="26800" xr:uid="{00000000-0005-0000-0000-00008F260000}"/>
    <cellStyle name="20 % - Akzent4 4 3 9" xfId="4940" xr:uid="{00000000-0005-0000-0000-000090260000}"/>
    <cellStyle name="20 % - Akzent4 4 3 9 2" xfId="4941" xr:uid="{00000000-0005-0000-0000-000091260000}"/>
    <cellStyle name="20 % - Akzent4 4 3 9 2 2" xfId="38297" xr:uid="{00000000-0005-0000-0000-000092260000}"/>
    <cellStyle name="20 % - Akzent4 4 3 9 3" xfId="27476" xr:uid="{00000000-0005-0000-0000-000093260000}"/>
    <cellStyle name="20 % - Akzent4 4 4" xfId="4942" xr:uid="{00000000-0005-0000-0000-000094260000}"/>
    <cellStyle name="20 % - Akzent4 4 4 10" xfId="4943" xr:uid="{00000000-0005-0000-0000-000095260000}"/>
    <cellStyle name="20 % - Akzent4 4 4 10 2" xfId="33028" xr:uid="{00000000-0005-0000-0000-000096260000}"/>
    <cellStyle name="20 % - Akzent4 4 4 11" xfId="22206" xr:uid="{00000000-0005-0000-0000-000097260000}"/>
    <cellStyle name="20 % - Akzent4 4 4 2" xfId="4944" xr:uid="{00000000-0005-0000-0000-000098260000}"/>
    <cellStyle name="20 % - Akzent4 4 4 2 2" xfId="4945" xr:uid="{00000000-0005-0000-0000-000099260000}"/>
    <cellStyle name="20 % - Akzent4 4 4 2 2 2" xfId="4946" xr:uid="{00000000-0005-0000-0000-00009A260000}"/>
    <cellStyle name="20 % - Akzent4 4 4 2 2 2 2" xfId="39106" xr:uid="{00000000-0005-0000-0000-00009B260000}"/>
    <cellStyle name="20 % - Akzent4 4 4 2 2 3" xfId="28285" xr:uid="{00000000-0005-0000-0000-00009C260000}"/>
    <cellStyle name="20 % - Akzent4 4 4 2 3" xfId="4947" xr:uid="{00000000-0005-0000-0000-00009D260000}"/>
    <cellStyle name="20 % - Akzent4 4 4 2 3 2" xfId="33706" xr:uid="{00000000-0005-0000-0000-00009E260000}"/>
    <cellStyle name="20 % - Akzent4 4 4 2 4" xfId="22884" xr:uid="{00000000-0005-0000-0000-00009F260000}"/>
    <cellStyle name="20 % - Akzent4 4 4 3" xfId="4948" xr:uid="{00000000-0005-0000-0000-0000A0260000}"/>
    <cellStyle name="20 % - Akzent4 4 4 3 2" xfId="4949" xr:uid="{00000000-0005-0000-0000-0000A1260000}"/>
    <cellStyle name="20 % - Akzent4 4 4 3 2 2" xfId="4950" xr:uid="{00000000-0005-0000-0000-0000A2260000}"/>
    <cellStyle name="20 % - Akzent4 4 4 3 2 2 2" xfId="39764" xr:uid="{00000000-0005-0000-0000-0000A3260000}"/>
    <cellStyle name="20 % - Akzent4 4 4 3 2 3" xfId="28943" xr:uid="{00000000-0005-0000-0000-0000A4260000}"/>
    <cellStyle name="20 % - Akzent4 4 4 3 3" xfId="4951" xr:uid="{00000000-0005-0000-0000-0000A5260000}"/>
    <cellStyle name="20 % - Akzent4 4 4 3 3 2" xfId="34364" xr:uid="{00000000-0005-0000-0000-0000A6260000}"/>
    <cellStyle name="20 % - Akzent4 4 4 3 4" xfId="23542" xr:uid="{00000000-0005-0000-0000-0000A7260000}"/>
    <cellStyle name="20 % - Akzent4 4 4 4" xfId="4952" xr:uid="{00000000-0005-0000-0000-0000A8260000}"/>
    <cellStyle name="20 % - Akzent4 4 4 4 2" xfId="4953" xr:uid="{00000000-0005-0000-0000-0000A9260000}"/>
    <cellStyle name="20 % - Akzent4 4 4 4 2 2" xfId="4954" xr:uid="{00000000-0005-0000-0000-0000AA260000}"/>
    <cellStyle name="20 % - Akzent4 4 4 4 2 2 2" xfId="40438" xr:uid="{00000000-0005-0000-0000-0000AB260000}"/>
    <cellStyle name="20 % - Akzent4 4 4 4 2 3" xfId="29617" xr:uid="{00000000-0005-0000-0000-0000AC260000}"/>
    <cellStyle name="20 % - Akzent4 4 4 4 3" xfId="4955" xr:uid="{00000000-0005-0000-0000-0000AD260000}"/>
    <cellStyle name="20 % - Akzent4 4 4 4 3 2" xfId="35038" xr:uid="{00000000-0005-0000-0000-0000AE260000}"/>
    <cellStyle name="20 % - Akzent4 4 4 4 4" xfId="24216" xr:uid="{00000000-0005-0000-0000-0000AF260000}"/>
    <cellStyle name="20 % - Akzent4 4 4 5" xfId="4956" xr:uid="{00000000-0005-0000-0000-0000B0260000}"/>
    <cellStyle name="20 % - Akzent4 4 4 5 2" xfId="4957" xr:uid="{00000000-0005-0000-0000-0000B1260000}"/>
    <cellStyle name="20 % - Akzent4 4 4 5 2 2" xfId="4958" xr:uid="{00000000-0005-0000-0000-0000B2260000}"/>
    <cellStyle name="20 % - Akzent4 4 4 5 2 2 2" xfId="41112" xr:uid="{00000000-0005-0000-0000-0000B3260000}"/>
    <cellStyle name="20 % - Akzent4 4 4 5 2 3" xfId="30291" xr:uid="{00000000-0005-0000-0000-0000B4260000}"/>
    <cellStyle name="20 % - Akzent4 4 4 5 3" xfId="4959" xr:uid="{00000000-0005-0000-0000-0000B5260000}"/>
    <cellStyle name="20 % - Akzent4 4 4 5 3 2" xfId="35712" xr:uid="{00000000-0005-0000-0000-0000B6260000}"/>
    <cellStyle name="20 % - Akzent4 4 4 5 4" xfId="24890" xr:uid="{00000000-0005-0000-0000-0000B7260000}"/>
    <cellStyle name="20 % - Akzent4 4 4 6" xfId="4960" xr:uid="{00000000-0005-0000-0000-0000B8260000}"/>
    <cellStyle name="20 % - Akzent4 4 4 6 2" xfId="4961" xr:uid="{00000000-0005-0000-0000-0000B9260000}"/>
    <cellStyle name="20 % - Akzent4 4 4 6 2 2" xfId="4962" xr:uid="{00000000-0005-0000-0000-0000BA260000}"/>
    <cellStyle name="20 % - Akzent4 4 4 6 2 2 2" xfId="41786" xr:uid="{00000000-0005-0000-0000-0000BB260000}"/>
    <cellStyle name="20 % - Akzent4 4 4 6 2 3" xfId="30965" xr:uid="{00000000-0005-0000-0000-0000BC260000}"/>
    <cellStyle name="20 % - Akzent4 4 4 6 3" xfId="4963" xr:uid="{00000000-0005-0000-0000-0000BD260000}"/>
    <cellStyle name="20 % - Akzent4 4 4 6 3 2" xfId="36386" xr:uid="{00000000-0005-0000-0000-0000BE260000}"/>
    <cellStyle name="20 % - Akzent4 4 4 6 4" xfId="25564" xr:uid="{00000000-0005-0000-0000-0000BF260000}"/>
    <cellStyle name="20 % - Akzent4 4 4 7" xfId="4964" xr:uid="{00000000-0005-0000-0000-0000C0260000}"/>
    <cellStyle name="20 % - Akzent4 4 4 7 2" xfId="4965" xr:uid="{00000000-0005-0000-0000-0000C1260000}"/>
    <cellStyle name="20 % - Akzent4 4 4 7 2 2" xfId="4966" xr:uid="{00000000-0005-0000-0000-0000C2260000}"/>
    <cellStyle name="20 % - Akzent4 4 4 7 2 2 2" xfId="42460" xr:uid="{00000000-0005-0000-0000-0000C3260000}"/>
    <cellStyle name="20 % - Akzent4 4 4 7 2 3" xfId="31639" xr:uid="{00000000-0005-0000-0000-0000C4260000}"/>
    <cellStyle name="20 % - Akzent4 4 4 7 3" xfId="4967" xr:uid="{00000000-0005-0000-0000-0000C5260000}"/>
    <cellStyle name="20 % - Akzent4 4 4 7 3 2" xfId="37060" xr:uid="{00000000-0005-0000-0000-0000C6260000}"/>
    <cellStyle name="20 % - Akzent4 4 4 7 4" xfId="26238" xr:uid="{00000000-0005-0000-0000-0000C7260000}"/>
    <cellStyle name="20 % - Akzent4 4 4 8" xfId="4968" xr:uid="{00000000-0005-0000-0000-0000C8260000}"/>
    <cellStyle name="20 % - Akzent4 4 4 8 2" xfId="4969" xr:uid="{00000000-0005-0000-0000-0000C9260000}"/>
    <cellStyle name="20 % - Akzent4 4 4 8 2 2" xfId="4970" xr:uid="{00000000-0005-0000-0000-0000CA260000}"/>
    <cellStyle name="20 % - Akzent4 4 4 8 2 2 2" xfId="43153" xr:uid="{00000000-0005-0000-0000-0000CB260000}"/>
    <cellStyle name="20 % - Akzent4 4 4 8 2 3" xfId="32332" xr:uid="{00000000-0005-0000-0000-0000CC260000}"/>
    <cellStyle name="20 % - Akzent4 4 4 8 3" xfId="4971" xr:uid="{00000000-0005-0000-0000-0000CD260000}"/>
    <cellStyle name="20 % - Akzent4 4 4 8 3 2" xfId="37752" xr:uid="{00000000-0005-0000-0000-0000CE260000}"/>
    <cellStyle name="20 % - Akzent4 4 4 8 4" xfId="26931" xr:uid="{00000000-0005-0000-0000-0000CF260000}"/>
    <cellStyle name="20 % - Akzent4 4 4 9" xfId="4972" xr:uid="{00000000-0005-0000-0000-0000D0260000}"/>
    <cellStyle name="20 % - Akzent4 4 4 9 2" xfId="4973" xr:uid="{00000000-0005-0000-0000-0000D1260000}"/>
    <cellStyle name="20 % - Akzent4 4 4 9 2 2" xfId="38428" xr:uid="{00000000-0005-0000-0000-0000D2260000}"/>
    <cellStyle name="20 % - Akzent4 4 4 9 3" xfId="27607" xr:uid="{00000000-0005-0000-0000-0000D3260000}"/>
    <cellStyle name="20 % - Akzent4 4 5" xfId="4974" xr:uid="{00000000-0005-0000-0000-0000D4260000}"/>
    <cellStyle name="20 % - Akzent4 4 5 2" xfId="4975" xr:uid="{00000000-0005-0000-0000-0000D5260000}"/>
    <cellStyle name="20 % - Akzent4 4 5 2 2" xfId="4976" xr:uid="{00000000-0005-0000-0000-0000D6260000}"/>
    <cellStyle name="20 % - Akzent4 4 5 2 2 2" xfId="38711" xr:uid="{00000000-0005-0000-0000-0000D7260000}"/>
    <cellStyle name="20 % - Akzent4 4 5 2 3" xfId="27890" xr:uid="{00000000-0005-0000-0000-0000D8260000}"/>
    <cellStyle name="20 % - Akzent4 4 5 3" xfId="4977" xr:uid="{00000000-0005-0000-0000-0000D9260000}"/>
    <cellStyle name="20 % - Akzent4 4 5 3 2" xfId="33311" xr:uid="{00000000-0005-0000-0000-0000DA260000}"/>
    <cellStyle name="20 % - Akzent4 4 5 4" xfId="22489" xr:uid="{00000000-0005-0000-0000-0000DB260000}"/>
    <cellStyle name="20 % - Akzent4 4 6" xfId="4978" xr:uid="{00000000-0005-0000-0000-0000DC260000}"/>
    <cellStyle name="20 % - Akzent4 4 6 2" xfId="4979" xr:uid="{00000000-0005-0000-0000-0000DD260000}"/>
    <cellStyle name="20 % - Akzent4 4 6 2 2" xfId="4980" xr:uid="{00000000-0005-0000-0000-0000DE260000}"/>
    <cellStyle name="20 % - Akzent4 4 6 2 2 2" xfId="39369" xr:uid="{00000000-0005-0000-0000-0000DF260000}"/>
    <cellStyle name="20 % - Akzent4 4 6 2 3" xfId="28548" xr:uid="{00000000-0005-0000-0000-0000E0260000}"/>
    <cellStyle name="20 % - Akzent4 4 6 3" xfId="4981" xr:uid="{00000000-0005-0000-0000-0000E1260000}"/>
    <cellStyle name="20 % - Akzent4 4 6 3 2" xfId="33969" xr:uid="{00000000-0005-0000-0000-0000E2260000}"/>
    <cellStyle name="20 % - Akzent4 4 6 4" xfId="23147" xr:uid="{00000000-0005-0000-0000-0000E3260000}"/>
    <cellStyle name="20 % - Akzent4 4 7" xfId="4982" xr:uid="{00000000-0005-0000-0000-0000E4260000}"/>
    <cellStyle name="20 % - Akzent4 4 7 2" xfId="4983" xr:uid="{00000000-0005-0000-0000-0000E5260000}"/>
    <cellStyle name="20 % - Akzent4 4 7 2 2" xfId="4984" xr:uid="{00000000-0005-0000-0000-0000E6260000}"/>
    <cellStyle name="20 % - Akzent4 4 7 2 2 2" xfId="40044" xr:uid="{00000000-0005-0000-0000-0000E7260000}"/>
    <cellStyle name="20 % - Akzent4 4 7 2 3" xfId="29223" xr:uid="{00000000-0005-0000-0000-0000E8260000}"/>
    <cellStyle name="20 % - Akzent4 4 7 3" xfId="4985" xr:uid="{00000000-0005-0000-0000-0000E9260000}"/>
    <cellStyle name="20 % - Akzent4 4 7 3 2" xfId="34644" xr:uid="{00000000-0005-0000-0000-0000EA260000}"/>
    <cellStyle name="20 % - Akzent4 4 7 4" xfId="23822" xr:uid="{00000000-0005-0000-0000-0000EB260000}"/>
    <cellStyle name="20 % - Akzent4 4 8" xfId="4986" xr:uid="{00000000-0005-0000-0000-0000EC260000}"/>
    <cellStyle name="20 % - Akzent4 4 8 2" xfId="4987" xr:uid="{00000000-0005-0000-0000-0000ED260000}"/>
    <cellStyle name="20 % - Akzent4 4 8 2 2" xfId="4988" xr:uid="{00000000-0005-0000-0000-0000EE260000}"/>
    <cellStyle name="20 % - Akzent4 4 8 2 2 2" xfId="40717" xr:uid="{00000000-0005-0000-0000-0000EF260000}"/>
    <cellStyle name="20 % - Akzent4 4 8 2 3" xfId="29896" xr:uid="{00000000-0005-0000-0000-0000F0260000}"/>
    <cellStyle name="20 % - Akzent4 4 8 3" xfId="4989" xr:uid="{00000000-0005-0000-0000-0000F1260000}"/>
    <cellStyle name="20 % - Akzent4 4 8 3 2" xfId="35317" xr:uid="{00000000-0005-0000-0000-0000F2260000}"/>
    <cellStyle name="20 % - Akzent4 4 8 4" xfId="24495" xr:uid="{00000000-0005-0000-0000-0000F3260000}"/>
    <cellStyle name="20 % - Akzent4 4 9" xfId="4990" xr:uid="{00000000-0005-0000-0000-0000F4260000}"/>
    <cellStyle name="20 % - Akzent4 4 9 2" xfId="4991" xr:uid="{00000000-0005-0000-0000-0000F5260000}"/>
    <cellStyle name="20 % - Akzent4 4 9 2 2" xfId="4992" xr:uid="{00000000-0005-0000-0000-0000F6260000}"/>
    <cellStyle name="20 % - Akzent4 4 9 2 2 2" xfId="41391" xr:uid="{00000000-0005-0000-0000-0000F7260000}"/>
    <cellStyle name="20 % - Akzent4 4 9 2 3" xfId="30570" xr:uid="{00000000-0005-0000-0000-0000F8260000}"/>
    <cellStyle name="20 % - Akzent4 4 9 3" xfId="4993" xr:uid="{00000000-0005-0000-0000-0000F9260000}"/>
    <cellStyle name="20 % - Akzent4 4 9 3 2" xfId="35991" xr:uid="{00000000-0005-0000-0000-0000FA260000}"/>
    <cellStyle name="20 % - Akzent4 4 9 4" xfId="25169" xr:uid="{00000000-0005-0000-0000-0000FB260000}"/>
    <cellStyle name="20 % - Akzent4 5" xfId="4994" xr:uid="{00000000-0005-0000-0000-0000FC260000}"/>
    <cellStyle name="20 % - Akzent4 5 10" xfId="4995" xr:uid="{00000000-0005-0000-0000-0000FD260000}"/>
    <cellStyle name="20 % - Akzent4 5 10 2" xfId="4996" xr:uid="{00000000-0005-0000-0000-0000FE260000}"/>
    <cellStyle name="20 % - Akzent4 5 10 2 2" xfId="38100" xr:uid="{00000000-0005-0000-0000-0000FF260000}"/>
    <cellStyle name="20 % - Akzent4 5 10 3" xfId="27279" xr:uid="{00000000-0005-0000-0000-000000270000}"/>
    <cellStyle name="20 % - Akzent4 5 11" xfId="4997" xr:uid="{00000000-0005-0000-0000-000001270000}"/>
    <cellStyle name="20 % - Akzent4 5 11 2" xfId="32700" xr:uid="{00000000-0005-0000-0000-000002270000}"/>
    <cellStyle name="20 % - Akzent4 5 12" xfId="21878" xr:uid="{00000000-0005-0000-0000-000003270000}"/>
    <cellStyle name="20 % - Akzent4 5 2" xfId="4998" xr:uid="{00000000-0005-0000-0000-000004270000}"/>
    <cellStyle name="20 % - Akzent4 5 2 10" xfId="4999" xr:uid="{00000000-0005-0000-0000-000005270000}"/>
    <cellStyle name="20 % - Akzent4 5 2 10 2" xfId="33095" xr:uid="{00000000-0005-0000-0000-000006270000}"/>
    <cellStyle name="20 % - Akzent4 5 2 11" xfId="22273" xr:uid="{00000000-0005-0000-0000-000007270000}"/>
    <cellStyle name="20 % - Akzent4 5 2 2" xfId="5000" xr:uid="{00000000-0005-0000-0000-000008270000}"/>
    <cellStyle name="20 % - Akzent4 5 2 2 2" xfId="5001" xr:uid="{00000000-0005-0000-0000-000009270000}"/>
    <cellStyle name="20 % - Akzent4 5 2 2 2 2" xfId="5002" xr:uid="{00000000-0005-0000-0000-00000A270000}"/>
    <cellStyle name="20 % - Akzent4 5 2 2 2 2 2" xfId="39173" xr:uid="{00000000-0005-0000-0000-00000B270000}"/>
    <cellStyle name="20 % - Akzent4 5 2 2 2 3" xfId="28352" xr:uid="{00000000-0005-0000-0000-00000C270000}"/>
    <cellStyle name="20 % - Akzent4 5 2 2 3" xfId="5003" xr:uid="{00000000-0005-0000-0000-00000D270000}"/>
    <cellStyle name="20 % - Akzent4 5 2 2 3 2" xfId="33773" xr:uid="{00000000-0005-0000-0000-00000E270000}"/>
    <cellStyle name="20 % - Akzent4 5 2 2 4" xfId="22951" xr:uid="{00000000-0005-0000-0000-00000F270000}"/>
    <cellStyle name="20 % - Akzent4 5 2 3" xfId="5004" xr:uid="{00000000-0005-0000-0000-000010270000}"/>
    <cellStyle name="20 % - Akzent4 5 2 3 2" xfId="5005" xr:uid="{00000000-0005-0000-0000-000011270000}"/>
    <cellStyle name="20 % - Akzent4 5 2 3 2 2" xfId="5006" xr:uid="{00000000-0005-0000-0000-000012270000}"/>
    <cellStyle name="20 % - Akzent4 5 2 3 2 2 2" xfId="39831" xr:uid="{00000000-0005-0000-0000-000013270000}"/>
    <cellStyle name="20 % - Akzent4 5 2 3 2 3" xfId="29010" xr:uid="{00000000-0005-0000-0000-000014270000}"/>
    <cellStyle name="20 % - Akzent4 5 2 3 3" xfId="5007" xr:uid="{00000000-0005-0000-0000-000015270000}"/>
    <cellStyle name="20 % - Akzent4 5 2 3 3 2" xfId="34431" xr:uid="{00000000-0005-0000-0000-000016270000}"/>
    <cellStyle name="20 % - Akzent4 5 2 3 4" xfId="23609" xr:uid="{00000000-0005-0000-0000-000017270000}"/>
    <cellStyle name="20 % - Akzent4 5 2 4" xfId="5008" xr:uid="{00000000-0005-0000-0000-000018270000}"/>
    <cellStyle name="20 % - Akzent4 5 2 4 2" xfId="5009" xr:uid="{00000000-0005-0000-0000-000019270000}"/>
    <cellStyle name="20 % - Akzent4 5 2 4 2 2" xfId="5010" xr:uid="{00000000-0005-0000-0000-00001A270000}"/>
    <cellStyle name="20 % - Akzent4 5 2 4 2 2 2" xfId="40505" xr:uid="{00000000-0005-0000-0000-00001B270000}"/>
    <cellStyle name="20 % - Akzent4 5 2 4 2 3" xfId="29684" xr:uid="{00000000-0005-0000-0000-00001C270000}"/>
    <cellStyle name="20 % - Akzent4 5 2 4 3" xfId="5011" xr:uid="{00000000-0005-0000-0000-00001D270000}"/>
    <cellStyle name="20 % - Akzent4 5 2 4 3 2" xfId="35105" xr:uid="{00000000-0005-0000-0000-00001E270000}"/>
    <cellStyle name="20 % - Akzent4 5 2 4 4" xfId="24283" xr:uid="{00000000-0005-0000-0000-00001F270000}"/>
    <cellStyle name="20 % - Akzent4 5 2 5" xfId="5012" xr:uid="{00000000-0005-0000-0000-000020270000}"/>
    <cellStyle name="20 % - Akzent4 5 2 5 2" xfId="5013" xr:uid="{00000000-0005-0000-0000-000021270000}"/>
    <cellStyle name="20 % - Akzent4 5 2 5 2 2" xfId="5014" xr:uid="{00000000-0005-0000-0000-000022270000}"/>
    <cellStyle name="20 % - Akzent4 5 2 5 2 2 2" xfId="41179" xr:uid="{00000000-0005-0000-0000-000023270000}"/>
    <cellStyle name="20 % - Akzent4 5 2 5 2 3" xfId="30358" xr:uid="{00000000-0005-0000-0000-000024270000}"/>
    <cellStyle name="20 % - Akzent4 5 2 5 3" xfId="5015" xr:uid="{00000000-0005-0000-0000-000025270000}"/>
    <cellStyle name="20 % - Akzent4 5 2 5 3 2" xfId="35779" xr:uid="{00000000-0005-0000-0000-000026270000}"/>
    <cellStyle name="20 % - Akzent4 5 2 5 4" xfId="24957" xr:uid="{00000000-0005-0000-0000-000027270000}"/>
    <cellStyle name="20 % - Akzent4 5 2 6" xfId="5016" xr:uid="{00000000-0005-0000-0000-000028270000}"/>
    <cellStyle name="20 % - Akzent4 5 2 6 2" xfId="5017" xr:uid="{00000000-0005-0000-0000-000029270000}"/>
    <cellStyle name="20 % - Akzent4 5 2 6 2 2" xfId="5018" xr:uid="{00000000-0005-0000-0000-00002A270000}"/>
    <cellStyle name="20 % - Akzent4 5 2 6 2 2 2" xfId="41853" xr:uid="{00000000-0005-0000-0000-00002B270000}"/>
    <cellStyle name="20 % - Akzent4 5 2 6 2 3" xfId="31032" xr:uid="{00000000-0005-0000-0000-00002C270000}"/>
    <cellStyle name="20 % - Akzent4 5 2 6 3" xfId="5019" xr:uid="{00000000-0005-0000-0000-00002D270000}"/>
    <cellStyle name="20 % - Akzent4 5 2 6 3 2" xfId="36453" xr:uid="{00000000-0005-0000-0000-00002E270000}"/>
    <cellStyle name="20 % - Akzent4 5 2 6 4" xfId="25631" xr:uid="{00000000-0005-0000-0000-00002F270000}"/>
    <cellStyle name="20 % - Akzent4 5 2 7" xfId="5020" xr:uid="{00000000-0005-0000-0000-000030270000}"/>
    <cellStyle name="20 % - Akzent4 5 2 7 2" xfId="5021" xr:uid="{00000000-0005-0000-0000-000031270000}"/>
    <cellStyle name="20 % - Akzent4 5 2 7 2 2" xfId="5022" xr:uid="{00000000-0005-0000-0000-000032270000}"/>
    <cellStyle name="20 % - Akzent4 5 2 7 2 2 2" xfId="42527" xr:uid="{00000000-0005-0000-0000-000033270000}"/>
    <cellStyle name="20 % - Akzent4 5 2 7 2 3" xfId="31706" xr:uid="{00000000-0005-0000-0000-000034270000}"/>
    <cellStyle name="20 % - Akzent4 5 2 7 3" xfId="5023" xr:uid="{00000000-0005-0000-0000-000035270000}"/>
    <cellStyle name="20 % - Akzent4 5 2 7 3 2" xfId="37127" xr:uid="{00000000-0005-0000-0000-000036270000}"/>
    <cellStyle name="20 % - Akzent4 5 2 7 4" xfId="26305" xr:uid="{00000000-0005-0000-0000-000037270000}"/>
    <cellStyle name="20 % - Akzent4 5 2 8" xfId="5024" xr:uid="{00000000-0005-0000-0000-000038270000}"/>
    <cellStyle name="20 % - Akzent4 5 2 8 2" xfId="5025" xr:uid="{00000000-0005-0000-0000-000039270000}"/>
    <cellStyle name="20 % - Akzent4 5 2 8 2 2" xfId="5026" xr:uid="{00000000-0005-0000-0000-00003A270000}"/>
    <cellStyle name="20 % - Akzent4 5 2 8 2 2 2" xfId="43220" xr:uid="{00000000-0005-0000-0000-00003B270000}"/>
    <cellStyle name="20 % - Akzent4 5 2 8 2 3" xfId="32399" xr:uid="{00000000-0005-0000-0000-00003C270000}"/>
    <cellStyle name="20 % - Akzent4 5 2 8 3" xfId="5027" xr:uid="{00000000-0005-0000-0000-00003D270000}"/>
    <cellStyle name="20 % - Akzent4 5 2 8 3 2" xfId="37819" xr:uid="{00000000-0005-0000-0000-00003E270000}"/>
    <cellStyle name="20 % - Akzent4 5 2 8 4" xfId="26998" xr:uid="{00000000-0005-0000-0000-00003F270000}"/>
    <cellStyle name="20 % - Akzent4 5 2 9" xfId="5028" xr:uid="{00000000-0005-0000-0000-000040270000}"/>
    <cellStyle name="20 % - Akzent4 5 2 9 2" xfId="5029" xr:uid="{00000000-0005-0000-0000-000041270000}"/>
    <cellStyle name="20 % - Akzent4 5 2 9 2 2" xfId="38495" xr:uid="{00000000-0005-0000-0000-000042270000}"/>
    <cellStyle name="20 % - Akzent4 5 2 9 3" xfId="27674" xr:uid="{00000000-0005-0000-0000-000043270000}"/>
    <cellStyle name="20 % - Akzent4 5 3" xfId="5030" xr:uid="{00000000-0005-0000-0000-000044270000}"/>
    <cellStyle name="20 % - Akzent4 5 3 2" xfId="5031" xr:uid="{00000000-0005-0000-0000-000045270000}"/>
    <cellStyle name="20 % - Akzent4 5 3 2 2" xfId="5032" xr:uid="{00000000-0005-0000-0000-000046270000}"/>
    <cellStyle name="20 % - Akzent4 5 3 2 2 2" xfId="38778" xr:uid="{00000000-0005-0000-0000-000047270000}"/>
    <cellStyle name="20 % - Akzent4 5 3 2 3" xfId="27957" xr:uid="{00000000-0005-0000-0000-000048270000}"/>
    <cellStyle name="20 % - Akzent4 5 3 3" xfId="5033" xr:uid="{00000000-0005-0000-0000-000049270000}"/>
    <cellStyle name="20 % - Akzent4 5 3 3 2" xfId="33378" xr:uid="{00000000-0005-0000-0000-00004A270000}"/>
    <cellStyle name="20 % - Akzent4 5 3 4" xfId="22556" xr:uid="{00000000-0005-0000-0000-00004B270000}"/>
    <cellStyle name="20 % - Akzent4 5 4" xfId="5034" xr:uid="{00000000-0005-0000-0000-00004C270000}"/>
    <cellStyle name="20 % - Akzent4 5 4 2" xfId="5035" xr:uid="{00000000-0005-0000-0000-00004D270000}"/>
    <cellStyle name="20 % - Akzent4 5 4 2 2" xfId="5036" xr:uid="{00000000-0005-0000-0000-00004E270000}"/>
    <cellStyle name="20 % - Akzent4 5 4 2 2 2" xfId="39436" xr:uid="{00000000-0005-0000-0000-00004F270000}"/>
    <cellStyle name="20 % - Akzent4 5 4 2 3" xfId="28615" xr:uid="{00000000-0005-0000-0000-000050270000}"/>
    <cellStyle name="20 % - Akzent4 5 4 3" xfId="5037" xr:uid="{00000000-0005-0000-0000-000051270000}"/>
    <cellStyle name="20 % - Akzent4 5 4 3 2" xfId="34036" xr:uid="{00000000-0005-0000-0000-000052270000}"/>
    <cellStyle name="20 % - Akzent4 5 4 4" xfId="23214" xr:uid="{00000000-0005-0000-0000-000053270000}"/>
    <cellStyle name="20 % - Akzent4 5 5" xfId="5038" xr:uid="{00000000-0005-0000-0000-000054270000}"/>
    <cellStyle name="20 % - Akzent4 5 5 2" xfId="5039" xr:uid="{00000000-0005-0000-0000-000055270000}"/>
    <cellStyle name="20 % - Akzent4 5 5 2 2" xfId="5040" xr:uid="{00000000-0005-0000-0000-000056270000}"/>
    <cellStyle name="20 % - Akzent4 5 5 2 2 2" xfId="40110" xr:uid="{00000000-0005-0000-0000-000057270000}"/>
    <cellStyle name="20 % - Akzent4 5 5 2 3" xfId="29289" xr:uid="{00000000-0005-0000-0000-000058270000}"/>
    <cellStyle name="20 % - Akzent4 5 5 3" xfId="5041" xr:uid="{00000000-0005-0000-0000-000059270000}"/>
    <cellStyle name="20 % - Akzent4 5 5 3 2" xfId="34710" xr:uid="{00000000-0005-0000-0000-00005A270000}"/>
    <cellStyle name="20 % - Akzent4 5 5 4" xfId="23888" xr:uid="{00000000-0005-0000-0000-00005B270000}"/>
    <cellStyle name="20 % - Akzent4 5 6" xfId="5042" xr:uid="{00000000-0005-0000-0000-00005C270000}"/>
    <cellStyle name="20 % - Akzent4 5 6 2" xfId="5043" xr:uid="{00000000-0005-0000-0000-00005D270000}"/>
    <cellStyle name="20 % - Akzent4 5 6 2 2" xfId="5044" xr:uid="{00000000-0005-0000-0000-00005E270000}"/>
    <cellStyle name="20 % - Akzent4 5 6 2 2 2" xfId="40784" xr:uid="{00000000-0005-0000-0000-00005F270000}"/>
    <cellStyle name="20 % - Akzent4 5 6 2 3" xfId="29963" xr:uid="{00000000-0005-0000-0000-000060270000}"/>
    <cellStyle name="20 % - Akzent4 5 6 3" xfId="5045" xr:uid="{00000000-0005-0000-0000-000061270000}"/>
    <cellStyle name="20 % - Akzent4 5 6 3 2" xfId="35384" xr:uid="{00000000-0005-0000-0000-000062270000}"/>
    <cellStyle name="20 % - Akzent4 5 6 4" xfId="24562" xr:uid="{00000000-0005-0000-0000-000063270000}"/>
    <cellStyle name="20 % - Akzent4 5 7" xfId="5046" xr:uid="{00000000-0005-0000-0000-000064270000}"/>
    <cellStyle name="20 % - Akzent4 5 7 2" xfId="5047" xr:uid="{00000000-0005-0000-0000-000065270000}"/>
    <cellStyle name="20 % - Akzent4 5 7 2 2" xfId="5048" xr:uid="{00000000-0005-0000-0000-000066270000}"/>
    <cellStyle name="20 % - Akzent4 5 7 2 2 2" xfId="41458" xr:uid="{00000000-0005-0000-0000-000067270000}"/>
    <cellStyle name="20 % - Akzent4 5 7 2 3" xfId="30637" xr:uid="{00000000-0005-0000-0000-000068270000}"/>
    <cellStyle name="20 % - Akzent4 5 7 3" xfId="5049" xr:uid="{00000000-0005-0000-0000-000069270000}"/>
    <cellStyle name="20 % - Akzent4 5 7 3 2" xfId="36058" xr:uid="{00000000-0005-0000-0000-00006A270000}"/>
    <cellStyle name="20 % - Akzent4 5 7 4" xfId="25236" xr:uid="{00000000-0005-0000-0000-00006B270000}"/>
    <cellStyle name="20 % - Akzent4 5 8" xfId="5050" xr:uid="{00000000-0005-0000-0000-00006C270000}"/>
    <cellStyle name="20 % - Akzent4 5 8 2" xfId="5051" xr:uid="{00000000-0005-0000-0000-00006D270000}"/>
    <cellStyle name="20 % - Akzent4 5 8 2 2" xfId="5052" xr:uid="{00000000-0005-0000-0000-00006E270000}"/>
    <cellStyle name="20 % - Akzent4 5 8 2 2 2" xfId="42132" xr:uid="{00000000-0005-0000-0000-00006F270000}"/>
    <cellStyle name="20 % - Akzent4 5 8 2 3" xfId="31311" xr:uid="{00000000-0005-0000-0000-000070270000}"/>
    <cellStyle name="20 % - Akzent4 5 8 3" xfId="5053" xr:uid="{00000000-0005-0000-0000-000071270000}"/>
    <cellStyle name="20 % - Akzent4 5 8 3 2" xfId="36732" xr:uid="{00000000-0005-0000-0000-000072270000}"/>
    <cellStyle name="20 % - Akzent4 5 8 4" xfId="25910" xr:uid="{00000000-0005-0000-0000-000073270000}"/>
    <cellStyle name="20 % - Akzent4 5 9" xfId="5054" xr:uid="{00000000-0005-0000-0000-000074270000}"/>
    <cellStyle name="20 % - Akzent4 5 9 2" xfId="5055" xr:uid="{00000000-0005-0000-0000-000075270000}"/>
    <cellStyle name="20 % - Akzent4 5 9 2 2" xfId="5056" xr:uid="{00000000-0005-0000-0000-000076270000}"/>
    <cellStyle name="20 % - Akzent4 5 9 2 2 2" xfId="42825" xr:uid="{00000000-0005-0000-0000-000077270000}"/>
    <cellStyle name="20 % - Akzent4 5 9 2 3" xfId="32004" xr:uid="{00000000-0005-0000-0000-000078270000}"/>
    <cellStyle name="20 % - Akzent4 5 9 3" xfId="5057" xr:uid="{00000000-0005-0000-0000-000079270000}"/>
    <cellStyle name="20 % - Akzent4 5 9 3 2" xfId="37424" xr:uid="{00000000-0005-0000-0000-00007A270000}"/>
    <cellStyle name="20 % - Akzent4 5 9 4" xfId="26603" xr:uid="{00000000-0005-0000-0000-00007B270000}"/>
    <cellStyle name="20 % - Akzent4 6" xfId="5058" xr:uid="{00000000-0005-0000-0000-00007C270000}"/>
    <cellStyle name="20 % - Akzent4 6 10" xfId="5059" xr:uid="{00000000-0005-0000-0000-00007D270000}"/>
    <cellStyle name="20 % - Akzent4 6 10 2" xfId="32832" xr:uid="{00000000-0005-0000-0000-00007E270000}"/>
    <cellStyle name="20 % - Akzent4 6 11" xfId="22010" xr:uid="{00000000-0005-0000-0000-00007F270000}"/>
    <cellStyle name="20 % - Akzent4 6 2" xfId="5060" xr:uid="{00000000-0005-0000-0000-000080270000}"/>
    <cellStyle name="20 % - Akzent4 6 2 2" xfId="5061" xr:uid="{00000000-0005-0000-0000-000081270000}"/>
    <cellStyle name="20 % - Akzent4 6 2 2 2" xfId="5062" xr:uid="{00000000-0005-0000-0000-000082270000}"/>
    <cellStyle name="20 % - Akzent4 6 2 2 2 2" xfId="38910" xr:uid="{00000000-0005-0000-0000-000083270000}"/>
    <cellStyle name="20 % - Akzent4 6 2 2 3" xfId="28089" xr:uid="{00000000-0005-0000-0000-000084270000}"/>
    <cellStyle name="20 % - Akzent4 6 2 3" xfId="5063" xr:uid="{00000000-0005-0000-0000-000085270000}"/>
    <cellStyle name="20 % - Akzent4 6 2 3 2" xfId="33510" xr:uid="{00000000-0005-0000-0000-000086270000}"/>
    <cellStyle name="20 % - Akzent4 6 2 4" xfId="22688" xr:uid="{00000000-0005-0000-0000-000087270000}"/>
    <cellStyle name="20 % - Akzent4 6 3" xfId="5064" xr:uid="{00000000-0005-0000-0000-000088270000}"/>
    <cellStyle name="20 % - Akzent4 6 3 2" xfId="5065" xr:uid="{00000000-0005-0000-0000-000089270000}"/>
    <cellStyle name="20 % - Akzent4 6 3 2 2" xfId="5066" xr:uid="{00000000-0005-0000-0000-00008A270000}"/>
    <cellStyle name="20 % - Akzent4 6 3 2 2 2" xfId="39568" xr:uid="{00000000-0005-0000-0000-00008B270000}"/>
    <cellStyle name="20 % - Akzent4 6 3 2 3" xfId="28747" xr:uid="{00000000-0005-0000-0000-00008C270000}"/>
    <cellStyle name="20 % - Akzent4 6 3 3" xfId="5067" xr:uid="{00000000-0005-0000-0000-00008D270000}"/>
    <cellStyle name="20 % - Akzent4 6 3 3 2" xfId="34168" xr:uid="{00000000-0005-0000-0000-00008E270000}"/>
    <cellStyle name="20 % - Akzent4 6 3 4" xfId="23346" xr:uid="{00000000-0005-0000-0000-00008F270000}"/>
    <cellStyle name="20 % - Akzent4 6 4" xfId="5068" xr:uid="{00000000-0005-0000-0000-000090270000}"/>
    <cellStyle name="20 % - Akzent4 6 4 2" xfId="5069" xr:uid="{00000000-0005-0000-0000-000091270000}"/>
    <cellStyle name="20 % - Akzent4 6 4 2 2" xfId="5070" xr:uid="{00000000-0005-0000-0000-000092270000}"/>
    <cellStyle name="20 % - Akzent4 6 4 2 2 2" xfId="40242" xr:uid="{00000000-0005-0000-0000-000093270000}"/>
    <cellStyle name="20 % - Akzent4 6 4 2 3" xfId="29421" xr:uid="{00000000-0005-0000-0000-000094270000}"/>
    <cellStyle name="20 % - Akzent4 6 4 3" xfId="5071" xr:uid="{00000000-0005-0000-0000-000095270000}"/>
    <cellStyle name="20 % - Akzent4 6 4 3 2" xfId="34842" xr:uid="{00000000-0005-0000-0000-000096270000}"/>
    <cellStyle name="20 % - Akzent4 6 4 4" xfId="24020" xr:uid="{00000000-0005-0000-0000-000097270000}"/>
    <cellStyle name="20 % - Akzent4 6 5" xfId="5072" xr:uid="{00000000-0005-0000-0000-000098270000}"/>
    <cellStyle name="20 % - Akzent4 6 5 2" xfId="5073" xr:uid="{00000000-0005-0000-0000-000099270000}"/>
    <cellStyle name="20 % - Akzent4 6 5 2 2" xfId="5074" xr:uid="{00000000-0005-0000-0000-00009A270000}"/>
    <cellStyle name="20 % - Akzent4 6 5 2 2 2" xfId="40916" xr:uid="{00000000-0005-0000-0000-00009B270000}"/>
    <cellStyle name="20 % - Akzent4 6 5 2 3" xfId="30095" xr:uid="{00000000-0005-0000-0000-00009C270000}"/>
    <cellStyle name="20 % - Akzent4 6 5 3" xfId="5075" xr:uid="{00000000-0005-0000-0000-00009D270000}"/>
    <cellStyle name="20 % - Akzent4 6 5 3 2" xfId="35516" xr:uid="{00000000-0005-0000-0000-00009E270000}"/>
    <cellStyle name="20 % - Akzent4 6 5 4" xfId="24694" xr:uid="{00000000-0005-0000-0000-00009F270000}"/>
    <cellStyle name="20 % - Akzent4 6 6" xfId="5076" xr:uid="{00000000-0005-0000-0000-0000A0270000}"/>
    <cellStyle name="20 % - Akzent4 6 6 2" xfId="5077" xr:uid="{00000000-0005-0000-0000-0000A1270000}"/>
    <cellStyle name="20 % - Akzent4 6 6 2 2" xfId="5078" xr:uid="{00000000-0005-0000-0000-0000A2270000}"/>
    <cellStyle name="20 % - Akzent4 6 6 2 2 2" xfId="41590" xr:uid="{00000000-0005-0000-0000-0000A3270000}"/>
    <cellStyle name="20 % - Akzent4 6 6 2 3" xfId="30769" xr:uid="{00000000-0005-0000-0000-0000A4270000}"/>
    <cellStyle name="20 % - Akzent4 6 6 3" xfId="5079" xr:uid="{00000000-0005-0000-0000-0000A5270000}"/>
    <cellStyle name="20 % - Akzent4 6 6 3 2" xfId="36190" xr:uid="{00000000-0005-0000-0000-0000A6270000}"/>
    <cellStyle name="20 % - Akzent4 6 6 4" xfId="25368" xr:uid="{00000000-0005-0000-0000-0000A7270000}"/>
    <cellStyle name="20 % - Akzent4 6 7" xfId="5080" xr:uid="{00000000-0005-0000-0000-0000A8270000}"/>
    <cellStyle name="20 % - Akzent4 6 7 2" xfId="5081" xr:uid="{00000000-0005-0000-0000-0000A9270000}"/>
    <cellStyle name="20 % - Akzent4 6 7 2 2" xfId="5082" xr:uid="{00000000-0005-0000-0000-0000AA270000}"/>
    <cellStyle name="20 % - Akzent4 6 7 2 2 2" xfId="42264" xr:uid="{00000000-0005-0000-0000-0000AB270000}"/>
    <cellStyle name="20 % - Akzent4 6 7 2 3" xfId="31443" xr:uid="{00000000-0005-0000-0000-0000AC270000}"/>
    <cellStyle name="20 % - Akzent4 6 7 3" xfId="5083" xr:uid="{00000000-0005-0000-0000-0000AD270000}"/>
    <cellStyle name="20 % - Akzent4 6 7 3 2" xfId="36864" xr:uid="{00000000-0005-0000-0000-0000AE270000}"/>
    <cellStyle name="20 % - Akzent4 6 7 4" xfId="26042" xr:uid="{00000000-0005-0000-0000-0000AF270000}"/>
    <cellStyle name="20 % - Akzent4 6 8" xfId="5084" xr:uid="{00000000-0005-0000-0000-0000B0270000}"/>
    <cellStyle name="20 % - Akzent4 6 8 2" xfId="5085" xr:uid="{00000000-0005-0000-0000-0000B1270000}"/>
    <cellStyle name="20 % - Akzent4 6 8 2 2" xfId="5086" xr:uid="{00000000-0005-0000-0000-0000B2270000}"/>
    <cellStyle name="20 % - Akzent4 6 8 2 2 2" xfId="42957" xr:uid="{00000000-0005-0000-0000-0000B3270000}"/>
    <cellStyle name="20 % - Akzent4 6 8 2 3" xfId="32136" xr:uid="{00000000-0005-0000-0000-0000B4270000}"/>
    <cellStyle name="20 % - Akzent4 6 8 3" xfId="5087" xr:uid="{00000000-0005-0000-0000-0000B5270000}"/>
    <cellStyle name="20 % - Akzent4 6 8 3 2" xfId="37556" xr:uid="{00000000-0005-0000-0000-0000B6270000}"/>
    <cellStyle name="20 % - Akzent4 6 8 4" xfId="26735" xr:uid="{00000000-0005-0000-0000-0000B7270000}"/>
    <cellStyle name="20 % - Akzent4 6 9" xfId="5088" xr:uid="{00000000-0005-0000-0000-0000B8270000}"/>
    <cellStyle name="20 % - Akzent4 6 9 2" xfId="5089" xr:uid="{00000000-0005-0000-0000-0000B9270000}"/>
    <cellStyle name="20 % - Akzent4 6 9 2 2" xfId="38232" xr:uid="{00000000-0005-0000-0000-0000BA270000}"/>
    <cellStyle name="20 % - Akzent4 6 9 3" xfId="27411" xr:uid="{00000000-0005-0000-0000-0000BB270000}"/>
    <cellStyle name="20 % - Akzent4 7" xfId="5090" xr:uid="{00000000-0005-0000-0000-0000BC270000}"/>
    <cellStyle name="20 % - Akzent4 7 10" xfId="5091" xr:uid="{00000000-0005-0000-0000-0000BD270000}"/>
    <cellStyle name="20 % - Akzent4 7 10 2" xfId="32963" xr:uid="{00000000-0005-0000-0000-0000BE270000}"/>
    <cellStyle name="20 % - Akzent4 7 11" xfId="22141" xr:uid="{00000000-0005-0000-0000-0000BF270000}"/>
    <cellStyle name="20 % - Akzent4 7 2" xfId="5092" xr:uid="{00000000-0005-0000-0000-0000C0270000}"/>
    <cellStyle name="20 % - Akzent4 7 2 2" xfId="5093" xr:uid="{00000000-0005-0000-0000-0000C1270000}"/>
    <cellStyle name="20 % - Akzent4 7 2 2 2" xfId="5094" xr:uid="{00000000-0005-0000-0000-0000C2270000}"/>
    <cellStyle name="20 % - Akzent4 7 2 2 2 2" xfId="39041" xr:uid="{00000000-0005-0000-0000-0000C3270000}"/>
    <cellStyle name="20 % - Akzent4 7 2 2 3" xfId="28220" xr:uid="{00000000-0005-0000-0000-0000C4270000}"/>
    <cellStyle name="20 % - Akzent4 7 2 3" xfId="5095" xr:uid="{00000000-0005-0000-0000-0000C5270000}"/>
    <cellStyle name="20 % - Akzent4 7 2 3 2" xfId="33641" xr:uid="{00000000-0005-0000-0000-0000C6270000}"/>
    <cellStyle name="20 % - Akzent4 7 2 4" xfId="22819" xr:uid="{00000000-0005-0000-0000-0000C7270000}"/>
    <cellStyle name="20 % - Akzent4 7 3" xfId="5096" xr:uid="{00000000-0005-0000-0000-0000C8270000}"/>
    <cellStyle name="20 % - Akzent4 7 3 2" xfId="5097" xr:uid="{00000000-0005-0000-0000-0000C9270000}"/>
    <cellStyle name="20 % - Akzent4 7 3 2 2" xfId="5098" xr:uid="{00000000-0005-0000-0000-0000CA270000}"/>
    <cellStyle name="20 % - Akzent4 7 3 2 2 2" xfId="39699" xr:uid="{00000000-0005-0000-0000-0000CB270000}"/>
    <cellStyle name="20 % - Akzent4 7 3 2 3" xfId="28878" xr:uid="{00000000-0005-0000-0000-0000CC270000}"/>
    <cellStyle name="20 % - Akzent4 7 3 3" xfId="5099" xr:uid="{00000000-0005-0000-0000-0000CD270000}"/>
    <cellStyle name="20 % - Akzent4 7 3 3 2" xfId="34299" xr:uid="{00000000-0005-0000-0000-0000CE270000}"/>
    <cellStyle name="20 % - Akzent4 7 3 4" xfId="23477" xr:uid="{00000000-0005-0000-0000-0000CF270000}"/>
    <cellStyle name="20 % - Akzent4 7 4" xfId="5100" xr:uid="{00000000-0005-0000-0000-0000D0270000}"/>
    <cellStyle name="20 % - Akzent4 7 4 2" xfId="5101" xr:uid="{00000000-0005-0000-0000-0000D1270000}"/>
    <cellStyle name="20 % - Akzent4 7 4 2 2" xfId="5102" xr:uid="{00000000-0005-0000-0000-0000D2270000}"/>
    <cellStyle name="20 % - Akzent4 7 4 2 2 2" xfId="40373" xr:uid="{00000000-0005-0000-0000-0000D3270000}"/>
    <cellStyle name="20 % - Akzent4 7 4 2 3" xfId="29552" xr:uid="{00000000-0005-0000-0000-0000D4270000}"/>
    <cellStyle name="20 % - Akzent4 7 4 3" xfId="5103" xr:uid="{00000000-0005-0000-0000-0000D5270000}"/>
    <cellStyle name="20 % - Akzent4 7 4 3 2" xfId="34973" xr:uid="{00000000-0005-0000-0000-0000D6270000}"/>
    <cellStyle name="20 % - Akzent4 7 4 4" xfId="24151" xr:uid="{00000000-0005-0000-0000-0000D7270000}"/>
    <cellStyle name="20 % - Akzent4 7 5" xfId="5104" xr:uid="{00000000-0005-0000-0000-0000D8270000}"/>
    <cellStyle name="20 % - Akzent4 7 5 2" xfId="5105" xr:uid="{00000000-0005-0000-0000-0000D9270000}"/>
    <cellStyle name="20 % - Akzent4 7 5 2 2" xfId="5106" xr:uid="{00000000-0005-0000-0000-0000DA270000}"/>
    <cellStyle name="20 % - Akzent4 7 5 2 2 2" xfId="41047" xr:uid="{00000000-0005-0000-0000-0000DB270000}"/>
    <cellStyle name="20 % - Akzent4 7 5 2 3" xfId="30226" xr:uid="{00000000-0005-0000-0000-0000DC270000}"/>
    <cellStyle name="20 % - Akzent4 7 5 3" xfId="5107" xr:uid="{00000000-0005-0000-0000-0000DD270000}"/>
    <cellStyle name="20 % - Akzent4 7 5 3 2" xfId="35647" xr:uid="{00000000-0005-0000-0000-0000DE270000}"/>
    <cellStyle name="20 % - Akzent4 7 5 4" xfId="24825" xr:uid="{00000000-0005-0000-0000-0000DF270000}"/>
    <cellStyle name="20 % - Akzent4 7 6" xfId="5108" xr:uid="{00000000-0005-0000-0000-0000E0270000}"/>
    <cellStyle name="20 % - Akzent4 7 6 2" xfId="5109" xr:uid="{00000000-0005-0000-0000-0000E1270000}"/>
    <cellStyle name="20 % - Akzent4 7 6 2 2" xfId="5110" xr:uid="{00000000-0005-0000-0000-0000E2270000}"/>
    <cellStyle name="20 % - Akzent4 7 6 2 2 2" xfId="41721" xr:uid="{00000000-0005-0000-0000-0000E3270000}"/>
    <cellStyle name="20 % - Akzent4 7 6 2 3" xfId="30900" xr:uid="{00000000-0005-0000-0000-0000E4270000}"/>
    <cellStyle name="20 % - Akzent4 7 6 3" xfId="5111" xr:uid="{00000000-0005-0000-0000-0000E5270000}"/>
    <cellStyle name="20 % - Akzent4 7 6 3 2" xfId="36321" xr:uid="{00000000-0005-0000-0000-0000E6270000}"/>
    <cellStyle name="20 % - Akzent4 7 6 4" xfId="25499" xr:uid="{00000000-0005-0000-0000-0000E7270000}"/>
    <cellStyle name="20 % - Akzent4 7 7" xfId="5112" xr:uid="{00000000-0005-0000-0000-0000E8270000}"/>
    <cellStyle name="20 % - Akzent4 7 7 2" xfId="5113" xr:uid="{00000000-0005-0000-0000-0000E9270000}"/>
    <cellStyle name="20 % - Akzent4 7 7 2 2" xfId="5114" xr:uid="{00000000-0005-0000-0000-0000EA270000}"/>
    <cellStyle name="20 % - Akzent4 7 7 2 2 2" xfId="42395" xr:uid="{00000000-0005-0000-0000-0000EB270000}"/>
    <cellStyle name="20 % - Akzent4 7 7 2 3" xfId="31574" xr:uid="{00000000-0005-0000-0000-0000EC270000}"/>
    <cellStyle name="20 % - Akzent4 7 7 3" xfId="5115" xr:uid="{00000000-0005-0000-0000-0000ED270000}"/>
    <cellStyle name="20 % - Akzent4 7 7 3 2" xfId="36995" xr:uid="{00000000-0005-0000-0000-0000EE270000}"/>
    <cellStyle name="20 % - Akzent4 7 7 4" xfId="26173" xr:uid="{00000000-0005-0000-0000-0000EF270000}"/>
    <cellStyle name="20 % - Akzent4 7 8" xfId="5116" xr:uid="{00000000-0005-0000-0000-0000F0270000}"/>
    <cellStyle name="20 % - Akzent4 7 8 2" xfId="5117" xr:uid="{00000000-0005-0000-0000-0000F1270000}"/>
    <cellStyle name="20 % - Akzent4 7 8 2 2" xfId="5118" xr:uid="{00000000-0005-0000-0000-0000F2270000}"/>
    <cellStyle name="20 % - Akzent4 7 8 2 2 2" xfId="43088" xr:uid="{00000000-0005-0000-0000-0000F3270000}"/>
    <cellStyle name="20 % - Akzent4 7 8 2 3" xfId="32267" xr:uid="{00000000-0005-0000-0000-0000F4270000}"/>
    <cellStyle name="20 % - Akzent4 7 8 3" xfId="5119" xr:uid="{00000000-0005-0000-0000-0000F5270000}"/>
    <cellStyle name="20 % - Akzent4 7 8 3 2" xfId="37687" xr:uid="{00000000-0005-0000-0000-0000F6270000}"/>
    <cellStyle name="20 % - Akzent4 7 8 4" xfId="26866" xr:uid="{00000000-0005-0000-0000-0000F7270000}"/>
    <cellStyle name="20 % - Akzent4 7 9" xfId="5120" xr:uid="{00000000-0005-0000-0000-0000F8270000}"/>
    <cellStyle name="20 % - Akzent4 7 9 2" xfId="5121" xr:uid="{00000000-0005-0000-0000-0000F9270000}"/>
    <cellStyle name="20 % - Akzent4 7 9 2 2" xfId="38363" xr:uid="{00000000-0005-0000-0000-0000FA270000}"/>
    <cellStyle name="20 % - Akzent4 7 9 3" xfId="27542" xr:uid="{00000000-0005-0000-0000-0000FB270000}"/>
    <cellStyle name="20 % - Akzent4 8" xfId="5122" xr:uid="{00000000-0005-0000-0000-0000FC270000}"/>
    <cellStyle name="20 % - Akzent4 8 2" xfId="5123" xr:uid="{00000000-0005-0000-0000-0000FD270000}"/>
    <cellStyle name="20 % - Akzent4 8 2 2" xfId="5124" xr:uid="{00000000-0005-0000-0000-0000FE270000}"/>
    <cellStyle name="20 % - Akzent4 8 2 2 2" xfId="38647" xr:uid="{00000000-0005-0000-0000-0000FF270000}"/>
    <cellStyle name="20 % - Akzent4 8 2 3" xfId="27826" xr:uid="{00000000-0005-0000-0000-000000280000}"/>
    <cellStyle name="20 % - Akzent4 8 3" xfId="5125" xr:uid="{00000000-0005-0000-0000-000001280000}"/>
    <cellStyle name="20 % - Akzent4 8 3 2" xfId="33247" xr:uid="{00000000-0005-0000-0000-000002280000}"/>
    <cellStyle name="20 % - Akzent4 8 4" xfId="22425" xr:uid="{00000000-0005-0000-0000-000003280000}"/>
    <cellStyle name="20 % - Akzent4 9" xfId="5126" xr:uid="{00000000-0005-0000-0000-000004280000}"/>
    <cellStyle name="20 % - Akzent4 9 2" xfId="5127" xr:uid="{00000000-0005-0000-0000-000005280000}"/>
    <cellStyle name="20 % - Akzent4 9 2 2" xfId="5128" xr:uid="{00000000-0005-0000-0000-000006280000}"/>
    <cellStyle name="20 % - Akzent4 9 2 2 2" xfId="39304" xr:uid="{00000000-0005-0000-0000-000007280000}"/>
    <cellStyle name="20 % - Akzent4 9 2 3" xfId="28483" xr:uid="{00000000-0005-0000-0000-000008280000}"/>
    <cellStyle name="20 % - Akzent4 9 3" xfId="5129" xr:uid="{00000000-0005-0000-0000-000009280000}"/>
    <cellStyle name="20 % - Akzent4 9 3 2" xfId="33904" xr:uid="{00000000-0005-0000-0000-00000A280000}"/>
    <cellStyle name="20 % - Akzent4 9 4" xfId="23082" xr:uid="{00000000-0005-0000-0000-00000B280000}"/>
    <cellStyle name="20 % - Akzent5 10" xfId="5130" xr:uid="{00000000-0005-0000-0000-00000C280000}"/>
    <cellStyle name="20 % - Akzent5 10 2" xfId="5131" xr:uid="{00000000-0005-0000-0000-00000D280000}"/>
    <cellStyle name="20 % - Akzent5 10 2 2" xfId="5132" xr:uid="{00000000-0005-0000-0000-00000E280000}"/>
    <cellStyle name="20 % - Akzent5 10 2 2 2" xfId="39984" xr:uid="{00000000-0005-0000-0000-00000F280000}"/>
    <cellStyle name="20 % - Akzent5 10 2 3" xfId="29163" xr:uid="{00000000-0005-0000-0000-000010280000}"/>
    <cellStyle name="20 % - Akzent5 10 3" xfId="5133" xr:uid="{00000000-0005-0000-0000-000011280000}"/>
    <cellStyle name="20 % - Akzent5 10 3 2" xfId="34584" xr:uid="{00000000-0005-0000-0000-000012280000}"/>
    <cellStyle name="20 % - Akzent5 10 4" xfId="23762" xr:uid="{00000000-0005-0000-0000-000013280000}"/>
    <cellStyle name="20 % - Akzent5 11" xfId="5134" xr:uid="{00000000-0005-0000-0000-000014280000}"/>
    <cellStyle name="20 % - Akzent5 11 2" xfId="5135" xr:uid="{00000000-0005-0000-0000-000015280000}"/>
    <cellStyle name="20 % - Akzent5 11 2 2" xfId="5136" xr:uid="{00000000-0005-0000-0000-000016280000}"/>
    <cellStyle name="20 % - Akzent5 11 2 2 2" xfId="40654" xr:uid="{00000000-0005-0000-0000-000017280000}"/>
    <cellStyle name="20 % - Akzent5 11 2 3" xfId="29833" xr:uid="{00000000-0005-0000-0000-000018280000}"/>
    <cellStyle name="20 % - Akzent5 11 3" xfId="5137" xr:uid="{00000000-0005-0000-0000-000019280000}"/>
    <cellStyle name="20 % - Akzent5 11 3 2" xfId="35254" xr:uid="{00000000-0005-0000-0000-00001A280000}"/>
    <cellStyle name="20 % - Akzent5 11 4" xfId="24432" xr:uid="{00000000-0005-0000-0000-00001B280000}"/>
    <cellStyle name="20 % - Akzent5 12" xfId="5138" xr:uid="{00000000-0005-0000-0000-00001C280000}"/>
    <cellStyle name="20 % - Akzent5 12 2" xfId="5139" xr:uid="{00000000-0005-0000-0000-00001D280000}"/>
    <cellStyle name="20 % - Akzent5 12 2 2" xfId="5140" xr:uid="{00000000-0005-0000-0000-00001E280000}"/>
    <cellStyle name="20 % - Akzent5 12 2 2 2" xfId="41328" xr:uid="{00000000-0005-0000-0000-00001F280000}"/>
    <cellStyle name="20 % - Akzent5 12 2 3" xfId="30507" xr:uid="{00000000-0005-0000-0000-000020280000}"/>
    <cellStyle name="20 % - Akzent5 12 3" xfId="5141" xr:uid="{00000000-0005-0000-0000-000021280000}"/>
    <cellStyle name="20 % - Akzent5 12 3 2" xfId="35928" xr:uid="{00000000-0005-0000-0000-000022280000}"/>
    <cellStyle name="20 % - Akzent5 12 4" xfId="25106" xr:uid="{00000000-0005-0000-0000-000023280000}"/>
    <cellStyle name="20 % - Akzent5 13" xfId="5142" xr:uid="{00000000-0005-0000-0000-000024280000}"/>
    <cellStyle name="20 % - Akzent5 13 2" xfId="5143" xr:uid="{00000000-0005-0000-0000-000025280000}"/>
    <cellStyle name="20 % - Akzent5 13 2 2" xfId="5144" xr:uid="{00000000-0005-0000-0000-000026280000}"/>
    <cellStyle name="20 % - Akzent5 13 2 2 2" xfId="42002" xr:uid="{00000000-0005-0000-0000-000027280000}"/>
    <cellStyle name="20 % - Akzent5 13 2 3" xfId="31181" xr:uid="{00000000-0005-0000-0000-000028280000}"/>
    <cellStyle name="20 % - Akzent5 13 3" xfId="5145" xr:uid="{00000000-0005-0000-0000-000029280000}"/>
    <cellStyle name="20 % - Akzent5 13 3 2" xfId="36602" xr:uid="{00000000-0005-0000-0000-00002A280000}"/>
    <cellStyle name="20 % - Akzent5 13 4" xfId="25780" xr:uid="{00000000-0005-0000-0000-00002B280000}"/>
    <cellStyle name="20 % - Akzent5 14" xfId="5146" xr:uid="{00000000-0005-0000-0000-00002C280000}"/>
    <cellStyle name="20 % - Akzent5 14 2" xfId="5147" xr:uid="{00000000-0005-0000-0000-00002D280000}"/>
    <cellStyle name="20 % - Akzent5 14 2 2" xfId="5148" xr:uid="{00000000-0005-0000-0000-00002E280000}"/>
    <cellStyle name="20 % - Akzent5 14 2 2 2" xfId="42695" xr:uid="{00000000-0005-0000-0000-00002F280000}"/>
    <cellStyle name="20 % - Akzent5 14 2 3" xfId="31874" xr:uid="{00000000-0005-0000-0000-000030280000}"/>
    <cellStyle name="20 % - Akzent5 14 3" xfId="5149" xr:uid="{00000000-0005-0000-0000-000031280000}"/>
    <cellStyle name="20 % - Akzent5 14 3 2" xfId="37294" xr:uid="{00000000-0005-0000-0000-000032280000}"/>
    <cellStyle name="20 % - Akzent5 14 4" xfId="26473" xr:uid="{00000000-0005-0000-0000-000033280000}"/>
    <cellStyle name="20 % - Akzent5 15" xfId="5150" xr:uid="{00000000-0005-0000-0000-000034280000}"/>
    <cellStyle name="20 % - Akzent5 15 2" xfId="5151" xr:uid="{00000000-0005-0000-0000-000035280000}"/>
    <cellStyle name="20 % - Akzent5 15 2 2" xfId="37970" xr:uid="{00000000-0005-0000-0000-000036280000}"/>
    <cellStyle name="20 % - Akzent5 15 3" xfId="27149" xr:uid="{00000000-0005-0000-0000-000037280000}"/>
    <cellStyle name="20 % - Akzent5 16" xfId="5152" xr:uid="{00000000-0005-0000-0000-000038280000}"/>
    <cellStyle name="20 % - Akzent5 16 2" xfId="5153" xr:uid="{00000000-0005-0000-0000-000039280000}"/>
    <cellStyle name="20 % - Akzent5 16 2 2" xfId="43373" xr:uid="{00000000-0005-0000-0000-00003A280000}"/>
    <cellStyle name="20 % - Akzent5 16 3" xfId="32553" xr:uid="{00000000-0005-0000-0000-00003B280000}"/>
    <cellStyle name="20 % - Akzent5 17" xfId="5154" xr:uid="{00000000-0005-0000-0000-00003C280000}"/>
    <cellStyle name="20 % - Akzent5 17 2" xfId="32569" xr:uid="{00000000-0005-0000-0000-00003D280000}"/>
    <cellStyle name="20 % - Akzent5 18" xfId="5155" xr:uid="{00000000-0005-0000-0000-00003E280000}"/>
    <cellStyle name="20 % - Akzent5 2" xfId="5156" xr:uid="{00000000-0005-0000-0000-00003F280000}"/>
    <cellStyle name="20 % - Akzent5 2 10" xfId="5157" xr:uid="{00000000-0005-0000-0000-000040280000}"/>
    <cellStyle name="20 % - Akzent5 2 10 2" xfId="5158" xr:uid="{00000000-0005-0000-0000-000041280000}"/>
    <cellStyle name="20 % - Akzent5 2 10 2 2" xfId="5159" xr:uid="{00000000-0005-0000-0000-000042280000}"/>
    <cellStyle name="20 % - Akzent5 2 10 2 2 2" xfId="40673" xr:uid="{00000000-0005-0000-0000-000043280000}"/>
    <cellStyle name="20 % - Akzent5 2 10 2 3" xfId="29852" xr:uid="{00000000-0005-0000-0000-000044280000}"/>
    <cellStyle name="20 % - Akzent5 2 10 3" xfId="5160" xr:uid="{00000000-0005-0000-0000-000045280000}"/>
    <cellStyle name="20 % - Akzent5 2 10 3 2" xfId="35273" xr:uid="{00000000-0005-0000-0000-000046280000}"/>
    <cellStyle name="20 % - Akzent5 2 10 4" xfId="24451" xr:uid="{00000000-0005-0000-0000-000047280000}"/>
    <cellStyle name="20 % - Akzent5 2 11" xfId="5161" xr:uid="{00000000-0005-0000-0000-000048280000}"/>
    <cellStyle name="20 % - Akzent5 2 11 2" xfId="5162" xr:uid="{00000000-0005-0000-0000-000049280000}"/>
    <cellStyle name="20 % - Akzent5 2 11 2 2" xfId="5163" xr:uid="{00000000-0005-0000-0000-00004A280000}"/>
    <cellStyle name="20 % - Akzent5 2 11 2 2 2" xfId="41347" xr:uid="{00000000-0005-0000-0000-00004B280000}"/>
    <cellStyle name="20 % - Akzent5 2 11 2 3" xfId="30526" xr:uid="{00000000-0005-0000-0000-00004C280000}"/>
    <cellStyle name="20 % - Akzent5 2 11 3" xfId="5164" xr:uid="{00000000-0005-0000-0000-00004D280000}"/>
    <cellStyle name="20 % - Akzent5 2 11 3 2" xfId="35947" xr:uid="{00000000-0005-0000-0000-00004E280000}"/>
    <cellStyle name="20 % - Akzent5 2 11 4" xfId="25125" xr:uid="{00000000-0005-0000-0000-00004F280000}"/>
    <cellStyle name="20 % - Akzent5 2 12" xfId="5165" xr:uid="{00000000-0005-0000-0000-000050280000}"/>
    <cellStyle name="20 % - Akzent5 2 12 2" xfId="5166" xr:uid="{00000000-0005-0000-0000-000051280000}"/>
    <cellStyle name="20 % - Akzent5 2 12 2 2" xfId="5167" xr:uid="{00000000-0005-0000-0000-000052280000}"/>
    <cellStyle name="20 % - Akzent5 2 12 2 2 2" xfId="42021" xr:uid="{00000000-0005-0000-0000-000053280000}"/>
    <cellStyle name="20 % - Akzent5 2 12 2 3" xfId="31200" xr:uid="{00000000-0005-0000-0000-000054280000}"/>
    <cellStyle name="20 % - Akzent5 2 12 3" xfId="5168" xr:uid="{00000000-0005-0000-0000-000055280000}"/>
    <cellStyle name="20 % - Akzent5 2 12 3 2" xfId="36621" xr:uid="{00000000-0005-0000-0000-000056280000}"/>
    <cellStyle name="20 % - Akzent5 2 12 4" xfId="25799" xr:uid="{00000000-0005-0000-0000-000057280000}"/>
    <cellStyle name="20 % - Akzent5 2 13" xfId="5169" xr:uid="{00000000-0005-0000-0000-000058280000}"/>
    <cellStyle name="20 % - Akzent5 2 13 2" xfId="5170" xr:uid="{00000000-0005-0000-0000-000059280000}"/>
    <cellStyle name="20 % - Akzent5 2 13 2 2" xfId="5171" xr:uid="{00000000-0005-0000-0000-00005A280000}"/>
    <cellStyle name="20 % - Akzent5 2 13 2 2 2" xfId="42714" xr:uid="{00000000-0005-0000-0000-00005B280000}"/>
    <cellStyle name="20 % - Akzent5 2 13 2 3" xfId="31893" xr:uid="{00000000-0005-0000-0000-00005C280000}"/>
    <cellStyle name="20 % - Akzent5 2 13 3" xfId="5172" xr:uid="{00000000-0005-0000-0000-00005D280000}"/>
    <cellStyle name="20 % - Akzent5 2 13 3 2" xfId="37313" xr:uid="{00000000-0005-0000-0000-00005E280000}"/>
    <cellStyle name="20 % - Akzent5 2 13 4" xfId="26492" xr:uid="{00000000-0005-0000-0000-00005F280000}"/>
    <cellStyle name="20 % - Akzent5 2 14" xfId="5173" xr:uid="{00000000-0005-0000-0000-000060280000}"/>
    <cellStyle name="20 % - Akzent5 2 14 2" xfId="5174" xr:uid="{00000000-0005-0000-0000-000061280000}"/>
    <cellStyle name="20 % - Akzent5 2 14 2 2" xfId="37989" xr:uid="{00000000-0005-0000-0000-000062280000}"/>
    <cellStyle name="20 % - Akzent5 2 14 3" xfId="27168" xr:uid="{00000000-0005-0000-0000-000063280000}"/>
    <cellStyle name="20 % - Akzent5 2 15" xfId="5175" xr:uid="{00000000-0005-0000-0000-000064280000}"/>
    <cellStyle name="20 % - Akzent5 2 15 2" xfId="32589" xr:uid="{00000000-0005-0000-0000-000065280000}"/>
    <cellStyle name="20 % - Akzent5 2 16" xfId="21767" xr:uid="{00000000-0005-0000-0000-000066280000}"/>
    <cellStyle name="20 % - Akzent5 2 2" xfId="5176" xr:uid="{00000000-0005-0000-0000-000067280000}"/>
    <cellStyle name="20 % - Akzent5 2 2 10" xfId="5177" xr:uid="{00000000-0005-0000-0000-000068280000}"/>
    <cellStyle name="20 % - Akzent5 2 2 10 2" xfId="5178" xr:uid="{00000000-0005-0000-0000-000069280000}"/>
    <cellStyle name="20 % - Akzent5 2 2 10 2 2" xfId="5179" xr:uid="{00000000-0005-0000-0000-00006A280000}"/>
    <cellStyle name="20 % - Akzent5 2 2 10 2 2 2" xfId="41380" xr:uid="{00000000-0005-0000-0000-00006B280000}"/>
    <cellStyle name="20 % - Akzent5 2 2 10 2 3" xfId="30559" xr:uid="{00000000-0005-0000-0000-00006C280000}"/>
    <cellStyle name="20 % - Akzent5 2 2 10 3" xfId="5180" xr:uid="{00000000-0005-0000-0000-00006D280000}"/>
    <cellStyle name="20 % - Akzent5 2 2 10 3 2" xfId="35980" xr:uid="{00000000-0005-0000-0000-00006E280000}"/>
    <cellStyle name="20 % - Akzent5 2 2 10 4" xfId="25158" xr:uid="{00000000-0005-0000-0000-00006F280000}"/>
    <cellStyle name="20 % - Akzent5 2 2 11" xfId="5181" xr:uid="{00000000-0005-0000-0000-000070280000}"/>
    <cellStyle name="20 % - Akzent5 2 2 11 2" xfId="5182" xr:uid="{00000000-0005-0000-0000-000071280000}"/>
    <cellStyle name="20 % - Akzent5 2 2 11 2 2" xfId="5183" xr:uid="{00000000-0005-0000-0000-000072280000}"/>
    <cellStyle name="20 % - Akzent5 2 2 11 2 2 2" xfId="42054" xr:uid="{00000000-0005-0000-0000-000073280000}"/>
    <cellStyle name="20 % - Akzent5 2 2 11 2 3" xfId="31233" xr:uid="{00000000-0005-0000-0000-000074280000}"/>
    <cellStyle name="20 % - Akzent5 2 2 11 3" xfId="5184" xr:uid="{00000000-0005-0000-0000-000075280000}"/>
    <cellStyle name="20 % - Akzent5 2 2 11 3 2" xfId="36654" xr:uid="{00000000-0005-0000-0000-000076280000}"/>
    <cellStyle name="20 % - Akzent5 2 2 11 4" xfId="25832" xr:uid="{00000000-0005-0000-0000-000077280000}"/>
    <cellStyle name="20 % - Akzent5 2 2 12" xfId="5185" xr:uid="{00000000-0005-0000-0000-000078280000}"/>
    <cellStyle name="20 % - Akzent5 2 2 12 2" xfId="5186" xr:uid="{00000000-0005-0000-0000-000079280000}"/>
    <cellStyle name="20 % - Akzent5 2 2 12 2 2" xfId="5187" xr:uid="{00000000-0005-0000-0000-00007A280000}"/>
    <cellStyle name="20 % - Akzent5 2 2 12 2 2 2" xfId="42747" xr:uid="{00000000-0005-0000-0000-00007B280000}"/>
    <cellStyle name="20 % - Akzent5 2 2 12 2 3" xfId="31926" xr:uid="{00000000-0005-0000-0000-00007C280000}"/>
    <cellStyle name="20 % - Akzent5 2 2 12 3" xfId="5188" xr:uid="{00000000-0005-0000-0000-00007D280000}"/>
    <cellStyle name="20 % - Akzent5 2 2 12 3 2" xfId="37346" xr:uid="{00000000-0005-0000-0000-00007E280000}"/>
    <cellStyle name="20 % - Akzent5 2 2 12 4" xfId="26525" xr:uid="{00000000-0005-0000-0000-00007F280000}"/>
    <cellStyle name="20 % - Akzent5 2 2 13" xfId="5189" xr:uid="{00000000-0005-0000-0000-000080280000}"/>
    <cellStyle name="20 % - Akzent5 2 2 13 2" xfId="5190" xr:uid="{00000000-0005-0000-0000-000081280000}"/>
    <cellStyle name="20 % - Akzent5 2 2 13 2 2" xfId="38022" xr:uid="{00000000-0005-0000-0000-000082280000}"/>
    <cellStyle name="20 % - Akzent5 2 2 13 3" xfId="27201" xr:uid="{00000000-0005-0000-0000-000083280000}"/>
    <cellStyle name="20 % - Akzent5 2 2 14" xfId="5191" xr:uid="{00000000-0005-0000-0000-000084280000}"/>
    <cellStyle name="20 % - Akzent5 2 2 14 2" xfId="32622" xr:uid="{00000000-0005-0000-0000-000085280000}"/>
    <cellStyle name="20 % - Akzent5 2 2 15" xfId="21800" xr:uid="{00000000-0005-0000-0000-000086280000}"/>
    <cellStyle name="20 % - Akzent5 2 2 2" xfId="5192" xr:uid="{00000000-0005-0000-0000-000087280000}"/>
    <cellStyle name="20 % - Akzent5 2 2 2 10" xfId="5193" xr:uid="{00000000-0005-0000-0000-000088280000}"/>
    <cellStyle name="20 % - Akzent5 2 2 2 10 2" xfId="5194" xr:uid="{00000000-0005-0000-0000-000089280000}"/>
    <cellStyle name="20 % - Akzent5 2 2 2 10 2 2" xfId="5195" xr:uid="{00000000-0005-0000-0000-00008A280000}"/>
    <cellStyle name="20 % - Akzent5 2 2 2 10 2 2 2" xfId="42119" xr:uid="{00000000-0005-0000-0000-00008B280000}"/>
    <cellStyle name="20 % - Akzent5 2 2 2 10 2 3" xfId="31298" xr:uid="{00000000-0005-0000-0000-00008C280000}"/>
    <cellStyle name="20 % - Akzent5 2 2 2 10 3" xfId="5196" xr:uid="{00000000-0005-0000-0000-00008D280000}"/>
    <cellStyle name="20 % - Akzent5 2 2 2 10 3 2" xfId="36719" xr:uid="{00000000-0005-0000-0000-00008E280000}"/>
    <cellStyle name="20 % - Akzent5 2 2 2 10 4" xfId="25897" xr:uid="{00000000-0005-0000-0000-00008F280000}"/>
    <cellStyle name="20 % - Akzent5 2 2 2 11" xfId="5197" xr:uid="{00000000-0005-0000-0000-000090280000}"/>
    <cellStyle name="20 % - Akzent5 2 2 2 11 2" xfId="5198" xr:uid="{00000000-0005-0000-0000-000091280000}"/>
    <cellStyle name="20 % - Akzent5 2 2 2 11 2 2" xfId="5199" xr:uid="{00000000-0005-0000-0000-000092280000}"/>
    <cellStyle name="20 % - Akzent5 2 2 2 11 2 2 2" xfId="42812" xr:uid="{00000000-0005-0000-0000-000093280000}"/>
    <cellStyle name="20 % - Akzent5 2 2 2 11 2 3" xfId="31991" xr:uid="{00000000-0005-0000-0000-000094280000}"/>
    <cellStyle name="20 % - Akzent5 2 2 2 11 3" xfId="5200" xr:uid="{00000000-0005-0000-0000-000095280000}"/>
    <cellStyle name="20 % - Akzent5 2 2 2 11 3 2" xfId="37411" xr:uid="{00000000-0005-0000-0000-000096280000}"/>
    <cellStyle name="20 % - Akzent5 2 2 2 11 4" xfId="26590" xr:uid="{00000000-0005-0000-0000-000097280000}"/>
    <cellStyle name="20 % - Akzent5 2 2 2 12" xfId="5201" xr:uid="{00000000-0005-0000-0000-000098280000}"/>
    <cellStyle name="20 % - Akzent5 2 2 2 12 2" xfId="5202" xr:uid="{00000000-0005-0000-0000-000099280000}"/>
    <cellStyle name="20 % - Akzent5 2 2 2 12 2 2" xfId="38087" xr:uid="{00000000-0005-0000-0000-00009A280000}"/>
    <cellStyle name="20 % - Akzent5 2 2 2 12 3" xfId="27266" xr:uid="{00000000-0005-0000-0000-00009B280000}"/>
    <cellStyle name="20 % - Akzent5 2 2 2 13" xfId="5203" xr:uid="{00000000-0005-0000-0000-00009C280000}"/>
    <cellStyle name="20 % - Akzent5 2 2 2 13 2" xfId="32687" xr:uid="{00000000-0005-0000-0000-00009D280000}"/>
    <cellStyle name="20 % - Akzent5 2 2 2 14" xfId="21865" xr:uid="{00000000-0005-0000-0000-00009E280000}"/>
    <cellStyle name="20 % - Akzent5 2 2 2 2" xfId="5204" xr:uid="{00000000-0005-0000-0000-00009F280000}"/>
    <cellStyle name="20 % - Akzent5 2 2 2 2 10" xfId="5205" xr:uid="{00000000-0005-0000-0000-0000A0280000}"/>
    <cellStyle name="20 % - Akzent5 2 2 2 2 10 2" xfId="5206" xr:uid="{00000000-0005-0000-0000-0000A1280000}"/>
    <cellStyle name="20 % - Akzent5 2 2 2 2 10 2 2" xfId="38219" xr:uid="{00000000-0005-0000-0000-0000A2280000}"/>
    <cellStyle name="20 % - Akzent5 2 2 2 2 10 3" xfId="27398" xr:uid="{00000000-0005-0000-0000-0000A3280000}"/>
    <cellStyle name="20 % - Akzent5 2 2 2 2 11" xfId="5207" xr:uid="{00000000-0005-0000-0000-0000A4280000}"/>
    <cellStyle name="20 % - Akzent5 2 2 2 2 11 2" xfId="32819" xr:uid="{00000000-0005-0000-0000-0000A5280000}"/>
    <cellStyle name="20 % - Akzent5 2 2 2 2 12" xfId="21997" xr:uid="{00000000-0005-0000-0000-0000A6280000}"/>
    <cellStyle name="20 % - Akzent5 2 2 2 2 2" xfId="5208" xr:uid="{00000000-0005-0000-0000-0000A7280000}"/>
    <cellStyle name="20 % - Akzent5 2 2 2 2 2 10" xfId="5209" xr:uid="{00000000-0005-0000-0000-0000A8280000}"/>
    <cellStyle name="20 % - Akzent5 2 2 2 2 2 10 2" xfId="33214" xr:uid="{00000000-0005-0000-0000-0000A9280000}"/>
    <cellStyle name="20 % - Akzent5 2 2 2 2 2 11" xfId="22392" xr:uid="{00000000-0005-0000-0000-0000AA280000}"/>
    <cellStyle name="20 % - Akzent5 2 2 2 2 2 2" xfId="5210" xr:uid="{00000000-0005-0000-0000-0000AB280000}"/>
    <cellStyle name="20 % - Akzent5 2 2 2 2 2 2 2" xfId="5211" xr:uid="{00000000-0005-0000-0000-0000AC280000}"/>
    <cellStyle name="20 % - Akzent5 2 2 2 2 2 2 2 2" xfId="5212" xr:uid="{00000000-0005-0000-0000-0000AD280000}"/>
    <cellStyle name="20 % - Akzent5 2 2 2 2 2 2 2 2 2" xfId="39292" xr:uid="{00000000-0005-0000-0000-0000AE280000}"/>
    <cellStyle name="20 % - Akzent5 2 2 2 2 2 2 2 3" xfId="28471" xr:uid="{00000000-0005-0000-0000-0000AF280000}"/>
    <cellStyle name="20 % - Akzent5 2 2 2 2 2 2 3" xfId="5213" xr:uid="{00000000-0005-0000-0000-0000B0280000}"/>
    <cellStyle name="20 % - Akzent5 2 2 2 2 2 2 3 2" xfId="33892" xr:uid="{00000000-0005-0000-0000-0000B1280000}"/>
    <cellStyle name="20 % - Akzent5 2 2 2 2 2 2 4" xfId="23070" xr:uid="{00000000-0005-0000-0000-0000B2280000}"/>
    <cellStyle name="20 % - Akzent5 2 2 2 2 2 3" xfId="5214" xr:uid="{00000000-0005-0000-0000-0000B3280000}"/>
    <cellStyle name="20 % - Akzent5 2 2 2 2 2 3 2" xfId="5215" xr:uid="{00000000-0005-0000-0000-0000B4280000}"/>
    <cellStyle name="20 % - Akzent5 2 2 2 2 2 3 2 2" xfId="5216" xr:uid="{00000000-0005-0000-0000-0000B5280000}"/>
    <cellStyle name="20 % - Akzent5 2 2 2 2 2 3 2 2 2" xfId="39950" xr:uid="{00000000-0005-0000-0000-0000B6280000}"/>
    <cellStyle name="20 % - Akzent5 2 2 2 2 2 3 2 3" xfId="29129" xr:uid="{00000000-0005-0000-0000-0000B7280000}"/>
    <cellStyle name="20 % - Akzent5 2 2 2 2 2 3 3" xfId="5217" xr:uid="{00000000-0005-0000-0000-0000B8280000}"/>
    <cellStyle name="20 % - Akzent5 2 2 2 2 2 3 3 2" xfId="34550" xr:uid="{00000000-0005-0000-0000-0000B9280000}"/>
    <cellStyle name="20 % - Akzent5 2 2 2 2 2 3 4" xfId="23728" xr:uid="{00000000-0005-0000-0000-0000BA280000}"/>
    <cellStyle name="20 % - Akzent5 2 2 2 2 2 4" xfId="5218" xr:uid="{00000000-0005-0000-0000-0000BB280000}"/>
    <cellStyle name="20 % - Akzent5 2 2 2 2 2 4 2" xfId="5219" xr:uid="{00000000-0005-0000-0000-0000BC280000}"/>
    <cellStyle name="20 % - Akzent5 2 2 2 2 2 4 2 2" xfId="5220" xr:uid="{00000000-0005-0000-0000-0000BD280000}"/>
    <cellStyle name="20 % - Akzent5 2 2 2 2 2 4 2 2 2" xfId="40624" xr:uid="{00000000-0005-0000-0000-0000BE280000}"/>
    <cellStyle name="20 % - Akzent5 2 2 2 2 2 4 2 3" xfId="29803" xr:uid="{00000000-0005-0000-0000-0000BF280000}"/>
    <cellStyle name="20 % - Akzent5 2 2 2 2 2 4 3" xfId="5221" xr:uid="{00000000-0005-0000-0000-0000C0280000}"/>
    <cellStyle name="20 % - Akzent5 2 2 2 2 2 4 3 2" xfId="35224" xr:uid="{00000000-0005-0000-0000-0000C1280000}"/>
    <cellStyle name="20 % - Akzent5 2 2 2 2 2 4 4" xfId="24402" xr:uid="{00000000-0005-0000-0000-0000C2280000}"/>
    <cellStyle name="20 % - Akzent5 2 2 2 2 2 5" xfId="5222" xr:uid="{00000000-0005-0000-0000-0000C3280000}"/>
    <cellStyle name="20 % - Akzent5 2 2 2 2 2 5 2" xfId="5223" xr:uid="{00000000-0005-0000-0000-0000C4280000}"/>
    <cellStyle name="20 % - Akzent5 2 2 2 2 2 5 2 2" xfId="5224" xr:uid="{00000000-0005-0000-0000-0000C5280000}"/>
    <cellStyle name="20 % - Akzent5 2 2 2 2 2 5 2 2 2" xfId="41298" xr:uid="{00000000-0005-0000-0000-0000C6280000}"/>
    <cellStyle name="20 % - Akzent5 2 2 2 2 2 5 2 3" xfId="30477" xr:uid="{00000000-0005-0000-0000-0000C7280000}"/>
    <cellStyle name="20 % - Akzent5 2 2 2 2 2 5 3" xfId="5225" xr:uid="{00000000-0005-0000-0000-0000C8280000}"/>
    <cellStyle name="20 % - Akzent5 2 2 2 2 2 5 3 2" xfId="35898" xr:uid="{00000000-0005-0000-0000-0000C9280000}"/>
    <cellStyle name="20 % - Akzent5 2 2 2 2 2 5 4" xfId="25076" xr:uid="{00000000-0005-0000-0000-0000CA280000}"/>
    <cellStyle name="20 % - Akzent5 2 2 2 2 2 6" xfId="5226" xr:uid="{00000000-0005-0000-0000-0000CB280000}"/>
    <cellStyle name="20 % - Akzent5 2 2 2 2 2 6 2" xfId="5227" xr:uid="{00000000-0005-0000-0000-0000CC280000}"/>
    <cellStyle name="20 % - Akzent5 2 2 2 2 2 6 2 2" xfId="5228" xr:uid="{00000000-0005-0000-0000-0000CD280000}"/>
    <cellStyle name="20 % - Akzent5 2 2 2 2 2 6 2 2 2" xfId="41972" xr:uid="{00000000-0005-0000-0000-0000CE280000}"/>
    <cellStyle name="20 % - Akzent5 2 2 2 2 2 6 2 3" xfId="31151" xr:uid="{00000000-0005-0000-0000-0000CF280000}"/>
    <cellStyle name="20 % - Akzent5 2 2 2 2 2 6 3" xfId="5229" xr:uid="{00000000-0005-0000-0000-0000D0280000}"/>
    <cellStyle name="20 % - Akzent5 2 2 2 2 2 6 3 2" xfId="36572" xr:uid="{00000000-0005-0000-0000-0000D1280000}"/>
    <cellStyle name="20 % - Akzent5 2 2 2 2 2 6 4" xfId="25750" xr:uid="{00000000-0005-0000-0000-0000D2280000}"/>
    <cellStyle name="20 % - Akzent5 2 2 2 2 2 7" xfId="5230" xr:uid="{00000000-0005-0000-0000-0000D3280000}"/>
    <cellStyle name="20 % - Akzent5 2 2 2 2 2 7 2" xfId="5231" xr:uid="{00000000-0005-0000-0000-0000D4280000}"/>
    <cellStyle name="20 % - Akzent5 2 2 2 2 2 7 2 2" xfId="5232" xr:uid="{00000000-0005-0000-0000-0000D5280000}"/>
    <cellStyle name="20 % - Akzent5 2 2 2 2 2 7 2 2 2" xfId="42646" xr:uid="{00000000-0005-0000-0000-0000D6280000}"/>
    <cellStyle name="20 % - Akzent5 2 2 2 2 2 7 2 3" xfId="31825" xr:uid="{00000000-0005-0000-0000-0000D7280000}"/>
    <cellStyle name="20 % - Akzent5 2 2 2 2 2 7 3" xfId="5233" xr:uid="{00000000-0005-0000-0000-0000D8280000}"/>
    <cellStyle name="20 % - Akzent5 2 2 2 2 2 7 3 2" xfId="37246" xr:uid="{00000000-0005-0000-0000-0000D9280000}"/>
    <cellStyle name="20 % - Akzent5 2 2 2 2 2 7 4" xfId="26424" xr:uid="{00000000-0005-0000-0000-0000DA280000}"/>
    <cellStyle name="20 % - Akzent5 2 2 2 2 2 8" xfId="5234" xr:uid="{00000000-0005-0000-0000-0000DB280000}"/>
    <cellStyle name="20 % - Akzent5 2 2 2 2 2 8 2" xfId="5235" xr:uid="{00000000-0005-0000-0000-0000DC280000}"/>
    <cellStyle name="20 % - Akzent5 2 2 2 2 2 8 2 2" xfId="5236" xr:uid="{00000000-0005-0000-0000-0000DD280000}"/>
    <cellStyle name="20 % - Akzent5 2 2 2 2 2 8 2 2 2" xfId="43339" xr:uid="{00000000-0005-0000-0000-0000DE280000}"/>
    <cellStyle name="20 % - Akzent5 2 2 2 2 2 8 2 3" xfId="32518" xr:uid="{00000000-0005-0000-0000-0000DF280000}"/>
    <cellStyle name="20 % - Akzent5 2 2 2 2 2 8 3" xfId="5237" xr:uid="{00000000-0005-0000-0000-0000E0280000}"/>
    <cellStyle name="20 % - Akzent5 2 2 2 2 2 8 3 2" xfId="37938" xr:uid="{00000000-0005-0000-0000-0000E1280000}"/>
    <cellStyle name="20 % - Akzent5 2 2 2 2 2 8 4" xfId="27117" xr:uid="{00000000-0005-0000-0000-0000E2280000}"/>
    <cellStyle name="20 % - Akzent5 2 2 2 2 2 9" xfId="5238" xr:uid="{00000000-0005-0000-0000-0000E3280000}"/>
    <cellStyle name="20 % - Akzent5 2 2 2 2 2 9 2" xfId="5239" xr:uid="{00000000-0005-0000-0000-0000E4280000}"/>
    <cellStyle name="20 % - Akzent5 2 2 2 2 2 9 2 2" xfId="38614" xr:uid="{00000000-0005-0000-0000-0000E5280000}"/>
    <cellStyle name="20 % - Akzent5 2 2 2 2 2 9 3" xfId="27793" xr:uid="{00000000-0005-0000-0000-0000E6280000}"/>
    <cellStyle name="20 % - Akzent5 2 2 2 2 3" xfId="5240" xr:uid="{00000000-0005-0000-0000-0000E7280000}"/>
    <cellStyle name="20 % - Akzent5 2 2 2 2 3 2" xfId="5241" xr:uid="{00000000-0005-0000-0000-0000E8280000}"/>
    <cellStyle name="20 % - Akzent5 2 2 2 2 3 2 2" xfId="5242" xr:uid="{00000000-0005-0000-0000-0000E9280000}"/>
    <cellStyle name="20 % - Akzent5 2 2 2 2 3 2 2 2" xfId="38897" xr:uid="{00000000-0005-0000-0000-0000EA280000}"/>
    <cellStyle name="20 % - Akzent5 2 2 2 2 3 2 3" xfId="28076" xr:uid="{00000000-0005-0000-0000-0000EB280000}"/>
    <cellStyle name="20 % - Akzent5 2 2 2 2 3 3" xfId="5243" xr:uid="{00000000-0005-0000-0000-0000EC280000}"/>
    <cellStyle name="20 % - Akzent5 2 2 2 2 3 3 2" xfId="33497" xr:uid="{00000000-0005-0000-0000-0000ED280000}"/>
    <cellStyle name="20 % - Akzent5 2 2 2 2 3 4" xfId="22675" xr:uid="{00000000-0005-0000-0000-0000EE280000}"/>
    <cellStyle name="20 % - Akzent5 2 2 2 2 4" xfId="5244" xr:uid="{00000000-0005-0000-0000-0000EF280000}"/>
    <cellStyle name="20 % - Akzent5 2 2 2 2 4 2" xfId="5245" xr:uid="{00000000-0005-0000-0000-0000F0280000}"/>
    <cellStyle name="20 % - Akzent5 2 2 2 2 4 2 2" xfId="5246" xr:uid="{00000000-0005-0000-0000-0000F1280000}"/>
    <cellStyle name="20 % - Akzent5 2 2 2 2 4 2 2 2" xfId="39555" xr:uid="{00000000-0005-0000-0000-0000F2280000}"/>
    <cellStyle name="20 % - Akzent5 2 2 2 2 4 2 3" xfId="28734" xr:uid="{00000000-0005-0000-0000-0000F3280000}"/>
    <cellStyle name="20 % - Akzent5 2 2 2 2 4 3" xfId="5247" xr:uid="{00000000-0005-0000-0000-0000F4280000}"/>
    <cellStyle name="20 % - Akzent5 2 2 2 2 4 3 2" xfId="34155" xr:uid="{00000000-0005-0000-0000-0000F5280000}"/>
    <cellStyle name="20 % - Akzent5 2 2 2 2 4 4" xfId="23333" xr:uid="{00000000-0005-0000-0000-0000F6280000}"/>
    <cellStyle name="20 % - Akzent5 2 2 2 2 5" xfId="5248" xr:uid="{00000000-0005-0000-0000-0000F7280000}"/>
    <cellStyle name="20 % - Akzent5 2 2 2 2 5 2" xfId="5249" xr:uid="{00000000-0005-0000-0000-0000F8280000}"/>
    <cellStyle name="20 % - Akzent5 2 2 2 2 5 2 2" xfId="5250" xr:uid="{00000000-0005-0000-0000-0000F9280000}"/>
    <cellStyle name="20 % - Akzent5 2 2 2 2 5 2 2 2" xfId="40229" xr:uid="{00000000-0005-0000-0000-0000FA280000}"/>
    <cellStyle name="20 % - Akzent5 2 2 2 2 5 2 3" xfId="29408" xr:uid="{00000000-0005-0000-0000-0000FB280000}"/>
    <cellStyle name="20 % - Akzent5 2 2 2 2 5 3" xfId="5251" xr:uid="{00000000-0005-0000-0000-0000FC280000}"/>
    <cellStyle name="20 % - Akzent5 2 2 2 2 5 3 2" xfId="34829" xr:uid="{00000000-0005-0000-0000-0000FD280000}"/>
    <cellStyle name="20 % - Akzent5 2 2 2 2 5 4" xfId="24007" xr:uid="{00000000-0005-0000-0000-0000FE280000}"/>
    <cellStyle name="20 % - Akzent5 2 2 2 2 6" xfId="5252" xr:uid="{00000000-0005-0000-0000-0000FF280000}"/>
    <cellStyle name="20 % - Akzent5 2 2 2 2 6 2" xfId="5253" xr:uid="{00000000-0005-0000-0000-000000290000}"/>
    <cellStyle name="20 % - Akzent5 2 2 2 2 6 2 2" xfId="5254" xr:uid="{00000000-0005-0000-0000-000001290000}"/>
    <cellStyle name="20 % - Akzent5 2 2 2 2 6 2 2 2" xfId="40903" xr:uid="{00000000-0005-0000-0000-000002290000}"/>
    <cellStyle name="20 % - Akzent5 2 2 2 2 6 2 3" xfId="30082" xr:uid="{00000000-0005-0000-0000-000003290000}"/>
    <cellStyle name="20 % - Akzent5 2 2 2 2 6 3" xfId="5255" xr:uid="{00000000-0005-0000-0000-000004290000}"/>
    <cellStyle name="20 % - Akzent5 2 2 2 2 6 3 2" xfId="35503" xr:uid="{00000000-0005-0000-0000-000005290000}"/>
    <cellStyle name="20 % - Akzent5 2 2 2 2 6 4" xfId="24681" xr:uid="{00000000-0005-0000-0000-000006290000}"/>
    <cellStyle name="20 % - Akzent5 2 2 2 2 7" xfId="5256" xr:uid="{00000000-0005-0000-0000-000007290000}"/>
    <cellStyle name="20 % - Akzent5 2 2 2 2 7 2" xfId="5257" xr:uid="{00000000-0005-0000-0000-000008290000}"/>
    <cellStyle name="20 % - Akzent5 2 2 2 2 7 2 2" xfId="5258" xr:uid="{00000000-0005-0000-0000-000009290000}"/>
    <cellStyle name="20 % - Akzent5 2 2 2 2 7 2 2 2" xfId="41577" xr:uid="{00000000-0005-0000-0000-00000A290000}"/>
    <cellStyle name="20 % - Akzent5 2 2 2 2 7 2 3" xfId="30756" xr:uid="{00000000-0005-0000-0000-00000B290000}"/>
    <cellStyle name="20 % - Akzent5 2 2 2 2 7 3" xfId="5259" xr:uid="{00000000-0005-0000-0000-00000C290000}"/>
    <cellStyle name="20 % - Akzent5 2 2 2 2 7 3 2" xfId="36177" xr:uid="{00000000-0005-0000-0000-00000D290000}"/>
    <cellStyle name="20 % - Akzent5 2 2 2 2 7 4" xfId="25355" xr:uid="{00000000-0005-0000-0000-00000E290000}"/>
    <cellStyle name="20 % - Akzent5 2 2 2 2 8" xfId="5260" xr:uid="{00000000-0005-0000-0000-00000F290000}"/>
    <cellStyle name="20 % - Akzent5 2 2 2 2 8 2" xfId="5261" xr:uid="{00000000-0005-0000-0000-000010290000}"/>
    <cellStyle name="20 % - Akzent5 2 2 2 2 8 2 2" xfId="5262" xr:uid="{00000000-0005-0000-0000-000011290000}"/>
    <cellStyle name="20 % - Akzent5 2 2 2 2 8 2 2 2" xfId="42251" xr:uid="{00000000-0005-0000-0000-000012290000}"/>
    <cellStyle name="20 % - Akzent5 2 2 2 2 8 2 3" xfId="31430" xr:uid="{00000000-0005-0000-0000-000013290000}"/>
    <cellStyle name="20 % - Akzent5 2 2 2 2 8 3" xfId="5263" xr:uid="{00000000-0005-0000-0000-000014290000}"/>
    <cellStyle name="20 % - Akzent5 2 2 2 2 8 3 2" xfId="36851" xr:uid="{00000000-0005-0000-0000-000015290000}"/>
    <cellStyle name="20 % - Akzent5 2 2 2 2 8 4" xfId="26029" xr:uid="{00000000-0005-0000-0000-000016290000}"/>
    <cellStyle name="20 % - Akzent5 2 2 2 2 9" xfId="5264" xr:uid="{00000000-0005-0000-0000-000017290000}"/>
    <cellStyle name="20 % - Akzent5 2 2 2 2 9 2" xfId="5265" xr:uid="{00000000-0005-0000-0000-000018290000}"/>
    <cellStyle name="20 % - Akzent5 2 2 2 2 9 2 2" xfId="5266" xr:uid="{00000000-0005-0000-0000-000019290000}"/>
    <cellStyle name="20 % - Akzent5 2 2 2 2 9 2 2 2" xfId="42944" xr:uid="{00000000-0005-0000-0000-00001A290000}"/>
    <cellStyle name="20 % - Akzent5 2 2 2 2 9 2 3" xfId="32123" xr:uid="{00000000-0005-0000-0000-00001B290000}"/>
    <cellStyle name="20 % - Akzent5 2 2 2 2 9 3" xfId="5267" xr:uid="{00000000-0005-0000-0000-00001C290000}"/>
    <cellStyle name="20 % - Akzent5 2 2 2 2 9 3 2" xfId="37543" xr:uid="{00000000-0005-0000-0000-00001D290000}"/>
    <cellStyle name="20 % - Akzent5 2 2 2 2 9 4" xfId="26722" xr:uid="{00000000-0005-0000-0000-00001E290000}"/>
    <cellStyle name="20 % - Akzent5 2 2 2 3" xfId="5268" xr:uid="{00000000-0005-0000-0000-00001F290000}"/>
    <cellStyle name="20 % - Akzent5 2 2 2 3 10" xfId="5269" xr:uid="{00000000-0005-0000-0000-000020290000}"/>
    <cellStyle name="20 % - Akzent5 2 2 2 3 10 2" xfId="32951" xr:uid="{00000000-0005-0000-0000-000021290000}"/>
    <cellStyle name="20 % - Akzent5 2 2 2 3 11" xfId="22129" xr:uid="{00000000-0005-0000-0000-000022290000}"/>
    <cellStyle name="20 % - Akzent5 2 2 2 3 2" xfId="5270" xr:uid="{00000000-0005-0000-0000-000023290000}"/>
    <cellStyle name="20 % - Akzent5 2 2 2 3 2 2" xfId="5271" xr:uid="{00000000-0005-0000-0000-000024290000}"/>
    <cellStyle name="20 % - Akzent5 2 2 2 3 2 2 2" xfId="5272" xr:uid="{00000000-0005-0000-0000-000025290000}"/>
    <cellStyle name="20 % - Akzent5 2 2 2 3 2 2 2 2" xfId="39029" xr:uid="{00000000-0005-0000-0000-000026290000}"/>
    <cellStyle name="20 % - Akzent5 2 2 2 3 2 2 3" xfId="28208" xr:uid="{00000000-0005-0000-0000-000027290000}"/>
    <cellStyle name="20 % - Akzent5 2 2 2 3 2 3" xfId="5273" xr:uid="{00000000-0005-0000-0000-000028290000}"/>
    <cellStyle name="20 % - Akzent5 2 2 2 3 2 3 2" xfId="33629" xr:uid="{00000000-0005-0000-0000-000029290000}"/>
    <cellStyle name="20 % - Akzent5 2 2 2 3 2 4" xfId="22807" xr:uid="{00000000-0005-0000-0000-00002A290000}"/>
    <cellStyle name="20 % - Akzent5 2 2 2 3 3" xfId="5274" xr:uid="{00000000-0005-0000-0000-00002B290000}"/>
    <cellStyle name="20 % - Akzent5 2 2 2 3 3 2" xfId="5275" xr:uid="{00000000-0005-0000-0000-00002C290000}"/>
    <cellStyle name="20 % - Akzent5 2 2 2 3 3 2 2" xfId="5276" xr:uid="{00000000-0005-0000-0000-00002D290000}"/>
    <cellStyle name="20 % - Akzent5 2 2 2 3 3 2 2 2" xfId="39687" xr:uid="{00000000-0005-0000-0000-00002E290000}"/>
    <cellStyle name="20 % - Akzent5 2 2 2 3 3 2 3" xfId="28866" xr:uid="{00000000-0005-0000-0000-00002F290000}"/>
    <cellStyle name="20 % - Akzent5 2 2 2 3 3 3" xfId="5277" xr:uid="{00000000-0005-0000-0000-000030290000}"/>
    <cellStyle name="20 % - Akzent5 2 2 2 3 3 3 2" xfId="34287" xr:uid="{00000000-0005-0000-0000-000031290000}"/>
    <cellStyle name="20 % - Akzent5 2 2 2 3 3 4" xfId="23465" xr:uid="{00000000-0005-0000-0000-000032290000}"/>
    <cellStyle name="20 % - Akzent5 2 2 2 3 4" xfId="5278" xr:uid="{00000000-0005-0000-0000-000033290000}"/>
    <cellStyle name="20 % - Akzent5 2 2 2 3 4 2" xfId="5279" xr:uid="{00000000-0005-0000-0000-000034290000}"/>
    <cellStyle name="20 % - Akzent5 2 2 2 3 4 2 2" xfId="5280" xr:uid="{00000000-0005-0000-0000-000035290000}"/>
    <cellStyle name="20 % - Akzent5 2 2 2 3 4 2 2 2" xfId="40361" xr:uid="{00000000-0005-0000-0000-000036290000}"/>
    <cellStyle name="20 % - Akzent5 2 2 2 3 4 2 3" xfId="29540" xr:uid="{00000000-0005-0000-0000-000037290000}"/>
    <cellStyle name="20 % - Akzent5 2 2 2 3 4 3" xfId="5281" xr:uid="{00000000-0005-0000-0000-000038290000}"/>
    <cellStyle name="20 % - Akzent5 2 2 2 3 4 3 2" xfId="34961" xr:uid="{00000000-0005-0000-0000-000039290000}"/>
    <cellStyle name="20 % - Akzent5 2 2 2 3 4 4" xfId="24139" xr:uid="{00000000-0005-0000-0000-00003A290000}"/>
    <cellStyle name="20 % - Akzent5 2 2 2 3 5" xfId="5282" xr:uid="{00000000-0005-0000-0000-00003B290000}"/>
    <cellStyle name="20 % - Akzent5 2 2 2 3 5 2" xfId="5283" xr:uid="{00000000-0005-0000-0000-00003C290000}"/>
    <cellStyle name="20 % - Akzent5 2 2 2 3 5 2 2" xfId="5284" xr:uid="{00000000-0005-0000-0000-00003D290000}"/>
    <cellStyle name="20 % - Akzent5 2 2 2 3 5 2 2 2" xfId="41035" xr:uid="{00000000-0005-0000-0000-00003E290000}"/>
    <cellStyle name="20 % - Akzent5 2 2 2 3 5 2 3" xfId="30214" xr:uid="{00000000-0005-0000-0000-00003F290000}"/>
    <cellStyle name="20 % - Akzent5 2 2 2 3 5 3" xfId="5285" xr:uid="{00000000-0005-0000-0000-000040290000}"/>
    <cellStyle name="20 % - Akzent5 2 2 2 3 5 3 2" xfId="35635" xr:uid="{00000000-0005-0000-0000-000041290000}"/>
    <cellStyle name="20 % - Akzent5 2 2 2 3 5 4" xfId="24813" xr:uid="{00000000-0005-0000-0000-000042290000}"/>
    <cellStyle name="20 % - Akzent5 2 2 2 3 6" xfId="5286" xr:uid="{00000000-0005-0000-0000-000043290000}"/>
    <cellStyle name="20 % - Akzent5 2 2 2 3 6 2" xfId="5287" xr:uid="{00000000-0005-0000-0000-000044290000}"/>
    <cellStyle name="20 % - Akzent5 2 2 2 3 6 2 2" xfId="5288" xr:uid="{00000000-0005-0000-0000-000045290000}"/>
    <cellStyle name="20 % - Akzent5 2 2 2 3 6 2 2 2" xfId="41709" xr:uid="{00000000-0005-0000-0000-000046290000}"/>
    <cellStyle name="20 % - Akzent5 2 2 2 3 6 2 3" xfId="30888" xr:uid="{00000000-0005-0000-0000-000047290000}"/>
    <cellStyle name="20 % - Akzent5 2 2 2 3 6 3" xfId="5289" xr:uid="{00000000-0005-0000-0000-000048290000}"/>
    <cellStyle name="20 % - Akzent5 2 2 2 3 6 3 2" xfId="36309" xr:uid="{00000000-0005-0000-0000-000049290000}"/>
    <cellStyle name="20 % - Akzent5 2 2 2 3 6 4" xfId="25487" xr:uid="{00000000-0005-0000-0000-00004A290000}"/>
    <cellStyle name="20 % - Akzent5 2 2 2 3 7" xfId="5290" xr:uid="{00000000-0005-0000-0000-00004B290000}"/>
    <cellStyle name="20 % - Akzent5 2 2 2 3 7 2" xfId="5291" xr:uid="{00000000-0005-0000-0000-00004C290000}"/>
    <cellStyle name="20 % - Akzent5 2 2 2 3 7 2 2" xfId="5292" xr:uid="{00000000-0005-0000-0000-00004D290000}"/>
    <cellStyle name="20 % - Akzent5 2 2 2 3 7 2 2 2" xfId="42383" xr:uid="{00000000-0005-0000-0000-00004E290000}"/>
    <cellStyle name="20 % - Akzent5 2 2 2 3 7 2 3" xfId="31562" xr:uid="{00000000-0005-0000-0000-00004F290000}"/>
    <cellStyle name="20 % - Akzent5 2 2 2 3 7 3" xfId="5293" xr:uid="{00000000-0005-0000-0000-000050290000}"/>
    <cellStyle name="20 % - Akzent5 2 2 2 3 7 3 2" xfId="36983" xr:uid="{00000000-0005-0000-0000-000051290000}"/>
    <cellStyle name="20 % - Akzent5 2 2 2 3 7 4" xfId="26161" xr:uid="{00000000-0005-0000-0000-000052290000}"/>
    <cellStyle name="20 % - Akzent5 2 2 2 3 8" xfId="5294" xr:uid="{00000000-0005-0000-0000-000053290000}"/>
    <cellStyle name="20 % - Akzent5 2 2 2 3 8 2" xfId="5295" xr:uid="{00000000-0005-0000-0000-000054290000}"/>
    <cellStyle name="20 % - Akzent5 2 2 2 3 8 2 2" xfId="5296" xr:uid="{00000000-0005-0000-0000-000055290000}"/>
    <cellStyle name="20 % - Akzent5 2 2 2 3 8 2 2 2" xfId="43076" xr:uid="{00000000-0005-0000-0000-000056290000}"/>
    <cellStyle name="20 % - Akzent5 2 2 2 3 8 2 3" xfId="32255" xr:uid="{00000000-0005-0000-0000-000057290000}"/>
    <cellStyle name="20 % - Akzent5 2 2 2 3 8 3" xfId="5297" xr:uid="{00000000-0005-0000-0000-000058290000}"/>
    <cellStyle name="20 % - Akzent5 2 2 2 3 8 3 2" xfId="37675" xr:uid="{00000000-0005-0000-0000-000059290000}"/>
    <cellStyle name="20 % - Akzent5 2 2 2 3 8 4" xfId="26854" xr:uid="{00000000-0005-0000-0000-00005A290000}"/>
    <cellStyle name="20 % - Akzent5 2 2 2 3 9" xfId="5298" xr:uid="{00000000-0005-0000-0000-00005B290000}"/>
    <cellStyle name="20 % - Akzent5 2 2 2 3 9 2" xfId="5299" xr:uid="{00000000-0005-0000-0000-00005C290000}"/>
    <cellStyle name="20 % - Akzent5 2 2 2 3 9 2 2" xfId="38351" xr:uid="{00000000-0005-0000-0000-00005D290000}"/>
    <cellStyle name="20 % - Akzent5 2 2 2 3 9 3" xfId="27530" xr:uid="{00000000-0005-0000-0000-00005E290000}"/>
    <cellStyle name="20 % - Akzent5 2 2 2 4" xfId="5300" xr:uid="{00000000-0005-0000-0000-00005F290000}"/>
    <cellStyle name="20 % - Akzent5 2 2 2 4 10" xfId="5301" xr:uid="{00000000-0005-0000-0000-000060290000}"/>
    <cellStyle name="20 % - Akzent5 2 2 2 4 10 2" xfId="33082" xr:uid="{00000000-0005-0000-0000-000061290000}"/>
    <cellStyle name="20 % - Akzent5 2 2 2 4 11" xfId="22260" xr:uid="{00000000-0005-0000-0000-000062290000}"/>
    <cellStyle name="20 % - Akzent5 2 2 2 4 2" xfId="5302" xr:uid="{00000000-0005-0000-0000-000063290000}"/>
    <cellStyle name="20 % - Akzent5 2 2 2 4 2 2" xfId="5303" xr:uid="{00000000-0005-0000-0000-000064290000}"/>
    <cellStyle name="20 % - Akzent5 2 2 2 4 2 2 2" xfId="5304" xr:uid="{00000000-0005-0000-0000-000065290000}"/>
    <cellStyle name="20 % - Akzent5 2 2 2 4 2 2 2 2" xfId="39160" xr:uid="{00000000-0005-0000-0000-000066290000}"/>
    <cellStyle name="20 % - Akzent5 2 2 2 4 2 2 3" xfId="28339" xr:uid="{00000000-0005-0000-0000-000067290000}"/>
    <cellStyle name="20 % - Akzent5 2 2 2 4 2 3" xfId="5305" xr:uid="{00000000-0005-0000-0000-000068290000}"/>
    <cellStyle name="20 % - Akzent5 2 2 2 4 2 3 2" xfId="33760" xr:uid="{00000000-0005-0000-0000-000069290000}"/>
    <cellStyle name="20 % - Akzent5 2 2 2 4 2 4" xfId="22938" xr:uid="{00000000-0005-0000-0000-00006A290000}"/>
    <cellStyle name="20 % - Akzent5 2 2 2 4 3" xfId="5306" xr:uid="{00000000-0005-0000-0000-00006B290000}"/>
    <cellStyle name="20 % - Akzent5 2 2 2 4 3 2" xfId="5307" xr:uid="{00000000-0005-0000-0000-00006C290000}"/>
    <cellStyle name="20 % - Akzent5 2 2 2 4 3 2 2" xfId="5308" xr:uid="{00000000-0005-0000-0000-00006D290000}"/>
    <cellStyle name="20 % - Akzent5 2 2 2 4 3 2 2 2" xfId="39818" xr:uid="{00000000-0005-0000-0000-00006E290000}"/>
    <cellStyle name="20 % - Akzent5 2 2 2 4 3 2 3" xfId="28997" xr:uid="{00000000-0005-0000-0000-00006F290000}"/>
    <cellStyle name="20 % - Akzent5 2 2 2 4 3 3" xfId="5309" xr:uid="{00000000-0005-0000-0000-000070290000}"/>
    <cellStyle name="20 % - Akzent5 2 2 2 4 3 3 2" xfId="34418" xr:uid="{00000000-0005-0000-0000-000071290000}"/>
    <cellStyle name="20 % - Akzent5 2 2 2 4 3 4" xfId="23596" xr:uid="{00000000-0005-0000-0000-000072290000}"/>
    <cellStyle name="20 % - Akzent5 2 2 2 4 4" xfId="5310" xr:uid="{00000000-0005-0000-0000-000073290000}"/>
    <cellStyle name="20 % - Akzent5 2 2 2 4 4 2" xfId="5311" xr:uid="{00000000-0005-0000-0000-000074290000}"/>
    <cellStyle name="20 % - Akzent5 2 2 2 4 4 2 2" xfId="5312" xr:uid="{00000000-0005-0000-0000-000075290000}"/>
    <cellStyle name="20 % - Akzent5 2 2 2 4 4 2 2 2" xfId="40492" xr:uid="{00000000-0005-0000-0000-000076290000}"/>
    <cellStyle name="20 % - Akzent5 2 2 2 4 4 2 3" xfId="29671" xr:uid="{00000000-0005-0000-0000-000077290000}"/>
    <cellStyle name="20 % - Akzent5 2 2 2 4 4 3" xfId="5313" xr:uid="{00000000-0005-0000-0000-000078290000}"/>
    <cellStyle name="20 % - Akzent5 2 2 2 4 4 3 2" xfId="35092" xr:uid="{00000000-0005-0000-0000-000079290000}"/>
    <cellStyle name="20 % - Akzent5 2 2 2 4 4 4" xfId="24270" xr:uid="{00000000-0005-0000-0000-00007A290000}"/>
    <cellStyle name="20 % - Akzent5 2 2 2 4 5" xfId="5314" xr:uid="{00000000-0005-0000-0000-00007B290000}"/>
    <cellStyle name="20 % - Akzent5 2 2 2 4 5 2" xfId="5315" xr:uid="{00000000-0005-0000-0000-00007C290000}"/>
    <cellStyle name="20 % - Akzent5 2 2 2 4 5 2 2" xfId="5316" xr:uid="{00000000-0005-0000-0000-00007D290000}"/>
    <cellStyle name="20 % - Akzent5 2 2 2 4 5 2 2 2" xfId="41166" xr:uid="{00000000-0005-0000-0000-00007E290000}"/>
    <cellStyle name="20 % - Akzent5 2 2 2 4 5 2 3" xfId="30345" xr:uid="{00000000-0005-0000-0000-00007F290000}"/>
    <cellStyle name="20 % - Akzent5 2 2 2 4 5 3" xfId="5317" xr:uid="{00000000-0005-0000-0000-000080290000}"/>
    <cellStyle name="20 % - Akzent5 2 2 2 4 5 3 2" xfId="35766" xr:uid="{00000000-0005-0000-0000-000081290000}"/>
    <cellStyle name="20 % - Akzent5 2 2 2 4 5 4" xfId="24944" xr:uid="{00000000-0005-0000-0000-000082290000}"/>
    <cellStyle name="20 % - Akzent5 2 2 2 4 6" xfId="5318" xr:uid="{00000000-0005-0000-0000-000083290000}"/>
    <cellStyle name="20 % - Akzent5 2 2 2 4 6 2" xfId="5319" xr:uid="{00000000-0005-0000-0000-000084290000}"/>
    <cellStyle name="20 % - Akzent5 2 2 2 4 6 2 2" xfId="5320" xr:uid="{00000000-0005-0000-0000-000085290000}"/>
    <cellStyle name="20 % - Akzent5 2 2 2 4 6 2 2 2" xfId="41840" xr:uid="{00000000-0005-0000-0000-000086290000}"/>
    <cellStyle name="20 % - Akzent5 2 2 2 4 6 2 3" xfId="31019" xr:uid="{00000000-0005-0000-0000-000087290000}"/>
    <cellStyle name="20 % - Akzent5 2 2 2 4 6 3" xfId="5321" xr:uid="{00000000-0005-0000-0000-000088290000}"/>
    <cellStyle name="20 % - Akzent5 2 2 2 4 6 3 2" xfId="36440" xr:uid="{00000000-0005-0000-0000-000089290000}"/>
    <cellStyle name="20 % - Akzent5 2 2 2 4 6 4" xfId="25618" xr:uid="{00000000-0005-0000-0000-00008A290000}"/>
    <cellStyle name="20 % - Akzent5 2 2 2 4 7" xfId="5322" xr:uid="{00000000-0005-0000-0000-00008B290000}"/>
    <cellStyle name="20 % - Akzent5 2 2 2 4 7 2" xfId="5323" xr:uid="{00000000-0005-0000-0000-00008C290000}"/>
    <cellStyle name="20 % - Akzent5 2 2 2 4 7 2 2" xfId="5324" xr:uid="{00000000-0005-0000-0000-00008D290000}"/>
    <cellStyle name="20 % - Akzent5 2 2 2 4 7 2 2 2" xfId="42514" xr:uid="{00000000-0005-0000-0000-00008E290000}"/>
    <cellStyle name="20 % - Akzent5 2 2 2 4 7 2 3" xfId="31693" xr:uid="{00000000-0005-0000-0000-00008F290000}"/>
    <cellStyle name="20 % - Akzent5 2 2 2 4 7 3" xfId="5325" xr:uid="{00000000-0005-0000-0000-000090290000}"/>
    <cellStyle name="20 % - Akzent5 2 2 2 4 7 3 2" xfId="37114" xr:uid="{00000000-0005-0000-0000-000091290000}"/>
    <cellStyle name="20 % - Akzent5 2 2 2 4 7 4" xfId="26292" xr:uid="{00000000-0005-0000-0000-000092290000}"/>
    <cellStyle name="20 % - Akzent5 2 2 2 4 8" xfId="5326" xr:uid="{00000000-0005-0000-0000-000093290000}"/>
    <cellStyle name="20 % - Akzent5 2 2 2 4 8 2" xfId="5327" xr:uid="{00000000-0005-0000-0000-000094290000}"/>
    <cellStyle name="20 % - Akzent5 2 2 2 4 8 2 2" xfId="5328" xr:uid="{00000000-0005-0000-0000-000095290000}"/>
    <cellStyle name="20 % - Akzent5 2 2 2 4 8 2 2 2" xfId="43207" xr:uid="{00000000-0005-0000-0000-000096290000}"/>
    <cellStyle name="20 % - Akzent5 2 2 2 4 8 2 3" xfId="32386" xr:uid="{00000000-0005-0000-0000-000097290000}"/>
    <cellStyle name="20 % - Akzent5 2 2 2 4 8 3" xfId="5329" xr:uid="{00000000-0005-0000-0000-000098290000}"/>
    <cellStyle name="20 % - Akzent5 2 2 2 4 8 3 2" xfId="37806" xr:uid="{00000000-0005-0000-0000-000099290000}"/>
    <cellStyle name="20 % - Akzent5 2 2 2 4 8 4" xfId="26985" xr:uid="{00000000-0005-0000-0000-00009A290000}"/>
    <cellStyle name="20 % - Akzent5 2 2 2 4 9" xfId="5330" xr:uid="{00000000-0005-0000-0000-00009B290000}"/>
    <cellStyle name="20 % - Akzent5 2 2 2 4 9 2" xfId="5331" xr:uid="{00000000-0005-0000-0000-00009C290000}"/>
    <cellStyle name="20 % - Akzent5 2 2 2 4 9 2 2" xfId="38482" xr:uid="{00000000-0005-0000-0000-00009D290000}"/>
    <cellStyle name="20 % - Akzent5 2 2 2 4 9 3" xfId="27661" xr:uid="{00000000-0005-0000-0000-00009E290000}"/>
    <cellStyle name="20 % - Akzent5 2 2 2 5" xfId="5332" xr:uid="{00000000-0005-0000-0000-00009F290000}"/>
    <cellStyle name="20 % - Akzent5 2 2 2 5 2" xfId="5333" xr:uid="{00000000-0005-0000-0000-0000A0290000}"/>
    <cellStyle name="20 % - Akzent5 2 2 2 5 2 2" xfId="5334" xr:uid="{00000000-0005-0000-0000-0000A1290000}"/>
    <cellStyle name="20 % - Akzent5 2 2 2 5 2 2 2" xfId="38765" xr:uid="{00000000-0005-0000-0000-0000A2290000}"/>
    <cellStyle name="20 % - Akzent5 2 2 2 5 2 3" xfId="27944" xr:uid="{00000000-0005-0000-0000-0000A3290000}"/>
    <cellStyle name="20 % - Akzent5 2 2 2 5 3" xfId="5335" xr:uid="{00000000-0005-0000-0000-0000A4290000}"/>
    <cellStyle name="20 % - Akzent5 2 2 2 5 3 2" xfId="33365" xr:uid="{00000000-0005-0000-0000-0000A5290000}"/>
    <cellStyle name="20 % - Akzent5 2 2 2 5 4" xfId="22543" xr:uid="{00000000-0005-0000-0000-0000A6290000}"/>
    <cellStyle name="20 % - Akzent5 2 2 2 6" xfId="5336" xr:uid="{00000000-0005-0000-0000-0000A7290000}"/>
    <cellStyle name="20 % - Akzent5 2 2 2 6 2" xfId="5337" xr:uid="{00000000-0005-0000-0000-0000A8290000}"/>
    <cellStyle name="20 % - Akzent5 2 2 2 6 2 2" xfId="5338" xr:uid="{00000000-0005-0000-0000-0000A9290000}"/>
    <cellStyle name="20 % - Akzent5 2 2 2 6 2 2 2" xfId="39423" xr:uid="{00000000-0005-0000-0000-0000AA290000}"/>
    <cellStyle name="20 % - Akzent5 2 2 2 6 2 3" xfId="28602" xr:uid="{00000000-0005-0000-0000-0000AB290000}"/>
    <cellStyle name="20 % - Akzent5 2 2 2 6 3" xfId="5339" xr:uid="{00000000-0005-0000-0000-0000AC290000}"/>
    <cellStyle name="20 % - Akzent5 2 2 2 6 3 2" xfId="34023" xr:uid="{00000000-0005-0000-0000-0000AD290000}"/>
    <cellStyle name="20 % - Akzent5 2 2 2 6 4" xfId="23201" xr:uid="{00000000-0005-0000-0000-0000AE290000}"/>
    <cellStyle name="20 % - Akzent5 2 2 2 7" xfId="5340" xr:uid="{00000000-0005-0000-0000-0000AF290000}"/>
    <cellStyle name="20 % - Akzent5 2 2 2 7 2" xfId="5341" xr:uid="{00000000-0005-0000-0000-0000B0290000}"/>
    <cellStyle name="20 % - Akzent5 2 2 2 7 2 2" xfId="5342" xr:uid="{00000000-0005-0000-0000-0000B1290000}"/>
    <cellStyle name="20 % - Akzent5 2 2 2 7 2 2 2" xfId="40097" xr:uid="{00000000-0005-0000-0000-0000B2290000}"/>
    <cellStyle name="20 % - Akzent5 2 2 2 7 2 3" xfId="29276" xr:uid="{00000000-0005-0000-0000-0000B3290000}"/>
    <cellStyle name="20 % - Akzent5 2 2 2 7 3" xfId="5343" xr:uid="{00000000-0005-0000-0000-0000B4290000}"/>
    <cellStyle name="20 % - Akzent5 2 2 2 7 3 2" xfId="34697" xr:uid="{00000000-0005-0000-0000-0000B5290000}"/>
    <cellStyle name="20 % - Akzent5 2 2 2 7 4" xfId="23875" xr:uid="{00000000-0005-0000-0000-0000B6290000}"/>
    <cellStyle name="20 % - Akzent5 2 2 2 8" xfId="5344" xr:uid="{00000000-0005-0000-0000-0000B7290000}"/>
    <cellStyle name="20 % - Akzent5 2 2 2 8 2" xfId="5345" xr:uid="{00000000-0005-0000-0000-0000B8290000}"/>
    <cellStyle name="20 % - Akzent5 2 2 2 8 2 2" xfId="5346" xr:uid="{00000000-0005-0000-0000-0000B9290000}"/>
    <cellStyle name="20 % - Akzent5 2 2 2 8 2 2 2" xfId="40771" xr:uid="{00000000-0005-0000-0000-0000BA290000}"/>
    <cellStyle name="20 % - Akzent5 2 2 2 8 2 3" xfId="29950" xr:uid="{00000000-0005-0000-0000-0000BB290000}"/>
    <cellStyle name="20 % - Akzent5 2 2 2 8 3" xfId="5347" xr:uid="{00000000-0005-0000-0000-0000BC290000}"/>
    <cellStyle name="20 % - Akzent5 2 2 2 8 3 2" xfId="35371" xr:uid="{00000000-0005-0000-0000-0000BD290000}"/>
    <cellStyle name="20 % - Akzent5 2 2 2 8 4" xfId="24549" xr:uid="{00000000-0005-0000-0000-0000BE290000}"/>
    <cellStyle name="20 % - Akzent5 2 2 2 9" xfId="5348" xr:uid="{00000000-0005-0000-0000-0000BF290000}"/>
    <cellStyle name="20 % - Akzent5 2 2 2 9 2" xfId="5349" xr:uid="{00000000-0005-0000-0000-0000C0290000}"/>
    <cellStyle name="20 % - Akzent5 2 2 2 9 2 2" xfId="5350" xr:uid="{00000000-0005-0000-0000-0000C1290000}"/>
    <cellStyle name="20 % - Akzent5 2 2 2 9 2 2 2" xfId="41445" xr:uid="{00000000-0005-0000-0000-0000C2290000}"/>
    <cellStyle name="20 % - Akzent5 2 2 2 9 2 3" xfId="30624" xr:uid="{00000000-0005-0000-0000-0000C3290000}"/>
    <cellStyle name="20 % - Akzent5 2 2 2 9 3" xfId="5351" xr:uid="{00000000-0005-0000-0000-0000C4290000}"/>
    <cellStyle name="20 % - Akzent5 2 2 2 9 3 2" xfId="36045" xr:uid="{00000000-0005-0000-0000-0000C5290000}"/>
    <cellStyle name="20 % - Akzent5 2 2 2 9 4" xfId="25223" xr:uid="{00000000-0005-0000-0000-0000C6290000}"/>
    <cellStyle name="20 % - Akzent5 2 2 3" xfId="5352" xr:uid="{00000000-0005-0000-0000-0000C7290000}"/>
    <cellStyle name="20 % - Akzent5 2 2 3 10" xfId="5353" xr:uid="{00000000-0005-0000-0000-0000C8290000}"/>
    <cellStyle name="20 % - Akzent5 2 2 3 10 2" xfId="5354" xr:uid="{00000000-0005-0000-0000-0000C9290000}"/>
    <cellStyle name="20 % - Akzent5 2 2 3 10 2 2" xfId="38154" xr:uid="{00000000-0005-0000-0000-0000CA290000}"/>
    <cellStyle name="20 % - Akzent5 2 2 3 10 3" xfId="27333" xr:uid="{00000000-0005-0000-0000-0000CB290000}"/>
    <cellStyle name="20 % - Akzent5 2 2 3 11" xfId="5355" xr:uid="{00000000-0005-0000-0000-0000CC290000}"/>
    <cellStyle name="20 % - Akzent5 2 2 3 11 2" xfId="32754" xr:uid="{00000000-0005-0000-0000-0000CD290000}"/>
    <cellStyle name="20 % - Akzent5 2 2 3 12" xfId="21932" xr:uid="{00000000-0005-0000-0000-0000CE290000}"/>
    <cellStyle name="20 % - Akzent5 2 2 3 2" xfId="5356" xr:uid="{00000000-0005-0000-0000-0000CF290000}"/>
    <cellStyle name="20 % - Akzent5 2 2 3 2 10" xfId="5357" xr:uid="{00000000-0005-0000-0000-0000D0290000}"/>
    <cellStyle name="20 % - Akzent5 2 2 3 2 10 2" xfId="33149" xr:uid="{00000000-0005-0000-0000-0000D1290000}"/>
    <cellStyle name="20 % - Akzent5 2 2 3 2 11" xfId="22327" xr:uid="{00000000-0005-0000-0000-0000D2290000}"/>
    <cellStyle name="20 % - Akzent5 2 2 3 2 2" xfId="5358" xr:uid="{00000000-0005-0000-0000-0000D3290000}"/>
    <cellStyle name="20 % - Akzent5 2 2 3 2 2 2" xfId="5359" xr:uid="{00000000-0005-0000-0000-0000D4290000}"/>
    <cellStyle name="20 % - Akzent5 2 2 3 2 2 2 2" xfId="5360" xr:uid="{00000000-0005-0000-0000-0000D5290000}"/>
    <cellStyle name="20 % - Akzent5 2 2 3 2 2 2 2 2" xfId="39227" xr:uid="{00000000-0005-0000-0000-0000D6290000}"/>
    <cellStyle name="20 % - Akzent5 2 2 3 2 2 2 3" xfId="28406" xr:uid="{00000000-0005-0000-0000-0000D7290000}"/>
    <cellStyle name="20 % - Akzent5 2 2 3 2 2 3" xfId="5361" xr:uid="{00000000-0005-0000-0000-0000D8290000}"/>
    <cellStyle name="20 % - Akzent5 2 2 3 2 2 3 2" xfId="33827" xr:uid="{00000000-0005-0000-0000-0000D9290000}"/>
    <cellStyle name="20 % - Akzent5 2 2 3 2 2 4" xfId="23005" xr:uid="{00000000-0005-0000-0000-0000DA290000}"/>
    <cellStyle name="20 % - Akzent5 2 2 3 2 3" xfId="5362" xr:uid="{00000000-0005-0000-0000-0000DB290000}"/>
    <cellStyle name="20 % - Akzent5 2 2 3 2 3 2" xfId="5363" xr:uid="{00000000-0005-0000-0000-0000DC290000}"/>
    <cellStyle name="20 % - Akzent5 2 2 3 2 3 2 2" xfId="5364" xr:uid="{00000000-0005-0000-0000-0000DD290000}"/>
    <cellStyle name="20 % - Akzent5 2 2 3 2 3 2 2 2" xfId="39885" xr:uid="{00000000-0005-0000-0000-0000DE290000}"/>
    <cellStyle name="20 % - Akzent5 2 2 3 2 3 2 3" xfId="29064" xr:uid="{00000000-0005-0000-0000-0000DF290000}"/>
    <cellStyle name="20 % - Akzent5 2 2 3 2 3 3" xfId="5365" xr:uid="{00000000-0005-0000-0000-0000E0290000}"/>
    <cellStyle name="20 % - Akzent5 2 2 3 2 3 3 2" xfId="34485" xr:uid="{00000000-0005-0000-0000-0000E1290000}"/>
    <cellStyle name="20 % - Akzent5 2 2 3 2 3 4" xfId="23663" xr:uid="{00000000-0005-0000-0000-0000E2290000}"/>
    <cellStyle name="20 % - Akzent5 2 2 3 2 4" xfId="5366" xr:uid="{00000000-0005-0000-0000-0000E3290000}"/>
    <cellStyle name="20 % - Akzent5 2 2 3 2 4 2" xfId="5367" xr:uid="{00000000-0005-0000-0000-0000E4290000}"/>
    <cellStyle name="20 % - Akzent5 2 2 3 2 4 2 2" xfId="5368" xr:uid="{00000000-0005-0000-0000-0000E5290000}"/>
    <cellStyle name="20 % - Akzent5 2 2 3 2 4 2 2 2" xfId="40559" xr:uid="{00000000-0005-0000-0000-0000E6290000}"/>
    <cellStyle name="20 % - Akzent5 2 2 3 2 4 2 3" xfId="29738" xr:uid="{00000000-0005-0000-0000-0000E7290000}"/>
    <cellStyle name="20 % - Akzent5 2 2 3 2 4 3" xfId="5369" xr:uid="{00000000-0005-0000-0000-0000E8290000}"/>
    <cellStyle name="20 % - Akzent5 2 2 3 2 4 3 2" xfId="35159" xr:uid="{00000000-0005-0000-0000-0000E9290000}"/>
    <cellStyle name="20 % - Akzent5 2 2 3 2 4 4" xfId="24337" xr:uid="{00000000-0005-0000-0000-0000EA290000}"/>
    <cellStyle name="20 % - Akzent5 2 2 3 2 5" xfId="5370" xr:uid="{00000000-0005-0000-0000-0000EB290000}"/>
    <cellStyle name="20 % - Akzent5 2 2 3 2 5 2" xfId="5371" xr:uid="{00000000-0005-0000-0000-0000EC290000}"/>
    <cellStyle name="20 % - Akzent5 2 2 3 2 5 2 2" xfId="5372" xr:uid="{00000000-0005-0000-0000-0000ED290000}"/>
    <cellStyle name="20 % - Akzent5 2 2 3 2 5 2 2 2" xfId="41233" xr:uid="{00000000-0005-0000-0000-0000EE290000}"/>
    <cellStyle name="20 % - Akzent5 2 2 3 2 5 2 3" xfId="30412" xr:uid="{00000000-0005-0000-0000-0000EF290000}"/>
    <cellStyle name="20 % - Akzent5 2 2 3 2 5 3" xfId="5373" xr:uid="{00000000-0005-0000-0000-0000F0290000}"/>
    <cellStyle name="20 % - Akzent5 2 2 3 2 5 3 2" xfId="35833" xr:uid="{00000000-0005-0000-0000-0000F1290000}"/>
    <cellStyle name="20 % - Akzent5 2 2 3 2 5 4" xfId="25011" xr:uid="{00000000-0005-0000-0000-0000F2290000}"/>
    <cellStyle name="20 % - Akzent5 2 2 3 2 6" xfId="5374" xr:uid="{00000000-0005-0000-0000-0000F3290000}"/>
    <cellStyle name="20 % - Akzent5 2 2 3 2 6 2" xfId="5375" xr:uid="{00000000-0005-0000-0000-0000F4290000}"/>
    <cellStyle name="20 % - Akzent5 2 2 3 2 6 2 2" xfId="5376" xr:uid="{00000000-0005-0000-0000-0000F5290000}"/>
    <cellStyle name="20 % - Akzent5 2 2 3 2 6 2 2 2" xfId="41907" xr:uid="{00000000-0005-0000-0000-0000F6290000}"/>
    <cellStyle name="20 % - Akzent5 2 2 3 2 6 2 3" xfId="31086" xr:uid="{00000000-0005-0000-0000-0000F7290000}"/>
    <cellStyle name="20 % - Akzent5 2 2 3 2 6 3" xfId="5377" xr:uid="{00000000-0005-0000-0000-0000F8290000}"/>
    <cellStyle name="20 % - Akzent5 2 2 3 2 6 3 2" xfId="36507" xr:uid="{00000000-0005-0000-0000-0000F9290000}"/>
    <cellStyle name="20 % - Akzent5 2 2 3 2 6 4" xfId="25685" xr:uid="{00000000-0005-0000-0000-0000FA290000}"/>
    <cellStyle name="20 % - Akzent5 2 2 3 2 7" xfId="5378" xr:uid="{00000000-0005-0000-0000-0000FB290000}"/>
    <cellStyle name="20 % - Akzent5 2 2 3 2 7 2" xfId="5379" xr:uid="{00000000-0005-0000-0000-0000FC290000}"/>
    <cellStyle name="20 % - Akzent5 2 2 3 2 7 2 2" xfId="5380" xr:uid="{00000000-0005-0000-0000-0000FD290000}"/>
    <cellStyle name="20 % - Akzent5 2 2 3 2 7 2 2 2" xfId="42581" xr:uid="{00000000-0005-0000-0000-0000FE290000}"/>
    <cellStyle name="20 % - Akzent5 2 2 3 2 7 2 3" xfId="31760" xr:uid="{00000000-0005-0000-0000-0000FF290000}"/>
    <cellStyle name="20 % - Akzent5 2 2 3 2 7 3" xfId="5381" xr:uid="{00000000-0005-0000-0000-0000002A0000}"/>
    <cellStyle name="20 % - Akzent5 2 2 3 2 7 3 2" xfId="37181" xr:uid="{00000000-0005-0000-0000-0000012A0000}"/>
    <cellStyle name="20 % - Akzent5 2 2 3 2 7 4" xfId="26359" xr:uid="{00000000-0005-0000-0000-0000022A0000}"/>
    <cellStyle name="20 % - Akzent5 2 2 3 2 8" xfId="5382" xr:uid="{00000000-0005-0000-0000-0000032A0000}"/>
    <cellStyle name="20 % - Akzent5 2 2 3 2 8 2" xfId="5383" xr:uid="{00000000-0005-0000-0000-0000042A0000}"/>
    <cellStyle name="20 % - Akzent5 2 2 3 2 8 2 2" xfId="5384" xr:uid="{00000000-0005-0000-0000-0000052A0000}"/>
    <cellStyle name="20 % - Akzent5 2 2 3 2 8 2 2 2" xfId="43274" xr:uid="{00000000-0005-0000-0000-0000062A0000}"/>
    <cellStyle name="20 % - Akzent5 2 2 3 2 8 2 3" xfId="32453" xr:uid="{00000000-0005-0000-0000-0000072A0000}"/>
    <cellStyle name="20 % - Akzent5 2 2 3 2 8 3" xfId="5385" xr:uid="{00000000-0005-0000-0000-0000082A0000}"/>
    <cellStyle name="20 % - Akzent5 2 2 3 2 8 3 2" xfId="37873" xr:uid="{00000000-0005-0000-0000-0000092A0000}"/>
    <cellStyle name="20 % - Akzent5 2 2 3 2 8 4" xfId="27052" xr:uid="{00000000-0005-0000-0000-00000A2A0000}"/>
    <cellStyle name="20 % - Akzent5 2 2 3 2 9" xfId="5386" xr:uid="{00000000-0005-0000-0000-00000B2A0000}"/>
    <cellStyle name="20 % - Akzent5 2 2 3 2 9 2" xfId="5387" xr:uid="{00000000-0005-0000-0000-00000C2A0000}"/>
    <cellStyle name="20 % - Akzent5 2 2 3 2 9 2 2" xfId="38549" xr:uid="{00000000-0005-0000-0000-00000D2A0000}"/>
    <cellStyle name="20 % - Akzent5 2 2 3 2 9 3" xfId="27728" xr:uid="{00000000-0005-0000-0000-00000E2A0000}"/>
    <cellStyle name="20 % - Akzent5 2 2 3 3" xfId="5388" xr:uid="{00000000-0005-0000-0000-00000F2A0000}"/>
    <cellStyle name="20 % - Akzent5 2 2 3 3 2" xfId="5389" xr:uid="{00000000-0005-0000-0000-0000102A0000}"/>
    <cellStyle name="20 % - Akzent5 2 2 3 3 2 2" xfId="5390" xr:uid="{00000000-0005-0000-0000-0000112A0000}"/>
    <cellStyle name="20 % - Akzent5 2 2 3 3 2 2 2" xfId="38832" xr:uid="{00000000-0005-0000-0000-0000122A0000}"/>
    <cellStyle name="20 % - Akzent5 2 2 3 3 2 3" xfId="28011" xr:uid="{00000000-0005-0000-0000-0000132A0000}"/>
    <cellStyle name="20 % - Akzent5 2 2 3 3 3" xfId="5391" xr:uid="{00000000-0005-0000-0000-0000142A0000}"/>
    <cellStyle name="20 % - Akzent5 2 2 3 3 3 2" xfId="33432" xr:uid="{00000000-0005-0000-0000-0000152A0000}"/>
    <cellStyle name="20 % - Akzent5 2 2 3 3 4" xfId="22610" xr:uid="{00000000-0005-0000-0000-0000162A0000}"/>
    <cellStyle name="20 % - Akzent5 2 2 3 4" xfId="5392" xr:uid="{00000000-0005-0000-0000-0000172A0000}"/>
    <cellStyle name="20 % - Akzent5 2 2 3 4 2" xfId="5393" xr:uid="{00000000-0005-0000-0000-0000182A0000}"/>
    <cellStyle name="20 % - Akzent5 2 2 3 4 2 2" xfId="5394" xr:uid="{00000000-0005-0000-0000-0000192A0000}"/>
    <cellStyle name="20 % - Akzent5 2 2 3 4 2 2 2" xfId="39490" xr:uid="{00000000-0005-0000-0000-00001A2A0000}"/>
    <cellStyle name="20 % - Akzent5 2 2 3 4 2 3" xfId="28669" xr:uid="{00000000-0005-0000-0000-00001B2A0000}"/>
    <cellStyle name="20 % - Akzent5 2 2 3 4 3" xfId="5395" xr:uid="{00000000-0005-0000-0000-00001C2A0000}"/>
    <cellStyle name="20 % - Akzent5 2 2 3 4 3 2" xfId="34090" xr:uid="{00000000-0005-0000-0000-00001D2A0000}"/>
    <cellStyle name="20 % - Akzent5 2 2 3 4 4" xfId="23268" xr:uid="{00000000-0005-0000-0000-00001E2A0000}"/>
    <cellStyle name="20 % - Akzent5 2 2 3 5" xfId="5396" xr:uid="{00000000-0005-0000-0000-00001F2A0000}"/>
    <cellStyle name="20 % - Akzent5 2 2 3 5 2" xfId="5397" xr:uid="{00000000-0005-0000-0000-0000202A0000}"/>
    <cellStyle name="20 % - Akzent5 2 2 3 5 2 2" xfId="5398" xr:uid="{00000000-0005-0000-0000-0000212A0000}"/>
    <cellStyle name="20 % - Akzent5 2 2 3 5 2 2 2" xfId="40164" xr:uid="{00000000-0005-0000-0000-0000222A0000}"/>
    <cellStyle name="20 % - Akzent5 2 2 3 5 2 3" xfId="29343" xr:uid="{00000000-0005-0000-0000-0000232A0000}"/>
    <cellStyle name="20 % - Akzent5 2 2 3 5 3" xfId="5399" xr:uid="{00000000-0005-0000-0000-0000242A0000}"/>
    <cellStyle name="20 % - Akzent5 2 2 3 5 3 2" xfId="34764" xr:uid="{00000000-0005-0000-0000-0000252A0000}"/>
    <cellStyle name="20 % - Akzent5 2 2 3 5 4" xfId="23942" xr:uid="{00000000-0005-0000-0000-0000262A0000}"/>
    <cellStyle name="20 % - Akzent5 2 2 3 6" xfId="5400" xr:uid="{00000000-0005-0000-0000-0000272A0000}"/>
    <cellStyle name="20 % - Akzent5 2 2 3 6 2" xfId="5401" xr:uid="{00000000-0005-0000-0000-0000282A0000}"/>
    <cellStyle name="20 % - Akzent5 2 2 3 6 2 2" xfId="5402" xr:uid="{00000000-0005-0000-0000-0000292A0000}"/>
    <cellStyle name="20 % - Akzent5 2 2 3 6 2 2 2" xfId="40838" xr:uid="{00000000-0005-0000-0000-00002A2A0000}"/>
    <cellStyle name="20 % - Akzent5 2 2 3 6 2 3" xfId="30017" xr:uid="{00000000-0005-0000-0000-00002B2A0000}"/>
    <cellStyle name="20 % - Akzent5 2 2 3 6 3" xfId="5403" xr:uid="{00000000-0005-0000-0000-00002C2A0000}"/>
    <cellStyle name="20 % - Akzent5 2 2 3 6 3 2" xfId="35438" xr:uid="{00000000-0005-0000-0000-00002D2A0000}"/>
    <cellStyle name="20 % - Akzent5 2 2 3 6 4" xfId="24616" xr:uid="{00000000-0005-0000-0000-00002E2A0000}"/>
    <cellStyle name="20 % - Akzent5 2 2 3 7" xfId="5404" xr:uid="{00000000-0005-0000-0000-00002F2A0000}"/>
    <cellStyle name="20 % - Akzent5 2 2 3 7 2" xfId="5405" xr:uid="{00000000-0005-0000-0000-0000302A0000}"/>
    <cellStyle name="20 % - Akzent5 2 2 3 7 2 2" xfId="5406" xr:uid="{00000000-0005-0000-0000-0000312A0000}"/>
    <cellStyle name="20 % - Akzent5 2 2 3 7 2 2 2" xfId="41512" xr:uid="{00000000-0005-0000-0000-0000322A0000}"/>
    <cellStyle name="20 % - Akzent5 2 2 3 7 2 3" xfId="30691" xr:uid="{00000000-0005-0000-0000-0000332A0000}"/>
    <cellStyle name="20 % - Akzent5 2 2 3 7 3" xfId="5407" xr:uid="{00000000-0005-0000-0000-0000342A0000}"/>
    <cellStyle name="20 % - Akzent5 2 2 3 7 3 2" xfId="36112" xr:uid="{00000000-0005-0000-0000-0000352A0000}"/>
    <cellStyle name="20 % - Akzent5 2 2 3 7 4" xfId="25290" xr:uid="{00000000-0005-0000-0000-0000362A0000}"/>
    <cellStyle name="20 % - Akzent5 2 2 3 8" xfId="5408" xr:uid="{00000000-0005-0000-0000-0000372A0000}"/>
    <cellStyle name="20 % - Akzent5 2 2 3 8 2" xfId="5409" xr:uid="{00000000-0005-0000-0000-0000382A0000}"/>
    <cellStyle name="20 % - Akzent5 2 2 3 8 2 2" xfId="5410" xr:uid="{00000000-0005-0000-0000-0000392A0000}"/>
    <cellStyle name="20 % - Akzent5 2 2 3 8 2 2 2" xfId="42186" xr:uid="{00000000-0005-0000-0000-00003A2A0000}"/>
    <cellStyle name="20 % - Akzent5 2 2 3 8 2 3" xfId="31365" xr:uid="{00000000-0005-0000-0000-00003B2A0000}"/>
    <cellStyle name="20 % - Akzent5 2 2 3 8 3" xfId="5411" xr:uid="{00000000-0005-0000-0000-00003C2A0000}"/>
    <cellStyle name="20 % - Akzent5 2 2 3 8 3 2" xfId="36786" xr:uid="{00000000-0005-0000-0000-00003D2A0000}"/>
    <cellStyle name="20 % - Akzent5 2 2 3 8 4" xfId="25964" xr:uid="{00000000-0005-0000-0000-00003E2A0000}"/>
    <cellStyle name="20 % - Akzent5 2 2 3 9" xfId="5412" xr:uid="{00000000-0005-0000-0000-00003F2A0000}"/>
    <cellStyle name="20 % - Akzent5 2 2 3 9 2" xfId="5413" xr:uid="{00000000-0005-0000-0000-0000402A0000}"/>
    <cellStyle name="20 % - Akzent5 2 2 3 9 2 2" xfId="5414" xr:uid="{00000000-0005-0000-0000-0000412A0000}"/>
    <cellStyle name="20 % - Akzent5 2 2 3 9 2 2 2" xfId="42879" xr:uid="{00000000-0005-0000-0000-0000422A0000}"/>
    <cellStyle name="20 % - Akzent5 2 2 3 9 2 3" xfId="32058" xr:uid="{00000000-0005-0000-0000-0000432A0000}"/>
    <cellStyle name="20 % - Akzent5 2 2 3 9 3" xfId="5415" xr:uid="{00000000-0005-0000-0000-0000442A0000}"/>
    <cellStyle name="20 % - Akzent5 2 2 3 9 3 2" xfId="37478" xr:uid="{00000000-0005-0000-0000-0000452A0000}"/>
    <cellStyle name="20 % - Akzent5 2 2 3 9 4" xfId="26657" xr:uid="{00000000-0005-0000-0000-0000462A0000}"/>
    <cellStyle name="20 % - Akzent5 2 2 4" xfId="5416" xr:uid="{00000000-0005-0000-0000-0000472A0000}"/>
    <cellStyle name="20 % - Akzent5 2 2 4 10" xfId="5417" xr:uid="{00000000-0005-0000-0000-0000482A0000}"/>
    <cellStyle name="20 % - Akzent5 2 2 4 10 2" xfId="32886" xr:uid="{00000000-0005-0000-0000-0000492A0000}"/>
    <cellStyle name="20 % - Akzent5 2 2 4 11" xfId="22064" xr:uid="{00000000-0005-0000-0000-00004A2A0000}"/>
    <cellStyle name="20 % - Akzent5 2 2 4 2" xfId="5418" xr:uid="{00000000-0005-0000-0000-00004B2A0000}"/>
    <cellStyle name="20 % - Akzent5 2 2 4 2 2" xfId="5419" xr:uid="{00000000-0005-0000-0000-00004C2A0000}"/>
    <cellStyle name="20 % - Akzent5 2 2 4 2 2 2" xfId="5420" xr:uid="{00000000-0005-0000-0000-00004D2A0000}"/>
    <cellStyle name="20 % - Akzent5 2 2 4 2 2 2 2" xfId="38964" xr:uid="{00000000-0005-0000-0000-00004E2A0000}"/>
    <cellStyle name="20 % - Akzent5 2 2 4 2 2 3" xfId="28143" xr:uid="{00000000-0005-0000-0000-00004F2A0000}"/>
    <cellStyle name="20 % - Akzent5 2 2 4 2 3" xfId="5421" xr:uid="{00000000-0005-0000-0000-0000502A0000}"/>
    <cellStyle name="20 % - Akzent5 2 2 4 2 3 2" xfId="33564" xr:uid="{00000000-0005-0000-0000-0000512A0000}"/>
    <cellStyle name="20 % - Akzent5 2 2 4 2 4" xfId="22742" xr:uid="{00000000-0005-0000-0000-0000522A0000}"/>
    <cellStyle name="20 % - Akzent5 2 2 4 3" xfId="5422" xr:uid="{00000000-0005-0000-0000-0000532A0000}"/>
    <cellStyle name="20 % - Akzent5 2 2 4 3 2" xfId="5423" xr:uid="{00000000-0005-0000-0000-0000542A0000}"/>
    <cellStyle name="20 % - Akzent5 2 2 4 3 2 2" xfId="5424" xr:uid="{00000000-0005-0000-0000-0000552A0000}"/>
    <cellStyle name="20 % - Akzent5 2 2 4 3 2 2 2" xfId="39622" xr:uid="{00000000-0005-0000-0000-0000562A0000}"/>
    <cellStyle name="20 % - Akzent5 2 2 4 3 2 3" xfId="28801" xr:uid="{00000000-0005-0000-0000-0000572A0000}"/>
    <cellStyle name="20 % - Akzent5 2 2 4 3 3" xfId="5425" xr:uid="{00000000-0005-0000-0000-0000582A0000}"/>
    <cellStyle name="20 % - Akzent5 2 2 4 3 3 2" xfId="34222" xr:uid="{00000000-0005-0000-0000-0000592A0000}"/>
    <cellStyle name="20 % - Akzent5 2 2 4 3 4" xfId="23400" xr:uid="{00000000-0005-0000-0000-00005A2A0000}"/>
    <cellStyle name="20 % - Akzent5 2 2 4 4" xfId="5426" xr:uid="{00000000-0005-0000-0000-00005B2A0000}"/>
    <cellStyle name="20 % - Akzent5 2 2 4 4 2" xfId="5427" xr:uid="{00000000-0005-0000-0000-00005C2A0000}"/>
    <cellStyle name="20 % - Akzent5 2 2 4 4 2 2" xfId="5428" xr:uid="{00000000-0005-0000-0000-00005D2A0000}"/>
    <cellStyle name="20 % - Akzent5 2 2 4 4 2 2 2" xfId="40296" xr:uid="{00000000-0005-0000-0000-00005E2A0000}"/>
    <cellStyle name="20 % - Akzent5 2 2 4 4 2 3" xfId="29475" xr:uid="{00000000-0005-0000-0000-00005F2A0000}"/>
    <cellStyle name="20 % - Akzent5 2 2 4 4 3" xfId="5429" xr:uid="{00000000-0005-0000-0000-0000602A0000}"/>
    <cellStyle name="20 % - Akzent5 2 2 4 4 3 2" xfId="34896" xr:uid="{00000000-0005-0000-0000-0000612A0000}"/>
    <cellStyle name="20 % - Akzent5 2 2 4 4 4" xfId="24074" xr:uid="{00000000-0005-0000-0000-0000622A0000}"/>
    <cellStyle name="20 % - Akzent5 2 2 4 5" xfId="5430" xr:uid="{00000000-0005-0000-0000-0000632A0000}"/>
    <cellStyle name="20 % - Akzent5 2 2 4 5 2" xfId="5431" xr:uid="{00000000-0005-0000-0000-0000642A0000}"/>
    <cellStyle name="20 % - Akzent5 2 2 4 5 2 2" xfId="5432" xr:uid="{00000000-0005-0000-0000-0000652A0000}"/>
    <cellStyle name="20 % - Akzent5 2 2 4 5 2 2 2" xfId="40970" xr:uid="{00000000-0005-0000-0000-0000662A0000}"/>
    <cellStyle name="20 % - Akzent5 2 2 4 5 2 3" xfId="30149" xr:uid="{00000000-0005-0000-0000-0000672A0000}"/>
    <cellStyle name="20 % - Akzent5 2 2 4 5 3" xfId="5433" xr:uid="{00000000-0005-0000-0000-0000682A0000}"/>
    <cellStyle name="20 % - Akzent5 2 2 4 5 3 2" xfId="35570" xr:uid="{00000000-0005-0000-0000-0000692A0000}"/>
    <cellStyle name="20 % - Akzent5 2 2 4 5 4" xfId="24748" xr:uid="{00000000-0005-0000-0000-00006A2A0000}"/>
    <cellStyle name="20 % - Akzent5 2 2 4 6" xfId="5434" xr:uid="{00000000-0005-0000-0000-00006B2A0000}"/>
    <cellStyle name="20 % - Akzent5 2 2 4 6 2" xfId="5435" xr:uid="{00000000-0005-0000-0000-00006C2A0000}"/>
    <cellStyle name="20 % - Akzent5 2 2 4 6 2 2" xfId="5436" xr:uid="{00000000-0005-0000-0000-00006D2A0000}"/>
    <cellStyle name="20 % - Akzent5 2 2 4 6 2 2 2" xfId="41644" xr:uid="{00000000-0005-0000-0000-00006E2A0000}"/>
    <cellStyle name="20 % - Akzent5 2 2 4 6 2 3" xfId="30823" xr:uid="{00000000-0005-0000-0000-00006F2A0000}"/>
    <cellStyle name="20 % - Akzent5 2 2 4 6 3" xfId="5437" xr:uid="{00000000-0005-0000-0000-0000702A0000}"/>
    <cellStyle name="20 % - Akzent5 2 2 4 6 3 2" xfId="36244" xr:uid="{00000000-0005-0000-0000-0000712A0000}"/>
    <cellStyle name="20 % - Akzent5 2 2 4 6 4" xfId="25422" xr:uid="{00000000-0005-0000-0000-0000722A0000}"/>
    <cellStyle name="20 % - Akzent5 2 2 4 7" xfId="5438" xr:uid="{00000000-0005-0000-0000-0000732A0000}"/>
    <cellStyle name="20 % - Akzent5 2 2 4 7 2" xfId="5439" xr:uid="{00000000-0005-0000-0000-0000742A0000}"/>
    <cellStyle name="20 % - Akzent5 2 2 4 7 2 2" xfId="5440" xr:uid="{00000000-0005-0000-0000-0000752A0000}"/>
    <cellStyle name="20 % - Akzent5 2 2 4 7 2 2 2" xfId="42318" xr:uid="{00000000-0005-0000-0000-0000762A0000}"/>
    <cellStyle name="20 % - Akzent5 2 2 4 7 2 3" xfId="31497" xr:uid="{00000000-0005-0000-0000-0000772A0000}"/>
    <cellStyle name="20 % - Akzent5 2 2 4 7 3" xfId="5441" xr:uid="{00000000-0005-0000-0000-0000782A0000}"/>
    <cellStyle name="20 % - Akzent5 2 2 4 7 3 2" xfId="36918" xr:uid="{00000000-0005-0000-0000-0000792A0000}"/>
    <cellStyle name="20 % - Akzent5 2 2 4 7 4" xfId="26096" xr:uid="{00000000-0005-0000-0000-00007A2A0000}"/>
    <cellStyle name="20 % - Akzent5 2 2 4 8" xfId="5442" xr:uid="{00000000-0005-0000-0000-00007B2A0000}"/>
    <cellStyle name="20 % - Akzent5 2 2 4 8 2" xfId="5443" xr:uid="{00000000-0005-0000-0000-00007C2A0000}"/>
    <cellStyle name="20 % - Akzent5 2 2 4 8 2 2" xfId="5444" xr:uid="{00000000-0005-0000-0000-00007D2A0000}"/>
    <cellStyle name="20 % - Akzent5 2 2 4 8 2 2 2" xfId="43011" xr:uid="{00000000-0005-0000-0000-00007E2A0000}"/>
    <cellStyle name="20 % - Akzent5 2 2 4 8 2 3" xfId="32190" xr:uid="{00000000-0005-0000-0000-00007F2A0000}"/>
    <cellStyle name="20 % - Akzent5 2 2 4 8 3" xfId="5445" xr:uid="{00000000-0005-0000-0000-0000802A0000}"/>
    <cellStyle name="20 % - Akzent5 2 2 4 8 3 2" xfId="37610" xr:uid="{00000000-0005-0000-0000-0000812A0000}"/>
    <cellStyle name="20 % - Akzent5 2 2 4 8 4" xfId="26789" xr:uid="{00000000-0005-0000-0000-0000822A0000}"/>
    <cellStyle name="20 % - Akzent5 2 2 4 9" xfId="5446" xr:uid="{00000000-0005-0000-0000-0000832A0000}"/>
    <cellStyle name="20 % - Akzent5 2 2 4 9 2" xfId="5447" xr:uid="{00000000-0005-0000-0000-0000842A0000}"/>
    <cellStyle name="20 % - Akzent5 2 2 4 9 2 2" xfId="38286" xr:uid="{00000000-0005-0000-0000-0000852A0000}"/>
    <cellStyle name="20 % - Akzent5 2 2 4 9 3" xfId="27465" xr:uid="{00000000-0005-0000-0000-0000862A0000}"/>
    <cellStyle name="20 % - Akzent5 2 2 5" xfId="5448" xr:uid="{00000000-0005-0000-0000-0000872A0000}"/>
    <cellStyle name="20 % - Akzent5 2 2 5 10" xfId="5449" xr:uid="{00000000-0005-0000-0000-0000882A0000}"/>
    <cellStyle name="20 % - Akzent5 2 2 5 10 2" xfId="33017" xr:uid="{00000000-0005-0000-0000-0000892A0000}"/>
    <cellStyle name="20 % - Akzent5 2 2 5 11" xfId="22195" xr:uid="{00000000-0005-0000-0000-00008A2A0000}"/>
    <cellStyle name="20 % - Akzent5 2 2 5 2" xfId="5450" xr:uid="{00000000-0005-0000-0000-00008B2A0000}"/>
    <cellStyle name="20 % - Akzent5 2 2 5 2 2" xfId="5451" xr:uid="{00000000-0005-0000-0000-00008C2A0000}"/>
    <cellStyle name="20 % - Akzent5 2 2 5 2 2 2" xfId="5452" xr:uid="{00000000-0005-0000-0000-00008D2A0000}"/>
    <cellStyle name="20 % - Akzent5 2 2 5 2 2 2 2" xfId="39095" xr:uid="{00000000-0005-0000-0000-00008E2A0000}"/>
    <cellStyle name="20 % - Akzent5 2 2 5 2 2 3" xfId="28274" xr:uid="{00000000-0005-0000-0000-00008F2A0000}"/>
    <cellStyle name="20 % - Akzent5 2 2 5 2 3" xfId="5453" xr:uid="{00000000-0005-0000-0000-0000902A0000}"/>
    <cellStyle name="20 % - Akzent5 2 2 5 2 3 2" xfId="33695" xr:uid="{00000000-0005-0000-0000-0000912A0000}"/>
    <cellStyle name="20 % - Akzent5 2 2 5 2 4" xfId="22873" xr:uid="{00000000-0005-0000-0000-0000922A0000}"/>
    <cellStyle name="20 % - Akzent5 2 2 5 3" xfId="5454" xr:uid="{00000000-0005-0000-0000-0000932A0000}"/>
    <cellStyle name="20 % - Akzent5 2 2 5 3 2" xfId="5455" xr:uid="{00000000-0005-0000-0000-0000942A0000}"/>
    <cellStyle name="20 % - Akzent5 2 2 5 3 2 2" xfId="5456" xr:uid="{00000000-0005-0000-0000-0000952A0000}"/>
    <cellStyle name="20 % - Akzent5 2 2 5 3 2 2 2" xfId="39753" xr:uid="{00000000-0005-0000-0000-0000962A0000}"/>
    <cellStyle name="20 % - Akzent5 2 2 5 3 2 3" xfId="28932" xr:uid="{00000000-0005-0000-0000-0000972A0000}"/>
    <cellStyle name="20 % - Akzent5 2 2 5 3 3" xfId="5457" xr:uid="{00000000-0005-0000-0000-0000982A0000}"/>
    <cellStyle name="20 % - Akzent5 2 2 5 3 3 2" xfId="34353" xr:uid="{00000000-0005-0000-0000-0000992A0000}"/>
    <cellStyle name="20 % - Akzent5 2 2 5 3 4" xfId="23531" xr:uid="{00000000-0005-0000-0000-00009A2A0000}"/>
    <cellStyle name="20 % - Akzent5 2 2 5 4" xfId="5458" xr:uid="{00000000-0005-0000-0000-00009B2A0000}"/>
    <cellStyle name="20 % - Akzent5 2 2 5 4 2" xfId="5459" xr:uid="{00000000-0005-0000-0000-00009C2A0000}"/>
    <cellStyle name="20 % - Akzent5 2 2 5 4 2 2" xfId="5460" xr:uid="{00000000-0005-0000-0000-00009D2A0000}"/>
    <cellStyle name="20 % - Akzent5 2 2 5 4 2 2 2" xfId="40427" xr:uid="{00000000-0005-0000-0000-00009E2A0000}"/>
    <cellStyle name="20 % - Akzent5 2 2 5 4 2 3" xfId="29606" xr:uid="{00000000-0005-0000-0000-00009F2A0000}"/>
    <cellStyle name="20 % - Akzent5 2 2 5 4 3" xfId="5461" xr:uid="{00000000-0005-0000-0000-0000A02A0000}"/>
    <cellStyle name="20 % - Akzent5 2 2 5 4 3 2" xfId="35027" xr:uid="{00000000-0005-0000-0000-0000A12A0000}"/>
    <cellStyle name="20 % - Akzent5 2 2 5 4 4" xfId="24205" xr:uid="{00000000-0005-0000-0000-0000A22A0000}"/>
    <cellStyle name="20 % - Akzent5 2 2 5 5" xfId="5462" xr:uid="{00000000-0005-0000-0000-0000A32A0000}"/>
    <cellStyle name="20 % - Akzent5 2 2 5 5 2" xfId="5463" xr:uid="{00000000-0005-0000-0000-0000A42A0000}"/>
    <cellStyle name="20 % - Akzent5 2 2 5 5 2 2" xfId="5464" xr:uid="{00000000-0005-0000-0000-0000A52A0000}"/>
    <cellStyle name="20 % - Akzent5 2 2 5 5 2 2 2" xfId="41101" xr:uid="{00000000-0005-0000-0000-0000A62A0000}"/>
    <cellStyle name="20 % - Akzent5 2 2 5 5 2 3" xfId="30280" xr:uid="{00000000-0005-0000-0000-0000A72A0000}"/>
    <cellStyle name="20 % - Akzent5 2 2 5 5 3" xfId="5465" xr:uid="{00000000-0005-0000-0000-0000A82A0000}"/>
    <cellStyle name="20 % - Akzent5 2 2 5 5 3 2" xfId="35701" xr:uid="{00000000-0005-0000-0000-0000A92A0000}"/>
    <cellStyle name="20 % - Akzent5 2 2 5 5 4" xfId="24879" xr:uid="{00000000-0005-0000-0000-0000AA2A0000}"/>
    <cellStyle name="20 % - Akzent5 2 2 5 6" xfId="5466" xr:uid="{00000000-0005-0000-0000-0000AB2A0000}"/>
    <cellStyle name="20 % - Akzent5 2 2 5 6 2" xfId="5467" xr:uid="{00000000-0005-0000-0000-0000AC2A0000}"/>
    <cellStyle name="20 % - Akzent5 2 2 5 6 2 2" xfId="5468" xr:uid="{00000000-0005-0000-0000-0000AD2A0000}"/>
    <cellStyle name="20 % - Akzent5 2 2 5 6 2 2 2" xfId="41775" xr:uid="{00000000-0005-0000-0000-0000AE2A0000}"/>
    <cellStyle name="20 % - Akzent5 2 2 5 6 2 3" xfId="30954" xr:uid="{00000000-0005-0000-0000-0000AF2A0000}"/>
    <cellStyle name="20 % - Akzent5 2 2 5 6 3" xfId="5469" xr:uid="{00000000-0005-0000-0000-0000B02A0000}"/>
    <cellStyle name="20 % - Akzent5 2 2 5 6 3 2" xfId="36375" xr:uid="{00000000-0005-0000-0000-0000B12A0000}"/>
    <cellStyle name="20 % - Akzent5 2 2 5 6 4" xfId="25553" xr:uid="{00000000-0005-0000-0000-0000B22A0000}"/>
    <cellStyle name="20 % - Akzent5 2 2 5 7" xfId="5470" xr:uid="{00000000-0005-0000-0000-0000B32A0000}"/>
    <cellStyle name="20 % - Akzent5 2 2 5 7 2" xfId="5471" xr:uid="{00000000-0005-0000-0000-0000B42A0000}"/>
    <cellStyle name="20 % - Akzent5 2 2 5 7 2 2" xfId="5472" xr:uid="{00000000-0005-0000-0000-0000B52A0000}"/>
    <cellStyle name="20 % - Akzent5 2 2 5 7 2 2 2" xfId="42449" xr:uid="{00000000-0005-0000-0000-0000B62A0000}"/>
    <cellStyle name="20 % - Akzent5 2 2 5 7 2 3" xfId="31628" xr:uid="{00000000-0005-0000-0000-0000B72A0000}"/>
    <cellStyle name="20 % - Akzent5 2 2 5 7 3" xfId="5473" xr:uid="{00000000-0005-0000-0000-0000B82A0000}"/>
    <cellStyle name="20 % - Akzent5 2 2 5 7 3 2" xfId="37049" xr:uid="{00000000-0005-0000-0000-0000B92A0000}"/>
    <cellStyle name="20 % - Akzent5 2 2 5 7 4" xfId="26227" xr:uid="{00000000-0005-0000-0000-0000BA2A0000}"/>
    <cellStyle name="20 % - Akzent5 2 2 5 8" xfId="5474" xr:uid="{00000000-0005-0000-0000-0000BB2A0000}"/>
    <cellStyle name="20 % - Akzent5 2 2 5 8 2" xfId="5475" xr:uid="{00000000-0005-0000-0000-0000BC2A0000}"/>
    <cellStyle name="20 % - Akzent5 2 2 5 8 2 2" xfId="5476" xr:uid="{00000000-0005-0000-0000-0000BD2A0000}"/>
    <cellStyle name="20 % - Akzent5 2 2 5 8 2 2 2" xfId="43142" xr:uid="{00000000-0005-0000-0000-0000BE2A0000}"/>
    <cellStyle name="20 % - Akzent5 2 2 5 8 2 3" xfId="32321" xr:uid="{00000000-0005-0000-0000-0000BF2A0000}"/>
    <cellStyle name="20 % - Akzent5 2 2 5 8 3" xfId="5477" xr:uid="{00000000-0005-0000-0000-0000C02A0000}"/>
    <cellStyle name="20 % - Akzent5 2 2 5 8 3 2" xfId="37741" xr:uid="{00000000-0005-0000-0000-0000C12A0000}"/>
    <cellStyle name="20 % - Akzent5 2 2 5 8 4" xfId="26920" xr:uid="{00000000-0005-0000-0000-0000C22A0000}"/>
    <cellStyle name="20 % - Akzent5 2 2 5 9" xfId="5478" xr:uid="{00000000-0005-0000-0000-0000C32A0000}"/>
    <cellStyle name="20 % - Akzent5 2 2 5 9 2" xfId="5479" xr:uid="{00000000-0005-0000-0000-0000C42A0000}"/>
    <cellStyle name="20 % - Akzent5 2 2 5 9 2 2" xfId="38417" xr:uid="{00000000-0005-0000-0000-0000C52A0000}"/>
    <cellStyle name="20 % - Akzent5 2 2 5 9 3" xfId="27596" xr:uid="{00000000-0005-0000-0000-0000C62A0000}"/>
    <cellStyle name="20 % - Akzent5 2 2 6" xfId="5480" xr:uid="{00000000-0005-0000-0000-0000C72A0000}"/>
    <cellStyle name="20 % - Akzent5 2 2 6 2" xfId="5481" xr:uid="{00000000-0005-0000-0000-0000C82A0000}"/>
    <cellStyle name="20 % - Akzent5 2 2 6 2 2" xfId="5482" xr:uid="{00000000-0005-0000-0000-0000C92A0000}"/>
    <cellStyle name="20 % - Akzent5 2 2 6 2 2 2" xfId="38700" xr:uid="{00000000-0005-0000-0000-0000CA2A0000}"/>
    <cellStyle name="20 % - Akzent5 2 2 6 2 3" xfId="27879" xr:uid="{00000000-0005-0000-0000-0000CB2A0000}"/>
    <cellStyle name="20 % - Akzent5 2 2 6 3" xfId="5483" xr:uid="{00000000-0005-0000-0000-0000CC2A0000}"/>
    <cellStyle name="20 % - Akzent5 2 2 6 3 2" xfId="33300" xr:uid="{00000000-0005-0000-0000-0000CD2A0000}"/>
    <cellStyle name="20 % - Akzent5 2 2 6 4" xfId="22478" xr:uid="{00000000-0005-0000-0000-0000CE2A0000}"/>
    <cellStyle name="20 % - Akzent5 2 2 7" xfId="5484" xr:uid="{00000000-0005-0000-0000-0000CF2A0000}"/>
    <cellStyle name="20 % - Akzent5 2 2 7 2" xfId="5485" xr:uid="{00000000-0005-0000-0000-0000D02A0000}"/>
    <cellStyle name="20 % - Akzent5 2 2 7 2 2" xfId="5486" xr:uid="{00000000-0005-0000-0000-0000D12A0000}"/>
    <cellStyle name="20 % - Akzent5 2 2 7 2 2 2" xfId="39358" xr:uid="{00000000-0005-0000-0000-0000D22A0000}"/>
    <cellStyle name="20 % - Akzent5 2 2 7 2 3" xfId="28537" xr:uid="{00000000-0005-0000-0000-0000D32A0000}"/>
    <cellStyle name="20 % - Akzent5 2 2 7 3" xfId="5487" xr:uid="{00000000-0005-0000-0000-0000D42A0000}"/>
    <cellStyle name="20 % - Akzent5 2 2 7 3 2" xfId="33958" xr:uid="{00000000-0005-0000-0000-0000D52A0000}"/>
    <cellStyle name="20 % - Akzent5 2 2 7 4" xfId="23136" xr:uid="{00000000-0005-0000-0000-0000D62A0000}"/>
    <cellStyle name="20 % - Akzent5 2 2 8" xfId="5488" xr:uid="{00000000-0005-0000-0000-0000D72A0000}"/>
    <cellStyle name="20 % - Akzent5 2 2 8 2" xfId="5489" xr:uid="{00000000-0005-0000-0000-0000D82A0000}"/>
    <cellStyle name="20 % - Akzent5 2 2 8 2 2" xfId="5490" xr:uid="{00000000-0005-0000-0000-0000D92A0000}"/>
    <cellStyle name="20 % - Akzent5 2 2 8 2 2 2" xfId="40033" xr:uid="{00000000-0005-0000-0000-0000DA2A0000}"/>
    <cellStyle name="20 % - Akzent5 2 2 8 2 3" xfId="29212" xr:uid="{00000000-0005-0000-0000-0000DB2A0000}"/>
    <cellStyle name="20 % - Akzent5 2 2 8 3" xfId="5491" xr:uid="{00000000-0005-0000-0000-0000DC2A0000}"/>
    <cellStyle name="20 % - Akzent5 2 2 8 3 2" xfId="34633" xr:uid="{00000000-0005-0000-0000-0000DD2A0000}"/>
    <cellStyle name="20 % - Akzent5 2 2 8 4" xfId="23811" xr:uid="{00000000-0005-0000-0000-0000DE2A0000}"/>
    <cellStyle name="20 % - Akzent5 2 2 9" xfId="5492" xr:uid="{00000000-0005-0000-0000-0000DF2A0000}"/>
    <cellStyle name="20 % - Akzent5 2 2 9 2" xfId="5493" xr:uid="{00000000-0005-0000-0000-0000E02A0000}"/>
    <cellStyle name="20 % - Akzent5 2 2 9 2 2" xfId="5494" xr:uid="{00000000-0005-0000-0000-0000E12A0000}"/>
    <cellStyle name="20 % - Akzent5 2 2 9 2 2 2" xfId="40706" xr:uid="{00000000-0005-0000-0000-0000E22A0000}"/>
    <cellStyle name="20 % - Akzent5 2 2 9 2 3" xfId="29885" xr:uid="{00000000-0005-0000-0000-0000E32A0000}"/>
    <cellStyle name="20 % - Akzent5 2 2 9 3" xfId="5495" xr:uid="{00000000-0005-0000-0000-0000E42A0000}"/>
    <cellStyle name="20 % - Akzent5 2 2 9 3 2" xfId="35306" xr:uid="{00000000-0005-0000-0000-0000E52A0000}"/>
    <cellStyle name="20 % - Akzent5 2 2 9 4" xfId="24484" xr:uid="{00000000-0005-0000-0000-0000E62A0000}"/>
    <cellStyle name="20 % - Akzent5 2 3" xfId="5496" xr:uid="{00000000-0005-0000-0000-0000E72A0000}"/>
    <cellStyle name="20 % - Akzent5 2 3 10" xfId="5497" xr:uid="{00000000-0005-0000-0000-0000E82A0000}"/>
    <cellStyle name="20 % - Akzent5 2 3 10 2" xfId="5498" xr:uid="{00000000-0005-0000-0000-0000E92A0000}"/>
    <cellStyle name="20 % - Akzent5 2 3 10 2 2" xfId="5499" xr:uid="{00000000-0005-0000-0000-0000EA2A0000}"/>
    <cellStyle name="20 % - Akzent5 2 3 10 2 2 2" xfId="42086" xr:uid="{00000000-0005-0000-0000-0000EB2A0000}"/>
    <cellStyle name="20 % - Akzent5 2 3 10 2 3" xfId="31265" xr:uid="{00000000-0005-0000-0000-0000EC2A0000}"/>
    <cellStyle name="20 % - Akzent5 2 3 10 3" xfId="5500" xr:uid="{00000000-0005-0000-0000-0000ED2A0000}"/>
    <cellStyle name="20 % - Akzent5 2 3 10 3 2" xfId="36686" xr:uid="{00000000-0005-0000-0000-0000EE2A0000}"/>
    <cellStyle name="20 % - Akzent5 2 3 10 4" xfId="25864" xr:uid="{00000000-0005-0000-0000-0000EF2A0000}"/>
    <cellStyle name="20 % - Akzent5 2 3 11" xfId="5501" xr:uid="{00000000-0005-0000-0000-0000F02A0000}"/>
    <cellStyle name="20 % - Akzent5 2 3 11 2" xfId="5502" xr:uid="{00000000-0005-0000-0000-0000F12A0000}"/>
    <cellStyle name="20 % - Akzent5 2 3 11 2 2" xfId="5503" xr:uid="{00000000-0005-0000-0000-0000F22A0000}"/>
    <cellStyle name="20 % - Akzent5 2 3 11 2 2 2" xfId="42779" xr:uid="{00000000-0005-0000-0000-0000F32A0000}"/>
    <cellStyle name="20 % - Akzent5 2 3 11 2 3" xfId="31958" xr:uid="{00000000-0005-0000-0000-0000F42A0000}"/>
    <cellStyle name="20 % - Akzent5 2 3 11 3" xfId="5504" xr:uid="{00000000-0005-0000-0000-0000F52A0000}"/>
    <cellStyle name="20 % - Akzent5 2 3 11 3 2" xfId="37378" xr:uid="{00000000-0005-0000-0000-0000F62A0000}"/>
    <cellStyle name="20 % - Akzent5 2 3 11 4" xfId="26557" xr:uid="{00000000-0005-0000-0000-0000F72A0000}"/>
    <cellStyle name="20 % - Akzent5 2 3 12" xfId="5505" xr:uid="{00000000-0005-0000-0000-0000F82A0000}"/>
    <cellStyle name="20 % - Akzent5 2 3 12 2" xfId="5506" xr:uid="{00000000-0005-0000-0000-0000F92A0000}"/>
    <cellStyle name="20 % - Akzent5 2 3 12 2 2" xfId="38054" xr:uid="{00000000-0005-0000-0000-0000FA2A0000}"/>
    <cellStyle name="20 % - Akzent5 2 3 12 3" xfId="27233" xr:uid="{00000000-0005-0000-0000-0000FB2A0000}"/>
    <cellStyle name="20 % - Akzent5 2 3 13" xfId="5507" xr:uid="{00000000-0005-0000-0000-0000FC2A0000}"/>
    <cellStyle name="20 % - Akzent5 2 3 13 2" xfId="32654" xr:uid="{00000000-0005-0000-0000-0000FD2A0000}"/>
    <cellStyle name="20 % - Akzent5 2 3 14" xfId="21832" xr:uid="{00000000-0005-0000-0000-0000FE2A0000}"/>
    <cellStyle name="20 % - Akzent5 2 3 2" xfId="5508" xr:uid="{00000000-0005-0000-0000-0000FF2A0000}"/>
    <cellStyle name="20 % - Akzent5 2 3 2 10" xfId="5509" xr:uid="{00000000-0005-0000-0000-0000002B0000}"/>
    <cellStyle name="20 % - Akzent5 2 3 2 10 2" xfId="5510" xr:uid="{00000000-0005-0000-0000-0000012B0000}"/>
    <cellStyle name="20 % - Akzent5 2 3 2 10 2 2" xfId="38186" xr:uid="{00000000-0005-0000-0000-0000022B0000}"/>
    <cellStyle name="20 % - Akzent5 2 3 2 10 3" xfId="27365" xr:uid="{00000000-0005-0000-0000-0000032B0000}"/>
    <cellStyle name="20 % - Akzent5 2 3 2 11" xfId="5511" xr:uid="{00000000-0005-0000-0000-0000042B0000}"/>
    <cellStyle name="20 % - Akzent5 2 3 2 11 2" xfId="32786" xr:uid="{00000000-0005-0000-0000-0000052B0000}"/>
    <cellStyle name="20 % - Akzent5 2 3 2 12" xfId="21964" xr:uid="{00000000-0005-0000-0000-0000062B0000}"/>
    <cellStyle name="20 % - Akzent5 2 3 2 2" xfId="5512" xr:uid="{00000000-0005-0000-0000-0000072B0000}"/>
    <cellStyle name="20 % - Akzent5 2 3 2 2 10" xfId="5513" xr:uid="{00000000-0005-0000-0000-0000082B0000}"/>
    <cellStyle name="20 % - Akzent5 2 3 2 2 10 2" xfId="33181" xr:uid="{00000000-0005-0000-0000-0000092B0000}"/>
    <cellStyle name="20 % - Akzent5 2 3 2 2 11" xfId="22359" xr:uid="{00000000-0005-0000-0000-00000A2B0000}"/>
    <cellStyle name="20 % - Akzent5 2 3 2 2 2" xfId="5514" xr:uid="{00000000-0005-0000-0000-00000B2B0000}"/>
    <cellStyle name="20 % - Akzent5 2 3 2 2 2 2" xfId="5515" xr:uid="{00000000-0005-0000-0000-00000C2B0000}"/>
    <cellStyle name="20 % - Akzent5 2 3 2 2 2 2 2" xfId="5516" xr:uid="{00000000-0005-0000-0000-00000D2B0000}"/>
    <cellStyle name="20 % - Akzent5 2 3 2 2 2 2 2 2" xfId="39259" xr:uid="{00000000-0005-0000-0000-00000E2B0000}"/>
    <cellStyle name="20 % - Akzent5 2 3 2 2 2 2 3" xfId="28438" xr:uid="{00000000-0005-0000-0000-00000F2B0000}"/>
    <cellStyle name="20 % - Akzent5 2 3 2 2 2 3" xfId="5517" xr:uid="{00000000-0005-0000-0000-0000102B0000}"/>
    <cellStyle name="20 % - Akzent5 2 3 2 2 2 3 2" xfId="33859" xr:uid="{00000000-0005-0000-0000-0000112B0000}"/>
    <cellStyle name="20 % - Akzent5 2 3 2 2 2 4" xfId="23037" xr:uid="{00000000-0005-0000-0000-0000122B0000}"/>
    <cellStyle name="20 % - Akzent5 2 3 2 2 3" xfId="5518" xr:uid="{00000000-0005-0000-0000-0000132B0000}"/>
    <cellStyle name="20 % - Akzent5 2 3 2 2 3 2" xfId="5519" xr:uid="{00000000-0005-0000-0000-0000142B0000}"/>
    <cellStyle name="20 % - Akzent5 2 3 2 2 3 2 2" xfId="5520" xr:uid="{00000000-0005-0000-0000-0000152B0000}"/>
    <cellStyle name="20 % - Akzent5 2 3 2 2 3 2 2 2" xfId="39917" xr:uid="{00000000-0005-0000-0000-0000162B0000}"/>
    <cellStyle name="20 % - Akzent5 2 3 2 2 3 2 3" xfId="29096" xr:uid="{00000000-0005-0000-0000-0000172B0000}"/>
    <cellStyle name="20 % - Akzent5 2 3 2 2 3 3" xfId="5521" xr:uid="{00000000-0005-0000-0000-0000182B0000}"/>
    <cellStyle name="20 % - Akzent5 2 3 2 2 3 3 2" xfId="34517" xr:uid="{00000000-0005-0000-0000-0000192B0000}"/>
    <cellStyle name="20 % - Akzent5 2 3 2 2 3 4" xfId="23695" xr:uid="{00000000-0005-0000-0000-00001A2B0000}"/>
    <cellStyle name="20 % - Akzent5 2 3 2 2 4" xfId="5522" xr:uid="{00000000-0005-0000-0000-00001B2B0000}"/>
    <cellStyle name="20 % - Akzent5 2 3 2 2 4 2" xfId="5523" xr:uid="{00000000-0005-0000-0000-00001C2B0000}"/>
    <cellStyle name="20 % - Akzent5 2 3 2 2 4 2 2" xfId="5524" xr:uid="{00000000-0005-0000-0000-00001D2B0000}"/>
    <cellStyle name="20 % - Akzent5 2 3 2 2 4 2 2 2" xfId="40591" xr:uid="{00000000-0005-0000-0000-00001E2B0000}"/>
    <cellStyle name="20 % - Akzent5 2 3 2 2 4 2 3" xfId="29770" xr:uid="{00000000-0005-0000-0000-00001F2B0000}"/>
    <cellStyle name="20 % - Akzent5 2 3 2 2 4 3" xfId="5525" xr:uid="{00000000-0005-0000-0000-0000202B0000}"/>
    <cellStyle name="20 % - Akzent5 2 3 2 2 4 3 2" xfId="35191" xr:uid="{00000000-0005-0000-0000-0000212B0000}"/>
    <cellStyle name="20 % - Akzent5 2 3 2 2 4 4" xfId="24369" xr:uid="{00000000-0005-0000-0000-0000222B0000}"/>
    <cellStyle name="20 % - Akzent5 2 3 2 2 5" xfId="5526" xr:uid="{00000000-0005-0000-0000-0000232B0000}"/>
    <cellStyle name="20 % - Akzent5 2 3 2 2 5 2" xfId="5527" xr:uid="{00000000-0005-0000-0000-0000242B0000}"/>
    <cellStyle name="20 % - Akzent5 2 3 2 2 5 2 2" xfId="5528" xr:uid="{00000000-0005-0000-0000-0000252B0000}"/>
    <cellStyle name="20 % - Akzent5 2 3 2 2 5 2 2 2" xfId="41265" xr:uid="{00000000-0005-0000-0000-0000262B0000}"/>
    <cellStyle name="20 % - Akzent5 2 3 2 2 5 2 3" xfId="30444" xr:uid="{00000000-0005-0000-0000-0000272B0000}"/>
    <cellStyle name="20 % - Akzent5 2 3 2 2 5 3" xfId="5529" xr:uid="{00000000-0005-0000-0000-0000282B0000}"/>
    <cellStyle name="20 % - Akzent5 2 3 2 2 5 3 2" xfId="35865" xr:uid="{00000000-0005-0000-0000-0000292B0000}"/>
    <cellStyle name="20 % - Akzent5 2 3 2 2 5 4" xfId="25043" xr:uid="{00000000-0005-0000-0000-00002A2B0000}"/>
    <cellStyle name="20 % - Akzent5 2 3 2 2 6" xfId="5530" xr:uid="{00000000-0005-0000-0000-00002B2B0000}"/>
    <cellStyle name="20 % - Akzent5 2 3 2 2 6 2" xfId="5531" xr:uid="{00000000-0005-0000-0000-00002C2B0000}"/>
    <cellStyle name="20 % - Akzent5 2 3 2 2 6 2 2" xfId="5532" xr:uid="{00000000-0005-0000-0000-00002D2B0000}"/>
    <cellStyle name="20 % - Akzent5 2 3 2 2 6 2 2 2" xfId="41939" xr:uid="{00000000-0005-0000-0000-00002E2B0000}"/>
    <cellStyle name="20 % - Akzent5 2 3 2 2 6 2 3" xfId="31118" xr:uid="{00000000-0005-0000-0000-00002F2B0000}"/>
    <cellStyle name="20 % - Akzent5 2 3 2 2 6 3" xfId="5533" xr:uid="{00000000-0005-0000-0000-0000302B0000}"/>
    <cellStyle name="20 % - Akzent5 2 3 2 2 6 3 2" xfId="36539" xr:uid="{00000000-0005-0000-0000-0000312B0000}"/>
    <cellStyle name="20 % - Akzent5 2 3 2 2 6 4" xfId="25717" xr:uid="{00000000-0005-0000-0000-0000322B0000}"/>
    <cellStyle name="20 % - Akzent5 2 3 2 2 7" xfId="5534" xr:uid="{00000000-0005-0000-0000-0000332B0000}"/>
    <cellStyle name="20 % - Akzent5 2 3 2 2 7 2" xfId="5535" xr:uid="{00000000-0005-0000-0000-0000342B0000}"/>
    <cellStyle name="20 % - Akzent5 2 3 2 2 7 2 2" xfId="5536" xr:uid="{00000000-0005-0000-0000-0000352B0000}"/>
    <cellStyle name="20 % - Akzent5 2 3 2 2 7 2 2 2" xfId="42613" xr:uid="{00000000-0005-0000-0000-0000362B0000}"/>
    <cellStyle name="20 % - Akzent5 2 3 2 2 7 2 3" xfId="31792" xr:uid="{00000000-0005-0000-0000-0000372B0000}"/>
    <cellStyle name="20 % - Akzent5 2 3 2 2 7 3" xfId="5537" xr:uid="{00000000-0005-0000-0000-0000382B0000}"/>
    <cellStyle name="20 % - Akzent5 2 3 2 2 7 3 2" xfId="37213" xr:uid="{00000000-0005-0000-0000-0000392B0000}"/>
    <cellStyle name="20 % - Akzent5 2 3 2 2 7 4" xfId="26391" xr:uid="{00000000-0005-0000-0000-00003A2B0000}"/>
    <cellStyle name="20 % - Akzent5 2 3 2 2 8" xfId="5538" xr:uid="{00000000-0005-0000-0000-00003B2B0000}"/>
    <cellStyle name="20 % - Akzent5 2 3 2 2 8 2" xfId="5539" xr:uid="{00000000-0005-0000-0000-00003C2B0000}"/>
    <cellStyle name="20 % - Akzent5 2 3 2 2 8 2 2" xfId="5540" xr:uid="{00000000-0005-0000-0000-00003D2B0000}"/>
    <cellStyle name="20 % - Akzent5 2 3 2 2 8 2 2 2" xfId="43306" xr:uid="{00000000-0005-0000-0000-00003E2B0000}"/>
    <cellStyle name="20 % - Akzent5 2 3 2 2 8 2 3" xfId="32485" xr:uid="{00000000-0005-0000-0000-00003F2B0000}"/>
    <cellStyle name="20 % - Akzent5 2 3 2 2 8 3" xfId="5541" xr:uid="{00000000-0005-0000-0000-0000402B0000}"/>
    <cellStyle name="20 % - Akzent5 2 3 2 2 8 3 2" xfId="37905" xr:uid="{00000000-0005-0000-0000-0000412B0000}"/>
    <cellStyle name="20 % - Akzent5 2 3 2 2 8 4" xfId="27084" xr:uid="{00000000-0005-0000-0000-0000422B0000}"/>
    <cellStyle name="20 % - Akzent5 2 3 2 2 9" xfId="5542" xr:uid="{00000000-0005-0000-0000-0000432B0000}"/>
    <cellStyle name="20 % - Akzent5 2 3 2 2 9 2" xfId="5543" xr:uid="{00000000-0005-0000-0000-0000442B0000}"/>
    <cellStyle name="20 % - Akzent5 2 3 2 2 9 2 2" xfId="38581" xr:uid="{00000000-0005-0000-0000-0000452B0000}"/>
    <cellStyle name="20 % - Akzent5 2 3 2 2 9 3" xfId="27760" xr:uid="{00000000-0005-0000-0000-0000462B0000}"/>
    <cellStyle name="20 % - Akzent5 2 3 2 3" xfId="5544" xr:uid="{00000000-0005-0000-0000-0000472B0000}"/>
    <cellStyle name="20 % - Akzent5 2 3 2 3 2" xfId="5545" xr:uid="{00000000-0005-0000-0000-0000482B0000}"/>
    <cellStyle name="20 % - Akzent5 2 3 2 3 2 2" xfId="5546" xr:uid="{00000000-0005-0000-0000-0000492B0000}"/>
    <cellStyle name="20 % - Akzent5 2 3 2 3 2 2 2" xfId="38864" xr:uid="{00000000-0005-0000-0000-00004A2B0000}"/>
    <cellStyle name="20 % - Akzent5 2 3 2 3 2 3" xfId="28043" xr:uid="{00000000-0005-0000-0000-00004B2B0000}"/>
    <cellStyle name="20 % - Akzent5 2 3 2 3 3" xfId="5547" xr:uid="{00000000-0005-0000-0000-00004C2B0000}"/>
    <cellStyle name="20 % - Akzent5 2 3 2 3 3 2" xfId="33464" xr:uid="{00000000-0005-0000-0000-00004D2B0000}"/>
    <cellStyle name="20 % - Akzent5 2 3 2 3 4" xfId="22642" xr:uid="{00000000-0005-0000-0000-00004E2B0000}"/>
    <cellStyle name="20 % - Akzent5 2 3 2 4" xfId="5548" xr:uid="{00000000-0005-0000-0000-00004F2B0000}"/>
    <cellStyle name="20 % - Akzent5 2 3 2 4 2" xfId="5549" xr:uid="{00000000-0005-0000-0000-0000502B0000}"/>
    <cellStyle name="20 % - Akzent5 2 3 2 4 2 2" xfId="5550" xr:uid="{00000000-0005-0000-0000-0000512B0000}"/>
    <cellStyle name="20 % - Akzent5 2 3 2 4 2 2 2" xfId="39522" xr:uid="{00000000-0005-0000-0000-0000522B0000}"/>
    <cellStyle name="20 % - Akzent5 2 3 2 4 2 3" xfId="28701" xr:uid="{00000000-0005-0000-0000-0000532B0000}"/>
    <cellStyle name="20 % - Akzent5 2 3 2 4 3" xfId="5551" xr:uid="{00000000-0005-0000-0000-0000542B0000}"/>
    <cellStyle name="20 % - Akzent5 2 3 2 4 3 2" xfId="34122" xr:uid="{00000000-0005-0000-0000-0000552B0000}"/>
    <cellStyle name="20 % - Akzent5 2 3 2 4 4" xfId="23300" xr:uid="{00000000-0005-0000-0000-0000562B0000}"/>
    <cellStyle name="20 % - Akzent5 2 3 2 5" xfId="5552" xr:uid="{00000000-0005-0000-0000-0000572B0000}"/>
    <cellStyle name="20 % - Akzent5 2 3 2 5 2" xfId="5553" xr:uid="{00000000-0005-0000-0000-0000582B0000}"/>
    <cellStyle name="20 % - Akzent5 2 3 2 5 2 2" xfId="5554" xr:uid="{00000000-0005-0000-0000-0000592B0000}"/>
    <cellStyle name="20 % - Akzent5 2 3 2 5 2 2 2" xfId="40196" xr:uid="{00000000-0005-0000-0000-00005A2B0000}"/>
    <cellStyle name="20 % - Akzent5 2 3 2 5 2 3" xfId="29375" xr:uid="{00000000-0005-0000-0000-00005B2B0000}"/>
    <cellStyle name="20 % - Akzent5 2 3 2 5 3" xfId="5555" xr:uid="{00000000-0005-0000-0000-00005C2B0000}"/>
    <cellStyle name="20 % - Akzent5 2 3 2 5 3 2" xfId="34796" xr:uid="{00000000-0005-0000-0000-00005D2B0000}"/>
    <cellStyle name="20 % - Akzent5 2 3 2 5 4" xfId="23974" xr:uid="{00000000-0005-0000-0000-00005E2B0000}"/>
    <cellStyle name="20 % - Akzent5 2 3 2 6" xfId="5556" xr:uid="{00000000-0005-0000-0000-00005F2B0000}"/>
    <cellStyle name="20 % - Akzent5 2 3 2 6 2" xfId="5557" xr:uid="{00000000-0005-0000-0000-0000602B0000}"/>
    <cellStyle name="20 % - Akzent5 2 3 2 6 2 2" xfId="5558" xr:uid="{00000000-0005-0000-0000-0000612B0000}"/>
    <cellStyle name="20 % - Akzent5 2 3 2 6 2 2 2" xfId="40870" xr:uid="{00000000-0005-0000-0000-0000622B0000}"/>
    <cellStyle name="20 % - Akzent5 2 3 2 6 2 3" xfId="30049" xr:uid="{00000000-0005-0000-0000-0000632B0000}"/>
    <cellStyle name="20 % - Akzent5 2 3 2 6 3" xfId="5559" xr:uid="{00000000-0005-0000-0000-0000642B0000}"/>
    <cellStyle name="20 % - Akzent5 2 3 2 6 3 2" xfId="35470" xr:uid="{00000000-0005-0000-0000-0000652B0000}"/>
    <cellStyle name="20 % - Akzent5 2 3 2 6 4" xfId="24648" xr:uid="{00000000-0005-0000-0000-0000662B0000}"/>
    <cellStyle name="20 % - Akzent5 2 3 2 7" xfId="5560" xr:uid="{00000000-0005-0000-0000-0000672B0000}"/>
    <cellStyle name="20 % - Akzent5 2 3 2 7 2" xfId="5561" xr:uid="{00000000-0005-0000-0000-0000682B0000}"/>
    <cellStyle name="20 % - Akzent5 2 3 2 7 2 2" xfId="5562" xr:uid="{00000000-0005-0000-0000-0000692B0000}"/>
    <cellStyle name="20 % - Akzent5 2 3 2 7 2 2 2" xfId="41544" xr:uid="{00000000-0005-0000-0000-00006A2B0000}"/>
    <cellStyle name="20 % - Akzent5 2 3 2 7 2 3" xfId="30723" xr:uid="{00000000-0005-0000-0000-00006B2B0000}"/>
    <cellStyle name="20 % - Akzent5 2 3 2 7 3" xfId="5563" xr:uid="{00000000-0005-0000-0000-00006C2B0000}"/>
    <cellStyle name="20 % - Akzent5 2 3 2 7 3 2" xfId="36144" xr:uid="{00000000-0005-0000-0000-00006D2B0000}"/>
    <cellStyle name="20 % - Akzent5 2 3 2 7 4" xfId="25322" xr:uid="{00000000-0005-0000-0000-00006E2B0000}"/>
    <cellStyle name="20 % - Akzent5 2 3 2 8" xfId="5564" xr:uid="{00000000-0005-0000-0000-00006F2B0000}"/>
    <cellStyle name="20 % - Akzent5 2 3 2 8 2" xfId="5565" xr:uid="{00000000-0005-0000-0000-0000702B0000}"/>
    <cellStyle name="20 % - Akzent5 2 3 2 8 2 2" xfId="5566" xr:uid="{00000000-0005-0000-0000-0000712B0000}"/>
    <cellStyle name="20 % - Akzent5 2 3 2 8 2 2 2" xfId="42218" xr:uid="{00000000-0005-0000-0000-0000722B0000}"/>
    <cellStyle name="20 % - Akzent5 2 3 2 8 2 3" xfId="31397" xr:uid="{00000000-0005-0000-0000-0000732B0000}"/>
    <cellStyle name="20 % - Akzent5 2 3 2 8 3" xfId="5567" xr:uid="{00000000-0005-0000-0000-0000742B0000}"/>
    <cellStyle name="20 % - Akzent5 2 3 2 8 3 2" xfId="36818" xr:uid="{00000000-0005-0000-0000-0000752B0000}"/>
    <cellStyle name="20 % - Akzent5 2 3 2 8 4" xfId="25996" xr:uid="{00000000-0005-0000-0000-0000762B0000}"/>
    <cellStyle name="20 % - Akzent5 2 3 2 9" xfId="5568" xr:uid="{00000000-0005-0000-0000-0000772B0000}"/>
    <cellStyle name="20 % - Akzent5 2 3 2 9 2" xfId="5569" xr:uid="{00000000-0005-0000-0000-0000782B0000}"/>
    <cellStyle name="20 % - Akzent5 2 3 2 9 2 2" xfId="5570" xr:uid="{00000000-0005-0000-0000-0000792B0000}"/>
    <cellStyle name="20 % - Akzent5 2 3 2 9 2 2 2" xfId="42911" xr:uid="{00000000-0005-0000-0000-00007A2B0000}"/>
    <cellStyle name="20 % - Akzent5 2 3 2 9 2 3" xfId="32090" xr:uid="{00000000-0005-0000-0000-00007B2B0000}"/>
    <cellStyle name="20 % - Akzent5 2 3 2 9 3" xfId="5571" xr:uid="{00000000-0005-0000-0000-00007C2B0000}"/>
    <cellStyle name="20 % - Akzent5 2 3 2 9 3 2" xfId="37510" xr:uid="{00000000-0005-0000-0000-00007D2B0000}"/>
    <cellStyle name="20 % - Akzent5 2 3 2 9 4" xfId="26689" xr:uid="{00000000-0005-0000-0000-00007E2B0000}"/>
    <cellStyle name="20 % - Akzent5 2 3 3" xfId="5572" xr:uid="{00000000-0005-0000-0000-00007F2B0000}"/>
    <cellStyle name="20 % - Akzent5 2 3 3 10" xfId="5573" xr:uid="{00000000-0005-0000-0000-0000802B0000}"/>
    <cellStyle name="20 % - Akzent5 2 3 3 10 2" xfId="32918" xr:uid="{00000000-0005-0000-0000-0000812B0000}"/>
    <cellStyle name="20 % - Akzent5 2 3 3 11" xfId="22096" xr:uid="{00000000-0005-0000-0000-0000822B0000}"/>
    <cellStyle name="20 % - Akzent5 2 3 3 2" xfId="5574" xr:uid="{00000000-0005-0000-0000-0000832B0000}"/>
    <cellStyle name="20 % - Akzent5 2 3 3 2 2" xfId="5575" xr:uid="{00000000-0005-0000-0000-0000842B0000}"/>
    <cellStyle name="20 % - Akzent5 2 3 3 2 2 2" xfId="5576" xr:uid="{00000000-0005-0000-0000-0000852B0000}"/>
    <cellStyle name="20 % - Akzent5 2 3 3 2 2 2 2" xfId="38996" xr:uid="{00000000-0005-0000-0000-0000862B0000}"/>
    <cellStyle name="20 % - Akzent5 2 3 3 2 2 3" xfId="28175" xr:uid="{00000000-0005-0000-0000-0000872B0000}"/>
    <cellStyle name="20 % - Akzent5 2 3 3 2 3" xfId="5577" xr:uid="{00000000-0005-0000-0000-0000882B0000}"/>
    <cellStyle name="20 % - Akzent5 2 3 3 2 3 2" xfId="33596" xr:uid="{00000000-0005-0000-0000-0000892B0000}"/>
    <cellStyle name="20 % - Akzent5 2 3 3 2 4" xfId="22774" xr:uid="{00000000-0005-0000-0000-00008A2B0000}"/>
    <cellStyle name="20 % - Akzent5 2 3 3 3" xfId="5578" xr:uid="{00000000-0005-0000-0000-00008B2B0000}"/>
    <cellStyle name="20 % - Akzent5 2 3 3 3 2" xfId="5579" xr:uid="{00000000-0005-0000-0000-00008C2B0000}"/>
    <cellStyle name="20 % - Akzent5 2 3 3 3 2 2" xfId="5580" xr:uid="{00000000-0005-0000-0000-00008D2B0000}"/>
    <cellStyle name="20 % - Akzent5 2 3 3 3 2 2 2" xfId="39654" xr:uid="{00000000-0005-0000-0000-00008E2B0000}"/>
    <cellStyle name="20 % - Akzent5 2 3 3 3 2 3" xfId="28833" xr:uid="{00000000-0005-0000-0000-00008F2B0000}"/>
    <cellStyle name="20 % - Akzent5 2 3 3 3 3" xfId="5581" xr:uid="{00000000-0005-0000-0000-0000902B0000}"/>
    <cellStyle name="20 % - Akzent5 2 3 3 3 3 2" xfId="34254" xr:uid="{00000000-0005-0000-0000-0000912B0000}"/>
    <cellStyle name="20 % - Akzent5 2 3 3 3 4" xfId="23432" xr:uid="{00000000-0005-0000-0000-0000922B0000}"/>
    <cellStyle name="20 % - Akzent5 2 3 3 4" xfId="5582" xr:uid="{00000000-0005-0000-0000-0000932B0000}"/>
    <cellStyle name="20 % - Akzent5 2 3 3 4 2" xfId="5583" xr:uid="{00000000-0005-0000-0000-0000942B0000}"/>
    <cellStyle name="20 % - Akzent5 2 3 3 4 2 2" xfId="5584" xr:uid="{00000000-0005-0000-0000-0000952B0000}"/>
    <cellStyle name="20 % - Akzent5 2 3 3 4 2 2 2" xfId="40328" xr:uid="{00000000-0005-0000-0000-0000962B0000}"/>
    <cellStyle name="20 % - Akzent5 2 3 3 4 2 3" xfId="29507" xr:uid="{00000000-0005-0000-0000-0000972B0000}"/>
    <cellStyle name="20 % - Akzent5 2 3 3 4 3" xfId="5585" xr:uid="{00000000-0005-0000-0000-0000982B0000}"/>
    <cellStyle name="20 % - Akzent5 2 3 3 4 3 2" xfId="34928" xr:uid="{00000000-0005-0000-0000-0000992B0000}"/>
    <cellStyle name="20 % - Akzent5 2 3 3 4 4" xfId="24106" xr:uid="{00000000-0005-0000-0000-00009A2B0000}"/>
    <cellStyle name="20 % - Akzent5 2 3 3 5" xfId="5586" xr:uid="{00000000-0005-0000-0000-00009B2B0000}"/>
    <cellStyle name="20 % - Akzent5 2 3 3 5 2" xfId="5587" xr:uid="{00000000-0005-0000-0000-00009C2B0000}"/>
    <cellStyle name="20 % - Akzent5 2 3 3 5 2 2" xfId="5588" xr:uid="{00000000-0005-0000-0000-00009D2B0000}"/>
    <cellStyle name="20 % - Akzent5 2 3 3 5 2 2 2" xfId="41002" xr:uid="{00000000-0005-0000-0000-00009E2B0000}"/>
    <cellStyle name="20 % - Akzent5 2 3 3 5 2 3" xfId="30181" xr:uid="{00000000-0005-0000-0000-00009F2B0000}"/>
    <cellStyle name="20 % - Akzent5 2 3 3 5 3" xfId="5589" xr:uid="{00000000-0005-0000-0000-0000A02B0000}"/>
    <cellStyle name="20 % - Akzent5 2 3 3 5 3 2" xfId="35602" xr:uid="{00000000-0005-0000-0000-0000A12B0000}"/>
    <cellStyle name="20 % - Akzent5 2 3 3 5 4" xfId="24780" xr:uid="{00000000-0005-0000-0000-0000A22B0000}"/>
    <cellStyle name="20 % - Akzent5 2 3 3 6" xfId="5590" xr:uid="{00000000-0005-0000-0000-0000A32B0000}"/>
    <cellStyle name="20 % - Akzent5 2 3 3 6 2" xfId="5591" xr:uid="{00000000-0005-0000-0000-0000A42B0000}"/>
    <cellStyle name="20 % - Akzent5 2 3 3 6 2 2" xfId="5592" xr:uid="{00000000-0005-0000-0000-0000A52B0000}"/>
    <cellStyle name="20 % - Akzent5 2 3 3 6 2 2 2" xfId="41676" xr:uid="{00000000-0005-0000-0000-0000A62B0000}"/>
    <cellStyle name="20 % - Akzent5 2 3 3 6 2 3" xfId="30855" xr:uid="{00000000-0005-0000-0000-0000A72B0000}"/>
    <cellStyle name="20 % - Akzent5 2 3 3 6 3" xfId="5593" xr:uid="{00000000-0005-0000-0000-0000A82B0000}"/>
    <cellStyle name="20 % - Akzent5 2 3 3 6 3 2" xfId="36276" xr:uid="{00000000-0005-0000-0000-0000A92B0000}"/>
    <cellStyle name="20 % - Akzent5 2 3 3 6 4" xfId="25454" xr:uid="{00000000-0005-0000-0000-0000AA2B0000}"/>
    <cellStyle name="20 % - Akzent5 2 3 3 7" xfId="5594" xr:uid="{00000000-0005-0000-0000-0000AB2B0000}"/>
    <cellStyle name="20 % - Akzent5 2 3 3 7 2" xfId="5595" xr:uid="{00000000-0005-0000-0000-0000AC2B0000}"/>
    <cellStyle name="20 % - Akzent5 2 3 3 7 2 2" xfId="5596" xr:uid="{00000000-0005-0000-0000-0000AD2B0000}"/>
    <cellStyle name="20 % - Akzent5 2 3 3 7 2 2 2" xfId="42350" xr:uid="{00000000-0005-0000-0000-0000AE2B0000}"/>
    <cellStyle name="20 % - Akzent5 2 3 3 7 2 3" xfId="31529" xr:uid="{00000000-0005-0000-0000-0000AF2B0000}"/>
    <cellStyle name="20 % - Akzent5 2 3 3 7 3" xfId="5597" xr:uid="{00000000-0005-0000-0000-0000B02B0000}"/>
    <cellStyle name="20 % - Akzent5 2 3 3 7 3 2" xfId="36950" xr:uid="{00000000-0005-0000-0000-0000B12B0000}"/>
    <cellStyle name="20 % - Akzent5 2 3 3 7 4" xfId="26128" xr:uid="{00000000-0005-0000-0000-0000B22B0000}"/>
    <cellStyle name="20 % - Akzent5 2 3 3 8" xfId="5598" xr:uid="{00000000-0005-0000-0000-0000B32B0000}"/>
    <cellStyle name="20 % - Akzent5 2 3 3 8 2" xfId="5599" xr:uid="{00000000-0005-0000-0000-0000B42B0000}"/>
    <cellStyle name="20 % - Akzent5 2 3 3 8 2 2" xfId="5600" xr:uid="{00000000-0005-0000-0000-0000B52B0000}"/>
    <cellStyle name="20 % - Akzent5 2 3 3 8 2 2 2" xfId="43043" xr:uid="{00000000-0005-0000-0000-0000B62B0000}"/>
    <cellStyle name="20 % - Akzent5 2 3 3 8 2 3" xfId="32222" xr:uid="{00000000-0005-0000-0000-0000B72B0000}"/>
    <cellStyle name="20 % - Akzent5 2 3 3 8 3" xfId="5601" xr:uid="{00000000-0005-0000-0000-0000B82B0000}"/>
    <cellStyle name="20 % - Akzent5 2 3 3 8 3 2" xfId="37642" xr:uid="{00000000-0005-0000-0000-0000B92B0000}"/>
    <cellStyle name="20 % - Akzent5 2 3 3 8 4" xfId="26821" xr:uid="{00000000-0005-0000-0000-0000BA2B0000}"/>
    <cellStyle name="20 % - Akzent5 2 3 3 9" xfId="5602" xr:uid="{00000000-0005-0000-0000-0000BB2B0000}"/>
    <cellStyle name="20 % - Akzent5 2 3 3 9 2" xfId="5603" xr:uid="{00000000-0005-0000-0000-0000BC2B0000}"/>
    <cellStyle name="20 % - Akzent5 2 3 3 9 2 2" xfId="38318" xr:uid="{00000000-0005-0000-0000-0000BD2B0000}"/>
    <cellStyle name="20 % - Akzent5 2 3 3 9 3" xfId="27497" xr:uid="{00000000-0005-0000-0000-0000BE2B0000}"/>
    <cellStyle name="20 % - Akzent5 2 3 4" xfId="5604" xr:uid="{00000000-0005-0000-0000-0000BF2B0000}"/>
    <cellStyle name="20 % - Akzent5 2 3 4 10" xfId="5605" xr:uid="{00000000-0005-0000-0000-0000C02B0000}"/>
    <cellStyle name="20 % - Akzent5 2 3 4 10 2" xfId="33049" xr:uid="{00000000-0005-0000-0000-0000C12B0000}"/>
    <cellStyle name="20 % - Akzent5 2 3 4 11" xfId="22227" xr:uid="{00000000-0005-0000-0000-0000C22B0000}"/>
    <cellStyle name="20 % - Akzent5 2 3 4 2" xfId="5606" xr:uid="{00000000-0005-0000-0000-0000C32B0000}"/>
    <cellStyle name="20 % - Akzent5 2 3 4 2 2" xfId="5607" xr:uid="{00000000-0005-0000-0000-0000C42B0000}"/>
    <cellStyle name="20 % - Akzent5 2 3 4 2 2 2" xfId="5608" xr:uid="{00000000-0005-0000-0000-0000C52B0000}"/>
    <cellStyle name="20 % - Akzent5 2 3 4 2 2 2 2" xfId="39127" xr:uid="{00000000-0005-0000-0000-0000C62B0000}"/>
    <cellStyle name="20 % - Akzent5 2 3 4 2 2 3" xfId="28306" xr:uid="{00000000-0005-0000-0000-0000C72B0000}"/>
    <cellStyle name="20 % - Akzent5 2 3 4 2 3" xfId="5609" xr:uid="{00000000-0005-0000-0000-0000C82B0000}"/>
    <cellStyle name="20 % - Akzent5 2 3 4 2 3 2" xfId="33727" xr:uid="{00000000-0005-0000-0000-0000C92B0000}"/>
    <cellStyle name="20 % - Akzent5 2 3 4 2 4" xfId="22905" xr:uid="{00000000-0005-0000-0000-0000CA2B0000}"/>
    <cellStyle name="20 % - Akzent5 2 3 4 3" xfId="5610" xr:uid="{00000000-0005-0000-0000-0000CB2B0000}"/>
    <cellStyle name="20 % - Akzent5 2 3 4 3 2" xfId="5611" xr:uid="{00000000-0005-0000-0000-0000CC2B0000}"/>
    <cellStyle name="20 % - Akzent5 2 3 4 3 2 2" xfId="5612" xr:uid="{00000000-0005-0000-0000-0000CD2B0000}"/>
    <cellStyle name="20 % - Akzent5 2 3 4 3 2 2 2" xfId="39785" xr:uid="{00000000-0005-0000-0000-0000CE2B0000}"/>
    <cellStyle name="20 % - Akzent5 2 3 4 3 2 3" xfId="28964" xr:uid="{00000000-0005-0000-0000-0000CF2B0000}"/>
    <cellStyle name="20 % - Akzent5 2 3 4 3 3" xfId="5613" xr:uid="{00000000-0005-0000-0000-0000D02B0000}"/>
    <cellStyle name="20 % - Akzent5 2 3 4 3 3 2" xfId="34385" xr:uid="{00000000-0005-0000-0000-0000D12B0000}"/>
    <cellStyle name="20 % - Akzent5 2 3 4 3 4" xfId="23563" xr:uid="{00000000-0005-0000-0000-0000D22B0000}"/>
    <cellStyle name="20 % - Akzent5 2 3 4 4" xfId="5614" xr:uid="{00000000-0005-0000-0000-0000D32B0000}"/>
    <cellStyle name="20 % - Akzent5 2 3 4 4 2" xfId="5615" xr:uid="{00000000-0005-0000-0000-0000D42B0000}"/>
    <cellStyle name="20 % - Akzent5 2 3 4 4 2 2" xfId="5616" xr:uid="{00000000-0005-0000-0000-0000D52B0000}"/>
    <cellStyle name="20 % - Akzent5 2 3 4 4 2 2 2" xfId="40459" xr:uid="{00000000-0005-0000-0000-0000D62B0000}"/>
    <cellStyle name="20 % - Akzent5 2 3 4 4 2 3" xfId="29638" xr:uid="{00000000-0005-0000-0000-0000D72B0000}"/>
    <cellStyle name="20 % - Akzent5 2 3 4 4 3" xfId="5617" xr:uid="{00000000-0005-0000-0000-0000D82B0000}"/>
    <cellStyle name="20 % - Akzent5 2 3 4 4 3 2" xfId="35059" xr:uid="{00000000-0005-0000-0000-0000D92B0000}"/>
    <cellStyle name="20 % - Akzent5 2 3 4 4 4" xfId="24237" xr:uid="{00000000-0005-0000-0000-0000DA2B0000}"/>
    <cellStyle name="20 % - Akzent5 2 3 4 5" xfId="5618" xr:uid="{00000000-0005-0000-0000-0000DB2B0000}"/>
    <cellStyle name="20 % - Akzent5 2 3 4 5 2" xfId="5619" xr:uid="{00000000-0005-0000-0000-0000DC2B0000}"/>
    <cellStyle name="20 % - Akzent5 2 3 4 5 2 2" xfId="5620" xr:uid="{00000000-0005-0000-0000-0000DD2B0000}"/>
    <cellStyle name="20 % - Akzent5 2 3 4 5 2 2 2" xfId="41133" xr:uid="{00000000-0005-0000-0000-0000DE2B0000}"/>
    <cellStyle name="20 % - Akzent5 2 3 4 5 2 3" xfId="30312" xr:uid="{00000000-0005-0000-0000-0000DF2B0000}"/>
    <cellStyle name="20 % - Akzent5 2 3 4 5 3" xfId="5621" xr:uid="{00000000-0005-0000-0000-0000E02B0000}"/>
    <cellStyle name="20 % - Akzent5 2 3 4 5 3 2" xfId="35733" xr:uid="{00000000-0005-0000-0000-0000E12B0000}"/>
    <cellStyle name="20 % - Akzent5 2 3 4 5 4" xfId="24911" xr:uid="{00000000-0005-0000-0000-0000E22B0000}"/>
    <cellStyle name="20 % - Akzent5 2 3 4 6" xfId="5622" xr:uid="{00000000-0005-0000-0000-0000E32B0000}"/>
    <cellStyle name="20 % - Akzent5 2 3 4 6 2" xfId="5623" xr:uid="{00000000-0005-0000-0000-0000E42B0000}"/>
    <cellStyle name="20 % - Akzent5 2 3 4 6 2 2" xfId="5624" xr:uid="{00000000-0005-0000-0000-0000E52B0000}"/>
    <cellStyle name="20 % - Akzent5 2 3 4 6 2 2 2" xfId="41807" xr:uid="{00000000-0005-0000-0000-0000E62B0000}"/>
    <cellStyle name="20 % - Akzent5 2 3 4 6 2 3" xfId="30986" xr:uid="{00000000-0005-0000-0000-0000E72B0000}"/>
    <cellStyle name="20 % - Akzent5 2 3 4 6 3" xfId="5625" xr:uid="{00000000-0005-0000-0000-0000E82B0000}"/>
    <cellStyle name="20 % - Akzent5 2 3 4 6 3 2" xfId="36407" xr:uid="{00000000-0005-0000-0000-0000E92B0000}"/>
    <cellStyle name="20 % - Akzent5 2 3 4 6 4" xfId="25585" xr:uid="{00000000-0005-0000-0000-0000EA2B0000}"/>
    <cellStyle name="20 % - Akzent5 2 3 4 7" xfId="5626" xr:uid="{00000000-0005-0000-0000-0000EB2B0000}"/>
    <cellStyle name="20 % - Akzent5 2 3 4 7 2" xfId="5627" xr:uid="{00000000-0005-0000-0000-0000EC2B0000}"/>
    <cellStyle name="20 % - Akzent5 2 3 4 7 2 2" xfId="5628" xr:uid="{00000000-0005-0000-0000-0000ED2B0000}"/>
    <cellStyle name="20 % - Akzent5 2 3 4 7 2 2 2" xfId="42481" xr:uid="{00000000-0005-0000-0000-0000EE2B0000}"/>
    <cellStyle name="20 % - Akzent5 2 3 4 7 2 3" xfId="31660" xr:uid="{00000000-0005-0000-0000-0000EF2B0000}"/>
    <cellStyle name="20 % - Akzent5 2 3 4 7 3" xfId="5629" xr:uid="{00000000-0005-0000-0000-0000F02B0000}"/>
    <cellStyle name="20 % - Akzent5 2 3 4 7 3 2" xfId="37081" xr:uid="{00000000-0005-0000-0000-0000F12B0000}"/>
    <cellStyle name="20 % - Akzent5 2 3 4 7 4" xfId="26259" xr:uid="{00000000-0005-0000-0000-0000F22B0000}"/>
    <cellStyle name="20 % - Akzent5 2 3 4 8" xfId="5630" xr:uid="{00000000-0005-0000-0000-0000F32B0000}"/>
    <cellStyle name="20 % - Akzent5 2 3 4 8 2" xfId="5631" xr:uid="{00000000-0005-0000-0000-0000F42B0000}"/>
    <cellStyle name="20 % - Akzent5 2 3 4 8 2 2" xfId="5632" xr:uid="{00000000-0005-0000-0000-0000F52B0000}"/>
    <cellStyle name="20 % - Akzent5 2 3 4 8 2 2 2" xfId="43174" xr:uid="{00000000-0005-0000-0000-0000F62B0000}"/>
    <cellStyle name="20 % - Akzent5 2 3 4 8 2 3" xfId="32353" xr:uid="{00000000-0005-0000-0000-0000F72B0000}"/>
    <cellStyle name="20 % - Akzent5 2 3 4 8 3" xfId="5633" xr:uid="{00000000-0005-0000-0000-0000F82B0000}"/>
    <cellStyle name="20 % - Akzent5 2 3 4 8 3 2" xfId="37773" xr:uid="{00000000-0005-0000-0000-0000F92B0000}"/>
    <cellStyle name="20 % - Akzent5 2 3 4 8 4" xfId="26952" xr:uid="{00000000-0005-0000-0000-0000FA2B0000}"/>
    <cellStyle name="20 % - Akzent5 2 3 4 9" xfId="5634" xr:uid="{00000000-0005-0000-0000-0000FB2B0000}"/>
    <cellStyle name="20 % - Akzent5 2 3 4 9 2" xfId="5635" xr:uid="{00000000-0005-0000-0000-0000FC2B0000}"/>
    <cellStyle name="20 % - Akzent5 2 3 4 9 2 2" xfId="38449" xr:uid="{00000000-0005-0000-0000-0000FD2B0000}"/>
    <cellStyle name="20 % - Akzent5 2 3 4 9 3" xfId="27628" xr:uid="{00000000-0005-0000-0000-0000FE2B0000}"/>
    <cellStyle name="20 % - Akzent5 2 3 5" xfId="5636" xr:uid="{00000000-0005-0000-0000-0000FF2B0000}"/>
    <cellStyle name="20 % - Akzent5 2 3 5 2" xfId="5637" xr:uid="{00000000-0005-0000-0000-0000002C0000}"/>
    <cellStyle name="20 % - Akzent5 2 3 5 2 2" xfId="5638" xr:uid="{00000000-0005-0000-0000-0000012C0000}"/>
    <cellStyle name="20 % - Akzent5 2 3 5 2 2 2" xfId="38732" xr:uid="{00000000-0005-0000-0000-0000022C0000}"/>
    <cellStyle name="20 % - Akzent5 2 3 5 2 3" xfId="27911" xr:uid="{00000000-0005-0000-0000-0000032C0000}"/>
    <cellStyle name="20 % - Akzent5 2 3 5 3" xfId="5639" xr:uid="{00000000-0005-0000-0000-0000042C0000}"/>
    <cellStyle name="20 % - Akzent5 2 3 5 3 2" xfId="33332" xr:uid="{00000000-0005-0000-0000-0000052C0000}"/>
    <cellStyle name="20 % - Akzent5 2 3 5 4" xfId="22510" xr:uid="{00000000-0005-0000-0000-0000062C0000}"/>
    <cellStyle name="20 % - Akzent5 2 3 6" xfId="5640" xr:uid="{00000000-0005-0000-0000-0000072C0000}"/>
    <cellStyle name="20 % - Akzent5 2 3 6 2" xfId="5641" xr:uid="{00000000-0005-0000-0000-0000082C0000}"/>
    <cellStyle name="20 % - Akzent5 2 3 6 2 2" xfId="5642" xr:uid="{00000000-0005-0000-0000-0000092C0000}"/>
    <cellStyle name="20 % - Akzent5 2 3 6 2 2 2" xfId="39390" xr:uid="{00000000-0005-0000-0000-00000A2C0000}"/>
    <cellStyle name="20 % - Akzent5 2 3 6 2 3" xfId="28569" xr:uid="{00000000-0005-0000-0000-00000B2C0000}"/>
    <cellStyle name="20 % - Akzent5 2 3 6 3" xfId="5643" xr:uid="{00000000-0005-0000-0000-00000C2C0000}"/>
    <cellStyle name="20 % - Akzent5 2 3 6 3 2" xfId="33990" xr:uid="{00000000-0005-0000-0000-00000D2C0000}"/>
    <cellStyle name="20 % - Akzent5 2 3 6 4" xfId="23168" xr:uid="{00000000-0005-0000-0000-00000E2C0000}"/>
    <cellStyle name="20 % - Akzent5 2 3 7" xfId="5644" xr:uid="{00000000-0005-0000-0000-00000F2C0000}"/>
    <cellStyle name="20 % - Akzent5 2 3 7 2" xfId="5645" xr:uid="{00000000-0005-0000-0000-0000102C0000}"/>
    <cellStyle name="20 % - Akzent5 2 3 7 2 2" xfId="5646" xr:uid="{00000000-0005-0000-0000-0000112C0000}"/>
    <cellStyle name="20 % - Akzent5 2 3 7 2 2 2" xfId="40064" xr:uid="{00000000-0005-0000-0000-0000122C0000}"/>
    <cellStyle name="20 % - Akzent5 2 3 7 2 3" xfId="29243" xr:uid="{00000000-0005-0000-0000-0000132C0000}"/>
    <cellStyle name="20 % - Akzent5 2 3 7 3" xfId="5647" xr:uid="{00000000-0005-0000-0000-0000142C0000}"/>
    <cellStyle name="20 % - Akzent5 2 3 7 3 2" xfId="34664" xr:uid="{00000000-0005-0000-0000-0000152C0000}"/>
    <cellStyle name="20 % - Akzent5 2 3 7 4" xfId="23842" xr:uid="{00000000-0005-0000-0000-0000162C0000}"/>
    <cellStyle name="20 % - Akzent5 2 3 8" xfId="5648" xr:uid="{00000000-0005-0000-0000-0000172C0000}"/>
    <cellStyle name="20 % - Akzent5 2 3 8 2" xfId="5649" xr:uid="{00000000-0005-0000-0000-0000182C0000}"/>
    <cellStyle name="20 % - Akzent5 2 3 8 2 2" xfId="5650" xr:uid="{00000000-0005-0000-0000-0000192C0000}"/>
    <cellStyle name="20 % - Akzent5 2 3 8 2 2 2" xfId="40738" xr:uid="{00000000-0005-0000-0000-00001A2C0000}"/>
    <cellStyle name="20 % - Akzent5 2 3 8 2 3" xfId="29917" xr:uid="{00000000-0005-0000-0000-00001B2C0000}"/>
    <cellStyle name="20 % - Akzent5 2 3 8 3" xfId="5651" xr:uid="{00000000-0005-0000-0000-00001C2C0000}"/>
    <cellStyle name="20 % - Akzent5 2 3 8 3 2" xfId="35338" xr:uid="{00000000-0005-0000-0000-00001D2C0000}"/>
    <cellStyle name="20 % - Akzent5 2 3 8 4" xfId="24516" xr:uid="{00000000-0005-0000-0000-00001E2C0000}"/>
    <cellStyle name="20 % - Akzent5 2 3 9" xfId="5652" xr:uid="{00000000-0005-0000-0000-00001F2C0000}"/>
    <cellStyle name="20 % - Akzent5 2 3 9 2" xfId="5653" xr:uid="{00000000-0005-0000-0000-0000202C0000}"/>
    <cellStyle name="20 % - Akzent5 2 3 9 2 2" xfId="5654" xr:uid="{00000000-0005-0000-0000-0000212C0000}"/>
    <cellStyle name="20 % - Akzent5 2 3 9 2 2 2" xfId="41412" xr:uid="{00000000-0005-0000-0000-0000222C0000}"/>
    <cellStyle name="20 % - Akzent5 2 3 9 2 3" xfId="30591" xr:uid="{00000000-0005-0000-0000-0000232C0000}"/>
    <cellStyle name="20 % - Akzent5 2 3 9 3" xfId="5655" xr:uid="{00000000-0005-0000-0000-0000242C0000}"/>
    <cellStyle name="20 % - Akzent5 2 3 9 3 2" xfId="36012" xr:uid="{00000000-0005-0000-0000-0000252C0000}"/>
    <cellStyle name="20 % - Akzent5 2 3 9 4" xfId="25190" xr:uid="{00000000-0005-0000-0000-0000262C0000}"/>
    <cellStyle name="20 % - Akzent5 2 4" xfId="5656" xr:uid="{00000000-0005-0000-0000-0000272C0000}"/>
    <cellStyle name="20 % - Akzent5 2 4 10" xfId="5657" xr:uid="{00000000-0005-0000-0000-0000282C0000}"/>
    <cellStyle name="20 % - Akzent5 2 4 10 2" xfId="5658" xr:uid="{00000000-0005-0000-0000-0000292C0000}"/>
    <cellStyle name="20 % - Akzent5 2 4 10 2 2" xfId="38121" xr:uid="{00000000-0005-0000-0000-00002A2C0000}"/>
    <cellStyle name="20 % - Akzent5 2 4 10 3" xfId="27300" xr:uid="{00000000-0005-0000-0000-00002B2C0000}"/>
    <cellStyle name="20 % - Akzent5 2 4 11" xfId="5659" xr:uid="{00000000-0005-0000-0000-00002C2C0000}"/>
    <cellStyle name="20 % - Akzent5 2 4 11 2" xfId="32721" xr:uid="{00000000-0005-0000-0000-00002D2C0000}"/>
    <cellStyle name="20 % - Akzent5 2 4 12" xfId="21899" xr:uid="{00000000-0005-0000-0000-00002E2C0000}"/>
    <cellStyle name="20 % - Akzent5 2 4 2" xfId="5660" xr:uid="{00000000-0005-0000-0000-00002F2C0000}"/>
    <cellStyle name="20 % - Akzent5 2 4 2 10" xfId="5661" xr:uid="{00000000-0005-0000-0000-0000302C0000}"/>
    <cellStyle name="20 % - Akzent5 2 4 2 10 2" xfId="33116" xr:uid="{00000000-0005-0000-0000-0000312C0000}"/>
    <cellStyle name="20 % - Akzent5 2 4 2 11" xfId="22294" xr:uid="{00000000-0005-0000-0000-0000322C0000}"/>
    <cellStyle name="20 % - Akzent5 2 4 2 2" xfId="5662" xr:uid="{00000000-0005-0000-0000-0000332C0000}"/>
    <cellStyle name="20 % - Akzent5 2 4 2 2 2" xfId="5663" xr:uid="{00000000-0005-0000-0000-0000342C0000}"/>
    <cellStyle name="20 % - Akzent5 2 4 2 2 2 2" xfId="5664" xr:uid="{00000000-0005-0000-0000-0000352C0000}"/>
    <cellStyle name="20 % - Akzent5 2 4 2 2 2 2 2" xfId="39194" xr:uid="{00000000-0005-0000-0000-0000362C0000}"/>
    <cellStyle name="20 % - Akzent5 2 4 2 2 2 3" xfId="28373" xr:uid="{00000000-0005-0000-0000-0000372C0000}"/>
    <cellStyle name="20 % - Akzent5 2 4 2 2 3" xfId="5665" xr:uid="{00000000-0005-0000-0000-0000382C0000}"/>
    <cellStyle name="20 % - Akzent5 2 4 2 2 3 2" xfId="33794" xr:uid="{00000000-0005-0000-0000-0000392C0000}"/>
    <cellStyle name="20 % - Akzent5 2 4 2 2 4" xfId="22972" xr:uid="{00000000-0005-0000-0000-00003A2C0000}"/>
    <cellStyle name="20 % - Akzent5 2 4 2 3" xfId="5666" xr:uid="{00000000-0005-0000-0000-00003B2C0000}"/>
    <cellStyle name="20 % - Akzent5 2 4 2 3 2" xfId="5667" xr:uid="{00000000-0005-0000-0000-00003C2C0000}"/>
    <cellStyle name="20 % - Akzent5 2 4 2 3 2 2" xfId="5668" xr:uid="{00000000-0005-0000-0000-00003D2C0000}"/>
    <cellStyle name="20 % - Akzent5 2 4 2 3 2 2 2" xfId="39852" xr:uid="{00000000-0005-0000-0000-00003E2C0000}"/>
    <cellStyle name="20 % - Akzent5 2 4 2 3 2 3" xfId="29031" xr:uid="{00000000-0005-0000-0000-00003F2C0000}"/>
    <cellStyle name="20 % - Akzent5 2 4 2 3 3" xfId="5669" xr:uid="{00000000-0005-0000-0000-0000402C0000}"/>
    <cellStyle name="20 % - Akzent5 2 4 2 3 3 2" xfId="34452" xr:uid="{00000000-0005-0000-0000-0000412C0000}"/>
    <cellStyle name="20 % - Akzent5 2 4 2 3 4" xfId="23630" xr:uid="{00000000-0005-0000-0000-0000422C0000}"/>
    <cellStyle name="20 % - Akzent5 2 4 2 4" xfId="5670" xr:uid="{00000000-0005-0000-0000-0000432C0000}"/>
    <cellStyle name="20 % - Akzent5 2 4 2 4 2" xfId="5671" xr:uid="{00000000-0005-0000-0000-0000442C0000}"/>
    <cellStyle name="20 % - Akzent5 2 4 2 4 2 2" xfId="5672" xr:uid="{00000000-0005-0000-0000-0000452C0000}"/>
    <cellStyle name="20 % - Akzent5 2 4 2 4 2 2 2" xfId="40526" xr:uid="{00000000-0005-0000-0000-0000462C0000}"/>
    <cellStyle name="20 % - Akzent5 2 4 2 4 2 3" xfId="29705" xr:uid="{00000000-0005-0000-0000-0000472C0000}"/>
    <cellStyle name="20 % - Akzent5 2 4 2 4 3" xfId="5673" xr:uid="{00000000-0005-0000-0000-0000482C0000}"/>
    <cellStyle name="20 % - Akzent5 2 4 2 4 3 2" xfId="35126" xr:uid="{00000000-0005-0000-0000-0000492C0000}"/>
    <cellStyle name="20 % - Akzent5 2 4 2 4 4" xfId="24304" xr:uid="{00000000-0005-0000-0000-00004A2C0000}"/>
    <cellStyle name="20 % - Akzent5 2 4 2 5" xfId="5674" xr:uid="{00000000-0005-0000-0000-00004B2C0000}"/>
    <cellStyle name="20 % - Akzent5 2 4 2 5 2" xfId="5675" xr:uid="{00000000-0005-0000-0000-00004C2C0000}"/>
    <cellStyle name="20 % - Akzent5 2 4 2 5 2 2" xfId="5676" xr:uid="{00000000-0005-0000-0000-00004D2C0000}"/>
    <cellStyle name="20 % - Akzent5 2 4 2 5 2 2 2" xfId="41200" xr:uid="{00000000-0005-0000-0000-00004E2C0000}"/>
    <cellStyle name="20 % - Akzent5 2 4 2 5 2 3" xfId="30379" xr:uid="{00000000-0005-0000-0000-00004F2C0000}"/>
    <cellStyle name="20 % - Akzent5 2 4 2 5 3" xfId="5677" xr:uid="{00000000-0005-0000-0000-0000502C0000}"/>
    <cellStyle name="20 % - Akzent5 2 4 2 5 3 2" xfId="35800" xr:uid="{00000000-0005-0000-0000-0000512C0000}"/>
    <cellStyle name="20 % - Akzent5 2 4 2 5 4" xfId="24978" xr:uid="{00000000-0005-0000-0000-0000522C0000}"/>
    <cellStyle name="20 % - Akzent5 2 4 2 6" xfId="5678" xr:uid="{00000000-0005-0000-0000-0000532C0000}"/>
    <cellStyle name="20 % - Akzent5 2 4 2 6 2" xfId="5679" xr:uid="{00000000-0005-0000-0000-0000542C0000}"/>
    <cellStyle name="20 % - Akzent5 2 4 2 6 2 2" xfId="5680" xr:uid="{00000000-0005-0000-0000-0000552C0000}"/>
    <cellStyle name="20 % - Akzent5 2 4 2 6 2 2 2" xfId="41874" xr:uid="{00000000-0005-0000-0000-0000562C0000}"/>
    <cellStyle name="20 % - Akzent5 2 4 2 6 2 3" xfId="31053" xr:uid="{00000000-0005-0000-0000-0000572C0000}"/>
    <cellStyle name="20 % - Akzent5 2 4 2 6 3" xfId="5681" xr:uid="{00000000-0005-0000-0000-0000582C0000}"/>
    <cellStyle name="20 % - Akzent5 2 4 2 6 3 2" xfId="36474" xr:uid="{00000000-0005-0000-0000-0000592C0000}"/>
    <cellStyle name="20 % - Akzent5 2 4 2 6 4" xfId="25652" xr:uid="{00000000-0005-0000-0000-00005A2C0000}"/>
    <cellStyle name="20 % - Akzent5 2 4 2 7" xfId="5682" xr:uid="{00000000-0005-0000-0000-00005B2C0000}"/>
    <cellStyle name="20 % - Akzent5 2 4 2 7 2" xfId="5683" xr:uid="{00000000-0005-0000-0000-00005C2C0000}"/>
    <cellStyle name="20 % - Akzent5 2 4 2 7 2 2" xfId="5684" xr:uid="{00000000-0005-0000-0000-00005D2C0000}"/>
    <cellStyle name="20 % - Akzent5 2 4 2 7 2 2 2" xfId="42548" xr:uid="{00000000-0005-0000-0000-00005E2C0000}"/>
    <cellStyle name="20 % - Akzent5 2 4 2 7 2 3" xfId="31727" xr:uid="{00000000-0005-0000-0000-00005F2C0000}"/>
    <cellStyle name="20 % - Akzent5 2 4 2 7 3" xfId="5685" xr:uid="{00000000-0005-0000-0000-0000602C0000}"/>
    <cellStyle name="20 % - Akzent5 2 4 2 7 3 2" xfId="37148" xr:uid="{00000000-0005-0000-0000-0000612C0000}"/>
    <cellStyle name="20 % - Akzent5 2 4 2 7 4" xfId="26326" xr:uid="{00000000-0005-0000-0000-0000622C0000}"/>
    <cellStyle name="20 % - Akzent5 2 4 2 8" xfId="5686" xr:uid="{00000000-0005-0000-0000-0000632C0000}"/>
    <cellStyle name="20 % - Akzent5 2 4 2 8 2" xfId="5687" xr:uid="{00000000-0005-0000-0000-0000642C0000}"/>
    <cellStyle name="20 % - Akzent5 2 4 2 8 2 2" xfId="5688" xr:uid="{00000000-0005-0000-0000-0000652C0000}"/>
    <cellStyle name="20 % - Akzent5 2 4 2 8 2 2 2" xfId="43241" xr:uid="{00000000-0005-0000-0000-0000662C0000}"/>
    <cellStyle name="20 % - Akzent5 2 4 2 8 2 3" xfId="32420" xr:uid="{00000000-0005-0000-0000-0000672C0000}"/>
    <cellStyle name="20 % - Akzent5 2 4 2 8 3" xfId="5689" xr:uid="{00000000-0005-0000-0000-0000682C0000}"/>
    <cellStyle name="20 % - Akzent5 2 4 2 8 3 2" xfId="37840" xr:uid="{00000000-0005-0000-0000-0000692C0000}"/>
    <cellStyle name="20 % - Akzent5 2 4 2 8 4" xfId="27019" xr:uid="{00000000-0005-0000-0000-00006A2C0000}"/>
    <cellStyle name="20 % - Akzent5 2 4 2 9" xfId="5690" xr:uid="{00000000-0005-0000-0000-00006B2C0000}"/>
    <cellStyle name="20 % - Akzent5 2 4 2 9 2" xfId="5691" xr:uid="{00000000-0005-0000-0000-00006C2C0000}"/>
    <cellStyle name="20 % - Akzent5 2 4 2 9 2 2" xfId="38516" xr:uid="{00000000-0005-0000-0000-00006D2C0000}"/>
    <cellStyle name="20 % - Akzent5 2 4 2 9 3" xfId="27695" xr:uid="{00000000-0005-0000-0000-00006E2C0000}"/>
    <cellStyle name="20 % - Akzent5 2 4 3" xfId="5692" xr:uid="{00000000-0005-0000-0000-00006F2C0000}"/>
    <cellStyle name="20 % - Akzent5 2 4 3 2" xfId="5693" xr:uid="{00000000-0005-0000-0000-0000702C0000}"/>
    <cellStyle name="20 % - Akzent5 2 4 3 2 2" xfId="5694" xr:uid="{00000000-0005-0000-0000-0000712C0000}"/>
    <cellStyle name="20 % - Akzent5 2 4 3 2 2 2" xfId="38799" xr:uid="{00000000-0005-0000-0000-0000722C0000}"/>
    <cellStyle name="20 % - Akzent5 2 4 3 2 3" xfId="27978" xr:uid="{00000000-0005-0000-0000-0000732C0000}"/>
    <cellStyle name="20 % - Akzent5 2 4 3 3" xfId="5695" xr:uid="{00000000-0005-0000-0000-0000742C0000}"/>
    <cellStyle name="20 % - Akzent5 2 4 3 3 2" xfId="33399" xr:uid="{00000000-0005-0000-0000-0000752C0000}"/>
    <cellStyle name="20 % - Akzent5 2 4 3 4" xfId="22577" xr:uid="{00000000-0005-0000-0000-0000762C0000}"/>
    <cellStyle name="20 % - Akzent5 2 4 4" xfId="5696" xr:uid="{00000000-0005-0000-0000-0000772C0000}"/>
    <cellStyle name="20 % - Akzent5 2 4 4 2" xfId="5697" xr:uid="{00000000-0005-0000-0000-0000782C0000}"/>
    <cellStyle name="20 % - Akzent5 2 4 4 2 2" xfId="5698" xr:uid="{00000000-0005-0000-0000-0000792C0000}"/>
    <cellStyle name="20 % - Akzent5 2 4 4 2 2 2" xfId="39457" xr:uid="{00000000-0005-0000-0000-00007A2C0000}"/>
    <cellStyle name="20 % - Akzent5 2 4 4 2 3" xfId="28636" xr:uid="{00000000-0005-0000-0000-00007B2C0000}"/>
    <cellStyle name="20 % - Akzent5 2 4 4 3" xfId="5699" xr:uid="{00000000-0005-0000-0000-00007C2C0000}"/>
    <cellStyle name="20 % - Akzent5 2 4 4 3 2" xfId="34057" xr:uid="{00000000-0005-0000-0000-00007D2C0000}"/>
    <cellStyle name="20 % - Akzent5 2 4 4 4" xfId="23235" xr:uid="{00000000-0005-0000-0000-00007E2C0000}"/>
    <cellStyle name="20 % - Akzent5 2 4 5" xfId="5700" xr:uid="{00000000-0005-0000-0000-00007F2C0000}"/>
    <cellStyle name="20 % - Akzent5 2 4 5 2" xfId="5701" xr:uid="{00000000-0005-0000-0000-0000802C0000}"/>
    <cellStyle name="20 % - Akzent5 2 4 5 2 2" xfId="5702" xr:uid="{00000000-0005-0000-0000-0000812C0000}"/>
    <cellStyle name="20 % - Akzent5 2 4 5 2 2 2" xfId="40131" xr:uid="{00000000-0005-0000-0000-0000822C0000}"/>
    <cellStyle name="20 % - Akzent5 2 4 5 2 3" xfId="29310" xr:uid="{00000000-0005-0000-0000-0000832C0000}"/>
    <cellStyle name="20 % - Akzent5 2 4 5 3" xfId="5703" xr:uid="{00000000-0005-0000-0000-0000842C0000}"/>
    <cellStyle name="20 % - Akzent5 2 4 5 3 2" xfId="34731" xr:uid="{00000000-0005-0000-0000-0000852C0000}"/>
    <cellStyle name="20 % - Akzent5 2 4 5 4" xfId="23909" xr:uid="{00000000-0005-0000-0000-0000862C0000}"/>
    <cellStyle name="20 % - Akzent5 2 4 6" xfId="5704" xr:uid="{00000000-0005-0000-0000-0000872C0000}"/>
    <cellStyle name="20 % - Akzent5 2 4 6 2" xfId="5705" xr:uid="{00000000-0005-0000-0000-0000882C0000}"/>
    <cellStyle name="20 % - Akzent5 2 4 6 2 2" xfId="5706" xr:uid="{00000000-0005-0000-0000-0000892C0000}"/>
    <cellStyle name="20 % - Akzent5 2 4 6 2 2 2" xfId="40805" xr:uid="{00000000-0005-0000-0000-00008A2C0000}"/>
    <cellStyle name="20 % - Akzent5 2 4 6 2 3" xfId="29984" xr:uid="{00000000-0005-0000-0000-00008B2C0000}"/>
    <cellStyle name="20 % - Akzent5 2 4 6 3" xfId="5707" xr:uid="{00000000-0005-0000-0000-00008C2C0000}"/>
    <cellStyle name="20 % - Akzent5 2 4 6 3 2" xfId="35405" xr:uid="{00000000-0005-0000-0000-00008D2C0000}"/>
    <cellStyle name="20 % - Akzent5 2 4 6 4" xfId="24583" xr:uid="{00000000-0005-0000-0000-00008E2C0000}"/>
    <cellStyle name="20 % - Akzent5 2 4 7" xfId="5708" xr:uid="{00000000-0005-0000-0000-00008F2C0000}"/>
    <cellStyle name="20 % - Akzent5 2 4 7 2" xfId="5709" xr:uid="{00000000-0005-0000-0000-0000902C0000}"/>
    <cellStyle name="20 % - Akzent5 2 4 7 2 2" xfId="5710" xr:uid="{00000000-0005-0000-0000-0000912C0000}"/>
    <cellStyle name="20 % - Akzent5 2 4 7 2 2 2" xfId="41479" xr:uid="{00000000-0005-0000-0000-0000922C0000}"/>
    <cellStyle name="20 % - Akzent5 2 4 7 2 3" xfId="30658" xr:uid="{00000000-0005-0000-0000-0000932C0000}"/>
    <cellStyle name="20 % - Akzent5 2 4 7 3" xfId="5711" xr:uid="{00000000-0005-0000-0000-0000942C0000}"/>
    <cellStyle name="20 % - Akzent5 2 4 7 3 2" xfId="36079" xr:uid="{00000000-0005-0000-0000-0000952C0000}"/>
    <cellStyle name="20 % - Akzent5 2 4 7 4" xfId="25257" xr:uid="{00000000-0005-0000-0000-0000962C0000}"/>
    <cellStyle name="20 % - Akzent5 2 4 8" xfId="5712" xr:uid="{00000000-0005-0000-0000-0000972C0000}"/>
    <cellStyle name="20 % - Akzent5 2 4 8 2" xfId="5713" xr:uid="{00000000-0005-0000-0000-0000982C0000}"/>
    <cellStyle name="20 % - Akzent5 2 4 8 2 2" xfId="5714" xr:uid="{00000000-0005-0000-0000-0000992C0000}"/>
    <cellStyle name="20 % - Akzent5 2 4 8 2 2 2" xfId="42153" xr:uid="{00000000-0005-0000-0000-00009A2C0000}"/>
    <cellStyle name="20 % - Akzent5 2 4 8 2 3" xfId="31332" xr:uid="{00000000-0005-0000-0000-00009B2C0000}"/>
    <cellStyle name="20 % - Akzent5 2 4 8 3" xfId="5715" xr:uid="{00000000-0005-0000-0000-00009C2C0000}"/>
    <cellStyle name="20 % - Akzent5 2 4 8 3 2" xfId="36753" xr:uid="{00000000-0005-0000-0000-00009D2C0000}"/>
    <cellStyle name="20 % - Akzent5 2 4 8 4" xfId="25931" xr:uid="{00000000-0005-0000-0000-00009E2C0000}"/>
    <cellStyle name="20 % - Akzent5 2 4 9" xfId="5716" xr:uid="{00000000-0005-0000-0000-00009F2C0000}"/>
    <cellStyle name="20 % - Akzent5 2 4 9 2" xfId="5717" xr:uid="{00000000-0005-0000-0000-0000A02C0000}"/>
    <cellStyle name="20 % - Akzent5 2 4 9 2 2" xfId="5718" xr:uid="{00000000-0005-0000-0000-0000A12C0000}"/>
    <cellStyle name="20 % - Akzent5 2 4 9 2 2 2" xfId="42846" xr:uid="{00000000-0005-0000-0000-0000A22C0000}"/>
    <cellStyle name="20 % - Akzent5 2 4 9 2 3" xfId="32025" xr:uid="{00000000-0005-0000-0000-0000A32C0000}"/>
    <cellStyle name="20 % - Akzent5 2 4 9 3" xfId="5719" xr:uid="{00000000-0005-0000-0000-0000A42C0000}"/>
    <cellStyle name="20 % - Akzent5 2 4 9 3 2" xfId="37445" xr:uid="{00000000-0005-0000-0000-0000A52C0000}"/>
    <cellStyle name="20 % - Akzent5 2 4 9 4" xfId="26624" xr:uid="{00000000-0005-0000-0000-0000A62C0000}"/>
    <cellStyle name="20 % - Akzent5 2 5" xfId="5720" xr:uid="{00000000-0005-0000-0000-0000A72C0000}"/>
    <cellStyle name="20 % - Akzent5 2 5 10" xfId="5721" xr:uid="{00000000-0005-0000-0000-0000A82C0000}"/>
    <cellStyle name="20 % - Akzent5 2 5 10 2" xfId="32853" xr:uid="{00000000-0005-0000-0000-0000A92C0000}"/>
    <cellStyle name="20 % - Akzent5 2 5 11" xfId="22031" xr:uid="{00000000-0005-0000-0000-0000AA2C0000}"/>
    <cellStyle name="20 % - Akzent5 2 5 2" xfId="5722" xr:uid="{00000000-0005-0000-0000-0000AB2C0000}"/>
    <cellStyle name="20 % - Akzent5 2 5 2 2" xfId="5723" xr:uid="{00000000-0005-0000-0000-0000AC2C0000}"/>
    <cellStyle name="20 % - Akzent5 2 5 2 2 2" xfId="5724" xr:uid="{00000000-0005-0000-0000-0000AD2C0000}"/>
    <cellStyle name="20 % - Akzent5 2 5 2 2 2 2" xfId="38931" xr:uid="{00000000-0005-0000-0000-0000AE2C0000}"/>
    <cellStyle name="20 % - Akzent5 2 5 2 2 3" xfId="28110" xr:uid="{00000000-0005-0000-0000-0000AF2C0000}"/>
    <cellStyle name="20 % - Akzent5 2 5 2 3" xfId="5725" xr:uid="{00000000-0005-0000-0000-0000B02C0000}"/>
    <cellStyle name="20 % - Akzent5 2 5 2 3 2" xfId="33531" xr:uid="{00000000-0005-0000-0000-0000B12C0000}"/>
    <cellStyle name="20 % - Akzent5 2 5 2 4" xfId="22709" xr:uid="{00000000-0005-0000-0000-0000B22C0000}"/>
    <cellStyle name="20 % - Akzent5 2 5 3" xfId="5726" xr:uid="{00000000-0005-0000-0000-0000B32C0000}"/>
    <cellStyle name="20 % - Akzent5 2 5 3 2" xfId="5727" xr:uid="{00000000-0005-0000-0000-0000B42C0000}"/>
    <cellStyle name="20 % - Akzent5 2 5 3 2 2" xfId="5728" xr:uid="{00000000-0005-0000-0000-0000B52C0000}"/>
    <cellStyle name="20 % - Akzent5 2 5 3 2 2 2" xfId="39589" xr:uid="{00000000-0005-0000-0000-0000B62C0000}"/>
    <cellStyle name="20 % - Akzent5 2 5 3 2 3" xfId="28768" xr:uid="{00000000-0005-0000-0000-0000B72C0000}"/>
    <cellStyle name="20 % - Akzent5 2 5 3 3" xfId="5729" xr:uid="{00000000-0005-0000-0000-0000B82C0000}"/>
    <cellStyle name="20 % - Akzent5 2 5 3 3 2" xfId="34189" xr:uid="{00000000-0005-0000-0000-0000B92C0000}"/>
    <cellStyle name="20 % - Akzent5 2 5 3 4" xfId="23367" xr:uid="{00000000-0005-0000-0000-0000BA2C0000}"/>
    <cellStyle name="20 % - Akzent5 2 5 4" xfId="5730" xr:uid="{00000000-0005-0000-0000-0000BB2C0000}"/>
    <cellStyle name="20 % - Akzent5 2 5 4 2" xfId="5731" xr:uid="{00000000-0005-0000-0000-0000BC2C0000}"/>
    <cellStyle name="20 % - Akzent5 2 5 4 2 2" xfId="5732" xr:uid="{00000000-0005-0000-0000-0000BD2C0000}"/>
    <cellStyle name="20 % - Akzent5 2 5 4 2 2 2" xfId="40263" xr:uid="{00000000-0005-0000-0000-0000BE2C0000}"/>
    <cellStyle name="20 % - Akzent5 2 5 4 2 3" xfId="29442" xr:uid="{00000000-0005-0000-0000-0000BF2C0000}"/>
    <cellStyle name="20 % - Akzent5 2 5 4 3" xfId="5733" xr:uid="{00000000-0005-0000-0000-0000C02C0000}"/>
    <cellStyle name="20 % - Akzent5 2 5 4 3 2" xfId="34863" xr:uid="{00000000-0005-0000-0000-0000C12C0000}"/>
    <cellStyle name="20 % - Akzent5 2 5 4 4" xfId="24041" xr:uid="{00000000-0005-0000-0000-0000C22C0000}"/>
    <cellStyle name="20 % - Akzent5 2 5 5" xfId="5734" xr:uid="{00000000-0005-0000-0000-0000C32C0000}"/>
    <cellStyle name="20 % - Akzent5 2 5 5 2" xfId="5735" xr:uid="{00000000-0005-0000-0000-0000C42C0000}"/>
    <cellStyle name="20 % - Akzent5 2 5 5 2 2" xfId="5736" xr:uid="{00000000-0005-0000-0000-0000C52C0000}"/>
    <cellStyle name="20 % - Akzent5 2 5 5 2 2 2" xfId="40937" xr:uid="{00000000-0005-0000-0000-0000C62C0000}"/>
    <cellStyle name="20 % - Akzent5 2 5 5 2 3" xfId="30116" xr:uid="{00000000-0005-0000-0000-0000C72C0000}"/>
    <cellStyle name="20 % - Akzent5 2 5 5 3" xfId="5737" xr:uid="{00000000-0005-0000-0000-0000C82C0000}"/>
    <cellStyle name="20 % - Akzent5 2 5 5 3 2" xfId="35537" xr:uid="{00000000-0005-0000-0000-0000C92C0000}"/>
    <cellStyle name="20 % - Akzent5 2 5 5 4" xfId="24715" xr:uid="{00000000-0005-0000-0000-0000CA2C0000}"/>
    <cellStyle name="20 % - Akzent5 2 5 6" xfId="5738" xr:uid="{00000000-0005-0000-0000-0000CB2C0000}"/>
    <cellStyle name="20 % - Akzent5 2 5 6 2" xfId="5739" xr:uid="{00000000-0005-0000-0000-0000CC2C0000}"/>
    <cellStyle name="20 % - Akzent5 2 5 6 2 2" xfId="5740" xr:uid="{00000000-0005-0000-0000-0000CD2C0000}"/>
    <cellStyle name="20 % - Akzent5 2 5 6 2 2 2" xfId="41611" xr:uid="{00000000-0005-0000-0000-0000CE2C0000}"/>
    <cellStyle name="20 % - Akzent5 2 5 6 2 3" xfId="30790" xr:uid="{00000000-0005-0000-0000-0000CF2C0000}"/>
    <cellStyle name="20 % - Akzent5 2 5 6 3" xfId="5741" xr:uid="{00000000-0005-0000-0000-0000D02C0000}"/>
    <cellStyle name="20 % - Akzent5 2 5 6 3 2" xfId="36211" xr:uid="{00000000-0005-0000-0000-0000D12C0000}"/>
    <cellStyle name="20 % - Akzent5 2 5 6 4" xfId="25389" xr:uid="{00000000-0005-0000-0000-0000D22C0000}"/>
    <cellStyle name="20 % - Akzent5 2 5 7" xfId="5742" xr:uid="{00000000-0005-0000-0000-0000D32C0000}"/>
    <cellStyle name="20 % - Akzent5 2 5 7 2" xfId="5743" xr:uid="{00000000-0005-0000-0000-0000D42C0000}"/>
    <cellStyle name="20 % - Akzent5 2 5 7 2 2" xfId="5744" xr:uid="{00000000-0005-0000-0000-0000D52C0000}"/>
    <cellStyle name="20 % - Akzent5 2 5 7 2 2 2" xfId="42285" xr:uid="{00000000-0005-0000-0000-0000D62C0000}"/>
    <cellStyle name="20 % - Akzent5 2 5 7 2 3" xfId="31464" xr:uid="{00000000-0005-0000-0000-0000D72C0000}"/>
    <cellStyle name="20 % - Akzent5 2 5 7 3" xfId="5745" xr:uid="{00000000-0005-0000-0000-0000D82C0000}"/>
    <cellStyle name="20 % - Akzent5 2 5 7 3 2" xfId="36885" xr:uid="{00000000-0005-0000-0000-0000D92C0000}"/>
    <cellStyle name="20 % - Akzent5 2 5 7 4" xfId="26063" xr:uid="{00000000-0005-0000-0000-0000DA2C0000}"/>
    <cellStyle name="20 % - Akzent5 2 5 8" xfId="5746" xr:uid="{00000000-0005-0000-0000-0000DB2C0000}"/>
    <cellStyle name="20 % - Akzent5 2 5 8 2" xfId="5747" xr:uid="{00000000-0005-0000-0000-0000DC2C0000}"/>
    <cellStyle name="20 % - Akzent5 2 5 8 2 2" xfId="5748" xr:uid="{00000000-0005-0000-0000-0000DD2C0000}"/>
    <cellStyle name="20 % - Akzent5 2 5 8 2 2 2" xfId="42978" xr:uid="{00000000-0005-0000-0000-0000DE2C0000}"/>
    <cellStyle name="20 % - Akzent5 2 5 8 2 3" xfId="32157" xr:uid="{00000000-0005-0000-0000-0000DF2C0000}"/>
    <cellStyle name="20 % - Akzent5 2 5 8 3" xfId="5749" xr:uid="{00000000-0005-0000-0000-0000E02C0000}"/>
    <cellStyle name="20 % - Akzent5 2 5 8 3 2" xfId="37577" xr:uid="{00000000-0005-0000-0000-0000E12C0000}"/>
    <cellStyle name="20 % - Akzent5 2 5 8 4" xfId="26756" xr:uid="{00000000-0005-0000-0000-0000E22C0000}"/>
    <cellStyle name="20 % - Akzent5 2 5 9" xfId="5750" xr:uid="{00000000-0005-0000-0000-0000E32C0000}"/>
    <cellStyle name="20 % - Akzent5 2 5 9 2" xfId="5751" xr:uid="{00000000-0005-0000-0000-0000E42C0000}"/>
    <cellStyle name="20 % - Akzent5 2 5 9 2 2" xfId="38253" xr:uid="{00000000-0005-0000-0000-0000E52C0000}"/>
    <cellStyle name="20 % - Akzent5 2 5 9 3" xfId="27432" xr:uid="{00000000-0005-0000-0000-0000E62C0000}"/>
    <cellStyle name="20 % - Akzent5 2 6" xfId="5752" xr:uid="{00000000-0005-0000-0000-0000E72C0000}"/>
    <cellStyle name="20 % - Akzent5 2 6 10" xfId="5753" xr:uid="{00000000-0005-0000-0000-0000E82C0000}"/>
    <cellStyle name="20 % - Akzent5 2 6 10 2" xfId="32984" xr:uid="{00000000-0005-0000-0000-0000E92C0000}"/>
    <cellStyle name="20 % - Akzent5 2 6 11" xfId="22162" xr:uid="{00000000-0005-0000-0000-0000EA2C0000}"/>
    <cellStyle name="20 % - Akzent5 2 6 2" xfId="5754" xr:uid="{00000000-0005-0000-0000-0000EB2C0000}"/>
    <cellStyle name="20 % - Akzent5 2 6 2 2" xfId="5755" xr:uid="{00000000-0005-0000-0000-0000EC2C0000}"/>
    <cellStyle name="20 % - Akzent5 2 6 2 2 2" xfId="5756" xr:uid="{00000000-0005-0000-0000-0000ED2C0000}"/>
    <cellStyle name="20 % - Akzent5 2 6 2 2 2 2" xfId="39062" xr:uid="{00000000-0005-0000-0000-0000EE2C0000}"/>
    <cellStyle name="20 % - Akzent5 2 6 2 2 3" xfId="28241" xr:uid="{00000000-0005-0000-0000-0000EF2C0000}"/>
    <cellStyle name="20 % - Akzent5 2 6 2 3" xfId="5757" xr:uid="{00000000-0005-0000-0000-0000F02C0000}"/>
    <cellStyle name="20 % - Akzent5 2 6 2 3 2" xfId="33662" xr:uid="{00000000-0005-0000-0000-0000F12C0000}"/>
    <cellStyle name="20 % - Akzent5 2 6 2 4" xfId="22840" xr:uid="{00000000-0005-0000-0000-0000F22C0000}"/>
    <cellStyle name="20 % - Akzent5 2 6 3" xfId="5758" xr:uid="{00000000-0005-0000-0000-0000F32C0000}"/>
    <cellStyle name="20 % - Akzent5 2 6 3 2" xfId="5759" xr:uid="{00000000-0005-0000-0000-0000F42C0000}"/>
    <cellStyle name="20 % - Akzent5 2 6 3 2 2" xfId="5760" xr:uid="{00000000-0005-0000-0000-0000F52C0000}"/>
    <cellStyle name="20 % - Akzent5 2 6 3 2 2 2" xfId="39720" xr:uid="{00000000-0005-0000-0000-0000F62C0000}"/>
    <cellStyle name="20 % - Akzent5 2 6 3 2 3" xfId="28899" xr:uid="{00000000-0005-0000-0000-0000F72C0000}"/>
    <cellStyle name="20 % - Akzent5 2 6 3 3" xfId="5761" xr:uid="{00000000-0005-0000-0000-0000F82C0000}"/>
    <cellStyle name="20 % - Akzent5 2 6 3 3 2" xfId="34320" xr:uid="{00000000-0005-0000-0000-0000F92C0000}"/>
    <cellStyle name="20 % - Akzent5 2 6 3 4" xfId="23498" xr:uid="{00000000-0005-0000-0000-0000FA2C0000}"/>
    <cellStyle name="20 % - Akzent5 2 6 4" xfId="5762" xr:uid="{00000000-0005-0000-0000-0000FB2C0000}"/>
    <cellStyle name="20 % - Akzent5 2 6 4 2" xfId="5763" xr:uid="{00000000-0005-0000-0000-0000FC2C0000}"/>
    <cellStyle name="20 % - Akzent5 2 6 4 2 2" xfId="5764" xr:uid="{00000000-0005-0000-0000-0000FD2C0000}"/>
    <cellStyle name="20 % - Akzent5 2 6 4 2 2 2" xfId="40394" xr:uid="{00000000-0005-0000-0000-0000FE2C0000}"/>
    <cellStyle name="20 % - Akzent5 2 6 4 2 3" xfId="29573" xr:uid="{00000000-0005-0000-0000-0000FF2C0000}"/>
    <cellStyle name="20 % - Akzent5 2 6 4 3" xfId="5765" xr:uid="{00000000-0005-0000-0000-0000002D0000}"/>
    <cellStyle name="20 % - Akzent5 2 6 4 3 2" xfId="34994" xr:uid="{00000000-0005-0000-0000-0000012D0000}"/>
    <cellStyle name="20 % - Akzent5 2 6 4 4" xfId="24172" xr:uid="{00000000-0005-0000-0000-0000022D0000}"/>
    <cellStyle name="20 % - Akzent5 2 6 5" xfId="5766" xr:uid="{00000000-0005-0000-0000-0000032D0000}"/>
    <cellStyle name="20 % - Akzent5 2 6 5 2" xfId="5767" xr:uid="{00000000-0005-0000-0000-0000042D0000}"/>
    <cellStyle name="20 % - Akzent5 2 6 5 2 2" xfId="5768" xr:uid="{00000000-0005-0000-0000-0000052D0000}"/>
    <cellStyle name="20 % - Akzent5 2 6 5 2 2 2" xfId="41068" xr:uid="{00000000-0005-0000-0000-0000062D0000}"/>
    <cellStyle name="20 % - Akzent5 2 6 5 2 3" xfId="30247" xr:uid="{00000000-0005-0000-0000-0000072D0000}"/>
    <cellStyle name="20 % - Akzent5 2 6 5 3" xfId="5769" xr:uid="{00000000-0005-0000-0000-0000082D0000}"/>
    <cellStyle name="20 % - Akzent5 2 6 5 3 2" xfId="35668" xr:uid="{00000000-0005-0000-0000-0000092D0000}"/>
    <cellStyle name="20 % - Akzent5 2 6 5 4" xfId="24846" xr:uid="{00000000-0005-0000-0000-00000A2D0000}"/>
    <cellStyle name="20 % - Akzent5 2 6 6" xfId="5770" xr:uid="{00000000-0005-0000-0000-00000B2D0000}"/>
    <cellStyle name="20 % - Akzent5 2 6 6 2" xfId="5771" xr:uid="{00000000-0005-0000-0000-00000C2D0000}"/>
    <cellStyle name="20 % - Akzent5 2 6 6 2 2" xfId="5772" xr:uid="{00000000-0005-0000-0000-00000D2D0000}"/>
    <cellStyle name="20 % - Akzent5 2 6 6 2 2 2" xfId="41742" xr:uid="{00000000-0005-0000-0000-00000E2D0000}"/>
    <cellStyle name="20 % - Akzent5 2 6 6 2 3" xfId="30921" xr:uid="{00000000-0005-0000-0000-00000F2D0000}"/>
    <cellStyle name="20 % - Akzent5 2 6 6 3" xfId="5773" xr:uid="{00000000-0005-0000-0000-0000102D0000}"/>
    <cellStyle name="20 % - Akzent5 2 6 6 3 2" xfId="36342" xr:uid="{00000000-0005-0000-0000-0000112D0000}"/>
    <cellStyle name="20 % - Akzent5 2 6 6 4" xfId="25520" xr:uid="{00000000-0005-0000-0000-0000122D0000}"/>
    <cellStyle name="20 % - Akzent5 2 6 7" xfId="5774" xr:uid="{00000000-0005-0000-0000-0000132D0000}"/>
    <cellStyle name="20 % - Akzent5 2 6 7 2" xfId="5775" xr:uid="{00000000-0005-0000-0000-0000142D0000}"/>
    <cellStyle name="20 % - Akzent5 2 6 7 2 2" xfId="5776" xr:uid="{00000000-0005-0000-0000-0000152D0000}"/>
    <cellStyle name="20 % - Akzent5 2 6 7 2 2 2" xfId="42416" xr:uid="{00000000-0005-0000-0000-0000162D0000}"/>
    <cellStyle name="20 % - Akzent5 2 6 7 2 3" xfId="31595" xr:uid="{00000000-0005-0000-0000-0000172D0000}"/>
    <cellStyle name="20 % - Akzent5 2 6 7 3" xfId="5777" xr:uid="{00000000-0005-0000-0000-0000182D0000}"/>
    <cellStyle name="20 % - Akzent5 2 6 7 3 2" xfId="37016" xr:uid="{00000000-0005-0000-0000-0000192D0000}"/>
    <cellStyle name="20 % - Akzent5 2 6 7 4" xfId="26194" xr:uid="{00000000-0005-0000-0000-00001A2D0000}"/>
    <cellStyle name="20 % - Akzent5 2 6 8" xfId="5778" xr:uid="{00000000-0005-0000-0000-00001B2D0000}"/>
    <cellStyle name="20 % - Akzent5 2 6 8 2" xfId="5779" xr:uid="{00000000-0005-0000-0000-00001C2D0000}"/>
    <cellStyle name="20 % - Akzent5 2 6 8 2 2" xfId="5780" xr:uid="{00000000-0005-0000-0000-00001D2D0000}"/>
    <cellStyle name="20 % - Akzent5 2 6 8 2 2 2" xfId="43109" xr:uid="{00000000-0005-0000-0000-00001E2D0000}"/>
    <cellStyle name="20 % - Akzent5 2 6 8 2 3" xfId="32288" xr:uid="{00000000-0005-0000-0000-00001F2D0000}"/>
    <cellStyle name="20 % - Akzent5 2 6 8 3" xfId="5781" xr:uid="{00000000-0005-0000-0000-0000202D0000}"/>
    <cellStyle name="20 % - Akzent5 2 6 8 3 2" xfId="37708" xr:uid="{00000000-0005-0000-0000-0000212D0000}"/>
    <cellStyle name="20 % - Akzent5 2 6 8 4" xfId="26887" xr:uid="{00000000-0005-0000-0000-0000222D0000}"/>
    <cellStyle name="20 % - Akzent5 2 6 9" xfId="5782" xr:uid="{00000000-0005-0000-0000-0000232D0000}"/>
    <cellStyle name="20 % - Akzent5 2 6 9 2" xfId="5783" xr:uid="{00000000-0005-0000-0000-0000242D0000}"/>
    <cellStyle name="20 % - Akzent5 2 6 9 2 2" xfId="38384" xr:uid="{00000000-0005-0000-0000-0000252D0000}"/>
    <cellStyle name="20 % - Akzent5 2 6 9 3" xfId="27563" xr:uid="{00000000-0005-0000-0000-0000262D0000}"/>
    <cellStyle name="20 % - Akzent5 2 7" xfId="5784" xr:uid="{00000000-0005-0000-0000-0000272D0000}"/>
    <cellStyle name="20 % - Akzent5 2 7 2" xfId="5785" xr:uid="{00000000-0005-0000-0000-0000282D0000}"/>
    <cellStyle name="20 % - Akzent5 2 7 2 2" xfId="5786" xr:uid="{00000000-0005-0000-0000-0000292D0000}"/>
    <cellStyle name="20 % - Akzent5 2 7 2 2 2" xfId="38667" xr:uid="{00000000-0005-0000-0000-00002A2D0000}"/>
    <cellStyle name="20 % - Akzent5 2 7 2 3" xfId="27846" xr:uid="{00000000-0005-0000-0000-00002B2D0000}"/>
    <cellStyle name="20 % - Akzent5 2 7 3" xfId="5787" xr:uid="{00000000-0005-0000-0000-00002C2D0000}"/>
    <cellStyle name="20 % - Akzent5 2 7 3 2" xfId="33267" xr:uid="{00000000-0005-0000-0000-00002D2D0000}"/>
    <cellStyle name="20 % - Akzent5 2 7 4" xfId="22445" xr:uid="{00000000-0005-0000-0000-00002E2D0000}"/>
    <cellStyle name="20 % - Akzent5 2 8" xfId="5788" xr:uid="{00000000-0005-0000-0000-00002F2D0000}"/>
    <cellStyle name="20 % - Akzent5 2 8 2" xfId="5789" xr:uid="{00000000-0005-0000-0000-0000302D0000}"/>
    <cellStyle name="20 % - Akzent5 2 8 2 2" xfId="5790" xr:uid="{00000000-0005-0000-0000-0000312D0000}"/>
    <cellStyle name="20 % - Akzent5 2 8 2 2 2" xfId="39325" xr:uid="{00000000-0005-0000-0000-0000322D0000}"/>
    <cellStyle name="20 % - Akzent5 2 8 2 3" xfId="28504" xr:uid="{00000000-0005-0000-0000-0000332D0000}"/>
    <cellStyle name="20 % - Akzent5 2 8 3" xfId="5791" xr:uid="{00000000-0005-0000-0000-0000342D0000}"/>
    <cellStyle name="20 % - Akzent5 2 8 3 2" xfId="33925" xr:uid="{00000000-0005-0000-0000-0000352D0000}"/>
    <cellStyle name="20 % - Akzent5 2 8 4" xfId="23103" xr:uid="{00000000-0005-0000-0000-0000362D0000}"/>
    <cellStyle name="20 % - Akzent5 2 9" xfId="5792" xr:uid="{00000000-0005-0000-0000-0000372D0000}"/>
    <cellStyle name="20 % - Akzent5 2 9 2" xfId="5793" xr:uid="{00000000-0005-0000-0000-0000382D0000}"/>
    <cellStyle name="20 % - Akzent5 2 9 2 2" xfId="5794" xr:uid="{00000000-0005-0000-0000-0000392D0000}"/>
    <cellStyle name="20 % - Akzent5 2 9 2 2 2" xfId="40001" xr:uid="{00000000-0005-0000-0000-00003A2D0000}"/>
    <cellStyle name="20 % - Akzent5 2 9 2 3" xfId="29180" xr:uid="{00000000-0005-0000-0000-00003B2D0000}"/>
    <cellStyle name="20 % - Akzent5 2 9 3" xfId="5795" xr:uid="{00000000-0005-0000-0000-00003C2D0000}"/>
    <cellStyle name="20 % - Akzent5 2 9 3 2" xfId="34601" xr:uid="{00000000-0005-0000-0000-00003D2D0000}"/>
    <cellStyle name="20 % - Akzent5 2 9 4" xfId="23779" xr:uid="{00000000-0005-0000-0000-00003E2D0000}"/>
    <cellStyle name="20 % - Akzent5 3" xfId="5796" xr:uid="{00000000-0005-0000-0000-00003F2D0000}"/>
    <cellStyle name="20 % - Akzent5 3 10" xfId="5797" xr:uid="{00000000-0005-0000-0000-0000402D0000}"/>
    <cellStyle name="20 % - Akzent5 3 10 2" xfId="5798" xr:uid="{00000000-0005-0000-0000-0000412D0000}"/>
    <cellStyle name="20 % - Akzent5 3 10 2 2" xfId="5799" xr:uid="{00000000-0005-0000-0000-0000422D0000}"/>
    <cellStyle name="20 % - Akzent5 3 10 2 2 2" xfId="41361" xr:uid="{00000000-0005-0000-0000-0000432D0000}"/>
    <cellStyle name="20 % - Akzent5 3 10 2 3" xfId="30540" xr:uid="{00000000-0005-0000-0000-0000442D0000}"/>
    <cellStyle name="20 % - Akzent5 3 10 3" xfId="5800" xr:uid="{00000000-0005-0000-0000-0000452D0000}"/>
    <cellStyle name="20 % - Akzent5 3 10 3 2" xfId="35961" xr:uid="{00000000-0005-0000-0000-0000462D0000}"/>
    <cellStyle name="20 % - Akzent5 3 10 4" xfId="25139" xr:uid="{00000000-0005-0000-0000-0000472D0000}"/>
    <cellStyle name="20 % - Akzent5 3 11" xfId="5801" xr:uid="{00000000-0005-0000-0000-0000482D0000}"/>
    <cellStyle name="20 % - Akzent5 3 11 2" xfId="5802" xr:uid="{00000000-0005-0000-0000-0000492D0000}"/>
    <cellStyle name="20 % - Akzent5 3 11 2 2" xfId="5803" xr:uid="{00000000-0005-0000-0000-00004A2D0000}"/>
    <cellStyle name="20 % - Akzent5 3 11 2 2 2" xfId="42035" xr:uid="{00000000-0005-0000-0000-00004B2D0000}"/>
    <cellStyle name="20 % - Akzent5 3 11 2 3" xfId="31214" xr:uid="{00000000-0005-0000-0000-00004C2D0000}"/>
    <cellStyle name="20 % - Akzent5 3 11 3" xfId="5804" xr:uid="{00000000-0005-0000-0000-00004D2D0000}"/>
    <cellStyle name="20 % - Akzent5 3 11 3 2" xfId="36635" xr:uid="{00000000-0005-0000-0000-00004E2D0000}"/>
    <cellStyle name="20 % - Akzent5 3 11 4" xfId="25813" xr:uid="{00000000-0005-0000-0000-00004F2D0000}"/>
    <cellStyle name="20 % - Akzent5 3 12" xfId="5805" xr:uid="{00000000-0005-0000-0000-0000502D0000}"/>
    <cellStyle name="20 % - Akzent5 3 12 2" xfId="5806" xr:uid="{00000000-0005-0000-0000-0000512D0000}"/>
    <cellStyle name="20 % - Akzent5 3 12 2 2" xfId="5807" xr:uid="{00000000-0005-0000-0000-0000522D0000}"/>
    <cellStyle name="20 % - Akzent5 3 12 2 2 2" xfId="42728" xr:uid="{00000000-0005-0000-0000-0000532D0000}"/>
    <cellStyle name="20 % - Akzent5 3 12 2 3" xfId="31907" xr:uid="{00000000-0005-0000-0000-0000542D0000}"/>
    <cellStyle name="20 % - Akzent5 3 12 3" xfId="5808" xr:uid="{00000000-0005-0000-0000-0000552D0000}"/>
    <cellStyle name="20 % - Akzent5 3 12 3 2" xfId="37327" xr:uid="{00000000-0005-0000-0000-0000562D0000}"/>
    <cellStyle name="20 % - Akzent5 3 12 4" xfId="26506" xr:uid="{00000000-0005-0000-0000-0000572D0000}"/>
    <cellStyle name="20 % - Akzent5 3 13" xfId="5809" xr:uid="{00000000-0005-0000-0000-0000582D0000}"/>
    <cellStyle name="20 % - Akzent5 3 13 2" xfId="5810" xr:uid="{00000000-0005-0000-0000-0000592D0000}"/>
    <cellStyle name="20 % - Akzent5 3 13 2 2" xfId="38003" xr:uid="{00000000-0005-0000-0000-00005A2D0000}"/>
    <cellStyle name="20 % - Akzent5 3 13 3" xfId="27182" xr:uid="{00000000-0005-0000-0000-00005B2D0000}"/>
    <cellStyle name="20 % - Akzent5 3 14" xfId="5811" xr:uid="{00000000-0005-0000-0000-00005C2D0000}"/>
    <cellStyle name="20 % - Akzent5 3 14 2" xfId="32603" xr:uid="{00000000-0005-0000-0000-00005D2D0000}"/>
    <cellStyle name="20 % - Akzent5 3 15" xfId="21781" xr:uid="{00000000-0005-0000-0000-00005E2D0000}"/>
    <cellStyle name="20 % - Akzent5 3 2" xfId="5812" xr:uid="{00000000-0005-0000-0000-00005F2D0000}"/>
    <cellStyle name="20 % - Akzent5 3 2 10" xfId="5813" xr:uid="{00000000-0005-0000-0000-0000602D0000}"/>
    <cellStyle name="20 % - Akzent5 3 2 10 2" xfId="5814" xr:uid="{00000000-0005-0000-0000-0000612D0000}"/>
    <cellStyle name="20 % - Akzent5 3 2 10 2 2" xfId="5815" xr:uid="{00000000-0005-0000-0000-0000622D0000}"/>
    <cellStyle name="20 % - Akzent5 3 2 10 2 2 2" xfId="42100" xr:uid="{00000000-0005-0000-0000-0000632D0000}"/>
    <cellStyle name="20 % - Akzent5 3 2 10 2 3" xfId="31279" xr:uid="{00000000-0005-0000-0000-0000642D0000}"/>
    <cellStyle name="20 % - Akzent5 3 2 10 3" xfId="5816" xr:uid="{00000000-0005-0000-0000-0000652D0000}"/>
    <cellStyle name="20 % - Akzent5 3 2 10 3 2" xfId="36700" xr:uid="{00000000-0005-0000-0000-0000662D0000}"/>
    <cellStyle name="20 % - Akzent5 3 2 10 4" xfId="25878" xr:uid="{00000000-0005-0000-0000-0000672D0000}"/>
    <cellStyle name="20 % - Akzent5 3 2 11" xfId="5817" xr:uid="{00000000-0005-0000-0000-0000682D0000}"/>
    <cellStyle name="20 % - Akzent5 3 2 11 2" xfId="5818" xr:uid="{00000000-0005-0000-0000-0000692D0000}"/>
    <cellStyle name="20 % - Akzent5 3 2 11 2 2" xfId="5819" xr:uid="{00000000-0005-0000-0000-00006A2D0000}"/>
    <cellStyle name="20 % - Akzent5 3 2 11 2 2 2" xfId="42793" xr:uid="{00000000-0005-0000-0000-00006B2D0000}"/>
    <cellStyle name="20 % - Akzent5 3 2 11 2 3" xfId="31972" xr:uid="{00000000-0005-0000-0000-00006C2D0000}"/>
    <cellStyle name="20 % - Akzent5 3 2 11 3" xfId="5820" xr:uid="{00000000-0005-0000-0000-00006D2D0000}"/>
    <cellStyle name="20 % - Akzent5 3 2 11 3 2" xfId="37392" xr:uid="{00000000-0005-0000-0000-00006E2D0000}"/>
    <cellStyle name="20 % - Akzent5 3 2 11 4" xfId="26571" xr:uid="{00000000-0005-0000-0000-00006F2D0000}"/>
    <cellStyle name="20 % - Akzent5 3 2 12" xfId="5821" xr:uid="{00000000-0005-0000-0000-0000702D0000}"/>
    <cellStyle name="20 % - Akzent5 3 2 12 2" xfId="5822" xr:uid="{00000000-0005-0000-0000-0000712D0000}"/>
    <cellStyle name="20 % - Akzent5 3 2 12 2 2" xfId="38068" xr:uid="{00000000-0005-0000-0000-0000722D0000}"/>
    <cellStyle name="20 % - Akzent5 3 2 12 3" xfId="27247" xr:uid="{00000000-0005-0000-0000-0000732D0000}"/>
    <cellStyle name="20 % - Akzent5 3 2 13" xfId="5823" xr:uid="{00000000-0005-0000-0000-0000742D0000}"/>
    <cellStyle name="20 % - Akzent5 3 2 13 2" xfId="32668" xr:uid="{00000000-0005-0000-0000-0000752D0000}"/>
    <cellStyle name="20 % - Akzent5 3 2 14" xfId="21846" xr:uid="{00000000-0005-0000-0000-0000762D0000}"/>
    <cellStyle name="20 % - Akzent5 3 2 2" xfId="5824" xr:uid="{00000000-0005-0000-0000-0000772D0000}"/>
    <cellStyle name="20 % - Akzent5 3 2 2 10" xfId="5825" xr:uid="{00000000-0005-0000-0000-0000782D0000}"/>
    <cellStyle name="20 % - Akzent5 3 2 2 10 2" xfId="5826" xr:uid="{00000000-0005-0000-0000-0000792D0000}"/>
    <cellStyle name="20 % - Akzent5 3 2 2 10 2 2" xfId="38200" xr:uid="{00000000-0005-0000-0000-00007A2D0000}"/>
    <cellStyle name="20 % - Akzent5 3 2 2 10 3" xfId="27379" xr:uid="{00000000-0005-0000-0000-00007B2D0000}"/>
    <cellStyle name="20 % - Akzent5 3 2 2 11" xfId="5827" xr:uid="{00000000-0005-0000-0000-00007C2D0000}"/>
    <cellStyle name="20 % - Akzent5 3 2 2 11 2" xfId="32800" xr:uid="{00000000-0005-0000-0000-00007D2D0000}"/>
    <cellStyle name="20 % - Akzent5 3 2 2 12" xfId="21978" xr:uid="{00000000-0005-0000-0000-00007E2D0000}"/>
    <cellStyle name="20 % - Akzent5 3 2 2 2" xfId="5828" xr:uid="{00000000-0005-0000-0000-00007F2D0000}"/>
    <cellStyle name="20 % - Akzent5 3 2 2 2 10" xfId="5829" xr:uid="{00000000-0005-0000-0000-0000802D0000}"/>
    <cellStyle name="20 % - Akzent5 3 2 2 2 10 2" xfId="33195" xr:uid="{00000000-0005-0000-0000-0000812D0000}"/>
    <cellStyle name="20 % - Akzent5 3 2 2 2 11" xfId="22373" xr:uid="{00000000-0005-0000-0000-0000822D0000}"/>
    <cellStyle name="20 % - Akzent5 3 2 2 2 2" xfId="5830" xr:uid="{00000000-0005-0000-0000-0000832D0000}"/>
    <cellStyle name="20 % - Akzent5 3 2 2 2 2 2" xfId="5831" xr:uid="{00000000-0005-0000-0000-0000842D0000}"/>
    <cellStyle name="20 % - Akzent5 3 2 2 2 2 2 2" xfId="5832" xr:uid="{00000000-0005-0000-0000-0000852D0000}"/>
    <cellStyle name="20 % - Akzent5 3 2 2 2 2 2 2 2" xfId="39273" xr:uid="{00000000-0005-0000-0000-0000862D0000}"/>
    <cellStyle name="20 % - Akzent5 3 2 2 2 2 2 3" xfId="28452" xr:uid="{00000000-0005-0000-0000-0000872D0000}"/>
    <cellStyle name="20 % - Akzent5 3 2 2 2 2 3" xfId="5833" xr:uid="{00000000-0005-0000-0000-0000882D0000}"/>
    <cellStyle name="20 % - Akzent5 3 2 2 2 2 3 2" xfId="33873" xr:uid="{00000000-0005-0000-0000-0000892D0000}"/>
    <cellStyle name="20 % - Akzent5 3 2 2 2 2 4" xfId="23051" xr:uid="{00000000-0005-0000-0000-00008A2D0000}"/>
    <cellStyle name="20 % - Akzent5 3 2 2 2 3" xfId="5834" xr:uid="{00000000-0005-0000-0000-00008B2D0000}"/>
    <cellStyle name="20 % - Akzent5 3 2 2 2 3 2" xfId="5835" xr:uid="{00000000-0005-0000-0000-00008C2D0000}"/>
    <cellStyle name="20 % - Akzent5 3 2 2 2 3 2 2" xfId="5836" xr:uid="{00000000-0005-0000-0000-00008D2D0000}"/>
    <cellStyle name="20 % - Akzent5 3 2 2 2 3 2 2 2" xfId="39931" xr:uid="{00000000-0005-0000-0000-00008E2D0000}"/>
    <cellStyle name="20 % - Akzent5 3 2 2 2 3 2 3" xfId="29110" xr:uid="{00000000-0005-0000-0000-00008F2D0000}"/>
    <cellStyle name="20 % - Akzent5 3 2 2 2 3 3" xfId="5837" xr:uid="{00000000-0005-0000-0000-0000902D0000}"/>
    <cellStyle name="20 % - Akzent5 3 2 2 2 3 3 2" xfId="34531" xr:uid="{00000000-0005-0000-0000-0000912D0000}"/>
    <cellStyle name="20 % - Akzent5 3 2 2 2 3 4" xfId="23709" xr:uid="{00000000-0005-0000-0000-0000922D0000}"/>
    <cellStyle name="20 % - Akzent5 3 2 2 2 4" xfId="5838" xr:uid="{00000000-0005-0000-0000-0000932D0000}"/>
    <cellStyle name="20 % - Akzent5 3 2 2 2 4 2" xfId="5839" xr:uid="{00000000-0005-0000-0000-0000942D0000}"/>
    <cellStyle name="20 % - Akzent5 3 2 2 2 4 2 2" xfId="5840" xr:uid="{00000000-0005-0000-0000-0000952D0000}"/>
    <cellStyle name="20 % - Akzent5 3 2 2 2 4 2 2 2" xfId="40605" xr:uid="{00000000-0005-0000-0000-0000962D0000}"/>
    <cellStyle name="20 % - Akzent5 3 2 2 2 4 2 3" xfId="29784" xr:uid="{00000000-0005-0000-0000-0000972D0000}"/>
    <cellStyle name="20 % - Akzent5 3 2 2 2 4 3" xfId="5841" xr:uid="{00000000-0005-0000-0000-0000982D0000}"/>
    <cellStyle name="20 % - Akzent5 3 2 2 2 4 3 2" xfId="35205" xr:uid="{00000000-0005-0000-0000-0000992D0000}"/>
    <cellStyle name="20 % - Akzent5 3 2 2 2 4 4" xfId="24383" xr:uid="{00000000-0005-0000-0000-00009A2D0000}"/>
    <cellStyle name="20 % - Akzent5 3 2 2 2 5" xfId="5842" xr:uid="{00000000-0005-0000-0000-00009B2D0000}"/>
    <cellStyle name="20 % - Akzent5 3 2 2 2 5 2" xfId="5843" xr:uid="{00000000-0005-0000-0000-00009C2D0000}"/>
    <cellStyle name="20 % - Akzent5 3 2 2 2 5 2 2" xfId="5844" xr:uid="{00000000-0005-0000-0000-00009D2D0000}"/>
    <cellStyle name="20 % - Akzent5 3 2 2 2 5 2 2 2" xfId="41279" xr:uid="{00000000-0005-0000-0000-00009E2D0000}"/>
    <cellStyle name="20 % - Akzent5 3 2 2 2 5 2 3" xfId="30458" xr:uid="{00000000-0005-0000-0000-00009F2D0000}"/>
    <cellStyle name="20 % - Akzent5 3 2 2 2 5 3" xfId="5845" xr:uid="{00000000-0005-0000-0000-0000A02D0000}"/>
    <cellStyle name="20 % - Akzent5 3 2 2 2 5 3 2" xfId="35879" xr:uid="{00000000-0005-0000-0000-0000A12D0000}"/>
    <cellStyle name="20 % - Akzent5 3 2 2 2 5 4" xfId="25057" xr:uid="{00000000-0005-0000-0000-0000A22D0000}"/>
    <cellStyle name="20 % - Akzent5 3 2 2 2 6" xfId="5846" xr:uid="{00000000-0005-0000-0000-0000A32D0000}"/>
    <cellStyle name="20 % - Akzent5 3 2 2 2 6 2" xfId="5847" xr:uid="{00000000-0005-0000-0000-0000A42D0000}"/>
    <cellStyle name="20 % - Akzent5 3 2 2 2 6 2 2" xfId="5848" xr:uid="{00000000-0005-0000-0000-0000A52D0000}"/>
    <cellStyle name="20 % - Akzent5 3 2 2 2 6 2 2 2" xfId="41953" xr:uid="{00000000-0005-0000-0000-0000A62D0000}"/>
    <cellStyle name="20 % - Akzent5 3 2 2 2 6 2 3" xfId="31132" xr:uid="{00000000-0005-0000-0000-0000A72D0000}"/>
    <cellStyle name="20 % - Akzent5 3 2 2 2 6 3" xfId="5849" xr:uid="{00000000-0005-0000-0000-0000A82D0000}"/>
    <cellStyle name="20 % - Akzent5 3 2 2 2 6 3 2" xfId="36553" xr:uid="{00000000-0005-0000-0000-0000A92D0000}"/>
    <cellStyle name="20 % - Akzent5 3 2 2 2 6 4" xfId="25731" xr:uid="{00000000-0005-0000-0000-0000AA2D0000}"/>
    <cellStyle name="20 % - Akzent5 3 2 2 2 7" xfId="5850" xr:uid="{00000000-0005-0000-0000-0000AB2D0000}"/>
    <cellStyle name="20 % - Akzent5 3 2 2 2 7 2" xfId="5851" xr:uid="{00000000-0005-0000-0000-0000AC2D0000}"/>
    <cellStyle name="20 % - Akzent5 3 2 2 2 7 2 2" xfId="5852" xr:uid="{00000000-0005-0000-0000-0000AD2D0000}"/>
    <cellStyle name="20 % - Akzent5 3 2 2 2 7 2 2 2" xfId="42627" xr:uid="{00000000-0005-0000-0000-0000AE2D0000}"/>
    <cellStyle name="20 % - Akzent5 3 2 2 2 7 2 3" xfId="31806" xr:uid="{00000000-0005-0000-0000-0000AF2D0000}"/>
    <cellStyle name="20 % - Akzent5 3 2 2 2 7 3" xfId="5853" xr:uid="{00000000-0005-0000-0000-0000B02D0000}"/>
    <cellStyle name="20 % - Akzent5 3 2 2 2 7 3 2" xfId="37227" xr:uid="{00000000-0005-0000-0000-0000B12D0000}"/>
    <cellStyle name="20 % - Akzent5 3 2 2 2 7 4" xfId="26405" xr:uid="{00000000-0005-0000-0000-0000B22D0000}"/>
    <cellStyle name="20 % - Akzent5 3 2 2 2 8" xfId="5854" xr:uid="{00000000-0005-0000-0000-0000B32D0000}"/>
    <cellStyle name="20 % - Akzent5 3 2 2 2 8 2" xfId="5855" xr:uid="{00000000-0005-0000-0000-0000B42D0000}"/>
    <cellStyle name="20 % - Akzent5 3 2 2 2 8 2 2" xfId="5856" xr:uid="{00000000-0005-0000-0000-0000B52D0000}"/>
    <cellStyle name="20 % - Akzent5 3 2 2 2 8 2 2 2" xfId="43320" xr:uid="{00000000-0005-0000-0000-0000B62D0000}"/>
    <cellStyle name="20 % - Akzent5 3 2 2 2 8 2 3" xfId="32499" xr:uid="{00000000-0005-0000-0000-0000B72D0000}"/>
    <cellStyle name="20 % - Akzent5 3 2 2 2 8 3" xfId="5857" xr:uid="{00000000-0005-0000-0000-0000B82D0000}"/>
    <cellStyle name="20 % - Akzent5 3 2 2 2 8 3 2" xfId="37919" xr:uid="{00000000-0005-0000-0000-0000B92D0000}"/>
    <cellStyle name="20 % - Akzent5 3 2 2 2 8 4" xfId="27098" xr:uid="{00000000-0005-0000-0000-0000BA2D0000}"/>
    <cellStyle name="20 % - Akzent5 3 2 2 2 9" xfId="5858" xr:uid="{00000000-0005-0000-0000-0000BB2D0000}"/>
    <cellStyle name="20 % - Akzent5 3 2 2 2 9 2" xfId="5859" xr:uid="{00000000-0005-0000-0000-0000BC2D0000}"/>
    <cellStyle name="20 % - Akzent5 3 2 2 2 9 2 2" xfId="38595" xr:uid="{00000000-0005-0000-0000-0000BD2D0000}"/>
    <cellStyle name="20 % - Akzent5 3 2 2 2 9 3" xfId="27774" xr:uid="{00000000-0005-0000-0000-0000BE2D0000}"/>
    <cellStyle name="20 % - Akzent5 3 2 2 3" xfId="5860" xr:uid="{00000000-0005-0000-0000-0000BF2D0000}"/>
    <cellStyle name="20 % - Akzent5 3 2 2 3 2" xfId="5861" xr:uid="{00000000-0005-0000-0000-0000C02D0000}"/>
    <cellStyle name="20 % - Akzent5 3 2 2 3 2 2" xfId="5862" xr:uid="{00000000-0005-0000-0000-0000C12D0000}"/>
    <cellStyle name="20 % - Akzent5 3 2 2 3 2 2 2" xfId="38878" xr:uid="{00000000-0005-0000-0000-0000C22D0000}"/>
    <cellStyle name="20 % - Akzent5 3 2 2 3 2 3" xfId="28057" xr:uid="{00000000-0005-0000-0000-0000C32D0000}"/>
    <cellStyle name="20 % - Akzent5 3 2 2 3 3" xfId="5863" xr:uid="{00000000-0005-0000-0000-0000C42D0000}"/>
    <cellStyle name="20 % - Akzent5 3 2 2 3 3 2" xfId="33478" xr:uid="{00000000-0005-0000-0000-0000C52D0000}"/>
    <cellStyle name="20 % - Akzent5 3 2 2 3 4" xfId="22656" xr:uid="{00000000-0005-0000-0000-0000C62D0000}"/>
    <cellStyle name="20 % - Akzent5 3 2 2 4" xfId="5864" xr:uid="{00000000-0005-0000-0000-0000C72D0000}"/>
    <cellStyle name="20 % - Akzent5 3 2 2 4 2" xfId="5865" xr:uid="{00000000-0005-0000-0000-0000C82D0000}"/>
    <cellStyle name="20 % - Akzent5 3 2 2 4 2 2" xfId="5866" xr:uid="{00000000-0005-0000-0000-0000C92D0000}"/>
    <cellStyle name="20 % - Akzent5 3 2 2 4 2 2 2" xfId="39536" xr:uid="{00000000-0005-0000-0000-0000CA2D0000}"/>
    <cellStyle name="20 % - Akzent5 3 2 2 4 2 3" xfId="28715" xr:uid="{00000000-0005-0000-0000-0000CB2D0000}"/>
    <cellStyle name="20 % - Akzent5 3 2 2 4 3" xfId="5867" xr:uid="{00000000-0005-0000-0000-0000CC2D0000}"/>
    <cellStyle name="20 % - Akzent5 3 2 2 4 3 2" xfId="34136" xr:uid="{00000000-0005-0000-0000-0000CD2D0000}"/>
    <cellStyle name="20 % - Akzent5 3 2 2 4 4" xfId="23314" xr:uid="{00000000-0005-0000-0000-0000CE2D0000}"/>
    <cellStyle name="20 % - Akzent5 3 2 2 5" xfId="5868" xr:uid="{00000000-0005-0000-0000-0000CF2D0000}"/>
    <cellStyle name="20 % - Akzent5 3 2 2 5 2" xfId="5869" xr:uid="{00000000-0005-0000-0000-0000D02D0000}"/>
    <cellStyle name="20 % - Akzent5 3 2 2 5 2 2" xfId="5870" xr:uid="{00000000-0005-0000-0000-0000D12D0000}"/>
    <cellStyle name="20 % - Akzent5 3 2 2 5 2 2 2" xfId="40210" xr:uid="{00000000-0005-0000-0000-0000D22D0000}"/>
    <cellStyle name="20 % - Akzent5 3 2 2 5 2 3" xfId="29389" xr:uid="{00000000-0005-0000-0000-0000D32D0000}"/>
    <cellStyle name="20 % - Akzent5 3 2 2 5 3" xfId="5871" xr:uid="{00000000-0005-0000-0000-0000D42D0000}"/>
    <cellStyle name="20 % - Akzent5 3 2 2 5 3 2" xfId="34810" xr:uid="{00000000-0005-0000-0000-0000D52D0000}"/>
    <cellStyle name="20 % - Akzent5 3 2 2 5 4" xfId="23988" xr:uid="{00000000-0005-0000-0000-0000D62D0000}"/>
    <cellStyle name="20 % - Akzent5 3 2 2 6" xfId="5872" xr:uid="{00000000-0005-0000-0000-0000D72D0000}"/>
    <cellStyle name="20 % - Akzent5 3 2 2 6 2" xfId="5873" xr:uid="{00000000-0005-0000-0000-0000D82D0000}"/>
    <cellStyle name="20 % - Akzent5 3 2 2 6 2 2" xfId="5874" xr:uid="{00000000-0005-0000-0000-0000D92D0000}"/>
    <cellStyle name="20 % - Akzent5 3 2 2 6 2 2 2" xfId="40884" xr:uid="{00000000-0005-0000-0000-0000DA2D0000}"/>
    <cellStyle name="20 % - Akzent5 3 2 2 6 2 3" xfId="30063" xr:uid="{00000000-0005-0000-0000-0000DB2D0000}"/>
    <cellStyle name="20 % - Akzent5 3 2 2 6 3" xfId="5875" xr:uid="{00000000-0005-0000-0000-0000DC2D0000}"/>
    <cellStyle name="20 % - Akzent5 3 2 2 6 3 2" xfId="35484" xr:uid="{00000000-0005-0000-0000-0000DD2D0000}"/>
    <cellStyle name="20 % - Akzent5 3 2 2 6 4" xfId="24662" xr:uid="{00000000-0005-0000-0000-0000DE2D0000}"/>
    <cellStyle name="20 % - Akzent5 3 2 2 7" xfId="5876" xr:uid="{00000000-0005-0000-0000-0000DF2D0000}"/>
    <cellStyle name="20 % - Akzent5 3 2 2 7 2" xfId="5877" xr:uid="{00000000-0005-0000-0000-0000E02D0000}"/>
    <cellStyle name="20 % - Akzent5 3 2 2 7 2 2" xfId="5878" xr:uid="{00000000-0005-0000-0000-0000E12D0000}"/>
    <cellStyle name="20 % - Akzent5 3 2 2 7 2 2 2" xfId="41558" xr:uid="{00000000-0005-0000-0000-0000E22D0000}"/>
    <cellStyle name="20 % - Akzent5 3 2 2 7 2 3" xfId="30737" xr:uid="{00000000-0005-0000-0000-0000E32D0000}"/>
    <cellStyle name="20 % - Akzent5 3 2 2 7 3" xfId="5879" xr:uid="{00000000-0005-0000-0000-0000E42D0000}"/>
    <cellStyle name="20 % - Akzent5 3 2 2 7 3 2" xfId="36158" xr:uid="{00000000-0005-0000-0000-0000E52D0000}"/>
    <cellStyle name="20 % - Akzent5 3 2 2 7 4" xfId="25336" xr:uid="{00000000-0005-0000-0000-0000E62D0000}"/>
    <cellStyle name="20 % - Akzent5 3 2 2 8" xfId="5880" xr:uid="{00000000-0005-0000-0000-0000E72D0000}"/>
    <cellStyle name="20 % - Akzent5 3 2 2 8 2" xfId="5881" xr:uid="{00000000-0005-0000-0000-0000E82D0000}"/>
    <cellStyle name="20 % - Akzent5 3 2 2 8 2 2" xfId="5882" xr:uid="{00000000-0005-0000-0000-0000E92D0000}"/>
    <cellStyle name="20 % - Akzent5 3 2 2 8 2 2 2" xfId="42232" xr:uid="{00000000-0005-0000-0000-0000EA2D0000}"/>
    <cellStyle name="20 % - Akzent5 3 2 2 8 2 3" xfId="31411" xr:uid="{00000000-0005-0000-0000-0000EB2D0000}"/>
    <cellStyle name="20 % - Akzent5 3 2 2 8 3" xfId="5883" xr:uid="{00000000-0005-0000-0000-0000EC2D0000}"/>
    <cellStyle name="20 % - Akzent5 3 2 2 8 3 2" xfId="36832" xr:uid="{00000000-0005-0000-0000-0000ED2D0000}"/>
    <cellStyle name="20 % - Akzent5 3 2 2 8 4" xfId="26010" xr:uid="{00000000-0005-0000-0000-0000EE2D0000}"/>
    <cellStyle name="20 % - Akzent5 3 2 2 9" xfId="5884" xr:uid="{00000000-0005-0000-0000-0000EF2D0000}"/>
    <cellStyle name="20 % - Akzent5 3 2 2 9 2" xfId="5885" xr:uid="{00000000-0005-0000-0000-0000F02D0000}"/>
    <cellStyle name="20 % - Akzent5 3 2 2 9 2 2" xfId="5886" xr:uid="{00000000-0005-0000-0000-0000F12D0000}"/>
    <cellStyle name="20 % - Akzent5 3 2 2 9 2 2 2" xfId="42925" xr:uid="{00000000-0005-0000-0000-0000F22D0000}"/>
    <cellStyle name="20 % - Akzent5 3 2 2 9 2 3" xfId="32104" xr:uid="{00000000-0005-0000-0000-0000F32D0000}"/>
    <cellStyle name="20 % - Akzent5 3 2 2 9 3" xfId="5887" xr:uid="{00000000-0005-0000-0000-0000F42D0000}"/>
    <cellStyle name="20 % - Akzent5 3 2 2 9 3 2" xfId="37524" xr:uid="{00000000-0005-0000-0000-0000F52D0000}"/>
    <cellStyle name="20 % - Akzent5 3 2 2 9 4" xfId="26703" xr:uid="{00000000-0005-0000-0000-0000F62D0000}"/>
    <cellStyle name="20 % - Akzent5 3 2 3" xfId="5888" xr:uid="{00000000-0005-0000-0000-0000F72D0000}"/>
    <cellStyle name="20 % - Akzent5 3 2 3 10" xfId="5889" xr:uid="{00000000-0005-0000-0000-0000F82D0000}"/>
    <cellStyle name="20 % - Akzent5 3 2 3 10 2" xfId="32932" xr:uid="{00000000-0005-0000-0000-0000F92D0000}"/>
    <cellStyle name="20 % - Akzent5 3 2 3 11" xfId="22110" xr:uid="{00000000-0005-0000-0000-0000FA2D0000}"/>
    <cellStyle name="20 % - Akzent5 3 2 3 2" xfId="5890" xr:uid="{00000000-0005-0000-0000-0000FB2D0000}"/>
    <cellStyle name="20 % - Akzent5 3 2 3 2 2" xfId="5891" xr:uid="{00000000-0005-0000-0000-0000FC2D0000}"/>
    <cellStyle name="20 % - Akzent5 3 2 3 2 2 2" xfId="5892" xr:uid="{00000000-0005-0000-0000-0000FD2D0000}"/>
    <cellStyle name="20 % - Akzent5 3 2 3 2 2 2 2" xfId="39010" xr:uid="{00000000-0005-0000-0000-0000FE2D0000}"/>
    <cellStyle name="20 % - Akzent5 3 2 3 2 2 3" xfId="28189" xr:uid="{00000000-0005-0000-0000-0000FF2D0000}"/>
    <cellStyle name="20 % - Akzent5 3 2 3 2 3" xfId="5893" xr:uid="{00000000-0005-0000-0000-0000002E0000}"/>
    <cellStyle name="20 % - Akzent5 3 2 3 2 3 2" xfId="33610" xr:uid="{00000000-0005-0000-0000-0000012E0000}"/>
    <cellStyle name="20 % - Akzent5 3 2 3 2 4" xfId="22788" xr:uid="{00000000-0005-0000-0000-0000022E0000}"/>
    <cellStyle name="20 % - Akzent5 3 2 3 3" xfId="5894" xr:uid="{00000000-0005-0000-0000-0000032E0000}"/>
    <cellStyle name="20 % - Akzent5 3 2 3 3 2" xfId="5895" xr:uid="{00000000-0005-0000-0000-0000042E0000}"/>
    <cellStyle name="20 % - Akzent5 3 2 3 3 2 2" xfId="5896" xr:uid="{00000000-0005-0000-0000-0000052E0000}"/>
    <cellStyle name="20 % - Akzent5 3 2 3 3 2 2 2" xfId="39668" xr:uid="{00000000-0005-0000-0000-0000062E0000}"/>
    <cellStyle name="20 % - Akzent5 3 2 3 3 2 3" xfId="28847" xr:uid="{00000000-0005-0000-0000-0000072E0000}"/>
    <cellStyle name="20 % - Akzent5 3 2 3 3 3" xfId="5897" xr:uid="{00000000-0005-0000-0000-0000082E0000}"/>
    <cellStyle name="20 % - Akzent5 3 2 3 3 3 2" xfId="34268" xr:uid="{00000000-0005-0000-0000-0000092E0000}"/>
    <cellStyle name="20 % - Akzent5 3 2 3 3 4" xfId="23446" xr:uid="{00000000-0005-0000-0000-00000A2E0000}"/>
    <cellStyle name="20 % - Akzent5 3 2 3 4" xfId="5898" xr:uid="{00000000-0005-0000-0000-00000B2E0000}"/>
    <cellStyle name="20 % - Akzent5 3 2 3 4 2" xfId="5899" xr:uid="{00000000-0005-0000-0000-00000C2E0000}"/>
    <cellStyle name="20 % - Akzent5 3 2 3 4 2 2" xfId="5900" xr:uid="{00000000-0005-0000-0000-00000D2E0000}"/>
    <cellStyle name="20 % - Akzent5 3 2 3 4 2 2 2" xfId="40342" xr:uid="{00000000-0005-0000-0000-00000E2E0000}"/>
    <cellStyle name="20 % - Akzent5 3 2 3 4 2 3" xfId="29521" xr:uid="{00000000-0005-0000-0000-00000F2E0000}"/>
    <cellStyle name="20 % - Akzent5 3 2 3 4 3" xfId="5901" xr:uid="{00000000-0005-0000-0000-0000102E0000}"/>
    <cellStyle name="20 % - Akzent5 3 2 3 4 3 2" xfId="34942" xr:uid="{00000000-0005-0000-0000-0000112E0000}"/>
    <cellStyle name="20 % - Akzent5 3 2 3 4 4" xfId="24120" xr:uid="{00000000-0005-0000-0000-0000122E0000}"/>
    <cellStyle name="20 % - Akzent5 3 2 3 5" xfId="5902" xr:uid="{00000000-0005-0000-0000-0000132E0000}"/>
    <cellStyle name="20 % - Akzent5 3 2 3 5 2" xfId="5903" xr:uid="{00000000-0005-0000-0000-0000142E0000}"/>
    <cellStyle name="20 % - Akzent5 3 2 3 5 2 2" xfId="5904" xr:uid="{00000000-0005-0000-0000-0000152E0000}"/>
    <cellStyle name="20 % - Akzent5 3 2 3 5 2 2 2" xfId="41016" xr:uid="{00000000-0005-0000-0000-0000162E0000}"/>
    <cellStyle name="20 % - Akzent5 3 2 3 5 2 3" xfId="30195" xr:uid="{00000000-0005-0000-0000-0000172E0000}"/>
    <cellStyle name="20 % - Akzent5 3 2 3 5 3" xfId="5905" xr:uid="{00000000-0005-0000-0000-0000182E0000}"/>
    <cellStyle name="20 % - Akzent5 3 2 3 5 3 2" xfId="35616" xr:uid="{00000000-0005-0000-0000-0000192E0000}"/>
    <cellStyle name="20 % - Akzent5 3 2 3 5 4" xfId="24794" xr:uid="{00000000-0005-0000-0000-00001A2E0000}"/>
    <cellStyle name="20 % - Akzent5 3 2 3 6" xfId="5906" xr:uid="{00000000-0005-0000-0000-00001B2E0000}"/>
    <cellStyle name="20 % - Akzent5 3 2 3 6 2" xfId="5907" xr:uid="{00000000-0005-0000-0000-00001C2E0000}"/>
    <cellStyle name="20 % - Akzent5 3 2 3 6 2 2" xfId="5908" xr:uid="{00000000-0005-0000-0000-00001D2E0000}"/>
    <cellStyle name="20 % - Akzent5 3 2 3 6 2 2 2" xfId="41690" xr:uid="{00000000-0005-0000-0000-00001E2E0000}"/>
    <cellStyle name="20 % - Akzent5 3 2 3 6 2 3" xfId="30869" xr:uid="{00000000-0005-0000-0000-00001F2E0000}"/>
    <cellStyle name="20 % - Akzent5 3 2 3 6 3" xfId="5909" xr:uid="{00000000-0005-0000-0000-0000202E0000}"/>
    <cellStyle name="20 % - Akzent5 3 2 3 6 3 2" xfId="36290" xr:uid="{00000000-0005-0000-0000-0000212E0000}"/>
    <cellStyle name="20 % - Akzent5 3 2 3 6 4" xfId="25468" xr:uid="{00000000-0005-0000-0000-0000222E0000}"/>
    <cellStyle name="20 % - Akzent5 3 2 3 7" xfId="5910" xr:uid="{00000000-0005-0000-0000-0000232E0000}"/>
    <cellStyle name="20 % - Akzent5 3 2 3 7 2" xfId="5911" xr:uid="{00000000-0005-0000-0000-0000242E0000}"/>
    <cellStyle name="20 % - Akzent5 3 2 3 7 2 2" xfId="5912" xr:uid="{00000000-0005-0000-0000-0000252E0000}"/>
    <cellStyle name="20 % - Akzent5 3 2 3 7 2 2 2" xfId="42364" xr:uid="{00000000-0005-0000-0000-0000262E0000}"/>
    <cellStyle name="20 % - Akzent5 3 2 3 7 2 3" xfId="31543" xr:uid="{00000000-0005-0000-0000-0000272E0000}"/>
    <cellStyle name="20 % - Akzent5 3 2 3 7 3" xfId="5913" xr:uid="{00000000-0005-0000-0000-0000282E0000}"/>
    <cellStyle name="20 % - Akzent5 3 2 3 7 3 2" xfId="36964" xr:uid="{00000000-0005-0000-0000-0000292E0000}"/>
    <cellStyle name="20 % - Akzent5 3 2 3 7 4" xfId="26142" xr:uid="{00000000-0005-0000-0000-00002A2E0000}"/>
    <cellStyle name="20 % - Akzent5 3 2 3 8" xfId="5914" xr:uid="{00000000-0005-0000-0000-00002B2E0000}"/>
    <cellStyle name="20 % - Akzent5 3 2 3 8 2" xfId="5915" xr:uid="{00000000-0005-0000-0000-00002C2E0000}"/>
    <cellStyle name="20 % - Akzent5 3 2 3 8 2 2" xfId="5916" xr:uid="{00000000-0005-0000-0000-00002D2E0000}"/>
    <cellStyle name="20 % - Akzent5 3 2 3 8 2 2 2" xfId="43057" xr:uid="{00000000-0005-0000-0000-00002E2E0000}"/>
    <cellStyle name="20 % - Akzent5 3 2 3 8 2 3" xfId="32236" xr:uid="{00000000-0005-0000-0000-00002F2E0000}"/>
    <cellStyle name="20 % - Akzent5 3 2 3 8 3" xfId="5917" xr:uid="{00000000-0005-0000-0000-0000302E0000}"/>
    <cellStyle name="20 % - Akzent5 3 2 3 8 3 2" xfId="37656" xr:uid="{00000000-0005-0000-0000-0000312E0000}"/>
    <cellStyle name="20 % - Akzent5 3 2 3 8 4" xfId="26835" xr:uid="{00000000-0005-0000-0000-0000322E0000}"/>
    <cellStyle name="20 % - Akzent5 3 2 3 9" xfId="5918" xr:uid="{00000000-0005-0000-0000-0000332E0000}"/>
    <cellStyle name="20 % - Akzent5 3 2 3 9 2" xfId="5919" xr:uid="{00000000-0005-0000-0000-0000342E0000}"/>
    <cellStyle name="20 % - Akzent5 3 2 3 9 2 2" xfId="38332" xr:uid="{00000000-0005-0000-0000-0000352E0000}"/>
    <cellStyle name="20 % - Akzent5 3 2 3 9 3" xfId="27511" xr:uid="{00000000-0005-0000-0000-0000362E0000}"/>
    <cellStyle name="20 % - Akzent5 3 2 4" xfId="5920" xr:uid="{00000000-0005-0000-0000-0000372E0000}"/>
    <cellStyle name="20 % - Akzent5 3 2 4 10" xfId="5921" xr:uid="{00000000-0005-0000-0000-0000382E0000}"/>
    <cellStyle name="20 % - Akzent5 3 2 4 10 2" xfId="33063" xr:uid="{00000000-0005-0000-0000-0000392E0000}"/>
    <cellStyle name="20 % - Akzent5 3 2 4 11" xfId="22241" xr:uid="{00000000-0005-0000-0000-00003A2E0000}"/>
    <cellStyle name="20 % - Akzent5 3 2 4 2" xfId="5922" xr:uid="{00000000-0005-0000-0000-00003B2E0000}"/>
    <cellStyle name="20 % - Akzent5 3 2 4 2 2" xfId="5923" xr:uid="{00000000-0005-0000-0000-00003C2E0000}"/>
    <cellStyle name="20 % - Akzent5 3 2 4 2 2 2" xfId="5924" xr:uid="{00000000-0005-0000-0000-00003D2E0000}"/>
    <cellStyle name="20 % - Akzent5 3 2 4 2 2 2 2" xfId="39141" xr:uid="{00000000-0005-0000-0000-00003E2E0000}"/>
    <cellStyle name="20 % - Akzent5 3 2 4 2 2 3" xfId="28320" xr:uid="{00000000-0005-0000-0000-00003F2E0000}"/>
    <cellStyle name="20 % - Akzent5 3 2 4 2 3" xfId="5925" xr:uid="{00000000-0005-0000-0000-0000402E0000}"/>
    <cellStyle name="20 % - Akzent5 3 2 4 2 3 2" xfId="33741" xr:uid="{00000000-0005-0000-0000-0000412E0000}"/>
    <cellStyle name="20 % - Akzent5 3 2 4 2 4" xfId="22919" xr:uid="{00000000-0005-0000-0000-0000422E0000}"/>
    <cellStyle name="20 % - Akzent5 3 2 4 3" xfId="5926" xr:uid="{00000000-0005-0000-0000-0000432E0000}"/>
    <cellStyle name="20 % - Akzent5 3 2 4 3 2" xfId="5927" xr:uid="{00000000-0005-0000-0000-0000442E0000}"/>
    <cellStyle name="20 % - Akzent5 3 2 4 3 2 2" xfId="5928" xr:uid="{00000000-0005-0000-0000-0000452E0000}"/>
    <cellStyle name="20 % - Akzent5 3 2 4 3 2 2 2" xfId="39799" xr:uid="{00000000-0005-0000-0000-0000462E0000}"/>
    <cellStyle name="20 % - Akzent5 3 2 4 3 2 3" xfId="28978" xr:uid="{00000000-0005-0000-0000-0000472E0000}"/>
    <cellStyle name="20 % - Akzent5 3 2 4 3 3" xfId="5929" xr:uid="{00000000-0005-0000-0000-0000482E0000}"/>
    <cellStyle name="20 % - Akzent5 3 2 4 3 3 2" xfId="34399" xr:uid="{00000000-0005-0000-0000-0000492E0000}"/>
    <cellStyle name="20 % - Akzent5 3 2 4 3 4" xfId="23577" xr:uid="{00000000-0005-0000-0000-00004A2E0000}"/>
    <cellStyle name="20 % - Akzent5 3 2 4 4" xfId="5930" xr:uid="{00000000-0005-0000-0000-00004B2E0000}"/>
    <cellStyle name="20 % - Akzent5 3 2 4 4 2" xfId="5931" xr:uid="{00000000-0005-0000-0000-00004C2E0000}"/>
    <cellStyle name="20 % - Akzent5 3 2 4 4 2 2" xfId="5932" xr:uid="{00000000-0005-0000-0000-00004D2E0000}"/>
    <cellStyle name="20 % - Akzent5 3 2 4 4 2 2 2" xfId="40473" xr:uid="{00000000-0005-0000-0000-00004E2E0000}"/>
    <cellStyle name="20 % - Akzent5 3 2 4 4 2 3" xfId="29652" xr:uid="{00000000-0005-0000-0000-00004F2E0000}"/>
    <cellStyle name="20 % - Akzent5 3 2 4 4 3" xfId="5933" xr:uid="{00000000-0005-0000-0000-0000502E0000}"/>
    <cellStyle name="20 % - Akzent5 3 2 4 4 3 2" xfId="35073" xr:uid="{00000000-0005-0000-0000-0000512E0000}"/>
    <cellStyle name="20 % - Akzent5 3 2 4 4 4" xfId="24251" xr:uid="{00000000-0005-0000-0000-0000522E0000}"/>
    <cellStyle name="20 % - Akzent5 3 2 4 5" xfId="5934" xr:uid="{00000000-0005-0000-0000-0000532E0000}"/>
    <cellStyle name="20 % - Akzent5 3 2 4 5 2" xfId="5935" xr:uid="{00000000-0005-0000-0000-0000542E0000}"/>
    <cellStyle name="20 % - Akzent5 3 2 4 5 2 2" xfId="5936" xr:uid="{00000000-0005-0000-0000-0000552E0000}"/>
    <cellStyle name="20 % - Akzent5 3 2 4 5 2 2 2" xfId="41147" xr:uid="{00000000-0005-0000-0000-0000562E0000}"/>
    <cellStyle name="20 % - Akzent5 3 2 4 5 2 3" xfId="30326" xr:uid="{00000000-0005-0000-0000-0000572E0000}"/>
    <cellStyle name="20 % - Akzent5 3 2 4 5 3" xfId="5937" xr:uid="{00000000-0005-0000-0000-0000582E0000}"/>
    <cellStyle name="20 % - Akzent5 3 2 4 5 3 2" xfId="35747" xr:uid="{00000000-0005-0000-0000-0000592E0000}"/>
    <cellStyle name="20 % - Akzent5 3 2 4 5 4" xfId="24925" xr:uid="{00000000-0005-0000-0000-00005A2E0000}"/>
    <cellStyle name="20 % - Akzent5 3 2 4 6" xfId="5938" xr:uid="{00000000-0005-0000-0000-00005B2E0000}"/>
    <cellStyle name="20 % - Akzent5 3 2 4 6 2" xfId="5939" xr:uid="{00000000-0005-0000-0000-00005C2E0000}"/>
    <cellStyle name="20 % - Akzent5 3 2 4 6 2 2" xfId="5940" xr:uid="{00000000-0005-0000-0000-00005D2E0000}"/>
    <cellStyle name="20 % - Akzent5 3 2 4 6 2 2 2" xfId="41821" xr:uid="{00000000-0005-0000-0000-00005E2E0000}"/>
    <cellStyle name="20 % - Akzent5 3 2 4 6 2 3" xfId="31000" xr:uid="{00000000-0005-0000-0000-00005F2E0000}"/>
    <cellStyle name="20 % - Akzent5 3 2 4 6 3" xfId="5941" xr:uid="{00000000-0005-0000-0000-0000602E0000}"/>
    <cellStyle name="20 % - Akzent5 3 2 4 6 3 2" xfId="36421" xr:uid="{00000000-0005-0000-0000-0000612E0000}"/>
    <cellStyle name="20 % - Akzent5 3 2 4 6 4" xfId="25599" xr:uid="{00000000-0005-0000-0000-0000622E0000}"/>
    <cellStyle name="20 % - Akzent5 3 2 4 7" xfId="5942" xr:uid="{00000000-0005-0000-0000-0000632E0000}"/>
    <cellStyle name="20 % - Akzent5 3 2 4 7 2" xfId="5943" xr:uid="{00000000-0005-0000-0000-0000642E0000}"/>
    <cellStyle name="20 % - Akzent5 3 2 4 7 2 2" xfId="5944" xr:uid="{00000000-0005-0000-0000-0000652E0000}"/>
    <cellStyle name="20 % - Akzent5 3 2 4 7 2 2 2" xfId="42495" xr:uid="{00000000-0005-0000-0000-0000662E0000}"/>
    <cellStyle name="20 % - Akzent5 3 2 4 7 2 3" xfId="31674" xr:uid="{00000000-0005-0000-0000-0000672E0000}"/>
    <cellStyle name="20 % - Akzent5 3 2 4 7 3" xfId="5945" xr:uid="{00000000-0005-0000-0000-0000682E0000}"/>
    <cellStyle name="20 % - Akzent5 3 2 4 7 3 2" xfId="37095" xr:uid="{00000000-0005-0000-0000-0000692E0000}"/>
    <cellStyle name="20 % - Akzent5 3 2 4 7 4" xfId="26273" xr:uid="{00000000-0005-0000-0000-00006A2E0000}"/>
    <cellStyle name="20 % - Akzent5 3 2 4 8" xfId="5946" xr:uid="{00000000-0005-0000-0000-00006B2E0000}"/>
    <cellStyle name="20 % - Akzent5 3 2 4 8 2" xfId="5947" xr:uid="{00000000-0005-0000-0000-00006C2E0000}"/>
    <cellStyle name="20 % - Akzent5 3 2 4 8 2 2" xfId="5948" xr:uid="{00000000-0005-0000-0000-00006D2E0000}"/>
    <cellStyle name="20 % - Akzent5 3 2 4 8 2 2 2" xfId="43188" xr:uid="{00000000-0005-0000-0000-00006E2E0000}"/>
    <cellStyle name="20 % - Akzent5 3 2 4 8 2 3" xfId="32367" xr:uid="{00000000-0005-0000-0000-00006F2E0000}"/>
    <cellStyle name="20 % - Akzent5 3 2 4 8 3" xfId="5949" xr:uid="{00000000-0005-0000-0000-0000702E0000}"/>
    <cellStyle name="20 % - Akzent5 3 2 4 8 3 2" xfId="37787" xr:uid="{00000000-0005-0000-0000-0000712E0000}"/>
    <cellStyle name="20 % - Akzent5 3 2 4 8 4" xfId="26966" xr:uid="{00000000-0005-0000-0000-0000722E0000}"/>
    <cellStyle name="20 % - Akzent5 3 2 4 9" xfId="5950" xr:uid="{00000000-0005-0000-0000-0000732E0000}"/>
    <cellStyle name="20 % - Akzent5 3 2 4 9 2" xfId="5951" xr:uid="{00000000-0005-0000-0000-0000742E0000}"/>
    <cellStyle name="20 % - Akzent5 3 2 4 9 2 2" xfId="38463" xr:uid="{00000000-0005-0000-0000-0000752E0000}"/>
    <cellStyle name="20 % - Akzent5 3 2 4 9 3" xfId="27642" xr:uid="{00000000-0005-0000-0000-0000762E0000}"/>
    <cellStyle name="20 % - Akzent5 3 2 5" xfId="5952" xr:uid="{00000000-0005-0000-0000-0000772E0000}"/>
    <cellStyle name="20 % - Akzent5 3 2 5 2" xfId="5953" xr:uid="{00000000-0005-0000-0000-0000782E0000}"/>
    <cellStyle name="20 % - Akzent5 3 2 5 2 2" xfId="5954" xr:uid="{00000000-0005-0000-0000-0000792E0000}"/>
    <cellStyle name="20 % - Akzent5 3 2 5 2 2 2" xfId="38746" xr:uid="{00000000-0005-0000-0000-00007A2E0000}"/>
    <cellStyle name="20 % - Akzent5 3 2 5 2 3" xfId="27925" xr:uid="{00000000-0005-0000-0000-00007B2E0000}"/>
    <cellStyle name="20 % - Akzent5 3 2 5 3" xfId="5955" xr:uid="{00000000-0005-0000-0000-00007C2E0000}"/>
    <cellStyle name="20 % - Akzent5 3 2 5 3 2" xfId="33346" xr:uid="{00000000-0005-0000-0000-00007D2E0000}"/>
    <cellStyle name="20 % - Akzent5 3 2 5 4" xfId="22524" xr:uid="{00000000-0005-0000-0000-00007E2E0000}"/>
    <cellStyle name="20 % - Akzent5 3 2 6" xfId="5956" xr:uid="{00000000-0005-0000-0000-00007F2E0000}"/>
    <cellStyle name="20 % - Akzent5 3 2 6 2" xfId="5957" xr:uid="{00000000-0005-0000-0000-0000802E0000}"/>
    <cellStyle name="20 % - Akzent5 3 2 6 2 2" xfId="5958" xr:uid="{00000000-0005-0000-0000-0000812E0000}"/>
    <cellStyle name="20 % - Akzent5 3 2 6 2 2 2" xfId="39404" xr:uid="{00000000-0005-0000-0000-0000822E0000}"/>
    <cellStyle name="20 % - Akzent5 3 2 6 2 3" xfId="28583" xr:uid="{00000000-0005-0000-0000-0000832E0000}"/>
    <cellStyle name="20 % - Akzent5 3 2 6 3" xfId="5959" xr:uid="{00000000-0005-0000-0000-0000842E0000}"/>
    <cellStyle name="20 % - Akzent5 3 2 6 3 2" xfId="34004" xr:uid="{00000000-0005-0000-0000-0000852E0000}"/>
    <cellStyle name="20 % - Akzent5 3 2 6 4" xfId="23182" xr:uid="{00000000-0005-0000-0000-0000862E0000}"/>
    <cellStyle name="20 % - Akzent5 3 2 7" xfId="5960" xr:uid="{00000000-0005-0000-0000-0000872E0000}"/>
    <cellStyle name="20 % - Akzent5 3 2 7 2" xfId="5961" xr:uid="{00000000-0005-0000-0000-0000882E0000}"/>
    <cellStyle name="20 % - Akzent5 3 2 7 2 2" xfId="5962" xr:uid="{00000000-0005-0000-0000-0000892E0000}"/>
    <cellStyle name="20 % - Akzent5 3 2 7 2 2 2" xfId="40078" xr:uid="{00000000-0005-0000-0000-00008A2E0000}"/>
    <cellStyle name="20 % - Akzent5 3 2 7 2 3" xfId="29257" xr:uid="{00000000-0005-0000-0000-00008B2E0000}"/>
    <cellStyle name="20 % - Akzent5 3 2 7 3" xfId="5963" xr:uid="{00000000-0005-0000-0000-00008C2E0000}"/>
    <cellStyle name="20 % - Akzent5 3 2 7 3 2" xfId="34678" xr:uid="{00000000-0005-0000-0000-00008D2E0000}"/>
    <cellStyle name="20 % - Akzent5 3 2 7 4" xfId="23856" xr:uid="{00000000-0005-0000-0000-00008E2E0000}"/>
    <cellStyle name="20 % - Akzent5 3 2 8" xfId="5964" xr:uid="{00000000-0005-0000-0000-00008F2E0000}"/>
    <cellStyle name="20 % - Akzent5 3 2 8 2" xfId="5965" xr:uid="{00000000-0005-0000-0000-0000902E0000}"/>
    <cellStyle name="20 % - Akzent5 3 2 8 2 2" xfId="5966" xr:uid="{00000000-0005-0000-0000-0000912E0000}"/>
    <cellStyle name="20 % - Akzent5 3 2 8 2 2 2" xfId="40752" xr:uid="{00000000-0005-0000-0000-0000922E0000}"/>
    <cellStyle name="20 % - Akzent5 3 2 8 2 3" xfId="29931" xr:uid="{00000000-0005-0000-0000-0000932E0000}"/>
    <cellStyle name="20 % - Akzent5 3 2 8 3" xfId="5967" xr:uid="{00000000-0005-0000-0000-0000942E0000}"/>
    <cellStyle name="20 % - Akzent5 3 2 8 3 2" xfId="35352" xr:uid="{00000000-0005-0000-0000-0000952E0000}"/>
    <cellStyle name="20 % - Akzent5 3 2 8 4" xfId="24530" xr:uid="{00000000-0005-0000-0000-0000962E0000}"/>
    <cellStyle name="20 % - Akzent5 3 2 9" xfId="5968" xr:uid="{00000000-0005-0000-0000-0000972E0000}"/>
    <cellStyle name="20 % - Akzent5 3 2 9 2" xfId="5969" xr:uid="{00000000-0005-0000-0000-0000982E0000}"/>
    <cellStyle name="20 % - Akzent5 3 2 9 2 2" xfId="5970" xr:uid="{00000000-0005-0000-0000-0000992E0000}"/>
    <cellStyle name="20 % - Akzent5 3 2 9 2 2 2" xfId="41426" xr:uid="{00000000-0005-0000-0000-00009A2E0000}"/>
    <cellStyle name="20 % - Akzent5 3 2 9 2 3" xfId="30605" xr:uid="{00000000-0005-0000-0000-00009B2E0000}"/>
    <cellStyle name="20 % - Akzent5 3 2 9 3" xfId="5971" xr:uid="{00000000-0005-0000-0000-00009C2E0000}"/>
    <cellStyle name="20 % - Akzent5 3 2 9 3 2" xfId="36026" xr:uid="{00000000-0005-0000-0000-00009D2E0000}"/>
    <cellStyle name="20 % - Akzent5 3 2 9 4" xfId="25204" xr:uid="{00000000-0005-0000-0000-00009E2E0000}"/>
    <cellStyle name="20 % - Akzent5 3 3" xfId="5972" xr:uid="{00000000-0005-0000-0000-00009F2E0000}"/>
    <cellStyle name="20 % - Akzent5 3 3 10" xfId="5973" xr:uid="{00000000-0005-0000-0000-0000A02E0000}"/>
    <cellStyle name="20 % - Akzent5 3 3 10 2" xfId="5974" xr:uid="{00000000-0005-0000-0000-0000A12E0000}"/>
    <cellStyle name="20 % - Akzent5 3 3 10 2 2" xfId="38135" xr:uid="{00000000-0005-0000-0000-0000A22E0000}"/>
    <cellStyle name="20 % - Akzent5 3 3 10 3" xfId="27314" xr:uid="{00000000-0005-0000-0000-0000A32E0000}"/>
    <cellStyle name="20 % - Akzent5 3 3 11" xfId="5975" xr:uid="{00000000-0005-0000-0000-0000A42E0000}"/>
    <cellStyle name="20 % - Akzent5 3 3 11 2" xfId="32735" xr:uid="{00000000-0005-0000-0000-0000A52E0000}"/>
    <cellStyle name="20 % - Akzent5 3 3 12" xfId="21913" xr:uid="{00000000-0005-0000-0000-0000A62E0000}"/>
    <cellStyle name="20 % - Akzent5 3 3 2" xfId="5976" xr:uid="{00000000-0005-0000-0000-0000A72E0000}"/>
    <cellStyle name="20 % - Akzent5 3 3 2 10" xfId="5977" xr:uid="{00000000-0005-0000-0000-0000A82E0000}"/>
    <cellStyle name="20 % - Akzent5 3 3 2 10 2" xfId="33130" xr:uid="{00000000-0005-0000-0000-0000A92E0000}"/>
    <cellStyle name="20 % - Akzent5 3 3 2 11" xfId="22308" xr:uid="{00000000-0005-0000-0000-0000AA2E0000}"/>
    <cellStyle name="20 % - Akzent5 3 3 2 2" xfId="5978" xr:uid="{00000000-0005-0000-0000-0000AB2E0000}"/>
    <cellStyle name="20 % - Akzent5 3 3 2 2 2" xfId="5979" xr:uid="{00000000-0005-0000-0000-0000AC2E0000}"/>
    <cellStyle name="20 % - Akzent5 3 3 2 2 2 2" xfId="5980" xr:uid="{00000000-0005-0000-0000-0000AD2E0000}"/>
    <cellStyle name="20 % - Akzent5 3 3 2 2 2 2 2" xfId="39208" xr:uid="{00000000-0005-0000-0000-0000AE2E0000}"/>
    <cellStyle name="20 % - Akzent5 3 3 2 2 2 3" xfId="28387" xr:uid="{00000000-0005-0000-0000-0000AF2E0000}"/>
    <cellStyle name="20 % - Akzent5 3 3 2 2 3" xfId="5981" xr:uid="{00000000-0005-0000-0000-0000B02E0000}"/>
    <cellStyle name="20 % - Akzent5 3 3 2 2 3 2" xfId="33808" xr:uid="{00000000-0005-0000-0000-0000B12E0000}"/>
    <cellStyle name="20 % - Akzent5 3 3 2 2 4" xfId="22986" xr:uid="{00000000-0005-0000-0000-0000B22E0000}"/>
    <cellStyle name="20 % - Akzent5 3 3 2 3" xfId="5982" xr:uid="{00000000-0005-0000-0000-0000B32E0000}"/>
    <cellStyle name="20 % - Akzent5 3 3 2 3 2" xfId="5983" xr:uid="{00000000-0005-0000-0000-0000B42E0000}"/>
    <cellStyle name="20 % - Akzent5 3 3 2 3 2 2" xfId="5984" xr:uid="{00000000-0005-0000-0000-0000B52E0000}"/>
    <cellStyle name="20 % - Akzent5 3 3 2 3 2 2 2" xfId="39866" xr:uid="{00000000-0005-0000-0000-0000B62E0000}"/>
    <cellStyle name="20 % - Akzent5 3 3 2 3 2 3" xfId="29045" xr:uid="{00000000-0005-0000-0000-0000B72E0000}"/>
    <cellStyle name="20 % - Akzent5 3 3 2 3 3" xfId="5985" xr:uid="{00000000-0005-0000-0000-0000B82E0000}"/>
    <cellStyle name="20 % - Akzent5 3 3 2 3 3 2" xfId="34466" xr:uid="{00000000-0005-0000-0000-0000B92E0000}"/>
    <cellStyle name="20 % - Akzent5 3 3 2 3 4" xfId="23644" xr:uid="{00000000-0005-0000-0000-0000BA2E0000}"/>
    <cellStyle name="20 % - Akzent5 3 3 2 4" xfId="5986" xr:uid="{00000000-0005-0000-0000-0000BB2E0000}"/>
    <cellStyle name="20 % - Akzent5 3 3 2 4 2" xfId="5987" xr:uid="{00000000-0005-0000-0000-0000BC2E0000}"/>
    <cellStyle name="20 % - Akzent5 3 3 2 4 2 2" xfId="5988" xr:uid="{00000000-0005-0000-0000-0000BD2E0000}"/>
    <cellStyle name="20 % - Akzent5 3 3 2 4 2 2 2" xfId="40540" xr:uid="{00000000-0005-0000-0000-0000BE2E0000}"/>
    <cellStyle name="20 % - Akzent5 3 3 2 4 2 3" xfId="29719" xr:uid="{00000000-0005-0000-0000-0000BF2E0000}"/>
    <cellStyle name="20 % - Akzent5 3 3 2 4 3" xfId="5989" xr:uid="{00000000-0005-0000-0000-0000C02E0000}"/>
    <cellStyle name="20 % - Akzent5 3 3 2 4 3 2" xfId="35140" xr:uid="{00000000-0005-0000-0000-0000C12E0000}"/>
    <cellStyle name="20 % - Akzent5 3 3 2 4 4" xfId="24318" xr:uid="{00000000-0005-0000-0000-0000C22E0000}"/>
    <cellStyle name="20 % - Akzent5 3 3 2 5" xfId="5990" xr:uid="{00000000-0005-0000-0000-0000C32E0000}"/>
    <cellStyle name="20 % - Akzent5 3 3 2 5 2" xfId="5991" xr:uid="{00000000-0005-0000-0000-0000C42E0000}"/>
    <cellStyle name="20 % - Akzent5 3 3 2 5 2 2" xfId="5992" xr:uid="{00000000-0005-0000-0000-0000C52E0000}"/>
    <cellStyle name="20 % - Akzent5 3 3 2 5 2 2 2" xfId="41214" xr:uid="{00000000-0005-0000-0000-0000C62E0000}"/>
    <cellStyle name="20 % - Akzent5 3 3 2 5 2 3" xfId="30393" xr:uid="{00000000-0005-0000-0000-0000C72E0000}"/>
    <cellStyle name="20 % - Akzent5 3 3 2 5 3" xfId="5993" xr:uid="{00000000-0005-0000-0000-0000C82E0000}"/>
    <cellStyle name="20 % - Akzent5 3 3 2 5 3 2" xfId="35814" xr:uid="{00000000-0005-0000-0000-0000C92E0000}"/>
    <cellStyle name="20 % - Akzent5 3 3 2 5 4" xfId="24992" xr:uid="{00000000-0005-0000-0000-0000CA2E0000}"/>
    <cellStyle name="20 % - Akzent5 3 3 2 6" xfId="5994" xr:uid="{00000000-0005-0000-0000-0000CB2E0000}"/>
    <cellStyle name="20 % - Akzent5 3 3 2 6 2" xfId="5995" xr:uid="{00000000-0005-0000-0000-0000CC2E0000}"/>
    <cellStyle name="20 % - Akzent5 3 3 2 6 2 2" xfId="5996" xr:uid="{00000000-0005-0000-0000-0000CD2E0000}"/>
    <cellStyle name="20 % - Akzent5 3 3 2 6 2 2 2" xfId="41888" xr:uid="{00000000-0005-0000-0000-0000CE2E0000}"/>
    <cellStyle name="20 % - Akzent5 3 3 2 6 2 3" xfId="31067" xr:uid="{00000000-0005-0000-0000-0000CF2E0000}"/>
    <cellStyle name="20 % - Akzent5 3 3 2 6 3" xfId="5997" xr:uid="{00000000-0005-0000-0000-0000D02E0000}"/>
    <cellStyle name="20 % - Akzent5 3 3 2 6 3 2" xfId="36488" xr:uid="{00000000-0005-0000-0000-0000D12E0000}"/>
    <cellStyle name="20 % - Akzent5 3 3 2 6 4" xfId="25666" xr:uid="{00000000-0005-0000-0000-0000D22E0000}"/>
    <cellStyle name="20 % - Akzent5 3 3 2 7" xfId="5998" xr:uid="{00000000-0005-0000-0000-0000D32E0000}"/>
    <cellStyle name="20 % - Akzent5 3 3 2 7 2" xfId="5999" xr:uid="{00000000-0005-0000-0000-0000D42E0000}"/>
    <cellStyle name="20 % - Akzent5 3 3 2 7 2 2" xfId="6000" xr:uid="{00000000-0005-0000-0000-0000D52E0000}"/>
    <cellStyle name="20 % - Akzent5 3 3 2 7 2 2 2" xfId="42562" xr:uid="{00000000-0005-0000-0000-0000D62E0000}"/>
    <cellStyle name="20 % - Akzent5 3 3 2 7 2 3" xfId="31741" xr:uid="{00000000-0005-0000-0000-0000D72E0000}"/>
    <cellStyle name="20 % - Akzent5 3 3 2 7 3" xfId="6001" xr:uid="{00000000-0005-0000-0000-0000D82E0000}"/>
    <cellStyle name="20 % - Akzent5 3 3 2 7 3 2" xfId="37162" xr:uid="{00000000-0005-0000-0000-0000D92E0000}"/>
    <cellStyle name="20 % - Akzent5 3 3 2 7 4" xfId="26340" xr:uid="{00000000-0005-0000-0000-0000DA2E0000}"/>
    <cellStyle name="20 % - Akzent5 3 3 2 8" xfId="6002" xr:uid="{00000000-0005-0000-0000-0000DB2E0000}"/>
    <cellStyle name="20 % - Akzent5 3 3 2 8 2" xfId="6003" xr:uid="{00000000-0005-0000-0000-0000DC2E0000}"/>
    <cellStyle name="20 % - Akzent5 3 3 2 8 2 2" xfId="6004" xr:uid="{00000000-0005-0000-0000-0000DD2E0000}"/>
    <cellStyle name="20 % - Akzent5 3 3 2 8 2 2 2" xfId="43255" xr:uid="{00000000-0005-0000-0000-0000DE2E0000}"/>
    <cellStyle name="20 % - Akzent5 3 3 2 8 2 3" xfId="32434" xr:uid="{00000000-0005-0000-0000-0000DF2E0000}"/>
    <cellStyle name="20 % - Akzent5 3 3 2 8 3" xfId="6005" xr:uid="{00000000-0005-0000-0000-0000E02E0000}"/>
    <cellStyle name="20 % - Akzent5 3 3 2 8 3 2" xfId="37854" xr:uid="{00000000-0005-0000-0000-0000E12E0000}"/>
    <cellStyle name="20 % - Akzent5 3 3 2 8 4" xfId="27033" xr:uid="{00000000-0005-0000-0000-0000E22E0000}"/>
    <cellStyle name="20 % - Akzent5 3 3 2 9" xfId="6006" xr:uid="{00000000-0005-0000-0000-0000E32E0000}"/>
    <cellStyle name="20 % - Akzent5 3 3 2 9 2" xfId="6007" xr:uid="{00000000-0005-0000-0000-0000E42E0000}"/>
    <cellStyle name="20 % - Akzent5 3 3 2 9 2 2" xfId="38530" xr:uid="{00000000-0005-0000-0000-0000E52E0000}"/>
    <cellStyle name="20 % - Akzent5 3 3 2 9 3" xfId="27709" xr:uid="{00000000-0005-0000-0000-0000E62E0000}"/>
    <cellStyle name="20 % - Akzent5 3 3 3" xfId="6008" xr:uid="{00000000-0005-0000-0000-0000E72E0000}"/>
    <cellStyle name="20 % - Akzent5 3 3 3 2" xfId="6009" xr:uid="{00000000-0005-0000-0000-0000E82E0000}"/>
    <cellStyle name="20 % - Akzent5 3 3 3 2 2" xfId="6010" xr:uid="{00000000-0005-0000-0000-0000E92E0000}"/>
    <cellStyle name="20 % - Akzent5 3 3 3 2 2 2" xfId="38813" xr:uid="{00000000-0005-0000-0000-0000EA2E0000}"/>
    <cellStyle name="20 % - Akzent5 3 3 3 2 3" xfId="27992" xr:uid="{00000000-0005-0000-0000-0000EB2E0000}"/>
    <cellStyle name="20 % - Akzent5 3 3 3 3" xfId="6011" xr:uid="{00000000-0005-0000-0000-0000EC2E0000}"/>
    <cellStyle name="20 % - Akzent5 3 3 3 3 2" xfId="33413" xr:uid="{00000000-0005-0000-0000-0000ED2E0000}"/>
    <cellStyle name="20 % - Akzent5 3 3 3 4" xfId="22591" xr:uid="{00000000-0005-0000-0000-0000EE2E0000}"/>
    <cellStyle name="20 % - Akzent5 3 3 4" xfId="6012" xr:uid="{00000000-0005-0000-0000-0000EF2E0000}"/>
    <cellStyle name="20 % - Akzent5 3 3 4 2" xfId="6013" xr:uid="{00000000-0005-0000-0000-0000F02E0000}"/>
    <cellStyle name="20 % - Akzent5 3 3 4 2 2" xfId="6014" xr:uid="{00000000-0005-0000-0000-0000F12E0000}"/>
    <cellStyle name="20 % - Akzent5 3 3 4 2 2 2" xfId="39471" xr:uid="{00000000-0005-0000-0000-0000F22E0000}"/>
    <cellStyle name="20 % - Akzent5 3 3 4 2 3" xfId="28650" xr:uid="{00000000-0005-0000-0000-0000F32E0000}"/>
    <cellStyle name="20 % - Akzent5 3 3 4 3" xfId="6015" xr:uid="{00000000-0005-0000-0000-0000F42E0000}"/>
    <cellStyle name="20 % - Akzent5 3 3 4 3 2" xfId="34071" xr:uid="{00000000-0005-0000-0000-0000F52E0000}"/>
    <cellStyle name="20 % - Akzent5 3 3 4 4" xfId="23249" xr:uid="{00000000-0005-0000-0000-0000F62E0000}"/>
    <cellStyle name="20 % - Akzent5 3 3 5" xfId="6016" xr:uid="{00000000-0005-0000-0000-0000F72E0000}"/>
    <cellStyle name="20 % - Akzent5 3 3 5 2" xfId="6017" xr:uid="{00000000-0005-0000-0000-0000F82E0000}"/>
    <cellStyle name="20 % - Akzent5 3 3 5 2 2" xfId="6018" xr:uid="{00000000-0005-0000-0000-0000F92E0000}"/>
    <cellStyle name="20 % - Akzent5 3 3 5 2 2 2" xfId="40145" xr:uid="{00000000-0005-0000-0000-0000FA2E0000}"/>
    <cellStyle name="20 % - Akzent5 3 3 5 2 3" xfId="29324" xr:uid="{00000000-0005-0000-0000-0000FB2E0000}"/>
    <cellStyle name="20 % - Akzent5 3 3 5 3" xfId="6019" xr:uid="{00000000-0005-0000-0000-0000FC2E0000}"/>
    <cellStyle name="20 % - Akzent5 3 3 5 3 2" xfId="34745" xr:uid="{00000000-0005-0000-0000-0000FD2E0000}"/>
    <cellStyle name="20 % - Akzent5 3 3 5 4" xfId="23923" xr:uid="{00000000-0005-0000-0000-0000FE2E0000}"/>
    <cellStyle name="20 % - Akzent5 3 3 6" xfId="6020" xr:uid="{00000000-0005-0000-0000-0000FF2E0000}"/>
    <cellStyle name="20 % - Akzent5 3 3 6 2" xfId="6021" xr:uid="{00000000-0005-0000-0000-0000002F0000}"/>
    <cellStyle name="20 % - Akzent5 3 3 6 2 2" xfId="6022" xr:uid="{00000000-0005-0000-0000-0000012F0000}"/>
    <cellStyle name="20 % - Akzent5 3 3 6 2 2 2" xfId="40819" xr:uid="{00000000-0005-0000-0000-0000022F0000}"/>
    <cellStyle name="20 % - Akzent5 3 3 6 2 3" xfId="29998" xr:uid="{00000000-0005-0000-0000-0000032F0000}"/>
    <cellStyle name="20 % - Akzent5 3 3 6 3" xfId="6023" xr:uid="{00000000-0005-0000-0000-0000042F0000}"/>
    <cellStyle name="20 % - Akzent5 3 3 6 3 2" xfId="35419" xr:uid="{00000000-0005-0000-0000-0000052F0000}"/>
    <cellStyle name="20 % - Akzent5 3 3 6 4" xfId="24597" xr:uid="{00000000-0005-0000-0000-0000062F0000}"/>
    <cellStyle name="20 % - Akzent5 3 3 7" xfId="6024" xr:uid="{00000000-0005-0000-0000-0000072F0000}"/>
    <cellStyle name="20 % - Akzent5 3 3 7 2" xfId="6025" xr:uid="{00000000-0005-0000-0000-0000082F0000}"/>
    <cellStyle name="20 % - Akzent5 3 3 7 2 2" xfId="6026" xr:uid="{00000000-0005-0000-0000-0000092F0000}"/>
    <cellStyle name="20 % - Akzent5 3 3 7 2 2 2" xfId="41493" xr:uid="{00000000-0005-0000-0000-00000A2F0000}"/>
    <cellStyle name="20 % - Akzent5 3 3 7 2 3" xfId="30672" xr:uid="{00000000-0005-0000-0000-00000B2F0000}"/>
    <cellStyle name="20 % - Akzent5 3 3 7 3" xfId="6027" xr:uid="{00000000-0005-0000-0000-00000C2F0000}"/>
    <cellStyle name="20 % - Akzent5 3 3 7 3 2" xfId="36093" xr:uid="{00000000-0005-0000-0000-00000D2F0000}"/>
    <cellStyle name="20 % - Akzent5 3 3 7 4" xfId="25271" xr:uid="{00000000-0005-0000-0000-00000E2F0000}"/>
    <cellStyle name="20 % - Akzent5 3 3 8" xfId="6028" xr:uid="{00000000-0005-0000-0000-00000F2F0000}"/>
    <cellStyle name="20 % - Akzent5 3 3 8 2" xfId="6029" xr:uid="{00000000-0005-0000-0000-0000102F0000}"/>
    <cellStyle name="20 % - Akzent5 3 3 8 2 2" xfId="6030" xr:uid="{00000000-0005-0000-0000-0000112F0000}"/>
    <cellStyle name="20 % - Akzent5 3 3 8 2 2 2" xfId="42167" xr:uid="{00000000-0005-0000-0000-0000122F0000}"/>
    <cellStyle name="20 % - Akzent5 3 3 8 2 3" xfId="31346" xr:uid="{00000000-0005-0000-0000-0000132F0000}"/>
    <cellStyle name="20 % - Akzent5 3 3 8 3" xfId="6031" xr:uid="{00000000-0005-0000-0000-0000142F0000}"/>
    <cellStyle name="20 % - Akzent5 3 3 8 3 2" xfId="36767" xr:uid="{00000000-0005-0000-0000-0000152F0000}"/>
    <cellStyle name="20 % - Akzent5 3 3 8 4" xfId="25945" xr:uid="{00000000-0005-0000-0000-0000162F0000}"/>
    <cellStyle name="20 % - Akzent5 3 3 9" xfId="6032" xr:uid="{00000000-0005-0000-0000-0000172F0000}"/>
    <cellStyle name="20 % - Akzent5 3 3 9 2" xfId="6033" xr:uid="{00000000-0005-0000-0000-0000182F0000}"/>
    <cellStyle name="20 % - Akzent5 3 3 9 2 2" xfId="6034" xr:uid="{00000000-0005-0000-0000-0000192F0000}"/>
    <cellStyle name="20 % - Akzent5 3 3 9 2 2 2" xfId="42860" xr:uid="{00000000-0005-0000-0000-00001A2F0000}"/>
    <cellStyle name="20 % - Akzent5 3 3 9 2 3" xfId="32039" xr:uid="{00000000-0005-0000-0000-00001B2F0000}"/>
    <cellStyle name="20 % - Akzent5 3 3 9 3" xfId="6035" xr:uid="{00000000-0005-0000-0000-00001C2F0000}"/>
    <cellStyle name="20 % - Akzent5 3 3 9 3 2" xfId="37459" xr:uid="{00000000-0005-0000-0000-00001D2F0000}"/>
    <cellStyle name="20 % - Akzent5 3 3 9 4" xfId="26638" xr:uid="{00000000-0005-0000-0000-00001E2F0000}"/>
    <cellStyle name="20 % - Akzent5 3 4" xfId="6036" xr:uid="{00000000-0005-0000-0000-00001F2F0000}"/>
    <cellStyle name="20 % - Akzent5 3 4 10" xfId="6037" xr:uid="{00000000-0005-0000-0000-0000202F0000}"/>
    <cellStyle name="20 % - Akzent5 3 4 10 2" xfId="32867" xr:uid="{00000000-0005-0000-0000-0000212F0000}"/>
    <cellStyle name="20 % - Akzent5 3 4 11" xfId="22045" xr:uid="{00000000-0005-0000-0000-0000222F0000}"/>
    <cellStyle name="20 % - Akzent5 3 4 2" xfId="6038" xr:uid="{00000000-0005-0000-0000-0000232F0000}"/>
    <cellStyle name="20 % - Akzent5 3 4 2 2" xfId="6039" xr:uid="{00000000-0005-0000-0000-0000242F0000}"/>
    <cellStyle name="20 % - Akzent5 3 4 2 2 2" xfId="6040" xr:uid="{00000000-0005-0000-0000-0000252F0000}"/>
    <cellStyle name="20 % - Akzent5 3 4 2 2 2 2" xfId="38945" xr:uid="{00000000-0005-0000-0000-0000262F0000}"/>
    <cellStyle name="20 % - Akzent5 3 4 2 2 3" xfId="28124" xr:uid="{00000000-0005-0000-0000-0000272F0000}"/>
    <cellStyle name="20 % - Akzent5 3 4 2 3" xfId="6041" xr:uid="{00000000-0005-0000-0000-0000282F0000}"/>
    <cellStyle name="20 % - Akzent5 3 4 2 3 2" xfId="33545" xr:uid="{00000000-0005-0000-0000-0000292F0000}"/>
    <cellStyle name="20 % - Akzent5 3 4 2 4" xfId="22723" xr:uid="{00000000-0005-0000-0000-00002A2F0000}"/>
    <cellStyle name="20 % - Akzent5 3 4 3" xfId="6042" xr:uid="{00000000-0005-0000-0000-00002B2F0000}"/>
    <cellStyle name="20 % - Akzent5 3 4 3 2" xfId="6043" xr:uid="{00000000-0005-0000-0000-00002C2F0000}"/>
    <cellStyle name="20 % - Akzent5 3 4 3 2 2" xfId="6044" xr:uid="{00000000-0005-0000-0000-00002D2F0000}"/>
    <cellStyle name="20 % - Akzent5 3 4 3 2 2 2" xfId="39603" xr:uid="{00000000-0005-0000-0000-00002E2F0000}"/>
    <cellStyle name="20 % - Akzent5 3 4 3 2 3" xfId="28782" xr:uid="{00000000-0005-0000-0000-00002F2F0000}"/>
    <cellStyle name="20 % - Akzent5 3 4 3 3" xfId="6045" xr:uid="{00000000-0005-0000-0000-0000302F0000}"/>
    <cellStyle name="20 % - Akzent5 3 4 3 3 2" xfId="34203" xr:uid="{00000000-0005-0000-0000-0000312F0000}"/>
    <cellStyle name="20 % - Akzent5 3 4 3 4" xfId="23381" xr:uid="{00000000-0005-0000-0000-0000322F0000}"/>
    <cellStyle name="20 % - Akzent5 3 4 4" xfId="6046" xr:uid="{00000000-0005-0000-0000-0000332F0000}"/>
    <cellStyle name="20 % - Akzent5 3 4 4 2" xfId="6047" xr:uid="{00000000-0005-0000-0000-0000342F0000}"/>
    <cellStyle name="20 % - Akzent5 3 4 4 2 2" xfId="6048" xr:uid="{00000000-0005-0000-0000-0000352F0000}"/>
    <cellStyle name="20 % - Akzent5 3 4 4 2 2 2" xfId="40277" xr:uid="{00000000-0005-0000-0000-0000362F0000}"/>
    <cellStyle name="20 % - Akzent5 3 4 4 2 3" xfId="29456" xr:uid="{00000000-0005-0000-0000-0000372F0000}"/>
    <cellStyle name="20 % - Akzent5 3 4 4 3" xfId="6049" xr:uid="{00000000-0005-0000-0000-0000382F0000}"/>
    <cellStyle name="20 % - Akzent5 3 4 4 3 2" xfId="34877" xr:uid="{00000000-0005-0000-0000-0000392F0000}"/>
    <cellStyle name="20 % - Akzent5 3 4 4 4" xfId="24055" xr:uid="{00000000-0005-0000-0000-00003A2F0000}"/>
    <cellStyle name="20 % - Akzent5 3 4 5" xfId="6050" xr:uid="{00000000-0005-0000-0000-00003B2F0000}"/>
    <cellStyle name="20 % - Akzent5 3 4 5 2" xfId="6051" xr:uid="{00000000-0005-0000-0000-00003C2F0000}"/>
    <cellStyle name="20 % - Akzent5 3 4 5 2 2" xfId="6052" xr:uid="{00000000-0005-0000-0000-00003D2F0000}"/>
    <cellStyle name="20 % - Akzent5 3 4 5 2 2 2" xfId="40951" xr:uid="{00000000-0005-0000-0000-00003E2F0000}"/>
    <cellStyle name="20 % - Akzent5 3 4 5 2 3" xfId="30130" xr:uid="{00000000-0005-0000-0000-00003F2F0000}"/>
    <cellStyle name="20 % - Akzent5 3 4 5 3" xfId="6053" xr:uid="{00000000-0005-0000-0000-0000402F0000}"/>
    <cellStyle name="20 % - Akzent5 3 4 5 3 2" xfId="35551" xr:uid="{00000000-0005-0000-0000-0000412F0000}"/>
    <cellStyle name="20 % - Akzent5 3 4 5 4" xfId="24729" xr:uid="{00000000-0005-0000-0000-0000422F0000}"/>
    <cellStyle name="20 % - Akzent5 3 4 6" xfId="6054" xr:uid="{00000000-0005-0000-0000-0000432F0000}"/>
    <cellStyle name="20 % - Akzent5 3 4 6 2" xfId="6055" xr:uid="{00000000-0005-0000-0000-0000442F0000}"/>
    <cellStyle name="20 % - Akzent5 3 4 6 2 2" xfId="6056" xr:uid="{00000000-0005-0000-0000-0000452F0000}"/>
    <cellStyle name="20 % - Akzent5 3 4 6 2 2 2" xfId="41625" xr:uid="{00000000-0005-0000-0000-0000462F0000}"/>
    <cellStyle name="20 % - Akzent5 3 4 6 2 3" xfId="30804" xr:uid="{00000000-0005-0000-0000-0000472F0000}"/>
    <cellStyle name="20 % - Akzent5 3 4 6 3" xfId="6057" xr:uid="{00000000-0005-0000-0000-0000482F0000}"/>
    <cellStyle name="20 % - Akzent5 3 4 6 3 2" xfId="36225" xr:uid="{00000000-0005-0000-0000-0000492F0000}"/>
    <cellStyle name="20 % - Akzent5 3 4 6 4" xfId="25403" xr:uid="{00000000-0005-0000-0000-00004A2F0000}"/>
    <cellStyle name="20 % - Akzent5 3 4 7" xfId="6058" xr:uid="{00000000-0005-0000-0000-00004B2F0000}"/>
    <cellStyle name="20 % - Akzent5 3 4 7 2" xfId="6059" xr:uid="{00000000-0005-0000-0000-00004C2F0000}"/>
    <cellStyle name="20 % - Akzent5 3 4 7 2 2" xfId="6060" xr:uid="{00000000-0005-0000-0000-00004D2F0000}"/>
    <cellStyle name="20 % - Akzent5 3 4 7 2 2 2" xfId="42299" xr:uid="{00000000-0005-0000-0000-00004E2F0000}"/>
    <cellStyle name="20 % - Akzent5 3 4 7 2 3" xfId="31478" xr:uid="{00000000-0005-0000-0000-00004F2F0000}"/>
    <cellStyle name="20 % - Akzent5 3 4 7 3" xfId="6061" xr:uid="{00000000-0005-0000-0000-0000502F0000}"/>
    <cellStyle name="20 % - Akzent5 3 4 7 3 2" xfId="36899" xr:uid="{00000000-0005-0000-0000-0000512F0000}"/>
    <cellStyle name="20 % - Akzent5 3 4 7 4" xfId="26077" xr:uid="{00000000-0005-0000-0000-0000522F0000}"/>
    <cellStyle name="20 % - Akzent5 3 4 8" xfId="6062" xr:uid="{00000000-0005-0000-0000-0000532F0000}"/>
    <cellStyle name="20 % - Akzent5 3 4 8 2" xfId="6063" xr:uid="{00000000-0005-0000-0000-0000542F0000}"/>
    <cellStyle name="20 % - Akzent5 3 4 8 2 2" xfId="6064" xr:uid="{00000000-0005-0000-0000-0000552F0000}"/>
    <cellStyle name="20 % - Akzent5 3 4 8 2 2 2" xfId="42992" xr:uid="{00000000-0005-0000-0000-0000562F0000}"/>
    <cellStyle name="20 % - Akzent5 3 4 8 2 3" xfId="32171" xr:uid="{00000000-0005-0000-0000-0000572F0000}"/>
    <cellStyle name="20 % - Akzent5 3 4 8 3" xfId="6065" xr:uid="{00000000-0005-0000-0000-0000582F0000}"/>
    <cellStyle name="20 % - Akzent5 3 4 8 3 2" xfId="37591" xr:uid="{00000000-0005-0000-0000-0000592F0000}"/>
    <cellStyle name="20 % - Akzent5 3 4 8 4" xfId="26770" xr:uid="{00000000-0005-0000-0000-00005A2F0000}"/>
    <cellStyle name="20 % - Akzent5 3 4 9" xfId="6066" xr:uid="{00000000-0005-0000-0000-00005B2F0000}"/>
    <cellStyle name="20 % - Akzent5 3 4 9 2" xfId="6067" xr:uid="{00000000-0005-0000-0000-00005C2F0000}"/>
    <cellStyle name="20 % - Akzent5 3 4 9 2 2" xfId="38267" xr:uid="{00000000-0005-0000-0000-00005D2F0000}"/>
    <cellStyle name="20 % - Akzent5 3 4 9 3" xfId="27446" xr:uid="{00000000-0005-0000-0000-00005E2F0000}"/>
    <cellStyle name="20 % - Akzent5 3 5" xfId="6068" xr:uid="{00000000-0005-0000-0000-00005F2F0000}"/>
    <cellStyle name="20 % - Akzent5 3 5 10" xfId="6069" xr:uid="{00000000-0005-0000-0000-0000602F0000}"/>
    <cellStyle name="20 % - Akzent5 3 5 10 2" xfId="32998" xr:uid="{00000000-0005-0000-0000-0000612F0000}"/>
    <cellStyle name="20 % - Akzent5 3 5 11" xfId="22176" xr:uid="{00000000-0005-0000-0000-0000622F0000}"/>
    <cellStyle name="20 % - Akzent5 3 5 2" xfId="6070" xr:uid="{00000000-0005-0000-0000-0000632F0000}"/>
    <cellStyle name="20 % - Akzent5 3 5 2 2" xfId="6071" xr:uid="{00000000-0005-0000-0000-0000642F0000}"/>
    <cellStyle name="20 % - Akzent5 3 5 2 2 2" xfId="6072" xr:uid="{00000000-0005-0000-0000-0000652F0000}"/>
    <cellStyle name="20 % - Akzent5 3 5 2 2 2 2" xfId="39076" xr:uid="{00000000-0005-0000-0000-0000662F0000}"/>
    <cellStyle name="20 % - Akzent5 3 5 2 2 3" xfId="28255" xr:uid="{00000000-0005-0000-0000-0000672F0000}"/>
    <cellStyle name="20 % - Akzent5 3 5 2 3" xfId="6073" xr:uid="{00000000-0005-0000-0000-0000682F0000}"/>
    <cellStyle name="20 % - Akzent5 3 5 2 3 2" xfId="33676" xr:uid="{00000000-0005-0000-0000-0000692F0000}"/>
    <cellStyle name="20 % - Akzent5 3 5 2 4" xfId="22854" xr:uid="{00000000-0005-0000-0000-00006A2F0000}"/>
    <cellStyle name="20 % - Akzent5 3 5 3" xfId="6074" xr:uid="{00000000-0005-0000-0000-00006B2F0000}"/>
    <cellStyle name="20 % - Akzent5 3 5 3 2" xfId="6075" xr:uid="{00000000-0005-0000-0000-00006C2F0000}"/>
    <cellStyle name="20 % - Akzent5 3 5 3 2 2" xfId="6076" xr:uid="{00000000-0005-0000-0000-00006D2F0000}"/>
    <cellStyle name="20 % - Akzent5 3 5 3 2 2 2" xfId="39734" xr:uid="{00000000-0005-0000-0000-00006E2F0000}"/>
    <cellStyle name="20 % - Akzent5 3 5 3 2 3" xfId="28913" xr:uid="{00000000-0005-0000-0000-00006F2F0000}"/>
    <cellStyle name="20 % - Akzent5 3 5 3 3" xfId="6077" xr:uid="{00000000-0005-0000-0000-0000702F0000}"/>
    <cellStyle name="20 % - Akzent5 3 5 3 3 2" xfId="34334" xr:uid="{00000000-0005-0000-0000-0000712F0000}"/>
    <cellStyle name="20 % - Akzent5 3 5 3 4" xfId="23512" xr:uid="{00000000-0005-0000-0000-0000722F0000}"/>
    <cellStyle name="20 % - Akzent5 3 5 4" xfId="6078" xr:uid="{00000000-0005-0000-0000-0000732F0000}"/>
    <cellStyle name="20 % - Akzent5 3 5 4 2" xfId="6079" xr:uid="{00000000-0005-0000-0000-0000742F0000}"/>
    <cellStyle name="20 % - Akzent5 3 5 4 2 2" xfId="6080" xr:uid="{00000000-0005-0000-0000-0000752F0000}"/>
    <cellStyle name="20 % - Akzent5 3 5 4 2 2 2" xfId="40408" xr:uid="{00000000-0005-0000-0000-0000762F0000}"/>
    <cellStyle name="20 % - Akzent5 3 5 4 2 3" xfId="29587" xr:uid="{00000000-0005-0000-0000-0000772F0000}"/>
    <cellStyle name="20 % - Akzent5 3 5 4 3" xfId="6081" xr:uid="{00000000-0005-0000-0000-0000782F0000}"/>
    <cellStyle name="20 % - Akzent5 3 5 4 3 2" xfId="35008" xr:uid="{00000000-0005-0000-0000-0000792F0000}"/>
    <cellStyle name="20 % - Akzent5 3 5 4 4" xfId="24186" xr:uid="{00000000-0005-0000-0000-00007A2F0000}"/>
    <cellStyle name="20 % - Akzent5 3 5 5" xfId="6082" xr:uid="{00000000-0005-0000-0000-00007B2F0000}"/>
    <cellStyle name="20 % - Akzent5 3 5 5 2" xfId="6083" xr:uid="{00000000-0005-0000-0000-00007C2F0000}"/>
    <cellStyle name="20 % - Akzent5 3 5 5 2 2" xfId="6084" xr:uid="{00000000-0005-0000-0000-00007D2F0000}"/>
    <cellStyle name="20 % - Akzent5 3 5 5 2 2 2" xfId="41082" xr:uid="{00000000-0005-0000-0000-00007E2F0000}"/>
    <cellStyle name="20 % - Akzent5 3 5 5 2 3" xfId="30261" xr:uid="{00000000-0005-0000-0000-00007F2F0000}"/>
    <cellStyle name="20 % - Akzent5 3 5 5 3" xfId="6085" xr:uid="{00000000-0005-0000-0000-0000802F0000}"/>
    <cellStyle name="20 % - Akzent5 3 5 5 3 2" xfId="35682" xr:uid="{00000000-0005-0000-0000-0000812F0000}"/>
    <cellStyle name="20 % - Akzent5 3 5 5 4" xfId="24860" xr:uid="{00000000-0005-0000-0000-0000822F0000}"/>
    <cellStyle name="20 % - Akzent5 3 5 6" xfId="6086" xr:uid="{00000000-0005-0000-0000-0000832F0000}"/>
    <cellStyle name="20 % - Akzent5 3 5 6 2" xfId="6087" xr:uid="{00000000-0005-0000-0000-0000842F0000}"/>
    <cellStyle name="20 % - Akzent5 3 5 6 2 2" xfId="6088" xr:uid="{00000000-0005-0000-0000-0000852F0000}"/>
    <cellStyle name="20 % - Akzent5 3 5 6 2 2 2" xfId="41756" xr:uid="{00000000-0005-0000-0000-0000862F0000}"/>
    <cellStyle name="20 % - Akzent5 3 5 6 2 3" xfId="30935" xr:uid="{00000000-0005-0000-0000-0000872F0000}"/>
    <cellStyle name="20 % - Akzent5 3 5 6 3" xfId="6089" xr:uid="{00000000-0005-0000-0000-0000882F0000}"/>
    <cellStyle name="20 % - Akzent5 3 5 6 3 2" xfId="36356" xr:uid="{00000000-0005-0000-0000-0000892F0000}"/>
    <cellStyle name="20 % - Akzent5 3 5 6 4" xfId="25534" xr:uid="{00000000-0005-0000-0000-00008A2F0000}"/>
    <cellStyle name="20 % - Akzent5 3 5 7" xfId="6090" xr:uid="{00000000-0005-0000-0000-00008B2F0000}"/>
    <cellStyle name="20 % - Akzent5 3 5 7 2" xfId="6091" xr:uid="{00000000-0005-0000-0000-00008C2F0000}"/>
    <cellStyle name="20 % - Akzent5 3 5 7 2 2" xfId="6092" xr:uid="{00000000-0005-0000-0000-00008D2F0000}"/>
    <cellStyle name="20 % - Akzent5 3 5 7 2 2 2" xfId="42430" xr:uid="{00000000-0005-0000-0000-00008E2F0000}"/>
    <cellStyle name="20 % - Akzent5 3 5 7 2 3" xfId="31609" xr:uid="{00000000-0005-0000-0000-00008F2F0000}"/>
    <cellStyle name="20 % - Akzent5 3 5 7 3" xfId="6093" xr:uid="{00000000-0005-0000-0000-0000902F0000}"/>
    <cellStyle name="20 % - Akzent5 3 5 7 3 2" xfId="37030" xr:uid="{00000000-0005-0000-0000-0000912F0000}"/>
    <cellStyle name="20 % - Akzent5 3 5 7 4" xfId="26208" xr:uid="{00000000-0005-0000-0000-0000922F0000}"/>
    <cellStyle name="20 % - Akzent5 3 5 8" xfId="6094" xr:uid="{00000000-0005-0000-0000-0000932F0000}"/>
    <cellStyle name="20 % - Akzent5 3 5 8 2" xfId="6095" xr:uid="{00000000-0005-0000-0000-0000942F0000}"/>
    <cellStyle name="20 % - Akzent5 3 5 8 2 2" xfId="6096" xr:uid="{00000000-0005-0000-0000-0000952F0000}"/>
    <cellStyle name="20 % - Akzent5 3 5 8 2 2 2" xfId="43123" xr:uid="{00000000-0005-0000-0000-0000962F0000}"/>
    <cellStyle name="20 % - Akzent5 3 5 8 2 3" xfId="32302" xr:uid="{00000000-0005-0000-0000-0000972F0000}"/>
    <cellStyle name="20 % - Akzent5 3 5 8 3" xfId="6097" xr:uid="{00000000-0005-0000-0000-0000982F0000}"/>
    <cellStyle name="20 % - Akzent5 3 5 8 3 2" xfId="37722" xr:uid="{00000000-0005-0000-0000-0000992F0000}"/>
    <cellStyle name="20 % - Akzent5 3 5 8 4" xfId="26901" xr:uid="{00000000-0005-0000-0000-00009A2F0000}"/>
    <cellStyle name="20 % - Akzent5 3 5 9" xfId="6098" xr:uid="{00000000-0005-0000-0000-00009B2F0000}"/>
    <cellStyle name="20 % - Akzent5 3 5 9 2" xfId="6099" xr:uid="{00000000-0005-0000-0000-00009C2F0000}"/>
    <cellStyle name="20 % - Akzent5 3 5 9 2 2" xfId="38398" xr:uid="{00000000-0005-0000-0000-00009D2F0000}"/>
    <cellStyle name="20 % - Akzent5 3 5 9 3" xfId="27577" xr:uid="{00000000-0005-0000-0000-00009E2F0000}"/>
    <cellStyle name="20 % - Akzent5 3 6" xfId="6100" xr:uid="{00000000-0005-0000-0000-00009F2F0000}"/>
    <cellStyle name="20 % - Akzent5 3 6 2" xfId="6101" xr:uid="{00000000-0005-0000-0000-0000A02F0000}"/>
    <cellStyle name="20 % - Akzent5 3 6 2 2" xfId="6102" xr:uid="{00000000-0005-0000-0000-0000A12F0000}"/>
    <cellStyle name="20 % - Akzent5 3 6 2 2 2" xfId="38681" xr:uid="{00000000-0005-0000-0000-0000A22F0000}"/>
    <cellStyle name="20 % - Akzent5 3 6 2 3" xfId="27860" xr:uid="{00000000-0005-0000-0000-0000A32F0000}"/>
    <cellStyle name="20 % - Akzent5 3 6 3" xfId="6103" xr:uid="{00000000-0005-0000-0000-0000A42F0000}"/>
    <cellStyle name="20 % - Akzent5 3 6 3 2" xfId="33281" xr:uid="{00000000-0005-0000-0000-0000A52F0000}"/>
    <cellStyle name="20 % - Akzent5 3 6 4" xfId="22459" xr:uid="{00000000-0005-0000-0000-0000A62F0000}"/>
    <cellStyle name="20 % - Akzent5 3 7" xfId="6104" xr:uid="{00000000-0005-0000-0000-0000A72F0000}"/>
    <cellStyle name="20 % - Akzent5 3 7 2" xfId="6105" xr:uid="{00000000-0005-0000-0000-0000A82F0000}"/>
    <cellStyle name="20 % - Akzent5 3 7 2 2" xfId="6106" xr:uid="{00000000-0005-0000-0000-0000A92F0000}"/>
    <cellStyle name="20 % - Akzent5 3 7 2 2 2" xfId="39339" xr:uid="{00000000-0005-0000-0000-0000AA2F0000}"/>
    <cellStyle name="20 % - Akzent5 3 7 2 3" xfId="28518" xr:uid="{00000000-0005-0000-0000-0000AB2F0000}"/>
    <cellStyle name="20 % - Akzent5 3 7 3" xfId="6107" xr:uid="{00000000-0005-0000-0000-0000AC2F0000}"/>
    <cellStyle name="20 % - Akzent5 3 7 3 2" xfId="33939" xr:uid="{00000000-0005-0000-0000-0000AD2F0000}"/>
    <cellStyle name="20 % - Akzent5 3 7 4" xfId="23117" xr:uid="{00000000-0005-0000-0000-0000AE2F0000}"/>
    <cellStyle name="20 % - Akzent5 3 8" xfId="6108" xr:uid="{00000000-0005-0000-0000-0000AF2F0000}"/>
    <cellStyle name="20 % - Akzent5 3 8 2" xfId="6109" xr:uid="{00000000-0005-0000-0000-0000B02F0000}"/>
    <cellStyle name="20 % - Akzent5 3 8 2 2" xfId="6110" xr:uid="{00000000-0005-0000-0000-0000B12F0000}"/>
    <cellStyle name="20 % - Akzent5 3 8 2 2 2" xfId="40015" xr:uid="{00000000-0005-0000-0000-0000B22F0000}"/>
    <cellStyle name="20 % - Akzent5 3 8 2 3" xfId="29194" xr:uid="{00000000-0005-0000-0000-0000B32F0000}"/>
    <cellStyle name="20 % - Akzent5 3 8 3" xfId="6111" xr:uid="{00000000-0005-0000-0000-0000B42F0000}"/>
    <cellStyle name="20 % - Akzent5 3 8 3 2" xfId="34615" xr:uid="{00000000-0005-0000-0000-0000B52F0000}"/>
    <cellStyle name="20 % - Akzent5 3 8 4" xfId="23793" xr:uid="{00000000-0005-0000-0000-0000B62F0000}"/>
    <cellStyle name="20 % - Akzent5 3 9" xfId="6112" xr:uid="{00000000-0005-0000-0000-0000B72F0000}"/>
    <cellStyle name="20 % - Akzent5 3 9 2" xfId="6113" xr:uid="{00000000-0005-0000-0000-0000B82F0000}"/>
    <cellStyle name="20 % - Akzent5 3 9 2 2" xfId="6114" xr:uid="{00000000-0005-0000-0000-0000B92F0000}"/>
    <cellStyle name="20 % - Akzent5 3 9 2 2 2" xfId="40687" xr:uid="{00000000-0005-0000-0000-0000BA2F0000}"/>
    <cellStyle name="20 % - Akzent5 3 9 2 3" xfId="29866" xr:uid="{00000000-0005-0000-0000-0000BB2F0000}"/>
    <cellStyle name="20 % - Akzent5 3 9 3" xfId="6115" xr:uid="{00000000-0005-0000-0000-0000BC2F0000}"/>
    <cellStyle name="20 % - Akzent5 3 9 3 2" xfId="35287" xr:uid="{00000000-0005-0000-0000-0000BD2F0000}"/>
    <cellStyle name="20 % - Akzent5 3 9 4" xfId="24465" xr:uid="{00000000-0005-0000-0000-0000BE2F0000}"/>
    <cellStyle name="20 % - Akzent5 4" xfId="6116" xr:uid="{00000000-0005-0000-0000-0000BF2F0000}"/>
    <cellStyle name="20 % - Akzent5 4 10" xfId="6117" xr:uid="{00000000-0005-0000-0000-0000C02F0000}"/>
    <cellStyle name="20 % - Akzent5 4 10 2" xfId="6118" xr:uid="{00000000-0005-0000-0000-0000C12F0000}"/>
    <cellStyle name="20 % - Akzent5 4 10 2 2" xfId="6119" xr:uid="{00000000-0005-0000-0000-0000C22F0000}"/>
    <cellStyle name="20 % - Akzent5 4 10 2 2 2" xfId="42067" xr:uid="{00000000-0005-0000-0000-0000C32F0000}"/>
    <cellStyle name="20 % - Akzent5 4 10 2 3" xfId="31246" xr:uid="{00000000-0005-0000-0000-0000C42F0000}"/>
    <cellStyle name="20 % - Akzent5 4 10 3" xfId="6120" xr:uid="{00000000-0005-0000-0000-0000C52F0000}"/>
    <cellStyle name="20 % - Akzent5 4 10 3 2" xfId="36667" xr:uid="{00000000-0005-0000-0000-0000C62F0000}"/>
    <cellStyle name="20 % - Akzent5 4 10 4" xfId="25845" xr:uid="{00000000-0005-0000-0000-0000C72F0000}"/>
    <cellStyle name="20 % - Akzent5 4 11" xfId="6121" xr:uid="{00000000-0005-0000-0000-0000C82F0000}"/>
    <cellStyle name="20 % - Akzent5 4 11 2" xfId="6122" xr:uid="{00000000-0005-0000-0000-0000C92F0000}"/>
    <cellStyle name="20 % - Akzent5 4 11 2 2" xfId="6123" xr:uid="{00000000-0005-0000-0000-0000CA2F0000}"/>
    <cellStyle name="20 % - Akzent5 4 11 2 2 2" xfId="42760" xr:uid="{00000000-0005-0000-0000-0000CB2F0000}"/>
    <cellStyle name="20 % - Akzent5 4 11 2 3" xfId="31939" xr:uid="{00000000-0005-0000-0000-0000CC2F0000}"/>
    <cellStyle name="20 % - Akzent5 4 11 3" xfId="6124" xr:uid="{00000000-0005-0000-0000-0000CD2F0000}"/>
    <cellStyle name="20 % - Akzent5 4 11 3 2" xfId="37359" xr:uid="{00000000-0005-0000-0000-0000CE2F0000}"/>
    <cellStyle name="20 % - Akzent5 4 11 4" xfId="26538" xr:uid="{00000000-0005-0000-0000-0000CF2F0000}"/>
    <cellStyle name="20 % - Akzent5 4 12" xfId="6125" xr:uid="{00000000-0005-0000-0000-0000D02F0000}"/>
    <cellStyle name="20 % - Akzent5 4 12 2" xfId="6126" xr:uid="{00000000-0005-0000-0000-0000D12F0000}"/>
    <cellStyle name="20 % - Akzent5 4 12 2 2" xfId="38035" xr:uid="{00000000-0005-0000-0000-0000D22F0000}"/>
    <cellStyle name="20 % - Akzent5 4 12 3" xfId="27214" xr:uid="{00000000-0005-0000-0000-0000D32F0000}"/>
    <cellStyle name="20 % - Akzent5 4 13" xfId="6127" xr:uid="{00000000-0005-0000-0000-0000D42F0000}"/>
    <cellStyle name="20 % - Akzent5 4 13 2" xfId="32635" xr:uid="{00000000-0005-0000-0000-0000D52F0000}"/>
    <cellStyle name="20 % - Akzent5 4 14" xfId="21813" xr:uid="{00000000-0005-0000-0000-0000D62F0000}"/>
    <cellStyle name="20 % - Akzent5 4 2" xfId="6128" xr:uid="{00000000-0005-0000-0000-0000D72F0000}"/>
    <cellStyle name="20 % - Akzent5 4 2 10" xfId="6129" xr:uid="{00000000-0005-0000-0000-0000D82F0000}"/>
    <cellStyle name="20 % - Akzent5 4 2 10 2" xfId="6130" xr:uid="{00000000-0005-0000-0000-0000D92F0000}"/>
    <cellStyle name="20 % - Akzent5 4 2 10 2 2" xfId="38167" xr:uid="{00000000-0005-0000-0000-0000DA2F0000}"/>
    <cellStyle name="20 % - Akzent5 4 2 10 3" xfId="27346" xr:uid="{00000000-0005-0000-0000-0000DB2F0000}"/>
    <cellStyle name="20 % - Akzent5 4 2 11" xfId="6131" xr:uid="{00000000-0005-0000-0000-0000DC2F0000}"/>
    <cellStyle name="20 % - Akzent5 4 2 11 2" xfId="32767" xr:uid="{00000000-0005-0000-0000-0000DD2F0000}"/>
    <cellStyle name="20 % - Akzent5 4 2 12" xfId="21945" xr:uid="{00000000-0005-0000-0000-0000DE2F0000}"/>
    <cellStyle name="20 % - Akzent5 4 2 2" xfId="6132" xr:uid="{00000000-0005-0000-0000-0000DF2F0000}"/>
    <cellStyle name="20 % - Akzent5 4 2 2 10" xfId="6133" xr:uid="{00000000-0005-0000-0000-0000E02F0000}"/>
    <cellStyle name="20 % - Akzent5 4 2 2 10 2" xfId="33162" xr:uid="{00000000-0005-0000-0000-0000E12F0000}"/>
    <cellStyle name="20 % - Akzent5 4 2 2 11" xfId="22340" xr:uid="{00000000-0005-0000-0000-0000E22F0000}"/>
    <cellStyle name="20 % - Akzent5 4 2 2 2" xfId="6134" xr:uid="{00000000-0005-0000-0000-0000E32F0000}"/>
    <cellStyle name="20 % - Akzent5 4 2 2 2 2" xfId="6135" xr:uid="{00000000-0005-0000-0000-0000E42F0000}"/>
    <cellStyle name="20 % - Akzent5 4 2 2 2 2 2" xfId="6136" xr:uid="{00000000-0005-0000-0000-0000E52F0000}"/>
    <cellStyle name="20 % - Akzent5 4 2 2 2 2 2 2" xfId="39240" xr:uid="{00000000-0005-0000-0000-0000E62F0000}"/>
    <cellStyle name="20 % - Akzent5 4 2 2 2 2 3" xfId="28419" xr:uid="{00000000-0005-0000-0000-0000E72F0000}"/>
    <cellStyle name="20 % - Akzent5 4 2 2 2 3" xfId="6137" xr:uid="{00000000-0005-0000-0000-0000E82F0000}"/>
    <cellStyle name="20 % - Akzent5 4 2 2 2 3 2" xfId="33840" xr:uid="{00000000-0005-0000-0000-0000E92F0000}"/>
    <cellStyle name="20 % - Akzent5 4 2 2 2 4" xfId="23018" xr:uid="{00000000-0005-0000-0000-0000EA2F0000}"/>
    <cellStyle name="20 % - Akzent5 4 2 2 3" xfId="6138" xr:uid="{00000000-0005-0000-0000-0000EB2F0000}"/>
    <cellStyle name="20 % - Akzent5 4 2 2 3 2" xfId="6139" xr:uid="{00000000-0005-0000-0000-0000EC2F0000}"/>
    <cellStyle name="20 % - Akzent5 4 2 2 3 2 2" xfId="6140" xr:uid="{00000000-0005-0000-0000-0000ED2F0000}"/>
    <cellStyle name="20 % - Akzent5 4 2 2 3 2 2 2" xfId="39898" xr:uid="{00000000-0005-0000-0000-0000EE2F0000}"/>
    <cellStyle name="20 % - Akzent5 4 2 2 3 2 3" xfId="29077" xr:uid="{00000000-0005-0000-0000-0000EF2F0000}"/>
    <cellStyle name="20 % - Akzent5 4 2 2 3 3" xfId="6141" xr:uid="{00000000-0005-0000-0000-0000F02F0000}"/>
    <cellStyle name="20 % - Akzent5 4 2 2 3 3 2" xfId="34498" xr:uid="{00000000-0005-0000-0000-0000F12F0000}"/>
    <cellStyle name="20 % - Akzent5 4 2 2 3 4" xfId="23676" xr:uid="{00000000-0005-0000-0000-0000F22F0000}"/>
    <cellStyle name="20 % - Akzent5 4 2 2 4" xfId="6142" xr:uid="{00000000-0005-0000-0000-0000F32F0000}"/>
    <cellStyle name="20 % - Akzent5 4 2 2 4 2" xfId="6143" xr:uid="{00000000-0005-0000-0000-0000F42F0000}"/>
    <cellStyle name="20 % - Akzent5 4 2 2 4 2 2" xfId="6144" xr:uid="{00000000-0005-0000-0000-0000F52F0000}"/>
    <cellStyle name="20 % - Akzent5 4 2 2 4 2 2 2" xfId="40572" xr:uid="{00000000-0005-0000-0000-0000F62F0000}"/>
    <cellStyle name="20 % - Akzent5 4 2 2 4 2 3" xfId="29751" xr:uid="{00000000-0005-0000-0000-0000F72F0000}"/>
    <cellStyle name="20 % - Akzent5 4 2 2 4 3" xfId="6145" xr:uid="{00000000-0005-0000-0000-0000F82F0000}"/>
    <cellStyle name="20 % - Akzent5 4 2 2 4 3 2" xfId="35172" xr:uid="{00000000-0005-0000-0000-0000F92F0000}"/>
    <cellStyle name="20 % - Akzent5 4 2 2 4 4" xfId="24350" xr:uid="{00000000-0005-0000-0000-0000FA2F0000}"/>
    <cellStyle name="20 % - Akzent5 4 2 2 5" xfId="6146" xr:uid="{00000000-0005-0000-0000-0000FB2F0000}"/>
    <cellStyle name="20 % - Akzent5 4 2 2 5 2" xfId="6147" xr:uid="{00000000-0005-0000-0000-0000FC2F0000}"/>
    <cellStyle name="20 % - Akzent5 4 2 2 5 2 2" xfId="6148" xr:uid="{00000000-0005-0000-0000-0000FD2F0000}"/>
    <cellStyle name="20 % - Akzent5 4 2 2 5 2 2 2" xfId="41246" xr:uid="{00000000-0005-0000-0000-0000FE2F0000}"/>
    <cellStyle name="20 % - Akzent5 4 2 2 5 2 3" xfId="30425" xr:uid="{00000000-0005-0000-0000-0000FF2F0000}"/>
    <cellStyle name="20 % - Akzent5 4 2 2 5 3" xfId="6149" xr:uid="{00000000-0005-0000-0000-000000300000}"/>
    <cellStyle name="20 % - Akzent5 4 2 2 5 3 2" xfId="35846" xr:uid="{00000000-0005-0000-0000-000001300000}"/>
    <cellStyle name="20 % - Akzent5 4 2 2 5 4" xfId="25024" xr:uid="{00000000-0005-0000-0000-000002300000}"/>
    <cellStyle name="20 % - Akzent5 4 2 2 6" xfId="6150" xr:uid="{00000000-0005-0000-0000-000003300000}"/>
    <cellStyle name="20 % - Akzent5 4 2 2 6 2" xfId="6151" xr:uid="{00000000-0005-0000-0000-000004300000}"/>
    <cellStyle name="20 % - Akzent5 4 2 2 6 2 2" xfId="6152" xr:uid="{00000000-0005-0000-0000-000005300000}"/>
    <cellStyle name="20 % - Akzent5 4 2 2 6 2 2 2" xfId="41920" xr:uid="{00000000-0005-0000-0000-000006300000}"/>
    <cellStyle name="20 % - Akzent5 4 2 2 6 2 3" xfId="31099" xr:uid="{00000000-0005-0000-0000-000007300000}"/>
    <cellStyle name="20 % - Akzent5 4 2 2 6 3" xfId="6153" xr:uid="{00000000-0005-0000-0000-000008300000}"/>
    <cellStyle name="20 % - Akzent5 4 2 2 6 3 2" xfId="36520" xr:uid="{00000000-0005-0000-0000-000009300000}"/>
    <cellStyle name="20 % - Akzent5 4 2 2 6 4" xfId="25698" xr:uid="{00000000-0005-0000-0000-00000A300000}"/>
    <cellStyle name="20 % - Akzent5 4 2 2 7" xfId="6154" xr:uid="{00000000-0005-0000-0000-00000B300000}"/>
    <cellStyle name="20 % - Akzent5 4 2 2 7 2" xfId="6155" xr:uid="{00000000-0005-0000-0000-00000C300000}"/>
    <cellStyle name="20 % - Akzent5 4 2 2 7 2 2" xfId="6156" xr:uid="{00000000-0005-0000-0000-00000D300000}"/>
    <cellStyle name="20 % - Akzent5 4 2 2 7 2 2 2" xfId="42594" xr:uid="{00000000-0005-0000-0000-00000E300000}"/>
    <cellStyle name="20 % - Akzent5 4 2 2 7 2 3" xfId="31773" xr:uid="{00000000-0005-0000-0000-00000F300000}"/>
    <cellStyle name="20 % - Akzent5 4 2 2 7 3" xfId="6157" xr:uid="{00000000-0005-0000-0000-000010300000}"/>
    <cellStyle name="20 % - Akzent5 4 2 2 7 3 2" xfId="37194" xr:uid="{00000000-0005-0000-0000-000011300000}"/>
    <cellStyle name="20 % - Akzent5 4 2 2 7 4" xfId="26372" xr:uid="{00000000-0005-0000-0000-000012300000}"/>
    <cellStyle name="20 % - Akzent5 4 2 2 8" xfId="6158" xr:uid="{00000000-0005-0000-0000-000013300000}"/>
    <cellStyle name="20 % - Akzent5 4 2 2 8 2" xfId="6159" xr:uid="{00000000-0005-0000-0000-000014300000}"/>
    <cellStyle name="20 % - Akzent5 4 2 2 8 2 2" xfId="6160" xr:uid="{00000000-0005-0000-0000-000015300000}"/>
    <cellStyle name="20 % - Akzent5 4 2 2 8 2 2 2" xfId="43287" xr:uid="{00000000-0005-0000-0000-000016300000}"/>
    <cellStyle name="20 % - Akzent5 4 2 2 8 2 3" xfId="32466" xr:uid="{00000000-0005-0000-0000-000017300000}"/>
    <cellStyle name="20 % - Akzent5 4 2 2 8 3" xfId="6161" xr:uid="{00000000-0005-0000-0000-000018300000}"/>
    <cellStyle name="20 % - Akzent5 4 2 2 8 3 2" xfId="37886" xr:uid="{00000000-0005-0000-0000-000019300000}"/>
    <cellStyle name="20 % - Akzent5 4 2 2 8 4" xfId="27065" xr:uid="{00000000-0005-0000-0000-00001A300000}"/>
    <cellStyle name="20 % - Akzent5 4 2 2 9" xfId="6162" xr:uid="{00000000-0005-0000-0000-00001B300000}"/>
    <cellStyle name="20 % - Akzent5 4 2 2 9 2" xfId="6163" xr:uid="{00000000-0005-0000-0000-00001C300000}"/>
    <cellStyle name="20 % - Akzent5 4 2 2 9 2 2" xfId="38562" xr:uid="{00000000-0005-0000-0000-00001D300000}"/>
    <cellStyle name="20 % - Akzent5 4 2 2 9 3" xfId="27741" xr:uid="{00000000-0005-0000-0000-00001E300000}"/>
    <cellStyle name="20 % - Akzent5 4 2 3" xfId="6164" xr:uid="{00000000-0005-0000-0000-00001F300000}"/>
    <cellStyle name="20 % - Akzent5 4 2 3 2" xfId="6165" xr:uid="{00000000-0005-0000-0000-000020300000}"/>
    <cellStyle name="20 % - Akzent5 4 2 3 2 2" xfId="6166" xr:uid="{00000000-0005-0000-0000-000021300000}"/>
    <cellStyle name="20 % - Akzent5 4 2 3 2 2 2" xfId="38845" xr:uid="{00000000-0005-0000-0000-000022300000}"/>
    <cellStyle name="20 % - Akzent5 4 2 3 2 3" xfId="28024" xr:uid="{00000000-0005-0000-0000-000023300000}"/>
    <cellStyle name="20 % - Akzent5 4 2 3 3" xfId="6167" xr:uid="{00000000-0005-0000-0000-000024300000}"/>
    <cellStyle name="20 % - Akzent5 4 2 3 3 2" xfId="33445" xr:uid="{00000000-0005-0000-0000-000025300000}"/>
    <cellStyle name="20 % - Akzent5 4 2 3 4" xfId="22623" xr:uid="{00000000-0005-0000-0000-000026300000}"/>
    <cellStyle name="20 % - Akzent5 4 2 4" xfId="6168" xr:uid="{00000000-0005-0000-0000-000027300000}"/>
    <cellStyle name="20 % - Akzent5 4 2 4 2" xfId="6169" xr:uid="{00000000-0005-0000-0000-000028300000}"/>
    <cellStyle name="20 % - Akzent5 4 2 4 2 2" xfId="6170" xr:uid="{00000000-0005-0000-0000-000029300000}"/>
    <cellStyle name="20 % - Akzent5 4 2 4 2 2 2" xfId="39503" xr:uid="{00000000-0005-0000-0000-00002A300000}"/>
    <cellStyle name="20 % - Akzent5 4 2 4 2 3" xfId="28682" xr:uid="{00000000-0005-0000-0000-00002B300000}"/>
    <cellStyle name="20 % - Akzent5 4 2 4 3" xfId="6171" xr:uid="{00000000-0005-0000-0000-00002C300000}"/>
    <cellStyle name="20 % - Akzent5 4 2 4 3 2" xfId="34103" xr:uid="{00000000-0005-0000-0000-00002D300000}"/>
    <cellStyle name="20 % - Akzent5 4 2 4 4" xfId="23281" xr:uid="{00000000-0005-0000-0000-00002E300000}"/>
    <cellStyle name="20 % - Akzent5 4 2 5" xfId="6172" xr:uid="{00000000-0005-0000-0000-00002F300000}"/>
    <cellStyle name="20 % - Akzent5 4 2 5 2" xfId="6173" xr:uid="{00000000-0005-0000-0000-000030300000}"/>
    <cellStyle name="20 % - Akzent5 4 2 5 2 2" xfId="6174" xr:uid="{00000000-0005-0000-0000-000031300000}"/>
    <cellStyle name="20 % - Akzent5 4 2 5 2 2 2" xfId="40177" xr:uid="{00000000-0005-0000-0000-000032300000}"/>
    <cellStyle name="20 % - Akzent5 4 2 5 2 3" xfId="29356" xr:uid="{00000000-0005-0000-0000-000033300000}"/>
    <cellStyle name="20 % - Akzent5 4 2 5 3" xfId="6175" xr:uid="{00000000-0005-0000-0000-000034300000}"/>
    <cellStyle name="20 % - Akzent5 4 2 5 3 2" xfId="34777" xr:uid="{00000000-0005-0000-0000-000035300000}"/>
    <cellStyle name="20 % - Akzent5 4 2 5 4" xfId="23955" xr:uid="{00000000-0005-0000-0000-000036300000}"/>
    <cellStyle name="20 % - Akzent5 4 2 6" xfId="6176" xr:uid="{00000000-0005-0000-0000-000037300000}"/>
    <cellStyle name="20 % - Akzent5 4 2 6 2" xfId="6177" xr:uid="{00000000-0005-0000-0000-000038300000}"/>
    <cellStyle name="20 % - Akzent5 4 2 6 2 2" xfId="6178" xr:uid="{00000000-0005-0000-0000-000039300000}"/>
    <cellStyle name="20 % - Akzent5 4 2 6 2 2 2" xfId="40851" xr:uid="{00000000-0005-0000-0000-00003A300000}"/>
    <cellStyle name="20 % - Akzent5 4 2 6 2 3" xfId="30030" xr:uid="{00000000-0005-0000-0000-00003B300000}"/>
    <cellStyle name="20 % - Akzent5 4 2 6 3" xfId="6179" xr:uid="{00000000-0005-0000-0000-00003C300000}"/>
    <cellStyle name="20 % - Akzent5 4 2 6 3 2" xfId="35451" xr:uid="{00000000-0005-0000-0000-00003D300000}"/>
    <cellStyle name="20 % - Akzent5 4 2 6 4" xfId="24629" xr:uid="{00000000-0005-0000-0000-00003E300000}"/>
    <cellStyle name="20 % - Akzent5 4 2 7" xfId="6180" xr:uid="{00000000-0005-0000-0000-00003F300000}"/>
    <cellStyle name="20 % - Akzent5 4 2 7 2" xfId="6181" xr:uid="{00000000-0005-0000-0000-000040300000}"/>
    <cellStyle name="20 % - Akzent5 4 2 7 2 2" xfId="6182" xr:uid="{00000000-0005-0000-0000-000041300000}"/>
    <cellStyle name="20 % - Akzent5 4 2 7 2 2 2" xfId="41525" xr:uid="{00000000-0005-0000-0000-000042300000}"/>
    <cellStyle name="20 % - Akzent5 4 2 7 2 3" xfId="30704" xr:uid="{00000000-0005-0000-0000-000043300000}"/>
    <cellStyle name="20 % - Akzent5 4 2 7 3" xfId="6183" xr:uid="{00000000-0005-0000-0000-000044300000}"/>
    <cellStyle name="20 % - Akzent5 4 2 7 3 2" xfId="36125" xr:uid="{00000000-0005-0000-0000-000045300000}"/>
    <cellStyle name="20 % - Akzent5 4 2 7 4" xfId="25303" xr:uid="{00000000-0005-0000-0000-000046300000}"/>
    <cellStyle name="20 % - Akzent5 4 2 8" xfId="6184" xr:uid="{00000000-0005-0000-0000-000047300000}"/>
    <cellStyle name="20 % - Akzent5 4 2 8 2" xfId="6185" xr:uid="{00000000-0005-0000-0000-000048300000}"/>
    <cellStyle name="20 % - Akzent5 4 2 8 2 2" xfId="6186" xr:uid="{00000000-0005-0000-0000-000049300000}"/>
    <cellStyle name="20 % - Akzent5 4 2 8 2 2 2" xfId="42199" xr:uid="{00000000-0005-0000-0000-00004A300000}"/>
    <cellStyle name="20 % - Akzent5 4 2 8 2 3" xfId="31378" xr:uid="{00000000-0005-0000-0000-00004B300000}"/>
    <cellStyle name="20 % - Akzent5 4 2 8 3" xfId="6187" xr:uid="{00000000-0005-0000-0000-00004C300000}"/>
    <cellStyle name="20 % - Akzent5 4 2 8 3 2" xfId="36799" xr:uid="{00000000-0005-0000-0000-00004D300000}"/>
    <cellStyle name="20 % - Akzent5 4 2 8 4" xfId="25977" xr:uid="{00000000-0005-0000-0000-00004E300000}"/>
    <cellStyle name="20 % - Akzent5 4 2 9" xfId="6188" xr:uid="{00000000-0005-0000-0000-00004F300000}"/>
    <cellStyle name="20 % - Akzent5 4 2 9 2" xfId="6189" xr:uid="{00000000-0005-0000-0000-000050300000}"/>
    <cellStyle name="20 % - Akzent5 4 2 9 2 2" xfId="6190" xr:uid="{00000000-0005-0000-0000-000051300000}"/>
    <cellStyle name="20 % - Akzent5 4 2 9 2 2 2" xfId="42892" xr:uid="{00000000-0005-0000-0000-000052300000}"/>
    <cellStyle name="20 % - Akzent5 4 2 9 2 3" xfId="32071" xr:uid="{00000000-0005-0000-0000-000053300000}"/>
    <cellStyle name="20 % - Akzent5 4 2 9 3" xfId="6191" xr:uid="{00000000-0005-0000-0000-000054300000}"/>
    <cellStyle name="20 % - Akzent5 4 2 9 3 2" xfId="37491" xr:uid="{00000000-0005-0000-0000-000055300000}"/>
    <cellStyle name="20 % - Akzent5 4 2 9 4" xfId="26670" xr:uid="{00000000-0005-0000-0000-000056300000}"/>
    <cellStyle name="20 % - Akzent5 4 3" xfId="6192" xr:uid="{00000000-0005-0000-0000-000057300000}"/>
    <cellStyle name="20 % - Akzent5 4 3 10" xfId="6193" xr:uid="{00000000-0005-0000-0000-000058300000}"/>
    <cellStyle name="20 % - Akzent5 4 3 10 2" xfId="32899" xr:uid="{00000000-0005-0000-0000-000059300000}"/>
    <cellStyle name="20 % - Akzent5 4 3 11" xfId="22077" xr:uid="{00000000-0005-0000-0000-00005A300000}"/>
    <cellStyle name="20 % - Akzent5 4 3 2" xfId="6194" xr:uid="{00000000-0005-0000-0000-00005B300000}"/>
    <cellStyle name="20 % - Akzent5 4 3 2 2" xfId="6195" xr:uid="{00000000-0005-0000-0000-00005C300000}"/>
    <cellStyle name="20 % - Akzent5 4 3 2 2 2" xfId="6196" xr:uid="{00000000-0005-0000-0000-00005D300000}"/>
    <cellStyle name="20 % - Akzent5 4 3 2 2 2 2" xfId="38977" xr:uid="{00000000-0005-0000-0000-00005E300000}"/>
    <cellStyle name="20 % - Akzent5 4 3 2 2 3" xfId="28156" xr:uid="{00000000-0005-0000-0000-00005F300000}"/>
    <cellStyle name="20 % - Akzent5 4 3 2 3" xfId="6197" xr:uid="{00000000-0005-0000-0000-000060300000}"/>
    <cellStyle name="20 % - Akzent5 4 3 2 3 2" xfId="33577" xr:uid="{00000000-0005-0000-0000-000061300000}"/>
    <cellStyle name="20 % - Akzent5 4 3 2 4" xfId="22755" xr:uid="{00000000-0005-0000-0000-000062300000}"/>
    <cellStyle name="20 % - Akzent5 4 3 3" xfId="6198" xr:uid="{00000000-0005-0000-0000-000063300000}"/>
    <cellStyle name="20 % - Akzent5 4 3 3 2" xfId="6199" xr:uid="{00000000-0005-0000-0000-000064300000}"/>
    <cellStyle name="20 % - Akzent5 4 3 3 2 2" xfId="6200" xr:uid="{00000000-0005-0000-0000-000065300000}"/>
    <cellStyle name="20 % - Akzent5 4 3 3 2 2 2" xfId="39635" xr:uid="{00000000-0005-0000-0000-000066300000}"/>
    <cellStyle name="20 % - Akzent5 4 3 3 2 3" xfId="28814" xr:uid="{00000000-0005-0000-0000-000067300000}"/>
    <cellStyle name="20 % - Akzent5 4 3 3 3" xfId="6201" xr:uid="{00000000-0005-0000-0000-000068300000}"/>
    <cellStyle name="20 % - Akzent5 4 3 3 3 2" xfId="34235" xr:uid="{00000000-0005-0000-0000-000069300000}"/>
    <cellStyle name="20 % - Akzent5 4 3 3 4" xfId="23413" xr:uid="{00000000-0005-0000-0000-00006A300000}"/>
    <cellStyle name="20 % - Akzent5 4 3 4" xfId="6202" xr:uid="{00000000-0005-0000-0000-00006B300000}"/>
    <cellStyle name="20 % - Akzent5 4 3 4 2" xfId="6203" xr:uid="{00000000-0005-0000-0000-00006C300000}"/>
    <cellStyle name="20 % - Akzent5 4 3 4 2 2" xfId="6204" xr:uid="{00000000-0005-0000-0000-00006D300000}"/>
    <cellStyle name="20 % - Akzent5 4 3 4 2 2 2" xfId="40309" xr:uid="{00000000-0005-0000-0000-00006E300000}"/>
    <cellStyle name="20 % - Akzent5 4 3 4 2 3" xfId="29488" xr:uid="{00000000-0005-0000-0000-00006F300000}"/>
    <cellStyle name="20 % - Akzent5 4 3 4 3" xfId="6205" xr:uid="{00000000-0005-0000-0000-000070300000}"/>
    <cellStyle name="20 % - Akzent5 4 3 4 3 2" xfId="34909" xr:uid="{00000000-0005-0000-0000-000071300000}"/>
    <cellStyle name="20 % - Akzent5 4 3 4 4" xfId="24087" xr:uid="{00000000-0005-0000-0000-000072300000}"/>
    <cellStyle name="20 % - Akzent5 4 3 5" xfId="6206" xr:uid="{00000000-0005-0000-0000-000073300000}"/>
    <cellStyle name="20 % - Akzent5 4 3 5 2" xfId="6207" xr:uid="{00000000-0005-0000-0000-000074300000}"/>
    <cellStyle name="20 % - Akzent5 4 3 5 2 2" xfId="6208" xr:uid="{00000000-0005-0000-0000-000075300000}"/>
    <cellStyle name="20 % - Akzent5 4 3 5 2 2 2" xfId="40983" xr:uid="{00000000-0005-0000-0000-000076300000}"/>
    <cellStyle name="20 % - Akzent5 4 3 5 2 3" xfId="30162" xr:uid="{00000000-0005-0000-0000-000077300000}"/>
    <cellStyle name="20 % - Akzent5 4 3 5 3" xfId="6209" xr:uid="{00000000-0005-0000-0000-000078300000}"/>
    <cellStyle name="20 % - Akzent5 4 3 5 3 2" xfId="35583" xr:uid="{00000000-0005-0000-0000-000079300000}"/>
    <cellStyle name="20 % - Akzent5 4 3 5 4" xfId="24761" xr:uid="{00000000-0005-0000-0000-00007A300000}"/>
    <cellStyle name="20 % - Akzent5 4 3 6" xfId="6210" xr:uid="{00000000-0005-0000-0000-00007B300000}"/>
    <cellStyle name="20 % - Akzent5 4 3 6 2" xfId="6211" xr:uid="{00000000-0005-0000-0000-00007C300000}"/>
    <cellStyle name="20 % - Akzent5 4 3 6 2 2" xfId="6212" xr:uid="{00000000-0005-0000-0000-00007D300000}"/>
    <cellStyle name="20 % - Akzent5 4 3 6 2 2 2" xfId="41657" xr:uid="{00000000-0005-0000-0000-00007E300000}"/>
    <cellStyle name="20 % - Akzent5 4 3 6 2 3" xfId="30836" xr:uid="{00000000-0005-0000-0000-00007F300000}"/>
    <cellStyle name="20 % - Akzent5 4 3 6 3" xfId="6213" xr:uid="{00000000-0005-0000-0000-000080300000}"/>
    <cellStyle name="20 % - Akzent5 4 3 6 3 2" xfId="36257" xr:uid="{00000000-0005-0000-0000-000081300000}"/>
    <cellStyle name="20 % - Akzent5 4 3 6 4" xfId="25435" xr:uid="{00000000-0005-0000-0000-000082300000}"/>
    <cellStyle name="20 % - Akzent5 4 3 7" xfId="6214" xr:uid="{00000000-0005-0000-0000-000083300000}"/>
    <cellStyle name="20 % - Akzent5 4 3 7 2" xfId="6215" xr:uid="{00000000-0005-0000-0000-000084300000}"/>
    <cellStyle name="20 % - Akzent5 4 3 7 2 2" xfId="6216" xr:uid="{00000000-0005-0000-0000-000085300000}"/>
    <cellStyle name="20 % - Akzent5 4 3 7 2 2 2" xfId="42331" xr:uid="{00000000-0005-0000-0000-000086300000}"/>
    <cellStyle name="20 % - Akzent5 4 3 7 2 3" xfId="31510" xr:uid="{00000000-0005-0000-0000-000087300000}"/>
    <cellStyle name="20 % - Akzent5 4 3 7 3" xfId="6217" xr:uid="{00000000-0005-0000-0000-000088300000}"/>
    <cellStyle name="20 % - Akzent5 4 3 7 3 2" xfId="36931" xr:uid="{00000000-0005-0000-0000-000089300000}"/>
    <cellStyle name="20 % - Akzent5 4 3 7 4" xfId="26109" xr:uid="{00000000-0005-0000-0000-00008A300000}"/>
    <cellStyle name="20 % - Akzent5 4 3 8" xfId="6218" xr:uid="{00000000-0005-0000-0000-00008B300000}"/>
    <cellStyle name="20 % - Akzent5 4 3 8 2" xfId="6219" xr:uid="{00000000-0005-0000-0000-00008C300000}"/>
    <cellStyle name="20 % - Akzent5 4 3 8 2 2" xfId="6220" xr:uid="{00000000-0005-0000-0000-00008D300000}"/>
    <cellStyle name="20 % - Akzent5 4 3 8 2 2 2" xfId="43024" xr:uid="{00000000-0005-0000-0000-00008E300000}"/>
    <cellStyle name="20 % - Akzent5 4 3 8 2 3" xfId="32203" xr:uid="{00000000-0005-0000-0000-00008F300000}"/>
    <cellStyle name="20 % - Akzent5 4 3 8 3" xfId="6221" xr:uid="{00000000-0005-0000-0000-000090300000}"/>
    <cellStyle name="20 % - Akzent5 4 3 8 3 2" xfId="37623" xr:uid="{00000000-0005-0000-0000-000091300000}"/>
    <cellStyle name="20 % - Akzent5 4 3 8 4" xfId="26802" xr:uid="{00000000-0005-0000-0000-000092300000}"/>
    <cellStyle name="20 % - Akzent5 4 3 9" xfId="6222" xr:uid="{00000000-0005-0000-0000-000093300000}"/>
    <cellStyle name="20 % - Akzent5 4 3 9 2" xfId="6223" xr:uid="{00000000-0005-0000-0000-000094300000}"/>
    <cellStyle name="20 % - Akzent5 4 3 9 2 2" xfId="38299" xr:uid="{00000000-0005-0000-0000-000095300000}"/>
    <cellStyle name="20 % - Akzent5 4 3 9 3" xfId="27478" xr:uid="{00000000-0005-0000-0000-000096300000}"/>
    <cellStyle name="20 % - Akzent5 4 4" xfId="6224" xr:uid="{00000000-0005-0000-0000-000097300000}"/>
    <cellStyle name="20 % - Akzent5 4 4 10" xfId="6225" xr:uid="{00000000-0005-0000-0000-000098300000}"/>
    <cellStyle name="20 % - Akzent5 4 4 10 2" xfId="33030" xr:uid="{00000000-0005-0000-0000-000099300000}"/>
    <cellStyle name="20 % - Akzent5 4 4 11" xfId="22208" xr:uid="{00000000-0005-0000-0000-00009A300000}"/>
    <cellStyle name="20 % - Akzent5 4 4 2" xfId="6226" xr:uid="{00000000-0005-0000-0000-00009B300000}"/>
    <cellStyle name="20 % - Akzent5 4 4 2 2" xfId="6227" xr:uid="{00000000-0005-0000-0000-00009C300000}"/>
    <cellStyle name="20 % - Akzent5 4 4 2 2 2" xfId="6228" xr:uid="{00000000-0005-0000-0000-00009D300000}"/>
    <cellStyle name="20 % - Akzent5 4 4 2 2 2 2" xfId="39108" xr:uid="{00000000-0005-0000-0000-00009E300000}"/>
    <cellStyle name="20 % - Akzent5 4 4 2 2 3" xfId="28287" xr:uid="{00000000-0005-0000-0000-00009F300000}"/>
    <cellStyle name="20 % - Akzent5 4 4 2 3" xfId="6229" xr:uid="{00000000-0005-0000-0000-0000A0300000}"/>
    <cellStyle name="20 % - Akzent5 4 4 2 3 2" xfId="33708" xr:uid="{00000000-0005-0000-0000-0000A1300000}"/>
    <cellStyle name="20 % - Akzent5 4 4 2 4" xfId="22886" xr:uid="{00000000-0005-0000-0000-0000A2300000}"/>
    <cellStyle name="20 % - Akzent5 4 4 3" xfId="6230" xr:uid="{00000000-0005-0000-0000-0000A3300000}"/>
    <cellStyle name="20 % - Akzent5 4 4 3 2" xfId="6231" xr:uid="{00000000-0005-0000-0000-0000A4300000}"/>
    <cellStyle name="20 % - Akzent5 4 4 3 2 2" xfId="6232" xr:uid="{00000000-0005-0000-0000-0000A5300000}"/>
    <cellStyle name="20 % - Akzent5 4 4 3 2 2 2" xfId="39766" xr:uid="{00000000-0005-0000-0000-0000A6300000}"/>
    <cellStyle name="20 % - Akzent5 4 4 3 2 3" xfId="28945" xr:uid="{00000000-0005-0000-0000-0000A7300000}"/>
    <cellStyle name="20 % - Akzent5 4 4 3 3" xfId="6233" xr:uid="{00000000-0005-0000-0000-0000A8300000}"/>
    <cellStyle name="20 % - Akzent5 4 4 3 3 2" xfId="34366" xr:uid="{00000000-0005-0000-0000-0000A9300000}"/>
    <cellStyle name="20 % - Akzent5 4 4 3 4" xfId="23544" xr:uid="{00000000-0005-0000-0000-0000AA300000}"/>
    <cellStyle name="20 % - Akzent5 4 4 4" xfId="6234" xr:uid="{00000000-0005-0000-0000-0000AB300000}"/>
    <cellStyle name="20 % - Akzent5 4 4 4 2" xfId="6235" xr:uid="{00000000-0005-0000-0000-0000AC300000}"/>
    <cellStyle name="20 % - Akzent5 4 4 4 2 2" xfId="6236" xr:uid="{00000000-0005-0000-0000-0000AD300000}"/>
    <cellStyle name="20 % - Akzent5 4 4 4 2 2 2" xfId="40440" xr:uid="{00000000-0005-0000-0000-0000AE300000}"/>
    <cellStyle name="20 % - Akzent5 4 4 4 2 3" xfId="29619" xr:uid="{00000000-0005-0000-0000-0000AF300000}"/>
    <cellStyle name="20 % - Akzent5 4 4 4 3" xfId="6237" xr:uid="{00000000-0005-0000-0000-0000B0300000}"/>
    <cellStyle name="20 % - Akzent5 4 4 4 3 2" xfId="35040" xr:uid="{00000000-0005-0000-0000-0000B1300000}"/>
    <cellStyle name="20 % - Akzent5 4 4 4 4" xfId="24218" xr:uid="{00000000-0005-0000-0000-0000B2300000}"/>
    <cellStyle name="20 % - Akzent5 4 4 5" xfId="6238" xr:uid="{00000000-0005-0000-0000-0000B3300000}"/>
    <cellStyle name="20 % - Akzent5 4 4 5 2" xfId="6239" xr:uid="{00000000-0005-0000-0000-0000B4300000}"/>
    <cellStyle name="20 % - Akzent5 4 4 5 2 2" xfId="6240" xr:uid="{00000000-0005-0000-0000-0000B5300000}"/>
    <cellStyle name="20 % - Akzent5 4 4 5 2 2 2" xfId="41114" xr:uid="{00000000-0005-0000-0000-0000B6300000}"/>
    <cellStyle name="20 % - Akzent5 4 4 5 2 3" xfId="30293" xr:uid="{00000000-0005-0000-0000-0000B7300000}"/>
    <cellStyle name="20 % - Akzent5 4 4 5 3" xfId="6241" xr:uid="{00000000-0005-0000-0000-0000B8300000}"/>
    <cellStyle name="20 % - Akzent5 4 4 5 3 2" xfId="35714" xr:uid="{00000000-0005-0000-0000-0000B9300000}"/>
    <cellStyle name="20 % - Akzent5 4 4 5 4" xfId="24892" xr:uid="{00000000-0005-0000-0000-0000BA300000}"/>
    <cellStyle name="20 % - Akzent5 4 4 6" xfId="6242" xr:uid="{00000000-0005-0000-0000-0000BB300000}"/>
    <cellStyle name="20 % - Akzent5 4 4 6 2" xfId="6243" xr:uid="{00000000-0005-0000-0000-0000BC300000}"/>
    <cellStyle name="20 % - Akzent5 4 4 6 2 2" xfId="6244" xr:uid="{00000000-0005-0000-0000-0000BD300000}"/>
    <cellStyle name="20 % - Akzent5 4 4 6 2 2 2" xfId="41788" xr:uid="{00000000-0005-0000-0000-0000BE300000}"/>
    <cellStyle name="20 % - Akzent5 4 4 6 2 3" xfId="30967" xr:uid="{00000000-0005-0000-0000-0000BF300000}"/>
    <cellStyle name="20 % - Akzent5 4 4 6 3" xfId="6245" xr:uid="{00000000-0005-0000-0000-0000C0300000}"/>
    <cellStyle name="20 % - Akzent5 4 4 6 3 2" xfId="36388" xr:uid="{00000000-0005-0000-0000-0000C1300000}"/>
    <cellStyle name="20 % - Akzent5 4 4 6 4" xfId="25566" xr:uid="{00000000-0005-0000-0000-0000C2300000}"/>
    <cellStyle name="20 % - Akzent5 4 4 7" xfId="6246" xr:uid="{00000000-0005-0000-0000-0000C3300000}"/>
    <cellStyle name="20 % - Akzent5 4 4 7 2" xfId="6247" xr:uid="{00000000-0005-0000-0000-0000C4300000}"/>
    <cellStyle name="20 % - Akzent5 4 4 7 2 2" xfId="6248" xr:uid="{00000000-0005-0000-0000-0000C5300000}"/>
    <cellStyle name="20 % - Akzent5 4 4 7 2 2 2" xfId="42462" xr:uid="{00000000-0005-0000-0000-0000C6300000}"/>
    <cellStyle name="20 % - Akzent5 4 4 7 2 3" xfId="31641" xr:uid="{00000000-0005-0000-0000-0000C7300000}"/>
    <cellStyle name="20 % - Akzent5 4 4 7 3" xfId="6249" xr:uid="{00000000-0005-0000-0000-0000C8300000}"/>
    <cellStyle name="20 % - Akzent5 4 4 7 3 2" xfId="37062" xr:uid="{00000000-0005-0000-0000-0000C9300000}"/>
    <cellStyle name="20 % - Akzent5 4 4 7 4" xfId="26240" xr:uid="{00000000-0005-0000-0000-0000CA300000}"/>
    <cellStyle name="20 % - Akzent5 4 4 8" xfId="6250" xr:uid="{00000000-0005-0000-0000-0000CB300000}"/>
    <cellStyle name="20 % - Akzent5 4 4 8 2" xfId="6251" xr:uid="{00000000-0005-0000-0000-0000CC300000}"/>
    <cellStyle name="20 % - Akzent5 4 4 8 2 2" xfId="6252" xr:uid="{00000000-0005-0000-0000-0000CD300000}"/>
    <cellStyle name="20 % - Akzent5 4 4 8 2 2 2" xfId="43155" xr:uid="{00000000-0005-0000-0000-0000CE300000}"/>
    <cellStyle name="20 % - Akzent5 4 4 8 2 3" xfId="32334" xr:uid="{00000000-0005-0000-0000-0000CF300000}"/>
    <cellStyle name="20 % - Akzent5 4 4 8 3" xfId="6253" xr:uid="{00000000-0005-0000-0000-0000D0300000}"/>
    <cellStyle name="20 % - Akzent5 4 4 8 3 2" xfId="37754" xr:uid="{00000000-0005-0000-0000-0000D1300000}"/>
    <cellStyle name="20 % - Akzent5 4 4 8 4" xfId="26933" xr:uid="{00000000-0005-0000-0000-0000D2300000}"/>
    <cellStyle name="20 % - Akzent5 4 4 9" xfId="6254" xr:uid="{00000000-0005-0000-0000-0000D3300000}"/>
    <cellStyle name="20 % - Akzent5 4 4 9 2" xfId="6255" xr:uid="{00000000-0005-0000-0000-0000D4300000}"/>
    <cellStyle name="20 % - Akzent5 4 4 9 2 2" xfId="38430" xr:uid="{00000000-0005-0000-0000-0000D5300000}"/>
    <cellStyle name="20 % - Akzent5 4 4 9 3" xfId="27609" xr:uid="{00000000-0005-0000-0000-0000D6300000}"/>
    <cellStyle name="20 % - Akzent5 4 5" xfId="6256" xr:uid="{00000000-0005-0000-0000-0000D7300000}"/>
    <cellStyle name="20 % - Akzent5 4 5 2" xfId="6257" xr:uid="{00000000-0005-0000-0000-0000D8300000}"/>
    <cellStyle name="20 % - Akzent5 4 5 2 2" xfId="6258" xr:uid="{00000000-0005-0000-0000-0000D9300000}"/>
    <cellStyle name="20 % - Akzent5 4 5 2 2 2" xfId="38713" xr:uid="{00000000-0005-0000-0000-0000DA300000}"/>
    <cellStyle name="20 % - Akzent5 4 5 2 3" xfId="27892" xr:uid="{00000000-0005-0000-0000-0000DB300000}"/>
    <cellStyle name="20 % - Akzent5 4 5 3" xfId="6259" xr:uid="{00000000-0005-0000-0000-0000DC300000}"/>
    <cellStyle name="20 % - Akzent5 4 5 3 2" xfId="33313" xr:uid="{00000000-0005-0000-0000-0000DD300000}"/>
    <cellStyle name="20 % - Akzent5 4 5 4" xfId="22491" xr:uid="{00000000-0005-0000-0000-0000DE300000}"/>
    <cellStyle name="20 % - Akzent5 4 6" xfId="6260" xr:uid="{00000000-0005-0000-0000-0000DF300000}"/>
    <cellStyle name="20 % - Akzent5 4 6 2" xfId="6261" xr:uid="{00000000-0005-0000-0000-0000E0300000}"/>
    <cellStyle name="20 % - Akzent5 4 6 2 2" xfId="6262" xr:uid="{00000000-0005-0000-0000-0000E1300000}"/>
    <cellStyle name="20 % - Akzent5 4 6 2 2 2" xfId="39371" xr:uid="{00000000-0005-0000-0000-0000E2300000}"/>
    <cellStyle name="20 % - Akzent5 4 6 2 3" xfId="28550" xr:uid="{00000000-0005-0000-0000-0000E3300000}"/>
    <cellStyle name="20 % - Akzent5 4 6 3" xfId="6263" xr:uid="{00000000-0005-0000-0000-0000E4300000}"/>
    <cellStyle name="20 % - Akzent5 4 6 3 2" xfId="33971" xr:uid="{00000000-0005-0000-0000-0000E5300000}"/>
    <cellStyle name="20 % - Akzent5 4 6 4" xfId="23149" xr:uid="{00000000-0005-0000-0000-0000E6300000}"/>
    <cellStyle name="20 % - Akzent5 4 7" xfId="6264" xr:uid="{00000000-0005-0000-0000-0000E7300000}"/>
    <cellStyle name="20 % - Akzent5 4 7 2" xfId="6265" xr:uid="{00000000-0005-0000-0000-0000E8300000}"/>
    <cellStyle name="20 % - Akzent5 4 7 2 2" xfId="6266" xr:uid="{00000000-0005-0000-0000-0000E9300000}"/>
    <cellStyle name="20 % - Akzent5 4 7 2 2 2" xfId="40046" xr:uid="{00000000-0005-0000-0000-0000EA300000}"/>
    <cellStyle name="20 % - Akzent5 4 7 2 3" xfId="29225" xr:uid="{00000000-0005-0000-0000-0000EB300000}"/>
    <cellStyle name="20 % - Akzent5 4 7 3" xfId="6267" xr:uid="{00000000-0005-0000-0000-0000EC300000}"/>
    <cellStyle name="20 % - Akzent5 4 7 3 2" xfId="34646" xr:uid="{00000000-0005-0000-0000-0000ED300000}"/>
    <cellStyle name="20 % - Akzent5 4 7 4" xfId="23824" xr:uid="{00000000-0005-0000-0000-0000EE300000}"/>
    <cellStyle name="20 % - Akzent5 4 8" xfId="6268" xr:uid="{00000000-0005-0000-0000-0000EF300000}"/>
    <cellStyle name="20 % - Akzent5 4 8 2" xfId="6269" xr:uid="{00000000-0005-0000-0000-0000F0300000}"/>
    <cellStyle name="20 % - Akzent5 4 8 2 2" xfId="6270" xr:uid="{00000000-0005-0000-0000-0000F1300000}"/>
    <cellStyle name="20 % - Akzent5 4 8 2 2 2" xfId="40719" xr:uid="{00000000-0005-0000-0000-0000F2300000}"/>
    <cellStyle name="20 % - Akzent5 4 8 2 3" xfId="29898" xr:uid="{00000000-0005-0000-0000-0000F3300000}"/>
    <cellStyle name="20 % - Akzent5 4 8 3" xfId="6271" xr:uid="{00000000-0005-0000-0000-0000F4300000}"/>
    <cellStyle name="20 % - Akzent5 4 8 3 2" xfId="35319" xr:uid="{00000000-0005-0000-0000-0000F5300000}"/>
    <cellStyle name="20 % - Akzent5 4 8 4" xfId="24497" xr:uid="{00000000-0005-0000-0000-0000F6300000}"/>
    <cellStyle name="20 % - Akzent5 4 9" xfId="6272" xr:uid="{00000000-0005-0000-0000-0000F7300000}"/>
    <cellStyle name="20 % - Akzent5 4 9 2" xfId="6273" xr:uid="{00000000-0005-0000-0000-0000F8300000}"/>
    <cellStyle name="20 % - Akzent5 4 9 2 2" xfId="6274" xr:uid="{00000000-0005-0000-0000-0000F9300000}"/>
    <cellStyle name="20 % - Akzent5 4 9 2 2 2" xfId="41393" xr:uid="{00000000-0005-0000-0000-0000FA300000}"/>
    <cellStyle name="20 % - Akzent5 4 9 2 3" xfId="30572" xr:uid="{00000000-0005-0000-0000-0000FB300000}"/>
    <cellStyle name="20 % - Akzent5 4 9 3" xfId="6275" xr:uid="{00000000-0005-0000-0000-0000FC300000}"/>
    <cellStyle name="20 % - Akzent5 4 9 3 2" xfId="35993" xr:uid="{00000000-0005-0000-0000-0000FD300000}"/>
    <cellStyle name="20 % - Akzent5 4 9 4" xfId="25171" xr:uid="{00000000-0005-0000-0000-0000FE300000}"/>
    <cellStyle name="20 % - Akzent5 5" xfId="6276" xr:uid="{00000000-0005-0000-0000-0000FF300000}"/>
    <cellStyle name="20 % - Akzent5 5 10" xfId="6277" xr:uid="{00000000-0005-0000-0000-000000310000}"/>
    <cellStyle name="20 % - Akzent5 5 10 2" xfId="6278" xr:uid="{00000000-0005-0000-0000-000001310000}"/>
    <cellStyle name="20 % - Akzent5 5 10 2 2" xfId="38102" xr:uid="{00000000-0005-0000-0000-000002310000}"/>
    <cellStyle name="20 % - Akzent5 5 10 3" xfId="27281" xr:uid="{00000000-0005-0000-0000-000003310000}"/>
    <cellStyle name="20 % - Akzent5 5 11" xfId="6279" xr:uid="{00000000-0005-0000-0000-000004310000}"/>
    <cellStyle name="20 % - Akzent5 5 11 2" xfId="32702" xr:uid="{00000000-0005-0000-0000-000005310000}"/>
    <cellStyle name="20 % - Akzent5 5 12" xfId="21880" xr:uid="{00000000-0005-0000-0000-000006310000}"/>
    <cellStyle name="20 % - Akzent5 5 2" xfId="6280" xr:uid="{00000000-0005-0000-0000-000007310000}"/>
    <cellStyle name="20 % - Akzent5 5 2 10" xfId="6281" xr:uid="{00000000-0005-0000-0000-000008310000}"/>
    <cellStyle name="20 % - Akzent5 5 2 10 2" xfId="33097" xr:uid="{00000000-0005-0000-0000-000009310000}"/>
    <cellStyle name="20 % - Akzent5 5 2 11" xfId="22275" xr:uid="{00000000-0005-0000-0000-00000A310000}"/>
    <cellStyle name="20 % - Akzent5 5 2 2" xfId="6282" xr:uid="{00000000-0005-0000-0000-00000B310000}"/>
    <cellStyle name="20 % - Akzent5 5 2 2 2" xfId="6283" xr:uid="{00000000-0005-0000-0000-00000C310000}"/>
    <cellStyle name="20 % - Akzent5 5 2 2 2 2" xfId="6284" xr:uid="{00000000-0005-0000-0000-00000D310000}"/>
    <cellStyle name="20 % - Akzent5 5 2 2 2 2 2" xfId="39175" xr:uid="{00000000-0005-0000-0000-00000E310000}"/>
    <cellStyle name="20 % - Akzent5 5 2 2 2 3" xfId="28354" xr:uid="{00000000-0005-0000-0000-00000F310000}"/>
    <cellStyle name="20 % - Akzent5 5 2 2 3" xfId="6285" xr:uid="{00000000-0005-0000-0000-000010310000}"/>
    <cellStyle name="20 % - Akzent5 5 2 2 3 2" xfId="33775" xr:uid="{00000000-0005-0000-0000-000011310000}"/>
    <cellStyle name="20 % - Akzent5 5 2 2 4" xfId="22953" xr:uid="{00000000-0005-0000-0000-000012310000}"/>
    <cellStyle name="20 % - Akzent5 5 2 3" xfId="6286" xr:uid="{00000000-0005-0000-0000-000013310000}"/>
    <cellStyle name="20 % - Akzent5 5 2 3 2" xfId="6287" xr:uid="{00000000-0005-0000-0000-000014310000}"/>
    <cellStyle name="20 % - Akzent5 5 2 3 2 2" xfId="6288" xr:uid="{00000000-0005-0000-0000-000015310000}"/>
    <cellStyle name="20 % - Akzent5 5 2 3 2 2 2" xfId="39833" xr:uid="{00000000-0005-0000-0000-000016310000}"/>
    <cellStyle name="20 % - Akzent5 5 2 3 2 3" xfId="29012" xr:uid="{00000000-0005-0000-0000-000017310000}"/>
    <cellStyle name="20 % - Akzent5 5 2 3 3" xfId="6289" xr:uid="{00000000-0005-0000-0000-000018310000}"/>
    <cellStyle name="20 % - Akzent5 5 2 3 3 2" xfId="34433" xr:uid="{00000000-0005-0000-0000-000019310000}"/>
    <cellStyle name="20 % - Akzent5 5 2 3 4" xfId="23611" xr:uid="{00000000-0005-0000-0000-00001A310000}"/>
    <cellStyle name="20 % - Akzent5 5 2 4" xfId="6290" xr:uid="{00000000-0005-0000-0000-00001B310000}"/>
    <cellStyle name="20 % - Akzent5 5 2 4 2" xfId="6291" xr:uid="{00000000-0005-0000-0000-00001C310000}"/>
    <cellStyle name="20 % - Akzent5 5 2 4 2 2" xfId="6292" xr:uid="{00000000-0005-0000-0000-00001D310000}"/>
    <cellStyle name="20 % - Akzent5 5 2 4 2 2 2" xfId="40507" xr:uid="{00000000-0005-0000-0000-00001E310000}"/>
    <cellStyle name="20 % - Akzent5 5 2 4 2 3" xfId="29686" xr:uid="{00000000-0005-0000-0000-00001F310000}"/>
    <cellStyle name="20 % - Akzent5 5 2 4 3" xfId="6293" xr:uid="{00000000-0005-0000-0000-000020310000}"/>
    <cellStyle name="20 % - Akzent5 5 2 4 3 2" xfId="35107" xr:uid="{00000000-0005-0000-0000-000021310000}"/>
    <cellStyle name="20 % - Akzent5 5 2 4 4" xfId="24285" xr:uid="{00000000-0005-0000-0000-000022310000}"/>
    <cellStyle name="20 % - Akzent5 5 2 5" xfId="6294" xr:uid="{00000000-0005-0000-0000-000023310000}"/>
    <cellStyle name="20 % - Akzent5 5 2 5 2" xfId="6295" xr:uid="{00000000-0005-0000-0000-000024310000}"/>
    <cellStyle name="20 % - Akzent5 5 2 5 2 2" xfId="6296" xr:uid="{00000000-0005-0000-0000-000025310000}"/>
    <cellStyle name="20 % - Akzent5 5 2 5 2 2 2" xfId="41181" xr:uid="{00000000-0005-0000-0000-000026310000}"/>
    <cellStyle name="20 % - Akzent5 5 2 5 2 3" xfId="30360" xr:uid="{00000000-0005-0000-0000-000027310000}"/>
    <cellStyle name="20 % - Akzent5 5 2 5 3" xfId="6297" xr:uid="{00000000-0005-0000-0000-000028310000}"/>
    <cellStyle name="20 % - Akzent5 5 2 5 3 2" xfId="35781" xr:uid="{00000000-0005-0000-0000-000029310000}"/>
    <cellStyle name="20 % - Akzent5 5 2 5 4" xfId="24959" xr:uid="{00000000-0005-0000-0000-00002A310000}"/>
    <cellStyle name="20 % - Akzent5 5 2 6" xfId="6298" xr:uid="{00000000-0005-0000-0000-00002B310000}"/>
    <cellStyle name="20 % - Akzent5 5 2 6 2" xfId="6299" xr:uid="{00000000-0005-0000-0000-00002C310000}"/>
    <cellStyle name="20 % - Akzent5 5 2 6 2 2" xfId="6300" xr:uid="{00000000-0005-0000-0000-00002D310000}"/>
    <cellStyle name="20 % - Akzent5 5 2 6 2 2 2" xfId="41855" xr:uid="{00000000-0005-0000-0000-00002E310000}"/>
    <cellStyle name="20 % - Akzent5 5 2 6 2 3" xfId="31034" xr:uid="{00000000-0005-0000-0000-00002F310000}"/>
    <cellStyle name="20 % - Akzent5 5 2 6 3" xfId="6301" xr:uid="{00000000-0005-0000-0000-000030310000}"/>
    <cellStyle name="20 % - Akzent5 5 2 6 3 2" xfId="36455" xr:uid="{00000000-0005-0000-0000-000031310000}"/>
    <cellStyle name="20 % - Akzent5 5 2 6 4" xfId="25633" xr:uid="{00000000-0005-0000-0000-000032310000}"/>
    <cellStyle name="20 % - Akzent5 5 2 7" xfId="6302" xr:uid="{00000000-0005-0000-0000-000033310000}"/>
    <cellStyle name="20 % - Akzent5 5 2 7 2" xfId="6303" xr:uid="{00000000-0005-0000-0000-000034310000}"/>
    <cellStyle name="20 % - Akzent5 5 2 7 2 2" xfId="6304" xr:uid="{00000000-0005-0000-0000-000035310000}"/>
    <cellStyle name="20 % - Akzent5 5 2 7 2 2 2" xfId="42529" xr:uid="{00000000-0005-0000-0000-000036310000}"/>
    <cellStyle name="20 % - Akzent5 5 2 7 2 3" xfId="31708" xr:uid="{00000000-0005-0000-0000-000037310000}"/>
    <cellStyle name="20 % - Akzent5 5 2 7 3" xfId="6305" xr:uid="{00000000-0005-0000-0000-000038310000}"/>
    <cellStyle name="20 % - Akzent5 5 2 7 3 2" xfId="37129" xr:uid="{00000000-0005-0000-0000-000039310000}"/>
    <cellStyle name="20 % - Akzent5 5 2 7 4" xfId="26307" xr:uid="{00000000-0005-0000-0000-00003A310000}"/>
    <cellStyle name="20 % - Akzent5 5 2 8" xfId="6306" xr:uid="{00000000-0005-0000-0000-00003B310000}"/>
    <cellStyle name="20 % - Akzent5 5 2 8 2" xfId="6307" xr:uid="{00000000-0005-0000-0000-00003C310000}"/>
    <cellStyle name="20 % - Akzent5 5 2 8 2 2" xfId="6308" xr:uid="{00000000-0005-0000-0000-00003D310000}"/>
    <cellStyle name="20 % - Akzent5 5 2 8 2 2 2" xfId="43222" xr:uid="{00000000-0005-0000-0000-00003E310000}"/>
    <cellStyle name="20 % - Akzent5 5 2 8 2 3" xfId="32401" xr:uid="{00000000-0005-0000-0000-00003F310000}"/>
    <cellStyle name="20 % - Akzent5 5 2 8 3" xfId="6309" xr:uid="{00000000-0005-0000-0000-000040310000}"/>
    <cellStyle name="20 % - Akzent5 5 2 8 3 2" xfId="37821" xr:uid="{00000000-0005-0000-0000-000041310000}"/>
    <cellStyle name="20 % - Akzent5 5 2 8 4" xfId="27000" xr:uid="{00000000-0005-0000-0000-000042310000}"/>
    <cellStyle name="20 % - Akzent5 5 2 9" xfId="6310" xr:uid="{00000000-0005-0000-0000-000043310000}"/>
    <cellStyle name="20 % - Akzent5 5 2 9 2" xfId="6311" xr:uid="{00000000-0005-0000-0000-000044310000}"/>
    <cellStyle name="20 % - Akzent5 5 2 9 2 2" xfId="38497" xr:uid="{00000000-0005-0000-0000-000045310000}"/>
    <cellStyle name="20 % - Akzent5 5 2 9 3" xfId="27676" xr:uid="{00000000-0005-0000-0000-000046310000}"/>
    <cellStyle name="20 % - Akzent5 5 3" xfId="6312" xr:uid="{00000000-0005-0000-0000-000047310000}"/>
    <cellStyle name="20 % - Akzent5 5 3 2" xfId="6313" xr:uid="{00000000-0005-0000-0000-000048310000}"/>
    <cellStyle name="20 % - Akzent5 5 3 2 2" xfId="6314" xr:uid="{00000000-0005-0000-0000-000049310000}"/>
    <cellStyle name="20 % - Akzent5 5 3 2 2 2" xfId="38780" xr:uid="{00000000-0005-0000-0000-00004A310000}"/>
    <cellStyle name="20 % - Akzent5 5 3 2 3" xfId="27959" xr:uid="{00000000-0005-0000-0000-00004B310000}"/>
    <cellStyle name="20 % - Akzent5 5 3 3" xfId="6315" xr:uid="{00000000-0005-0000-0000-00004C310000}"/>
    <cellStyle name="20 % - Akzent5 5 3 3 2" xfId="33380" xr:uid="{00000000-0005-0000-0000-00004D310000}"/>
    <cellStyle name="20 % - Akzent5 5 3 4" xfId="22558" xr:uid="{00000000-0005-0000-0000-00004E310000}"/>
    <cellStyle name="20 % - Akzent5 5 4" xfId="6316" xr:uid="{00000000-0005-0000-0000-00004F310000}"/>
    <cellStyle name="20 % - Akzent5 5 4 2" xfId="6317" xr:uid="{00000000-0005-0000-0000-000050310000}"/>
    <cellStyle name="20 % - Akzent5 5 4 2 2" xfId="6318" xr:uid="{00000000-0005-0000-0000-000051310000}"/>
    <cellStyle name="20 % - Akzent5 5 4 2 2 2" xfId="39438" xr:uid="{00000000-0005-0000-0000-000052310000}"/>
    <cellStyle name="20 % - Akzent5 5 4 2 3" xfId="28617" xr:uid="{00000000-0005-0000-0000-000053310000}"/>
    <cellStyle name="20 % - Akzent5 5 4 3" xfId="6319" xr:uid="{00000000-0005-0000-0000-000054310000}"/>
    <cellStyle name="20 % - Akzent5 5 4 3 2" xfId="34038" xr:uid="{00000000-0005-0000-0000-000055310000}"/>
    <cellStyle name="20 % - Akzent5 5 4 4" xfId="23216" xr:uid="{00000000-0005-0000-0000-000056310000}"/>
    <cellStyle name="20 % - Akzent5 5 5" xfId="6320" xr:uid="{00000000-0005-0000-0000-000057310000}"/>
    <cellStyle name="20 % - Akzent5 5 5 2" xfId="6321" xr:uid="{00000000-0005-0000-0000-000058310000}"/>
    <cellStyle name="20 % - Akzent5 5 5 2 2" xfId="6322" xr:uid="{00000000-0005-0000-0000-000059310000}"/>
    <cellStyle name="20 % - Akzent5 5 5 2 2 2" xfId="40112" xr:uid="{00000000-0005-0000-0000-00005A310000}"/>
    <cellStyle name="20 % - Akzent5 5 5 2 3" xfId="29291" xr:uid="{00000000-0005-0000-0000-00005B310000}"/>
    <cellStyle name="20 % - Akzent5 5 5 3" xfId="6323" xr:uid="{00000000-0005-0000-0000-00005C310000}"/>
    <cellStyle name="20 % - Akzent5 5 5 3 2" xfId="34712" xr:uid="{00000000-0005-0000-0000-00005D310000}"/>
    <cellStyle name="20 % - Akzent5 5 5 4" xfId="23890" xr:uid="{00000000-0005-0000-0000-00005E310000}"/>
    <cellStyle name="20 % - Akzent5 5 6" xfId="6324" xr:uid="{00000000-0005-0000-0000-00005F310000}"/>
    <cellStyle name="20 % - Akzent5 5 6 2" xfId="6325" xr:uid="{00000000-0005-0000-0000-000060310000}"/>
    <cellStyle name="20 % - Akzent5 5 6 2 2" xfId="6326" xr:uid="{00000000-0005-0000-0000-000061310000}"/>
    <cellStyle name="20 % - Akzent5 5 6 2 2 2" xfId="40786" xr:uid="{00000000-0005-0000-0000-000062310000}"/>
    <cellStyle name="20 % - Akzent5 5 6 2 3" xfId="29965" xr:uid="{00000000-0005-0000-0000-000063310000}"/>
    <cellStyle name="20 % - Akzent5 5 6 3" xfId="6327" xr:uid="{00000000-0005-0000-0000-000064310000}"/>
    <cellStyle name="20 % - Akzent5 5 6 3 2" xfId="35386" xr:uid="{00000000-0005-0000-0000-000065310000}"/>
    <cellStyle name="20 % - Akzent5 5 6 4" xfId="24564" xr:uid="{00000000-0005-0000-0000-000066310000}"/>
    <cellStyle name="20 % - Akzent5 5 7" xfId="6328" xr:uid="{00000000-0005-0000-0000-000067310000}"/>
    <cellStyle name="20 % - Akzent5 5 7 2" xfId="6329" xr:uid="{00000000-0005-0000-0000-000068310000}"/>
    <cellStyle name="20 % - Akzent5 5 7 2 2" xfId="6330" xr:uid="{00000000-0005-0000-0000-000069310000}"/>
    <cellStyle name="20 % - Akzent5 5 7 2 2 2" xfId="41460" xr:uid="{00000000-0005-0000-0000-00006A310000}"/>
    <cellStyle name="20 % - Akzent5 5 7 2 3" xfId="30639" xr:uid="{00000000-0005-0000-0000-00006B310000}"/>
    <cellStyle name="20 % - Akzent5 5 7 3" xfId="6331" xr:uid="{00000000-0005-0000-0000-00006C310000}"/>
    <cellStyle name="20 % - Akzent5 5 7 3 2" xfId="36060" xr:uid="{00000000-0005-0000-0000-00006D310000}"/>
    <cellStyle name="20 % - Akzent5 5 7 4" xfId="25238" xr:uid="{00000000-0005-0000-0000-00006E310000}"/>
    <cellStyle name="20 % - Akzent5 5 8" xfId="6332" xr:uid="{00000000-0005-0000-0000-00006F310000}"/>
    <cellStyle name="20 % - Akzent5 5 8 2" xfId="6333" xr:uid="{00000000-0005-0000-0000-000070310000}"/>
    <cellStyle name="20 % - Akzent5 5 8 2 2" xfId="6334" xr:uid="{00000000-0005-0000-0000-000071310000}"/>
    <cellStyle name="20 % - Akzent5 5 8 2 2 2" xfId="42134" xr:uid="{00000000-0005-0000-0000-000072310000}"/>
    <cellStyle name="20 % - Akzent5 5 8 2 3" xfId="31313" xr:uid="{00000000-0005-0000-0000-000073310000}"/>
    <cellStyle name="20 % - Akzent5 5 8 3" xfId="6335" xr:uid="{00000000-0005-0000-0000-000074310000}"/>
    <cellStyle name="20 % - Akzent5 5 8 3 2" xfId="36734" xr:uid="{00000000-0005-0000-0000-000075310000}"/>
    <cellStyle name="20 % - Akzent5 5 8 4" xfId="25912" xr:uid="{00000000-0005-0000-0000-000076310000}"/>
    <cellStyle name="20 % - Akzent5 5 9" xfId="6336" xr:uid="{00000000-0005-0000-0000-000077310000}"/>
    <cellStyle name="20 % - Akzent5 5 9 2" xfId="6337" xr:uid="{00000000-0005-0000-0000-000078310000}"/>
    <cellStyle name="20 % - Akzent5 5 9 2 2" xfId="6338" xr:uid="{00000000-0005-0000-0000-000079310000}"/>
    <cellStyle name="20 % - Akzent5 5 9 2 2 2" xfId="42827" xr:uid="{00000000-0005-0000-0000-00007A310000}"/>
    <cellStyle name="20 % - Akzent5 5 9 2 3" xfId="32006" xr:uid="{00000000-0005-0000-0000-00007B310000}"/>
    <cellStyle name="20 % - Akzent5 5 9 3" xfId="6339" xr:uid="{00000000-0005-0000-0000-00007C310000}"/>
    <cellStyle name="20 % - Akzent5 5 9 3 2" xfId="37426" xr:uid="{00000000-0005-0000-0000-00007D310000}"/>
    <cellStyle name="20 % - Akzent5 5 9 4" xfId="26605" xr:uid="{00000000-0005-0000-0000-00007E310000}"/>
    <cellStyle name="20 % - Akzent5 6" xfId="6340" xr:uid="{00000000-0005-0000-0000-00007F310000}"/>
    <cellStyle name="20 % - Akzent5 6 10" xfId="6341" xr:uid="{00000000-0005-0000-0000-000080310000}"/>
    <cellStyle name="20 % - Akzent5 6 10 2" xfId="32834" xr:uid="{00000000-0005-0000-0000-000081310000}"/>
    <cellStyle name="20 % - Akzent5 6 11" xfId="22012" xr:uid="{00000000-0005-0000-0000-000082310000}"/>
    <cellStyle name="20 % - Akzent5 6 2" xfId="6342" xr:uid="{00000000-0005-0000-0000-000083310000}"/>
    <cellStyle name="20 % - Akzent5 6 2 2" xfId="6343" xr:uid="{00000000-0005-0000-0000-000084310000}"/>
    <cellStyle name="20 % - Akzent5 6 2 2 2" xfId="6344" xr:uid="{00000000-0005-0000-0000-000085310000}"/>
    <cellStyle name="20 % - Akzent5 6 2 2 2 2" xfId="38912" xr:uid="{00000000-0005-0000-0000-000086310000}"/>
    <cellStyle name="20 % - Akzent5 6 2 2 3" xfId="28091" xr:uid="{00000000-0005-0000-0000-000087310000}"/>
    <cellStyle name="20 % - Akzent5 6 2 3" xfId="6345" xr:uid="{00000000-0005-0000-0000-000088310000}"/>
    <cellStyle name="20 % - Akzent5 6 2 3 2" xfId="33512" xr:uid="{00000000-0005-0000-0000-000089310000}"/>
    <cellStyle name="20 % - Akzent5 6 2 4" xfId="22690" xr:uid="{00000000-0005-0000-0000-00008A310000}"/>
    <cellStyle name="20 % - Akzent5 6 3" xfId="6346" xr:uid="{00000000-0005-0000-0000-00008B310000}"/>
    <cellStyle name="20 % - Akzent5 6 3 2" xfId="6347" xr:uid="{00000000-0005-0000-0000-00008C310000}"/>
    <cellStyle name="20 % - Akzent5 6 3 2 2" xfId="6348" xr:uid="{00000000-0005-0000-0000-00008D310000}"/>
    <cellStyle name="20 % - Akzent5 6 3 2 2 2" xfId="39570" xr:uid="{00000000-0005-0000-0000-00008E310000}"/>
    <cellStyle name="20 % - Akzent5 6 3 2 3" xfId="28749" xr:uid="{00000000-0005-0000-0000-00008F310000}"/>
    <cellStyle name="20 % - Akzent5 6 3 3" xfId="6349" xr:uid="{00000000-0005-0000-0000-000090310000}"/>
    <cellStyle name="20 % - Akzent5 6 3 3 2" xfId="34170" xr:uid="{00000000-0005-0000-0000-000091310000}"/>
    <cellStyle name="20 % - Akzent5 6 3 4" xfId="23348" xr:uid="{00000000-0005-0000-0000-000092310000}"/>
    <cellStyle name="20 % - Akzent5 6 4" xfId="6350" xr:uid="{00000000-0005-0000-0000-000093310000}"/>
    <cellStyle name="20 % - Akzent5 6 4 2" xfId="6351" xr:uid="{00000000-0005-0000-0000-000094310000}"/>
    <cellStyle name="20 % - Akzent5 6 4 2 2" xfId="6352" xr:uid="{00000000-0005-0000-0000-000095310000}"/>
    <cellStyle name="20 % - Akzent5 6 4 2 2 2" xfId="40244" xr:uid="{00000000-0005-0000-0000-000096310000}"/>
    <cellStyle name="20 % - Akzent5 6 4 2 3" xfId="29423" xr:uid="{00000000-0005-0000-0000-000097310000}"/>
    <cellStyle name="20 % - Akzent5 6 4 3" xfId="6353" xr:uid="{00000000-0005-0000-0000-000098310000}"/>
    <cellStyle name="20 % - Akzent5 6 4 3 2" xfId="34844" xr:uid="{00000000-0005-0000-0000-000099310000}"/>
    <cellStyle name="20 % - Akzent5 6 4 4" xfId="24022" xr:uid="{00000000-0005-0000-0000-00009A310000}"/>
    <cellStyle name="20 % - Akzent5 6 5" xfId="6354" xr:uid="{00000000-0005-0000-0000-00009B310000}"/>
    <cellStyle name="20 % - Akzent5 6 5 2" xfId="6355" xr:uid="{00000000-0005-0000-0000-00009C310000}"/>
    <cellStyle name="20 % - Akzent5 6 5 2 2" xfId="6356" xr:uid="{00000000-0005-0000-0000-00009D310000}"/>
    <cellStyle name="20 % - Akzent5 6 5 2 2 2" xfId="40918" xr:uid="{00000000-0005-0000-0000-00009E310000}"/>
    <cellStyle name="20 % - Akzent5 6 5 2 3" xfId="30097" xr:uid="{00000000-0005-0000-0000-00009F310000}"/>
    <cellStyle name="20 % - Akzent5 6 5 3" xfId="6357" xr:uid="{00000000-0005-0000-0000-0000A0310000}"/>
    <cellStyle name="20 % - Akzent5 6 5 3 2" xfId="35518" xr:uid="{00000000-0005-0000-0000-0000A1310000}"/>
    <cellStyle name="20 % - Akzent5 6 5 4" xfId="24696" xr:uid="{00000000-0005-0000-0000-0000A2310000}"/>
    <cellStyle name="20 % - Akzent5 6 6" xfId="6358" xr:uid="{00000000-0005-0000-0000-0000A3310000}"/>
    <cellStyle name="20 % - Akzent5 6 6 2" xfId="6359" xr:uid="{00000000-0005-0000-0000-0000A4310000}"/>
    <cellStyle name="20 % - Akzent5 6 6 2 2" xfId="6360" xr:uid="{00000000-0005-0000-0000-0000A5310000}"/>
    <cellStyle name="20 % - Akzent5 6 6 2 2 2" xfId="41592" xr:uid="{00000000-0005-0000-0000-0000A6310000}"/>
    <cellStyle name="20 % - Akzent5 6 6 2 3" xfId="30771" xr:uid="{00000000-0005-0000-0000-0000A7310000}"/>
    <cellStyle name="20 % - Akzent5 6 6 3" xfId="6361" xr:uid="{00000000-0005-0000-0000-0000A8310000}"/>
    <cellStyle name="20 % - Akzent5 6 6 3 2" xfId="36192" xr:uid="{00000000-0005-0000-0000-0000A9310000}"/>
    <cellStyle name="20 % - Akzent5 6 6 4" xfId="25370" xr:uid="{00000000-0005-0000-0000-0000AA310000}"/>
    <cellStyle name="20 % - Akzent5 6 7" xfId="6362" xr:uid="{00000000-0005-0000-0000-0000AB310000}"/>
    <cellStyle name="20 % - Akzent5 6 7 2" xfId="6363" xr:uid="{00000000-0005-0000-0000-0000AC310000}"/>
    <cellStyle name="20 % - Akzent5 6 7 2 2" xfId="6364" xr:uid="{00000000-0005-0000-0000-0000AD310000}"/>
    <cellStyle name="20 % - Akzent5 6 7 2 2 2" xfId="42266" xr:uid="{00000000-0005-0000-0000-0000AE310000}"/>
    <cellStyle name="20 % - Akzent5 6 7 2 3" xfId="31445" xr:uid="{00000000-0005-0000-0000-0000AF310000}"/>
    <cellStyle name="20 % - Akzent5 6 7 3" xfId="6365" xr:uid="{00000000-0005-0000-0000-0000B0310000}"/>
    <cellStyle name="20 % - Akzent5 6 7 3 2" xfId="36866" xr:uid="{00000000-0005-0000-0000-0000B1310000}"/>
    <cellStyle name="20 % - Akzent5 6 7 4" xfId="26044" xr:uid="{00000000-0005-0000-0000-0000B2310000}"/>
    <cellStyle name="20 % - Akzent5 6 8" xfId="6366" xr:uid="{00000000-0005-0000-0000-0000B3310000}"/>
    <cellStyle name="20 % - Akzent5 6 8 2" xfId="6367" xr:uid="{00000000-0005-0000-0000-0000B4310000}"/>
    <cellStyle name="20 % - Akzent5 6 8 2 2" xfId="6368" xr:uid="{00000000-0005-0000-0000-0000B5310000}"/>
    <cellStyle name="20 % - Akzent5 6 8 2 2 2" xfId="42959" xr:uid="{00000000-0005-0000-0000-0000B6310000}"/>
    <cellStyle name="20 % - Akzent5 6 8 2 3" xfId="32138" xr:uid="{00000000-0005-0000-0000-0000B7310000}"/>
    <cellStyle name="20 % - Akzent5 6 8 3" xfId="6369" xr:uid="{00000000-0005-0000-0000-0000B8310000}"/>
    <cellStyle name="20 % - Akzent5 6 8 3 2" xfId="37558" xr:uid="{00000000-0005-0000-0000-0000B9310000}"/>
    <cellStyle name="20 % - Akzent5 6 8 4" xfId="26737" xr:uid="{00000000-0005-0000-0000-0000BA310000}"/>
    <cellStyle name="20 % - Akzent5 6 9" xfId="6370" xr:uid="{00000000-0005-0000-0000-0000BB310000}"/>
    <cellStyle name="20 % - Akzent5 6 9 2" xfId="6371" xr:uid="{00000000-0005-0000-0000-0000BC310000}"/>
    <cellStyle name="20 % - Akzent5 6 9 2 2" xfId="38234" xr:uid="{00000000-0005-0000-0000-0000BD310000}"/>
    <cellStyle name="20 % - Akzent5 6 9 3" xfId="27413" xr:uid="{00000000-0005-0000-0000-0000BE310000}"/>
    <cellStyle name="20 % - Akzent5 7" xfId="6372" xr:uid="{00000000-0005-0000-0000-0000BF310000}"/>
    <cellStyle name="20 % - Akzent5 7 10" xfId="6373" xr:uid="{00000000-0005-0000-0000-0000C0310000}"/>
    <cellStyle name="20 % - Akzent5 7 10 2" xfId="32965" xr:uid="{00000000-0005-0000-0000-0000C1310000}"/>
    <cellStyle name="20 % - Akzent5 7 11" xfId="22143" xr:uid="{00000000-0005-0000-0000-0000C2310000}"/>
    <cellStyle name="20 % - Akzent5 7 2" xfId="6374" xr:uid="{00000000-0005-0000-0000-0000C3310000}"/>
    <cellStyle name="20 % - Akzent5 7 2 2" xfId="6375" xr:uid="{00000000-0005-0000-0000-0000C4310000}"/>
    <cellStyle name="20 % - Akzent5 7 2 2 2" xfId="6376" xr:uid="{00000000-0005-0000-0000-0000C5310000}"/>
    <cellStyle name="20 % - Akzent5 7 2 2 2 2" xfId="39043" xr:uid="{00000000-0005-0000-0000-0000C6310000}"/>
    <cellStyle name="20 % - Akzent5 7 2 2 3" xfId="28222" xr:uid="{00000000-0005-0000-0000-0000C7310000}"/>
    <cellStyle name="20 % - Akzent5 7 2 3" xfId="6377" xr:uid="{00000000-0005-0000-0000-0000C8310000}"/>
    <cellStyle name="20 % - Akzent5 7 2 3 2" xfId="33643" xr:uid="{00000000-0005-0000-0000-0000C9310000}"/>
    <cellStyle name="20 % - Akzent5 7 2 4" xfId="22821" xr:uid="{00000000-0005-0000-0000-0000CA310000}"/>
    <cellStyle name="20 % - Akzent5 7 3" xfId="6378" xr:uid="{00000000-0005-0000-0000-0000CB310000}"/>
    <cellStyle name="20 % - Akzent5 7 3 2" xfId="6379" xr:uid="{00000000-0005-0000-0000-0000CC310000}"/>
    <cellStyle name="20 % - Akzent5 7 3 2 2" xfId="6380" xr:uid="{00000000-0005-0000-0000-0000CD310000}"/>
    <cellStyle name="20 % - Akzent5 7 3 2 2 2" xfId="39701" xr:uid="{00000000-0005-0000-0000-0000CE310000}"/>
    <cellStyle name="20 % - Akzent5 7 3 2 3" xfId="28880" xr:uid="{00000000-0005-0000-0000-0000CF310000}"/>
    <cellStyle name="20 % - Akzent5 7 3 3" xfId="6381" xr:uid="{00000000-0005-0000-0000-0000D0310000}"/>
    <cellStyle name="20 % - Akzent5 7 3 3 2" xfId="34301" xr:uid="{00000000-0005-0000-0000-0000D1310000}"/>
    <cellStyle name="20 % - Akzent5 7 3 4" xfId="23479" xr:uid="{00000000-0005-0000-0000-0000D2310000}"/>
    <cellStyle name="20 % - Akzent5 7 4" xfId="6382" xr:uid="{00000000-0005-0000-0000-0000D3310000}"/>
    <cellStyle name="20 % - Akzent5 7 4 2" xfId="6383" xr:uid="{00000000-0005-0000-0000-0000D4310000}"/>
    <cellStyle name="20 % - Akzent5 7 4 2 2" xfId="6384" xr:uid="{00000000-0005-0000-0000-0000D5310000}"/>
    <cellStyle name="20 % - Akzent5 7 4 2 2 2" xfId="40375" xr:uid="{00000000-0005-0000-0000-0000D6310000}"/>
    <cellStyle name="20 % - Akzent5 7 4 2 3" xfId="29554" xr:uid="{00000000-0005-0000-0000-0000D7310000}"/>
    <cellStyle name="20 % - Akzent5 7 4 3" xfId="6385" xr:uid="{00000000-0005-0000-0000-0000D8310000}"/>
    <cellStyle name="20 % - Akzent5 7 4 3 2" xfId="34975" xr:uid="{00000000-0005-0000-0000-0000D9310000}"/>
    <cellStyle name="20 % - Akzent5 7 4 4" xfId="24153" xr:uid="{00000000-0005-0000-0000-0000DA310000}"/>
    <cellStyle name="20 % - Akzent5 7 5" xfId="6386" xr:uid="{00000000-0005-0000-0000-0000DB310000}"/>
    <cellStyle name="20 % - Akzent5 7 5 2" xfId="6387" xr:uid="{00000000-0005-0000-0000-0000DC310000}"/>
    <cellStyle name="20 % - Akzent5 7 5 2 2" xfId="6388" xr:uid="{00000000-0005-0000-0000-0000DD310000}"/>
    <cellStyle name="20 % - Akzent5 7 5 2 2 2" xfId="41049" xr:uid="{00000000-0005-0000-0000-0000DE310000}"/>
    <cellStyle name="20 % - Akzent5 7 5 2 3" xfId="30228" xr:uid="{00000000-0005-0000-0000-0000DF310000}"/>
    <cellStyle name="20 % - Akzent5 7 5 3" xfId="6389" xr:uid="{00000000-0005-0000-0000-0000E0310000}"/>
    <cellStyle name="20 % - Akzent5 7 5 3 2" xfId="35649" xr:uid="{00000000-0005-0000-0000-0000E1310000}"/>
    <cellStyle name="20 % - Akzent5 7 5 4" xfId="24827" xr:uid="{00000000-0005-0000-0000-0000E2310000}"/>
    <cellStyle name="20 % - Akzent5 7 6" xfId="6390" xr:uid="{00000000-0005-0000-0000-0000E3310000}"/>
    <cellStyle name="20 % - Akzent5 7 6 2" xfId="6391" xr:uid="{00000000-0005-0000-0000-0000E4310000}"/>
    <cellStyle name="20 % - Akzent5 7 6 2 2" xfId="6392" xr:uid="{00000000-0005-0000-0000-0000E5310000}"/>
    <cellStyle name="20 % - Akzent5 7 6 2 2 2" xfId="41723" xr:uid="{00000000-0005-0000-0000-0000E6310000}"/>
    <cellStyle name="20 % - Akzent5 7 6 2 3" xfId="30902" xr:uid="{00000000-0005-0000-0000-0000E7310000}"/>
    <cellStyle name="20 % - Akzent5 7 6 3" xfId="6393" xr:uid="{00000000-0005-0000-0000-0000E8310000}"/>
    <cellStyle name="20 % - Akzent5 7 6 3 2" xfId="36323" xr:uid="{00000000-0005-0000-0000-0000E9310000}"/>
    <cellStyle name="20 % - Akzent5 7 6 4" xfId="25501" xr:uid="{00000000-0005-0000-0000-0000EA310000}"/>
    <cellStyle name="20 % - Akzent5 7 7" xfId="6394" xr:uid="{00000000-0005-0000-0000-0000EB310000}"/>
    <cellStyle name="20 % - Akzent5 7 7 2" xfId="6395" xr:uid="{00000000-0005-0000-0000-0000EC310000}"/>
    <cellStyle name="20 % - Akzent5 7 7 2 2" xfId="6396" xr:uid="{00000000-0005-0000-0000-0000ED310000}"/>
    <cellStyle name="20 % - Akzent5 7 7 2 2 2" xfId="42397" xr:uid="{00000000-0005-0000-0000-0000EE310000}"/>
    <cellStyle name="20 % - Akzent5 7 7 2 3" xfId="31576" xr:uid="{00000000-0005-0000-0000-0000EF310000}"/>
    <cellStyle name="20 % - Akzent5 7 7 3" xfId="6397" xr:uid="{00000000-0005-0000-0000-0000F0310000}"/>
    <cellStyle name="20 % - Akzent5 7 7 3 2" xfId="36997" xr:uid="{00000000-0005-0000-0000-0000F1310000}"/>
    <cellStyle name="20 % - Akzent5 7 7 4" xfId="26175" xr:uid="{00000000-0005-0000-0000-0000F2310000}"/>
    <cellStyle name="20 % - Akzent5 7 8" xfId="6398" xr:uid="{00000000-0005-0000-0000-0000F3310000}"/>
    <cellStyle name="20 % - Akzent5 7 8 2" xfId="6399" xr:uid="{00000000-0005-0000-0000-0000F4310000}"/>
    <cellStyle name="20 % - Akzent5 7 8 2 2" xfId="6400" xr:uid="{00000000-0005-0000-0000-0000F5310000}"/>
    <cellStyle name="20 % - Akzent5 7 8 2 2 2" xfId="43090" xr:uid="{00000000-0005-0000-0000-0000F6310000}"/>
    <cellStyle name="20 % - Akzent5 7 8 2 3" xfId="32269" xr:uid="{00000000-0005-0000-0000-0000F7310000}"/>
    <cellStyle name="20 % - Akzent5 7 8 3" xfId="6401" xr:uid="{00000000-0005-0000-0000-0000F8310000}"/>
    <cellStyle name="20 % - Akzent5 7 8 3 2" xfId="37689" xr:uid="{00000000-0005-0000-0000-0000F9310000}"/>
    <cellStyle name="20 % - Akzent5 7 8 4" xfId="26868" xr:uid="{00000000-0005-0000-0000-0000FA310000}"/>
    <cellStyle name="20 % - Akzent5 7 9" xfId="6402" xr:uid="{00000000-0005-0000-0000-0000FB310000}"/>
    <cellStyle name="20 % - Akzent5 7 9 2" xfId="6403" xr:uid="{00000000-0005-0000-0000-0000FC310000}"/>
    <cellStyle name="20 % - Akzent5 7 9 2 2" xfId="38365" xr:uid="{00000000-0005-0000-0000-0000FD310000}"/>
    <cellStyle name="20 % - Akzent5 7 9 3" xfId="27544" xr:uid="{00000000-0005-0000-0000-0000FE310000}"/>
    <cellStyle name="20 % - Akzent5 8" xfId="6404" xr:uid="{00000000-0005-0000-0000-0000FF310000}"/>
    <cellStyle name="20 % - Akzent5 8 2" xfId="6405" xr:uid="{00000000-0005-0000-0000-000000320000}"/>
    <cellStyle name="20 % - Akzent5 8 2 2" xfId="6406" xr:uid="{00000000-0005-0000-0000-000001320000}"/>
    <cellStyle name="20 % - Akzent5 8 2 2 2" xfId="38649" xr:uid="{00000000-0005-0000-0000-000002320000}"/>
    <cellStyle name="20 % - Akzent5 8 2 3" xfId="27828" xr:uid="{00000000-0005-0000-0000-000003320000}"/>
    <cellStyle name="20 % - Akzent5 8 3" xfId="6407" xr:uid="{00000000-0005-0000-0000-000004320000}"/>
    <cellStyle name="20 % - Akzent5 8 3 2" xfId="33249" xr:uid="{00000000-0005-0000-0000-000005320000}"/>
    <cellStyle name="20 % - Akzent5 8 4" xfId="22427" xr:uid="{00000000-0005-0000-0000-000006320000}"/>
    <cellStyle name="20 % - Akzent5 9" xfId="6408" xr:uid="{00000000-0005-0000-0000-000007320000}"/>
    <cellStyle name="20 % - Akzent5 9 2" xfId="6409" xr:uid="{00000000-0005-0000-0000-000008320000}"/>
    <cellStyle name="20 % - Akzent5 9 2 2" xfId="6410" xr:uid="{00000000-0005-0000-0000-000009320000}"/>
    <cellStyle name="20 % - Akzent5 9 2 2 2" xfId="39306" xr:uid="{00000000-0005-0000-0000-00000A320000}"/>
    <cellStyle name="20 % - Akzent5 9 2 3" xfId="28485" xr:uid="{00000000-0005-0000-0000-00000B320000}"/>
    <cellStyle name="20 % - Akzent5 9 3" xfId="6411" xr:uid="{00000000-0005-0000-0000-00000C320000}"/>
    <cellStyle name="20 % - Akzent5 9 3 2" xfId="33906" xr:uid="{00000000-0005-0000-0000-00000D320000}"/>
    <cellStyle name="20 % - Akzent5 9 4" xfId="23084" xr:uid="{00000000-0005-0000-0000-00000E320000}"/>
    <cellStyle name="20 % - Akzent6 10" xfId="6412" xr:uid="{00000000-0005-0000-0000-00000F320000}"/>
    <cellStyle name="20 % - Akzent6 10 2" xfId="6413" xr:uid="{00000000-0005-0000-0000-000010320000}"/>
    <cellStyle name="20 % - Akzent6 10 2 2" xfId="6414" xr:uid="{00000000-0005-0000-0000-000011320000}"/>
    <cellStyle name="20 % - Akzent6 10 2 2 2" xfId="39986" xr:uid="{00000000-0005-0000-0000-000012320000}"/>
    <cellStyle name="20 % - Akzent6 10 2 3" xfId="29165" xr:uid="{00000000-0005-0000-0000-000013320000}"/>
    <cellStyle name="20 % - Akzent6 10 3" xfId="6415" xr:uid="{00000000-0005-0000-0000-000014320000}"/>
    <cellStyle name="20 % - Akzent6 10 3 2" xfId="34586" xr:uid="{00000000-0005-0000-0000-000015320000}"/>
    <cellStyle name="20 % - Akzent6 10 4" xfId="23764" xr:uid="{00000000-0005-0000-0000-000016320000}"/>
    <cellStyle name="20 % - Akzent6 11" xfId="6416" xr:uid="{00000000-0005-0000-0000-000017320000}"/>
    <cellStyle name="20 % - Akzent6 11 2" xfId="6417" xr:uid="{00000000-0005-0000-0000-000018320000}"/>
    <cellStyle name="20 % - Akzent6 11 2 2" xfId="6418" xr:uid="{00000000-0005-0000-0000-000019320000}"/>
    <cellStyle name="20 % - Akzent6 11 2 2 2" xfId="40656" xr:uid="{00000000-0005-0000-0000-00001A320000}"/>
    <cellStyle name="20 % - Akzent6 11 2 3" xfId="29835" xr:uid="{00000000-0005-0000-0000-00001B320000}"/>
    <cellStyle name="20 % - Akzent6 11 3" xfId="6419" xr:uid="{00000000-0005-0000-0000-00001C320000}"/>
    <cellStyle name="20 % - Akzent6 11 3 2" xfId="35256" xr:uid="{00000000-0005-0000-0000-00001D320000}"/>
    <cellStyle name="20 % - Akzent6 11 4" xfId="24434" xr:uid="{00000000-0005-0000-0000-00001E320000}"/>
    <cellStyle name="20 % - Akzent6 12" xfId="6420" xr:uid="{00000000-0005-0000-0000-00001F320000}"/>
    <cellStyle name="20 % - Akzent6 12 2" xfId="6421" xr:uid="{00000000-0005-0000-0000-000020320000}"/>
    <cellStyle name="20 % - Akzent6 12 2 2" xfId="6422" xr:uid="{00000000-0005-0000-0000-000021320000}"/>
    <cellStyle name="20 % - Akzent6 12 2 2 2" xfId="41330" xr:uid="{00000000-0005-0000-0000-000022320000}"/>
    <cellStyle name="20 % - Akzent6 12 2 3" xfId="30509" xr:uid="{00000000-0005-0000-0000-000023320000}"/>
    <cellStyle name="20 % - Akzent6 12 3" xfId="6423" xr:uid="{00000000-0005-0000-0000-000024320000}"/>
    <cellStyle name="20 % - Akzent6 12 3 2" xfId="35930" xr:uid="{00000000-0005-0000-0000-000025320000}"/>
    <cellStyle name="20 % - Akzent6 12 4" xfId="25108" xr:uid="{00000000-0005-0000-0000-000026320000}"/>
    <cellStyle name="20 % - Akzent6 13" xfId="6424" xr:uid="{00000000-0005-0000-0000-000027320000}"/>
    <cellStyle name="20 % - Akzent6 13 2" xfId="6425" xr:uid="{00000000-0005-0000-0000-000028320000}"/>
    <cellStyle name="20 % - Akzent6 13 2 2" xfId="6426" xr:uid="{00000000-0005-0000-0000-000029320000}"/>
    <cellStyle name="20 % - Akzent6 13 2 2 2" xfId="42004" xr:uid="{00000000-0005-0000-0000-00002A320000}"/>
    <cellStyle name="20 % - Akzent6 13 2 3" xfId="31183" xr:uid="{00000000-0005-0000-0000-00002B320000}"/>
    <cellStyle name="20 % - Akzent6 13 3" xfId="6427" xr:uid="{00000000-0005-0000-0000-00002C320000}"/>
    <cellStyle name="20 % - Akzent6 13 3 2" xfId="36604" xr:uid="{00000000-0005-0000-0000-00002D320000}"/>
    <cellStyle name="20 % - Akzent6 13 4" xfId="25782" xr:uid="{00000000-0005-0000-0000-00002E320000}"/>
    <cellStyle name="20 % - Akzent6 14" xfId="6428" xr:uid="{00000000-0005-0000-0000-00002F320000}"/>
    <cellStyle name="20 % - Akzent6 14 2" xfId="6429" xr:uid="{00000000-0005-0000-0000-000030320000}"/>
    <cellStyle name="20 % - Akzent6 14 2 2" xfId="6430" xr:uid="{00000000-0005-0000-0000-000031320000}"/>
    <cellStyle name="20 % - Akzent6 14 2 2 2" xfId="42697" xr:uid="{00000000-0005-0000-0000-000032320000}"/>
    <cellStyle name="20 % - Akzent6 14 2 3" xfId="31876" xr:uid="{00000000-0005-0000-0000-000033320000}"/>
    <cellStyle name="20 % - Akzent6 14 3" xfId="6431" xr:uid="{00000000-0005-0000-0000-000034320000}"/>
    <cellStyle name="20 % - Akzent6 14 3 2" xfId="37296" xr:uid="{00000000-0005-0000-0000-000035320000}"/>
    <cellStyle name="20 % - Akzent6 14 4" xfId="26475" xr:uid="{00000000-0005-0000-0000-000036320000}"/>
    <cellStyle name="20 % - Akzent6 15" xfId="6432" xr:uid="{00000000-0005-0000-0000-000037320000}"/>
    <cellStyle name="20 % - Akzent6 15 2" xfId="6433" xr:uid="{00000000-0005-0000-0000-000038320000}"/>
    <cellStyle name="20 % - Akzent6 15 2 2" xfId="37972" xr:uid="{00000000-0005-0000-0000-000039320000}"/>
    <cellStyle name="20 % - Akzent6 15 3" xfId="27151" xr:uid="{00000000-0005-0000-0000-00003A320000}"/>
    <cellStyle name="20 % - Akzent6 16" xfId="6434" xr:uid="{00000000-0005-0000-0000-00003B320000}"/>
    <cellStyle name="20 % - Akzent6 16 2" xfId="6435" xr:uid="{00000000-0005-0000-0000-00003C320000}"/>
    <cellStyle name="20 % - Akzent6 16 2 2" xfId="43375" xr:uid="{00000000-0005-0000-0000-00003D320000}"/>
    <cellStyle name="20 % - Akzent6 16 3" xfId="32555" xr:uid="{00000000-0005-0000-0000-00003E320000}"/>
    <cellStyle name="20 % - Akzent6 17" xfId="6436" xr:uid="{00000000-0005-0000-0000-00003F320000}"/>
    <cellStyle name="20 % - Akzent6 17 2" xfId="32571" xr:uid="{00000000-0005-0000-0000-000040320000}"/>
    <cellStyle name="20 % - Akzent6 18" xfId="6437" xr:uid="{00000000-0005-0000-0000-000041320000}"/>
    <cellStyle name="20 % - Akzent6 2" xfId="6438" xr:uid="{00000000-0005-0000-0000-000042320000}"/>
    <cellStyle name="20 % - Akzent6 2 10" xfId="6439" xr:uid="{00000000-0005-0000-0000-000043320000}"/>
    <cellStyle name="20 % - Akzent6 2 10 2" xfId="6440" xr:uid="{00000000-0005-0000-0000-000044320000}"/>
    <cellStyle name="20 % - Akzent6 2 10 2 2" xfId="6441" xr:uid="{00000000-0005-0000-0000-000045320000}"/>
    <cellStyle name="20 % - Akzent6 2 10 2 2 2" xfId="40675" xr:uid="{00000000-0005-0000-0000-000046320000}"/>
    <cellStyle name="20 % - Akzent6 2 10 2 3" xfId="29854" xr:uid="{00000000-0005-0000-0000-000047320000}"/>
    <cellStyle name="20 % - Akzent6 2 10 3" xfId="6442" xr:uid="{00000000-0005-0000-0000-000048320000}"/>
    <cellStyle name="20 % - Akzent6 2 10 3 2" xfId="35275" xr:uid="{00000000-0005-0000-0000-000049320000}"/>
    <cellStyle name="20 % - Akzent6 2 10 4" xfId="24453" xr:uid="{00000000-0005-0000-0000-00004A320000}"/>
    <cellStyle name="20 % - Akzent6 2 11" xfId="6443" xr:uid="{00000000-0005-0000-0000-00004B320000}"/>
    <cellStyle name="20 % - Akzent6 2 11 2" xfId="6444" xr:uid="{00000000-0005-0000-0000-00004C320000}"/>
    <cellStyle name="20 % - Akzent6 2 11 2 2" xfId="6445" xr:uid="{00000000-0005-0000-0000-00004D320000}"/>
    <cellStyle name="20 % - Akzent6 2 11 2 2 2" xfId="41349" xr:uid="{00000000-0005-0000-0000-00004E320000}"/>
    <cellStyle name="20 % - Akzent6 2 11 2 3" xfId="30528" xr:uid="{00000000-0005-0000-0000-00004F320000}"/>
    <cellStyle name="20 % - Akzent6 2 11 3" xfId="6446" xr:uid="{00000000-0005-0000-0000-000050320000}"/>
    <cellStyle name="20 % - Akzent6 2 11 3 2" xfId="35949" xr:uid="{00000000-0005-0000-0000-000051320000}"/>
    <cellStyle name="20 % - Akzent6 2 11 4" xfId="25127" xr:uid="{00000000-0005-0000-0000-000052320000}"/>
    <cellStyle name="20 % - Akzent6 2 12" xfId="6447" xr:uid="{00000000-0005-0000-0000-000053320000}"/>
    <cellStyle name="20 % - Akzent6 2 12 2" xfId="6448" xr:uid="{00000000-0005-0000-0000-000054320000}"/>
    <cellStyle name="20 % - Akzent6 2 12 2 2" xfId="6449" xr:uid="{00000000-0005-0000-0000-000055320000}"/>
    <cellStyle name="20 % - Akzent6 2 12 2 2 2" xfId="42023" xr:uid="{00000000-0005-0000-0000-000056320000}"/>
    <cellStyle name="20 % - Akzent6 2 12 2 3" xfId="31202" xr:uid="{00000000-0005-0000-0000-000057320000}"/>
    <cellStyle name="20 % - Akzent6 2 12 3" xfId="6450" xr:uid="{00000000-0005-0000-0000-000058320000}"/>
    <cellStyle name="20 % - Akzent6 2 12 3 2" xfId="36623" xr:uid="{00000000-0005-0000-0000-000059320000}"/>
    <cellStyle name="20 % - Akzent6 2 12 4" xfId="25801" xr:uid="{00000000-0005-0000-0000-00005A320000}"/>
    <cellStyle name="20 % - Akzent6 2 13" xfId="6451" xr:uid="{00000000-0005-0000-0000-00005B320000}"/>
    <cellStyle name="20 % - Akzent6 2 13 2" xfId="6452" xr:uid="{00000000-0005-0000-0000-00005C320000}"/>
    <cellStyle name="20 % - Akzent6 2 13 2 2" xfId="6453" xr:uid="{00000000-0005-0000-0000-00005D320000}"/>
    <cellStyle name="20 % - Akzent6 2 13 2 2 2" xfId="42716" xr:uid="{00000000-0005-0000-0000-00005E320000}"/>
    <cellStyle name="20 % - Akzent6 2 13 2 3" xfId="31895" xr:uid="{00000000-0005-0000-0000-00005F320000}"/>
    <cellStyle name="20 % - Akzent6 2 13 3" xfId="6454" xr:uid="{00000000-0005-0000-0000-000060320000}"/>
    <cellStyle name="20 % - Akzent6 2 13 3 2" xfId="37315" xr:uid="{00000000-0005-0000-0000-000061320000}"/>
    <cellStyle name="20 % - Akzent6 2 13 4" xfId="26494" xr:uid="{00000000-0005-0000-0000-000062320000}"/>
    <cellStyle name="20 % - Akzent6 2 14" xfId="6455" xr:uid="{00000000-0005-0000-0000-000063320000}"/>
    <cellStyle name="20 % - Akzent6 2 14 2" xfId="6456" xr:uid="{00000000-0005-0000-0000-000064320000}"/>
    <cellStyle name="20 % - Akzent6 2 14 2 2" xfId="37991" xr:uid="{00000000-0005-0000-0000-000065320000}"/>
    <cellStyle name="20 % - Akzent6 2 14 3" xfId="27170" xr:uid="{00000000-0005-0000-0000-000066320000}"/>
    <cellStyle name="20 % - Akzent6 2 15" xfId="6457" xr:uid="{00000000-0005-0000-0000-000067320000}"/>
    <cellStyle name="20 % - Akzent6 2 15 2" xfId="32591" xr:uid="{00000000-0005-0000-0000-000068320000}"/>
    <cellStyle name="20 % - Akzent6 2 16" xfId="21769" xr:uid="{00000000-0005-0000-0000-000069320000}"/>
    <cellStyle name="20 % - Akzent6 2 2" xfId="6458" xr:uid="{00000000-0005-0000-0000-00006A320000}"/>
    <cellStyle name="20 % - Akzent6 2 2 10" xfId="6459" xr:uid="{00000000-0005-0000-0000-00006B320000}"/>
    <cellStyle name="20 % - Akzent6 2 2 10 2" xfId="6460" xr:uid="{00000000-0005-0000-0000-00006C320000}"/>
    <cellStyle name="20 % - Akzent6 2 2 10 2 2" xfId="6461" xr:uid="{00000000-0005-0000-0000-00006D320000}"/>
    <cellStyle name="20 % - Akzent6 2 2 10 2 2 2" xfId="41382" xr:uid="{00000000-0005-0000-0000-00006E320000}"/>
    <cellStyle name="20 % - Akzent6 2 2 10 2 3" xfId="30561" xr:uid="{00000000-0005-0000-0000-00006F320000}"/>
    <cellStyle name="20 % - Akzent6 2 2 10 3" xfId="6462" xr:uid="{00000000-0005-0000-0000-000070320000}"/>
    <cellStyle name="20 % - Akzent6 2 2 10 3 2" xfId="35982" xr:uid="{00000000-0005-0000-0000-000071320000}"/>
    <cellStyle name="20 % - Akzent6 2 2 10 4" xfId="25160" xr:uid="{00000000-0005-0000-0000-000072320000}"/>
    <cellStyle name="20 % - Akzent6 2 2 11" xfId="6463" xr:uid="{00000000-0005-0000-0000-000073320000}"/>
    <cellStyle name="20 % - Akzent6 2 2 11 2" xfId="6464" xr:uid="{00000000-0005-0000-0000-000074320000}"/>
    <cellStyle name="20 % - Akzent6 2 2 11 2 2" xfId="6465" xr:uid="{00000000-0005-0000-0000-000075320000}"/>
    <cellStyle name="20 % - Akzent6 2 2 11 2 2 2" xfId="42056" xr:uid="{00000000-0005-0000-0000-000076320000}"/>
    <cellStyle name="20 % - Akzent6 2 2 11 2 3" xfId="31235" xr:uid="{00000000-0005-0000-0000-000077320000}"/>
    <cellStyle name="20 % - Akzent6 2 2 11 3" xfId="6466" xr:uid="{00000000-0005-0000-0000-000078320000}"/>
    <cellStyle name="20 % - Akzent6 2 2 11 3 2" xfId="36656" xr:uid="{00000000-0005-0000-0000-000079320000}"/>
    <cellStyle name="20 % - Akzent6 2 2 11 4" xfId="25834" xr:uid="{00000000-0005-0000-0000-00007A320000}"/>
    <cellStyle name="20 % - Akzent6 2 2 12" xfId="6467" xr:uid="{00000000-0005-0000-0000-00007B320000}"/>
    <cellStyle name="20 % - Akzent6 2 2 12 2" xfId="6468" xr:uid="{00000000-0005-0000-0000-00007C320000}"/>
    <cellStyle name="20 % - Akzent6 2 2 12 2 2" xfId="6469" xr:uid="{00000000-0005-0000-0000-00007D320000}"/>
    <cellStyle name="20 % - Akzent6 2 2 12 2 2 2" xfId="42749" xr:uid="{00000000-0005-0000-0000-00007E320000}"/>
    <cellStyle name="20 % - Akzent6 2 2 12 2 3" xfId="31928" xr:uid="{00000000-0005-0000-0000-00007F320000}"/>
    <cellStyle name="20 % - Akzent6 2 2 12 3" xfId="6470" xr:uid="{00000000-0005-0000-0000-000080320000}"/>
    <cellStyle name="20 % - Akzent6 2 2 12 3 2" xfId="37348" xr:uid="{00000000-0005-0000-0000-000081320000}"/>
    <cellStyle name="20 % - Akzent6 2 2 12 4" xfId="26527" xr:uid="{00000000-0005-0000-0000-000082320000}"/>
    <cellStyle name="20 % - Akzent6 2 2 13" xfId="6471" xr:uid="{00000000-0005-0000-0000-000083320000}"/>
    <cellStyle name="20 % - Akzent6 2 2 13 2" xfId="6472" xr:uid="{00000000-0005-0000-0000-000084320000}"/>
    <cellStyle name="20 % - Akzent6 2 2 13 2 2" xfId="38024" xr:uid="{00000000-0005-0000-0000-000085320000}"/>
    <cellStyle name="20 % - Akzent6 2 2 13 3" xfId="27203" xr:uid="{00000000-0005-0000-0000-000086320000}"/>
    <cellStyle name="20 % - Akzent6 2 2 14" xfId="6473" xr:uid="{00000000-0005-0000-0000-000087320000}"/>
    <cellStyle name="20 % - Akzent6 2 2 14 2" xfId="32624" xr:uid="{00000000-0005-0000-0000-000088320000}"/>
    <cellStyle name="20 % - Akzent6 2 2 15" xfId="21802" xr:uid="{00000000-0005-0000-0000-000089320000}"/>
    <cellStyle name="20 % - Akzent6 2 2 2" xfId="6474" xr:uid="{00000000-0005-0000-0000-00008A320000}"/>
    <cellStyle name="20 % - Akzent6 2 2 2 10" xfId="6475" xr:uid="{00000000-0005-0000-0000-00008B320000}"/>
    <cellStyle name="20 % - Akzent6 2 2 2 10 2" xfId="6476" xr:uid="{00000000-0005-0000-0000-00008C320000}"/>
    <cellStyle name="20 % - Akzent6 2 2 2 10 2 2" xfId="6477" xr:uid="{00000000-0005-0000-0000-00008D320000}"/>
    <cellStyle name="20 % - Akzent6 2 2 2 10 2 2 2" xfId="42121" xr:uid="{00000000-0005-0000-0000-00008E320000}"/>
    <cellStyle name="20 % - Akzent6 2 2 2 10 2 3" xfId="31300" xr:uid="{00000000-0005-0000-0000-00008F320000}"/>
    <cellStyle name="20 % - Akzent6 2 2 2 10 3" xfId="6478" xr:uid="{00000000-0005-0000-0000-000090320000}"/>
    <cellStyle name="20 % - Akzent6 2 2 2 10 3 2" xfId="36721" xr:uid="{00000000-0005-0000-0000-000091320000}"/>
    <cellStyle name="20 % - Akzent6 2 2 2 10 4" xfId="25899" xr:uid="{00000000-0005-0000-0000-000092320000}"/>
    <cellStyle name="20 % - Akzent6 2 2 2 11" xfId="6479" xr:uid="{00000000-0005-0000-0000-000093320000}"/>
    <cellStyle name="20 % - Akzent6 2 2 2 11 2" xfId="6480" xr:uid="{00000000-0005-0000-0000-000094320000}"/>
    <cellStyle name="20 % - Akzent6 2 2 2 11 2 2" xfId="6481" xr:uid="{00000000-0005-0000-0000-000095320000}"/>
    <cellStyle name="20 % - Akzent6 2 2 2 11 2 2 2" xfId="42814" xr:uid="{00000000-0005-0000-0000-000096320000}"/>
    <cellStyle name="20 % - Akzent6 2 2 2 11 2 3" xfId="31993" xr:uid="{00000000-0005-0000-0000-000097320000}"/>
    <cellStyle name="20 % - Akzent6 2 2 2 11 3" xfId="6482" xr:uid="{00000000-0005-0000-0000-000098320000}"/>
    <cellStyle name="20 % - Akzent6 2 2 2 11 3 2" xfId="37413" xr:uid="{00000000-0005-0000-0000-000099320000}"/>
    <cellStyle name="20 % - Akzent6 2 2 2 11 4" xfId="26592" xr:uid="{00000000-0005-0000-0000-00009A320000}"/>
    <cellStyle name="20 % - Akzent6 2 2 2 12" xfId="6483" xr:uid="{00000000-0005-0000-0000-00009B320000}"/>
    <cellStyle name="20 % - Akzent6 2 2 2 12 2" xfId="6484" xr:uid="{00000000-0005-0000-0000-00009C320000}"/>
    <cellStyle name="20 % - Akzent6 2 2 2 12 2 2" xfId="38089" xr:uid="{00000000-0005-0000-0000-00009D320000}"/>
    <cellStyle name="20 % - Akzent6 2 2 2 12 3" xfId="27268" xr:uid="{00000000-0005-0000-0000-00009E320000}"/>
    <cellStyle name="20 % - Akzent6 2 2 2 13" xfId="6485" xr:uid="{00000000-0005-0000-0000-00009F320000}"/>
    <cellStyle name="20 % - Akzent6 2 2 2 13 2" xfId="32689" xr:uid="{00000000-0005-0000-0000-0000A0320000}"/>
    <cellStyle name="20 % - Akzent6 2 2 2 14" xfId="21867" xr:uid="{00000000-0005-0000-0000-0000A1320000}"/>
    <cellStyle name="20 % - Akzent6 2 2 2 2" xfId="6486" xr:uid="{00000000-0005-0000-0000-0000A2320000}"/>
    <cellStyle name="20 % - Akzent6 2 2 2 2 10" xfId="6487" xr:uid="{00000000-0005-0000-0000-0000A3320000}"/>
    <cellStyle name="20 % - Akzent6 2 2 2 2 10 2" xfId="6488" xr:uid="{00000000-0005-0000-0000-0000A4320000}"/>
    <cellStyle name="20 % - Akzent6 2 2 2 2 10 2 2" xfId="38221" xr:uid="{00000000-0005-0000-0000-0000A5320000}"/>
    <cellStyle name="20 % - Akzent6 2 2 2 2 10 3" xfId="27400" xr:uid="{00000000-0005-0000-0000-0000A6320000}"/>
    <cellStyle name="20 % - Akzent6 2 2 2 2 11" xfId="6489" xr:uid="{00000000-0005-0000-0000-0000A7320000}"/>
    <cellStyle name="20 % - Akzent6 2 2 2 2 11 2" xfId="32821" xr:uid="{00000000-0005-0000-0000-0000A8320000}"/>
    <cellStyle name="20 % - Akzent6 2 2 2 2 12" xfId="21999" xr:uid="{00000000-0005-0000-0000-0000A9320000}"/>
    <cellStyle name="20 % - Akzent6 2 2 2 2 2" xfId="6490" xr:uid="{00000000-0005-0000-0000-0000AA320000}"/>
    <cellStyle name="20 % - Akzent6 2 2 2 2 2 10" xfId="6491" xr:uid="{00000000-0005-0000-0000-0000AB320000}"/>
    <cellStyle name="20 % - Akzent6 2 2 2 2 2 10 2" xfId="33216" xr:uid="{00000000-0005-0000-0000-0000AC320000}"/>
    <cellStyle name="20 % - Akzent6 2 2 2 2 2 11" xfId="22394" xr:uid="{00000000-0005-0000-0000-0000AD320000}"/>
    <cellStyle name="20 % - Akzent6 2 2 2 2 2 2" xfId="6492" xr:uid="{00000000-0005-0000-0000-0000AE320000}"/>
    <cellStyle name="20 % - Akzent6 2 2 2 2 2 2 2" xfId="6493" xr:uid="{00000000-0005-0000-0000-0000AF320000}"/>
    <cellStyle name="20 % - Akzent6 2 2 2 2 2 2 2 2" xfId="6494" xr:uid="{00000000-0005-0000-0000-0000B0320000}"/>
    <cellStyle name="20 % - Akzent6 2 2 2 2 2 2 2 2 2" xfId="39294" xr:uid="{00000000-0005-0000-0000-0000B1320000}"/>
    <cellStyle name="20 % - Akzent6 2 2 2 2 2 2 2 3" xfId="28473" xr:uid="{00000000-0005-0000-0000-0000B2320000}"/>
    <cellStyle name="20 % - Akzent6 2 2 2 2 2 2 3" xfId="6495" xr:uid="{00000000-0005-0000-0000-0000B3320000}"/>
    <cellStyle name="20 % - Akzent6 2 2 2 2 2 2 3 2" xfId="33894" xr:uid="{00000000-0005-0000-0000-0000B4320000}"/>
    <cellStyle name="20 % - Akzent6 2 2 2 2 2 2 4" xfId="23072" xr:uid="{00000000-0005-0000-0000-0000B5320000}"/>
    <cellStyle name="20 % - Akzent6 2 2 2 2 2 3" xfId="6496" xr:uid="{00000000-0005-0000-0000-0000B6320000}"/>
    <cellStyle name="20 % - Akzent6 2 2 2 2 2 3 2" xfId="6497" xr:uid="{00000000-0005-0000-0000-0000B7320000}"/>
    <cellStyle name="20 % - Akzent6 2 2 2 2 2 3 2 2" xfId="6498" xr:uid="{00000000-0005-0000-0000-0000B8320000}"/>
    <cellStyle name="20 % - Akzent6 2 2 2 2 2 3 2 2 2" xfId="39952" xr:uid="{00000000-0005-0000-0000-0000B9320000}"/>
    <cellStyle name="20 % - Akzent6 2 2 2 2 2 3 2 3" xfId="29131" xr:uid="{00000000-0005-0000-0000-0000BA320000}"/>
    <cellStyle name="20 % - Akzent6 2 2 2 2 2 3 3" xfId="6499" xr:uid="{00000000-0005-0000-0000-0000BB320000}"/>
    <cellStyle name="20 % - Akzent6 2 2 2 2 2 3 3 2" xfId="34552" xr:uid="{00000000-0005-0000-0000-0000BC320000}"/>
    <cellStyle name="20 % - Akzent6 2 2 2 2 2 3 4" xfId="23730" xr:uid="{00000000-0005-0000-0000-0000BD320000}"/>
    <cellStyle name="20 % - Akzent6 2 2 2 2 2 4" xfId="6500" xr:uid="{00000000-0005-0000-0000-0000BE320000}"/>
    <cellStyle name="20 % - Akzent6 2 2 2 2 2 4 2" xfId="6501" xr:uid="{00000000-0005-0000-0000-0000BF320000}"/>
    <cellStyle name="20 % - Akzent6 2 2 2 2 2 4 2 2" xfId="6502" xr:uid="{00000000-0005-0000-0000-0000C0320000}"/>
    <cellStyle name="20 % - Akzent6 2 2 2 2 2 4 2 2 2" xfId="40626" xr:uid="{00000000-0005-0000-0000-0000C1320000}"/>
    <cellStyle name="20 % - Akzent6 2 2 2 2 2 4 2 3" xfId="29805" xr:uid="{00000000-0005-0000-0000-0000C2320000}"/>
    <cellStyle name="20 % - Akzent6 2 2 2 2 2 4 3" xfId="6503" xr:uid="{00000000-0005-0000-0000-0000C3320000}"/>
    <cellStyle name="20 % - Akzent6 2 2 2 2 2 4 3 2" xfId="35226" xr:uid="{00000000-0005-0000-0000-0000C4320000}"/>
    <cellStyle name="20 % - Akzent6 2 2 2 2 2 4 4" xfId="24404" xr:uid="{00000000-0005-0000-0000-0000C5320000}"/>
    <cellStyle name="20 % - Akzent6 2 2 2 2 2 5" xfId="6504" xr:uid="{00000000-0005-0000-0000-0000C6320000}"/>
    <cellStyle name="20 % - Akzent6 2 2 2 2 2 5 2" xfId="6505" xr:uid="{00000000-0005-0000-0000-0000C7320000}"/>
    <cellStyle name="20 % - Akzent6 2 2 2 2 2 5 2 2" xfId="6506" xr:uid="{00000000-0005-0000-0000-0000C8320000}"/>
    <cellStyle name="20 % - Akzent6 2 2 2 2 2 5 2 2 2" xfId="41300" xr:uid="{00000000-0005-0000-0000-0000C9320000}"/>
    <cellStyle name="20 % - Akzent6 2 2 2 2 2 5 2 3" xfId="30479" xr:uid="{00000000-0005-0000-0000-0000CA320000}"/>
    <cellStyle name="20 % - Akzent6 2 2 2 2 2 5 3" xfId="6507" xr:uid="{00000000-0005-0000-0000-0000CB320000}"/>
    <cellStyle name="20 % - Akzent6 2 2 2 2 2 5 3 2" xfId="35900" xr:uid="{00000000-0005-0000-0000-0000CC320000}"/>
    <cellStyle name="20 % - Akzent6 2 2 2 2 2 5 4" xfId="25078" xr:uid="{00000000-0005-0000-0000-0000CD320000}"/>
    <cellStyle name="20 % - Akzent6 2 2 2 2 2 6" xfId="6508" xr:uid="{00000000-0005-0000-0000-0000CE320000}"/>
    <cellStyle name="20 % - Akzent6 2 2 2 2 2 6 2" xfId="6509" xr:uid="{00000000-0005-0000-0000-0000CF320000}"/>
    <cellStyle name="20 % - Akzent6 2 2 2 2 2 6 2 2" xfId="6510" xr:uid="{00000000-0005-0000-0000-0000D0320000}"/>
    <cellStyle name="20 % - Akzent6 2 2 2 2 2 6 2 2 2" xfId="41974" xr:uid="{00000000-0005-0000-0000-0000D1320000}"/>
    <cellStyle name="20 % - Akzent6 2 2 2 2 2 6 2 3" xfId="31153" xr:uid="{00000000-0005-0000-0000-0000D2320000}"/>
    <cellStyle name="20 % - Akzent6 2 2 2 2 2 6 3" xfId="6511" xr:uid="{00000000-0005-0000-0000-0000D3320000}"/>
    <cellStyle name="20 % - Akzent6 2 2 2 2 2 6 3 2" xfId="36574" xr:uid="{00000000-0005-0000-0000-0000D4320000}"/>
    <cellStyle name="20 % - Akzent6 2 2 2 2 2 6 4" xfId="25752" xr:uid="{00000000-0005-0000-0000-0000D5320000}"/>
    <cellStyle name="20 % - Akzent6 2 2 2 2 2 7" xfId="6512" xr:uid="{00000000-0005-0000-0000-0000D6320000}"/>
    <cellStyle name="20 % - Akzent6 2 2 2 2 2 7 2" xfId="6513" xr:uid="{00000000-0005-0000-0000-0000D7320000}"/>
    <cellStyle name="20 % - Akzent6 2 2 2 2 2 7 2 2" xfId="6514" xr:uid="{00000000-0005-0000-0000-0000D8320000}"/>
    <cellStyle name="20 % - Akzent6 2 2 2 2 2 7 2 2 2" xfId="42648" xr:uid="{00000000-0005-0000-0000-0000D9320000}"/>
    <cellStyle name="20 % - Akzent6 2 2 2 2 2 7 2 3" xfId="31827" xr:uid="{00000000-0005-0000-0000-0000DA320000}"/>
    <cellStyle name="20 % - Akzent6 2 2 2 2 2 7 3" xfId="6515" xr:uid="{00000000-0005-0000-0000-0000DB320000}"/>
    <cellStyle name="20 % - Akzent6 2 2 2 2 2 7 3 2" xfId="37248" xr:uid="{00000000-0005-0000-0000-0000DC320000}"/>
    <cellStyle name="20 % - Akzent6 2 2 2 2 2 7 4" xfId="26426" xr:uid="{00000000-0005-0000-0000-0000DD320000}"/>
    <cellStyle name="20 % - Akzent6 2 2 2 2 2 8" xfId="6516" xr:uid="{00000000-0005-0000-0000-0000DE320000}"/>
    <cellStyle name="20 % - Akzent6 2 2 2 2 2 8 2" xfId="6517" xr:uid="{00000000-0005-0000-0000-0000DF320000}"/>
    <cellStyle name="20 % - Akzent6 2 2 2 2 2 8 2 2" xfId="6518" xr:uid="{00000000-0005-0000-0000-0000E0320000}"/>
    <cellStyle name="20 % - Akzent6 2 2 2 2 2 8 2 2 2" xfId="43341" xr:uid="{00000000-0005-0000-0000-0000E1320000}"/>
    <cellStyle name="20 % - Akzent6 2 2 2 2 2 8 2 3" xfId="32520" xr:uid="{00000000-0005-0000-0000-0000E2320000}"/>
    <cellStyle name="20 % - Akzent6 2 2 2 2 2 8 3" xfId="6519" xr:uid="{00000000-0005-0000-0000-0000E3320000}"/>
    <cellStyle name="20 % - Akzent6 2 2 2 2 2 8 3 2" xfId="37940" xr:uid="{00000000-0005-0000-0000-0000E4320000}"/>
    <cellStyle name="20 % - Akzent6 2 2 2 2 2 8 4" xfId="27119" xr:uid="{00000000-0005-0000-0000-0000E5320000}"/>
    <cellStyle name="20 % - Akzent6 2 2 2 2 2 9" xfId="6520" xr:uid="{00000000-0005-0000-0000-0000E6320000}"/>
    <cellStyle name="20 % - Akzent6 2 2 2 2 2 9 2" xfId="6521" xr:uid="{00000000-0005-0000-0000-0000E7320000}"/>
    <cellStyle name="20 % - Akzent6 2 2 2 2 2 9 2 2" xfId="38616" xr:uid="{00000000-0005-0000-0000-0000E8320000}"/>
    <cellStyle name="20 % - Akzent6 2 2 2 2 2 9 3" xfId="27795" xr:uid="{00000000-0005-0000-0000-0000E9320000}"/>
    <cellStyle name="20 % - Akzent6 2 2 2 2 3" xfId="6522" xr:uid="{00000000-0005-0000-0000-0000EA320000}"/>
    <cellStyle name="20 % - Akzent6 2 2 2 2 3 2" xfId="6523" xr:uid="{00000000-0005-0000-0000-0000EB320000}"/>
    <cellStyle name="20 % - Akzent6 2 2 2 2 3 2 2" xfId="6524" xr:uid="{00000000-0005-0000-0000-0000EC320000}"/>
    <cellStyle name="20 % - Akzent6 2 2 2 2 3 2 2 2" xfId="38899" xr:uid="{00000000-0005-0000-0000-0000ED320000}"/>
    <cellStyle name="20 % - Akzent6 2 2 2 2 3 2 3" xfId="28078" xr:uid="{00000000-0005-0000-0000-0000EE320000}"/>
    <cellStyle name="20 % - Akzent6 2 2 2 2 3 3" xfId="6525" xr:uid="{00000000-0005-0000-0000-0000EF320000}"/>
    <cellStyle name="20 % - Akzent6 2 2 2 2 3 3 2" xfId="33499" xr:uid="{00000000-0005-0000-0000-0000F0320000}"/>
    <cellStyle name="20 % - Akzent6 2 2 2 2 3 4" xfId="22677" xr:uid="{00000000-0005-0000-0000-0000F1320000}"/>
    <cellStyle name="20 % - Akzent6 2 2 2 2 4" xfId="6526" xr:uid="{00000000-0005-0000-0000-0000F2320000}"/>
    <cellStyle name="20 % - Akzent6 2 2 2 2 4 2" xfId="6527" xr:uid="{00000000-0005-0000-0000-0000F3320000}"/>
    <cellStyle name="20 % - Akzent6 2 2 2 2 4 2 2" xfId="6528" xr:uid="{00000000-0005-0000-0000-0000F4320000}"/>
    <cellStyle name="20 % - Akzent6 2 2 2 2 4 2 2 2" xfId="39557" xr:uid="{00000000-0005-0000-0000-0000F5320000}"/>
    <cellStyle name="20 % - Akzent6 2 2 2 2 4 2 3" xfId="28736" xr:uid="{00000000-0005-0000-0000-0000F6320000}"/>
    <cellStyle name="20 % - Akzent6 2 2 2 2 4 3" xfId="6529" xr:uid="{00000000-0005-0000-0000-0000F7320000}"/>
    <cellStyle name="20 % - Akzent6 2 2 2 2 4 3 2" xfId="34157" xr:uid="{00000000-0005-0000-0000-0000F8320000}"/>
    <cellStyle name="20 % - Akzent6 2 2 2 2 4 4" xfId="23335" xr:uid="{00000000-0005-0000-0000-0000F9320000}"/>
    <cellStyle name="20 % - Akzent6 2 2 2 2 5" xfId="6530" xr:uid="{00000000-0005-0000-0000-0000FA320000}"/>
    <cellStyle name="20 % - Akzent6 2 2 2 2 5 2" xfId="6531" xr:uid="{00000000-0005-0000-0000-0000FB320000}"/>
    <cellStyle name="20 % - Akzent6 2 2 2 2 5 2 2" xfId="6532" xr:uid="{00000000-0005-0000-0000-0000FC320000}"/>
    <cellStyle name="20 % - Akzent6 2 2 2 2 5 2 2 2" xfId="40231" xr:uid="{00000000-0005-0000-0000-0000FD320000}"/>
    <cellStyle name="20 % - Akzent6 2 2 2 2 5 2 3" xfId="29410" xr:uid="{00000000-0005-0000-0000-0000FE320000}"/>
    <cellStyle name="20 % - Akzent6 2 2 2 2 5 3" xfId="6533" xr:uid="{00000000-0005-0000-0000-0000FF320000}"/>
    <cellStyle name="20 % - Akzent6 2 2 2 2 5 3 2" xfId="34831" xr:uid="{00000000-0005-0000-0000-000000330000}"/>
    <cellStyle name="20 % - Akzent6 2 2 2 2 5 4" xfId="24009" xr:uid="{00000000-0005-0000-0000-000001330000}"/>
    <cellStyle name="20 % - Akzent6 2 2 2 2 6" xfId="6534" xr:uid="{00000000-0005-0000-0000-000002330000}"/>
    <cellStyle name="20 % - Akzent6 2 2 2 2 6 2" xfId="6535" xr:uid="{00000000-0005-0000-0000-000003330000}"/>
    <cellStyle name="20 % - Akzent6 2 2 2 2 6 2 2" xfId="6536" xr:uid="{00000000-0005-0000-0000-000004330000}"/>
    <cellStyle name="20 % - Akzent6 2 2 2 2 6 2 2 2" xfId="40905" xr:uid="{00000000-0005-0000-0000-000005330000}"/>
    <cellStyle name="20 % - Akzent6 2 2 2 2 6 2 3" xfId="30084" xr:uid="{00000000-0005-0000-0000-000006330000}"/>
    <cellStyle name="20 % - Akzent6 2 2 2 2 6 3" xfId="6537" xr:uid="{00000000-0005-0000-0000-000007330000}"/>
    <cellStyle name="20 % - Akzent6 2 2 2 2 6 3 2" xfId="35505" xr:uid="{00000000-0005-0000-0000-000008330000}"/>
    <cellStyle name="20 % - Akzent6 2 2 2 2 6 4" xfId="24683" xr:uid="{00000000-0005-0000-0000-000009330000}"/>
    <cellStyle name="20 % - Akzent6 2 2 2 2 7" xfId="6538" xr:uid="{00000000-0005-0000-0000-00000A330000}"/>
    <cellStyle name="20 % - Akzent6 2 2 2 2 7 2" xfId="6539" xr:uid="{00000000-0005-0000-0000-00000B330000}"/>
    <cellStyle name="20 % - Akzent6 2 2 2 2 7 2 2" xfId="6540" xr:uid="{00000000-0005-0000-0000-00000C330000}"/>
    <cellStyle name="20 % - Akzent6 2 2 2 2 7 2 2 2" xfId="41579" xr:uid="{00000000-0005-0000-0000-00000D330000}"/>
    <cellStyle name="20 % - Akzent6 2 2 2 2 7 2 3" xfId="30758" xr:uid="{00000000-0005-0000-0000-00000E330000}"/>
    <cellStyle name="20 % - Akzent6 2 2 2 2 7 3" xfId="6541" xr:uid="{00000000-0005-0000-0000-00000F330000}"/>
    <cellStyle name="20 % - Akzent6 2 2 2 2 7 3 2" xfId="36179" xr:uid="{00000000-0005-0000-0000-000010330000}"/>
    <cellStyle name="20 % - Akzent6 2 2 2 2 7 4" xfId="25357" xr:uid="{00000000-0005-0000-0000-000011330000}"/>
    <cellStyle name="20 % - Akzent6 2 2 2 2 8" xfId="6542" xr:uid="{00000000-0005-0000-0000-000012330000}"/>
    <cellStyle name="20 % - Akzent6 2 2 2 2 8 2" xfId="6543" xr:uid="{00000000-0005-0000-0000-000013330000}"/>
    <cellStyle name="20 % - Akzent6 2 2 2 2 8 2 2" xfId="6544" xr:uid="{00000000-0005-0000-0000-000014330000}"/>
    <cellStyle name="20 % - Akzent6 2 2 2 2 8 2 2 2" xfId="42253" xr:uid="{00000000-0005-0000-0000-000015330000}"/>
    <cellStyle name="20 % - Akzent6 2 2 2 2 8 2 3" xfId="31432" xr:uid="{00000000-0005-0000-0000-000016330000}"/>
    <cellStyle name="20 % - Akzent6 2 2 2 2 8 3" xfId="6545" xr:uid="{00000000-0005-0000-0000-000017330000}"/>
    <cellStyle name="20 % - Akzent6 2 2 2 2 8 3 2" xfId="36853" xr:uid="{00000000-0005-0000-0000-000018330000}"/>
    <cellStyle name="20 % - Akzent6 2 2 2 2 8 4" xfId="26031" xr:uid="{00000000-0005-0000-0000-000019330000}"/>
    <cellStyle name="20 % - Akzent6 2 2 2 2 9" xfId="6546" xr:uid="{00000000-0005-0000-0000-00001A330000}"/>
    <cellStyle name="20 % - Akzent6 2 2 2 2 9 2" xfId="6547" xr:uid="{00000000-0005-0000-0000-00001B330000}"/>
    <cellStyle name="20 % - Akzent6 2 2 2 2 9 2 2" xfId="6548" xr:uid="{00000000-0005-0000-0000-00001C330000}"/>
    <cellStyle name="20 % - Akzent6 2 2 2 2 9 2 2 2" xfId="42946" xr:uid="{00000000-0005-0000-0000-00001D330000}"/>
    <cellStyle name="20 % - Akzent6 2 2 2 2 9 2 3" xfId="32125" xr:uid="{00000000-0005-0000-0000-00001E330000}"/>
    <cellStyle name="20 % - Akzent6 2 2 2 2 9 3" xfId="6549" xr:uid="{00000000-0005-0000-0000-00001F330000}"/>
    <cellStyle name="20 % - Akzent6 2 2 2 2 9 3 2" xfId="37545" xr:uid="{00000000-0005-0000-0000-000020330000}"/>
    <cellStyle name="20 % - Akzent6 2 2 2 2 9 4" xfId="26724" xr:uid="{00000000-0005-0000-0000-000021330000}"/>
    <cellStyle name="20 % - Akzent6 2 2 2 3" xfId="6550" xr:uid="{00000000-0005-0000-0000-000022330000}"/>
    <cellStyle name="20 % - Akzent6 2 2 2 3 10" xfId="6551" xr:uid="{00000000-0005-0000-0000-000023330000}"/>
    <cellStyle name="20 % - Akzent6 2 2 2 3 10 2" xfId="32953" xr:uid="{00000000-0005-0000-0000-000024330000}"/>
    <cellStyle name="20 % - Akzent6 2 2 2 3 11" xfId="22131" xr:uid="{00000000-0005-0000-0000-000025330000}"/>
    <cellStyle name="20 % - Akzent6 2 2 2 3 2" xfId="6552" xr:uid="{00000000-0005-0000-0000-000026330000}"/>
    <cellStyle name="20 % - Akzent6 2 2 2 3 2 2" xfId="6553" xr:uid="{00000000-0005-0000-0000-000027330000}"/>
    <cellStyle name="20 % - Akzent6 2 2 2 3 2 2 2" xfId="6554" xr:uid="{00000000-0005-0000-0000-000028330000}"/>
    <cellStyle name="20 % - Akzent6 2 2 2 3 2 2 2 2" xfId="39031" xr:uid="{00000000-0005-0000-0000-000029330000}"/>
    <cellStyle name="20 % - Akzent6 2 2 2 3 2 2 3" xfId="28210" xr:uid="{00000000-0005-0000-0000-00002A330000}"/>
    <cellStyle name="20 % - Akzent6 2 2 2 3 2 3" xfId="6555" xr:uid="{00000000-0005-0000-0000-00002B330000}"/>
    <cellStyle name="20 % - Akzent6 2 2 2 3 2 3 2" xfId="33631" xr:uid="{00000000-0005-0000-0000-00002C330000}"/>
    <cellStyle name="20 % - Akzent6 2 2 2 3 2 4" xfId="22809" xr:uid="{00000000-0005-0000-0000-00002D330000}"/>
    <cellStyle name="20 % - Akzent6 2 2 2 3 3" xfId="6556" xr:uid="{00000000-0005-0000-0000-00002E330000}"/>
    <cellStyle name="20 % - Akzent6 2 2 2 3 3 2" xfId="6557" xr:uid="{00000000-0005-0000-0000-00002F330000}"/>
    <cellStyle name="20 % - Akzent6 2 2 2 3 3 2 2" xfId="6558" xr:uid="{00000000-0005-0000-0000-000030330000}"/>
    <cellStyle name="20 % - Akzent6 2 2 2 3 3 2 2 2" xfId="39689" xr:uid="{00000000-0005-0000-0000-000031330000}"/>
    <cellStyle name="20 % - Akzent6 2 2 2 3 3 2 3" xfId="28868" xr:uid="{00000000-0005-0000-0000-000032330000}"/>
    <cellStyle name="20 % - Akzent6 2 2 2 3 3 3" xfId="6559" xr:uid="{00000000-0005-0000-0000-000033330000}"/>
    <cellStyle name="20 % - Akzent6 2 2 2 3 3 3 2" xfId="34289" xr:uid="{00000000-0005-0000-0000-000034330000}"/>
    <cellStyle name="20 % - Akzent6 2 2 2 3 3 4" xfId="23467" xr:uid="{00000000-0005-0000-0000-000035330000}"/>
    <cellStyle name="20 % - Akzent6 2 2 2 3 4" xfId="6560" xr:uid="{00000000-0005-0000-0000-000036330000}"/>
    <cellStyle name="20 % - Akzent6 2 2 2 3 4 2" xfId="6561" xr:uid="{00000000-0005-0000-0000-000037330000}"/>
    <cellStyle name="20 % - Akzent6 2 2 2 3 4 2 2" xfId="6562" xr:uid="{00000000-0005-0000-0000-000038330000}"/>
    <cellStyle name="20 % - Akzent6 2 2 2 3 4 2 2 2" xfId="40363" xr:uid="{00000000-0005-0000-0000-000039330000}"/>
    <cellStyle name="20 % - Akzent6 2 2 2 3 4 2 3" xfId="29542" xr:uid="{00000000-0005-0000-0000-00003A330000}"/>
    <cellStyle name="20 % - Akzent6 2 2 2 3 4 3" xfId="6563" xr:uid="{00000000-0005-0000-0000-00003B330000}"/>
    <cellStyle name="20 % - Akzent6 2 2 2 3 4 3 2" xfId="34963" xr:uid="{00000000-0005-0000-0000-00003C330000}"/>
    <cellStyle name="20 % - Akzent6 2 2 2 3 4 4" xfId="24141" xr:uid="{00000000-0005-0000-0000-00003D330000}"/>
    <cellStyle name="20 % - Akzent6 2 2 2 3 5" xfId="6564" xr:uid="{00000000-0005-0000-0000-00003E330000}"/>
    <cellStyle name="20 % - Akzent6 2 2 2 3 5 2" xfId="6565" xr:uid="{00000000-0005-0000-0000-00003F330000}"/>
    <cellStyle name="20 % - Akzent6 2 2 2 3 5 2 2" xfId="6566" xr:uid="{00000000-0005-0000-0000-000040330000}"/>
    <cellStyle name="20 % - Akzent6 2 2 2 3 5 2 2 2" xfId="41037" xr:uid="{00000000-0005-0000-0000-000041330000}"/>
    <cellStyle name="20 % - Akzent6 2 2 2 3 5 2 3" xfId="30216" xr:uid="{00000000-0005-0000-0000-000042330000}"/>
    <cellStyle name="20 % - Akzent6 2 2 2 3 5 3" xfId="6567" xr:uid="{00000000-0005-0000-0000-000043330000}"/>
    <cellStyle name="20 % - Akzent6 2 2 2 3 5 3 2" xfId="35637" xr:uid="{00000000-0005-0000-0000-000044330000}"/>
    <cellStyle name="20 % - Akzent6 2 2 2 3 5 4" xfId="24815" xr:uid="{00000000-0005-0000-0000-000045330000}"/>
    <cellStyle name="20 % - Akzent6 2 2 2 3 6" xfId="6568" xr:uid="{00000000-0005-0000-0000-000046330000}"/>
    <cellStyle name="20 % - Akzent6 2 2 2 3 6 2" xfId="6569" xr:uid="{00000000-0005-0000-0000-000047330000}"/>
    <cellStyle name="20 % - Akzent6 2 2 2 3 6 2 2" xfId="6570" xr:uid="{00000000-0005-0000-0000-000048330000}"/>
    <cellStyle name="20 % - Akzent6 2 2 2 3 6 2 2 2" xfId="41711" xr:uid="{00000000-0005-0000-0000-000049330000}"/>
    <cellStyle name="20 % - Akzent6 2 2 2 3 6 2 3" xfId="30890" xr:uid="{00000000-0005-0000-0000-00004A330000}"/>
    <cellStyle name="20 % - Akzent6 2 2 2 3 6 3" xfId="6571" xr:uid="{00000000-0005-0000-0000-00004B330000}"/>
    <cellStyle name="20 % - Akzent6 2 2 2 3 6 3 2" xfId="36311" xr:uid="{00000000-0005-0000-0000-00004C330000}"/>
    <cellStyle name="20 % - Akzent6 2 2 2 3 6 4" xfId="25489" xr:uid="{00000000-0005-0000-0000-00004D330000}"/>
    <cellStyle name="20 % - Akzent6 2 2 2 3 7" xfId="6572" xr:uid="{00000000-0005-0000-0000-00004E330000}"/>
    <cellStyle name="20 % - Akzent6 2 2 2 3 7 2" xfId="6573" xr:uid="{00000000-0005-0000-0000-00004F330000}"/>
    <cellStyle name="20 % - Akzent6 2 2 2 3 7 2 2" xfId="6574" xr:uid="{00000000-0005-0000-0000-000050330000}"/>
    <cellStyle name="20 % - Akzent6 2 2 2 3 7 2 2 2" xfId="42385" xr:uid="{00000000-0005-0000-0000-000051330000}"/>
    <cellStyle name="20 % - Akzent6 2 2 2 3 7 2 3" xfId="31564" xr:uid="{00000000-0005-0000-0000-000052330000}"/>
    <cellStyle name="20 % - Akzent6 2 2 2 3 7 3" xfId="6575" xr:uid="{00000000-0005-0000-0000-000053330000}"/>
    <cellStyle name="20 % - Akzent6 2 2 2 3 7 3 2" xfId="36985" xr:uid="{00000000-0005-0000-0000-000054330000}"/>
    <cellStyle name="20 % - Akzent6 2 2 2 3 7 4" xfId="26163" xr:uid="{00000000-0005-0000-0000-000055330000}"/>
    <cellStyle name="20 % - Akzent6 2 2 2 3 8" xfId="6576" xr:uid="{00000000-0005-0000-0000-000056330000}"/>
    <cellStyle name="20 % - Akzent6 2 2 2 3 8 2" xfId="6577" xr:uid="{00000000-0005-0000-0000-000057330000}"/>
    <cellStyle name="20 % - Akzent6 2 2 2 3 8 2 2" xfId="6578" xr:uid="{00000000-0005-0000-0000-000058330000}"/>
    <cellStyle name="20 % - Akzent6 2 2 2 3 8 2 2 2" xfId="43078" xr:uid="{00000000-0005-0000-0000-000059330000}"/>
    <cellStyle name="20 % - Akzent6 2 2 2 3 8 2 3" xfId="32257" xr:uid="{00000000-0005-0000-0000-00005A330000}"/>
    <cellStyle name="20 % - Akzent6 2 2 2 3 8 3" xfId="6579" xr:uid="{00000000-0005-0000-0000-00005B330000}"/>
    <cellStyle name="20 % - Akzent6 2 2 2 3 8 3 2" xfId="37677" xr:uid="{00000000-0005-0000-0000-00005C330000}"/>
    <cellStyle name="20 % - Akzent6 2 2 2 3 8 4" xfId="26856" xr:uid="{00000000-0005-0000-0000-00005D330000}"/>
    <cellStyle name="20 % - Akzent6 2 2 2 3 9" xfId="6580" xr:uid="{00000000-0005-0000-0000-00005E330000}"/>
    <cellStyle name="20 % - Akzent6 2 2 2 3 9 2" xfId="6581" xr:uid="{00000000-0005-0000-0000-00005F330000}"/>
    <cellStyle name="20 % - Akzent6 2 2 2 3 9 2 2" xfId="38353" xr:uid="{00000000-0005-0000-0000-000060330000}"/>
    <cellStyle name="20 % - Akzent6 2 2 2 3 9 3" xfId="27532" xr:uid="{00000000-0005-0000-0000-000061330000}"/>
    <cellStyle name="20 % - Akzent6 2 2 2 4" xfId="6582" xr:uid="{00000000-0005-0000-0000-000062330000}"/>
    <cellStyle name="20 % - Akzent6 2 2 2 4 10" xfId="6583" xr:uid="{00000000-0005-0000-0000-000063330000}"/>
    <cellStyle name="20 % - Akzent6 2 2 2 4 10 2" xfId="33084" xr:uid="{00000000-0005-0000-0000-000064330000}"/>
    <cellStyle name="20 % - Akzent6 2 2 2 4 11" xfId="22262" xr:uid="{00000000-0005-0000-0000-000065330000}"/>
    <cellStyle name="20 % - Akzent6 2 2 2 4 2" xfId="6584" xr:uid="{00000000-0005-0000-0000-000066330000}"/>
    <cellStyle name="20 % - Akzent6 2 2 2 4 2 2" xfId="6585" xr:uid="{00000000-0005-0000-0000-000067330000}"/>
    <cellStyle name="20 % - Akzent6 2 2 2 4 2 2 2" xfId="6586" xr:uid="{00000000-0005-0000-0000-000068330000}"/>
    <cellStyle name="20 % - Akzent6 2 2 2 4 2 2 2 2" xfId="39162" xr:uid="{00000000-0005-0000-0000-000069330000}"/>
    <cellStyle name="20 % - Akzent6 2 2 2 4 2 2 3" xfId="28341" xr:uid="{00000000-0005-0000-0000-00006A330000}"/>
    <cellStyle name="20 % - Akzent6 2 2 2 4 2 3" xfId="6587" xr:uid="{00000000-0005-0000-0000-00006B330000}"/>
    <cellStyle name="20 % - Akzent6 2 2 2 4 2 3 2" xfId="33762" xr:uid="{00000000-0005-0000-0000-00006C330000}"/>
    <cellStyle name="20 % - Akzent6 2 2 2 4 2 4" xfId="22940" xr:uid="{00000000-0005-0000-0000-00006D330000}"/>
    <cellStyle name="20 % - Akzent6 2 2 2 4 3" xfId="6588" xr:uid="{00000000-0005-0000-0000-00006E330000}"/>
    <cellStyle name="20 % - Akzent6 2 2 2 4 3 2" xfId="6589" xr:uid="{00000000-0005-0000-0000-00006F330000}"/>
    <cellStyle name="20 % - Akzent6 2 2 2 4 3 2 2" xfId="6590" xr:uid="{00000000-0005-0000-0000-000070330000}"/>
    <cellStyle name="20 % - Akzent6 2 2 2 4 3 2 2 2" xfId="39820" xr:uid="{00000000-0005-0000-0000-000071330000}"/>
    <cellStyle name="20 % - Akzent6 2 2 2 4 3 2 3" xfId="28999" xr:uid="{00000000-0005-0000-0000-000072330000}"/>
    <cellStyle name="20 % - Akzent6 2 2 2 4 3 3" xfId="6591" xr:uid="{00000000-0005-0000-0000-000073330000}"/>
    <cellStyle name="20 % - Akzent6 2 2 2 4 3 3 2" xfId="34420" xr:uid="{00000000-0005-0000-0000-000074330000}"/>
    <cellStyle name="20 % - Akzent6 2 2 2 4 3 4" xfId="23598" xr:uid="{00000000-0005-0000-0000-000075330000}"/>
    <cellStyle name="20 % - Akzent6 2 2 2 4 4" xfId="6592" xr:uid="{00000000-0005-0000-0000-000076330000}"/>
    <cellStyle name="20 % - Akzent6 2 2 2 4 4 2" xfId="6593" xr:uid="{00000000-0005-0000-0000-000077330000}"/>
    <cellStyle name="20 % - Akzent6 2 2 2 4 4 2 2" xfId="6594" xr:uid="{00000000-0005-0000-0000-000078330000}"/>
    <cellStyle name="20 % - Akzent6 2 2 2 4 4 2 2 2" xfId="40494" xr:uid="{00000000-0005-0000-0000-000079330000}"/>
    <cellStyle name="20 % - Akzent6 2 2 2 4 4 2 3" xfId="29673" xr:uid="{00000000-0005-0000-0000-00007A330000}"/>
    <cellStyle name="20 % - Akzent6 2 2 2 4 4 3" xfId="6595" xr:uid="{00000000-0005-0000-0000-00007B330000}"/>
    <cellStyle name="20 % - Akzent6 2 2 2 4 4 3 2" xfId="35094" xr:uid="{00000000-0005-0000-0000-00007C330000}"/>
    <cellStyle name="20 % - Akzent6 2 2 2 4 4 4" xfId="24272" xr:uid="{00000000-0005-0000-0000-00007D330000}"/>
    <cellStyle name="20 % - Akzent6 2 2 2 4 5" xfId="6596" xr:uid="{00000000-0005-0000-0000-00007E330000}"/>
    <cellStyle name="20 % - Akzent6 2 2 2 4 5 2" xfId="6597" xr:uid="{00000000-0005-0000-0000-00007F330000}"/>
    <cellStyle name="20 % - Akzent6 2 2 2 4 5 2 2" xfId="6598" xr:uid="{00000000-0005-0000-0000-000080330000}"/>
    <cellStyle name="20 % - Akzent6 2 2 2 4 5 2 2 2" xfId="41168" xr:uid="{00000000-0005-0000-0000-000081330000}"/>
    <cellStyle name="20 % - Akzent6 2 2 2 4 5 2 3" xfId="30347" xr:uid="{00000000-0005-0000-0000-000082330000}"/>
    <cellStyle name="20 % - Akzent6 2 2 2 4 5 3" xfId="6599" xr:uid="{00000000-0005-0000-0000-000083330000}"/>
    <cellStyle name="20 % - Akzent6 2 2 2 4 5 3 2" xfId="35768" xr:uid="{00000000-0005-0000-0000-000084330000}"/>
    <cellStyle name="20 % - Akzent6 2 2 2 4 5 4" xfId="24946" xr:uid="{00000000-0005-0000-0000-000085330000}"/>
    <cellStyle name="20 % - Akzent6 2 2 2 4 6" xfId="6600" xr:uid="{00000000-0005-0000-0000-000086330000}"/>
    <cellStyle name="20 % - Akzent6 2 2 2 4 6 2" xfId="6601" xr:uid="{00000000-0005-0000-0000-000087330000}"/>
    <cellStyle name="20 % - Akzent6 2 2 2 4 6 2 2" xfId="6602" xr:uid="{00000000-0005-0000-0000-000088330000}"/>
    <cellStyle name="20 % - Akzent6 2 2 2 4 6 2 2 2" xfId="41842" xr:uid="{00000000-0005-0000-0000-000089330000}"/>
    <cellStyle name="20 % - Akzent6 2 2 2 4 6 2 3" xfId="31021" xr:uid="{00000000-0005-0000-0000-00008A330000}"/>
    <cellStyle name="20 % - Akzent6 2 2 2 4 6 3" xfId="6603" xr:uid="{00000000-0005-0000-0000-00008B330000}"/>
    <cellStyle name="20 % - Akzent6 2 2 2 4 6 3 2" xfId="36442" xr:uid="{00000000-0005-0000-0000-00008C330000}"/>
    <cellStyle name="20 % - Akzent6 2 2 2 4 6 4" xfId="25620" xr:uid="{00000000-0005-0000-0000-00008D330000}"/>
    <cellStyle name="20 % - Akzent6 2 2 2 4 7" xfId="6604" xr:uid="{00000000-0005-0000-0000-00008E330000}"/>
    <cellStyle name="20 % - Akzent6 2 2 2 4 7 2" xfId="6605" xr:uid="{00000000-0005-0000-0000-00008F330000}"/>
    <cellStyle name="20 % - Akzent6 2 2 2 4 7 2 2" xfId="6606" xr:uid="{00000000-0005-0000-0000-000090330000}"/>
    <cellStyle name="20 % - Akzent6 2 2 2 4 7 2 2 2" xfId="42516" xr:uid="{00000000-0005-0000-0000-000091330000}"/>
    <cellStyle name="20 % - Akzent6 2 2 2 4 7 2 3" xfId="31695" xr:uid="{00000000-0005-0000-0000-000092330000}"/>
    <cellStyle name="20 % - Akzent6 2 2 2 4 7 3" xfId="6607" xr:uid="{00000000-0005-0000-0000-000093330000}"/>
    <cellStyle name="20 % - Akzent6 2 2 2 4 7 3 2" xfId="37116" xr:uid="{00000000-0005-0000-0000-000094330000}"/>
    <cellStyle name="20 % - Akzent6 2 2 2 4 7 4" xfId="26294" xr:uid="{00000000-0005-0000-0000-000095330000}"/>
    <cellStyle name="20 % - Akzent6 2 2 2 4 8" xfId="6608" xr:uid="{00000000-0005-0000-0000-000096330000}"/>
    <cellStyle name="20 % - Akzent6 2 2 2 4 8 2" xfId="6609" xr:uid="{00000000-0005-0000-0000-000097330000}"/>
    <cellStyle name="20 % - Akzent6 2 2 2 4 8 2 2" xfId="6610" xr:uid="{00000000-0005-0000-0000-000098330000}"/>
    <cellStyle name="20 % - Akzent6 2 2 2 4 8 2 2 2" xfId="43209" xr:uid="{00000000-0005-0000-0000-000099330000}"/>
    <cellStyle name="20 % - Akzent6 2 2 2 4 8 2 3" xfId="32388" xr:uid="{00000000-0005-0000-0000-00009A330000}"/>
    <cellStyle name="20 % - Akzent6 2 2 2 4 8 3" xfId="6611" xr:uid="{00000000-0005-0000-0000-00009B330000}"/>
    <cellStyle name="20 % - Akzent6 2 2 2 4 8 3 2" xfId="37808" xr:uid="{00000000-0005-0000-0000-00009C330000}"/>
    <cellStyle name="20 % - Akzent6 2 2 2 4 8 4" xfId="26987" xr:uid="{00000000-0005-0000-0000-00009D330000}"/>
    <cellStyle name="20 % - Akzent6 2 2 2 4 9" xfId="6612" xr:uid="{00000000-0005-0000-0000-00009E330000}"/>
    <cellStyle name="20 % - Akzent6 2 2 2 4 9 2" xfId="6613" xr:uid="{00000000-0005-0000-0000-00009F330000}"/>
    <cellStyle name="20 % - Akzent6 2 2 2 4 9 2 2" xfId="38484" xr:uid="{00000000-0005-0000-0000-0000A0330000}"/>
    <cellStyle name="20 % - Akzent6 2 2 2 4 9 3" xfId="27663" xr:uid="{00000000-0005-0000-0000-0000A1330000}"/>
    <cellStyle name="20 % - Akzent6 2 2 2 5" xfId="6614" xr:uid="{00000000-0005-0000-0000-0000A2330000}"/>
    <cellStyle name="20 % - Akzent6 2 2 2 5 2" xfId="6615" xr:uid="{00000000-0005-0000-0000-0000A3330000}"/>
    <cellStyle name="20 % - Akzent6 2 2 2 5 2 2" xfId="6616" xr:uid="{00000000-0005-0000-0000-0000A4330000}"/>
    <cellStyle name="20 % - Akzent6 2 2 2 5 2 2 2" xfId="38767" xr:uid="{00000000-0005-0000-0000-0000A5330000}"/>
    <cellStyle name="20 % - Akzent6 2 2 2 5 2 3" xfId="27946" xr:uid="{00000000-0005-0000-0000-0000A6330000}"/>
    <cellStyle name="20 % - Akzent6 2 2 2 5 3" xfId="6617" xr:uid="{00000000-0005-0000-0000-0000A7330000}"/>
    <cellStyle name="20 % - Akzent6 2 2 2 5 3 2" xfId="33367" xr:uid="{00000000-0005-0000-0000-0000A8330000}"/>
    <cellStyle name="20 % - Akzent6 2 2 2 5 4" xfId="22545" xr:uid="{00000000-0005-0000-0000-0000A9330000}"/>
    <cellStyle name="20 % - Akzent6 2 2 2 6" xfId="6618" xr:uid="{00000000-0005-0000-0000-0000AA330000}"/>
    <cellStyle name="20 % - Akzent6 2 2 2 6 2" xfId="6619" xr:uid="{00000000-0005-0000-0000-0000AB330000}"/>
    <cellStyle name="20 % - Akzent6 2 2 2 6 2 2" xfId="6620" xr:uid="{00000000-0005-0000-0000-0000AC330000}"/>
    <cellStyle name="20 % - Akzent6 2 2 2 6 2 2 2" xfId="39425" xr:uid="{00000000-0005-0000-0000-0000AD330000}"/>
    <cellStyle name="20 % - Akzent6 2 2 2 6 2 3" xfId="28604" xr:uid="{00000000-0005-0000-0000-0000AE330000}"/>
    <cellStyle name="20 % - Akzent6 2 2 2 6 3" xfId="6621" xr:uid="{00000000-0005-0000-0000-0000AF330000}"/>
    <cellStyle name="20 % - Akzent6 2 2 2 6 3 2" xfId="34025" xr:uid="{00000000-0005-0000-0000-0000B0330000}"/>
    <cellStyle name="20 % - Akzent6 2 2 2 6 4" xfId="23203" xr:uid="{00000000-0005-0000-0000-0000B1330000}"/>
    <cellStyle name="20 % - Akzent6 2 2 2 7" xfId="6622" xr:uid="{00000000-0005-0000-0000-0000B2330000}"/>
    <cellStyle name="20 % - Akzent6 2 2 2 7 2" xfId="6623" xr:uid="{00000000-0005-0000-0000-0000B3330000}"/>
    <cellStyle name="20 % - Akzent6 2 2 2 7 2 2" xfId="6624" xr:uid="{00000000-0005-0000-0000-0000B4330000}"/>
    <cellStyle name="20 % - Akzent6 2 2 2 7 2 2 2" xfId="40099" xr:uid="{00000000-0005-0000-0000-0000B5330000}"/>
    <cellStyle name="20 % - Akzent6 2 2 2 7 2 3" xfId="29278" xr:uid="{00000000-0005-0000-0000-0000B6330000}"/>
    <cellStyle name="20 % - Akzent6 2 2 2 7 3" xfId="6625" xr:uid="{00000000-0005-0000-0000-0000B7330000}"/>
    <cellStyle name="20 % - Akzent6 2 2 2 7 3 2" xfId="34699" xr:uid="{00000000-0005-0000-0000-0000B8330000}"/>
    <cellStyle name="20 % - Akzent6 2 2 2 7 4" xfId="23877" xr:uid="{00000000-0005-0000-0000-0000B9330000}"/>
    <cellStyle name="20 % - Akzent6 2 2 2 8" xfId="6626" xr:uid="{00000000-0005-0000-0000-0000BA330000}"/>
    <cellStyle name="20 % - Akzent6 2 2 2 8 2" xfId="6627" xr:uid="{00000000-0005-0000-0000-0000BB330000}"/>
    <cellStyle name="20 % - Akzent6 2 2 2 8 2 2" xfId="6628" xr:uid="{00000000-0005-0000-0000-0000BC330000}"/>
    <cellStyle name="20 % - Akzent6 2 2 2 8 2 2 2" xfId="40773" xr:uid="{00000000-0005-0000-0000-0000BD330000}"/>
    <cellStyle name="20 % - Akzent6 2 2 2 8 2 3" xfId="29952" xr:uid="{00000000-0005-0000-0000-0000BE330000}"/>
    <cellStyle name="20 % - Akzent6 2 2 2 8 3" xfId="6629" xr:uid="{00000000-0005-0000-0000-0000BF330000}"/>
    <cellStyle name="20 % - Akzent6 2 2 2 8 3 2" xfId="35373" xr:uid="{00000000-0005-0000-0000-0000C0330000}"/>
    <cellStyle name="20 % - Akzent6 2 2 2 8 4" xfId="24551" xr:uid="{00000000-0005-0000-0000-0000C1330000}"/>
    <cellStyle name="20 % - Akzent6 2 2 2 9" xfId="6630" xr:uid="{00000000-0005-0000-0000-0000C2330000}"/>
    <cellStyle name="20 % - Akzent6 2 2 2 9 2" xfId="6631" xr:uid="{00000000-0005-0000-0000-0000C3330000}"/>
    <cellStyle name="20 % - Akzent6 2 2 2 9 2 2" xfId="6632" xr:uid="{00000000-0005-0000-0000-0000C4330000}"/>
    <cellStyle name="20 % - Akzent6 2 2 2 9 2 2 2" xfId="41447" xr:uid="{00000000-0005-0000-0000-0000C5330000}"/>
    <cellStyle name="20 % - Akzent6 2 2 2 9 2 3" xfId="30626" xr:uid="{00000000-0005-0000-0000-0000C6330000}"/>
    <cellStyle name="20 % - Akzent6 2 2 2 9 3" xfId="6633" xr:uid="{00000000-0005-0000-0000-0000C7330000}"/>
    <cellStyle name="20 % - Akzent6 2 2 2 9 3 2" xfId="36047" xr:uid="{00000000-0005-0000-0000-0000C8330000}"/>
    <cellStyle name="20 % - Akzent6 2 2 2 9 4" xfId="25225" xr:uid="{00000000-0005-0000-0000-0000C9330000}"/>
    <cellStyle name="20 % - Akzent6 2 2 3" xfId="6634" xr:uid="{00000000-0005-0000-0000-0000CA330000}"/>
    <cellStyle name="20 % - Akzent6 2 2 3 10" xfId="6635" xr:uid="{00000000-0005-0000-0000-0000CB330000}"/>
    <cellStyle name="20 % - Akzent6 2 2 3 10 2" xfId="6636" xr:uid="{00000000-0005-0000-0000-0000CC330000}"/>
    <cellStyle name="20 % - Akzent6 2 2 3 10 2 2" xfId="38156" xr:uid="{00000000-0005-0000-0000-0000CD330000}"/>
    <cellStyle name="20 % - Akzent6 2 2 3 10 3" xfId="27335" xr:uid="{00000000-0005-0000-0000-0000CE330000}"/>
    <cellStyle name="20 % - Akzent6 2 2 3 11" xfId="6637" xr:uid="{00000000-0005-0000-0000-0000CF330000}"/>
    <cellStyle name="20 % - Akzent6 2 2 3 11 2" xfId="32756" xr:uid="{00000000-0005-0000-0000-0000D0330000}"/>
    <cellStyle name="20 % - Akzent6 2 2 3 12" xfId="21934" xr:uid="{00000000-0005-0000-0000-0000D1330000}"/>
    <cellStyle name="20 % - Akzent6 2 2 3 2" xfId="6638" xr:uid="{00000000-0005-0000-0000-0000D2330000}"/>
    <cellStyle name="20 % - Akzent6 2 2 3 2 10" xfId="6639" xr:uid="{00000000-0005-0000-0000-0000D3330000}"/>
    <cellStyle name="20 % - Akzent6 2 2 3 2 10 2" xfId="33151" xr:uid="{00000000-0005-0000-0000-0000D4330000}"/>
    <cellStyle name="20 % - Akzent6 2 2 3 2 11" xfId="22329" xr:uid="{00000000-0005-0000-0000-0000D5330000}"/>
    <cellStyle name="20 % - Akzent6 2 2 3 2 2" xfId="6640" xr:uid="{00000000-0005-0000-0000-0000D6330000}"/>
    <cellStyle name="20 % - Akzent6 2 2 3 2 2 2" xfId="6641" xr:uid="{00000000-0005-0000-0000-0000D7330000}"/>
    <cellStyle name="20 % - Akzent6 2 2 3 2 2 2 2" xfId="6642" xr:uid="{00000000-0005-0000-0000-0000D8330000}"/>
    <cellStyle name="20 % - Akzent6 2 2 3 2 2 2 2 2" xfId="39229" xr:uid="{00000000-0005-0000-0000-0000D9330000}"/>
    <cellStyle name="20 % - Akzent6 2 2 3 2 2 2 3" xfId="28408" xr:uid="{00000000-0005-0000-0000-0000DA330000}"/>
    <cellStyle name="20 % - Akzent6 2 2 3 2 2 3" xfId="6643" xr:uid="{00000000-0005-0000-0000-0000DB330000}"/>
    <cellStyle name="20 % - Akzent6 2 2 3 2 2 3 2" xfId="33829" xr:uid="{00000000-0005-0000-0000-0000DC330000}"/>
    <cellStyle name="20 % - Akzent6 2 2 3 2 2 4" xfId="23007" xr:uid="{00000000-0005-0000-0000-0000DD330000}"/>
    <cellStyle name="20 % - Akzent6 2 2 3 2 3" xfId="6644" xr:uid="{00000000-0005-0000-0000-0000DE330000}"/>
    <cellStyle name="20 % - Akzent6 2 2 3 2 3 2" xfId="6645" xr:uid="{00000000-0005-0000-0000-0000DF330000}"/>
    <cellStyle name="20 % - Akzent6 2 2 3 2 3 2 2" xfId="6646" xr:uid="{00000000-0005-0000-0000-0000E0330000}"/>
    <cellStyle name="20 % - Akzent6 2 2 3 2 3 2 2 2" xfId="39887" xr:uid="{00000000-0005-0000-0000-0000E1330000}"/>
    <cellStyle name="20 % - Akzent6 2 2 3 2 3 2 3" xfId="29066" xr:uid="{00000000-0005-0000-0000-0000E2330000}"/>
    <cellStyle name="20 % - Akzent6 2 2 3 2 3 3" xfId="6647" xr:uid="{00000000-0005-0000-0000-0000E3330000}"/>
    <cellStyle name="20 % - Akzent6 2 2 3 2 3 3 2" xfId="34487" xr:uid="{00000000-0005-0000-0000-0000E4330000}"/>
    <cellStyle name="20 % - Akzent6 2 2 3 2 3 4" xfId="23665" xr:uid="{00000000-0005-0000-0000-0000E5330000}"/>
    <cellStyle name="20 % - Akzent6 2 2 3 2 4" xfId="6648" xr:uid="{00000000-0005-0000-0000-0000E6330000}"/>
    <cellStyle name="20 % - Akzent6 2 2 3 2 4 2" xfId="6649" xr:uid="{00000000-0005-0000-0000-0000E7330000}"/>
    <cellStyle name="20 % - Akzent6 2 2 3 2 4 2 2" xfId="6650" xr:uid="{00000000-0005-0000-0000-0000E8330000}"/>
    <cellStyle name="20 % - Akzent6 2 2 3 2 4 2 2 2" xfId="40561" xr:uid="{00000000-0005-0000-0000-0000E9330000}"/>
    <cellStyle name="20 % - Akzent6 2 2 3 2 4 2 3" xfId="29740" xr:uid="{00000000-0005-0000-0000-0000EA330000}"/>
    <cellStyle name="20 % - Akzent6 2 2 3 2 4 3" xfId="6651" xr:uid="{00000000-0005-0000-0000-0000EB330000}"/>
    <cellStyle name="20 % - Akzent6 2 2 3 2 4 3 2" xfId="35161" xr:uid="{00000000-0005-0000-0000-0000EC330000}"/>
    <cellStyle name="20 % - Akzent6 2 2 3 2 4 4" xfId="24339" xr:uid="{00000000-0005-0000-0000-0000ED330000}"/>
    <cellStyle name="20 % - Akzent6 2 2 3 2 5" xfId="6652" xr:uid="{00000000-0005-0000-0000-0000EE330000}"/>
    <cellStyle name="20 % - Akzent6 2 2 3 2 5 2" xfId="6653" xr:uid="{00000000-0005-0000-0000-0000EF330000}"/>
    <cellStyle name="20 % - Akzent6 2 2 3 2 5 2 2" xfId="6654" xr:uid="{00000000-0005-0000-0000-0000F0330000}"/>
    <cellStyle name="20 % - Akzent6 2 2 3 2 5 2 2 2" xfId="41235" xr:uid="{00000000-0005-0000-0000-0000F1330000}"/>
    <cellStyle name="20 % - Akzent6 2 2 3 2 5 2 3" xfId="30414" xr:uid="{00000000-0005-0000-0000-0000F2330000}"/>
    <cellStyle name="20 % - Akzent6 2 2 3 2 5 3" xfId="6655" xr:uid="{00000000-0005-0000-0000-0000F3330000}"/>
    <cellStyle name="20 % - Akzent6 2 2 3 2 5 3 2" xfId="35835" xr:uid="{00000000-0005-0000-0000-0000F4330000}"/>
    <cellStyle name="20 % - Akzent6 2 2 3 2 5 4" xfId="25013" xr:uid="{00000000-0005-0000-0000-0000F5330000}"/>
    <cellStyle name="20 % - Akzent6 2 2 3 2 6" xfId="6656" xr:uid="{00000000-0005-0000-0000-0000F6330000}"/>
    <cellStyle name="20 % - Akzent6 2 2 3 2 6 2" xfId="6657" xr:uid="{00000000-0005-0000-0000-0000F7330000}"/>
    <cellStyle name="20 % - Akzent6 2 2 3 2 6 2 2" xfId="6658" xr:uid="{00000000-0005-0000-0000-0000F8330000}"/>
    <cellStyle name="20 % - Akzent6 2 2 3 2 6 2 2 2" xfId="41909" xr:uid="{00000000-0005-0000-0000-0000F9330000}"/>
    <cellStyle name="20 % - Akzent6 2 2 3 2 6 2 3" xfId="31088" xr:uid="{00000000-0005-0000-0000-0000FA330000}"/>
    <cellStyle name="20 % - Akzent6 2 2 3 2 6 3" xfId="6659" xr:uid="{00000000-0005-0000-0000-0000FB330000}"/>
    <cellStyle name="20 % - Akzent6 2 2 3 2 6 3 2" xfId="36509" xr:uid="{00000000-0005-0000-0000-0000FC330000}"/>
    <cellStyle name="20 % - Akzent6 2 2 3 2 6 4" xfId="25687" xr:uid="{00000000-0005-0000-0000-0000FD330000}"/>
    <cellStyle name="20 % - Akzent6 2 2 3 2 7" xfId="6660" xr:uid="{00000000-0005-0000-0000-0000FE330000}"/>
    <cellStyle name="20 % - Akzent6 2 2 3 2 7 2" xfId="6661" xr:uid="{00000000-0005-0000-0000-0000FF330000}"/>
    <cellStyle name="20 % - Akzent6 2 2 3 2 7 2 2" xfId="6662" xr:uid="{00000000-0005-0000-0000-000000340000}"/>
    <cellStyle name="20 % - Akzent6 2 2 3 2 7 2 2 2" xfId="42583" xr:uid="{00000000-0005-0000-0000-000001340000}"/>
    <cellStyle name="20 % - Akzent6 2 2 3 2 7 2 3" xfId="31762" xr:uid="{00000000-0005-0000-0000-000002340000}"/>
    <cellStyle name="20 % - Akzent6 2 2 3 2 7 3" xfId="6663" xr:uid="{00000000-0005-0000-0000-000003340000}"/>
    <cellStyle name="20 % - Akzent6 2 2 3 2 7 3 2" xfId="37183" xr:uid="{00000000-0005-0000-0000-000004340000}"/>
    <cellStyle name="20 % - Akzent6 2 2 3 2 7 4" xfId="26361" xr:uid="{00000000-0005-0000-0000-000005340000}"/>
    <cellStyle name="20 % - Akzent6 2 2 3 2 8" xfId="6664" xr:uid="{00000000-0005-0000-0000-000006340000}"/>
    <cellStyle name="20 % - Akzent6 2 2 3 2 8 2" xfId="6665" xr:uid="{00000000-0005-0000-0000-000007340000}"/>
    <cellStyle name="20 % - Akzent6 2 2 3 2 8 2 2" xfId="6666" xr:uid="{00000000-0005-0000-0000-000008340000}"/>
    <cellStyle name="20 % - Akzent6 2 2 3 2 8 2 2 2" xfId="43276" xr:uid="{00000000-0005-0000-0000-000009340000}"/>
    <cellStyle name="20 % - Akzent6 2 2 3 2 8 2 3" xfId="32455" xr:uid="{00000000-0005-0000-0000-00000A340000}"/>
    <cellStyle name="20 % - Akzent6 2 2 3 2 8 3" xfId="6667" xr:uid="{00000000-0005-0000-0000-00000B340000}"/>
    <cellStyle name="20 % - Akzent6 2 2 3 2 8 3 2" xfId="37875" xr:uid="{00000000-0005-0000-0000-00000C340000}"/>
    <cellStyle name="20 % - Akzent6 2 2 3 2 8 4" xfId="27054" xr:uid="{00000000-0005-0000-0000-00000D340000}"/>
    <cellStyle name="20 % - Akzent6 2 2 3 2 9" xfId="6668" xr:uid="{00000000-0005-0000-0000-00000E340000}"/>
    <cellStyle name="20 % - Akzent6 2 2 3 2 9 2" xfId="6669" xr:uid="{00000000-0005-0000-0000-00000F340000}"/>
    <cellStyle name="20 % - Akzent6 2 2 3 2 9 2 2" xfId="38551" xr:uid="{00000000-0005-0000-0000-000010340000}"/>
    <cellStyle name="20 % - Akzent6 2 2 3 2 9 3" xfId="27730" xr:uid="{00000000-0005-0000-0000-000011340000}"/>
    <cellStyle name="20 % - Akzent6 2 2 3 3" xfId="6670" xr:uid="{00000000-0005-0000-0000-000012340000}"/>
    <cellStyle name="20 % - Akzent6 2 2 3 3 2" xfId="6671" xr:uid="{00000000-0005-0000-0000-000013340000}"/>
    <cellStyle name="20 % - Akzent6 2 2 3 3 2 2" xfId="6672" xr:uid="{00000000-0005-0000-0000-000014340000}"/>
    <cellStyle name="20 % - Akzent6 2 2 3 3 2 2 2" xfId="38834" xr:uid="{00000000-0005-0000-0000-000015340000}"/>
    <cellStyle name="20 % - Akzent6 2 2 3 3 2 3" xfId="28013" xr:uid="{00000000-0005-0000-0000-000016340000}"/>
    <cellStyle name="20 % - Akzent6 2 2 3 3 3" xfId="6673" xr:uid="{00000000-0005-0000-0000-000017340000}"/>
    <cellStyle name="20 % - Akzent6 2 2 3 3 3 2" xfId="33434" xr:uid="{00000000-0005-0000-0000-000018340000}"/>
    <cellStyle name="20 % - Akzent6 2 2 3 3 4" xfId="22612" xr:uid="{00000000-0005-0000-0000-000019340000}"/>
    <cellStyle name="20 % - Akzent6 2 2 3 4" xfId="6674" xr:uid="{00000000-0005-0000-0000-00001A340000}"/>
    <cellStyle name="20 % - Akzent6 2 2 3 4 2" xfId="6675" xr:uid="{00000000-0005-0000-0000-00001B340000}"/>
    <cellStyle name="20 % - Akzent6 2 2 3 4 2 2" xfId="6676" xr:uid="{00000000-0005-0000-0000-00001C340000}"/>
    <cellStyle name="20 % - Akzent6 2 2 3 4 2 2 2" xfId="39492" xr:uid="{00000000-0005-0000-0000-00001D340000}"/>
    <cellStyle name="20 % - Akzent6 2 2 3 4 2 3" xfId="28671" xr:uid="{00000000-0005-0000-0000-00001E340000}"/>
    <cellStyle name="20 % - Akzent6 2 2 3 4 3" xfId="6677" xr:uid="{00000000-0005-0000-0000-00001F340000}"/>
    <cellStyle name="20 % - Akzent6 2 2 3 4 3 2" xfId="34092" xr:uid="{00000000-0005-0000-0000-000020340000}"/>
    <cellStyle name="20 % - Akzent6 2 2 3 4 4" xfId="23270" xr:uid="{00000000-0005-0000-0000-000021340000}"/>
    <cellStyle name="20 % - Akzent6 2 2 3 5" xfId="6678" xr:uid="{00000000-0005-0000-0000-000022340000}"/>
    <cellStyle name="20 % - Akzent6 2 2 3 5 2" xfId="6679" xr:uid="{00000000-0005-0000-0000-000023340000}"/>
    <cellStyle name="20 % - Akzent6 2 2 3 5 2 2" xfId="6680" xr:uid="{00000000-0005-0000-0000-000024340000}"/>
    <cellStyle name="20 % - Akzent6 2 2 3 5 2 2 2" xfId="40166" xr:uid="{00000000-0005-0000-0000-000025340000}"/>
    <cellStyle name="20 % - Akzent6 2 2 3 5 2 3" xfId="29345" xr:uid="{00000000-0005-0000-0000-000026340000}"/>
    <cellStyle name="20 % - Akzent6 2 2 3 5 3" xfId="6681" xr:uid="{00000000-0005-0000-0000-000027340000}"/>
    <cellStyle name="20 % - Akzent6 2 2 3 5 3 2" xfId="34766" xr:uid="{00000000-0005-0000-0000-000028340000}"/>
    <cellStyle name="20 % - Akzent6 2 2 3 5 4" xfId="23944" xr:uid="{00000000-0005-0000-0000-000029340000}"/>
    <cellStyle name="20 % - Akzent6 2 2 3 6" xfId="6682" xr:uid="{00000000-0005-0000-0000-00002A340000}"/>
    <cellStyle name="20 % - Akzent6 2 2 3 6 2" xfId="6683" xr:uid="{00000000-0005-0000-0000-00002B340000}"/>
    <cellStyle name="20 % - Akzent6 2 2 3 6 2 2" xfId="6684" xr:uid="{00000000-0005-0000-0000-00002C340000}"/>
    <cellStyle name="20 % - Akzent6 2 2 3 6 2 2 2" xfId="40840" xr:uid="{00000000-0005-0000-0000-00002D340000}"/>
    <cellStyle name="20 % - Akzent6 2 2 3 6 2 3" xfId="30019" xr:uid="{00000000-0005-0000-0000-00002E340000}"/>
    <cellStyle name="20 % - Akzent6 2 2 3 6 3" xfId="6685" xr:uid="{00000000-0005-0000-0000-00002F340000}"/>
    <cellStyle name="20 % - Akzent6 2 2 3 6 3 2" xfId="35440" xr:uid="{00000000-0005-0000-0000-000030340000}"/>
    <cellStyle name="20 % - Akzent6 2 2 3 6 4" xfId="24618" xr:uid="{00000000-0005-0000-0000-000031340000}"/>
    <cellStyle name="20 % - Akzent6 2 2 3 7" xfId="6686" xr:uid="{00000000-0005-0000-0000-000032340000}"/>
    <cellStyle name="20 % - Akzent6 2 2 3 7 2" xfId="6687" xr:uid="{00000000-0005-0000-0000-000033340000}"/>
    <cellStyle name="20 % - Akzent6 2 2 3 7 2 2" xfId="6688" xr:uid="{00000000-0005-0000-0000-000034340000}"/>
    <cellStyle name="20 % - Akzent6 2 2 3 7 2 2 2" xfId="41514" xr:uid="{00000000-0005-0000-0000-000035340000}"/>
    <cellStyle name="20 % - Akzent6 2 2 3 7 2 3" xfId="30693" xr:uid="{00000000-0005-0000-0000-000036340000}"/>
    <cellStyle name="20 % - Akzent6 2 2 3 7 3" xfId="6689" xr:uid="{00000000-0005-0000-0000-000037340000}"/>
    <cellStyle name="20 % - Akzent6 2 2 3 7 3 2" xfId="36114" xr:uid="{00000000-0005-0000-0000-000038340000}"/>
    <cellStyle name="20 % - Akzent6 2 2 3 7 4" xfId="25292" xr:uid="{00000000-0005-0000-0000-000039340000}"/>
    <cellStyle name="20 % - Akzent6 2 2 3 8" xfId="6690" xr:uid="{00000000-0005-0000-0000-00003A340000}"/>
    <cellStyle name="20 % - Akzent6 2 2 3 8 2" xfId="6691" xr:uid="{00000000-0005-0000-0000-00003B340000}"/>
    <cellStyle name="20 % - Akzent6 2 2 3 8 2 2" xfId="6692" xr:uid="{00000000-0005-0000-0000-00003C340000}"/>
    <cellStyle name="20 % - Akzent6 2 2 3 8 2 2 2" xfId="42188" xr:uid="{00000000-0005-0000-0000-00003D340000}"/>
    <cellStyle name="20 % - Akzent6 2 2 3 8 2 3" xfId="31367" xr:uid="{00000000-0005-0000-0000-00003E340000}"/>
    <cellStyle name="20 % - Akzent6 2 2 3 8 3" xfId="6693" xr:uid="{00000000-0005-0000-0000-00003F340000}"/>
    <cellStyle name="20 % - Akzent6 2 2 3 8 3 2" xfId="36788" xr:uid="{00000000-0005-0000-0000-000040340000}"/>
    <cellStyle name="20 % - Akzent6 2 2 3 8 4" xfId="25966" xr:uid="{00000000-0005-0000-0000-000041340000}"/>
    <cellStyle name="20 % - Akzent6 2 2 3 9" xfId="6694" xr:uid="{00000000-0005-0000-0000-000042340000}"/>
    <cellStyle name="20 % - Akzent6 2 2 3 9 2" xfId="6695" xr:uid="{00000000-0005-0000-0000-000043340000}"/>
    <cellStyle name="20 % - Akzent6 2 2 3 9 2 2" xfId="6696" xr:uid="{00000000-0005-0000-0000-000044340000}"/>
    <cellStyle name="20 % - Akzent6 2 2 3 9 2 2 2" xfId="42881" xr:uid="{00000000-0005-0000-0000-000045340000}"/>
    <cellStyle name="20 % - Akzent6 2 2 3 9 2 3" xfId="32060" xr:uid="{00000000-0005-0000-0000-000046340000}"/>
    <cellStyle name="20 % - Akzent6 2 2 3 9 3" xfId="6697" xr:uid="{00000000-0005-0000-0000-000047340000}"/>
    <cellStyle name="20 % - Akzent6 2 2 3 9 3 2" xfId="37480" xr:uid="{00000000-0005-0000-0000-000048340000}"/>
    <cellStyle name="20 % - Akzent6 2 2 3 9 4" xfId="26659" xr:uid="{00000000-0005-0000-0000-000049340000}"/>
    <cellStyle name="20 % - Akzent6 2 2 4" xfId="6698" xr:uid="{00000000-0005-0000-0000-00004A340000}"/>
    <cellStyle name="20 % - Akzent6 2 2 4 10" xfId="6699" xr:uid="{00000000-0005-0000-0000-00004B340000}"/>
    <cellStyle name="20 % - Akzent6 2 2 4 10 2" xfId="32888" xr:uid="{00000000-0005-0000-0000-00004C340000}"/>
    <cellStyle name="20 % - Akzent6 2 2 4 11" xfId="22066" xr:uid="{00000000-0005-0000-0000-00004D340000}"/>
    <cellStyle name="20 % - Akzent6 2 2 4 2" xfId="6700" xr:uid="{00000000-0005-0000-0000-00004E340000}"/>
    <cellStyle name="20 % - Akzent6 2 2 4 2 2" xfId="6701" xr:uid="{00000000-0005-0000-0000-00004F340000}"/>
    <cellStyle name="20 % - Akzent6 2 2 4 2 2 2" xfId="6702" xr:uid="{00000000-0005-0000-0000-000050340000}"/>
    <cellStyle name="20 % - Akzent6 2 2 4 2 2 2 2" xfId="38966" xr:uid="{00000000-0005-0000-0000-000051340000}"/>
    <cellStyle name="20 % - Akzent6 2 2 4 2 2 3" xfId="28145" xr:uid="{00000000-0005-0000-0000-000052340000}"/>
    <cellStyle name="20 % - Akzent6 2 2 4 2 3" xfId="6703" xr:uid="{00000000-0005-0000-0000-000053340000}"/>
    <cellStyle name="20 % - Akzent6 2 2 4 2 3 2" xfId="33566" xr:uid="{00000000-0005-0000-0000-000054340000}"/>
    <cellStyle name="20 % - Akzent6 2 2 4 2 4" xfId="22744" xr:uid="{00000000-0005-0000-0000-000055340000}"/>
    <cellStyle name="20 % - Akzent6 2 2 4 3" xfId="6704" xr:uid="{00000000-0005-0000-0000-000056340000}"/>
    <cellStyle name="20 % - Akzent6 2 2 4 3 2" xfId="6705" xr:uid="{00000000-0005-0000-0000-000057340000}"/>
    <cellStyle name="20 % - Akzent6 2 2 4 3 2 2" xfId="6706" xr:uid="{00000000-0005-0000-0000-000058340000}"/>
    <cellStyle name="20 % - Akzent6 2 2 4 3 2 2 2" xfId="39624" xr:uid="{00000000-0005-0000-0000-000059340000}"/>
    <cellStyle name="20 % - Akzent6 2 2 4 3 2 3" xfId="28803" xr:uid="{00000000-0005-0000-0000-00005A340000}"/>
    <cellStyle name="20 % - Akzent6 2 2 4 3 3" xfId="6707" xr:uid="{00000000-0005-0000-0000-00005B340000}"/>
    <cellStyle name="20 % - Akzent6 2 2 4 3 3 2" xfId="34224" xr:uid="{00000000-0005-0000-0000-00005C340000}"/>
    <cellStyle name="20 % - Akzent6 2 2 4 3 4" xfId="23402" xr:uid="{00000000-0005-0000-0000-00005D340000}"/>
    <cellStyle name="20 % - Akzent6 2 2 4 4" xfId="6708" xr:uid="{00000000-0005-0000-0000-00005E340000}"/>
    <cellStyle name="20 % - Akzent6 2 2 4 4 2" xfId="6709" xr:uid="{00000000-0005-0000-0000-00005F340000}"/>
    <cellStyle name="20 % - Akzent6 2 2 4 4 2 2" xfId="6710" xr:uid="{00000000-0005-0000-0000-000060340000}"/>
    <cellStyle name="20 % - Akzent6 2 2 4 4 2 2 2" xfId="40298" xr:uid="{00000000-0005-0000-0000-000061340000}"/>
    <cellStyle name="20 % - Akzent6 2 2 4 4 2 3" xfId="29477" xr:uid="{00000000-0005-0000-0000-000062340000}"/>
    <cellStyle name="20 % - Akzent6 2 2 4 4 3" xfId="6711" xr:uid="{00000000-0005-0000-0000-000063340000}"/>
    <cellStyle name="20 % - Akzent6 2 2 4 4 3 2" xfId="34898" xr:uid="{00000000-0005-0000-0000-000064340000}"/>
    <cellStyle name="20 % - Akzent6 2 2 4 4 4" xfId="24076" xr:uid="{00000000-0005-0000-0000-000065340000}"/>
    <cellStyle name="20 % - Akzent6 2 2 4 5" xfId="6712" xr:uid="{00000000-0005-0000-0000-000066340000}"/>
    <cellStyle name="20 % - Akzent6 2 2 4 5 2" xfId="6713" xr:uid="{00000000-0005-0000-0000-000067340000}"/>
    <cellStyle name="20 % - Akzent6 2 2 4 5 2 2" xfId="6714" xr:uid="{00000000-0005-0000-0000-000068340000}"/>
    <cellStyle name="20 % - Akzent6 2 2 4 5 2 2 2" xfId="40972" xr:uid="{00000000-0005-0000-0000-000069340000}"/>
    <cellStyle name="20 % - Akzent6 2 2 4 5 2 3" xfId="30151" xr:uid="{00000000-0005-0000-0000-00006A340000}"/>
    <cellStyle name="20 % - Akzent6 2 2 4 5 3" xfId="6715" xr:uid="{00000000-0005-0000-0000-00006B340000}"/>
    <cellStyle name="20 % - Akzent6 2 2 4 5 3 2" xfId="35572" xr:uid="{00000000-0005-0000-0000-00006C340000}"/>
    <cellStyle name="20 % - Akzent6 2 2 4 5 4" xfId="24750" xr:uid="{00000000-0005-0000-0000-00006D340000}"/>
    <cellStyle name="20 % - Akzent6 2 2 4 6" xfId="6716" xr:uid="{00000000-0005-0000-0000-00006E340000}"/>
    <cellStyle name="20 % - Akzent6 2 2 4 6 2" xfId="6717" xr:uid="{00000000-0005-0000-0000-00006F340000}"/>
    <cellStyle name="20 % - Akzent6 2 2 4 6 2 2" xfId="6718" xr:uid="{00000000-0005-0000-0000-000070340000}"/>
    <cellStyle name="20 % - Akzent6 2 2 4 6 2 2 2" xfId="41646" xr:uid="{00000000-0005-0000-0000-000071340000}"/>
    <cellStyle name="20 % - Akzent6 2 2 4 6 2 3" xfId="30825" xr:uid="{00000000-0005-0000-0000-000072340000}"/>
    <cellStyle name="20 % - Akzent6 2 2 4 6 3" xfId="6719" xr:uid="{00000000-0005-0000-0000-000073340000}"/>
    <cellStyle name="20 % - Akzent6 2 2 4 6 3 2" xfId="36246" xr:uid="{00000000-0005-0000-0000-000074340000}"/>
    <cellStyle name="20 % - Akzent6 2 2 4 6 4" xfId="25424" xr:uid="{00000000-0005-0000-0000-000075340000}"/>
    <cellStyle name="20 % - Akzent6 2 2 4 7" xfId="6720" xr:uid="{00000000-0005-0000-0000-000076340000}"/>
    <cellStyle name="20 % - Akzent6 2 2 4 7 2" xfId="6721" xr:uid="{00000000-0005-0000-0000-000077340000}"/>
    <cellStyle name="20 % - Akzent6 2 2 4 7 2 2" xfId="6722" xr:uid="{00000000-0005-0000-0000-000078340000}"/>
    <cellStyle name="20 % - Akzent6 2 2 4 7 2 2 2" xfId="42320" xr:uid="{00000000-0005-0000-0000-000079340000}"/>
    <cellStyle name="20 % - Akzent6 2 2 4 7 2 3" xfId="31499" xr:uid="{00000000-0005-0000-0000-00007A340000}"/>
    <cellStyle name="20 % - Akzent6 2 2 4 7 3" xfId="6723" xr:uid="{00000000-0005-0000-0000-00007B340000}"/>
    <cellStyle name="20 % - Akzent6 2 2 4 7 3 2" xfId="36920" xr:uid="{00000000-0005-0000-0000-00007C340000}"/>
    <cellStyle name="20 % - Akzent6 2 2 4 7 4" xfId="26098" xr:uid="{00000000-0005-0000-0000-00007D340000}"/>
    <cellStyle name="20 % - Akzent6 2 2 4 8" xfId="6724" xr:uid="{00000000-0005-0000-0000-00007E340000}"/>
    <cellStyle name="20 % - Akzent6 2 2 4 8 2" xfId="6725" xr:uid="{00000000-0005-0000-0000-00007F340000}"/>
    <cellStyle name="20 % - Akzent6 2 2 4 8 2 2" xfId="6726" xr:uid="{00000000-0005-0000-0000-000080340000}"/>
    <cellStyle name="20 % - Akzent6 2 2 4 8 2 2 2" xfId="43013" xr:uid="{00000000-0005-0000-0000-000081340000}"/>
    <cellStyle name="20 % - Akzent6 2 2 4 8 2 3" xfId="32192" xr:uid="{00000000-0005-0000-0000-000082340000}"/>
    <cellStyle name="20 % - Akzent6 2 2 4 8 3" xfId="6727" xr:uid="{00000000-0005-0000-0000-000083340000}"/>
    <cellStyle name="20 % - Akzent6 2 2 4 8 3 2" xfId="37612" xr:uid="{00000000-0005-0000-0000-000084340000}"/>
    <cellStyle name="20 % - Akzent6 2 2 4 8 4" xfId="26791" xr:uid="{00000000-0005-0000-0000-000085340000}"/>
    <cellStyle name="20 % - Akzent6 2 2 4 9" xfId="6728" xr:uid="{00000000-0005-0000-0000-000086340000}"/>
    <cellStyle name="20 % - Akzent6 2 2 4 9 2" xfId="6729" xr:uid="{00000000-0005-0000-0000-000087340000}"/>
    <cellStyle name="20 % - Akzent6 2 2 4 9 2 2" xfId="38288" xr:uid="{00000000-0005-0000-0000-000088340000}"/>
    <cellStyle name="20 % - Akzent6 2 2 4 9 3" xfId="27467" xr:uid="{00000000-0005-0000-0000-000089340000}"/>
    <cellStyle name="20 % - Akzent6 2 2 5" xfId="6730" xr:uid="{00000000-0005-0000-0000-00008A340000}"/>
    <cellStyle name="20 % - Akzent6 2 2 5 10" xfId="6731" xr:uid="{00000000-0005-0000-0000-00008B340000}"/>
    <cellStyle name="20 % - Akzent6 2 2 5 10 2" xfId="33019" xr:uid="{00000000-0005-0000-0000-00008C340000}"/>
    <cellStyle name="20 % - Akzent6 2 2 5 11" xfId="22197" xr:uid="{00000000-0005-0000-0000-00008D340000}"/>
    <cellStyle name="20 % - Akzent6 2 2 5 2" xfId="6732" xr:uid="{00000000-0005-0000-0000-00008E340000}"/>
    <cellStyle name="20 % - Akzent6 2 2 5 2 2" xfId="6733" xr:uid="{00000000-0005-0000-0000-00008F340000}"/>
    <cellStyle name="20 % - Akzent6 2 2 5 2 2 2" xfId="6734" xr:uid="{00000000-0005-0000-0000-000090340000}"/>
    <cellStyle name="20 % - Akzent6 2 2 5 2 2 2 2" xfId="39097" xr:uid="{00000000-0005-0000-0000-000091340000}"/>
    <cellStyle name="20 % - Akzent6 2 2 5 2 2 3" xfId="28276" xr:uid="{00000000-0005-0000-0000-000092340000}"/>
    <cellStyle name="20 % - Akzent6 2 2 5 2 3" xfId="6735" xr:uid="{00000000-0005-0000-0000-000093340000}"/>
    <cellStyle name="20 % - Akzent6 2 2 5 2 3 2" xfId="33697" xr:uid="{00000000-0005-0000-0000-000094340000}"/>
    <cellStyle name="20 % - Akzent6 2 2 5 2 4" xfId="22875" xr:uid="{00000000-0005-0000-0000-000095340000}"/>
    <cellStyle name="20 % - Akzent6 2 2 5 3" xfId="6736" xr:uid="{00000000-0005-0000-0000-000096340000}"/>
    <cellStyle name="20 % - Akzent6 2 2 5 3 2" xfId="6737" xr:uid="{00000000-0005-0000-0000-000097340000}"/>
    <cellStyle name="20 % - Akzent6 2 2 5 3 2 2" xfId="6738" xr:uid="{00000000-0005-0000-0000-000098340000}"/>
    <cellStyle name="20 % - Akzent6 2 2 5 3 2 2 2" xfId="39755" xr:uid="{00000000-0005-0000-0000-000099340000}"/>
    <cellStyle name="20 % - Akzent6 2 2 5 3 2 3" xfId="28934" xr:uid="{00000000-0005-0000-0000-00009A340000}"/>
    <cellStyle name="20 % - Akzent6 2 2 5 3 3" xfId="6739" xr:uid="{00000000-0005-0000-0000-00009B340000}"/>
    <cellStyle name="20 % - Akzent6 2 2 5 3 3 2" xfId="34355" xr:uid="{00000000-0005-0000-0000-00009C340000}"/>
    <cellStyle name="20 % - Akzent6 2 2 5 3 4" xfId="23533" xr:uid="{00000000-0005-0000-0000-00009D340000}"/>
    <cellStyle name="20 % - Akzent6 2 2 5 4" xfId="6740" xr:uid="{00000000-0005-0000-0000-00009E340000}"/>
    <cellStyle name="20 % - Akzent6 2 2 5 4 2" xfId="6741" xr:uid="{00000000-0005-0000-0000-00009F340000}"/>
    <cellStyle name="20 % - Akzent6 2 2 5 4 2 2" xfId="6742" xr:uid="{00000000-0005-0000-0000-0000A0340000}"/>
    <cellStyle name="20 % - Akzent6 2 2 5 4 2 2 2" xfId="40429" xr:uid="{00000000-0005-0000-0000-0000A1340000}"/>
    <cellStyle name="20 % - Akzent6 2 2 5 4 2 3" xfId="29608" xr:uid="{00000000-0005-0000-0000-0000A2340000}"/>
    <cellStyle name="20 % - Akzent6 2 2 5 4 3" xfId="6743" xr:uid="{00000000-0005-0000-0000-0000A3340000}"/>
    <cellStyle name="20 % - Akzent6 2 2 5 4 3 2" xfId="35029" xr:uid="{00000000-0005-0000-0000-0000A4340000}"/>
    <cellStyle name="20 % - Akzent6 2 2 5 4 4" xfId="24207" xr:uid="{00000000-0005-0000-0000-0000A5340000}"/>
    <cellStyle name="20 % - Akzent6 2 2 5 5" xfId="6744" xr:uid="{00000000-0005-0000-0000-0000A6340000}"/>
    <cellStyle name="20 % - Akzent6 2 2 5 5 2" xfId="6745" xr:uid="{00000000-0005-0000-0000-0000A7340000}"/>
    <cellStyle name="20 % - Akzent6 2 2 5 5 2 2" xfId="6746" xr:uid="{00000000-0005-0000-0000-0000A8340000}"/>
    <cellStyle name="20 % - Akzent6 2 2 5 5 2 2 2" xfId="41103" xr:uid="{00000000-0005-0000-0000-0000A9340000}"/>
    <cellStyle name="20 % - Akzent6 2 2 5 5 2 3" xfId="30282" xr:uid="{00000000-0005-0000-0000-0000AA340000}"/>
    <cellStyle name="20 % - Akzent6 2 2 5 5 3" xfId="6747" xr:uid="{00000000-0005-0000-0000-0000AB340000}"/>
    <cellStyle name="20 % - Akzent6 2 2 5 5 3 2" xfId="35703" xr:uid="{00000000-0005-0000-0000-0000AC340000}"/>
    <cellStyle name="20 % - Akzent6 2 2 5 5 4" xfId="24881" xr:uid="{00000000-0005-0000-0000-0000AD340000}"/>
    <cellStyle name="20 % - Akzent6 2 2 5 6" xfId="6748" xr:uid="{00000000-0005-0000-0000-0000AE340000}"/>
    <cellStyle name="20 % - Akzent6 2 2 5 6 2" xfId="6749" xr:uid="{00000000-0005-0000-0000-0000AF340000}"/>
    <cellStyle name="20 % - Akzent6 2 2 5 6 2 2" xfId="6750" xr:uid="{00000000-0005-0000-0000-0000B0340000}"/>
    <cellStyle name="20 % - Akzent6 2 2 5 6 2 2 2" xfId="41777" xr:uid="{00000000-0005-0000-0000-0000B1340000}"/>
    <cellStyle name="20 % - Akzent6 2 2 5 6 2 3" xfId="30956" xr:uid="{00000000-0005-0000-0000-0000B2340000}"/>
    <cellStyle name="20 % - Akzent6 2 2 5 6 3" xfId="6751" xr:uid="{00000000-0005-0000-0000-0000B3340000}"/>
    <cellStyle name="20 % - Akzent6 2 2 5 6 3 2" xfId="36377" xr:uid="{00000000-0005-0000-0000-0000B4340000}"/>
    <cellStyle name="20 % - Akzent6 2 2 5 6 4" xfId="25555" xr:uid="{00000000-0005-0000-0000-0000B5340000}"/>
    <cellStyle name="20 % - Akzent6 2 2 5 7" xfId="6752" xr:uid="{00000000-0005-0000-0000-0000B6340000}"/>
    <cellStyle name="20 % - Akzent6 2 2 5 7 2" xfId="6753" xr:uid="{00000000-0005-0000-0000-0000B7340000}"/>
    <cellStyle name="20 % - Akzent6 2 2 5 7 2 2" xfId="6754" xr:uid="{00000000-0005-0000-0000-0000B8340000}"/>
    <cellStyle name="20 % - Akzent6 2 2 5 7 2 2 2" xfId="42451" xr:uid="{00000000-0005-0000-0000-0000B9340000}"/>
    <cellStyle name="20 % - Akzent6 2 2 5 7 2 3" xfId="31630" xr:uid="{00000000-0005-0000-0000-0000BA340000}"/>
    <cellStyle name="20 % - Akzent6 2 2 5 7 3" xfId="6755" xr:uid="{00000000-0005-0000-0000-0000BB340000}"/>
    <cellStyle name="20 % - Akzent6 2 2 5 7 3 2" xfId="37051" xr:uid="{00000000-0005-0000-0000-0000BC340000}"/>
    <cellStyle name="20 % - Akzent6 2 2 5 7 4" xfId="26229" xr:uid="{00000000-0005-0000-0000-0000BD340000}"/>
    <cellStyle name="20 % - Akzent6 2 2 5 8" xfId="6756" xr:uid="{00000000-0005-0000-0000-0000BE340000}"/>
    <cellStyle name="20 % - Akzent6 2 2 5 8 2" xfId="6757" xr:uid="{00000000-0005-0000-0000-0000BF340000}"/>
    <cellStyle name="20 % - Akzent6 2 2 5 8 2 2" xfId="6758" xr:uid="{00000000-0005-0000-0000-0000C0340000}"/>
    <cellStyle name="20 % - Akzent6 2 2 5 8 2 2 2" xfId="43144" xr:uid="{00000000-0005-0000-0000-0000C1340000}"/>
    <cellStyle name="20 % - Akzent6 2 2 5 8 2 3" xfId="32323" xr:uid="{00000000-0005-0000-0000-0000C2340000}"/>
    <cellStyle name="20 % - Akzent6 2 2 5 8 3" xfId="6759" xr:uid="{00000000-0005-0000-0000-0000C3340000}"/>
    <cellStyle name="20 % - Akzent6 2 2 5 8 3 2" xfId="37743" xr:uid="{00000000-0005-0000-0000-0000C4340000}"/>
    <cellStyle name="20 % - Akzent6 2 2 5 8 4" xfId="26922" xr:uid="{00000000-0005-0000-0000-0000C5340000}"/>
    <cellStyle name="20 % - Akzent6 2 2 5 9" xfId="6760" xr:uid="{00000000-0005-0000-0000-0000C6340000}"/>
    <cellStyle name="20 % - Akzent6 2 2 5 9 2" xfId="6761" xr:uid="{00000000-0005-0000-0000-0000C7340000}"/>
    <cellStyle name="20 % - Akzent6 2 2 5 9 2 2" xfId="38419" xr:uid="{00000000-0005-0000-0000-0000C8340000}"/>
    <cellStyle name="20 % - Akzent6 2 2 5 9 3" xfId="27598" xr:uid="{00000000-0005-0000-0000-0000C9340000}"/>
    <cellStyle name="20 % - Akzent6 2 2 6" xfId="6762" xr:uid="{00000000-0005-0000-0000-0000CA340000}"/>
    <cellStyle name="20 % - Akzent6 2 2 6 2" xfId="6763" xr:uid="{00000000-0005-0000-0000-0000CB340000}"/>
    <cellStyle name="20 % - Akzent6 2 2 6 2 2" xfId="6764" xr:uid="{00000000-0005-0000-0000-0000CC340000}"/>
    <cellStyle name="20 % - Akzent6 2 2 6 2 2 2" xfId="38702" xr:uid="{00000000-0005-0000-0000-0000CD340000}"/>
    <cellStyle name="20 % - Akzent6 2 2 6 2 3" xfId="27881" xr:uid="{00000000-0005-0000-0000-0000CE340000}"/>
    <cellStyle name="20 % - Akzent6 2 2 6 3" xfId="6765" xr:uid="{00000000-0005-0000-0000-0000CF340000}"/>
    <cellStyle name="20 % - Akzent6 2 2 6 3 2" xfId="33302" xr:uid="{00000000-0005-0000-0000-0000D0340000}"/>
    <cellStyle name="20 % - Akzent6 2 2 6 4" xfId="22480" xr:uid="{00000000-0005-0000-0000-0000D1340000}"/>
    <cellStyle name="20 % - Akzent6 2 2 7" xfId="6766" xr:uid="{00000000-0005-0000-0000-0000D2340000}"/>
    <cellStyle name="20 % - Akzent6 2 2 7 2" xfId="6767" xr:uid="{00000000-0005-0000-0000-0000D3340000}"/>
    <cellStyle name="20 % - Akzent6 2 2 7 2 2" xfId="6768" xr:uid="{00000000-0005-0000-0000-0000D4340000}"/>
    <cellStyle name="20 % - Akzent6 2 2 7 2 2 2" xfId="39360" xr:uid="{00000000-0005-0000-0000-0000D5340000}"/>
    <cellStyle name="20 % - Akzent6 2 2 7 2 3" xfId="28539" xr:uid="{00000000-0005-0000-0000-0000D6340000}"/>
    <cellStyle name="20 % - Akzent6 2 2 7 3" xfId="6769" xr:uid="{00000000-0005-0000-0000-0000D7340000}"/>
    <cellStyle name="20 % - Akzent6 2 2 7 3 2" xfId="33960" xr:uid="{00000000-0005-0000-0000-0000D8340000}"/>
    <cellStyle name="20 % - Akzent6 2 2 7 4" xfId="23138" xr:uid="{00000000-0005-0000-0000-0000D9340000}"/>
    <cellStyle name="20 % - Akzent6 2 2 8" xfId="6770" xr:uid="{00000000-0005-0000-0000-0000DA340000}"/>
    <cellStyle name="20 % - Akzent6 2 2 8 2" xfId="6771" xr:uid="{00000000-0005-0000-0000-0000DB340000}"/>
    <cellStyle name="20 % - Akzent6 2 2 8 2 2" xfId="6772" xr:uid="{00000000-0005-0000-0000-0000DC340000}"/>
    <cellStyle name="20 % - Akzent6 2 2 8 2 2 2" xfId="40035" xr:uid="{00000000-0005-0000-0000-0000DD340000}"/>
    <cellStyle name="20 % - Akzent6 2 2 8 2 3" xfId="29214" xr:uid="{00000000-0005-0000-0000-0000DE340000}"/>
    <cellStyle name="20 % - Akzent6 2 2 8 3" xfId="6773" xr:uid="{00000000-0005-0000-0000-0000DF340000}"/>
    <cellStyle name="20 % - Akzent6 2 2 8 3 2" xfId="34635" xr:uid="{00000000-0005-0000-0000-0000E0340000}"/>
    <cellStyle name="20 % - Akzent6 2 2 8 4" xfId="23813" xr:uid="{00000000-0005-0000-0000-0000E1340000}"/>
    <cellStyle name="20 % - Akzent6 2 2 9" xfId="6774" xr:uid="{00000000-0005-0000-0000-0000E2340000}"/>
    <cellStyle name="20 % - Akzent6 2 2 9 2" xfId="6775" xr:uid="{00000000-0005-0000-0000-0000E3340000}"/>
    <cellStyle name="20 % - Akzent6 2 2 9 2 2" xfId="6776" xr:uid="{00000000-0005-0000-0000-0000E4340000}"/>
    <cellStyle name="20 % - Akzent6 2 2 9 2 2 2" xfId="40708" xr:uid="{00000000-0005-0000-0000-0000E5340000}"/>
    <cellStyle name="20 % - Akzent6 2 2 9 2 3" xfId="29887" xr:uid="{00000000-0005-0000-0000-0000E6340000}"/>
    <cellStyle name="20 % - Akzent6 2 2 9 3" xfId="6777" xr:uid="{00000000-0005-0000-0000-0000E7340000}"/>
    <cellStyle name="20 % - Akzent6 2 2 9 3 2" xfId="35308" xr:uid="{00000000-0005-0000-0000-0000E8340000}"/>
    <cellStyle name="20 % - Akzent6 2 2 9 4" xfId="24486" xr:uid="{00000000-0005-0000-0000-0000E9340000}"/>
    <cellStyle name="20 % - Akzent6 2 3" xfId="6778" xr:uid="{00000000-0005-0000-0000-0000EA340000}"/>
    <cellStyle name="20 % - Akzent6 2 3 10" xfId="6779" xr:uid="{00000000-0005-0000-0000-0000EB340000}"/>
    <cellStyle name="20 % - Akzent6 2 3 10 2" xfId="6780" xr:uid="{00000000-0005-0000-0000-0000EC340000}"/>
    <cellStyle name="20 % - Akzent6 2 3 10 2 2" xfId="6781" xr:uid="{00000000-0005-0000-0000-0000ED340000}"/>
    <cellStyle name="20 % - Akzent6 2 3 10 2 2 2" xfId="42088" xr:uid="{00000000-0005-0000-0000-0000EE340000}"/>
    <cellStyle name="20 % - Akzent6 2 3 10 2 3" xfId="31267" xr:uid="{00000000-0005-0000-0000-0000EF340000}"/>
    <cellStyle name="20 % - Akzent6 2 3 10 3" xfId="6782" xr:uid="{00000000-0005-0000-0000-0000F0340000}"/>
    <cellStyle name="20 % - Akzent6 2 3 10 3 2" xfId="36688" xr:uid="{00000000-0005-0000-0000-0000F1340000}"/>
    <cellStyle name="20 % - Akzent6 2 3 10 4" xfId="25866" xr:uid="{00000000-0005-0000-0000-0000F2340000}"/>
    <cellStyle name="20 % - Akzent6 2 3 11" xfId="6783" xr:uid="{00000000-0005-0000-0000-0000F3340000}"/>
    <cellStyle name="20 % - Akzent6 2 3 11 2" xfId="6784" xr:uid="{00000000-0005-0000-0000-0000F4340000}"/>
    <cellStyle name="20 % - Akzent6 2 3 11 2 2" xfId="6785" xr:uid="{00000000-0005-0000-0000-0000F5340000}"/>
    <cellStyle name="20 % - Akzent6 2 3 11 2 2 2" xfId="42781" xr:uid="{00000000-0005-0000-0000-0000F6340000}"/>
    <cellStyle name="20 % - Akzent6 2 3 11 2 3" xfId="31960" xr:uid="{00000000-0005-0000-0000-0000F7340000}"/>
    <cellStyle name="20 % - Akzent6 2 3 11 3" xfId="6786" xr:uid="{00000000-0005-0000-0000-0000F8340000}"/>
    <cellStyle name="20 % - Akzent6 2 3 11 3 2" xfId="37380" xr:uid="{00000000-0005-0000-0000-0000F9340000}"/>
    <cellStyle name="20 % - Akzent6 2 3 11 4" xfId="26559" xr:uid="{00000000-0005-0000-0000-0000FA340000}"/>
    <cellStyle name="20 % - Akzent6 2 3 12" xfId="6787" xr:uid="{00000000-0005-0000-0000-0000FB340000}"/>
    <cellStyle name="20 % - Akzent6 2 3 12 2" xfId="6788" xr:uid="{00000000-0005-0000-0000-0000FC340000}"/>
    <cellStyle name="20 % - Akzent6 2 3 12 2 2" xfId="38056" xr:uid="{00000000-0005-0000-0000-0000FD340000}"/>
    <cellStyle name="20 % - Akzent6 2 3 12 3" xfId="27235" xr:uid="{00000000-0005-0000-0000-0000FE340000}"/>
    <cellStyle name="20 % - Akzent6 2 3 13" xfId="6789" xr:uid="{00000000-0005-0000-0000-0000FF340000}"/>
    <cellStyle name="20 % - Akzent6 2 3 13 2" xfId="32656" xr:uid="{00000000-0005-0000-0000-000000350000}"/>
    <cellStyle name="20 % - Akzent6 2 3 14" xfId="21834" xr:uid="{00000000-0005-0000-0000-000001350000}"/>
    <cellStyle name="20 % - Akzent6 2 3 2" xfId="6790" xr:uid="{00000000-0005-0000-0000-000002350000}"/>
    <cellStyle name="20 % - Akzent6 2 3 2 10" xfId="6791" xr:uid="{00000000-0005-0000-0000-000003350000}"/>
    <cellStyle name="20 % - Akzent6 2 3 2 10 2" xfId="6792" xr:uid="{00000000-0005-0000-0000-000004350000}"/>
    <cellStyle name="20 % - Akzent6 2 3 2 10 2 2" xfId="38188" xr:uid="{00000000-0005-0000-0000-000005350000}"/>
    <cellStyle name="20 % - Akzent6 2 3 2 10 3" xfId="27367" xr:uid="{00000000-0005-0000-0000-000006350000}"/>
    <cellStyle name="20 % - Akzent6 2 3 2 11" xfId="6793" xr:uid="{00000000-0005-0000-0000-000007350000}"/>
    <cellStyle name="20 % - Akzent6 2 3 2 11 2" xfId="32788" xr:uid="{00000000-0005-0000-0000-000008350000}"/>
    <cellStyle name="20 % - Akzent6 2 3 2 12" xfId="21966" xr:uid="{00000000-0005-0000-0000-000009350000}"/>
    <cellStyle name="20 % - Akzent6 2 3 2 2" xfId="6794" xr:uid="{00000000-0005-0000-0000-00000A350000}"/>
    <cellStyle name="20 % - Akzent6 2 3 2 2 10" xfId="6795" xr:uid="{00000000-0005-0000-0000-00000B350000}"/>
    <cellStyle name="20 % - Akzent6 2 3 2 2 10 2" xfId="33183" xr:uid="{00000000-0005-0000-0000-00000C350000}"/>
    <cellStyle name="20 % - Akzent6 2 3 2 2 11" xfId="22361" xr:uid="{00000000-0005-0000-0000-00000D350000}"/>
    <cellStyle name="20 % - Akzent6 2 3 2 2 2" xfId="6796" xr:uid="{00000000-0005-0000-0000-00000E350000}"/>
    <cellStyle name="20 % - Akzent6 2 3 2 2 2 2" xfId="6797" xr:uid="{00000000-0005-0000-0000-00000F350000}"/>
    <cellStyle name="20 % - Akzent6 2 3 2 2 2 2 2" xfId="6798" xr:uid="{00000000-0005-0000-0000-000010350000}"/>
    <cellStyle name="20 % - Akzent6 2 3 2 2 2 2 2 2" xfId="39261" xr:uid="{00000000-0005-0000-0000-000011350000}"/>
    <cellStyle name="20 % - Akzent6 2 3 2 2 2 2 3" xfId="28440" xr:uid="{00000000-0005-0000-0000-000012350000}"/>
    <cellStyle name="20 % - Akzent6 2 3 2 2 2 3" xfId="6799" xr:uid="{00000000-0005-0000-0000-000013350000}"/>
    <cellStyle name="20 % - Akzent6 2 3 2 2 2 3 2" xfId="33861" xr:uid="{00000000-0005-0000-0000-000014350000}"/>
    <cellStyle name="20 % - Akzent6 2 3 2 2 2 4" xfId="23039" xr:uid="{00000000-0005-0000-0000-000015350000}"/>
    <cellStyle name="20 % - Akzent6 2 3 2 2 3" xfId="6800" xr:uid="{00000000-0005-0000-0000-000016350000}"/>
    <cellStyle name="20 % - Akzent6 2 3 2 2 3 2" xfId="6801" xr:uid="{00000000-0005-0000-0000-000017350000}"/>
    <cellStyle name="20 % - Akzent6 2 3 2 2 3 2 2" xfId="6802" xr:uid="{00000000-0005-0000-0000-000018350000}"/>
    <cellStyle name="20 % - Akzent6 2 3 2 2 3 2 2 2" xfId="39919" xr:uid="{00000000-0005-0000-0000-000019350000}"/>
    <cellStyle name="20 % - Akzent6 2 3 2 2 3 2 3" xfId="29098" xr:uid="{00000000-0005-0000-0000-00001A350000}"/>
    <cellStyle name="20 % - Akzent6 2 3 2 2 3 3" xfId="6803" xr:uid="{00000000-0005-0000-0000-00001B350000}"/>
    <cellStyle name="20 % - Akzent6 2 3 2 2 3 3 2" xfId="34519" xr:uid="{00000000-0005-0000-0000-00001C350000}"/>
    <cellStyle name="20 % - Akzent6 2 3 2 2 3 4" xfId="23697" xr:uid="{00000000-0005-0000-0000-00001D350000}"/>
    <cellStyle name="20 % - Akzent6 2 3 2 2 4" xfId="6804" xr:uid="{00000000-0005-0000-0000-00001E350000}"/>
    <cellStyle name="20 % - Akzent6 2 3 2 2 4 2" xfId="6805" xr:uid="{00000000-0005-0000-0000-00001F350000}"/>
    <cellStyle name="20 % - Akzent6 2 3 2 2 4 2 2" xfId="6806" xr:uid="{00000000-0005-0000-0000-000020350000}"/>
    <cellStyle name="20 % - Akzent6 2 3 2 2 4 2 2 2" xfId="40593" xr:uid="{00000000-0005-0000-0000-000021350000}"/>
    <cellStyle name="20 % - Akzent6 2 3 2 2 4 2 3" xfId="29772" xr:uid="{00000000-0005-0000-0000-000022350000}"/>
    <cellStyle name="20 % - Akzent6 2 3 2 2 4 3" xfId="6807" xr:uid="{00000000-0005-0000-0000-000023350000}"/>
    <cellStyle name="20 % - Akzent6 2 3 2 2 4 3 2" xfId="35193" xr:uid="{00000000-0005-0000-0000-000024350000}"/>
    <cellStyle name="20 % - Akzent6 2 3 2 2 4 4" xfId="24371" xr:uid="{00000000-0005-0000-0000-000025350000}"/>
    <cellStyle name="20 % - Akzent6 2 3 2 2 5" xfId="6808" xr:uid="{00000000-0005-0000-0000-000026350000}"/>
    <cellStyle name="20 % - Akzent6 2 3 2 2 5 2" xfId="6809" xr:uid="{00000000-0005-0000-0000-000027350000}"/>
    <cellStyle name="20 % - Akzent6 2 3 2 2 5 2 2" xfId="6810" xr:uid="{00000000-0005-0000-0000-000028350000}"/>
    <cellStyle name="20 % - Akzent6 2 3 2 2 5 2 2 2" xfId="41267" xr:uid="{00000000-0005-0000-0000-000029350000}"/>
    <cellStyle name="20 % - Akzent6 2 3 2 2 5 2 3" xfId="30446" xr:uid="{00000000-0005-0000-0000-00002A350000}"/>
    <cellStyle name="20 % - Akzent6 2 3 2 2 5 3" xfId="6811" xr:uid="{00000000-0005-0000-0000-00002B350000}"/>
    <cellStyle name="20 % - Akzent6 2 3 2 2 5 3 2" xfId="35867" xr:uid="{00000000-0005-0000-0000-00002C350000}"/>
    <cellStyle name="20 % - Akzent6 2 3 2 2 5 4" xfId="25045" xr:uid="{00000000-0005-0000-0000-00002D350000}"/>
    <cellStyle name="20 % - Akzent6 2 3 2 2 6" xfId="6812" xr:uid="{00000000-0005-0000-0000-00002E350000}"/>
    <cellStyle name="20 % - Akzent6 2 3 2 2 6 2" xfId="6813" xr:uid="{00000000-0005-0000-0000-00002F350000}"/>
    <cellStyle name="20 % - Akzent6 2 3 2 2 6 2 2" xfId="6814" xr:uid="{00000000-0005-0000-0000-000030350000}"/>
    <cellStyle name="20 % - Akzent6 2 3 2 2 6 2 2 2" xfId="41941" xr:uid="{00000000-0005-0000-0000-000031350000}"/>
    <cellStyle name="20 % - Akzent6 2 3 2 2 6 2 3" xfId="31120" xr:uid="{00000000-0005-0000-0000-000032350000}"/>
    <cellStyle name="20 % - Akzent6 2 3 2 2 6 3" xfId="6815" xr:uid="{00000000-0005-0000-0000-000033350000}"/>
    <cellStyle name="20 % - Akzent6 2 3 2 2 6 3 2" xfId="36541" xr:uid="{00000000-0005-0000-0000-000034350000}"/>
    <cellStyle name="20 % - Akzent6 2 3 2 2 6 4" xfId="25719" xr:uid="{00000000-0005-0000-0000-000035350000}"/>
    <cellStyle name="20 % - Akzent6 2 3 2 2 7" xfId="6816" xr:uid="{00000000-0005-0000-0000-000036350000}"/>
    <cellStyle name="20 % - Akzent6 2 3 2 2 7 2" xfId="6817" xr:uid="{00000000-0005-0000-0000-000037350000}"/>
    <cellStyle name="20 % - Akzent6 2 3 2 2 7 2 2" xfId="6818" xr:uid="{00000000-0005-0000-0000-000038350000}"/>
    <cellStyle name="20 % - Akzent6 2 3 2 2 7 2 2 2" xfId="42615" xr:uid="{00000000-0005-0000-0000-000039350000}"/>
    <cellStyle name="20 % - Akzent6 2 3 2 2 7 2 3" xfId="31794" xr:uid="{00000000-0005-0000-0000-00003A350000}"/>
    <cellStyle name="20 % - Akzent6 2 3 2 2 7 3" xfId="6819" xr:uid="{00000000-0005-0000-0000-00003B350000}"/>
    <cellStyle name="20 % - Akzent6 2 3 2 2 7 3 2" xfId="37215" xr:uid="{00000000-0005-0000-0000-00003C350000}"/>
    <cellStyle name="20 % - Akzent6 2 3 2 2 7 4" xfId="26393" xr:uid="{00000000-0005-0000-0000-00003D350000}"/>
    <cellStyle name="20 % - Akzent6 2 3 2 2 8" xfId="6820" xr:uid="{00000000-0005-0000-0000-00003E350000}"/>
    <cellStyle name="20 % - Akzent6 2 3 2 2 8 2" xfId="6821" xr:uid="{00000000-0005-0000-0000-00003F350000}"/>
    <cellStyle name="20 % - Akzent6 2 3 2 2 8 2 2" xfId="6822" xr:uid="{00000000-0005-0000-0000-000040350000}"/>
    <cellStyle name="20 % - Akzent6 2 3 2 2 8 2 2 2" xfId="43308" xr:uid="{00000000-0005-0000-0000-000041350000}"/>
    <cellStyle name="20 % - Akzent6 2 3 2 2 8 2 3" xfId="32487" xr:uid="{00000000-0005-0000-0000-000042350000}"/>
    <cellStyle name="20 % - Akzent6 2 3 2 2 8 3" xfId="6823" xr:uid="{00000000-0005-0000-0000-000043350000}"/>
    <cellStyle name="20 % - Akzent6 2 3 2 2 8 3 2" xfId="37907" xr:uid="{00000000-0005-0000-0000-000044350000}"/>
    <cellStyle name="20 % - Akzent6 2 3 2 2 8 4" xfId="27086" xr:uid="{00000000-0005-0000-0000-000045350000}"/>
    <cellStyle name="20 % - Akzent6 2 3 2 2 9" xfId="6824" xr:uid="{00000000-0005-0000-0000-000046350000}"/>
    <cellStyle name="20 % - Akzent6 2 3 2 2 9 2" xfId="6825" xr:uid="{00000000-0005-0000-0000-000047350000}"/>
    <cellStyle name="20 % - Akzent6 2 3 2 2 9 2 2" xfId="38583" xr:uid="{00000000-0005-0000-0000-000048350000}"/>
    <cellStyle name="20 % - Akzent6 2 3 2 2 9 3" xfId="27762" xr:uid="{00000000-0005-0000-0000-000049350000}"/>
    <cellStyle name="20 % - Akzent6 2 3 2 3" xfId="6826" xr:uid="{00000000-0005-0000-0000-00004A350000}"/>
    <cellStyle name="20 % - Akzent6 2 3 2 3 2" xfId="6827" xr:uid="{00000000-0005-0000-0000-00004B350000}"/>
    <cellStyle name="20 % - Akzent6 2 3 2 3 2 2" xfId="6828" xr:uid="{00000000-0005-0000-0000-00004C350000}"/>
    <cellStyle name="20 % - Akzent6 2 3 2 3 2 2 2" xfId="38866" xr:uid="{00000000-0005-0000-0000-00004D350000}"/>
    <cellStyle name="20 % - Akzent6 2 3 2 3 2 3" xfId="28045" xr:uid="{00000000-0005-0000-0000-00004E350000}"/>
    <cellStyle name="20 % - Akzent6 2 3 2 3 3" xfId="6829" xr:uid="{00000000-0005-0000-0000-00004F350000}"/>
    <cellStyle name="20 % - Akzent6 2 3 2 3 3 2" xfId="33466" xr:uid="{00000000-0005-0000-0000-000050350000}"/>
    <cellStyle name="20 % - Akzent6 2 3 2 3 4" xfId="22644" xr:uid="{00000000-0005-0000-0000-000051350000}"/>
    <cellStyle name="20 % - Akzent6 2 3 2 4" xfId="6830" xr:uid="{00000000-0005-0000-0000-000052350000}"/>
    <cellStyle name="20 % - Akzent6 2 3 2 4 2" xfId="6831" xr:uid="{00000000-0005-0000-0000-000053350000}"/>
    <cellStyle name="20 % - Akzent6 2 3 2 4 2 2" xfId="6832" xr:uid="{00000000-0005-0000-0000-000054350000}"/>
    <cellStyle name="20 % - Akzent6 2 3 2 4 2 2 2" xfId="39524" xr:uid="{00000000-0005-0000-0000-000055350000}"/>
    <cellStyle name="20 % - Akzent6 2 3 2 4 2 3" xfId="28703" xr:uid="{00000000-0005-0000-0000-000056350000}"/>
    <cellStyle name="20 % - Akzent6 2 3 2 4 3" xfId="6833" xr:uid="{00000000-0005-0000-0000-000057350000}"/>
    <cellStyle name="20 % - Akzent6 2 3 2 4 3 2" xfId="34124" xr:uid="{00000000-0005-0000-0000-000058350000}"/>
    <cellStyle name="20 % - Akzent6 2 3 2 4 4" xfId="23302" xr:uid="{00000000-0005-0000-0000-000059350000}"/>
    <cellStyle name="20 % - Akzent6 2 3 2 5" xfId="6834" xr:uid="{00000000-0005-0000-0000-00005A350000}"/>
    <cellStyle name="20 % - Akzent6 2 3 2 5 2" xfId="6835" xr:uid="{00000000-0005-0000-0000-00005B350000}"/>
    <cellStyle name="20 % - Akzent6 2 3 2 5 2 2" xfId="6836" xr:uid="{00000000-0005-0000-0000-00005C350000}"/>
    <cellStyle name="20 % - Akzent6 2 3 2 5 2 2 2" xfId="40198" xr:uid="{00000000-0005-0000-0000-00005D350000}"/>
    <cellStyle name="20 % - Akzent6 2 3 2 5 2 3" xfId="29377" xr:uid="{00000000-0005-0000-0000-00005E350000}"/>
    <cellStyle name="20 % - Akzent6 2 3 2 5 3" xfId="6837" xr:uid="{00000000-0005-0000-0000-00005F350000}"/>
    <cellStyle name="20 % - Akzent6 2 3 2 5 3 2" xfId="34798" xr:uid="{00000000-0005-0000-0000-000060350000}"/>
    <cellStyle name="20 % - Akzent6 2 3 2 5 4" xfId="23976" xr:uid="{00000000-0005-0000-0000-000061350000}"/>
    <cellStyle name="20 % - Akzent6 2 3 2 6" xfId="6838" xr:uid="{00000000-0005-0000-0000-000062350000}"/>
    <cellStyle name="20 % - Akzent6 2 3 2 6 2" xfId="6839" xr:uid="{00000000-0005-0000-0000-000063350000}"/>
    <cellStyle name="20 % - Akzent6 2 3 2 6 2 2" xfId="6840" xr:uid="{00000000-0005-0000-0000-000064350000}"/>
    <cellStyle name="20 % - Akzent6 2 3 2 6 2 2 2" xfId="40872" xr:uid="{00000000-0005-0000-0000-000065350000}"/>
    <cellStyle name="20 % - Akzent6 2 3 2 6 2 3" xfId="30051" xr:uid="{00000000-0005-0000-0000-000066350000}"/>
    <cellStyle name="20 % - Akzent6 2 3 2 6 3" xfId="6841" xr:uid="{00000000-0005-0000-0000-000067350000}"/>
    <cellStyle name="20 % - Akzent6 2 3 2 6 3 2" xfId="35472" xr:uid="{00000000-0005-0000-0000-000068350000}"/>
    <cellStyle name="20 % - Akzent6 2 3 2 6 4" xfId="24650" xr:uid="{00000000-0005-0000-0000-000069350000}"/>
    <cellStyle name="20 % - Akzent6 2 3 2 7" xfId="6842" xr:uid="{00000000-0005-0000-0000-00006A350000}"/>
    <cellStyle name="20 % - Akzent6 2 3 2 7 2" xfId="6843" xr:uid="{00000000-0005-0000-0000-00006B350000}"/>
    <cellStyle name="20 % - Akzent6 2 3 2 7 2 2" xfId="6844" xr:uid="{00000000-0005-0000-0000-00006C350000}"/>
    <cellStyle name="20 % - Akzent6 2 3 2 7 2 2 2" xfId="41546" xr:uid="{00000000-0005-0000-0000-00006D350000}"/>
    <cellStyle name="20 % - Akzent6 2 3 2 7 2 3" xfId="30725" xr:uid="{00000000-0005-0000-0000-00006E350000}"/>
    <cellStyle name="20 % - Akzent6 2 3 2 7 3" xfId="6845" xr:uid="{00000000-0005-0000-0000-00006F350000}"/>
    <cellStyle name="20 % - Akzent6 2 3 2 7 3 2" xfId="36146" xr:uid="{00000000-0005-0000-0000-000070350000}"/>
    <cellStyle name="20 % - Akzent6 2 3 2 7 4" xfId="25324" xr:uid="{00000000-0005-0000-0000-000071350000}"/>
    <cellStyle name="20 % - Akzent6 2 3 2 8" xfId="6846" xr:uid="{00000000-0005-0000-0000-000072350000}"/>
    <cellStyle name="20 % - Akzent6 2 3 2 8 2" xfId="6847" xr:uid="{00000000-0005-0000-0000-000073350000}"/>
    <cellStyle name="20 % - Akzent6 2 3 2 8 2 2" xfId="6848" xr:uid="{00000000-0005-0000-0000-000074350000}"/>
    <cellStyle name="20 % - Akzent6 2 3 2 8 2 2 2" xfId="42220" xr:uid="{00000000-0005-0000-0000-000075350000}"/>
    <cellStyle name="20 % - Akzent6 2 3 2 8 2 3" xfId="31399" xr:uid="{00000000-0005-0000-0000-000076350000}"/>
    <cellStyle name="20 % - Akzent6 2 3 2 8 3" xfId="6849" xr:uid="{00000000-0005-0000-0000-000077350000}"/>
    <cellStyle name="20 % - Akzent6 2 3 2 8 3 2" xfId="36820" xr:uid="{00000000-0005-0000-0000-000078350000}"/>
    <cellStyle name="20 % - Akzent6 2 3 2 8 4" xfId="25998" xr:uid="{00000000-0005-0000-0000-000079350000}"/>
    <cellStyle name="20 % - Akzent6 2 3 2 9" xfId="6850" xr:uid="{00000000-0005-0000-0000-00007A350000}"/>
    <cellStyle name="20 % - Akzent6 2 3 2 9 2" xfId="6851" xr:uid="{00000000-0005-0000-0000-00007B350000}"/>
    <cellStyle name="20 % - Akzent6 2 3 2 9 2 2" xfId="6852" xr:uid="{00000000-0005-0000-0000-00007C350000}"/>
    <cellStyle name="20 % - Akzent6 2 3 2 9 2 2 2" xfId="42913" xr:uid="{00000000-0005-0000-0000-00007D350000}"/>
    <cellStyle name="20 % - Akzent6 2 3 2 9 2 3" xfId="32092" xr:uid="{00000000-0005-0000-0000-00007E350000}"/>
    <cellStyle name="20 % - Akzent6 2 3 2 9 3" xfId="6853" xr:uid="{00000000-0005-0000-0000-00007F350000}"/>
    <cellStyle name="20 % - Akzent6 2 3 2 9 3 2" xfId="37512" xr:uid="{00000000-0005-0000-0000-000080350000}"/>
    <cellStyle name="20 % - Akzent6 2 3 2 9 4" xfId="26691" xr:uid="{00000000-0005-0000-0000-000081350000}"/>
    <cellStyle name="20 % - Akzent6 2 3 3" xfId="6854" xr:uid="{00000000-0005-0000-0000-000082350000}"/>
    <cellStyle name="20 % - Akzent6 2 3 3 10" xfId="6855" xr:uid="{00000000-0005-0000-0000-000083350000}"/>
    <cellStyle name="20 % - Akzent6 2 3 3 10 2" xfId="32920" xr:uid="{00000000-0005-0000-0000-000084350000}"/>
    <cellStyle name="20 % - Akzent6 2 3 3 11" xfId="22098" xr:uid="{00000000-0005-0000-0000-000085350000}"/>
    <cellStyle name="20 % - Akzent6 2 3 3 2" xfId="6856" xr:uid="{00000000-0005-0000-0000-000086350000}"/>
    <cellStyle name="20 % - Akzent6 2 3 3 2 2" xfId="6857" xr:uid="{00000000-0005-0000-0000-000087350000}"/>
    <cellStyle name="20 % - Akzent6 2 3 3 2 2 2" xfId="6858" xr:uid="{00000000-0005-0000-0000-000088350000}"/>
    <cellStyle name="20 % - Akzent6 2 3 3 2 2 2 2" xfId="38998" xr:uid="{00000000-0005-0000-0000-000089350000}"/>
    <cellStyle name="20 % - Akzent6 2 3 3 2 2 3" xfId="28177" xr:uid="{00000000-0005-0000-0000-00008A350000}"/>
    <cellStyle name="20 % - Akzent6 2 3 3 2 3" xfId="6859" xr:uid="{00000000-0005-0000-0000-00008B350000}"/>
    <cellStyle name="20 % - Akzent6 2 3 3 2 3 2" xfId="33598" xr:uid="{00000000-0005-0000-0000-00008C350000}"/>
    <cellStyle name="20 % - Akzent6 2 3 3 2 4" xfId="22776" xr:uid="{00000000-0005-0000-0000-00008D350000}"/>
    <cellStyle name="20 % - Akzent6 2 3 3 3" xfId="6860" xr:uid="{00000000-0005-0000-0000-00008E350000}"/>
    <cellStyle name="20 % - Akzent6 2 3 3 3 2" xfId="6861" xr:uid="{00000000-0005-0000-0000-00008F350000}"/>
    <cellStyle name="20 % - Akzent6 2 3 3 3 2 2" xfId="6862" xr:uid="{00000000-0005-0000-0000-000090350000}"/>
    <cellStyle name="20 % - Akzent6 2 3 3 3 2 2 2" xfId="39656" xr:uid="{00000000-0005-0000-0000-000091350000}"/>
    <cellStyle name="20 % - Akzent6 2 3 3 3 2 3" xfId="28835" xr:uid="{00000000-0005-0000-0000-000092350000}"/>
    <cellStyle name="20 % - Akzent6 2 3 3 3 3" xfId="6863" xr:uid="{00000000-0005-0000-0000-000093350000}"/>
    <cellStyle name="20 % - Akzent6 2 3 3 3 3 2" xfId="34256" xr:uid="{00000000-0005-0000-0000-000094350000}"/>
    <cellStyle name="20 % - Akzent6 2 3 3 3 4" xfId="23434" xr:uid="{00000000-0005-0000-0000-000095350000}"/>
    <cellStyle name="20 % - Akzent6 2 3 3 4" xfId="6864" xr:uid="{00000000-0005-0000-0000-000096350000}"/>
    <cellStyle name="20 % - Akzent6 2 3 3 4 2" xfId="6865" xr:uid="{00000000-0005-0000-0000-000097350000}"/>
    <cellStyle name="20 % - Akzent6 2 3 3 4 2 2" xfId="6866" xr:uid="{00000000-0005-0000-0000-000098350000}"/>
    <cellStyle name="20 % - Akzent6 2 3 3 4 2 2 2" xfId="40330" xr:uid="{00000000-0005-0000-0000-000099350000}"/>
    <cellStyle name="20 % - Akzent6 2 3 3 4 2 3" xfId="29509" xr:uid="{00000000-0005-0000-0000-00009A350000}"/>
    <cellStyle name="20 % - Akzent6 2 3 3 4 3" xfId="6867" xr:uid="{00000000-0005-0000-0000-00009B350000}"/>
    <cellStyle name="20 % - Akzent6 2 3 3 4 3 2" xfId="34930" xr:uid="{00000000-0005-0000-0000-00009C350000}"/>
    <cellStyle name="20 % - Akzent6 2 3 3 4 4" xfId="24108" xr:uid="{00000000-0005-0000-0000-00009D350000}"/>
    <cellStyle name="20 % - Akzent6 2 3 3 5" xfId="6868" xr:uid="{00000000-0005-0000-0000-00009E350000}"/>
    <cellStyle name="20 % - Akzent6 2 3 3 5 2" xfId="6869" xr:uid="{00000000-0005-0000-0000-00009F350000}"/>
    <cellStyle name="20 % - Akzent6 2 3 3 5 2 2" xfId="6870" xr:uid="{00000000-0005-0000-0000-0000A0350000}"/>
    <cellStyle name="20 % - Akzent6 2 3 3 5 2 2 2" xfId="41004" xr:uid="{00000000-0005-0000-0000-0000A1350000}"/>
    <cellStyle name="20 % - Akzent6 2 3 3 5 2 3" xfId="30183" xr:uid="{00000000-0005-0000-0000-0000A2350000}"/>
    <cellStyle name="20 % - Akzent6 2 3 3 5 3" xfId="6871" xr:uid="{00000000-0005-0000-0000-0000A3350000}"/>
    <cellStyle name="20 % - Akzent6 2 3 3 5 3 2" xfId="35604" xr:uid="{00000000-0005-0000-0000-0000A4350000}"/>
    <cellStyle name="20 % - Akzent6 2 3 3 5 4" xfId="24782" xr:uid="{00000000-0005-0000-0000-0000A5350000}"/>
    <cellStyle name="20 % - Akzent6 2 3 3 6" xfId="6872" xr:uid="{00000000-0005-0000-0000-0000A6350000}"/>
    <cellStyle name="20 % - Akzent6 2 3 3 6 2" xfId="6873" xr:uid="{00000000-0005-0000-0000-0000A7350000}"/>
    <cellStyle name="20 % - Akzent6 2 3 3 6 2 2" xfId="6874" xr:uid="{00000000-0005-0000-0000-0000A8350000}"/>
    <cellStyle name="20 % - Akzent6 2 3 3 6 2 2 2" xfId="41678" xr:uid="{00000000-0005-0000-0000-0000A9350000}"/>
    <cellStyle name="20 % - Akzent6 2 3 3 6 2 3" xfId="30857" xr:uid="{00000000-0005-0000-0000-0000AA350000}"/>
    <cellStyle name="20 % - Akzent6 2 3 3 6 3" xfId="6875" xr:uid="{00000000-0005-0000-0000-0000AB350000}"/>
    <cellStyle name="20 % - Akzent6 2 3 3 6 3 2" xfId="36278" xr:uid="{00000000-0005-0000-0000-0000AC350000}"/>
    <cellStyle name="20 % - Akzent6 2 3 3 6 4" xfId="25456" xr:uid="{00000000-0005-0000-0000-0000AD350000}"/>
    <cellStyle name="20 % - Akzent6 2 3 3 7" xfId="6876" xr:uid="{00000000-0005-0000-0000-0000AE350000}"/>
    <cellStyle name="20 % - Akzent6 2 3 3 7 2" xfId="6877" xr:uid="{00000000-0005-0000-0000-0000AF350000}"/>
    <cellStyle name="20 % - Akzent6 2 3 3 7 2 2" xfId="6878" xr:uid="{00000000-0005-0000-0000-0000B0350000}"/>
    <cellStyle name="20 % - Akzent6 2 3 3 7 2 2 2" xfId="42352" xr:uid="{00000000-0005-0000-0000-0000B1350000}"/>
    <cellStyle name="20 % - Akzent6 2 3 3 7 2 3" xfId="31531" xr:uid="{00000000-0005-0000-0000-0000B2350000}"/>
    <cellStyle name="20 % - Akzent6 2 3 3 7 3" xfId="6879" xr:uid="{00000000-0005-0000-0000-0000B3350000}"/>
    <cellStyle name="20 % - Akzent6 2 3 3 7 3 2" xfId="36952" xr:uid="{00000000-0005-0000-0000-0000B4350000}"/>
    <cellStyle name="20 % - Akzent6 2 3 3 7 4" xfId="26130" xr:uid="{00000000-0005-0000-0000-0000B5350000}"/>
    <cellStyle name="20 % - Akzent6 2 3 3 8" xfId="6880" xr:uid="{00000000-0005-0000-0000-0000B6350000}"/>
    <cellStyle name="20 % - Akzent6 2 3 3 8 2" xfId="6881" xr:uid="{00000000-0005-0000-0000-0000B7350000}"/>
    <cellStyle name="20 % - Akzent6 2 3 3 8 2 2" xfId="6882" xr:uid="{00000000-0005-0000-0000-0000B8350000}"/>
    <cellStyle name="20 % - Akzent6 2 3 3 8 2 2 2" xfId="43045" xr:uid="{00000000-0005-0000-0000-0000B9350000}"/>
    <cellStyle name="20 % - Akzent6 2 3 3 8 2 3" xfId="32224" xr:uid="{00000000-0005-0000-0000-0000BA350000}"/>
    <cellStyle name="20 % - Akzent6 2 3 3 8 3" xfId="6883" xr:uid="{00000000-0005-0000-0000-0000BB350000}"/>
    <cellStyle name="20 % - Akzent6 2 3 3 8 3 2" xfId="37644" xr:uid="{00000000-0005-0000-0000-0000BC350000}"/>
    <cellStyle name="20 % - Akzent6 2 3 3 8 4" xfId="26823" xr:uid="{00000000-0005-0000-0000-0000BD350000}"/>
    <cellStyle name="20 % - Akzent6 2 3 3 9" xfId="6884" xr:uid="{00000000-0005-0000-0000-0000BE350000}"/>
    <cellStyle name="20 % - Akzent6 2 3 3 9 2" xfId="6885" xr:uid="{00000000-0005-0000-0000-0000BF350000}"/>
    <cellStyle name="20 % - Akzent6 2 3 3 9 2 2" xfId="38320" xr:uid="{00000000-0005-0000-0000-0000C0350000}"/>
    <cellStyle name="20 % - Akzent6 2 3 3 9 3" xfId="27499" xr:uid="{00000000-0005-0000-0000-0000C1350000}"/>
    <cellStyle name="20 % - Akzent6 2 3 4" xfId="6886" xr:uid="{00000000-0005-0000-0000-0000C2350000}"/>
    <cellStyle name="20 % - Akzent6 2 3 4 10" xfId="6887" xr:uid="{00000000-0005-0000-0000-0000C3350000}"/>
    <cellStyle name="20 % - Akzent6 2 3 4 10 2" xfId="33051" xr:uid="{00000000-0005-0000-0000-0000C4350000}"/>
    <cellStyle name="20 % - Akzent6 2 3 4 11" xfId="22229" xr:uid="{00000000-0005-0000-0000-0000C5350000}"/>
    <cellStyle name="20 % - Akzent6 2 3 4 2" xfId="6888" xr:uid="{00000000-0005-0000-0000-0000C6350000}"/>
    <cellStyle name="20 % - Akzent6 2 3 4 2 2" xfId="6889" xr:uid="{00000000-0005-0000-0000-0000C7350000}"/>
    <cellStyle name="20 % - Akzent6 2 3 4 2 2 2" xfId="6890" xr:uid="{00000000-0005-0000-0000-0000C8350000}"/>
    <cellStyle name="20 % - Akzent6 2 3 4 2 2 2 2" xfId="39129" xr:uid="{00000000-0005-0000-0000-0000C9350000}"/>
    <cellStyle name="20 % - Akzent6 2 3 4 2 2 3" xfId="28308" xr:uid="{00000000-0005-0000-0000-0000CA350000}"/>
    <cellStyle name="20 % - Akzent6 2 3 4 2 3" xfId="6891" xr:uid="{00000000-0005-0000-0000-0000CB350000}"/>
    <cellStyle name="20 % - Akzent6 2 3 4 2 3 2" xfId="33729" xr:uid="{00000000-0005-0000-0000-0000CC350000}"/>
    <cellStyle name="20 % - Akzent6 2 3 4 2 4" xfId="22907" xr:uid="{00000000-0005-0000-0000-0000CD350000}"/>
    <cellStyle name="20 % - Akzent6 2 3 4 3" xfId="6892" xr:uid="{00000000-0005-0000-0000-0000CE350000}"/>
    <cellStyle name="20 % - Akzent6 2 3 4 3 2" xfId="6893" xr:uid="{00000000-0005-0000-0000-0000CF350000}"/>
    <cellStyle name="20 % - Akzent6 2 3 4 3 2 2" xfId="6894" xr:uid="{00000000-0005-0000-0000-0000D0350000}"/>
    <cellStyle name="20 % - Akzent6 2 3 4 3 2 2 2" xfId="39787" xr:uid="{00000000-0005-0000-0000-0000D1350000}"/>
    <cellStyle name="20 % - Akzent6 2 3 4 3 2 3" xfId="28966" xr:uid="{00000000-0005-0000-0000-0000D2350000}"/>
    <cellStyle name="20 % - Akzent6 2 3 4 3 3" xfId="6895" xr:uid="{00000000-0005-0000-0000-0000D3350000}"/>
    <cellStyle name="20 % - Akzent6 2 3 4 3 3 2" xfId="34387" xr:uid="{00000000-0005-0000-0000-0000D4350000}"/>
    <cellStyle name="20 % - Akzent6 2 3 4 3 4" xfId="23565" xr:uid="{00000000-0005-0000-0000-0000D5350000}"/>
    <cellStyle name="20 % - Akzent6 2 3 4 4" xfId="6896" xr:uid="{00000000-0005-0000-0000-0000D6350000}"/>
    <cellStyle name="20 % - Akzent6 2 3 4 4 2" xfId="6897" xr:uid="{00000000-0005-0000-0000-0000D7350000}"/>
    <cellStyle name="20 % - Akzent6 2 3 4 4 2 2" xfId="6898" xr:uid="{00000000-0005-0000-0000-0000D8350000}"/>
    <cellStyle name="20 % - Akzent6 2 3 4 4 2 2 2" xfId="40461" xr:uid="{00000000-0005-0000-0000-0000D9350000}"/>
    <cellStyle name="20 % - Akzent6 2 3 4 4 2 3" xfId="29640" xr:uid="{00000000-0005-0000-0000-0000DA350000}"/>
    <cellStyle name="20 % - Akzent6 2 3 4 4 3" xfId="6899" xr:uid="{00000000-0005-0000-0000-0000DB350000}"/>
    <cellStyle name="20 % - Akzent6 2 3 4 4 3 2" xfId="35061" xr:uid="{00000000-0005-0000-0000-0000DC350000}"/>
    <cellStyle name="20 % - Akzent6 2 3 4 4 4" xfId="24239" xr:uid="{00000000-0005-0000-0000-0000DD350000}"/>
    <cellStyle name="20 % - Akzent6 2 3 4 5" xfId="6900" xr:uid="{00000000-0005-0000-0000-0000DE350000}"/>
    <cellStyle name="20 % - Akzent6 2 3 4 5 2" xfId="6901" xr:uid="{00000000-0005-0000-0000-0000DF350000}"/>
    <cellStyle name="20 % - Akzent6 2 3 4 5 2 2" xfId="6902" xr:uid="{00000000-0005-0000-0000-0000E0350000}"/>
    <cellStyle name="20 % - Akzent6 2 3 4 5 2 2 2" xfId="41135" xr:uid="{00000000-0005-0000-0000-0000E1350000}"/>
    <cellStyle name="20 % - Akzent6 2 3 4 5 2 3" xfId="30314" xr:uid="{00000000-0005-0000-0000-0000E2350000}"/>
    <cellStyle name="20 % - Akzent6 2 3 4 5 3" xfId="6903" xr:uid="{00000000-0005-0000-0000-0000E3350000}"/>
    <cellStyle name="20 % - Akzent6 2 3 4 5 3 2" xfId="35735" xr:uid="{00000000-0005-0000-0000-0000E4350000}"/>
    <cellStyle name="20 % - Akzent6 2 3 4 5 4" xfId="24913" xr:uid="{00000000-0005-0000-0000-0000E5350000}"/>
    <cellStyle name="20 % - Akzent6 2 3 4 6" xfId="6904" xr:uid="{00000000-0005-0000-0000-0000E6350000}"/>
    <cellStyle name="20 % - Akzent6 2 3 4 6 2" xfId="6905" xr:uid="{00000000-0005-0000-0000-0000E7350000}"/>
    <cellStyle name="20 % - Akzent6 2 3 4 6 2 2" xfId="6906" xr:uid="{00000000-0005-0000-0000-0000E8350000}"/>
    <cellStyle name="20 % - Akzent6 2 3 4 6 2 2 2" xfId="41809" xr:uid="{00000000-0005-0000-0000-0000E9350000}"/>
    <cellStyle name="20 % - Akzent6 2 3 4 6 2 3" xfId="30988" xr:uid="{00000000-0005-0000-0000-0000EA350000}"/>
    <cellStyle name="20 % - Akzent6 2 3 4 6 3" xfId="6907" xr:uid="{00000000-0005-0000-0000-0000EB350000}"/>
    <cellStyle name="20 % - Akzent6 2 3 4 6 3 2" xfId="36409" xr:uid="{00000000-0005-0000-0000-0000EC350000}"/>
    <cellStyle name="20 % - Akzent6 2 3 4 6 4" xfId="25587" xr:uid="{00000000-0005-0000-0000-0000ED350000}"/>
    <cellStyle name="20 % - Akzent6 2 3 4 7" xfId="6908" xr:uid="{00000000-0005-0000-0000-0000EE350000}"/>
    <cellStyle name="20 % - Akzent6 2 3 4 7 2" xfId="6909" xr:uid="{00000000-0005-0000-0000-0000EF350000}"/>
    <cellStyle name="20 % - Akzent6 2 3 4 7 2 2" xfId="6910" xr:uid="{00000000-0005-0000-0000-0000F0350000}"/>
    <cellStyle name="20 % - Akzent6 2 3 4 7 2 2 2" xfId="42483" xr:uid="{00000000-0005-0000-0000-0000F1350000}"/>
    <cellStyle name="20 % - Akzent6 2 3 4 7 2 3" xfId="31662" xr:uid="{00000000-0005-0000-0000-0000F2350000}"/>
    <cellStyle name="20 % - Akzent6 2 3 4 7 3" xfId="6911" xr:uid="{00000000-0005-0000-0000-0000F3350000}"/>
    <cellStyle name="20 % - Akzent6 2 3 4 7 3 2" xfId="37083" xr:uid="{00000000-0005-0000-0000-0000F4350000}"/>
    <cellStyle name="20 % - Akzent6 2 3 4 7 4" xfId="26261" xr:uid="{00000000-0005-0000-0000-0000F5350000}"/>
    <cellStyle name="20 % - Akzent6 2 3 4 8" xfId="6912" xr:uid="{00000000-0005-0000-0000-0000F6350000}"/>
    <cellStyle name="20 % - Akzent6 2 3 4 8 2" xfId="6913" xr:uid="{00000000-0005-0000-0000-0000F7350000}"/>
    <cellStyle name="20 % - Akzent6 2 3 4 8 2 2" xfId="6914" xr:uid="{00000000-0005-0000-0000-0000F8350000}"/>
    <cellStyle name="20 % - Akzent6 2 3 4 8 2 2 2" xfId="43176" xr:uid="{00000000-0005-0000-0000-0000F9350000}"/>
    <cellStyle name="20 % - Akzent6 2 3 4 8 2 3" xfId="32355" xr:uid="{00000000-0005-0000-0000-0000FA350000}"/>
    <cellStyle name="20 % - Akzent6 2 3 4 8 3" xfId="6915" xr:uid="{00000000-0005-0000-0000-0000FB350000}"/>
    <cellStyle name="20 % - Akzent6 2 3 4 8 3 2" xfId="37775" xr:uid="{00000000-0005-0000-0000-0000FC350000}"/>
    <cellStyle name="20 % - Akzent6 2 3 4 8 4" xfId="26954" xr:uid="{00000000-0005-0000-0000-0000FD350000}"/>
    <cellStyle name="20 % - Akzent6 2 3 4 9" xfId="6916" xr:uid="{00000000-0005-0000-0000-0000FE350000}"/>
    <cellStyle name="20 % - Akzent6 2 3 4 9 2" xfId="6917" xr:uid="{00000000-0005-0000-0000-0000FF350000}"/>
    <cellStyle name="20 % - Akzent6 2 3 4 9 2 2" xfId="38451" xr:uid="{00000000-0005-0000-0000-000000360000}"/>
    <cellStyle name="20 % - Akzent6 2 3 4 9 3" xfId="27630" xr:uid="{00000000-0005-0000-0000-000001360000}"/>
    <cellStyle name="20 % - Akzent6 2 3 5" xfId="6918" xr:uid="{00000000-0005-0000-0000-000002360000}"/>
    <cellStyle name="20 % - Akzent6 2 3 5 2" xfId="6919" xr:uid="{00000000-0005-0000-0000-000003360000}"/>
    <cellStyle name="20 % - Akzent6 2 3 5 2 2" xfId="6920" xr:uid="{00000000-0005-0000-0000-000004360000}"/>
    <cellStyle name="20 % - Akzent6 2 3 5 2 2 2" xfId="38734" xr:uid="{00000000-0005-0000-0000-000005360000}"/>
    <cellStyle name="20 % - Akzent6 2 3 5 2 3" xfId="27913" xr:uid="{00000000-0005-0000-0000-000006360000}"/>
    <cellStyle name="20 % - Akzent6 2 3 5 3" xfId="6921" xr:uid="{00000000-0005-0000-0000-000007360000}"/>
    <cellStyle name="20 % - Akzent6 2 3 5 3 2" xfId="33334" xr:uid="{00000000-0005-0000-0000-000008360000}"/>
    <cellStyle name="20 % - Akzent6 2 3 5 4" xfId="22512" xr:uid="{00000000-0005-0000-0000-000009360000}"/>
    <cellStyle name="20 % - Akzent6 2 3 6" xfId="6922" xr:uid="{00000000-0005-0000-0000-00000A360000}"/>
    <cellStyle name="20 % - Akzent6 2 3 6 2" xfId="6923" xr:uid="{00000000-0005-0000-0000-00000B360000}"/>
    <cellStyle name="20 % - Akzent6 2 3 6 2 2" xfId="6924" xr:uid="{00000000-0005-0000-0000-00000C360000}"/>
    <cellStyle name="20 % - Akzent6 2 3 6 2 2 2" xfId="39392" xr:uid="{00000000-0005-0000-0000-00000D360000}"/>
    <cellStyle name="20 % - Akzent6 2 3 6 2 3" xfId="28571" xr:uid="{00000000-0005-0000-0000-00000E360000}"/>
    <cellStyle name="20 % - Akzent6 2 3 6 3" xfId="6925" xr:uid="{00000000-0005-0000-0000-00000F360000}"/>
    <cellStyle name="20 % - Akzent6 2 3 6 3 2" xfId="33992" xr:uid="{00000000-0005-0000-0000-000010360000}"/>
    <cellStyle name="20 % - Akzent6 2 3 6 4" xfId="23170" xr:uid="{00000000-0005-0000-0000-000011360000}"/>
    <cellStyle name="20 % - Akzent6 2 3 7" xfId="6926" xr:uid="{00000000-0005-0000-0000-000012360000}"/>
    <cellStyle name="20 % - Akzent6 2 3 7 2" xfId="6927" xr:uid="{00000000-0005-0000-0000-000013360000}"/>
    <cellStyle name="20 % - Akzent6 2 3 7 2 2" xfId="6928" xr:uid="{00000000-0005-0000-0000-000014360000}"/>
    <cellStyle name="20 % - Akzent6 2 3 7 2 2 2" xfId="40066" xr:uid="{00000000-0005-0000-0000-000015360000}"/>
    <cellStyle name="20 % - Akzent6 2 3 7 2 3" xfId="29245" xr:uid="{00000000-0005-0000-0000-000016360000}"/>
    <cellStyle name="20 % - Akzent6 2 3 7 3" xfId="6929" xr:uid="{00000000-0005-0000-0000-000017360000}"/>
    <cellStyle name="20 % - Akzent6 2 3 7 3 2" xfId="34666" xr:uid="{00000000-0005-0000-0000-000018360000}"/>
    <cellStyle name="20 % - Akzent6 2 3 7 4" xfId="23844" xr:uid="{00000000-0005-0000-0000-000019360000}"/>
    <cellStyle name="20 % - Akzent6 2 3 8" xfId="6930" xr:uid="{00000000-0005-0000-0000-00001A360000}"/>
    <cellStyle name="20 % - Akzent6 2 3 8 2" xfId="6931" xr:uid="{00000000-0005-0000-0000-00001B360000}"/>
    <cellStyle name="20 % - Akzent6 2 3 8 2 2" xfId="6932" xr:uid="{00000000-0005-0000-0000-00001C360000}"/>
    <cellStyle name="20 % - Akzent6 2 3 8 2 2 2" xfId="40740" xr:uid="{00000000-0005-0000-0000-00001D360000}"/>
    <cellStyle name="20 % - Akzent6 2 3 8 2 3" xfId="29919" xr:uid="{00000000-0005-0000-0000-00001E360000}"/>
    <cellStyle name="20 % - Akzent6 2 3 8 3" xfId="6933" xr:uid="{00000000-0005-0000-0000-00001F360000}"/>
    <cellStyle name="20 % - Akzent6 2 3 8 3 2" xfId="35340" xr:uid="{00000000-0005-0000-0000-000020360000}"/>
    <cellStyle name="20 % - Akzent6 2 3 8 4" xfId="24518" xr:uid="{00000000-0005-0000-0000-000021360000}"/>
    <cellStyle name="20 % - Akzent6 2 3 9" xfId="6934" xr:uid="{00000000-0005-0000-0000-000022360000}"/>
    <cellStyle name="20 % - Akzent6 2 3 9 2" xfId="6935" xr:uid="{00000000-0005-0000-0000-000023360000}"/>
    <cellStyle name="20 % - Akzent6 2 3 9 2 2" xfId="6936" xr:uid="{00000000-0005-0000-0000-000024360000}"/>
    <cellStyle name="20 % - Akzent6 2 3 9 2 2 2" xfId="41414" xr:uid="{00000000-0005-0000-0000-000025360000}"/>
    <cellStyle name="20 % - Akzent6 2 3 9 2 3" xfId="30593" xr:uid="{00000000-0005-0000-0000-000026360000}"/>
    <cellStyle name="20 % - Akzent6 2 3 9 3" xfId="6937" xr:uid="{00000000-0005-0000-0000-000027360000}"/>
    <cellStyle name="20 % - Akzent6 2 3 9 3 2" xfId="36014" xr:uid="{00000000-0005-0000-0000-000028360000}"/>
    <cellStyle name="20 % - Akzent6 2 3 9 4" xfId="25192" xr:uid="{00000000-0005-0000-0000-000029360000}"/>
    <cellStyle name="20 % - Akzent6 2 4" xfId="6938" xr:uid="{00000000-0005-0000-0000-00002A360000}"/>
    <cellStyle name="20 % - Akzent6 2 4 10" xfId="6939" xr:uid="{00000000-0005-0000-0000-00002B360000}"/>
    <cellStyle name="20 % - Akzent6 2 4 10 2" xfId="6940" xr:uid="{00000000-0005-0000-0000-00002C360000}"/>
    <cellStyle name="20 % - Akzent6 2 4 10 2 2" xfId="38123" xr:uid="{00000000-0005-0000-0000-00002D360000}"/>
    <cellStyle name="20 % - Akzent6 2 4 10 3" xfId="27302" xr:uid="{00000000-0005-0000-0000-00002E360000}"/>
    <cellStyle name="20 % - Akzent6 2 4 11" xfId="6941" xr:uid="{00000000-0005-0000-0000-00002F360000}"/>
    <cellStyle name="20 % - Akzent6 2 4 11 2" xfId="32723" xr:uid="{00000000-0005-0000-0000-000030360000}"/>
    <cellStyle name="20 % - Akzent6 2 4 12" xfId="21901" xr:uid="{00000000-0005-0000-0000-000031360000}"/>
    <cellStyle name="20 % - Akzent6 2 4 2" xfId="6942" xr:uid="{00000000-0005-0000-0000-000032360000}"/>
    <cellStyle name="20 % - Akzent6 2 4 2 10" xfId="6943" xr:uid="{00000000-0005-0000-0000-000033360000}"/>
    <cellStyle name="20 % - Akzent6 2 4 2 10 2" xfId="33118" xr:uid="{00000000-0005-0000-0000-000034360000}"/>
    <cellStyle name="20 % - Akzent6 2 4 2 11" xfId="22296" xr:uid="{00000000-0005-0000-0000-000035360000}"/>
    <cellStyle name="20 % - Akzent6 2 4 2 2" xfId="6944" xr:uid="{00000000-0005-0000-0000-000036360000}"/>
    <cellStyle name="20 % - Akzent6 2 4 2 2 2" xfId="6945" xr:uid="{00000000-0005-0000-0000-000037360000}"/>
    <cellStyle name="20 % - Akzent6 2 4 2 2 2 2" xfId="6946" xr:uid="{00000000-0005-0000-0000-000038360000}"/>
    <cellStyle name="20 % - Akzent6 2 4 2 2 2 2 2" xfId="39196" xr:uid="{00000000-0005-0000-0000-000039360000}"/>
    <cellStyle name="20 % - Akzent6 2 4 2 2 2 3" xfId="28375" xr:uid="{00000000-0005-0000-0000-00003A360000}"/>
    <cellStyle name="20 % - Akzent6 2 4 2 2 3" xfId="6947" xr:uid="{00000000-0005-0000-0000-00003B360000}"/>
    <cellStyle name="20 % - Akzent6 2 4 2 2 3 2" xfId="33796" xr:uid="{00000000-0005-0000-0000-00003C360000}"/>
    <cellStyle name="20 % - Akzent6 2 4 2 2 4" xfId="22974" xr:uid="{00000000-0005-0000-0000-00003D360000}"/>
    <cellStyle name="20 % - Akzent6 2 4 2 3" xfId="6948" xr:uid="{00000000-0005-0000-0000-00003E360000}"/>
    <cellStyle name="20 % - Akzent6 2 4 2 3 2" xfId="6949" xr:uid="{00000000-0005-0000-0000-00003F360000}"/>
    <cellStyle name="20 % - Akzent6 2 4 2 3 2 2" xfId="6950" xr:uid="{00000000-0005-0000-0000-000040360000}"/>
    <cellStyle name="20 % - Akzent6 2 4 2 3 2 2 2" xfId="39854" xr:uid="{00000000-0005-0000-0000-000041360000}"/>
    <cellStyle name="20 % - Akzent6 2 4 2 3 2 3" xfId="29033" xr:uid="{00000000-0005-0000-0000-000042360000}"/>
    <cellStyle name="20 % - Akzent6 2 4 2 3 3" xfId="6951" xr:uid="{00000000-0005-0000-0000-000043360000}"/>
    <cellStyle name="20 % - Akzent6 2 4 2 3 3 2" xfId="34454" xr:uid="{00000000-0005-0000-0000-000044360000}"/>
    <cellStyle name="20 % - Akzent6 2 4 2 3 4" xfId="23632" xr:uid="{00000000-0005-0000-0000-000045360000}"/>
    <cellStyle name="20 % - Akzent6 2 4 2 4" xfId="6952" xr:uid="{00000000-0005-0000-0000-000046360000}"/>
    <cellStyle name="20 % - Akzent6 2 4 2 4 2" xfId="6953" xr:uid="{00000000-0005-0000-0000-000047360000}"/>
    <cellStyle name="20 % - Akzent6 2 4 2 4 2 2" xfId="6954" xr:uid="{00000000-0005-0000-0000-000048360000}"/>
    <cellStyle name="20 % - Akzent6 2 4 2 4 2 2 2" xfId="40528" xr:uid="{00000000-0005-0000-0000-000049360000}"/>
    <cellStyle name="20 % - Akzent6 2 4 2 4 2 3" xfId="29707" xr:uid="{00000000-0005-0000-0000-00004A360000}"/>
    <cellStyle name="20 % - Akzent6 2 4 2 4 3" xfId="6955" xr:uid="{00000000-0005-0000-0000-00004B360000}"/>
    <cellStyle name="20 % - Akzent6 2 4 2 4 3 2" xfId="35128" xr:uid="{00000000-0005-0000-0000-00004C360000}"/>
    <cellStyle name="20 % - Akzent6 2 4 2 4 4" xfId="24306" xr:uid="{00000000-0005-0000-0000-00004D360000}"/>
    <cellStyle name="20 % - Akzent6 2 4 2 5" xfId="6956" xr:uid="{00000000-0005-0000-0000-00004E360000}"/>
    <cellStyle name="20 % - Akzent6 2 4 2 5 2" xfId="6957" xr:uid="{00000000-0005-0000-0000-00004F360000}"/>
    <cellStyle name="20 % - Akzent6 2 4 2 5 2 2" xfId="6958" xr:uid="{00000000-0005-0000-0000-000050360000}"/>
    <cellStyle name="20 % - Akzent6 2 4 2 5 2 2 2" xfId="41202" xr:uid="{00000000-0005-0000-0000-000051360000}"/>
    <cellStyle name="20 % - Akzent6 2 4 2 5 2 3" xfId="30381" xr:uid="{00000000-0005-0000-0000-000052360000}"/>
    <cellStyle name="20 % - Akzent6 2 4 2 5 3" xfId="6959" xr:uid="{00000000-0005-0000-0000-000053360000}"/>
    <cellStyle name="20 % - Akzent6 2 4 2 5 3 2" xfId="35802" xr:uid="{00000000-0005-0000-0000-000054360000}"/>
    <cellStyle name="20 % - Akzent6 2 4 2 5 4" xfId="24980" xr:uid="{00000000-0005-0000-0000-000055360000}"/>
    <cellStyle name="20 % - Akzent6 2 4 2 6" xfId="6960" xr:uid="{00000000-0005-0000-0000-000056360000}"/>
    <cellStyle name="20 % - Akzent6 2 4 2 6 2" xfId="6961" xr:uid="{00000000-0005-0000-0000-000057360000}"/>
    <cellStyle name="20 % - Akzent6 2 4 2 6 2 2" xfId="6962" xr:uid="{00000000-0005-0000-0000-000058360000}"/>
    <cellStyle name="20 % - Akzent6 2 4 2 6 2 2 2" xfId="41876" xr:uid="{00000000-0005-0000-0000-000059360000}"/>
    <cellStyle name="20 % - Akzent6 2 4 2 6 2 3" xfId="31055" xr:uid="{00000000-0005-0000-0000-00005A360000}"/>
    <cellStyle name="20 % - Akzent6 2 4 2 6 3" xfId="6963" xr:uid="{00000000-0005-0000-0000-00005B360000}"/>
    <cellStyle name="20 % - Akzent6 2 4 2 6 3 2" xfId="36476" xr:uid="{00000000-0005-0000-0000-00005C360000}"/>
    <cellStyle name="20 % - Akzent6 2 4 2 6 4" xfId="25654" xr:uid="{00000000-0005-0000-0000-00005D360000}"/>
    <cellStyle name="20 % - Akzent6 2 4 2 7" xfId="6964" xr:uid="{00000000-0005-0000-0000-00005E360000}"/>
    <cellStyle name="20 % - Akzent6 2 4 2 7 2" xfId="6965" xr:uid="{00000000-0005-0000-0000-00005F360000}"/>
    <cellStyle name="20 % - Akzent6 2 4 2 7 2 2" xfId="6966" xr:uid="{00000000-0005-0000-0000-000060360000}"/>
    <cellStyle name="20 % - Akzent6 2 4 2 7 2 2 2" xfId="42550" xr:uid="{00000000-0005-0000-0000-000061360000}"/>
    <cellStyle name="20 % - Akzent6 2 4 2 7 2 3" xfId="31729" xr:uid="{00000000-0005-0000-0000-000062360000}"/>
    <cellStyle name="20 % - Akzent6 2 4 2 7 3" xfId="6967" xr:uid="{00000000-0005-0000-0000-000063360000}"/>
    <cellStyle name="20 % - Akzent6 2 4 2 7 3 2" xfId="37150" xr:uid="{00000000-0005-0000-0000-000064360000}"/>
    <cellStyle name="20 % - Akzent6 2 4 2 7 4" xfId="26328" xr:uid="{00000000-0005-0000-0000-000065360000}"/>
    <cellStyle name="20 % - Akzent6 2 4 2 8" xfId="6968" xr:uid="{00000000-0005-0000-0000-000066360000}"/>
    <cellStyle name="20 % - Akzent6 2 4 2 8 2" xfId="6969" xr:uid="{00000000-0005-0000-0000-000067360000}"/>
    <cellStyle name="20 % - Akzent6 2 4 2 8 2 2" xfId="6970" xr:uid="{00000000-0005-0000-0000-000068360000}"/>
    <cellStyle name="20 % - Akzent6 2 4 2 8 2 2 2" xfId="43243" xr:uid="{00000000-0005-0000-0000-000069360000}"/>
    <cellStyle name="20 % - Akzent6 2 4 2 8 2 3" xfId="32422" xr:uid="{00000000-0005-0000-0000-00006A360000}"/>
    <cellStyle name="20 % - Akzent6 2 4 2 8 3" xfId="6971" xr:uid="{00000000-0005-0000-0000-00006B360000}"/>
    <cellStyle name="20 % - Akzent6 2 4 2 8 3 2" xfId="37842" xr:uid="{00000000-0005-0000-0000-00006C360000}"/>
    <cellStyle name="20 % - Akzent6 2 4 2 8 4" xfId="27021" xr:uid="{00000000-0005-0000-0000-00006D360000}"/>
    <cellStyle name="20 % - Akzent6 2 4 2 9" xfId="6972" xr:uid="{00000000-0005-0000-0000-00006E360000}"/>
    <cellStyle name="20 % - Akzent6 2 4 2 9 2" xfId="6973" xr:uid="{00000000-0005-0000-0000-00006F360000}"/>
    <cellStyle name="20 % - Akzent6 2 4 2 9 2 2" xfId="38518" xr:uid="{00000000-0005-0000-0000-000070360000}"/>
    <cellStyle name="20 % - Akzent6 2 4 2 9 3" xfId="27697" xr:uid="{00000000-0005-0000-0000-000071360000}"/>
    <cellStyle name="20 % - Akzent6 2 4 3" xfId="6974" xr:uid="{00000000-0005-0000-0000-000072360000}"/>
    <cellStyle name="20 % - Akzent6 2 4 3 2" xfId="6975" xr:uid="{00000000-0005-0000-0000-000073360000}"/>
    <cellStyle name="20 % - Akzent6 2 4 3 2 2" xfId="6976" xr:uid="{00000000-0005-0000-0000-000074360000}"/>
    <cellStyle name="20 % - Akzent6 2 4 3 2 2 2" xfId="38801" xr:uid="{00000000-0005-0000-0000-000075360000}"/>
    <cellStyle name="20 % - Akzent6 2 4 3 2 3" xfId="27980" xr:uid="{00000000-0005-0000-0000-000076360000}"/>
    <cellStyle name="20 % - Akzent6 2 4 3 3" xfId="6977" xr:uid="{00000000-0005-0000-0000-000077360000}"/>
    <cellStyle name="20 % - Akzent6 2 4 3 3 2" xfId="33401" xr:uid="{00000000-0005-0000-0000-000078360000}"/>
    <cellStyle name="20 % - Akzent6 2 4 3 4" xfId="22579" xr:uid="{00000000-0005-0000-0000-000079360000}"/>
    <cellStyle name="20 % - Akzent6 2 4 4" xfId="6978" xr:uid="{00000000-0005-0000-0000-00007A360000}"/>
    <cellStyle name="20 % - Akzent6 2 4 4 2" xfId="6979" xr:uid="{00000000-0005-0000-0000-00007B360000}"/>
    <cellStyle name="20 % - Akzent6 2 4 4 2 2" xfId="6980" xr:uid="{00000000-0005-0000-0000-00007C360000}"/>
    <cellStyle name="20 % - Akzent6 2 4 4 2 2 2" xfId="39459" xr:uid="{00000000-0005-0000-0000-00007D360000}"/>
    <cellStyle name="20 % - Akzent6 2 4 4 2 3" xfId="28638" xr:uid="{00000000-0005-0000-0000-00007E360000}"/>
    <cellStyle name="20 % - Akzent6 2 4 4 3" xfId="6981" xr:uid="{00000000-0005-0000-0000-00007F360000}"/>
    <cellStyle name="20 % - Akzent6 2 4 4 3 2" xfId="34059" xr:uid="{00000000-0005-0000-0000-000080360000}"/>
    <cellStyle name="20 % - Akzent6 2 4 4 4" xfId="23237" xr:uid="{00000000-0005-0000-0000-000081360000}"/>
    <cellStyle name="20 % - Akzent6 2 4 5" xfId="6982" xr:uid="{00000000-0005-0000-0000-000082360000}"/>
    <cellStyle name="20 % - Akzent6 2 4 5 2" xfId="6983" xr:uid="{00000000-0005-0000-0000-000083360000}"/>
    <cellStyle name="20 % - Akzent6 2 4 5 2 2" xfId="6984" xr:uid="{00000000-0005-0000-0000-000084360000}"/>
    <cellStyle name="20 % - Akzent6 2 4 5 2 2 2" xfId="40133" xr:uid="{00000000-0005-0000-0000-000085360000}"/>
    <cellStyle name="20 % - Akzent6 2 4 5 2 3" xfId="29312" xr:uid="{00000000-0005-0000-0000-000086360000}"/>
    <cellStyle name="20 % - Akzent6 2 4 5 3" xfId="6985" xr:uid="{00000000-0005-0000-0000-000087360000}"/>
    <cellStyle name="20 % - Akzent6 2 4 5 3 2" xfId="34733" xr:uid="{00000000-0005-0000-0000-000088360000}"/>
    <cellStyle name="20 % - Akzent6 2 4 5 4" xfId="23911" xr:uid="{00000000-0005-0000-0000-000089360000}"/>
    <cellStyle name="20 % - Akzent6 2 4 6" xfId="6986" xr:uid="{00000000-0005-0000-0000-00008A360000}"/>
    <cellStyle name="20 % - Akzent6 2 4 6 2" xfId="6987" xr:uid="{00000000-0005-0000-0000-00008B360000}"/>
    <cellStyle name="20 % - Akzent6 2 4 6 2 2" xfId="6988" xr:uid="{00000000-0005-0000-0000-00008C360000}"/>
    <cellStyle name="20 % - Akzent6 2 4 6 2 2 2" xfId="40807" xr:uid="{00000000-0005-0000-0000-00008D360000}"/>
    <cellStyle name="20 % - Akzent6 2 4 6 2 3" xfId="29986" xr:uid="{00000000-0005-0000-0000-00008E360000}"/>
    <cellStyle name="20 % - Akzent6 2 4 6 3" xfId="6989" xr:uid="{00000000-0005-0000-0000-00008F360000}"/>
    <cellStyle name="20 % - Akzent6 2 4 6 3 2" xfId="35407" xr:uid="{00000000-0005-0000-0000-000090360000}"/>
    <cellStyle name="20 % - Akzent6 2 4 6 4" xfId="24585" xr:uid="{00000000-0005-0000-0000-000091360000}"/>
    <cellStyle name="20 % - Akzent6 2 4 7" xfId="6990" xr:uid="{00000000-0005-0000-0000-000092360000}"/>
    <cellStyle name="20 % - Akzent6 2 4 7 2" xfId="6991" xr:uid="{00000000-0005-0000-0000-000093360000}"/>
    <cellStyle name="20 % - Akzent6 2 4 7 2 2" xfId="6992" xr:uid="{00000000-0005-0000-0000-000094360000}"/>
    <cellStyle name="20 % - Akzent6 2 4 7 2 2 2" xfId="41481" xr:uid="{00000000-0005-0000-0000-000095360000}"/>
    <cellStyle name="20 % - Akzent6 2 4 7 2 3" xfId="30660" xr:uid="{00000000-0005-0000-0000-000096360000}"/>
    <cellStyle name="20 % - Akzent6 2 4 7 3" xfId="6993" xr:uid="{00000000-0005-0000-0000-000097360000}"/>
    <cellStyle name="20 % - Akzent6 2 4 7 3 2" xfId="36081" xr:uid="{00000000-0005-0000-0000-000098360000}"/>
    <cellStyle name="20 % - Akzent6 2 4 7 4" xfId="25259" xr:uid="{00000000-0005-0000-0000-000099360000}"/>
    <cellStyle name="20 % - Akzent6 2 4 8" xfId="6994" xr:uid="{00000000-0005-0000-0000-00009A360000}"/>
    <cellStyle name="20 % - Akzent6 2 4 8 2" xfId="6995" xr:uid="{00000000-0005-0000-0000-00009B360000}"/>
    <cellStyle name="20 % - Akzent6 2 4 8 2 2" xfId="6996" xr:uid="{00000000-0005-0000-0000-00009C360000}"/>
    <cellStyle name="20 % - Akzent6 2 4 8 2 2 2" xfId="42155" xr:uid="{00000000-0005-0000-0000-00009D360000}"/>
    <cellStyle name="20 % - Akzent6 2 4 8 2 3" xfId="31334" xr:uid="{00000000-0005-0000-0000-00009E360000}"/>
    <cellStyle name="20 % - Akzent6 2 4 8 3" xfId="6997" xr:uid="{00000000-0005-0000-0000-00009F360000}"/>
    <cellStyle name="20 % - Akzent6 2 4 8 3 2" xfId="36755" xr:uid="{00000000-0005-0000-0000-0000A0360000}"/>
    <cellStyle name="20 % - Akzent6 2 4 8 4" xfId="25933" xr:uid="{00000000-0005-0000-0000-0000A1360000}"/>
    <cellStyle name="20 % - Akzent6 2 4 9" xfId="6998" xr:uid="{00000000-0005-0000-0000-0000A2360000}"/>
    <cellStyle name="20 % - Akzent6 2 4 9 2" xfId="6999" xr:uid="{00000000-0005-0000-0000-0000A3360000}"/>
    <cellStyle name="20 % - Akzent6 2 4 9 2 2" xfId="7000" xr:uid="{00000000-0005-0000-0000-0000A4360000}"/>
    <cellStyle name="20 % - Akzent6 2 4 9 2 2 2" xfId="42848" xr:uid="{00000000-0005-0000-0000-0000A5360000}"/>
    <cellStyle name="20 % - Akzent6 2 4 9 2 3" xfId="32027" xr:uid="{00000000-0005-0000-0000-0000A6360000}"/>
    <cellStyle name="20 % - Akzent6 2 4 9 3" xfId="7001" xr:uid="{00000000-0005-0000-0000-0000A7360000}"/>
    <cellStyle name="20 % - Akzent6 2 4 9 3 2" xfId="37447" xr:uid="{00000000-0005-0000-0000-0000A8360000}"/>
    <cellStyle name="20 % - Akzent6 2 4 9 4" xfId="26626" xr:uid="{00000000-0005-0000-0000-0000A9360000}"/>
    <cellStyle name="20 % - Akzent6 2 5" xfId="7002" xr:uid="{00000000-0005-0000-0000-0000AA360000}"/>
    <cellStyle name="20 % - Akzent6 2 5 10" xfId="7003" xr:uid="{00000000-0005-0000-0000-0000AB360000}"/>
    <cellStyle name="20 % - Akzent6 2 5 10 2" xfId="32855" xr:uid="{00000000-0005-0000-0000-0000AC360000}"/>
    <cellStyle name="20 % - Akzent6 2 5 11" xfId="22033" xr:uid="{00000000-0005-0000-0000-0000AD360000}"/>
    <cellStyle name="20 % - Akzent6 2 5 2" xfId="7004" xr:uid="{00000000-0005-0000-0000-0000AE360000}"/>
    <cellStyle name="20 % - Akzent6 2 5 2 2" xfId="7005" xr:uid="{00000000-0005-0000-0000-0000AF360000}"/>
    <cellStyle name="20 % - Akzent6 2 5 2 2 2" xfId="7006" xr:uid="{00000000-0005-0000-0000-0000B0360000}"/>
    <cellStyle name="20 % - Akzent6 2 5 2 2 2 2" xfId="38933" xr:uid="{00000000-0005-0000-0000-0000B1360000}"/>
    <cellStyle name="20 % - Akzent6 2 5 2 2 3" xfId="28112" xr:uid="{00000000-0005-0000-0000-0000B2360000}"/>
    <cellStyle name="20 % - Akzent6 2 5 2 3" xfId="7007" xr:uid="{00000000-0005-0000-0000-0000B3360000}"/>
    <cellStyle name="20 % - Akzent6 2 5 2 3 2" xfId="33533" xr:uid="{00000000-0005-0000-0000-0000B4360000}"/>
    <cellStyle name="20 % - Akzent6 2 5 2 4" xfId="22711" xr:uid="{00000000-0005-0000-0000-0000B5360000}"/>
    <cellStyle name="20 % - Akzent6 2 5 3" xfId="7008" xr:uid="{00000000-0005-0000-0000-0000B6360000}"/>
    <cellStyle name="20 % - Akzent6 2 5 3 2" xfId="7009" xr:uid="{00000000-0005-0000-0000-0000B7360000}"/>
    <cellStyle name="20 % - Akzent6 2 5 3 2 2" xfId="7010" xr:uid="{00000000-0005-0000-0000-0000B8360000}"/>
    <cellStyle name="20 % - Akzent6 2 5 3 2 2 2" xfId="39591" xr:uid="{00000000-0005-0000-0000-0000B9360000}"/>
    <cellStyle name="20 % - Akzent6 2 5 3 2 3" xfId="28770" xr:uid="{00000000-0005-0000-0000-0000BA360000}"/>
    <cellStyle name="20 % - Akzent6 2 5 3 3" xfId="7011" xr:uid="{00000000-0005-0000-0000-0000BB360000}"/>
    <cellStyle name="20 % - Akzent6 2 5 3 3 2" xfId="34191" xr:uid="{00000000-0005-0000-0000-0000BC360000}"/>
    <cellStyle name="20 % - Akzent6 2 5 3 4" xfId="23369" xr:uid="{00000000-0005-0000-0000-0000BD360000}"/>
    <cellStyle name="20 % - Akzent6 2 5 4" xfId="7012" xr:uid="{00000000-0005-0000-0000-0000BE360000}"/>
    <cellStyle name="20 % - Akzent6 2 5 4 2" xfId="7013" xr:uid="{00000000-0005-0000-0000-0000BF360000}"/>
    <cellStyle name="20 % - Akzent6 2 5 4 2 2" xfId="7014" xr:uid="{00000000-0005-0000-0000-0000C0360000}"/>
    <cellStyle name="20 % - Akzent6 2 5 4 2 2 2" xfId="40265" xr:uid="{00000000-0005-0000-0000-0000C1360000}"/>
    <cellStyle name="20 % - Akzent6 2 5 4 2 3" xfId="29444" xr:uid="{00000000-0005-0000-0000-0000C2360000}"/>
    <cellStyle name="20 % - Akzent6 2 5 4 3" xfId="7015" xr:uid="{00000000-0005-0000-0000-0000C3360000}"/>
    <cellStyle name="20 % - Akzent6 2 5 4 3 2" xfId="34865" xr:uid="{00000000-0005-0000-0000-0000C4360000}"/>
    <cellStyle name="20 % - Akzent6 2 5 4 4" xfId="24043" xr:uid="{00000000-0005-0000-0000-0000C5360000}"/>
    <cellStyle name="20 % - Akzent6 2 5 5" xfId="7016" xr:uid="{00000000-0005-0000-0000-0000C6360000}"/>
    <cellStyle name="20 % - Akzent6 2 5 5 2" xfId="7017" xr:uid="{00000000-0005-0000-0000-0000C7360000}"/>
    <cellStyle name="20 % - Akzent6 2 5 5 2 2" xfId="7018" xr:uid="{00000000-0005-0000-0000-0000C8360000}"/>
    <cellStyle name="20 % - Akzent6 2 5 5 2 2 2" xfId="40939" xr:uid="{00000000-0005-0000-0000-0000C9360000}"/>
    <cellStyle name="20 % - Akzent6 2 5 5 2 3" xfId="30118" xr:uid="{00000000-0005-0000-0000-0000CA360000}"/>
    <cellStyle name="20 % - Akzent6 2 5 5 3" xfId="7019" xr:uid="{00000000-0005-0000-0000-0000CB360000}"/>
    <cellStyle name="20 % - Akzent6 2 5 5 3 2" xfId="35539" xr:uid="{00000000-0005-0000-0000-0000CC360000}"/>
    <cellStyle name="20 % - Akzent6 2 5 5 4" xfId="24717" xr:uid="{00000000-0005-0000-0000-0000CD360000}"/>
    <cellStyle name="20 % - Akzent6 2 5 6" xfId="7020" xr:uid="{00000000-0005-0000-0000-0000CE360000}"/>
    <cellStyle name="20 % - Akzent6 2 5 6 2" xfId="7021" xr:uid="{00000000-0005-0000-0000-0000CF360000}"/>
    <cellStyle name="20 % - Akzent6 2 5 6 2 2" xfId="7022" xr:uid="{00000000-0005-0000-0000-0000D0360000}"/>
    <cellStyle name="20 % - Akzent6 2 5 6 2 2 2" xfId="41613" xr:uid="{00000000-0005-0000-0000-0000D1360000}"/>
    <cellStyle name="20 % - Akzent6 2 5 6 2 3" xfId="30792" xr:uid="{00000000-0005-0000-0000-0000D2360000}"/>
    <cellStyle name="20 % - Akzent6 2 5 6 3" xfId="7023" xr:uid="{00000000-0005-0000-0000-0000D3360000}"/>
    <cellStyle name="20 % - Akzent6 2 5 6 3 2" xfId="36213" xr:uid="{00000000-0005-0000-0000-0000D4360000}"/>
    <cellStyle name="20 % - Akzent6 2 5 6 4" xfId="25391" xr:uid="{00000000-0005-0000-0000-0000D5360000}"/>
    <cellStyle name="20 % - Akzent6 2 5 7" xfId="7024" xr:uid="{00000000-0005-0000-0000-0000D6360000}"/>
    <cellStyle name="20 % - Akzent6 2 5 7 2" xfId="7025" xr:uid="{00000000-0005-0000-0000-0000D7360000}"/>
    <cellStyle name="20 % - Akzent6 2 5 7 2 2" xfId="7026" xr:uid="{00000000-0005-0000-0000-0000D8360000}"/>
    <cellStyle name="20 % - Akzent6 2 5 7 2 2 2" xfId="42287" xr:uid="{00000000-0005-0000-0000-0000D9360000}"/>
    <cellStyle name="20 % - Akzent6 2 5 7 2 3" xfId="31466" xr:uid="{00000000-0005-0000-0000-0000DA360000}"/>
    <cellStyle name="20 % - Akzent6 2 5 7 3" xfId="7027" xr:uid="{00000000-0005-0000-0000-0000DB360000}"/>
    <cellStyle name="20 % - Akzent6 2 5 7 3 2" xfId="36887" xr:uid="{00000000-0005-0000-0000-0000DC360000}"/>
    <cellStyle name="20 % - Akzent6 2 5 7 4" xfId="26065" xr:uid="{00000000-0005-0000-0000-0000DD360000}"/>
    <cellStyle name="20 % - Akzent6 2 5 8" xfId="7028" xr:uid="{00000000-0005-0000-0000-0000DE360000}"/>
    <cellStyle name="20 % - Akzent6 2 5 8 2" xfId="7029" xr:uid="{00000000-0005-0000-0000-0000DF360000}"/>
    <cellStyle name="20 % - Akzent6 2 5 8 2 2" xfId="7030" xr:uid="{00000000-0005-0000-0000-0000E0360000}"/>
    <cellStyle name="20 % - Akzent6 2 5 8 2 2 2" xfId="42980" xr:uid="{00000000-0005-0000-0000-0000E1360000}"/>
    <cellStyle name="20 % - Akzent6 2 5 8 2 3" xfId="32159" xr:uid="{00000000-0005-0000-0000-0000E2360000}"/>
    <cellStyle name="20 % - Akzent6 2 5 8 3" xfId="7031" xr:uid="{00000000-0005-0000-0000-0000E3360000}"/>
    <cellStyle name="20 % - Akzent6 2 5 8 3 2" xfId="37579" xr:uid="{00000000-0005-0000-0000-0000E4360000}"/>
    <cellStyle name="20 % - Akzent6 2 5 8 4" xfId="26758" xr:uid="{00000000-0005-0000-0000-0000E5360000}"/>
    <cellStyle name="20 % - Akzent6 2 5 9" xfId="7032" xr:uid="{00000000-0005-0000-0000-0000E6360000}"/>
    <cellStyle name="20 % - Akzent6 2 5 9 2" xfId="7033" xr:uid="{00000000-0005-0000-0000-0000E7360000}"/>
    <cellStyle name="20 % - Akzent6 2 5 9 2 2" xfId="38255" xr:uid="{00000000-0005-0000-0000-0000E8360000}"/>
    <cellStyle name="20 % - Akzent6 2 5 9 3" xfId="27434" xr:uid="{00000000-0005-0000-0000-0000E9360000}"/>
    <cellStyle name="20 % - Akzent6 2 6" xfId="7034" xr:uid="{00000000-0005-0000-0000-0000EA360000}"/>
    <cellStyle name="20 % - Akzent6 2 6 10" xfId="7035" xr:uid="{00000000-0005-0000-0000-0000EB360000}"/>
    <cellStyle name="20 % - Akzent6 2 6 10 2" xfId="32986" xr:uid="{00000000-0005-0000-0000-0000EC360000}"/>
    <cellStyle name="20 % - Akzent6 2 6 11" xfId="22164" xr:uid="{00000000-0005-0000-0000-0000ED360000}"/>
    <cellStyle name="20 % - Akzent6 2 6 2" xfId="7036" xr:uid="{00000000-0005-0000-0000-0000EE360000}"/>
    <cellStyle name="20 % - Akzent6 2 6 2 2" xfId="7037" xr:uid="{00000000-0005-0000-0000-0000EF360000}"/>
    <cellStyle name="20 % - Akzent6 2 6 2 2 2" xfId="7038" xr:uid="{00000000-0005-0000-0000-0000F0360000}"/>
    <cellStyle name="20 % - Akzent6 2 6 2 2 2 2" xfId="39064" xr:uid="{00000000-0005-0000-0000-0000F1360000}"/>
    <cellStyle name="20 % - Akzent6 2 6 2 2 3" xfId="28243" xr:uid="{00000000-0005-0000-0000-0000F2360000}"/>
    <cellStyle name="20 % - Akzent6 2 6 2 3" xfId="7039" xr:uid="{00000000-0005-0000-0000-0000F3360000}"/>
    <cellStyle name="20 % - Akzent6 2 6 2 3 2" xfId="33664" xr:uid="{00000000-0005-0000-0000-0000F4360000}"/>
    <cellStyle name="20 % - Akzent6 2 6 2 4" xfId="22842" xr:uid="{00000000-0005-0000-0000-0000F5360000}"/>
    <cellStyle name="20 % - Akzent6 2 6 3" xfId="7040" xr:uid="{00000000-0005-0000-0000-0000F6360000}"/>
    <cellStyle name="20 % - Akzent6 2 6 3 2" xfId="7041" xr:uid="{00000000-0005-0000-0000-0000F7360000}"/>
    <cellStyle name="20 % - Akzent6 2 6 3 2 2" xfId="7042" xr:uid="{00000000-0005-0000-0000-0000F8360000}"/>
    <cellStyle name="20 % - Akzent6 2 6 3 2 2 2" xfId="39722" xr:uid="{00000000-0005-0000-0000-0000F9360000}"/>
    <cellStyle name="20 % - Akzent6 2 6 3 2 3" xfId="28901" xr:uid="{00000000-0005-0000-0000-0000FA360000}"/>
    <cellStyle name="20 % - Akzent6 2 6 3 3" xfId="7043" xr:uid="{00000000-0005-0000-0000-0000FB360000}"/>
    <cellStyle name="20 % - Akzent6 2 6 3 3 2" xfId="34322" xr:uid="{00000000-0005-0000-0000-0000FC360000}"/>
    <cellStyle name="20 % - Akzent6 2 6 3 4" xfId="23500" xr:uid="{00000000-0005-0000-0000-0000FD360000}"/>
    <cellStyle name="20 % - Akzent6 2 6 4" xfId="7044" xr:uid="{00000000-0005-0000-0000-0000FE360000}"/>
    <cellStyle name="20 % - Akzent6 2 6 4 2" xfId="7045" xr:uid="{00000000-0005-0000-0000-0000FF360000}"/>
    <cellStyle name="20 % - Akzent6 2 6 4 2 2" xfId="7046" xr:uid="{00000000-0005-0000-0000-000000370000}"/>
    <cellStyle name="20 % - Akzent6 2 6 4 2 2 2" xfId="40396" xr:uid="{00000000-0005-0000-0000-000001370000}"/>
    <cellStyle name="20 % - Akzent6 2 6 4 2 3" xfId="29575" xr:uid="{00000000-0005-0000-0000-000002370000}"/>
    <cellStyle name="20 % - Akzent6 2 6 4 3" xfId="7047" xr:uid="{00000000-0005-0000-0000-000003370000}"/>
    <cellStyle name="20 % - Akzent6 2 6 4 3 2" xfId="34996" xr:uid="{00000000-0005-0000-0000-000004370000}"/>
    <cellStyle name="20 % - Akzent6 2 6 4 4" xfId="24174" xr:uid="{00000000-0005-0000-0000-000005370000}"/>
    <cellStyle name="20 % - Akzent6 2 6 5" xfId="7048" xr:uid="{00000000-0005-0000-0000-000006370000}"/>
    <cellStyle name="20 % - Akzent6 2 6 5 2" xfId="7049" xr:uid="{00000000-0005-0000-0000-000007370000}"/>
    <cellStyle name="20 % - Akzent6 2 6 5 2 2" xfId="7050" xr:uid="{00000000-0005-0000-0000-000008370000}"/>
    <cellStyle name="20 % - Akzent6 2 6 5 2 2 2" xfId="41070" xr:uid="{00000000-0005-0000-0000-000009370000}"/>
    <cellStyle name="20 % - Akzent6 2 6 5 2 3" xfId="30249" xr:uid="{00000000-0005-0000-0000-00000A370000}"/>
    <cellStyle name="20 % - Akzent6 2 6 5 3" xfId="7051" xr:uid="{00000000-0005-0000-0000-00000B370000}"/>
    <cellStyle name="20 % - Akzent6 2 6 5 3 2" xfId="35670" xr:uid="{00000000-0005-0000-0000-00000C370000}"/>
    <cellStyle name="20 % - Akzent6 2 6 5 4" xfId="24848" xr:uid="{00000000-0005-0000-0000-00000D370000}"/>
    <cellStyle name="20 % - Akzent6 2 6 6" xfId="7052" xr:uid="{00000000-0005-0000-0000-00000E370000}"/>
    <cellStyle name="20 % - Akzent6 2 6 6 2" xfId="7053" xr:uid="{00000000-0005-0000-0000-00000F370000}"/>
    <cellStyle name="20 % - Akzent6 2 6 6 2 2" xfId="7054" xr:uid="{00000000-0005-0000-0000-000010370000}"/>
    <cellStyle name="20 % - Akzent6 2 6 6 2 2 2" xfId="41744" xr:uid="{00000000-0005-0000-0000-000011370000}"/>
    <cellStyle name="20 % - Akzent6 2 6 6 2 3" xfId="30923" xr:uid="{00000000-0005-0000-0000-000012370000}"/>
    <cellStyle name="20 % - Akzent6 2 6 6 3" xfId="7055" xr:uid="{00000000-0005-0000-0000-000013370000}"/>
    <cellStyle name="20 % - Akzent6 2 6 6 3 2" xfId="36344" xr:uid="{00000000-0005-0000-0000-000014370000}"/>
    <cellStyle name="20 % - Akzent6 2 6 6 4" xfId="25522" xr:uid="{00000000-0005-0000-0000-000015370000}"/>
    <cellStyle name="20 % - Akzent6 2 6 7" xfId="7056" xr:uid="{00000000-0005-0000-0000-000016370000}"/>
    <cellStyle name="20 % - Akzent6 2 6 7 2" xfId="7057" xr:uid="{00000000-0005-0000-0000-000017370000}"/>
    <cellStyle name="20 % - Akzent6 2 6 7 2 2" xfId="7058" xr:uid="{00000000-0005-0000-0000-000018370000}"/>
    <cellStyle name="20 % - Akzent6 2 6 7 2 2 2" xfId="42418" xr:uid="{00000000-0005-0000-0000-000019370000}"/>
    <cellStyle name="20 % - Akzent6 2 6 7 2 3" xfId="31597" xr:uid="{00000000-0005-0000-0000-00001A370000}"/>
    <cellStyle name="20 % - Akzent6 2 6 7 3" xfId="7059" xr:uid="{00000000-0005-0000-0000-00001B370000}"/>
    <cellStyle name="20 % - Akzent6 2 6 7 3 2" xfId="37018" xr:uid="{00000000-0005-0000-0000-00001C370000}"/>
    <cellStyle name="20 % - Akzent6 2 6 7 4" xfId="26196" xr:uid="{00000000-0005-0000-0000-00001D370000}"/>
    <cellStyle name="20 % - Akzent6 2 6 8" xfId="7060" xr:uid="{00000000-0005-0000-0000-00001E370000}"/>
    <cellStyle name="20 % - Akzent6 2 6 8 2" xfId="7061" xr:uid="{00000000-0005-0000-0000-00001F370000}"/>
    <cellStyle name="20 % - Akzent6 2 6 8 2 2" xfId="7062" xr:uid="{00000000-0005-0000-0000-000020370000}"/>
    <cellStyle name="20 % - Akzent6 2 6 8 2 2 2" xfId="43111" xr:uid="{00000000-0005-0000-0000-000021370000}"/>
    <cellStyle name="20 % - Akzent6 2 6 8 2 3" xfId="32290" xr:uid="{00000000-0005-0000-0000-000022370000}"/>
    <cellStyle name="20 % - Akzent6 2 6 8 3" xfId="7063" xr:uid="{00000000-0005-0000-0000-000023370000}"/>
    <cellStyle name="20 % - Akzent6 2 6 8 3 2" xfId="37710" xr:uid="{00000000-0005-0000-0000-000024370000}"/>
    <cellStyle name="20 % - Akzent6 2 6 8 4" xfId="26889" xr:uid="{00000000-0005-0000-0000-000025370000}"/>
    <cellStyle name="20 % - Akzent6 2 6 9" xfId="7064" xr:uid="{00000000-0005-0000-0000-000026370000}"/>
    <cellStyle name="20 % - Akzent6 2 6 9 2" xfId="7065" xr:uid="{00000000-0005-0000-0000-000027370000}"/>
    <cellStyle name="20 % - Akzent6 2 6 9 2 2" xfId="38386" xr:uid="{00000000-0005-0000-0000-000028370000}"/>
    <cellStyle name="20 % - Akzent6 2 6 9 3" xfId="27565" xr:uid="{00000000-0005-0000-0000-000029370000}"/>
    <cellStyle name="20 % - Akzent6 2 7" xfId="7066" xr:uid="{00000000-0005-0000-0000-00002A370000}"/>
    <cellStyle name="20 % - Akzent6 2 7 2" xfId="7067" xr:uid="{00000000-0005-0000-0000-00002B370000}"/>
    <cellStyle name="20 % - Akzent6 2 7 2 2" xfId="7068" xr:uid="{00000000-0005-0000-0000-00002C370000}"/>
    <cellStyle name="20 % - Akzent6 2 7 2 2 2" xfId="38669" xr:uid="{00000000-0005-0000-0000-00002D370000}"/>
    <cellStyle name="20 % - Akzent6 2 7 2 3" xfId="27848" xr:uid="{00000000-0005-0000-0000-00002E370000}"/>
    <cellStyle name="20 % - Akzent6 2 7 3" xfId="7069" xr:uid="{00000000-0005-0000-0000-00002F370000}"/>
    <cellStyle name="20 % - Akzent6 2 7 3 2" xfId="33269" xr:uid="{00000000-0005-0000-0000-000030370000}"/>
    <cellStyle name="20 % - Akzent6 2 7 4" xfId="22447" xr:uid="{00000000-0005-0000-0000-000031370000}"/>
    <cellStyle name="20 % - Akzent6 2 8" xfId="7070" xr:uid="{00000000-0005-0000-0000-000032370000}"/>
    <cellStyle name="20 % - Akzent6 2 8 2" xfId="7071" xr:uid="{00000000-0005-0000-0000-000033370000}"/>
    <cellStyle name="20 % - Akzent6 2 8 2 2" xfId="7072" xr:uid="{00000000-0005-0000-0000-000034370000}"/>
    <cellStyle name="20 % - Akzent6 2 8 2 2 2" xfId="39327" xr:uid="{00000000-0005-0000-0000-000035370000}"/>
    <cellStyle name="20 % - Akzent6 2 8 2 3" xfId="28506" xr:uid="{00000000-0005-0000-0000-000036370000}"/>
    <cellStyle name="20 % - Akzent6 2 8 3" xfId="7073" xr:uid="{00000000-0005-0000-0000-000037370000}"/>
    <cellStyle name="20 % - Akzent6 2 8 3 2" xfId="33927" xr:uid="{00000000-0005-0000-0000-000038370000}"/>
    <cellStyle name="20 % - Akzent6 2 8 4" xfId="23105" xr:uid="{00000000-0005-0000-0000-000039370000}"/>
    <cellStyle name="20 % - Akzent6 2 9" xfId="7074" xr:uid="{00000000-0005-0000-0000-00003A370000}"/>
    <cellStyle name="20 % - Akzent6 2 9 2" xfId="7075" xr:uid="{00000000-0005-0000-0000-00003B370000}"/>
    <cellStyle name="20 % - Akzent6 2 9 2 2" xfId="7076" xr:uid="{00000000-0005-0000-0000-00003C370000}"/>
    <cellStyle name="20 % - Akzent6 2 9 2 2 2" xfId="40003" xr:uid="{00000000-0005-0000-0000-00003D370000}"/>
    <cellStyle name="20 % - Akzent6 2 9 2 3" xfId="29182" xr:uid="{00000000-0005-0000-0000-00003E370000}"/>
    <cellStyle name="20 % - Akzent6 2 9 3" xfId="7077" xr:uid="{00000000-0005-0000-0000-00003F370000}"/>
    <cellStyle name="20 % - Akzent6 2 9 3 2" xfId="34603" xr:uid="{00000000-0005-0000-0000-000040370000}"/>
    <cellStyle name="20 % - Akzent6 2 9 4" xfId="23781" xr:uid="{00000000-0005-0000-0000-000041370000}"/>
    <cellStyle name="20 % - Akzent6 3" xfId="7078" xr:uid="{00000000-0005-0000-0000-000042370000}"/>
    <cellStyle name="20 % - Akzent6 3 10" xfId="7079" xr:uid="{00000000-0005-0000-0000-000043370000}"/>
    <cellStyle name="20 % - Akzent6 3 10 2" xfId="7080" xr:uid="{00000000-0005-0000-0000-000044370000}"/>
    <cellStyle name="20 % - Akzent6 3 10 2 2" xfId="7081" xr:uid="{00000000-0005-0000-0000-000045370000}"/>
    <cellStyle name="20 % - Akzent6 3 10 2 2 2" xfId="41363" xr:uid="{00000000-0005-0000-0000-000046370000}"/>
    <cellStyle name="20 % - Akzent6 3 10 2 3" xfId="30542" xr:uid="{00000000-0005-0000-0000-000047370000}"/>
    <cellStyle name="20 % - Akzent6 3 10 3" xfId="7082" xr:uid="{00000000-0005-0000-0000-000048370000}"/>
    <cellStyle name="20 % - Akzent6 3 10 3 2" xfId="35963" xr:uid="{00000000-0005-0000-0000-000049370000}"/>
    <cellStyle name="20 % - Akzent6 3 10 4" xfId="25141" xr:uid="{00000000-0005-0000-0000-00004A370000}"/>
    <cellStyle name="20 % - Akzent6 3 11" xfId="7083" xr:uid="{00000000-0005-0000-0000-00004B370000}"/>
    <cellStyle name="20 % - Akzent6 3 11 2" xfId="7084" xr:uid="{00000000-0005-0000-0000-00004C370000}"/>
    <cellStyle name="20 % - Akzent6 3 11 2 2" xfId="7085" xr:uid="{00000000-0005-0000-0000-00004D370000}"/>
    <cellStyle name="20 % - Akzent6 3 11 2 2 2" xfId="42037" xr:uid="{00000000-0005-0000-0000-00004E370000}"/>
    <cellStyle name="20 % - Akzent6 3 11 2 3" xfId="31216" xr:uid="{00000000-0005-0000-0000-00004F370000}"/>
    <cellStyle name="20 % - Akzent6 3 11 3" xfId="7086" xr:uid="{00000000-0005-0000-0000-000050370000}"/>
    <cellStyle name="20 % - Akzent6 3 11 3 2" xfId="36637" xr:uid="{00000000-0005-0000-0000-000051370000}"/>
    <cellStyle name="20 % - Akzent6 3 11 4" xfId="25815" xr:uid="{00000000-0005-0000-0000-000052370000}"/>
    <cellStyle name="20 % - Akzent6 3 12" xfId="7087" xr:uid="{00000000-0005-0000-0000-000053370000}"/>
    <cellStyle name="20 % - Akzent6 3 12 2" xfId="7088" xr:uid="{00000000-0005-0000-0000-000054370000}"/>
    <cellStyle name="20 % - Akzent6 3 12 2 2" xfId="7089" xr:uid="{00000000-0005-0000-0000-000055370000}"/>
    <cellStyle name="20 % - Akzent6 3 12 2 2 2" xfId="42730" xr:uid="{00000000-0005-0000-0000-000056370000}"/>
    <cellStyle name="20 % - Akzent6 3 12 2 3" xfId="31909" xr:uid="{00000000-0005-0000-0000-000057370000}"/>
    <cellStyle name="20 % - Akzent6 3 12 3" xfId="7090" xr:uid="{00000000-0005-0000-0000-000058370000}"/>
    <cellStyle name="20 % - Akzent6 3 12 3 2" xfId="37329" xr:uid="{00000000-0005-0000-0000-000059370000}"/>
    <cellStyle name="20 % - Akzent6 3 12 4" xfId="26508" xr:uid="{00000000-0005-0000-0000-00005A370000}"/>
    <cellStyle name="20 % - Akzent6 3 13" xfId="7091" xr:uid="{00000000-0005-0000-0000-00005B370000}"/>
    <cellStyle name="20 % - Akzent6 3 13 2" xfId="7092" xr:uid="{00000000-0005-0000-0000-00005C370000}"/>
    <cellStyle name="20 % - Akzent6 3 13 2 2" xfId="38005" xr:uid="{00000000-0005-0000-0000-00005D370000}"/>
    <cellStyle name="20 % - Akzent6 3 13 3" xfId="27184" xr:uid="{00000000-0005-0000-0000-00005E370000}"/>
    <cellStyle name="20 % - Akzent6 3 14" xfId="7093" xr:uid="{00000000-0005-0000-0000-00005F370000}"/>
    <cellStyle name="20 % - Akzent6 3 14 2" xfId="32605" xr:uid="{00000000-0005-0000-0000-000060370000}"/>
    <cellStyle name="20 % - Akzent6 3 15" xfId="21783" xr:uid="{00000000-0005-0000-0000-000061370000}"/>
    <cellStyle name="20 % - Akzent6 3 2" xfId="7094" xr:uid="{00000000-0005-0000-0000-000062370000}"/>
    <cellStyle name="20 % - Akzent6 3 2 10" xfId="7095" xr:uid="{00000000-0005-0000-0000-000063370000}"/>
    <cellStyle name="20 % - Akzent6 3 2 10 2" xfId="7096" xr:uid="{00000000-0005-0000-0000-000064370000}"/>
    <cellStyle name="20 % - Akzent6 3 2 10 2 2" xfId="7097" xr:uid="{00000000-0005-0000-0000-000065370000}"/>
    <cellStyle name="20 % - Akzent6 3 2 10 2 2 2" xfId="42102" xr:uid="{00000000-0005-0000-0000-000066370000}"/>
    <cellStyle name="20 % - Akzent6 3 2 10 2 3" xfId="31281" xr:uid="{00000000-0005-0000-0000-000067370000}"/>
    <cellStyle name="20 % - Akzent6 3 2 10 3" xfId="7098" xr:uid="{00000000-0005-0000-0000-000068370000}"/>
    <cellStyle name="20 % - Akzent6 3 2 10 3 2" xfId="36702" xr:uid="{00000000-0005-0000-0000-000069370000}"/>
    <cellStyle name="20 % - Akzent6 3 2 10 4" xfId="25880" xr:uid="{00000000-0005-0000-0000-00006A370000}"/>
    <cellStyle name="20 % - Akzent6 3 2 11" xfId="7099" xr:uid="{00000000-0005-0000-0000-00006B370000}"/>
    <cellStyle name="20 % - Akzent6 3 2 11 2" xfId="7100" xr:uid="{00000000-0005-0000-0000-00006C370000}"/>
    <cellStyle name="20 % - Akzent6 3 2 11 2 2" xfId="7101" xr:uid="{00000000-0005-0000-0000-00006D370000}"/>
    <cellStyle name="20 % - Akzent6 3 2 11 2 2 2" xfId="42795" xr:uid="{00000000-0005-0000-0000-00006E370000}"/>
    <cellStyle name="20 % - Akzent6 3 2 11 2 3" xfId="31974" xr:uid="{00000000-0005-0000-0000-00006F370000}"/>
    <cellStyle name="20 % - Akzent6 3 2 11 3" xfId="7102" xr:uid="{00000000-0005-0000-0000-000070370000}"/>
    <cellStyle name="20 % - Akzent6 3 2 11 3 2" xfId="37394" xr:uid="{00000000-0005-0000-0000-000071370000}"/>
    <cellStyle name="20 % - Akzent6 3 2 11 4" xfId="26573" xr:uid="{00000000-0005-0000-0000-000072370000}"/>
    <cellStyle name="20 % - Akzent6 3 2 12" xfId="7103" xr:uid="{00000000-0005-0000-0000-000073370000}"/>
    <cellStyle name="20 % - Akzent6 3 2 12 2" xfId="7104" xr:uid="{00000000-0005-0000-0000-000074370000}"/>
    <cellStyle name="20 % - Akzent6 3 2 12 2 2" xfId="38070" xr:uid="{00000000-0005-0000-0000-000075370000}"/>
    <cellStyle name="20 % - Akzent6 3 2 12 3" xfId="27249" xr:uid="{00000000-0005-0000-0000-000076370000}"/>
    <cellStyle name="20 % - Akzent6 3 2 13" xfId="7105" xr:uid="{00000000-0005-0000-0000-000077370000}"/>
    <cellStyle name="20 % - Akzent6 3 2 13 2" xfId="32670" xr:uid="{00000000-0005-0000-0000-000078370000}"/>
    <cellStyle name="20 % - Akzent6 3 2 14" xfId="21848" xr:uid="{00000000-0005-0000-0000-000079370000}"/>
    <cellStyle name="20 % - Akzent6 3 2 2" xfId="7106" xr:uid="{00000000-0005-0000-0000-00007A370000}"/>
    <cellStyle name="20 % - Akzent6 3 2 2 10" xfId="7107" xr:uid="{00000000-0005-0000-0000-00007B370000}"/>
    <cellStyle name="20 % - Akzent6 3 2 2 10 2" xfId="7108" xr:uid="{00000000-0005-0000-0000-00007C370000}"/>
    <cellStyle name="20 % - Akzent6 3 2 2 10 2 2" xfId="38202" xr:uid="{00000000-0005-0000-0000-00007D370000}"/>
    <cellStyle name="20 % - Akzent6 3 2 2 10 3" xfId="27381" xr:uid="{00000000-0005-0000-0000-00007E370000}"/>
    <cellStyle name="20 % - Akzent6 3 2 2 11" xfId="7109" xr:uid="{00000000-0005-0000-0000-00007F370000}"/>
    <cellStyle name="20 % - Akzent6 3 2 2 11 2" xfId="32802" xr:uid="{00000000-0005-0000-0000-000080370000}"/>
    <cellStyle name="20 % - Akzent6 3 2 2 12" xfId="21980" xr:uid="{00000000-0005-0000-0000-000081370000}"/>
    <cellStyle name="20 % - Akzent6 3 2 2 2" xfId="7110" xr:uid="{00000000-0005-0000-0000-000082370000}"/>
    <cellStyle name="20 % - Akzent6 3 2 2 2 10" xfId="7111" xr:uid="{00000000-0005-0000-0000-000083370000}"/>
    <cellStyle name="20 % - Akzent6 3 2 2 2 10 2" xfId="33197" xr:uid="{00000000-0005-0000-0000-000084370000}"/>
    <cellStyle name="20 % - Akzent6 3 2 2 2 11" xfId="22375" xr:uid="{00000000-0005-0000-0000-000085370000}"/>
    <cellStyle name="20 % - Akzent6 3 2 2 2 2" xfId="7112" xr:uid="{00000000-0005-0000-0000-000086370000}"/>
    <cellStyle name="20 % - Akzent6 3 2 2 2 2 2" xfId="7113" xr:uid="{00000000-0005-0000-0000-000087370000}"/>
    <cellStyle name="20 % - Akzent6 3 2 2 2 2 2 2" xfId="7114" xr:uid="{00000000-0005-0000-0000-000088370000}"/>
    <cellStyle name="20 % - Akzent6 3 2 2 2 2 2 2 2" xfId="39275" xr:uid="{00000000-0005-0000-0000-000089370000}"/>
    <cellStyle name="20 % - Akzent6 3 2 2 2 2 2 3" xfId="28454" xr:uid="{00000000-0005-0000-0000-00008A370000}"/>
    <cellStyle name="20 % - Akzent6 3 2 2 2 2 3" xfId="7115" xr:uid="{00000000-0005-0000-0000-00008B370000}"/>
    <cellStyle name="20 % - Akzent6 3 2 2 2 2 3 2" xfId="33875" xr:uid="{00000000-0005-0000-0000-00008C370000}"/>
    <cellStyle name="20 % - Akzent6 3 2 2 2 2 4" xfId="23053" xr:uid="{00000000-0005-0000-0000-00008D370000}"/>
    <cellStyle name="20 % - Akzent6 3 2 2 2 3" xfId="7116" xr:uid="{00000000-0005-0000-0000-00008E370000}"/>
    <cellStyle name="20 % - Akzent6 3 2 2 2 3 2" xfId="7117" xr:uid="{00000000-0005-0000-0000-00008F370000}"/>
    <cellStyle name="20 % - Akzent6 3 2 2 2 3 2 2" xfId="7118" xr:uid="{00000000-0005-0000-0000-000090370000}"/>
    <cellStyle name="20 % - Akzent6 3 2 2 2 3 2 2 2" xfId="39933" xr:uid="{00000000-0005-0000-0000-000091370000}"/>
    <cellStyle name="20 % - Akzent6 3 2 2 2 3 2 3" xfId="29112" xr:uid="{00000000-0005-0000-0000-000092370000}"/>
    <cellStyle name="20 % - Akzent6 3 2 2 2 3 3" xfId="7119" xr:uid="{00000000-0005-0000-0000-000093370000}"/>
    <cellStyle name="20 % - Akzent6 3 2 2 2 3 3 2" xfId="34533" xr:uid="{00000000-0005-0000-0000-000094370000}"/>
    <cellStyle name="20 % - Akzent6 3 2 2 2 3 4" xfId="23711" xr:uid="{00000000-0005-0000-0000-000095370000}"/>
    <cellStyle name="20 % - Akzent6 3 2 2 2 4" xfId="7120" xr:uid="{00000000-0005-0000-0000-000096370000}"/>
    <cellStyle name="20 % - Akzent6 3 2 2 2 4 2" xfId="7121" xr:uid="{00000000-0005-0000-0000-000097370000}"/>
    <cellStyle name="20 % - Akzent6 3 2 2 2 4 2 2" xfId="7122" xr:uid="{00000000-0005-0000-0000-000098370000}"/>
    <cellStyle name="20 % - Akzent6 3 2 2 2 4 2 2 2" xfId="40607" xr:uid="{00000000-0005-0000-0000-000099370000}"/>
    <cellStyle name="20 % - Akzent6 3 2 2 2 4 2 3" xfId="29786" xr:uid="{00000000-0005-0000-0000-00009A370000}"/>
    <cellStyle name="20 % - Akzent6 3 2 2 2 4 3" xfId="7123" xr:uid="{00000000-0005-0000-0000-00009B370000}"/>
    <cellStyle name="20 % - Akzent6 3 2 2 2 4 3 2" xfId="35207" xr:uid="{00000000-0005-0000-0000-00009C370000}"/>
    <cellStyle name="20 % - Akzent6 3 2 2 2 4 4" xfId="24385" xr:uid="{00000000-0005-0000-0000-00009D370000}"/>
    <cellStyle name="20 % - Akzent6 3 2 2 2 5" xfId="7124" xr:uid="{00000000-0005-0000-0000-00009E370000}"/>
    <cellStyle name="20 % - Akzent6 3 2 2 2 5 2" xfId="7125" xr:uid="{00000000-0005-0000-0000-00009F370000}"/>
    <cellStyle name="20 % - Akzent6 3 2 2 2 5 2 2" xfId="7126" xr:uid="{00000000-0005-0000-0000-0000A0370000}"/>
    <cellStyle name="20 % - Akzent6 3 2 2 2 5 2 2 2" xfId="41281" xr:uid="{00000000-0005-0000-0000-0000A1370000}"/>
    <cellStyle name="20 % - Akzent6 3 2 2 2 5 2 3" xfId="30460" xr:uid="{00000000-0005-0000-0000-0000A2370000}"/>
    <cellStyle name="20 % - Akzent6 3 2 2 2 5 3" xfId="7127" xr:uid="{00000000-0005-0000-0000-0000A3370000}"/>
    <cellStyle name="20 % - Akzent6 3 2 2 2 5 3 2" xfId="35881" xr:uid="{00000000-0005-0000-0000-0000A4370000}"/>
    <cellStyle name="20 % - Akzent6 3 2 2 2 5 4" xfId="25059" xr:uid="{00000000-0005-0000-0000-0000A5370000}"/>
    <cellStyle name="20 % - Akzent6 3 2 2 2 6" xfId="7128" xr:uid="{00000000-0005-0000-0000-0000A6370000}"/>
    <cellStyle name="20 % - Akzent6 3 2 2 2 6 2" xfId="7129" xr:uid="{00000000-0005-0000-0000-0000A7370000}"/>
    <cellStyle name="20 % - Akzent6 3 2 2 2 6 2 2" xfId="7130" xr:uid="{00000000-0005-0000-0000-0000A8370000}"/>
    <cellStyle name="20 % - Akzent6 3 2 2 2 6 2 2 2" xfId="41955" xr:uid="{00000000-0005-0000-0000-0000A9370000}"/>
    <cellStyle name="20 % - Akzent6 3 2 2 2 6 2 3" xfId="31134" xr:uid="{00000000-0005-0000-0000-0000AA370000}"/>
    <cellStyle name="20 % - Akzent6 3 2 2 2 6 3" xfId="7131" xr:uid="{00000000-0005-0000-0000-0000AB370000}"/>
    <cellStyle name="20 % - Akzent6 3 2 2 2 6 3 2" xfId="36555" xr:uid="{00000000-0005-0000-0000-0000AC370000}"/>
    <cellStyle name="20 % - Akzent6 3 2 2 2 6 4" xfId="25733" xr:uid="{00000000-0005-0000-0000-0000AD370000}"/>
    <cellStyle name="20 % - Akzent6 3 2 2 2 7" xfId="7132" xr:uid="{00000000-0005-0000-0000-0000AE370000}"/>
    <cellStyle name="20 % - Akzent6 3 2 2 2 7 2" xfId="7133" xr:uid="{00000000-0005-0000-0000-0000AF370000}"/>
    <cellStyle name="20 % - Akzent6 3 2 2 2 7 2 2" xfId="7134" xr:uid="{00000000-0005-0000-0000-0000B0370000}"/>
    <cellStyle name="20 % - Akzent6 3 2 2 2 7 2 2 2" xfId="42629" xr:uid="{00000000-0005-0000-0000-0000B1370000}"/>
    <cellStyle name="20 % - Akzent6 3 2 2 2 7 2 3" xfId="31808" xr:uid="{00000000-0005-0000-0000-0000B2370000}"/>
    <cellStyle name="20 % - Akzent6 3 2 2 2 7 3" xfId="7135" xr:uid="{00000000-0005-0000-0000-0000B3370000}"/>
    <cellStyle name="20 % - Akzent6 3 2 2 2 7 3 2" xfId="37229" xr:uid="{00000000-0005-0000-0000-0000B4370000}"/>
    <cellStyle name="20 % - Akzent6 3 2 2 2 7 4" xfId="26407" xr:uid="{00000000-0005-0000-0000-0000B5370000}"/>
    <cellStyle name="20 % - Akzent6 3 2 2 2 8" xfId="7136" xr:uid="{00000000-0005-0000-0000-0000B6370000}"/>
    <cellStyle name="20 % - Akzent6 3 2 2 2 8 2" xfId="7137" xr:uid="{00000000-0005-0000-0000-0000B7370000}"/>
    <cellStyle name="20 % - Akzent6 3 2 2 2 8 2 2" xfId="7138" xr:uid="{00000000-0005-0000-0000-0000B8370000}"/>
    <cellStyle name="20 % - Akzent6 3 2 2 2 8 2 2 2" xfId="43322" xr:uid="{00000000-0005-0000-0000-0000B9370000}"/>
    <cellStyle name="20 % - Akzent6 3 2 2 2 8 2 3" xfId="32501" xr:uid="{00000000-0005-0000-0000-0000BA370000}"/>
    <cellStyle name="20 % - Akzent6 3 2 2 2 8 3" xfId="7139" xr:uid="{00000000-0005-0000-0000-0000BB370000}"/>
    <cellStyle name="20 % - Akzent6 3 2 2 2 8 3 2" xfId="37921" xr:uid="{00000000-0005-0000-0000-0000BC370000}"/>
    <cellStyle name="20 % - Akzent6 3 2 2 2 8 4" xfId="27100" xr:uid="{00000000-0005-0000-0000-0000BD370000}"/>
    <cellStyle name="20 % - Akzent6 3 2 2 2 9" xfId="7140" xr:uid="{00000000-0005-0000-0000-0000BE370000}"/>
    <cellStyle name="20 % - Akzent6 3 2 2 2 9 2" xfId="7141" xr:uid="{00000000-0005-0000-0000-0000BF370000}"/>
    <cellStyle name="20 % - Akzent6 3 2 2 2 9 2 2" xfId="38597" xr:uid="{00000000-0005-0000-0000-0000C0370000}"/>
    <cellStyle name="20 % - Akzent6 3 2 2 2 9 3" xfId="27776" xr:uid="{00000000-0005-0000-0000-0000C1370000}"/>
    <cellStyle name="20 % - Akzent6 3 2 2 3" xfId="7142" xr:uid="{00000000-0005-0000-0000-0000C2370000}"/>
    <cellStyle name="20 % - Akzent6 3 2 2 3 2" xfId="7143" xr:uid="{00000000-0005-0000-0000-0000C3370000}"/>
    <cellStyle name="20 % - Akzent6 3 2 2 3 2 2" xfId="7144" xr:uid="{00000000-0005-0000-0000-0000C4370000}"/>
    <cellStyle name="20 % - Akzent6 3 2 2 3 2 2 2" xfId="38880" xr:uid="{00000000-0005-0000-0000-0000C5370000}"/>
    <cellStyle name="20 % - Akzent6 3 2 2 3 2 3" xfId="28059" xr:uid="{00000000-0005-0000-0000-0000C6370000}"/>
    <cellStyle name="20 % - Akzent6 3 2 2 3 3" xfId="7145" xr:uid="{00000000-0005-0000-0000-0000C7370000}"/>
    <cellStyle name="20 % - Akzent6 3 2 2 3 3 2" xfId="33480" xr:uid="{00000000-0005-0000-0000-0000C8370000}"/>
    <cellStyle name="20 % - Akzent6 3 2 2 3 4" xfId="22658" xr:uid="{00000000-0005-0000-0000-0000C9370000}"/>
    <cellStyle name="20 % - Akzent6 3 2 2 4" xfId="7146" xr:uid="{00000000-0005-0000-0000-0000CA370000}"/>
    <cellStyle name="20 % - Akzent6 3 2 2 4 2" xfId="7147" xr:uid="{00000000-0005-0000-0000-0000CB370000}"/>
    <cellStyle name="20 % - Akzent6 3 2 2 4 2 2" xfId="7148" xr:uid="{00000000-0005-0000-0000-0000CC370000}"/>
    <cellStyle name="20 % - Akzent6 3 2 2 4 2 2 2" xfId="39538" xr:uid="{00000000-0005-0000-0000-0000CD370000}"/>
    <cellStyle name="20 % - Akzent6 3 2 2 4 2 3" xfId="28717" xr:uid="{00000000-0005-0000-0000-0000CE370000}"/>
    <cellStyle name="20 % - Akzent6 3 2 2 4 3" xfId="7149" xr:uid="{00000000-0005-0000-0000-0000CF370000}"/>
    <cellStyle name="20 % - Akzent6 3 2 2 4 3 2" xfId="34138" xr:uid="{00000000-0005-0000-0000-0000D0370000}"/>
    <cellStyle name="20 % - Akzent6 3 2 2 4 4" xfId="23316" xr:uid="{00000000-0005-0000-0000-0000D1370000}"/>
    <cellStyle name="20 % - Akzent6 3 2 2 5" xfId="7150" xr:uid="{00000000-0005-0000-0000-0000D2370000}"/>
    <cellStyle name="20 % - Akzent6 3 2 2 5 2" xfId="7151" xr:uid="{00000000-0005-0000-0000-0000D3370000}"/>
    <cellStyle name="20 % - Akzent6 3 2 2 5 2 2" xfId="7152" xr:uid="{00000000-0005-0000-0000-0000D4370000}"/>
    <cellStyle name="20 % - Akzent6 3 2 2 5 2 2 2" xfId="40212" xr:uid="{00000000-0005-0000-0000-0000D5370000}"/>
    <cellStyle name="20 % - Akzent6 3 2 2 5 2 3" xfId="29391" xr:uid="{00000000-0005-0000-0000-0000D6370000}"/>
    <cellStyle name="20 % - Akzent6 3 2 2 5 3" xfId="7153" xr:uid="{00000000-0005-0000-0000-0000D7370000}"/>
    <cellStyle name="20 % - Akzent6 3 2 2 5 3 2" xfId="34812" xr:uid="{00000000-0005-0000-0000-0000D8370000}"/>
    <cellStyle name="20 % - Akzent6 3 2 2 5 4" xfId="23990" xr:uid="{00000000-0005-0000-0000-0000D9370000}"/>
    <cellStyle name="20 % - Akzent6 3 2 2 6" xfId="7154" xr:uid="{00000000-0005-0000-0000-0000DA370000}"/>
    <cellStyle name="20 % - Akzent6 3 2 2 6 2" xfId="7155" xr:uid="{00000000-0005-0000-0000-0000DB370000}"/>
    <cellStyle name="20 % - Akzent6 3 2 2 6 2 2" xfId="7156" xr:uid="{00000000-0005-0000-0000-0000DC370000}"/>
    <cellStyle name="20 % - Akzent6 3 2 2 6 2 2 2" xfId="40886" xr:uid="{00000000-0005-0000-0000-0000DD370000}"/>
    <cellStyle name="20 % - Akzent6 3 2 2 6 2 3" xfId="30065" xr:uid="{00000000-0005-0000-0000-0000DE370000}"/>
    <cellStyle name="20 % - Akzent6 3 2 2 6 3" xfId="7157" xr:uid="{00000000-0005-0000-0000-0000DF370000}"/>
    <cellStyle name="20 % - Akzent6 3 2 2 6 3 2" xfId="35486" xr:uid="{00000000-0005-0000-0000-0000E0370000}"/>
    <cellStyle name="20 % - Akzent6 3 2 2 6 4" xfId="24664" xr:uid="{00000000-0005-0000-0000-0000E1370000}"/>
    <cellStyle name="20 % - Akzent6 3 2 2 7" xfId="7158" xr:uid="{00000000-0005-0000-0000-0000E2370000}"/>
    <cellStyle name="20 % - Akzent6 3 2 2 7 2" xfId="7159" xr:uid="{00000000-0005-0000-0000-0000E3370000}"/>
    <cellStyle name="20 % - Akzent6 3 2 2 7 2 2" xfId="7160" xr:uid="{00000000-0005-0000-0000-0000E4370000}"/>
    <cellStyle name="20 % - Akzent6 3 2 2 7 2 2 2" xfId="41560" xr:uid="{00000000-0005-0000-0000-0000E5370000}"/>
    <cellStyle name="20 % - Akzent6 3 2 2 7 2 3" xfId="30739" xr:uid="{00000000-0005-0000-0000-0000E6370000}"/>
    <cellStyle name="20 % - Akzent6 3 2 2 7 3" xfId="7161" xr:uid="{00000000-0005-0000-0000-0000E7370000}"/>
    <cellStyle name="20 % - Akzent6 3 2 2 7 3 2" xfId="36160" xr:uid="{00000000-0005-0000-0000-0000E8370000}"/>
    <cellStyle name="20 % - Akzent6 3 2 2 7 4" xfId="25338" xr:uid="{00000000-0005-0000-0000-0000E9370000}"/>
    <cellStyle name="20 % - Akzent6 3 2 2 8" xfId="7162" xr:uid="{00000000-0005-0000-0000-0000EA370000}"/>
    <cellStyle name="20 % - Akzent6 3 2 2 8 2" xfId="7163" xr:uid="{00000000-0005-0000-0000-0000EB370000}"/>
    <cellStyle name="20 % - Akzent6 3 2 2 8 2 2" xfId="7164" xr:uid="{00000000-0005-0000-0000-0000EC370000}"/>
    <cellStyle name="20 % - Akzent6 3 2 2 8 2 2 2" xfId="42234" xr:uid="{00000000-0005-0000-0000-0000ED370000}"/>
    <cellStyle name="20 % - Akzent6 3 2 2 8 2 3" xfId="31413" xr:uid="{00000000-0005-0000-0000-0000EE370000}"/>
    <cellStyle name="20 % - Akzent6 3 2 2 8 3" xfId="7165" xr:uid="{00000000-0005-0000-0000-0000EF370000}"/>
    <cellStyle name="20 % - Akzent6 3 2 2 8 3 2" xfId="36834" xr:uid="{00000000-0005-0000-0000-0000F0370000}"/>
    <cellStyle name="20 % - Akzent6 3 2 2 8 4" xfId="26012" xr:uid="{00000000-0005-0000-0000-0000F1370000}"/>
    <cellStyle name="20 % - Akzent6 3 2 2 9" xfId="7166" xr:uid="{00000000-0005-0000-0000-0000F2370000}"/>
    <cellStyle name="20 % - Akzent6 3 2 2 9 2" xfId="7167" xr:uid="{00000000-0005-0000-0000-0000F3370000}"/>
    <cellStyle name="20 % - Akzent6 3 2 2 9 2 2" xfId="7168" xr:uid="{00000000-0005-0000-0000-0000F4370000}"/>
    <cellStyle name="20 % - Akzent6 3 2 2 9 2 2 2" xfId="42927" xr:uid="{00000000-0005-0000-0000-0000F5370000}"/>
    <cellStyle name="20 % - Akzent6 3 2 2 9 2 3" xfId="32106" xr:uid="{00000000-0005-0000-0000-0000F6370000}"/>
    <cellStyle name="20 % - Akzent6 3 2 2 9 3" xfId="7169" xr:uid="{00000000-0005-0000-0000-0000F7370000}"/>
    <cellStyle name="20 % - Akzent6 3 2 2 9 3 2" xfId="37526" xr:uid="{00000000-0005-0000-0000-0000F8370000}"/>
    <cellStyle name="20 % - Akzent6 3 2 2 9 4" xfId="26705" xr:uid="{00000000-0005-0000-0000-0000F9370000}"/>
    <cellStyle name="20 % - Akzent6 3 2 3" xfId="7170" xr:uid="{00000000-0005-0000-0000-0000FA370000}"/>
    <cellStyle name="20 % - Akzent6 3 2 3 10" xfId="7171" xr:uid="{00000000-0005-0000-0000-0000FB370000}"/>
    <cellStyle name="20 % - Akzent6 3 2 3 10 2" xfId="32934" xr:uid="{00000000-0005-0000-0000-0000FC370000}"/>
    <cellStyle name="20 % - Akzent6 3 2 3 11" xfId="22112" xr:uid="{00000000-0005-0000-0000-0000FD370000}"/>
    <cellStyle name="20 % - Akzent6 3 2 3 2" xfId="7172" xr:uid="{00000000-0005-0000-0000-0000FE370000}"/>
    <cellStyle name="20 % - Akzent6 3 2 3 2 2" xfId="7173" xr:uid="{00000000-0005-0000-0000-0000FF370000}"/>
    <cellStyle name="20 % - Akzent6 3 2 3 2 2 2" xfId="7174" xr:uid="{00000000-0005-0000-0000-000000380000}"/>
    <cellStyle name="20 % - Akzent6 3 2 3 2 2 2 2" xfId="39012" xr:uid="{00000000-0005-0000-0000-000001380000}"/>
    <cellStyle name="20 % - Akzent6 3 2 3 2 2 3" xfId="28191" xr:uid="{00000000-0005-0000-0000-000002380000}"/>
    <cellStyle name="20 % - Akzent6 3 2 3 2 3" xfId="7175" xr:uid="{00000000-0005-0000-0000-000003380000}"/>
    <cellStyle name="20 % - Akzent6 3 2 3 2 3 2" xfId="33612" xr:uid="{00000000-0005-0000-0000-000004380000}"/>
    <cellStyle name="20 % - Akzent6 3 2 3 2 4" xfId="22790" xr:uid="{00000000-0005-0000-0000-000005380000}"/>
    <cellStyle name="20 % - Akzent6 3 2 3 3" xfId="7176" xr:uid="{00000000-0005-0000-0000-000006380000}"/>
    <cellStyle name="20 % - Akzent6 3 2 3 3 2" xfId="7177" xr:uid="{00000000-0005-0000-0000-000007380000}"/>
    <cellStyle name="20 % - Akzent6 3 2 3 3 2 2" xfId="7178" xr:uid="{00000000-0005-0000-0000-000008380000}"/>
    <cellStyle name="20 % - Akzent6 3 2 3 3 2 2 2" xfId="39670" xr:uid="{00000000-0005-0000-0000-000009380000}"/>
    <cellStyle name="20 % - Akzent6 3 2 3 3 2 3" xfId="28849" xr:uid="{00000000-0005-0000-0000-00000A380000}"/>
    <cellStyle name="20 % - Akzent6 3 2 3 3 3" xfId="7179" xr:uid="{00000000-0005-0000-0000-00000B380000}"/>
    <cellStyle name="20 % - Akzent6 3 2 3 3 3 2" xfId="34270" xr:uid="{00000000-0005-0000-0000-00000C380000}"/>
    <cellStyle name="20 % - Akzent6 3 2 3 3 4" xfId="23448" xr:uid="{00000000-0005-0000-0000-00000D380000}"/>
    <cellStyle name="20 % - Akzent6 3 2 3 4" xfId="7180" xr:uid="{00000000-0005-0000-0000-00000E380000}"/>
    <cellStyle name="20 % - Akzent6 3 2 3 4 2" xfId="7181" xr:uid="{00000000-0005-0000-0000-00000F380000}"/>
    <cellStyle name="20 % - Akzent6 3 2 3 4 2 2" xfId="7182" xr:uid="{00000000-0005-0000-0000-000010380000}"/>
    <cellStyle name="20 % - Akzent6 3 2 3 4 2 2 2" xfId="40344" xr:uid="{00000000-0005-0000-0000-000011380000}"/>
    <cellStyle name="20 % - Akzent6 3 2 3 4 2 3" xfId="29523" xr:uid="{00000000-0005-0000-0000-000012380000}"/>
    <cellStyle name="20 % - Akzent6 3 2 3 4 3" xfId="7183" xr:uid="{00000000-0005-0000-0000-000013380000}"/>
    <cellStyle name="20 % - Akzent6 3 2 3 4 3 2" xfId="34944" xr:uid="{00000000-0005-0000-0000-000014380000}"/>
    <cellStyle name="20 % - Akzent6 3 2 3 4 4" xfId="24122" xr:uid="{00000000-0005-0000-0000-000015380000}"/>
    <cellStyle name="20 % - Akzent6 3 2 3 5" xfId="7184" xr:uid="{00000000-0005-0000-0000-000016380000}"/>
    <cellStyle name="20 % - Akzent6 3 2 3 5 2" xfId="7185" xr:uid="{00000000-0005-0000-0000-000017380000}"/>
    <cellStyle name="20 % - Akzent6 3 2 3 5 2 2" xfId="7186" xr:uid="{00000000-0005-0000-0000-000018380000}"/>
    <cellStyle name="20 % - Akzent6 3 2 3 5 2 2 2" xfId="41018" xr:uid="{00000000-0005-0000-0000-000019380000}"/>
    <cellStyle name="20 % - Akzent6 3 2 3 5 2 3" xfId="30197" xr:uid="{00000000-0005-0000-0000-00001A380000}"/>
    <cellStyle name="20 % - Akzent6 3 2 3 5 3" xfId="7187" xr:uid="{00000000-0005-0000-0000-00001B380000}"/>
    <cellStyle name="20 % - Akzent6 3 2 3 5 3 2" xfId="35618" xr:uid="{00000000-0005-0000-0000-00001C380000}"/>
    <cellStyle name="20 % - Akzent6 3 2 3 5 4" xfId="24796" xr:uid="{00000000-0005-0000-0000-00001D380000}"/>
    <cellStyle name="20 % - Akzent6 3 2 3 6" xfId="7188" xr:uid="{00000000-0005-0000-0000-00001E380000}"/>
    <cellStyle name="20 % - Akzent6 3 2 3 6 2" xfId="7189" xr:uid="{00000000-0005-0000-0000-00001F380000}"/>
    <cellStyle name="20 % - Akzent6 3 2 3 6 2 2" xfId="7190" xr:uid="{00000000-0005-0000-0000-000020380000}"/>
    <cellStyle name="20 % - Akzent6 3 2 3 6 2 2 2" xfId="41692" xr:uid="{00000000-0005-0000-0000-000021380000}"/>
    <cellStyle name="20 % - Akzent6 3 2 3 6 2 3" xfId="30871" xr:uid="{00000000-0005-0000-0000-000022380000}"/>
    <cellStyle name="20 % - Akzent6 3 2 3 6 3" xfId="7191" xr:uid="{00000000-0005-0000-0000-000023380000}"/>
    <cellStyle name="20 % - Akzent6 3 2 3 6 3 2" xfId="36292" xr:uid="{00000000-0005-0000-0000-000024380000}"/>
    <cellStyle name="20 % - Akzent6 3 2 3 6 4" xfId="25470" xr:uid="{00000000-0005-0000-0000-000025380000}"/>
    <cellStyle name="20 % - Akzent6 3 2 3 7" xfId="7192" xr:uid="{00000000-0005-0000-0000-000026380000}"/>
    <cellStyle name="20 % - Akzent6 3 2 3 7 2" xfId="7193" xr:uid="{00000000-0005-0000-0000-000027380000}"/>
    <cellStyle name="20 % - Akzent6 3 2 3 7 2 2" xfId="7194" xr:uid="{00000000-0005-0000-0000-000028380000}"/>
    <cellStyle name="20 % - Akzent6 3 2 3 7 2 2 2" xfId="42366" xr:uid="{00000000-0005-0000-0000-000029380000}"/>
    <cellStyle name="20 % - Akzent6 3 2 3 7 2 3" xfId="31545" xr:uid="{00000000-0005-0000-0000-00002A380000}"/>
    <cellStyle name="20 % - Akzent6 3 2 3 7 3" xfId="7195" xr:uid="{00000000-0005-0000-0000-00002B380000}"/>
    <cellStyle name="20 % - Akzent6 3 2 3 7 3 2" xfId="36966" xr:uid="{00000000-0005-0000-0000-00002C380000}"/>
    <cellStyle name="20 % - Akzent6 3 2 3 7 4" xfId="26144" xr:uid="{00000000-0005-0000-0000-00002D380000}"/>
    <cellStyle name="20 % - Akzent6 3 2 3 8" xfId="7196" xr:uid="{00000000-0005-0000-0000-00002E380000}"/>
    <cellStyle name="20 % - Akzent6 3 2 3 8 2" xfId="7197" xr:uid="{00000000-0005-0000-0000-00002F380000}"/>
    <cellStyle name="20 % - Akzent6 3 2 3 8 2 2" xfId="7198" xr:uid="{00000000-0005-0000-0000-000030380000}"/>
    <cellStyle name="20 % - Akzent6 3 2 3 8 2 2 2" xfId="43059" xr:uid="{00000000-0005-0000-0000-000031380000}"/>
    <cellStyle name="20 % - Akzent6 3 2 3 8 2 3" xfId="32238" xr:uid="{00000000-0005-0000-0000-000032380000}"/>
    <cellStyle name="20 % - Akzent6 3 2 3 8 3" xfId="7199" xr:uid="{00000000-0005-0000-0000-000033380000}"/>
    <cellStyle name="20 % - Akzent6 3 2 3 8 3 2" xfId="37658" xr:uid="{00000000-0005-0000-0000-000034380000}"/>
    <cellStyle name="20 % - Akzent6 3 2 3 8 4" xfId="26837" xr:uid="{00000000-0005-0000-0000-000035380000}"/>
    <cellStyle name="20 % - Akzent6 3 2 3 9" xfId="7200" xr:uid="{00000000-0005-0000-0000-000036380000}"/>
    <cellStyle name="20 % - Akzent6 3 2 3 9 2" xfId="7201" xr:uid="{00000000-0005-0000-0000-000037380000}"/>
    <cellStyle name="20 % - Akzent6 3 2 3 9 2 2" xfId="38334" xr:uid="{00000000-0005-0000-0000-000038380000}"/>
    <cellStyle name="20 % - Akzent6 3 2 3 9 3" xfId="27513" xr:uid="{00000000-0005-0000-0000-000039380000}"/>
    <cellStyle name="20 % - Akzent6 3 2 4" xfId="7202" xr:uid="{00000000-0005-0000-0000-00003A380000}"/>
    <cellStyle name="20 % - Akzent6 3 2 4 10" xfId="7203" xr:uid="{00000000-0005-0000-0000-00003B380000}"/>
    <cellStyle name="20 % - Akzent6 3 2 4 10 2" xfId="33065" xr:uid="{00000000-0005-0000-0000-00003C380000}"/>
    <cellStyle name="20 % - Akzent6 3 2 4 11" xfId="22243" xr:uid="{00000000-0005-0000-0000-00003D380000}"/>
    <cellStyle name="20 % - Akzent6 3 2 4 2" xfId="7204" xr:uid="{00000000-0005-0000-0000-00003E380000}"/>
    <cellStyle name="20 % - Akzent6 3 2 4 2 2" xfId="7205" xr:uid="{00000000-0005-0000-0000-00003F380000}"/>
    <cellStyle name="20 % - Akzent6 3 2 4 2 2 2" xfId="7206" xr:uid="{00000000-0005-0000-0000-000040380000}"/>
    <cellStyle name="20 % - Akzent6 3 2 4 2 2 2 2" xfId="39143" xr:uid="{00000000-0005-0000-0000-000041380000}"/>
    <cellStyle name="20 % - Akzent6 3 2 4 2 2 3" xfId="28322" xr:uid="{00000000-0005-0000-0000-000042380000}"/>
    <cellStyle name="20 % - Akzent6 3 2 4 2 3" xfId="7207" xr:uid="{00000000-0005-0000-0000-000043380000}"/>
    <cellStyle name="20 % - Akzent6 3 2 4 2 3 2" xfId="33743" xr:uid="{00000000-0005-0000-0000-000044380000}"/>
    <cellStyle name="20 % - Akzent6 3 2 4 2 4" xfId="22921" xr:uid="{00000000-0005-0000-0000-000045380000}"/>
    <cellStyle name="20 % - Akzent6 3 2 4 3" xfId="7208" xr:uid="{00000000-0005-0000-0000-000046380000}"/>
    <cellStyle name="20 % - Akzent6 3 2 4 3 2" xfId="7209" xr:uid="{00000000-0005-0000-0000-000047380000}"/>
    <cellStyle name="20 % - Akzent6 3 2 4 3 2 2" xfId="7210" xr:uid="{00000000-0005-0000-0000-000048380000}"/>
    <cellStyle name="20 % - Akzent6 3 2 4 3 2 2 2" xfId="39801" xr:uid="{00000000-0005-0000-0000-000049380000}"/>
    <cellStyle name="20 % - Akzent6 3 2 4 3 2 3" xfId="28980" xr:uid="{00000000-0005-0000-0000-00004A380000}"/>
    <cellStyle name="20 % - Akzent6 3 2 4 3 3" xfId="7211" xr:uid="{00000000-0005-0000-0000-00004B380000}"/>
    <cellStyle name="20 % - Akzent6 3 2 4 3 3 2" xfId="34401" xr:uid="{00000000-0005-0000-0000-00004C380000}"/>
    <cellStyle name="20 % - Akzent6 3 2 4 3 4" xfId="23579" xr:uid="{00000000-0005-0000-0000-00004D380000}"/>
    <cellStyle name="20 % - Akzent6 3 2 4 4" xfId="7212" xr:uid="{00000000-0005-0000-0000-00004E380000}"/>
    <cellStyle name="20 % - Akzent6 3 2 4 4 2" xfId="7213" xr:uid="{00000000-0005-0000-0000-00004F380000}"/>
    <cellStyle name="20 % - Akzent6 3 2 4 4 2 2" xfId="7214" xr:uid="{00000000-0005-0000-0000-000050380000}"/>
    <cellStyle name="20 % - Akzent6 3 2 4 4 2 2 2" xfId="40475" xr:uid="{00000000-0005-0000-0000-000051380000}"/>
    <cellStyle name="20 % - Akzent6 3 2 4 4 2 3" xfId="29654" xr:uid="{00000000-0005-0000-0000-000052380000}"/>
    <cellStyle name="20 % - Akzent6 3 2 4 4 3" xfId="7215" xr:uid="{00000000-0005-0000-0000-000053380000}"/>
    <cellStyle name="20 % - Akzent6 3 2 4 4 3 2" xfId="35075" xr:uid="{00000000-0005-0000-0000-000054380000}"/>
    <cellStyle name="20 % - Akzent6 3 2 4 4 4" xfId="24253" xr:uid="{00000000-0005-0000-0000-000055380000}"/>
    <cellStyle name="20 % - Akzent6 3 2 4 5" xfId="7216" xr:uid="{00000000-0005-0000-0000-000056380000}"/>
    <cellStyle name="20 % - Akzent6 3 2 4 5 2" xfId="7217" xr:uid="{00000000-0005-0000-0000-000057380000}"/>
    <cellStyle name="20 % - Akzent6 3 2 4 5 2 2" xfId="7218" xr:uid="{00000000-0005-0000-0000-000058380000}"/>
    <cellStyle name="20 % - Akzent6 3 2 4 5 2 2 2" xfId="41149" xr:uid="{00000000-0005-0000-0000-000059380000}"/>
    <cellStyle name="20 % - Akzent6 3 2 4 5 2 3" xfId="30328" xr:uid="{00000000-0005-0000-0000-00005A380000}"/>
    <cellStyle name="20 % - Akzent6 3 2 4 5 3" xfId="7219" xr:uid="{00000000-0005-0000-0000-00005B380000}"/>
    <cellStyle name="20 % - Akzent6 3 2 4 5 3 2" xfId="35749" xr:uid="{00000000-0005-0000-0000-00005C380000}"/>
    <cellStyle name="20 % - Akzent6 3 2 4 5 4" xfId="24927" xr:uid="{00000000-0005-0000-0000-00005D380000}"/>
    <cellStyle name="20 % - Akzent6 3 2 4 6" xfId="7220" xr:uid="{00000000-0005-0000-0000-00005E380000}"/>
    <cellStyle name="20 % - Akzent6 3 2 4 6 2" xfId="7221" xr:uid="{00000000-0005-0000-0000-00005F380000}"/>
    <cellStyle name="20 % - Akzent6 3 2 4 6 2 2" xfId="7222" xr:uid="{00000000-0005-0000-0000-000060380000}"/>
    <cellStyle name="20 % - Akzent6 3 2 4 6 2 2 2" xfId="41823" xr:uid="{00000000-0005-0000-0000-000061380000}"/>
    <cellStyle name="20 % - Akzent6 3 2 4 6 2 3" xfId="31002" xr:uid="{00000000-0005-0000-0000-000062380000}"/>
    <cellStyle name="20 % - Akzent6 3 2 4 6 3" xfId="7223" xr:uid="{00000000-0005-0000-0000-000063380000}"/>
    <cellStyle name="20 % - Akzent6 3 2 4 6 3 2" xfId="36423" xr:uid="{00000000-0005-0000-0000-000064380000}"/>
    <cellStyle name="20 % - Akzent6 3 2 4 6 4" xfId="25601" xr:uid="{00000000-0005-0000-0000-000065380000}"/>
    <cellStyle name="20 % - Akzent6 3 2 4 7" xfId="7224" xr:uid="{00000000-0005-0000-0000-000066380000}"/>
    <cellStyle name="20 % - Akzent6 3 2 4 7 2" xfId="7225" xr:uid="{00000000-0005-0000-0000-000067380000}"/>
    <cellStyle name="20 % - Akzent6 3 2 4 7 2 2" xfId="7226" xr:uid="{00000000-0005-0000-0000-000068380000}"/>
    <cellStyle name="20 % - Akzent6 3 2 4 7 2 2 2" xfId="42497" xr:uid="{00000000-0005-0000-0000-000069380000}"/>
    <cellStyle name="20 % - Akzent6 3 2 4 7 2 3" xfId="31676" xr:uid="{00000000-0005-0000-0000-00006A380000}"/>
    <cellStyle name="20 % - Akzent6 3 2 4 7 3" xfId="7227" xr:uid="{00000000-0005-0000-0000-00006B380000}"/>
    <cellStyle name="20 % - Akzent6 3 2 4 7 3 2" xfId="37097" xr:uid="{00000000-0005-0000-0000-00006C380000}"/>
    <cellStyle name="20 % - Akzent6 3 2 4 7 4" xfId="26275" xr:uid="{00000000-0005-0000-0000-00006D380000}"/>
    <cellStyle name="20 % - Akzent6 3 2 4 8" xfId="7228" xr:uid="{00000000-0005-0000-0000-00006E380000}"/>
    <cellStyle name="20 % - Akzent6 3 2 4 8 2" xfId="7229" xr:uid="{00000000-0005-0000-0000-00006F380000}"/>
    <cellStyle name="20 % - Akzent6 3 2 4 8 2 2" xfId="7230" xr:uid="{00000000-0005-0000-0000-000070380000}"/>
    <cellStyle name="20 % - Akzent6 3 2 4 8 2 2 2" xfId="43190" xr:uid="{00000000-0005-0000-0000-000071380000}"/>
    <cellStyle name="20 % - Akzent6 3 2 4 8 2 3" xfId="32369" xr:uid="{00000000-0005-0000-0000-000072380000}"/>
    <cellStyle name="20 % - Akzent6 3 2 4 8 3" xfId="7231" xr:uid="{00000000-0005-0000-0000-000073380000}"/>
    <cellStyle name="20 % - Akzent6 3 2 4 8 3 2" xfId="37789" xr:uid="{00000000-0005-0000-0000-000074380000}"/>
    <cellStyle name="20 % - Akzent6 3 2 4 8 4" xfId="26968" xr:uid="{00000000-0005-0000-0000-000075380000}"/>
    <cellStyle name="20 % - Akzent6 3 2 4 9" xfId="7232" xr:uid="{00000000-0005-0000-0000-000076380000}"/>
    <cellStyle name="20 % - Akzent6 3 2 4 9 2" xfId="7233" xr:uid="{00000000-0005-0000-0000-000077380000}"/>
    <cellStyle name="20 % - Akzent6 3 2 4 9 2 2" xfId="38465" xr:uid="{00000000-0005-0000-0000-000078380000}"/>
    <cellStyle name="20 % - Akzent6 3 2 4 9 3" xfId="27644" xr:uid="{00000000-0005-0000-0000-000079380000}"/>
    <cellStyle name="20 % - Akzent6 3 2 5" xfId="7234" xr:uid="{00000000-0005-0000-0000-00007A380000}"/>
    <cellStyle name="20 % - Akzent6 3 2 5 2" xfId="7235" xr:uid="{00000000-0005-0000-0000-00007B380000}"/>
    <cellStyle name="20 % - Akzent6 3 2 5 2 2" xfId="7236" xr:uid="{00000000-0005-0000-0000-00007C380000}"/>
    <cellStyle name="20 % - Akzent6 3 2 5 2 2 2" xfId="38748" xr:uid="{00000000-0005-0000-0000-00007D380000}"/>
    <cellStyle name="20 % - Akzent6 3 2 5 2 3" xfId="27927" xr:uid="{00000000-0005-0000-0000-00007E380000}"/>
    <cellStyle name="20 % - Akzent6 3 2 5 3" xfId="7237" xr:uid="{00000000-0005-0000-0000-00007F380000}"/>
    <cellStyle name="20 % - Akzent6 3 2 5 3 2" xfId="33348" xr:uid="{00000000-0005-0000-0000-000080380000}"/>
    <cellStyle name="20 % - Akzent6 3 2 5 4" xfId="22526" xr:uid="{00000000-0005-0000-0000-000081380000}"/>
    <cellStyle name="20 % - Akzent6 3 2 6" xfId="7238" xr:uid="{00000000-0005-0000-0000-000082380000}"/>
    <cellStyle name="20 % - Akzent6 3 2 6 2" xfId="7239" xr:uid="{00000000-0005-0000-0000-000083380000}"/>
    <cellStyle name="20 % - Akzent6 3 2 6 2 2" xfId="7240" xr:uid="{00000000-0005-0000-0000-000084380000}"/>
    <cellStyle name="20 % - Akzent6 3 2 6 2 2 2" xfId="39406" xr:uid="{00000000-0005-0000-0000-000085380000}"/>
    <cellStyle name="20 % - Akzent6 3 2 6 2 3" xfId="28585" xr:uid="{00000000-0005-0000-0000-000086380000}"/>
    <cellStyle name="20 % - Akzent6 3 2 6 3" xfId="7241" xr:uid="{00000000-0005-0000-0000-000087380000}"/>
    <cellStyle name="20 % - Akzent6 3 2 6 3 2" xfId="34006" xr:uid="{00000000-0005-0000-0000-000088380000}"/>
    <cellStyle name="20 % - Akzent6 3 2 6 4" xfId="23184" xr:uid="{00000000-0005-0000-0000-000089380000}"/>
    <cellStyle name="20 % - Akzent6 3 2 7" xfId="7242" xr:uid="{00000000-0005-0000-0000-00008A380000}"/>
    <cellStyle name="20 % - Akzent6 3 2 7 2" xfId="7243" xr:uid="{00000000-0005-0000-0000-00008B380000}"/>
    <cellStyle name="20 % - Akzent6 3 2 7 2 2" xfId="7244" xr:uid="{00000000-0005-0000-0000-00008C380000}"/>
    <cellStyle name="20 % - Akzent6 3 2 7 2 2 2" xfId="40080" xr:uid="{00000000-0005-0000-0000-00008D380000}"/>
    <cellStyle name="20 % - Akzent6 3 2 7 2 3" xfId="29259" xr:uid="{00000000-0005-0000-0000-00008E380000}"/>
    <cellStyle name="20 % - Akzent6 3 2 7 3" xfId="7245" xr:uid="{00000000-0005-0000-0000-00008F380000}"/>
    <cellStyle name="20 % - Akzent6 3 2 7 3 2" xfId="34680" xr:uid="{00000000-0005-0000-0000-000090380000}"/>
    <cellStyle name="20 % - Akzent6 3 2 7 4" xfId="23858" xr:uid="{00000000-0005-0000-0000-000091380000}"/>
    <cellStyle name="20 % - Akzent6 3 2 8" xfId="7246" xr:uid="{00000000-0005-0000-0000-000092380000}"/>
    <cellStyle name="20 % - Akzent6 3 2 8 2" xfId="7247" xr:uid="{00000000-0005-0000-0000-000093380000}"/>
    <cellStyle name="20 % - Akzent6 3 2 8 2 2" xfId="7248" xr:uid="{00000000-0005-0000-0000-000094380000}"/>
    <cellStyle name="20 % - Akzent6 3 2 8 2 2 2" xfId="40754" xr:uid="{00000000-0005-0000-0000-000095380000}"/>
    <cellStyle name="20 % - Akzent6 3 2 8 2 3" xfId="29933" xr:uid="{00000000-0005-0000-0000-000096380000}"/>
    <cellStyle name="20 % - Akzent6 3 2 8 3" xfId="7249" xr:uid="{00000000-0005-0000-0000-000097380000}"/>
    <cellStyle name="20 % - Akzent6 3 2 8 3 2" xfId="35354" xr:uid="{00000000-0005-0000-0000-000098380000}"/>
    <cellStyle name="20 % - Akzent6 3 2 8 4" xfId="24532" xr:uid="{00000000-0005-0000-0000-000099380000}"/>
    <cellStyle name="20 % - Akzent6 3 2 9" xfId="7250" xr:uid="{00000000-0005-0000-0000-00009A380000}"/>
    <cellStyle name="20 % - Akzent6 3 2 9 2" xfId="7251" xr:uid="{00000000-0005-0000-0000-00009B380000}"/>
    <cellStyle name="20 % - Akzent6 3 2 9 2 2" xfId="7252" xr:uid="{00000000-0005-0000-0000-00009C380000}"/>
    <cellStyle name="20 % - Akzent6 3 2 9 2 2 2" xfId="41428" xr:uid="{00000000-0005-0000-0000-00009D380000}"/>
    <cellStyle name="20 % - Akzent6 3 2 9 2 3" xfId="30607" xr:uid="{00000000-0005-0000-0000-00009E380000}"/>
    <cellStyle name="20 % - Akzent6 3 2 9 3" xfId="7253" xr:uid="{00000000-0005-0000-0000-00009F380000}"/>
    <cellStyle name="20 % - Akzent6 3 2 9 3 2" xfId="36028" xr:uid="{00000000-0005-0000-0000-0000A0380000}"/>
    <cellStyle name="20 % - Akzent6 3 2 9 4" xfId="25206" xr:uid="{00000000-0005-0000-0000-0000A1380000}"/>
    <cellStyle name="20 % - Akzent6 3 3" xfId="7254" xr:uid="{00000000-0005-0000-0000-0000A2380000}"/>
    <cellStyle name="20 % - Akzent6 3 3 10" xfId="7255" xr:uid="{00000000-0005-0000-0000-0000A3380000}"/>
    <cellStyle name="20 % - Akzent6 3 3 10 2" xfId="7256" xr:uid="{00000000-0005-0000-0000-0000A4380000}"/>
    <cellStyle name="20 % - Akzent6 3 3 10 2 2" xfId="38137" xr:uid="{00000000-0005-0000-0000-0000A5380000}"/>
    <cellStyle name="20 % - Akzent6 3 3 10 3" xfId="27316" xr:uid="{00000000-0005-0000-0000-0000A6380000}"/>
    <cellStyle name="20 % - Akzent6 3 3 11" xfId="7257" xr:uid="{00000000-0005-0000-0000-0000A7380000}"/>
    <cellStyle name="20 % - Akzent6 3 3 11 2" xfId="32737" xr:uid="{00000000-0005-0000-0000-0000A8380000}"/>
    <cellStyle name="20 % - Akzent6 3 3 12" xfId="21915" xr:uid="{00000000-0005-0000-0000-0000A9380000}"/>
    <cellStyle name="20 % - Akzent6 3 3 2" xfId="7258" xr:uid="{00000000-0005-0000-0000-0000AA380000}"/>
    <cellStyle name="20 % - Akzent6 3 3 2 10" xfId="7259" xr:uid="{00000000-0005-0000-0000-0000AB380000}"/>
    <cellStyle name="20 % - Akzent6 3 3 2 10 2" xfId="33132" xr:uid="{00000000-0005-0000-0000-0000AC380000}"/>
    <cellStyle name="20 % - Akzent6 3 3 2 11" xfId="22310" xr:uid="{00000000-0005-0000-0000-0000AD380000}"/>
    <cellStyle name="20 % - Akzent6 3 3 2 2" xfId="7260" xr:uid="{00000000-0005-0000-0000-0000AE380000}"/>
    <cellStyle name="20 % - Akzent6 3 3 2 2 2" xfId="7261" xr:uid="{00000000-0005-0000-0000-0000AF380000}"/>
    <cellStyle name="20 % - Akzent6 3 3 2 2 2 2" xfId="7262" xr:uid="{00000000-0005-0000-0000-0000B0380000}"/>
    <cellStyle name="20 % - Akzent6 3 3 2 2 2 2 2" xfId="39210" xr:uid="{00000000-0005-0000-0000-0000B1380000}"/>
    <cellStyle name="20 % - Akzent6 3 3 2 2 2 3" xfId="28389" xr:uid="{00000000-0005-0000-0000-0000B2380000}"/>
    <cellStyle name="20 % - Akzent6 3 3 2 2 3" xfId="7263" xr:uid="{00000000-0005-0000-0000-0000B3380000}"/>
    <cellStyle name="20 % - Akzent6 3 3 2 2 3 2" xfId="33810" xr:uid="{00000000-0005-0000-0000-0000B4380000}"/>
    <cellStyle name="20 % - Akzent6 3 3 2 2 4" xfId="22988" xr:uid="{00000000-0005-0000-0000-0000B5380000}"/>
    <cellStyle name="20 % - Akzent6 3 3 2 3" xfId="7264" xr:uid="{00000000-0005-0000-0000-0000B6380000}"/>
    <cellStyle name="20 % - Akzent6 3 3 2 3 2" xfId="7265" xr:uid="{00000000-0005-0000-0000-0000B7380000}"/>
    <cellStyle name="20 % - Akzent6 3 3 2 3 2 2" xfId="7266" xr:uid="{00000000-0005-0000-0000-0000B8380000}"/>
    <cellStyle name="20 % - Akzent6 3 3 2 3 2 2 2" xfId="39868" xr:uid="{00000000-0005-0000-0000-0000B9380000}"/>
    <cellStyle name="20 % - Akzent6 3 3 2 3 2 3" xfId="29047" xr:uid="{00000000-0005-0000-0000-0000BA380000}"/>
    <cellStyle name="20 % - Akzent6 3 3 2 3 3" xfId="7267" xr:uid="{00000000-0005-0000-0000-0000BB380000}"/>
    <cellStyle name="20 % - Akzent6 3 3 2 3 3 2" xfId="34468" xr:uid="{00000000-0005-0000-0000-0000BC380000}"/>
    <cellStyle name="20 % - Akzent6 3 3 2 3 4" xfId="23646" xr:uid="{00000000-0005-0000-0000-0000BD380000}"/>
    <cellStyle name="20 % - Akzent6 3 3 2 4" xfId="7268" xr:uid="{00000000-0005-0000-0000-0000BE380000}"/>
    <cellStyle name="20 % - Akzent6 3 3 2 4 2" xfId="7269" xr:uid="{00000000-0005-0000-0000-0000BF380000}"/>
    <cellStyle name="20 % - Akzent6 3 3 2 4 2 2" xfId="7270" xr:uid="{00000000-0005-0000-0000-0000C0380000}"/>
    <cellStyle name="20 % - Akzent6 3 3 2 4 2 2 2" xfId="40542" xr:uid="{00000000-0005-0000-0000-0000C1380000}"/>
    <cellStyle name="20 % - Akzent6 3 3 2 4 2 3" xfId="29721" xr:uid="{00000000-0005-0000-0000-0000C2380000}"/>
    <cellStyle name="20 % - Akzent6 3 3 2 4 3" xfId="7271" xr:uid="{00000000-0005-0000-0000-0000C3380000}"/>
    <cellStyle name="20 % - Akzent6 3 3 2 4 3 2" xfId="35142" xr:uid="{00000000-0005-0000-0000-0000C4380000}"/>
    <cellStyle name="20 % - Akzent6 3 3 2 4 4" xfId="24320" xr:uid="{00000000-0005-0000-0000-0000C5380000}"/>
    <cellStyle name="20 % - Akzent6 3 3 2 5" xfId="7272" xr:uid="{00000000-0005-0000-0000-0000C6380000}"/>
    <cellStyle name="20 % - Akzent6 3 3 2 5 2" xfId="7273" xr:uid="{00000000-0005-0000-0000-0000C7380000}"/>
    <cellStyle name="20 % - Akzent6 3 3 2 5 2 2" xfId="7274" xr:uid="{00000000-0005-0000-0000-0000C8380000}"/>
    <cellStyle name="20 % - Akzent6 3 3 2 5 2 2 2" xfId="41216" xr:uid="{00000000-0005-0000-0000-0000C9380000}"/>
    <cellStyle name="20 % - Akzent6 3 3 2 5 2 3" xfId="30395" xr:uid="{00000000-0005-0000-0000-0000CA380000}"/>
    <cellStyle name="20 % - Akzent6 3 3 2 5 3" xfId="7275" xr:uid="{00000000-0005-0000-0000-0000CB380000}"/>
    <cellStyle name="20 % - Akzent6 3 3 2 5 3 2" xfId="35816" xr:uid="{00000000-0005-0000-0000-0000CC380000}"/>
    <cellStyle name="20 % - Akzent6 3 3 2 5 4" xfId="24994" xr:uid="{00000000-0005-0000-0000-0000CD380000}"/>
    <cellStyle name="20 % - Akzent6 3 3 2 6" xfId="7276" xr:uid="{00000000-0005-0000-0000-0000CE380000}"/>
    <cellStyle name="20 % - Akzent6 3 3 2 6 2" xfId="7277" xr:uid="{00000000-0005-0000-0000-0000CF380000}"/>
    <cellStyle name="20 % - Akzent6 3 3 2 6 2 2" xfId="7278" xr:uid="{00000000-0005-0000-0000-0000D0380000}"/>
    <cellStyle name="20 % - Akzent6 3 3 2 6 2 2 2" xfId="41890" xr:uid="{00000000-0005-0000-0000-0000D1380000}"/>
    <cellStyle name="20 % - Akzent6 3 3 2 6 2 3" xfId="31069" xr:uid="{00000000-0005-0000-0000-0000D2380000}"/>
    <cellStyle name="20 % - Akzent6 3 3 2 6 3" xfId="7279" xr:uid="{00000000-0005-0000-0000-0000D3380000}"/>
    <cellStyle name="20 % - Akzent6 3 3 2 6 3 2" xfId="36490" xr:uid="{00000000-0005-0000-0000-0000D4380000}"/>
    <cellStyle name="20 % - Akzent6 3 3 2 6 4" xfId="25668" xr:uid="{00000000-0005-0000-0000-0000D5380000}"/>
    <cellStyle name="20 % - Akzent6 3 3 2 7" xfId="7280" xr:uid="{00000000-0005-0000-0000-0000D6380000}"/>
    <cellStyle name="20 % - Akzent6 3 3 2 7 2" xfId="7281" xr:uid="{00000000-0005-0000-0000-0000D7380000}"/>
    <cellStyle name="20 % - Akzent6 3 3 2 7 2 2" xfId="7282" xr:uid="{00000000-0005-0000-0000-0000D8380000}"/>
    <cellStyle name="20 % - Akzent6 3 3 2 7 2 2 2" xfId="42564" xr:uid="{00000000-0005-0000-0000-0000D9380000}"/>
    <cellStyle name="20 % - Akzent6 3 3 2 7 2 3" xfId="31743" xr:uid="{00000000-0005-0000-0000-0000DA380000}"/>
    <cellStyle name="20 % - Akzent6 3 3 2 7 3" xfId="7283" xr:uid="{00000000-0005-0000-0000-0000DB380000}"/>
    <cellStyle name="20 % - Akzent6 3 3 2 7 3 2" xfId="37164" xr:uid="{00000000-0005-0000-0000-0000DC380000}"/>
    <cellStyle name="20 % - Akzent6 3 3 2 7 4" xfId="26342" xr:uid="{00000000-0005-0000-0000-0000DD380000}"/>
    <cellStyle name="20 % - Akzent6 3 3 2 8" xfId="7284" xr:uid="{00000000-0005-0000-0000-0000DE380000}"/>
    <cellStyle name="20 % - Akzent6 3 3 2 8 2" xfId="7285" xr:uid="{00000000-0005-0000-0000-0000DF380000}"/>
    <cellStyle name="20 % - Akzent6 3 3 2 8 2 2" xfId="7286" xr:uid="{00000000-0005-0000-0000-0000E0380000}"/>
    <cellStyle name="20 % - Akzent6 3 3 2 8 2 2 2" xfId="43257" xr:uid="{00000000-0005-0000-0000-0000E1380000}"/>
    <cellStyle name="20 % - Akzent6 3 3 2 8 2 3" xfId="32436" xr:uid="{00000000-0005-0000-0000-0000E2380000}"/>
    <cellStyle name="20 % - Akzent6 3 3 2 8 3" xfId="7287" xr:uid="{00000000-0005-0000-0000-0000E3380000}"/>
    <cellStyle name="20 % - Akzent6 3 3 2 8 3 2" xfId="37856" xr:uid="{00000000-0005-0000-0000-0000E4380000}"/>
    <cellStyle name="20 % - Akzent6 3 3 2 8 4" xfId="27035" xr:uid="{00000000-0005-0000-0000-0000E5380000}"/>
    <cellStyle name="20 % - Akzent6 3 3 2 9" xfId="7288" xr:uid="{00000000-0005-0000-0000-0000E6380000}"/>
    <cellStyle name="20 % - Akzent6 3 3 2 9 2" xfId="7289" xr:uid="{00000000-0005-0000-0000-0000E7380000}"/>
    <cellStyle name="20 % - Akzent6 3 3 2 9 2 2" xfId="38532" xr:uid="{00000000-0005-0000-0000-0000E8380000}"/>
    <cellStyle name="20 % - Akzent6 3 3 2 9 3" xfId="27711" xr:uid="{00000000-0005-0000-0000-0000E9380000}"/>
    <cellStyle name="20 % - Akzent6 3 3 3" xfId="7290" xr:uid="{00000000-0005-0000-0000-0000EA380000}"/>
    <cellStyle name="20 % - Akzent6 3 3 3 2" xfId="7291" xr:uid="{00000000-0005-0000-0000-0000EB380000}"/>
    <cellStyle name="20 % - Akzent6 3 3 3 2 2" xfId="7292" xr:uid="{00000000-0005-0000-0000-0000EC380000}"/>
    <cellStyle name="20 % - Akzent6 3 3 3 2 2 2" xfId="38815" xr:uid="{00000000-0005-0000-0000-0000ED380000}"/>
    <cellStyle name="20 % - Akzent6 3 3 3 2 3" xfId="27994" xr:uid="{00000000-0005-0000-0000-0000EE380000}"/>
    <cellStyle name="20 % - Akzent6 3 3 3 3" xfId="7293" xr:uid="{00000000-0005-0000-0000-0000EF380000}"/>
    <cellStyle name="20 % - Akzent6 3 3 3 3 2" xfId="33415" xr:uid="{00000000-0005-0000-0000-0000F0380000}"/>
    <cellStyle name="20 % - Akzent6 3 3 3 4" xfId="22593" xr:uid="{00000000-0005-0000-0000-0000F1380000}"/>
    <cellStyle name="20 % - Akzent6 3 3 4" xfId="7294" xr:uid="{00000000-0005-0000-0000-0000F2380000}"/>
    <cellStyle name="20 % - Akzent6 3 3 4 2" xfId="7295" xr:uid="{00000000-0005-0000-0000-0000F3380000}"/>
    <cellStyle name="20 % - Akzent6 3 3 4 2 2" xfId="7296" xr:uid="{00000000-0005-0000-0000-0000F4380000}"/>
    <cellStyle name="20 % - Akzent6 3 3 4 2 2 2" xfId="39473" xr:uid="{00000000-0005-0000-0000-0000F5380000}"/>
    <cellStyle name="20 % - Akzent6 3 3 4 2 3" xfId="28652" xr:uid="{00000000-0005-0000-0000-0000F6380000}"/>
    <cellStyle name="20 % - Akzent6 3 3 4 3" xfId="7297" xr:uid="{00000000-0005-0000-0000-0000F7380000}"/>
    <cellStyle name="20 % - Akzent6 3 3 4 3 2" xfId="34073" xr:uid="{00000000-0005-0000-0000-0000F8380000}"/>
    <cellStyle name="20 % - Akzent6 3 3 4 4" xfId="23251" xr:uid="{00000000-0005-0000-0000-0000F9380000}"/>
    <cellStyle name="20 % - Akzent6 3 3 5" xfId="7298" xr:uid="{00000000-0005-0000-0000-0000FA380000}"/>
    <cellStyle name="20 % - Akzent6 3 3 5 2" xfId="7299" xr:uid="{00000000-0005-0000-0000-0000FB380000}"/>
    <cellStyle name="20 % - Akzent6 3 3 5 2 2" xfId="7300" xr:uid="{00000000-0005-0000-0000-0000FC380000}"/>
    <cellStyle name="20 % - Akzent6 3 3 5 2 2 2" xfId="40147" xr:uid="{00000000-0005-0000-0000-0000FD380000}"/>
    <cellStyle name="20 % - Akzent6 3 3 5 2 3" xfId="29326" xr:uid="{00000000-0005-0000-0000-0000FE380000}"/>
    <cellStyle name="20 % - Akzent6 3 3 5 3" xfId="7301" xr:uid="{00000000-0005-0000-0000-0000FF380000}"/>
    <cellStyle name="20 % - Akzent6 3 3 5 3 2" xfId="34747" xr:uid="{00000000-0005-0000-0000-000000390000}"/>
    <cellStyle name="20 % - Akzent6 3 3 5 4" xfId="23925" xr:uid="{00000000-0005-0000-0000-000001390000}"/>
    <cellStyle name="20 % - Akzent6 3 3 6" xfId="7302" xr:uid="{00000000-0005-0000-0000-000002390000}"/>
    <cellStyle name="20 % - Akzent6 3 3 6 2" xfId="7303" xr:uid="{00000000-0005-0000-0000-000003390000}"/>
    <cellStyle name="20 % - Akzent6 3 3 6 2 2" xfId="7304" xr:uid="{00000000-0005-0000-0000-000004390000}"/>
    <cellStyle name="20 % - Akzent6 3 3 6 2 2 2" xfId="40821" xr:uid="{00000000-0005-0000-0000-000005390000}"/>
    <cellStyle name="20 % - Akzent6 3 3 6 2 3" xfId="30000" xr:uid="{00000000-0005-0000-0000-000006390000}"/>
    <cellStyle name="20 % - Akzent6 3 3 6 3" xfId="7305" xr:uid="{00000000-0005-0000-0000-000007390000}"/>
    <cellStyle name="20 % - Akzent6 3 3 6 3 2" xfId="35421" xr:uid="{00000000-0005-0000-0000-000008390000}"/>
    <cellStyle name="20 % - Akzent6 3 3 6 4" xfId="24599" xr:uid="{00000000-0005-0000-0000-000009390000}"/>
    <cellStyle name="20 % - Akzent6 3 3 7" xfId="7306" xr:uid="{00000000-0005-0000-0000-00000A390000}"/>
    <cellStyle name="20 % - Akzent6 3 3 7 2" xfId="7307" xr:uid="{00000000-0005-0000-0000-00000B390000}"/>
    <cellStyle name="20 % - Akzent6 3 3 7 2 2" xfId="7308" xr:uid="{00000000-0005-0000-0000-00000C390000}"/>
    <cellStyle name="20 % - Akzent6 3 3 7 2 2 2" xfId="41495" xr:uid="{00000000-0005-0000-0000-00000D390000}"/>
    <cellStyle name="20 % - Akzent6 3 3 7 2 3" xfId="30674" xr:uid="{00000000-0005-0000-0000-00000E390000}"/>
    <cellStyle name="20 % - Akzent6 3 3 7 3" xfId="7309" xr:uid="{00000000-0005-0000-0000-00000F390000}"/>
    <cellStyle name="20 % - Akzent6 3 3 7 3 2" xfId="36095" xr:uid="{00000000-0005-0000-0000-000010390000}"/>
    <cellStyle name="20 % - Akzent6 3 3 7 4" xfId="25273" xr:uid="{00000000-0005-0000-0000-000011390000}"/>
    <cellStyle name="20 % - Akzent6 3 3 8" xfId="7310" xr:uid="{00000000-0005-0000-0000-000012390000}"/>
    <cellStyle name="20 % - Akzent6 3 3 8 2" xfId="7311" xr:uid="{00000000-0005-0000-0000-000013390000}"/>
    <cellStyle name="20 % - Akzent6 3 3 8 2 2" xfId="7312" xr:uid="{00000000-0005-0000-0000-000014390000}"/>
    <cellStyle name="20 % - Akzent6 3 3 8 2 2 2" xfId="42169" xr:uid="{00000000-0005-0000-0000-000015390000}"/>
    <cellStyle name="20 % - Akzent6 3 3 8 2 3" xfId="31348" xr:uid="{00000000-0005-0000-0000-000016390000}"/>
    <cellStyle name="20 % - Akzent6 3 3 8 3" xfId="7313" xr:uid="{00000000-0005-0000-0000-000017390000}"/>
    <cellStyle name="20 % - Akzent6 3 3 8 3 2" xfId="36769" xr:uid="{00000000-0005-0000-0000-000018390000}"/>
    <cellStyle name="20 % - Akzent6 3 3 8 4" xfId="25947" xr:uid="{00000000-0005-0000-0000-000019390000}"/>
    <cellStyle name="20 % - Akzent6 3 3 9" xfId="7314" xr:uid="{00000000-0005-0000-0000-00001A390000}"/>
    <cellStyle name="20 % - Akzent6 3 3 9 2" xfId="7315" xr:uid="{00000000-0005-0000-0000-00001B390000}"/>
    <cellStyle name="20 % - Akzent6 3 3 9 2 2" xfId="7316" xr:uid="{00000000-0005-0000-0000-00001C390000}"/>
    <cellStyle name="20 % - Akzent6 3 3 9 2 2 2" xfId="42862" xr:uid="{00000000-0005-0000-0000-00001D390000}"/>
    <cellStyle name="20 % - Akzent6 3 3 9 2 3" xfId="32041" xr:uid="{00000000-0005-0000-0000-00001E390000}"/>
    <cellStyle name="20 % - Akzent6 3 3 9 3" xfId="7317" xr:uid="{00000000-0005-0000-0000-00001F390000}"/>
    <cellStyle name="20 % - Akzent6 3 3 9 3 2" xfId="37461" xr:uid="{00000000-0005-0000-0000-000020390000}"/>
    <cellStyle name="20 % - Akzent6 3 3 9 4" xfId="26640" xr:uid="{00000000-0005-0000-0000-000021390000}"/>
    <cellStyle name="20 % - Akzent6 3 4" xfId="7318" xr:uid="{00000000-0005-0000-0000-000022390000}"/>
    <cellStyle name="20 % - Akzent6 3 4 10" xfId="7319" xr:uid="{00000000-0005-0000-0000-000023390000}"/>
    <cellStyle name="20 % - Akzent6 3 4 10 2" xfId="32869" xr:uid="{00000000-0005-0000-0000-000024390000}"/>
    <cellStyle name="20 % - Akzent6 3 4 11" xfId="22047" xr:uid="{00000000-0005-0000-0000-000025390000}"/>
    <cellStyle name="20 % - Akzent6 3 4 2" xfId="7320" xr:uid="{00000000-0005-0000-0000-000026390000}"/>
    <cellStyle name="20 % - Akzent6 3 4 2 2" xfId="7321" xr:uid="{00000000-0005-0000-0000-000027390000}"/>
    <cellStyle name="20 % - Akzent6 3 4 2 2 2" xfId="7322" xr:uid="{00000000-0005-0000-0000-000028390000}"/>
    <cellStyle name="20 % - Akzent6 3 4 2 2 2 2" xfId="38947" xr:uid="{00000000-0005-0000-0000-000029390000}"/>
    <cellStyle name="20 % - Akzent6 3 4 2 2 3" xfId="28126" xr:uid="{00000000-0005-0000-0000-00002A390000}"/>
    <cellStyle name="20 % - Akzent6 3 4 2 3" xfId="7323" xr:uid="{00000000-0005-0000-0000-00002B390000}"/>
    <cellStyle name="20 % - Akzent6 3 4 2 3 2" xfId="33547" xr:uid="{00000000-0005-0000-0000-00002C390000}"/>
    <cellStyle name="20 % - Akzent6 3 4 2 4" xfId="22725" xr:uid="{00000000-0005-0000-0000-00002D390000}"/>
    <cellStyle name="20 % - Akzent6 3 4 3" xfId="7324" xr:uid="{00000000-0005-0000-0000-00002E390000}"/>
    <cellStyle name="20 % - Akzent6 3 4 3 2" xfId="7325" xr:uid="{00000000-0005-0000-0000-00002F390000}"/>
    <cellStyle name="20 % - Akzent6 3 4 3 2 2" xfId="7326" xr:uid="{00000000-0005-0000-0000-000030390000}"/>
    <cellStyle name="20 % - Akzent6 3 4 3 2 2 2" xfId="39605" xr:uid="{00000000-0005-0000-0000-000031390000}"/>
    <cellStyle name="20 % - Akzent6 3 4 3 2 3" xfId="28784" xr:uid="{00000000-0005-0000-0000-000032390000}"/>
    <cellStyle name="20 % - Akzent6 3 4 3 3" xfId="7327" xr:uid="{00000000-0005-0000-0000-000033390000}"/>
    <cellStyle name="20 % - Akzent6 3 4 3 3 2" xfId="34205" xr:uid="{00000000-0005-0000-0000-000034390000}"/>
    <cellStyle name="20 % - Akzent6 3 4 3 4" xfId="23383" xr:uid="{00000000-0005-0000-0000-000035390000}"/>
    <cellStyle name="20 % - Akzent6 3 4 4" xfId="7328" xr:uid="{00000000-0005-0000-0000-000036390000}"/>
    <cellStyle name="20 % - Akzent6 3 4 4 2" xfId="7329" xr:uid="{00000000-0005-0000-0000-000037390000}"/>
    <cellStyle name="20 % - Akzent6 3 4 4 2 2" xfId="7330" xr:uid="{00000000-0005-0000-0000-000038390000}"/>
    <cellStyle name="20 % - Akzent6 3 4 4 2 2 2" xfId="40279" xr:uid="{00000000-0005-0000-0000-000039390000}"/>
    <cellStyle name="20 % - Akzent6 3 4 4 2 3" xfId="29458" xr:uid="{00000000-0005-0000-0000-00003A390000}"/>
    <cellStyle name="20 % - Akzent6 3 4 4 3" xfId="7331" xr:uid="{00000000-0005-0000-0000-00003B390000}"/>
    <cellStyle name="20 % - Akzent6 3 4 4 3 2" xfId="34879" xr:uid="{00000000-0005-0000-0000-00003C390000}"/>
    <cellStyle name="20 % - Akzent6 3 4 4 4" xfId="24057" xr:uid="{00000000-0005-0000-0000-00003D390000}"/>
    <cellStyle name="20 % - Akzent6 3 4 5" xfId="7332" xr:uid="{00000000-0005-0000-0000-00003E390000}"/>
    <cellStyle name="20 % - Akzent6 3 4 5 2" xfId="7333" xr:uid="{00000000-0005-0000-0000-00003F390000}"/>
    <cellStyle name="20 % - Akzent6 3 4 5 2 2" xfId="7334" xr:uid="{00000000-0005-0000-0000-000040390000}"/>
    <cellStyle name="20 % - Akzent6 3 4 5 2 2 2" xfId="40953" xr:uid="{00000000-0005-0000-0000-000041390000}"/>
    <cellStyle name="20 % - Akzent6 3 4 5 2 3" xfId="30132" xr:uid="{00000000-0005-0000-0000-000042390000}"/>
    <cellStyle name="20 % - Akzent6 3 4 5 3" xfId="7335" xr:uid="{00000000-0005-0000-0000-000043390000}"/>
    <cellStyle name="20 % - Akzent6 3 4 5 3 2" xfId="35553" xr:uid="{00000000-0005-0000-0000-000044390000}"/>
    <cellStyle name="20 % - Akzent6 3 4 5 4" xfId="24731" xr:uid="{00000000-0005-0000-0000-000045390000}"/>
    <cellStyle name="20 % - Akzent6 3 4 6" xfId="7336" xr:uid="{00000000-0005-0000-0000-000046390000}"/>
    <cellStyle name="20 % - Akzent6 3 4 6 2" xfId="7337" xr:uid="{00000000-0005-0000-0000-000047390000}"/>
    <cellStyle name="20 % - Akzent6 3 4 6 2 2" xfId="7338" xr:uid="{00000000-0005-0000-0000-000048390000}"/>
    <cellStyle name="20 % - Akzent6 3 4 6 2 2 2" xfId="41627" xr:uid="{00000000-0005-0000-0000-000049390000}"/>
    <cellStyle name="20 % - Akzent6 3 4 6 2 3" xfId="30806" xr:uid="{00000000-0005-0000-0000-00004A390000}"/>
    <cellStyle name="20 % - Akzent6 3 4 6 3" xfId="7339" xr:uid="{00000000-0005-0000-0000-00004B390000}"/>
    <cellStyle name="20 % - Akzent6 3 4 6 3 2" xfId="36227" xr:uid="{00000000-0005-0000-0000-00004C390000}"/>
    <cellStyle name="20 % - Akzent6 3 4 6 4" xfId="25405" xr:uid="{00000000-0005-0000-0000-00004D390000}"/>
    <cellStyle name="20 % - Akzent6 3 4 7" xfId="7340" xr:uid="{00000000-0005-0000-0000-00004E390000}"/>
    <cellStyle name="20 % - Akzent6 3 4 7 2" xfId="7341" xr:uid="{00000000-0005-0000-0000-00004F390000}"/>
    <cellStyle name="20 % - Akzent6 3 4 7 2 2" xfId="7342" xr:uid="{00000000-0005-0000-0000-000050390000}"/>
    <cellStyle name="20 % - Akzent6 3 4 7 2 2 2" xfId="42301" xr:uid="{00000000-0005-0000-0000-000051390000}"/>
    <cellStyle name="20 % - Akzent6 3 4 7 2 3" xfId="31480" xr:uid="{00000000-0005-0000-0000-000052390000}"/>
    <cellStyle name="20 % - Akzent6 3 4 7 3" xfId="7343" xr:uid="{00000000-0005-0000-0000-000053390000}"/>
    <cellStyle name="20 % - Akzent6 3 4 7 3 2" xfId="36901" xr:uid="{00000000-0005-0000-0000-000054390000}"/>
    <cellStyle name="20 % - Akzent6 3 4 7 4" xfId="26079" xr:uid="{00000000-0005-0000-0000-000055390000}"/>
    <cellStyle name="20 % - Akzent6 3 4 8" xfId="7344" xr:uid="{00000000-0005-0000-0000-000056390000}"/>
    <cellStyle name="20 % - Akzent6 3 4 8 2" xfId="7345" xr:uid="{00000000-0005-0000-0000-000057390000}"/>
    <cellStyle name="20 % - Akzent6 3 4 8 2 2" xfId="7346" xr:uid="{00000000-0005-0000-0000-000058390000}"/>
    <cellStyle name="20 % - Akzent6 3 4 8 2 2 2" xfId="42994" xr:uid="{00000000-0005-0000-0000-000059390000}"/>
    <cellStyle name="20 % - Akzent6 3 4 8 2 3" xfId="32173" xr:uid="{00000000-0005-0000-0000-00005A390000}"/>
    <cellStyle name="20 % - Akzent6 3 4 8 3" xfId="7347" xr:uid="{00000000-0005-0000-0000-00005B390000}"/>
    <cellStyle name="20 % - Akzent6 3 4 8 3 2" xfId="37593" xr:uid="{00000000-0005-0000-0000-00005C390000}"/>
    <cellStyle name="20 % - Akzent6 3 4 8 4" xfId="26772" xr:uid="{00000000-0005-0000-0000-00005D390000}"/>
    <cellStyle name="20 % - Akzent6 3 4 9" xfId="7348" xr:uid="{00000000-0005-0000-0000-00005E390000}"/>
    <cellStyle name="20 % - Akzent6 3 4 9 2" xfId="7349" xr:uid="{00000000-0005-0000-0000-00005F390000}"/>
    <cellStyle name="20 % - Akzent6 3 4 9 2 2" xfId="38269" xr:uid="{00000000-0005-0000-0000-000060390000}"/>
    <cellStyle name="20 % - Akzent6 3 4 9 3" xfId="27448" xr:uid="{00000000-0005-0000-0000-000061390000}"/>
    <cellStyle name="20 % - Akzent6 3 5" xfId="7350" xr:uid="{00000000-0005-0000-0000-000062390000}"/>
    <cellStyle name="20 % - Akzent6 3 5 10" xfId="7351" xr:uid="{00000000-0005-0000-0000-000063390000}"/>
    <cellStyle name="20 % - Akzent6 3 5 10 2" xfId="33000" xr:uid="{00000000-0005-0000-0000-000064390000}"/>
    <cellStyle name="20 % - Akzent6 3 5 11" xfId="22178" xr:uid="{00000000-0005-0000-0000-000065390000}"/>
    <cellStyle name="20 % - Akzent6 3 5 2" xfId="7352" xr:uid="{00000000-0005-0000-0000-000066390000}"/>
    <cellStyle name="20 % - Akzent6 3 5 2 2" xfId="7353" xr:uid="{00000000-0005-0000-0000-000067390000}"/>
    <cellStyle name="20 % - Akzent6 3 5 2 2 2" xfId="7354" xr:uid="{00000000-0005-0000-0000-000068390000}"/>
    <cellStyle name="20 % - Akzent6 3 5 2 2 2 2" xfId="39078" xr:uid="{00000000-0005-0000-0000-000069390000}"/>
    <cellStyle name="20 % - Akzent6 3 5 2 2 3" xfId="28257" xr:uid="{00000000-0005-0000-0000-00006A390000}"/>
    <cellStyle name="20 % - Akzent6 3 5 2 3" xfId="7355" xr:uid="{00000000-0005-0000-0000-00006B390000}"/>
    <cellStyle name="20 % - Akzent6 3 5 2 3 2" xfId="33678" xr:uid="{00000000-0005-0000-0000-00006C390000}"/>
    <cellStyle name="20 % - Akzent6 3 5 2 4" xfId="22856" xr:uid="{00000000-0005-0000-0000-00006D390000}"/>
    <cellStyle name="20 % - Akzent6 3 5 3" xfId="7356" xr:uid="{00000000-0005-0000-0000-00006E390000}"/>
    <cellStyle name="20 % - Akzent6 3 5 3 2" xfId="7357" xr:uid="{00000000-0005-0000-0000-00006F390000}"/>
    <cellStyle name="20 % - Akzent6 3 5 3 2 2" xfId="7358" xr:uid="{00000000-0005-0000-0000-000070390000}"/>
    <cellStyle name="20 % - Akzent6 3 5 3 2 2 2" xfId="39736" xr:uid="{00000000-0005-0000-0000-000071390000}"/>
    <cellStyle name="20 % - Akzent6 3 5 3 2 3" xfId="28915" xr:uid="{00000000-0005-0000-0000-000072390000}"/>
    <cellStyle name="20 % - Akzent6 3 5 3 3" xfId="7359" xr:uid="{00000000-0005-0000-0000-000073390000}"/>
    <cellStyle name="20 % - Akzent6 3 5 3 3 2" xfId="34336" xr:uid="{00000000-0005-0000-0000-000074390000}"/>
    <cellStyle name="20 % - Akzent6 3 5 3 4" xfId="23514" xr:uid="{00000000-0005-0000-0000-000075390000}"/>
    <cellStyle name="20 % - Akzent6 3 5 4" xfId="7360" xr:uid="{00000000-0005-0000-0000-000076390000}"/>
    <cellStyle name="20 % - Akzent6 3 5 4 2" xfId="7361" xr:uid="{00000000-0005-0000-0000-000077390000}"/>
    <cellStyle name="20 % - Akzent6 3 5 4 2 2" xfId="7362" xr:uid="{00000000-0005-0000-0000-000078390000}"/>
    <cellStyle name="20 % - Akzent6 3 5 4 2 2 2" xfId="40410" xr:uid="{00000000-0005-0000-0000-000079390000}"/>
    <cellStyle name="20 % - Akzent6 3 5 4 2 3" xfId="29589" xr:uid="{00000000-0005-0000-0000-00007A390000}"/>
    <cellStyle name="20 % - Akzent6 3 5 4 3" xfId="7363" xr:uid="{00000000-0005-0000-0000-00007B390000}"/>
    <cellStyle name="20 % - Akzent6 3 5 4 3 2" xfId="35010" xr:uid="{00000000-0005-0000-0000-00007C390000}"/>
    <cellStyle name="20 % - Akzent6 3 5 4 4" xfId="24188" xr:uid="{00000000-0005-0000-0000-00007D390000}"/>
    <cellStyle name="20 % - Akzent6 3 5 5" xfId="7364" xr:uid="{00000000-0005-0000-0000-00007E390000}"/>
    <cellStyle name="20 % - Akzent6 3 5 5 2" xfId="7365" xr:uid="{00000000-0005-0000-0000-00007F390000}"/>
    <cellStyle name="20 % - Akzent6 3 5 5 2 2" xfId="7366" xr:uid="{00000000-0005-0000-0000-000080390000}"/>
    <cellStyle name="20 % - Akzent6 3 5 5 2 2 2" xfId="41084" xr:uid="{00000000-0005-0000-0000-000081390000}"/>
    <cellStyle name="20 % - Akzent6 3 5 5 2 3" xfId="30263" xr:uid="{00000000-0005-0000-0000-000082390000}"/>
    <cellStyle name="20 % - Akzent6 3 5 5 3" xfId="7367" xr:uid="{00000000-0005-0000-0000-000083390000}"/>
    <cellStyle name="20 % - Akzent6 3 5 5 3 2" xfId="35684" xr:uid="{00000000-0005-0000-0000-000084390000}"/>
    <cellStyle name="20 % - Akzent6 3 5 5 4" xfId="24862" xr:uid="{00000000-0005-0000-0000-000085390000}"/>
    <cellStyle name="20 % - Akzent6 3 5 6" xfId="7368" xr:uid="{00000000-0005-0000-0000-000086390000}"/>
    <cellStyle name="20 % - Akzent6 3 5 6 2" xfId="7369" xr:uid="{00000000-0005-0000-0000-000087390000}"/>
    <cellStyle name="20 % - Akzent6 3 5 6 2 2" xfId="7370" xr:uid="{00000000-0005-0000-0000-000088390000}"/>
    <cellStyle name="20 % - Akzent6 3 5 6 2 2 2" xfId="41758" xr:uid="{00000000-0005-0000-0000-000089390000}"/>
    <cellStyle name="20 % - Akzent6 3 5 6 2 3" xfId="30937" xr:uid="{00000000-0005-0000-0000-00008A390000}"/>
    <cellStyle name="20 % - Akzent6 3 5 6 3" xfId="7371" xr:uid="{00000000-0005-0000-0000-00008B390000}"/>
    <cellStyle name="20 % - Akzent6 3 5 6 3 2" xfId="36358" xr:uid="{00000000-0005-0000-0000-00008C390000}"/>
    <cellStyle name="20 % - Akzent6 3 5 6 4" xfId="25536" xr:uid="{00000000-0005-0000-0000-00008D390000}"/>
    <cellStyle name="20 % - Akzent6 3 5 7" xfId="7372" xr:uid="{00000000-0005-0000-0000-00008E390000}"/>
    <cellStyle name="20 % - Akzent6 3 5 7 2" xfId="7373" xr:uid="{00000000-0005-0000-0000-00008F390000}"/>
    <cellStyle name="20 % - Akzent6 3 5 7 2 2" xfId="7374" xr:uid="{00000000-0005-0000-0000-000090390000}"/>
    <cellStyle name="20 % - Akzent6 3 5 7 2 2 2" xfId="42432" xr:uid="{00000000-0005-0000-0000-000091390000}"/>
    <cellStyle name="20 % - Akzent6 3 5 7 2 3" xfId="31611" xr:uid="{00000000-0005-0000-0000-000092390000}"/>
    <cellStyle name="20 % - Akzent6 3 5 7 3" xfId="7375" xr:uid="{00000000-0005-0000-0000-000093390000}"/>
    <cellStyle name="20 % - Akzent6 3 5 7 3 2" xfId="37032" xr:uid="{00000000-0005-0000-0000-000094390000}"/>
    <cellStyle name="20 % - Akzent6 3 5 7 4" xfId="26210" xr:uid="{00000000-0005-0000-0000-000095390000}"/>
    <cellStyle name="20 % - Akzent6 3 5 8" xfId="7376" xr:uid="{00000000-0005-0000-0000-000096390000}"/>
    <cellStyle name="20 % - Akzent6 3 5 8 2" xfId="7377" xr:uid="{00000000-0005-0000-0000-000097390000}"/>
    <cellStyle name="20 % - Akzent6 3 5 8 2 2" xfId="7378" xr:uid="{00000000-0005-0000-0000-000098390000}"/>
    <cellStyle name="20 % - Akzent6 3 5 8 2 2 2" xfId="43125" xr:uid="{00000000-0005-0000-0000-000099390000}"/>
    <cellStyle name="20 % - Akzent6 3 5 8 2 3" xfId="32304" xr:uid="{00000000-0005-0000-0000-00009A390000}"/>
    <cellStyle name="20 % - Akzent6 3 5 8 3" xfId="7379" xr:uid="{00000000-0005-0000-0000-00009B390000}"/>
    <cellStyle name="20 % - Akzent6 3 5 8 3 2" xfId="37724" xr:uid="{00000000-0005-0000-0000-00009C390000}"/>
    <cellStyle name="20 % - Akzent6 3 5 8 4" xfId="26903" xr:uid="{00000000-0005-0000-0000-00009D390000}"/>
    <cellStyle name="20 % - Akzent6 3 5 9" xfId="7380" xr:uid="{00000000-0005-0000-0000-00009E390000}"/>
    <cellStyle name="20 % - Akzent6 3 5 9 2" xfId="7381" xr:uid="{00000000-0005-0000-0000-00009F390000}"/>
    <cellStyle name="20 % - Akzent6 3 5 9 2 2" xfId="38400" xr:uid="{00000000-0005-0000-0000-0000A0390000}"/>
    <cellStyle name="20 % - Akzent6 3 5 9 3" xfId="27579" xr:uid="{00000000-0005-0000-0000-0000A1390000}"/>
    <cellStyle name="20 % - Akzent6 3 6" xfId="7382" xr:uid="{00000000-0005-0000-0000-0000A2390000}"/>
    <cellStyle name="20 % - Akzent6 3 6 2" xfId="7383" xr:uid="{00000000-0005-0000-0000-0000A3390000}"/>
    <cellStyle name="20 % - Akzent6 3 6 2 2" xfId="7384" xr:uid="{00000000-0005-0000-0000-0000A4390000}"/>
    <cellStyle name="20 % - Akzent6 3 6 2 2 2" xfId="38683" xr:uid="{00000000-0005-0000-0000-0000A5390000}"/>
    <cellStyle name="20 % - Akzent6 3 6 2 3" xfId="27862" xr:uid="{00000000-0005-0000-0000-0000A6390000}"/>
    <cellStyle name="20 % - Akzent6 3 6 3" xfId="7385" xr:uid="{00000000-0005-0000-0000-0000A7390000}"/>
    <cellStyle name="20 % - Akzent6 3 6 3 2" xfId="33283" xr:uid="{00000000-0005-0000-0000-0000A8390000}"/>
    <cellStyle name="20 % - Akzent6 3 6 4" xfId="22461" xr:uid="{00000000-0005-0000-0000-0000A9390000}"/>
    <cellStyle name="20 % - Akzent6 3 7" xfId="7386" xr:uid="{00000000-0005-0000-0000-0000AA390000}"/>
    <cellStyle name="20 % - Akzent6 3 7 2" xfId="7387" xr:uid="{00000000-0005-0000-0000-0000AB390000}"/>
    <cellStyle name="20 % - Akzent6 3 7 2 2" xfId="7388" xr:uid="{00000000-0005-0000-0000-0000AC390000}"/>
    <cellStyle name="20 % - Akzent6 3 7 2 2 2" xfId="39341" xr:uid="{00000000-0005-0000-0000-0000AD390000}"/>
    <cellStyle name="20 % - Akzent6 3 7 2 3" xfId="28520" xr:uid="{00000000-0005-0000-0000-0000AE390000}"/>
    <cellStyle name="20 % - Akzent6 3 7 3" xfId="7389" xr:uid="{00000000-0005-0000-0000-0000AF390000}"/>
    <cellStyle name="20 % - Akzent6 3 7 3 2" xfId="33941" xr:uid="{00000000-0005-0000-0000-0000B0390000}"/>
    <cellStyle name="20 % - Akzent6 3 7 4" xfId="23119" xr:uid="{00000000-0005-0000-0000-0000B1390000}"/>
    <cellStyle name="20 % - Akzent6 3 8" xfId="7390" xr:uid="{00000000-0005-0000-0000-0000B2390000}"/>
    <cellStyle name="20 % - Akzent6 3 8 2" xfId="7391" xr:uid="{00000000-0005-0000-0000-0000B3390000}"/>
    <cellStyle name="20 % - Akzent6 3 8 2 2" xfId="7392" xr:uid="{00000000-0005-0000-0000-0000B4390000}"/>
    <cellStyle name="20 % - Akzent6 3 8 2 2 2" xfId="40017" xr:uid="{00000000-0005-0000-0000-0000B5390000}"/>
    <cellStyle name="20 % - Akzent6 3 8 2 3" xfId="29196" xr:uid="{00000000-0005-0000-0000-0000B6390000}"/>
    <cellStyle name="20 % - Akzent6 3 8 3" xfId="7393" xr:uid="{00000000-0005-0000-0000-0000B7390000}"/>
    <cellStyle name="20 % - Akzent6 3 8 3 2" xfId="34617" xr:uid="{00000000-0005-0000-0000-0000B8390000}"/>
    <cellStyle name="20 % - Akzent6 3 8 4" xfId="23795" xr:uid="{00000000-0005-0000-0000-0000B9390000}"/>
    <cellStyle name="20 % - Akzent6 3 9" xfId="7394" xr:uid="{00000000-0005-0000-0000-0000BA390000}"/>
    <cellStyle name="20 % - Akzent6 3 9 2" xfId="7395" xr:uid="{00000000-0005-0000-0000-0000BB390000}"/>
    <cellStyle name="20 % - Akzent6 3 9 2 2" xfId="7396" xr:uid="{00000000-0005-0000-0000-0000BC390000}"/>
    <cellStyle name="20 % - Akzent6 3 9 2 2 2" xfId="40689" xr:uid="{00000000-0005-0000-0000-0000BD390000}"/>
    <cellStyle name="20 % - Akzent6 3 9 2 3" xfId="29868" xr:uid="{00000000-0005-0000-0000-0000BE390000}"/>
    <cellStyle name="20 % - Akzent6 3 9 3" xfId="7397" xr:uid="{00000000-0005-0000-0000-0000BF390000}"/>
    <cellStyle name="20 % - Akzent6 3 9 3 2" xfId="35289" xr:uid="{00000000-0005-0000-0000-0000C0390000}"/>
    <cellStyle name="20 % - Akzent6 3 9 4" xfId="24467" xr:uid="{00000000-0005-0000-0000-0000C1390000}"/>
    <cellStyle name="20 % - Akzent6 4" xfId="7398" xr:uid="{00000000-0005-0000-0000-0000C2390000}"/>
    <cellStyle name="20 % - Akzent6 4 10" xfId="7399" xr:uid="{00000000-0005-0000-0000-0000C3390000}"/>
    <cellStyle name="20 % - Akzent6 4 10 2" xfId="7400" xr:uid="{00000000-0005-0000-0000-0000C4390000}"/>
    <cellStyle name="20 % - Akzent6 4 10 2 2" xfId="7401" xr:uid="{00000000-0005-0000-0000-0000C5390000}"/>
    <cellStyle name="20 % - Akzent6 4 10 2 2 2" xfId="42069" xr:uid="{00000000-0005-0000-0000-0000C6390000}"/>
    <cellStyle name="20 % - Akzent6 4 10 2 3" xfId="31248" xr:uid="{00000000-0005-0000-0000-0000C7390000}"/>
    <cellStyle name="20 % - Akzent6 4 10 3" xfId="7402" xr:uid="{00000000-0005-0000-0000-0000C8390000}"/>
    <cellStyle name="20 % - Akzent6 4 10 3 2" xfId="36669" xr:uid="{00000000-0005-0000-0000-0000C9390000}"/>
    <cellStyle name="20 % - Akzent6 4 10 4" xfId="25847" xr:uid="{00000000-0005-0000-0000-0000CA390000}"/>
    <cellStyle name="20 % - Akzent6 4 11" xfId="7403" xr:uid="{00000000-0005-0000-0000-0000CB390000}"/>
    <cellStyle name="20 % - Akzent6 4 11 2" xfId="7404" xr:uid="{00000000-0005-0000-0000-0000CC390000}"/>
    <cellStyle name="20 % - Akzent6 4 11 2 2" xfId="7405" xr:uid="{00000000-0005-0000-0000-0000CD390000}"/>
    <cellStyle name="20 % - Akzent6 4 11 2 2 2" xfId="42762" xr:uid="{00000000-0005-0000-0000-0000CE390000}"/>
    <cellStyle name="20 % - Akzent6 4 11 2 3" xfId="31941" xr:uid="{00000000-0005-0000-0000-0000CF390000}"/>
    <cellStyle name="20 % - Akzent6 4 11 3" xfId="7406" xr:uid="{00000000-0005-0000-0000-0000D0390000}"/>
    <cellStyle name="20 % - Akzent6 4 11 3 2" xfId="37361" xr:uid="{00000000-0005-0000-0000-0000D1390000}"/>
    <cellStyle name="20 % - Akzent6 4 11 4" xfId="26540" xr:uid="{00000000-0005-0000-0000-0000D2390000}"/>
    <cellStyle name="20 % - Akzent6 4 12" xfId="7407" xr:uid="{00000000-0005-0000-0000-0000D3390000}"/>
    <cellStyle name="20 % - Akzent6 4 12 2" xfId="7408" xr:uid="{00000000-0005-0000-0000-0000D4390000}"/>
    <cellStyle name="20 % - Akzent6 4 12 2 2" xfId="38037" xr:uid="{00000000-0005-0000-0000-0000D5390000}"/>
    <cellStyle name="20 % - Akzent6 4 12 3" xfId="27216" xr:uid="{00000000-0005-0000-0000-0000D6390000}"/>
    <cellStyle name="20 % - Akzent6 4 13" xfId="7409" xr:uid="{00000000-0005-0000-0000-0000D7390000}"/>
    <cellStyle name="20 % - Akzent6 4 13 2" xfId="32637" xr:uid="{00000000-0005-0000-0000-0000D8390000}"/>
    <cellStyle name="20 % - Akzent6 4 14" xfId="21815" xr:uid="{00000000-0005-0000-0000-0000D9390000}"/>
    <cellStyle name="20 % - Akzent6 4 2" xfId="7410" xr:uid="{00000000-0005-0000-0000-0000DA390000}"/>
    <cellStyle name="20 % - Akzent6 4 2 10" xfId="7411" xr:uid="{00000000-0005-0000-0000-0000DB390000}"/>
    <cellStyle name="20 % - Akzent6 4 2 10 2" xfId="7412" xr:uid="{00000000-0005-0000-0000-0000DC390000}"/>
    <cellStyle name="20 % - Akzent6 4 2 10 2 2" xfId="38169" xr:uid="{00000000-0005-0000-0000-0000DD390000}"/>
    <cellStyle name="20 % - Akzent6 4 2 10 3" xfId="27348" xr:uid="{00000000-0005-0000-0000-0000DE390000}"/>
    <cellStyle name="20 % - Akzent6 4 2 11" xfId="7413" xr:uid="{00000000-0005-0000-0000-0000DF390000}"/>
    <cellStyle name="20 % - Akzent6 4 2 11 2" xfId="32769" xr:uid="{00000000-0005-0000-0000-0000E0390000}"/>
    <cellStyle name="20 % - Akzent6 4 2 12" xfId="21947" xr:uid="{00000000-0005-0000-0000-0000E1390000}"/>
    <cellStyle name="20 % - Akzent6 4 2 2" xfId="7414" xr:uid="{00000000-0005-0000-0000-0000E2390000}"/>
    <cellStyle name="20 % - Akzent6 4 2 2 10" xfId="7415" xr:uid="{00000000-0005-0000-0000-0000E3390000}"/>
    <cellStyle name="20 % - Akzent6 4 2 2 10 2" xfId="33164" xr:uid="{00000000-0005-0000-0000-0000E4390000}"/>
    <cellStyle name="20 % - Akzent6 4 2 2 11" xfId="22342" xr:uid="{00000000-0005-0000-0000-0000E5390000}"/>
    <cellStyle name="20 % - Akzent6 4 2 2 2" xfId="7416" xr:uid="{00000000-0005-0000-0000-0000E6390000}"/>
    <cellStyle name="20 % - Akzent6 4 2 2 2 2" xfId="7417" xr:uid="{00000000-0005-0000-0000-0000E7390000}"/>
    <cellStyle name="20 % - Akzent6 4 2 2 2 2 2" xfId="7418" xr:uid="{00000000-0005-0000-0000-0000E8390000}"/>
    <cellStyle name="20 % - Akzent6 4 2 2 2 2 2 2" xfId="39242" xr:uid="{00000000-0005-0000-0000-0000E9390000}"/>
    <cellStyle name="20 % - Akzent6 4 2 2 2 2 3" xfId="28421" xr:uid="{00000000-0005-0000-0000-0000EA390000}"/>
    <cellStyle name="20 % - Akzent6 4 2 2 2 3" xfId="7419" xr:uid="{00000000-0005-0000-0000-0000EB390000}"/>
    <cellStyle name="20 % - Akzent6 4 2 2 2 3 2" xfId="33842" xr:uid="{00000000-0005-0000-0000-0000EC390000}"/>
    <cellStyle name="20 % - Akzent6 4 2 2 2 4" xfId="23020" xr:uid="{00000000-0005-0000-0000-0000ED390000}"/>
    <cellStyle name="20 % - Akzent6 4 2 2 3" xfId="7420" xr:uid="{00000000-0005-0000-0000-0000EE390000}"/>
    <cellStyle name="20 % - Akzent6 4 2 2 3 2" xfId="7421" xr:uid="{00000000-0005-0000-0000-0000EF390000}"/>
    <cellStyle name="20 % - Akzent6 4 2 2 3 2 2" xfId="7422" xr:uid="{00000000-0005-0000-0000-0000F0390000}"/>
    <cellStyle name="20 % - Akzent6 4 2 2 3 2 2 2" xfId="39900" xr:uid="{00000000-0005-0000-0000-0000F1390000}"/>
    <cellStyle name="20 % - Akzent6 4 2 2 3 2 3" xfId="29079" xr:uid="{00000000-0005-0000-0000-0000F2390000}"/>
    <cellStyle name="20 % - Akzent6 4 2 2 3 3" xfId="7423" xr:uid="{00000000-0005-0000-0000-0000F3390000}"/>
    <cellStyle name="20 % - Akzent6 4 2 2 3 3 2" xfId="34500" xr:uid="{00000000-0005-0000-0000-0000F4390000}"/>
    <cellStyle name="20 % - Akzent6 4 2 2 3 4" xfId="23678" xr:uid="{00000000-0005-0000-0000-0000F5390000}"/>
    <cellStyle name="20 % - Akzent6 4 2 2 4" xfId="7424" xr:uid="{00000000-0005-0000-0000-0000F6390000}"/>
    <cellStyle name="20 % - Akzent6 4 2 2 4 2" xfId="7425" xr:uid="{00000000-0005-0000-0000-0000F7390000}"/>
    <cellStyle name="20 % - Akzent6 4 2 2 4 2 2" xfId="7426" xr:uid="{00000000-0005-0000-0000-0000F8390000}"/>
    <cellStyle name="20 % - Akzent6 4 2 2 4 2 2 2" xfId="40574" xr:uid="{00000000-0005-0000-0000-0000F9390000}"/>
    <cellStyle name="20 % - Akzent6 4 2 2 4 2 3" xfId="29753" xr:uid="{00000000-0005-0000-0000-0000FA390000}"/>
    <cellStyle name="20 % - Akzent6 4 2 2 4 3" xfId="7427" xr:uid="{00000000-0005-0000-0000-0000FB390000}"/>
    <cellStyle name="20 % - Akzent6 4 2 2 4 3 2" xfId="35174" xr:uid="{00000000-0005-0000-0000-0000FC390000}"/>
    <cellStyle name="20 % - Akzent6 4 2 2 4 4" xfId="24352" xr:uid="{00000000-0005-0000-0000-0000FD390000}"/>
    <cellStyle name="20 % - Akzent6 4 2 2 5" xfId="7428" xr:uid="{00000000-0005-0000-0000-0000FE390000}"/>
    <cellStyle name="20 % - Akzent6 4 2 2 5 2" xfId="7429" xr:uid="{00000000-0005-0000-0000-0000FF390000}"/>
    <cellStyle name="20 % - Akzent6 4 2 2 5 2 2" xfId="7430" xr:uid="{00000000-0005-0000-0000-0000003A0000}"/>
    <cellStyle name="20 % - Akzent6 4 2 2 5 2 2 2" xfId="41248" xr:uid="{00000000-0005-0000-0000-0000013A0000}"/>
    <cellStyle name="20 % - Akzent6 4 2 2 5 2 3" xfId="30427" xr:uid="{00000000-0005-0000-0000-0000023A0000}"/>
    <cellStyle name="20 % - Akzent6 4 2 2 5 3" xfId="7431" xr:uid="{00000000-0005-0000-0000-0000033A0000}"/>
    <cellStyle name="20 % - Akzent6 4 2 2 5 3 2" xfId="35848" xr:uid="{00000000-0005-0000-0000-0000043A0000}"/>
    <cellStyle name="20 % - Akzent6 4 2 2 5 4" xfId="25026" xr:uid="{00000000-0005-0000-0000-0000053A0000}"/>
    <cellStyle name="20 % - Akzent6 4 2 2 6" xfId="7432" xr:uid="{00000000-0005-0000-0000-0000063A0000}"/>
    <cellStyle name="20 % - Akzent6 4 2 2 6 2" xfId="7433" xr:uid="{00000000-0005-0000-0000-0000073A0000}"/>
    <cellStyle name="20 % - Akzent6 4 2 2 6 2 2" xfId="7434" xr:uid="{00000000-0005-0000-0000-0000083A0000}"/>
    <cellStyle name="20 % - Akzent6 4 2 2 6 2 2 2" xfId="41922" xr:uid="{00000000-0005-0000-0000-0000093A0000}"/>
    <cellStyle name="20 % - Akzent6 4 2 2 6 2 3" xfId="31101" xr:uid="{00000000-0005-0000-0000-00000A3A0000}"/>
    <cellStyle name="20 % - Akzent6 4 2 2 6 3" xfId="7435" xr:uid="{00000000-0005-0000-0000-00000B3A0000}"/>
    <cellStyle name="20 % - Akzent6 4 2 2 6 3 2" xfId="36522" xr:uid="{00000000-0005-0000-0000-00000C3A0000}"/>
    <cellStyle name="20 % - Akzent6 4 2 2 6 4" xfId="25700" xr:uid="{00000000-0005-0000-0000-00000D3A0000}"/>
    <cellStyle name="20 % - Akzent6 4 2 2 7" xfId="7436" xr:uid="{00000000-0005-0000-0000-00000E3A0000}"/>
    <cellStyle name="20 % - Akzent6 4 2 2 7 2" xfId="7437" xr:uid="{00000000-0005-0000-0000-00000F3A0000}"/>
    <cellStyle name="20 % - Akzent6 4 2 2 7 2 2" xfId="7438" xr:uid="{00000000-0005-0000-0000-0000103A0000}"/>
    <cellStyle name="20 % - Akzent6 4 2 2 7 2 2 2" xfId="42596" xr:uid="{00000000-0005-0000-0000-0000113A0000}"/>
    <cellStyle name="20 % - Akzent6 4 2 2 7 2 3" xfId="31775" xr:uid="{00000000-0005-0000-0000-0000123A0000}"/>
    <cellStyle name="20 % - Akzent6 4 2 2 7 3" xfId="7439" xr:uid="{00000000-0005-0000-0000-0000133A0000}"/>
    <cellStyle name="20 % - Akzent6 4 2 2 7 3 2" xfId="37196" xr:uid="{00000000-0005-0000-0000-0000143A0000}"/>
    <cellStyle name="20 % - Akzent6 4 2 2 7 4" xfId="26374" xr:uid="{00000000-0005-0000-0000-0000153A0000}"/>
    <cellStyle name="20 % - Akzent6 4 2 2 8" xfId="7440" xr:uid="{00000000-0005-0000-0000-0000163A0000}"/>
    <cellStyle name="20 % - Akzent6 4 2 2 8 2" xfId="7441" xr:uid="{00000000-0005-0000-0000-0000173A0000}"/>
    <cellStyle name="20 % - Akzent6 4 2 2 8 2 2" xfId="7442" xr:uid="{00000000-0005-0000-0000-0000183A0000}"/>
    <cellStyle name="20 % - Akzent6 4 2 2 8 2 2 2" xfId="43289" xr:uid="{00000000-0005-0000-0000-0000193A0000}"/>
    <cellStyle name="20 % - Akzent6 4 2 2 8 2 3" xfId="32468" xr:uid="{00000000-0005-0000-0000-00001A3A0000}"/>
    <cellStyle name="20 % - Akzent6 4 2 2 8 3" xfId="7443" xr:uid="{00000000-0005-0000-0000-00001B3A0000}"/>
    <cellStyle name="20 % - Akzent6 4 2 2 8 3 2" xfId="37888" xr:uid="{00000000-0005-0000-0000-00001C3A0000}"/>
    <cellStyle name="20 % - Akzent6 4 2 2 8 4" xfId="27067" xr:uid="{00000000-0005-0000-0000-00001D3A0000}"/>
    <cellStyle name="20 % - Akzent6 4 2 2 9" xfId="7444" xr:uid="{00000000-0005-0000-0000-00001E3A0000}"/>
    <cellStyle name="20 % - Akzent6 4 2 2 9 2" xfId="7445" xr:uid="{00000000-0005-0000-0000-00001F3A0000}"/>
    <cellStyle name="20 % - Akzent6 4 2 2 9 2 2" xfId="38564" xr:uid="{00000000-0005-0000-0000-0000203A0000}"/>
    <cellStyle name="20 % - Akzent6 4 2 2 9 3" xfId="27743" xr:uid="{00000000-0005-0000-0000-0000213A0000}"/>
    <cellStyle name="20 % - Akzent6 4 2 3" xfId="7446" xr:uid="{00000000-0005-0000-0000-0000223A0000}"/>
    <cellStyle name="20 % - Akzent6 4 2 3 2" xfId="7447" xr:uid="{00000000-0005-0000-0000-0000233A0000}"/>
    <cellStyle name="20 % - Akzent6 4 2 3 2 2" xfId="7448" xr:uid="{00000000-0005-0000-0000-0000243A0000}"/>
    <cellStyle name="20 % - Akzent6 4 2 3 2 2 2" xfId="38847" xr:uid="{00000000-0005-0000-0000-0000253A0000}"/>
    <cellStyle name="20 % - Akzent6 4 2 3 2 3" xfId="28026" xr:uid="{00000000-0005-0000-0000-0000263A0000}"/>
    <cellStyle name="20 % - Akzent6 4 2 3 3" xfId="7449" xr:uid="{00000000-0005-0000-0000-0000273A0000}"/>
    <cellStyle name="20 % - Akzent6 4 2 3 3 2" xfId="33447" xr:uid="{00000000-0005-0000-0000-0000283A0000}"/>
    <cellStyle name="20 % - Akzent6 4 2 3 4" xfId="22625" xr:uid="{00000000-0005-0000-0000-0000293A0000}"/>
    <cellStyle name="20 % - Akzent6 4 2 4" xfId="7450" xr:uid="{00000000-0005-0000-0000-00002A3A0000}"/>
    <cellStyle name="20 % - Akzent6 4 2 4 2" xfId="7451" xr:uid="{00000000-0005-0000-0000-00002B3A0000}"/>
    <cellStyle name="20 % - Akzent6 4 2 4 2 2" xfId="7452" xr:uid="{00000000-0005-0000-0000-00002C3A0000}"/>
    <cellStyle name="20 % - Akzent6 4 2 4 2 2 2" xfId="39505" xr:uid="{00000000-0005-0000-0000-00002D3A0000}"/>
    <cellStyle name="20 % - Akzent6 4 2 4 2 3" xfId="28684" xr:uid="{00000000-0005-0000-0000-00002E3A0000}"/>
    <cellStyle name="20 % - Akzent6 4 2 4 3" xfId="7453" xr:uid="{00000000-0005-0000-0000-00002F3A0000}"/>
    <cellStyle name="20 % - Akzent6 4 2 4 3 2" xfId="34105" xr:uid="{00000000-0005-0000-0000-0000303A0000}"/>
    <cellStyle name="20 % - Akzent6 4 2 4 4" xfId="23283" xr:uid="{00000000-0005-0000-0000-0000313A0000}"/>
    <cellStyle name="20 % - Akzent6 4 2 5" xfId="7454" xr:uid="{00000000-0005-0000-0000-0000323A0000}"/>
    <cellStyle name="20 % - Akzent6 4 2 5 2" xfId="7455" xr:uid="{00000000-0005-0000-0000-0000333A0000}"/>
    <cellStyle name="20 % - Akzent6 4 2 5 2 2" xfId="7456" xr:uid="{00000000-0005-0000-0000-0000343A0000}"/>
    <cellStyle name="20 % - Akzent6 4 2 5 2 2 2" xfId="40179" xr:uid="{00000000-0005-0000-0000-0000353A0000}"/>
    <cellStyle name="20 % - Akzent6 4 2 5 2 3" xfId="29358" xr:uid="{00000000-0005-0000-0000-0000363A0000}"/>
    <cellStyle name="20 % - Akzent6 4 2 5 3" xfId="7457" xr:uid="{00000000-0005-0000-0000-0000373A0000}"/>
    <cellStyle name="20 % - Akzent6 4 2 5 3 2" xfId="34779" xr:uid="{00000000-0005-0000-0000-0000383A0000}"/>
    <cellStyle name="20 % - Akzent6 4 2 5 4" xfId="23957" xr:uid="{00000000-0005-0000-0000-0000393A0000}"/>
    <cellStyle name="20 % - Akzent6 4 2 6" xfId="7458" xr:uid="{00000000-0005-0000-0000-00003A3A0000}"/>
    <cellStyle name="20 % - Akzent6 4 2 6 2" xfId="7459" xr:uid="{00000000-0005-0000-0000-00003B3A0000}"/>
    <cellStyle name="20 % - Akzent6 4 2 6 2 2" xfId="7460" xr:uid="{00000000-0005-0000-0000-00003C3A0000}"/>
    <cellStyle name="20 % - Akzent6 4 2 6 2 2 2" xfId="40853" xr:uid="{00000000-0005-0000-0000-00003D3A0000}"/>
    <cellStyle name="20 % - Akzent6 4 2 6 2 3" xfId="30032" xr:uid="{00000000-0005-0000-0000-00003E3A0000}"/>
    <cellStyle name="20 % - Akzent6 4 2 6 3" xfId="7461" xr:uid="{00000000-0005-0000-0000-00003F3A0000}"/>
    <cellStyle name="20 % - Akzent6 4 2 6 3 2" xfId="35453" xr:uid="{00000000-0005-0000-0000-0000403A0000}"/>
    <cellStyle name="20 % - Akzent6 4 2 6 4" xfId="24631" xr:uid="{00000000-0005-0000-0000-0000413A0000}"/>
    <cellStyle name="20 % - Akzent6 4 2 7" xfId="7462" xr:uid="{00000000-0005-0000-0000-0000423A0000}"/>
    <cellStyle name="20 % - Akzent6 4 2 7 2" xfId="7463" xr:uid="{00000000-0005-0000-0000-0000433A0000}"/>
    <cellStyle name="20 % - Akzent6 4 2 7 2 2" xfId="7464" xr:uid="{00000000-0005-0000-0000-0000443A0000}"/>
    <cellStyle name="20 % - Akzent6 4 2 7 2 2 2" xfId="41527" xr:uid="{00000000-0005-0000-0000-0000453A0000}"/>
    <cellStyle name="20 % - Akzent6 4 2 7 2 3" xfId="30706" xr:uid="{00000000-0005-0000-0000-0000463A0000}"/>
    <cellStyle name="20 % - Akzent6 4 2 7 3" xfId="7465" xr:uid="{00000000-0005-0000-0000-0000473A0000}"/>
    <cellStyle name="20 % - Akzent6 4 2 7 3 2" xfId="36127" xr:uid="{00000000-0005-0000-0000-0000483A0000}"/>
    <cellStyle name="20 % - Akzent6 4 2 7 4" xfId="25305" xr:uid="{00000000-0005-0000-0000-0000493A0000}"/>
    <cellStyle name="20 % - Akzent6 4 2 8" xfId="7466" xr:uid="{00000000-0005-0000-0000-00004A3A0000}"/>
    <cellStyle name="20 % - Akzent6 4 2 8 2" xfId="7467" xr:uid="{00000000-0005-0000-0000-00004B3A0000}"/>
    <cellStyle name="20 % - Akzent6 4 2 8 2 2" xfId="7468" xr:uid="{00000000-0005-0000-0000-00004C3A0000}"/>
    <cellStyle name="20 % - Akzent6 4 2 8 2 2 2" xfId="42201" xr:uid="{00000000-0005-0000-0000-00004D3A0000}"/>
    <cellStyle name="20 % - Akzent6 4 2 8 2 3" xfId="31380" xr:uid="{00000000-0005-0000-0000-00004E3A0000}"/>
    <cellStyle name="20 % - Akzent6 4 2 8 3" xfId="7469" xr:uid="{00000000-0005-0000-0000-00004F3A0000}"/>
    <cellStyle name="20 % - Akzent6 4 2 8 3 2" xfId="36801" xr:uid="{00000000-0005-0000-0000-0000503A0000}"/>
    <cellStyle name="20 % - Akzent6 4 2 8 4" xfId="25979" xr:uid="{00000000-0005-0000-0000-0000513A0000}"/>
    <cellStyle name="20 % - Akzent6 4 2 9" xfId="7470" xr:uid="{00000000-0005-0000-0000-0000523A0000}"/>
    <cellStyle name="20 % - Akzent6 4 2 9 2" xfId="7471" xr:uid="{00000000-0005-0000-0000-0000533A0000}"/>
    <cellStyle name="20 % - Akzent6 4 2 9 2 2" xfId="7472" xr:uid="{00000000-0005-0000-0000-0000543A0000}"/>
    <cellStyle name="20 % - Akzent6 4 2 9 2 2 2" xfId="42894" xr:uid="{00000000-0005-0000-0000-0000553A0000}"/>
    <cellStyle name="20 % - Akzent6 4 2 9 2 3" xfId="32073" xr:uid="{00000000-0005-0000-0000-0000563A0000}"/>
    <cellStyle name="20 % - Akzent6 4 2 9 3" xfId="7473" xr:uid="{00000000-0005-0000-0000-0000573A0000}"/>
    <cellStyle name="20 % - Akzent6 4 2 9 3 2" xfId="37493" xr:uid="{00000000-0005-0000-0000-0000583A0000}"/>
    <cellStyle name="20 % - Akzent6 4 2 9 4" xfId="26672" xr:uid="{00000000-0005-0000-0000-0000593A0000}"/>
    <cellStyle name="20 % - Akzent6 4 3" xfId="7474" xr:uid="{00000000-0005-0000-0000-00005A3A0000}"/>
    <cellStyle name="20 % - Akzent6 4 3 10" xfId="7475" xr:uid="{00000000-0005-0000-0000-00005B3A0000}"/>
    <cellStyle name="20 % - Akzent6 4 3 10 2" xfId="32901" xr:uid="{00000000-0005-0000-0000-00005C3A0000}"/>
    <cellStyle name="20 % - Akzent6 4 3 11" xfId="22079" xr:uid="{00000000-0005-0000-0000-00005D3A0000}"/>
    <cellStyle name="20 % - Akzent6 4 3 2" xfId="7476" xr:uid="{00000000-0005-0000-0000-00005E3A0000}"/>
    <cellStyle name="20 % - Akzent6 4 3 2 2" xfId="7477" xr:uid="{00000000-0005-0000-0000-00005F3A0000}"/>
    <cellStyle name="20 % - Akzent6 4 3 2 2 2" xfId="7478" xr:uid="{00000000-0005-0000-0000-0000603A0000}"/>
    <cellStyle name="20 % - Akzent6 4 3 2 2 2 2" xfId="38979" xr:uid="{00000000-0005-0000-0000-0000613A0000}"/>
    <cellStyle name="20 % - Akzent6 4 3 2 2 3" xfId="28158" xr:uid="{00000000-0005-0000-0000-0000623A0000}"/>
    <cellStyle name="20 % - Akzent6 4 3 2 3" xfId="7479" xr:uid="{00000000-0005-0000-0000-0000633A0000}"/>
    <cellStyle name="20 % - Akzent6 4 3 2 3 2" xfId="33579" xr:uid="{00000000-0005-0000-0000-0000643A0000}"/>
    <cellStyle name="20 % - Akzent6 4 3 2 4" xfId="22757" xr:uid="{00000000-0005-0000-0000-0000653A0000}"/>
    <cellStyle name="20 % - Akzent6 4 3 3" xfId="7480" xr:uid="{00000000-0005-0000-0000-0000663A0000}"/>
    <cellStyle name="20 % - Akzent6 4 3 3 2" xfId="7481" xr:uid="{00000000-0005-0000-0000-0000673A0000}"/>
    <cellStyle name="20 % - Akzent6 4 3 3 2 2" xfId="7482" xr:uid="{00000000-0005-0000-0000-0000683A0000}"/>
    <cellStyle name="20 % - Akzent6 4 3 3 2 2 2" xfId="39637" xr:uid="{00000000-0005-0000-0000-0000693A0000}"/>
    <cellStyle name="20 % - Akzent6 4 3 3 2 3" xfId="28816" xr:uid="{00000000-0005-0000-0000-00006A3A0000}"/>
    <cellStyle name="20 % - Akzent6 4 3 3 3" xfId="7483" xr:uid="{00000000-0005-0000-0000-00006B3A0000}"/>
    <cellStyle name="20 % - Akzent6 4 3 3 3 2" xfId="34237" xr:uid="{00000000-0005-0000-0000-00006C3A0000}"/>
    <cellStyle name="20 % - Akzent6 4 3 3 4" xfId="23415" xr:uid="{00000000-0005-0000-0000-00006D3A0000}"/>
    <cellStyle name="20 % - Akzent6 4 3 4" xfId="7484" xr:uid="{00000000-0005-0000-0000-00006E3A0000}"/>
    <cellStyle name="20 % - Akzent6 4 3 4 2" xfId="7485" xr:uid="{00000000-0005-0000-0000-00006F3A0000}"/>
    <cellStyle name="20 % - Akzent6 4 3 4 2 2" xfId="7486" xr:uid="{00000000-0005-0000-0000-0000703A0000}"/>
    <cellStyle name="20 % - Akzent6 4 3 4 2 2 2" xfId="40311" xr:uid="{00000000-0005-0000-0000-0000713A0000}"/>
    <cellStyle name="20 % - Akzent6 4 3 4 2 3" xfId="29490" xr:uid="{00000000-0005-0000-0000-0000723A0000}"/>
    <cellStyle name="20 % - Akzent6 4 3 4 3" xfId="7487" xr:uid="{00000000-0005-0000-0000-0000733A0000}"/>
    <cellStyle name="20 % - Akzent6 4 3 4 3 2" xfId="34911" xr:uid="{00000000-0005-0000-0000-0000743A0000}"/>
    <cellStyle name="20 % - Akzent6 4 3 4 4" xfId="24089" xr:uid="{00000000-0005-0000-0000-0000753A0000}"/>
    <cellStyle name="20 % - Akzent6 4 3 5" xfId="7488" xr:uid="{00000000-0005-0000-0000-0000763A0000}"/>
    <cellStyle name="20 % - Akzent6 4 3 5 2" xfId="7489" xr:uid="{00000000-0005-0000-0000-0000773A0000}"/>
    <cellStyle name="20 % - Akzent6 4 3 5 2 2" xfId="7490" xr:uid="{00000000-0005-0000-0000-0000783A0000}"/>
    <cellStyle name="20 % - Akzent6 4 3 5 2 2 2" xfId="40985" xr:uid="{00000000-0005-0000-0000-0000793A0000}"/>
    <cellStyle name="20 % - Akzent6 4 3 5 2 3" xfId="30164" xr:uid="{00000000-0005-0000-0000-00007A3A0000}"/>
    <cellStyle name="20 % - Akzent6 4 3 5 3" xfId="7491" xr:uid="{00000000-0005-0000-0000-00007B3A0000}"/>
    <cellStyle name="20 % - Akzent6 4 3 5 3 2" xfId="35585" xr:uid="{00000000-0005-0000-0000-00007C3A0000}"/>
    <cellStyle name="20 % - Akzent6 4 3 5 4" xfId="24763" xr:uid="{00000000-0005-0000-0000-00007D3A0000}"/>
    <cellStyle name="20 % - Akzent6 4 3 6" xfId="7492" xr:uid="{00000000-0005-0000-0000-00007E3A0000}"/>
    <cellStyle name="20 % - Akzent6 4 3 6 2" xfId="7493" xr:uid="{00000000-0005-0000-0000-00007F3A0000}"/>
    <cellStyle name="20 % - Akzent6 4 3 6 2 2" xfId="7494" xr:uid="{00000000-0005-0000-0000-0000803A0000}"/>
    <cellStyle name="20 % - Akzent6 4 3 6 2 2 2" xfId="41659" xr:uid="{00000000-0005-0000-0000-0000813A0000}"/>
    <cellStyle name="20 % - Akzent6 4 3 6 2 3" xfId="30838" xr:uid="{00000000-0005-0000-0000-0000823A0000}"/>
    <cellStyle name="20 % - Akzent6 4 3 6 3" xfId="7495" xr:uid="{00000000-0005-0000-0000-0000833A0000}"/>
    <cellStyle name="20 % - Akzent6 4 3 6 3 2" xfId="36259" xr:uid="{00000000-0005-0000-0000-0000843A0000}"/>
    <cellStyle name="20 % - Akzent6 4 3 6 4" xfId="25437" xr:uid="{00000000-0005-0000-0000-0000853A0000}"/>
    <cellStyle name="20 % - Akzent6 4 3 7" xfId="7496" xr:uid="{00000000-0005-0000-0000-0000863A0000}"/>
    <cellStyle name="20 % - Akzent6 4 3 7 2" xfId="7497" xr:uid="{00000000-0005-0000-0000-0000873A0000}"/>
    <cellStyle name="20 % - Akzent6 4 3 7 2 2" xfId="7498" xr:uid="{00000000-0005-0000-0000-0000883A0000}"/>
    <cellStyle name="20 % - Akzent6 4 3 7 2 2 2" xfId="42333" xr:uid="{00000000-0005-0000-0000-0000893A0000}"/>
    <cellStyle name="20 % - Akzent6 4 3 7 2 3" xfId="31512" xr:uid="{00000000-0005-0000-0000-00008A3A0000}"/>
    <cellStyle name="20 % - Akzent6 4 3 7 3" xfId="7499" xr:uid="{00000000-0005-0000-0000-00008B3A0000}"/>
    <cellStyle name="20 % - Akzent6 4 3 7 3 2" xfId="36933" xr:uid="{00000000-0005-0000-0000-00008C3A0000}"/>
    <cellStyle name="20 % - Akzent6 4 3 7 4" xfId="26111" xr:uid="{00000000-0005-0000-0000-00008D3A0000}"/>
    <cellStyle name="20 % - Akzent6 4 3 8" xfId="7500" xr:uid="{00000000-0005-0000-0000-00008E3A0000}"/>
    <cellStyle name="20 % - Akzent6 4 3 8 2" xfId="7501" xr:uid="{00000000-0005-0000-0000-00008F3A0000}"/>
    <cellStyle name="20 % - Akzent6 4 3 8 2 2" xfId="7502" xr:uid="{00000000-0005-0000-0000-0000903A0000}"/>
    <cellStyle name="20 % - Akzent6 4 3 8 2 2 2" xfId="43026" xr:uid="{00000000-0005-0000-0000-0000913A0000}"/>
    <cellStyle name="20 % - Akzent6 4 3 8 2 3" xfId="32205" xr:uid="{00000000-0005-0000-0000-0000923A0000}"/>
    <cellStyle name="20 % - Akzent6 4 3 8 3" xfId="7503" xr:uid="{00000000-0005-0000-0000-0000933A0000}"/>
    <cellStyle name="20 % - Akzent6 4 3 8 3 2" xfId="37625" xr:uid="{00000000-0005-0000-0000-0000943A0000}"/>
    <cellStyle name="20 % - Akzent6 4 3 8 4" xfId="26804" xr:uid="{00000000-0005-0000-0000-0000953A0000}"/>
    <cellStyle name="20 % - Akzent6 4 3 9" xfId="7504" xr:uid="{00000000-0005-0000-0000-0000963A0000}"/>
    <cellStyle name="20 % - Akzent6 4 3 9 2" xfId="7505" xr:uid="{00000000-0005-0000-0000-0000973A0000}"/>
    <cellStyle name="20 % - Akzent6 4 3 9 2 2" xfId="38301" xr:uid="{00000000-0005-0000-0000-0000983A0000}"/>
    <cellStyle name="20 % - Akzent6 4 3 9 3" xfId="27480" xr:uid="{00000000-0005-0000-0000-0000993A0000}"/>
    <cellStyle name="20 % - Akzent6 4 4" xfId="7506" xr:uid="{00000000-0005-0000-0000-00009A3A0000}"/>
    <cellStyle name="20 % - Akzent6 4 4 10" xfId="7507" xr:uid="{00000000-0005-0000-0000-00009B3A0000}"/>
    <cellStyle name="20 % - Akzent6 4 4 10 2" xfId="33032" xr:uid="{00000000-0005-0000-0000-00009C3A0000}"/>
    <cellStyle name="20 % - Akzent6 4 4 11" xfId="22210" xr:uid="{00000000-0005-0000-0000-00009D3A0000}"/>
    <cellStyle name="20 % - Akzent6 4 4 2" xfId="7508" xr:uid="{00000000-0005-0000-0000-00009E3A0000}"/>
    <cellStyle name="20 % - Akzent6 4 4 2 2" xfId="7509" xr:uid="{00000000-0005-0000-0000-00009F3A0000}"/>
    <cellStyle name="20 % - Akzent6 4 4 2 2 2" xfId="7510" xr:uid="{00000000-0005-0000-0000-0000A03A0000}"/>
    <cellStyle name="20 % - Akzent6 4 4 2 2 2 2" xfId="39110" xr:uid="{00000000-0005-0000-0000-0000A13A0000}"/>
    <cellStyle name="20 % - Akzent6 4 4 2 2 3" xfId="28289" xr:uid="{00000000-0005-0000-0000-0000A23A0000}"/>
    <cellStyle name="20 % - Akzent6 4 4 2 3" xfId="7511" xr:uid="{00000000-0005-0000-0000-0000A33A0000}"/>
    <cellStyle name="20 % - Akzent6 4 4 2 3 2" xfId="33710" xr:uid="{00000000-0005-0000-0000-0000A43A0000}"/>
    <cellStyle name="20 % - Akzent6 4 4 2 4" xfId="22888" xr:uid="{00000000-0005-0000-0000-0000A53A0000}"/>
    <cellStyle name="20 % - Akzent6 4 4 3" xfId="7512" xr:uid="{00000000-0005-0000-0000-0000A63A0000}"/>
    <cellStyle name="20 % - Akzent6 4 4 3 2" xfId="7513" xr:uid="{00000000-0005-0000-0000-0000A73A0000}"/>
    <cellStyle name="20 % - Akzent6 4 4 3 2 2" xfId="7514" xr:uid="{00000000-0005-0000-0000-0000A83A0000}"/>
    <cellStyle name="20 % - Akzent6 4 4 3 2 2 2" xfId="39768" xr:uid="{00000000-0005-0000-0000-0000A93A0000}"/>
    <cellStyle name="20 % - Akzent6 4 4 3 2 3" xfId="28947" xr:uid="{00000000-0005-0000-0000-0000AA3A0000}"/>
    <cellStyle name="20 % - Akzent6 4 4 3 3" xfId="7515" xr:uid="{00000000-0005-0000-0000-0000AB3A0000}"/>
    <cellStyle name="20 % - Akzent6 4 4 3 3 2" xfId="34368" xr:uid="{00000000-0005-0000-0000-0000AC3A0000}"/>
    <cellStyle name="20 % - Akzent6 4 4 3 4" xfId="23546" xr:uid="{00000000-0005-0000-0000-0000AD3A0000}"/>
    <cellStyle name="20 % - Akzent6 4 4 4" xfId="7516" xr:uid="{00000000-0005-0000-0000-0000AE3A0000}"/>
    <cellStyle name="20 % - Akzent6 4 4 4 2" xfId="7517" xr:uid="{00000000-0005-0000-0000-0000AF3A0000}"/>
    <cellStyle name="20 % - Akzent6 4 4 4 2 2" xfId="7518" xr:uid="{00000000-0005-0000-0000-0000B03A0000}"/>
    <cellStyle name="20 % - Akzent6 4 4 4 2 2 2" xfId="40442" xr:uid="{00000000-0005-0000-0000-0000B13A0000}"/>
    <cellStyle name="20 % - Akzent6 4 4 4 2 3" xfId="29621" xr:uid="{00000000-0005-0000-0000-0000B23A0000}"/>
    <cellStyle name="20 % - Akzent6 4 4 4 3" xfId="7519" xr:uid="{00000000-0005-0000-0000-0000B33A0000}"/>
    <cellStyle name="20 % - Akzent6 4 4 4 3 2" xfId="35042" xr:uid="{00000000-0005-0000-0000-0000B43A0000}"/>
    <cellStyle name="20 % - Akzent6 4 4 4 4" xfId="24220" xr:uid="{00000000-0005-0000-0000-0000B53A0000}"/>
    <cellStyle name="20 % - Akzent6 4 4 5" xfId="7520" xr:uid="{00000000-0005-0000-0000-0000B63A0000}"/>
    <cellStyle name="20 % - Akzent6 4 4 5 2" xfId="7521" xr:uid="{00000000-0005-0000-0000-0000B73A0000}"/>
    <cellStyle name="20 % - Akzent6 4 4 5 2 2" xfId="7522" xr:uid="{00000000-0005-0000-0000-0000B83A0000}"/>
    <cellStyle name="20 % - Akzent6 4 4 5 2 2 2" xfId="41116" xr:uid="{00000000-0005-0000-0000-0000B93A0000}"/>
    <cellStyle name="20 % - Akzent6 4 4 5 2 3" xfId="30295" xr:uid="{00000000-0005-0000-0000-0000BA3A0000}"/>
    <cellStyle name="20 % - Akzent6 4 4 5 3" xfId="7523" xr:uid="{00000000-0005-0000-0000-0000BB3A0000}"/>
    <cellStyle name="20 % - Akzent6 4 4 5 3 2" xfId="35716" xr:uid="{00000000-0005-0000-0000-0000BC3A0000}"/>
    <cellStyle name="20 % - Akzent6 4 4 5 4" xfId="24894" xr:uid="{00000000-0005-0000-0000-0000BD3A0000}"/>
    <cellStyle name="20 % - Akzent6 4 4 6" xfId="7524" xr:uid="{00000000-0005-0000-0000-0000BE3A0000}"/>
    <cellStyle name="20 % - Akzent6 4 4 6 2" xfId="7525" xr:uid="{00000000-0005-0000-0000-0000BF3A0000}"/>
    <cellStyle name="20 % - Akzent6 4 4 6 2 2" xfId="7526" xr:uid="{00000000-0005-0000-0000-0000C03A0000}"/>
    <cellStyle name="20 % - Akzent6 4 4 6 2 2 2" xfId="41790" xr:uid="{00000000-0005-0000-0000-0000C13A0000}"/>
    <cellStyle name="20 % - Akzent6 4 4 6 2 3" xfId="30969" xr:uid="{00000000-0005-0000-0000-0000C23A0000}"/>
    <cellStyle name="20 % - Akzent6 4 4 6 3" xfId="7527" xr:uid="{00000000-0005-0000-0000-0000C33A0000}"/>
    <cellStyle name="20 % - Akzent6 4 4 6 3 2" xfId="36390" xr:uid="{00000000-0005-0000-0000-0000C43A0000}"/>
    <cellStyle name="20 % - Akzent6 4 4 6 4" xfId="25568" xr:uid="{00000000-0005-0000-0000-0000C53A0000}"/>
    <cellStyle name="20 % - Akzent6 4 4 7" xfId="7528" xr:uid="{00000000-0005-0000-0000-0000C63A0000}"/>
    <cellStyle name="20 % - Akzent6 4 4 7 2" xfId="7529" xr:uid="{00000000-0005-0000-0000-0000C73A0000}"/>
    <cellStyle name="20 % - Akzent6 4 4 7 2 2" xfId="7530" xr:uid="{00000000-0005-0000-0000-0000C83A0000}"/>
    <cellStyle name="20 % - Akzent6 4 4 7 2 2 2" xfId="42464" xr:uid="{00000000-0005-0000-0000-0000C93A0000}"/>
    <cellStyle name="20 % - Akzent6 4 4 7 2 3" xfId="31643" xr:uid="{00000000-0005-0000-0000-0000CA3A0000}"/>
    <cellStyle name="20 % - Akzent6 4 4 7 3" xfId="7531" xr:uid="{00000000-0005-0000-0000-0000CB3A0000}"/>
    <cellStyle name="20 % - Akzent6 4 4 7 3 2" xfId="37064" xr:uid="{00000000-0005-0000-0000-0000CC3A0000}"/>
    <cellStyle name="20 % - Akzent6 4 4 7 4" xfId="26242" xr:uid="{00000000-0005-0000-0000-0000CD3A0000}"/>
    <cellStyle name="20 % - Akzent6 4 4 8" xfId="7532" xr:uid="{00000000-0005-0000-0000-0000CE3A0000}"/>
    <cellStyle name="20 % - Akzent6 4 4 8 2" xfId="7533" xr:uid="{00000000-0005-0000-0000-0000CF3A0000}"/>
    <cellStyle name="20 % - Akzent6 4 4 8 2 2" xfId="7534" xr:uid="{00000000-0005-0000-0000-0000D03A0000}"/>
    <cellStyle name="20 % - Akzent6 4 4 8 2 2 2" xfId="43157" xr:uid="{00000000-0005-0000-0000-0000D13A0000}"/>
    <cellStyle name="20 % - Akzent6 4 4 8 2 3" xfId="32336" xr:uid="{00000000-0005-0000-0000-0000D23A0000}"/>
    <cellStyle name="20 % - Akzent6 4 4 8 3" xfId="7535" xr:uid="{00000000-0005-0000-0000-0000D33A0000}"/>
    <cellStyle name="20 % - Akzent6 4 4 8 3 2" xfId="37756" xr:uid="{00000000-0005-0000-0000-0000D43A0000}"/>
    <cellStyle name="20 % - Akzent6 4 4 8 4" xfId="26935" xr:uid="{00000000-0005-0000-0000-0000D53A0000}"/>
    <cellStyle name="20 % - Akzent6 4 4 9" xfId="7536" xr:uid="{00000000-0005-0000-0000-0000D63A0000}"/>
    <cellStyle name="20 % - Akzent6 4 4 9 2" xfId="7537" xr:uid="{00000000-0005-0000-0000-0000D73A0000}"/>
    <cellStyle name="20 % - Akzent6 4 4 9 2 2" xfId="38432" xr:uid="{00000000-0005-0000-0000-0000D83A0000}"/>
    <cellStyle name="20 % - Akzent6 4 4 9 3" xfId="27611" xr:uid="{00000000-0005-0000-0000-0000D93A0000}"/>
    <cellStyle name="20 % - Akzent6 4 5" xfId="7538" xr:uid="{00000000-0005-0000-0000-0000DA3A0000}"/>
    <cellStyle name="20 % - Akzent6 4 5 2" xfId="7539" xr:uid="{00000000-0005-0000-0000-0000DB3A0000}"/>
    <cellStyle name="20 % - Akzent6 4 5 2 2" xfId="7540" xr:uid="{00000000-0005-0000-0000-0000DC3A0000}"/>
    <cellStyle name="20 % - Akzent6 4 5 2 2 2" xfId="38715" xr:uid="{00000000-0005-0000-0000-0000DD3A0000}"/>
    <cellStyle name="20 % - Akzent6 4 5 2 3" xfId="27894" xr:uid="{00000000-0005-0000-0000-0000DE3A0000}"/>
    <cellStyle name="20 % - Akzent6 4 5 3" xfId="7541" xr:uid="{00000000-0005-0000-0000-0000DF3A0000}"/>
    <cellStyle name="20 % - Akzent6 4 5 3 2" xfId="33315" xr:uid="{00000000-0005-0000-0000-0000E03A0000}"/>
    <cellStyle name="20 % - Akzent6 4 5 4" xfId="22493" xr:uid="{00000000-0005-0000-0000-0000E13A0000}"/>
    <cellStyle name="20 % - Akzent6 4 6" xfId="7542" xr:uid="{00000000-0005-0000-0000-0000E23A0000}"/>
    <cellStyle name="20 % - Akzent6 4 6 2" xfId="7543" xr:uid="{00000000-0005-0000-0000-0000E33A0000}"/>
    <cellStyle name="20 % - Akzent6 4 6 2 2" xfId="7544" xr:uid="{00000000-0005-0000-0000-0000E43A0000}"/>
    <cellStyle name="20 % - Akzent6 4 6 2 2 2" xfId="39373" xr:uid="{00000000-0005-0000-0000-0000E53A0000}"/>
    <cellStyle name="20 % - Akzent6 4 6 2 3" xfId="28552" xr:uid="{00000000-0005-0000-0000-0000E63A0000}"/>
    <cellStyle name="20 % - Akzent6 4 6 3" xfId="7545" xr:uid="{00000000-0005-0000-0000-0000E73A0000}"/>
    <cellStyle name="20 % - Akzent6 4 6 3 2" xfId="33973" xr:uid="{00000000-0005-0000-0000-0000E83A0000}"/>
    <cellStyle name="20 % - Akzent6 4 6 4" xfId="23151" xr:uid="{00000000-0005-0000-0000-0000E93A0000}"/>
    <cellStyle name="20 % - Akzent6 4 7" xfId="7546" xr:uid="{00000000-0005-0000-0000-0000EA3A0000}"/>
    <cellStyle name="20 % - Akzent6 4 7 2" xfId="7547" xr:uid="{00000000-0005-0000-0000-0000EB3A0000}"/>
    <cellStyle name="20 % - Akzent6 4 7 2 2" xfId="7548" xr:uid="{00000000-0005-0000-0000-0000EC3A0000}"/>
    <cellStyle name="20 % - Akzent6 4 7 2 2 2" xfId="40048" xr:uid="{00000000-0005-0000-0000-0000ED3A0000}"/>
    <cellStyle name="20 % - Akzent6 4 7 2 3" xfId="29227" xr:uid="{00000000-0005-0000-0000-0000EE3A0000}"/>
    <cellStyle name="20 % - Akzent6 4 7 3" xfId="7549" xr:uid="{00000000-0005-0000-0000-0000EF3A0000}"/>
    <cellStyle name="20 % - Akzent6 4 7 3 2" xfId="34648" xr:uid="{00000000-0005-0000-0000-0000F03A0000}"/>
    <cellStyle name="20 % - Akzent6 4 7 4" xfId="23826" xr:uid="{00000000-0005-0000-0000-0000F13A0000}"/>
    <cellStyle name="20 % - Akzent6 4 8" xfId="7550" xr:uid="{00000000-0005-0000-0000-0000F23A0000}"/>
    <cellStyle name="20 % - Akzent6 4 8 2" xfId="7551" xr:uid="{00000000-0005-0000-0000-0000F33A0000}"/>
    <cellStyle name="20 % - Akzent6 4 8 2 2" xfId="7552" xr:uid="{00000000-0005-0000-0000-0000F43A0000}"/>
    <cellStyle name="20 % - Akzent6 4 8 2 2 2" xfId="40721" xr:uid="{00000000-0005-0000-0000-0000F53A0000}"/>
    <cellStyle name="20 % - Akzent6 4 8 2 3" xfId="29900" xr:uid="{00000000-0005-0000-0000-0000F63A0000}"/>
    <cellStyle name="20 % - Akzent6 4 8 3" xfId="7553" xr:uid="{00000000-0005-0000-0000-0000F73A0000}"/>
    <cellStyle name="20 % - Akzent6 4 8 3 2" xfId="35321" xr:uid="{00000000-0005-0000-0000-0000F83A0000}"/>
    <cellStyle name="20 % - Akzent6 4 8 4" xfId="24499" xr:uid="{00000000-0005-0000-0000-0000F93A0000}"/>
    <cellStyle name="20 % - Akzent6 4 9" xfId="7554" xr:uid="{00000000-0005-0000-0000-0000FA3A0000}"/>
    <cellStyle name="20 % - Akzent6 4 9 2" xfId="7555" xr:uid="{00000000-0005-0000-0000-0000FB3A0000}"/>
    <cellStyle name="20 % - Akzent6 4 9 2 2" xfId="7556" xr:uid="{00000000-0005-0000-0000-0000FC3A0000}"/>
    <cellStyle name="20 % - Akzent6 4 9 2 2 2" xfId="41395" xr:uid="{00000000-0005-0000-0000-0000FD3A0000}"/>
    <cellStyle name="20 % - Akzent6 4 9 2 3" xfId="30574" xr:uid="{00000000-0005-0000-0000-0000FE3A0000}"/>
    <cellStyle name="20 % - Akzent6 4 9 3" xfId="7557" xr:uid="{00000000-0005-0000-0000-0000FF3A0000}"/>
    <cellStyle name="20 % - Akzent6 4 9 3 2" xfId="35995" xr:uid="{00000000-0005-0000-0000-0000003B0000}"/>
    <cellStyle name="20 % - Akzent6 4 9 4" xfId="25173" xr:uid="{00000000-0005-0000-0000-0000013B0000}"/>
    <cellStyle name="20 % - Akzent6 5" xfId="7558" xr:uid="{00000000-0005-0000-0000-0000023B0000}"/>
    <cellStyle name="20 % - Akzent6 5 10" xfId="7559" xr:uid="{00000000-0005-0000-0000-0000033B0000}"/>
    <cellStyle name="20 % - Akzent6 5 10 2" xfId="7560" xr:uid="{00000000-0005-0000-0000-0000043B0000}"/>
    <cellStyle name="20 % - Akzent6 5 10 2 2" xfId="38104" xr:uid="{00000000-0005-0000-0000-0000053B0000}"/>
    <cellStyle name="20 % - Akzent6 5 10 3" xfId="27283" xr:uid="{00000000-0005-0000-0000-0000063B0000}"/>
    <cellStyle name="20 % - Akzent6 5 11" xfId="7561" xr:uid="{00000000-0005-0000-0000-0000073B0000}"/>
    <cellStyle name="20 % - Akzent6 5 11 2" xfId="32704" xr:uid="{00000000-0005-0000-0000-0000083B0000}"/>
    <cellStyle name="20 % - Akzent6 5 12" xfId="21882" xr:uid="{00000000-0005-0000-0000-0000093B0000}"/>
    <cellStyle name="20 % - Akzent6 5 2" xfId="7562" xr:uid="{00000000-0005-0000-0000-00000A3B0000}"/>
    <cellStyle name="20 % - Akzent6 5 2 10" xfId="7563" xr:uid="{00000000-0005-0000-0000-00000B3B0000}"/>
    <cellStyle name="20 % - Akzent6 5 2 10 2" xfId="33099" xr:uid="{00000000-0005-0000-0000-00000C3B0000}"/>
    <cellStyle name="20 % - Akzent6 5 2 11" xfId="22277" xr:uid="{00000000-0005-0000-0000-00000D3B0000}"/>
    <cellStyle name="20 % - Akzent6 5 2 2" xfId="7564" xr:uid="{00000000-0005-0000-0000-00000E3B0000}"/>
    <cellStyle name="20 % - Akzent6 5 2 2 2" xfId="7565" xr:uid="{00000000-0005-0000-0000-00000F3B0000}"/>
    <cellStyle name="20 % - Akzent6 5 2 2 2 2" xfId="7566" xr:uid="{00000000-0005-0000-0000-0000103B0000}"/>
    <cellStyle name="20 % - Akzent6 5 2 2 2 2 2" xfId="39177" xr:uid="{00000000-0005-0000-0000-0000113B0000}"/>
    <cellStyle name="20 % - Akzent6 5 2 2 2 3" xfId="28356" xr:uid="{00000000-0005-0000-0000-0000123B0000}"/>
    <cellStyle name="20 % - Akzent6 5 2 2 3" xfId="7567" xr:uid="{00000000-0005-0000-0000-0000133B0000}"/>
    <cellStyle name="20 % - Akzent6 5 2 2 3 2" xfId="33777" xr:uid="{00000000-0005-0000-0000-0000143B0000}"/>
    <cellStyle name="20 % - Akzent6 5 2 2 4" xfId="22955" xr:uid="{00000000-0005-0000-0000-0000153B0000}"/>
    <cellStyle name="20 % - Akzent6 5 2 3" xfId="7568" xr:uid="{00000000-0005-0000-0000-0000163B0000}"/>
    <cellStyle name="20 % - Akzent6 5 2 3 2" xfId="7569" xr:uid="{00000000-0005-0000-0000-0000173B0000}"/>
    <cellStyle name="20 % - Akzent6 5 2 3 2 2" xfId="7570" xr:uid="{00000000-0005-0000-0000-0000183B0000}"/>
    <cellStyle name="20 % - Akzent6 5 2 3 2 2 2" xfId="39835" xr:uid="{00000000-0005-0000-0000-0000193B0000}"/>
    <cellStyle name="20 % - Akzent6 5 2 3 2 3" xfId="29014" xr:uid="{00000000-0005-0000-0000-00001A3B0000}"/>
    <cellStyle name="20 % - Akzent6 5 2 3 3" xfId="7571" xr:uid="{00000000-0005-0000-0000-00001B3B0000}"/>
    <cellStyle name="20 % - Akzent6 5 2 3 3 2" xfId="34435" xr:uid="{00000000-0005-0000-0000-00001C3B0000}"/>
    <cellStyle name="20 % - Akzent6 5 2 3 4" xfId="23613" xr:uid="{00000000-0005-0000-0000-00001D3B0000}"/>
    <cellStyle name="20 % - Akzent6 5 2 4" xfId="7572" xr:uid="{00000000-0005-0000-0000-00001E3B0000}"/>
    <cellStyle name="20 % - Akzent6 5 2 4 2" xfId="7573" xr:uid="{00000000-0005-0000-0000-00001F3B0000}"/>
    <cellStyle name="20 % - Akzent6 5 2 4 2 2" xfId="7574" xr:uid="{00000000-0005-0000-0000-0000203B0000}"/>
    <cellStyle name="20 % - Akzent6 5 2 4 2 2 2" xfId="40509" xr:uid="{00000000-0005-0000-0000-0000213B0000}"/>
    <cellStyle name="20 % - Akzent6 5 2 4 2 3" xfId="29688" xr:uid="{00000000-0005-0000-0000-0000223B0000}"/>
    <cellStyle name="20 % - Akzent6 5 2 4 3" xfId="7575" xr:uid="{00000000-0005-0000-0000-0000233B0000}"/>
    <cellStyle name="20 % - Akzent6 5 2 4 3 2" xfId="35109" xr:uid="{00000000-0005-0000-0000-0000243B0000}"/>
    <cellStyle name="20 % - Akzent6 5 2 4 4" xfId="24287" xr:uid="{00000000-0005-0000-0000-0000253B0000}"/>
    <cellStyle name="20 % - Akzent6 5 2 5" xfId="7576" xr:uid="{00000000-0005-0000-0000-0000263B0000}"/>
    <cellStyle name="20 % - Akzent6 5 2 5 2" xfId="7577" xr:uid="{00000000-0005-0000-0000-0000273B0000}"/>
    <cellStyle name="20 % - Akzent6 5 2 5 2 2" xfId="7578" xr:uid="{00000000-0005-0000-0000-0000283B0000}"/>
    <cellStyle name="20 % - Akzent6 5 2 5 2 2 2" xfId="41183" xr:uid="{00000000-0005-0000-0000-0000293B0000}"/>
    <cellStyle name="20 % - Akzent6 5 2 5 2 3" xfId="30362" xr:uid="{00000000-0005-0000-0000-00002A3B0000}"/>
    <cellStyle name="20 % - Akzent6 5 2 5 3" xfId="7579" xr:uid="{00000000-0005-0000-0000-00002B3B0000}"/>
    <cellStyle name="20 % - Akzent6 5 2 5 3 2" xfId="35783" xr:uid="{00000000-0005-0000-0000-00002C3B0000}"/>
    <cellStyle name="20 % - Akzent6 5 2 5 4" xfId="24961" xr:uid="{00000000-0005-0000-0000-00002D3B0000}"/>
    <cellStyle name="20 % - Akzent6 5 2 6" xfId="7580" xr:uid="{00000000-0005-0000-0000-00002E3B0000}"/>
    <cellStyle name="20 % - Akzent6 5 2 6 2" xfId="7581" xr:uid="{00000000-0005-0000-0000-00002F3B0000}"/>
    <cellStyle name="20 % - Akzent6 5 2 6 2 2" xfId="7582" xr:uid="{00000000-0005-0000-0000-0000303B0000}"/>
    <cellStyle name="20 % - Akzent6 5 2 6 2 2 2" xfId="41857" xr:uid="{00000000-0005-0000-0000-0000313B0000}"/>
    <cellStyle name="20 % - Akzent6 5 2 6 2 3" xfId="31036" xr:uid="{00000000-0005-0000-0000-0000323B0000}"/>
    <cellStyle name="20 % - Akzent6 5 2 6 3" xfId="7583" xr:uid="{00000000-0005-0000-0000-0000333B0000}"/>
    <cellStyle name="20 % - Akzent6 5 2 6 3 2" xfId="36457" xr:uid="{00000000-0005-0000-0000-0000343B0000}"/>
    <cellStyle name="20 % - Akzent6 5 2 6 4" xfId="25635" xr:uid="{00000000-0005-0000-0000-0000353B0000}"/>
    <cellStyle name="20 % - Akzent6 5 2 7" xfId="7584" xr:uid="{00000000-0005-0000-0000-0000363B0000}"/>
    <cellStyle name="20 % - Akzent6 5 2 7 2" xfId="7585" xr:uid="{00000000-0005-0000-0000-0000373B0000}"/>
    <cellStyle name="20 % - Akzent6 5 2 7 2 2" xfId="7586" xr:uid="{00000000-0005-0000-0000-0000383B0000}"/>
    <cellStyle name="20 % - Akzent6 5 2 7 2 2 2" xfId="42531" xr:uid="{00000000-0005-0000-0000-0000393B0000}"/>
    <cellStyle name="20 % - Akzent6 5 2 7 2 3" xfId="31710" xr:uid="{00000000-0005-0000-0000-00003A3B0000}"/>
    <cellStyle name="20 % - Akzent6 5 2 7 3" xfId="7587" xr:uid="{00000000-0005-0000-0000-00003B3B0000}"/>
    <cellStyle name="20 % - Akzent6 5 2 7 3 2" xfId="37131" xr:uid="{00000000-0005-0000-0000-00003C3B0000}"/>
    <cellStyle name="20 % - Akzent6 5 2 7 4" xfId="26309" xr:uid="{00000000-0005-0000-0000-00003D3B0000}"/>
    <cellStyle name="20 % - Akzent6 5 2 8" xfId="7588" xr:uid="{00000000-0005-0000-0000-00003E3B0000}"/>
    <cellStyle name="20 % - Akzent6 5 2 8 2" xfId="7589" xr:uid="{00000000-0005-0000-0000-00003F3B0000}"/>
    <cellStyle name="20 % - Akzent6 5 2 8 2 2" xfId="7590" xr:uid="{00000000-0005-0000-0000-0000403B0000}"/>
    <cellStyle name="20 % - Akzent6 5 2 8 2 2 2" xfId="43224" xr:uid="{00000000-0005-0000-0000-0000413B0000}"/>
    <cellStyle name="20 % - Akzent6 5 2 8 2 3" xfId="32403" xr:uid="{00000000-0005-0000-0000-0000423B0000}"/>
    <cellStyle name="20 % - Akzent6 5 2 8 3" xfId="7591" xr:uid="{00000000-0005-0000-0000-0000433B0000}"/>
    <cellStyle name="20 % - Akzent6 5 2 8 3 2" xfId="37823" xr:uid="{00000000-0005-0000-0000-0000443B0000}"/>
    <cellStyle name="20 % - Akzent6 5 2 8 4" xfId="27002" xr:uid="{00000000-0005-0000-0000-0000453B0000}"/>
    <cellStyle name="20 % - Akzent6 5 2 9" xfId="7592" xr:uid="{00000000-0005-0000-0000-0000463B0000}"/>
    <cellStyle name="20 % - Akzent6 5 2 9 2" xfId="7593" xr:uid="{00000000-0005-0000-0000-0000473B0000}"/>
    <cellStyle name="20 % - Akzent6 5 2 9 2 2" xfId="38499" xr:uid="{00000000-0005-0000-0000-0000483B0000}"/>
    <cellStyle name="20 % - Akzent6 5 2 9 3" xfId="27678" xr:uid="{00000000-0005-0000-0000-0000493B0000}"/>
    <cellStyle name="20 % - Akzent6 5 3" xfId="7594" xr:uid="{00000000-0005-0000-0000-00004A3B0000}"/>
    <cellStyle name="20 % - Akzent6 5 3 2" xfId="7595" xr:uid="{00000000-0005-0000-0000-00004B3B0000}"/>
    <cellStyle name="20 % - Akzent6 5 3 2 2" xfId="7596" xr:uid="{00000000-0005-0000-0000-00004C3B0000}"/>
    <cellStyle name="20 % - Akzent6 5 3 2 2 2" xfId="38782" xr:uid="{00000000-0005-0000-0000-00004D3B0000}"/>
    <cellStyle name="20 % - Akzent6 5 3 2 3" xfId="27961" xr:uid="{00000000-0005-0000-0000-00004E3B0000}"/>
    <cellStyle name="20 % - Akzent6 5 3 3" xfId="7597" xr:uid="{00000000-0005-0000-0000-00004F3B0000}"/>
    <cellStyle name="20 % - Akzent6 5 3 3 2" xfId="33382" xr:uid="{00000000-0005-0000-0000-0000503B0000}"/>
    <cellStyle name="20 % - Akzent6 5 3 4" xfId="22560" xr:uid="{00000000-0005-0000-0000-0000513B0000}"/>
    <cellStyle name="20 % - Akzent6 5 4" xfId="7598" xr:uid="{00000000-0005-0000-0000-0000523B0000}"/>
    <cellStyle name="20 % - Akzent6 5 4 2" xfId="7599" xr:uid="{00000000-0005-0000-0000-0000533B0000}"/>
    <cellStyle name="20 % - Akzent6 5 4 2 2" xfId="7600" xr:uid="{00000000-0005-0000-0000-0000543B0000}"/>
    <cellStyle name="20 % - Akzent6 5 4 2 2 2" xfId="39440" xr:uid="{00000000-0005-0000-0000-0000553B0000}"/>
    <cellStyle name="20 % - Akzent6 5 4 2 3" xfId="28619" xr:uid="{00000000-0005-0000-0000-0000563B0000}"/>
    <cellStyle name="20 % - Akzent6 5 4 3" xfId="7601" xr:uid="{00000000-0005-0000-0000-0000573B0000}"/>
    <cellStyle name="20 % - Akzent6 5 4 3 2" xfId="34040" xr:uid="{00000000-0005-0000-0000-0000583B0000}"/>
    <cellStyle name="20 % - Akzent6 5 4 4" xfId="23218" xr:uid="{00000000-0005-0000-0000-0000593B0000}"/>
    <cellStyle name="20 % - Akzent6 5 5" xfId="7602" xr:uid="{00000000-0005-0000-0000-00005A3B0000}"/>
    <cellStyle name="20 % - Akzent6 5 5 2" xfId="7603" xr:uid="{00000000-0005-0000-0000-00005B3B0000}"/>
    <cellStyle name="20 % - Akzent6 5 5 2 2" xfId="7604" xr:uid="{00000000-0005-0000-0000-00005C3B0000}"/>
    <cellStyle name="20 % - Akzent6 5 5 2 2 2" xfId="40114" xr:uid="{00000000-0005-0000-0000-00005D3B0000}"/>
    <cellStyle name="20 % - Akzent6 5 5 2 3" xfId="29293" xr:uid="{00000000-0005-0000-0000-00005E3B0000}"/>
    <cellStyle name="20 % - Akzent6 5 5 3" xfId="7605" xr:uid="{00000000-0005-0000-0000-00005F3B0000}"/>
    <cellStyle name="20 % - Akzent6 5 5 3 2" xfId="34714" xr:uid="{00000000-0005-0000-0000-0000603B0000}"/>
    <cellStyle name="20 % - Akzent6 5 5 4" xfId="23892" xr:uid="{00000000-0005-0000-0000-0000613B0000}"/>
    <cellStyle name="20 % - Akzent6 5 6" xfId="7606" xr:uid="{00000000-0005-0000-0000-0000623B0000}"/>
    <cellStyle name="20 % - Akzent6 5 6 2" xfId="7607" xr:uid="{00000000-0005-0000-0000-0000633B0000}"/>
    <cellStyle name="20 % - Akzent6 5 6 2 2" xfId="7608" xr:uid="{00000000-0005-0000-0000-0000643B0000}"/>
    <cellStyle name="20 % - Akzent6 5 6 2 2 2" xfId="40788" xr:uid="{00000000-0005-0000-0000-0000653B0000}"/>
    <cellStyle name="20 % - Akzent6 5 6 2 3" xfId="29967" xr:uid="{00000000-0005-0000-0000-0000663B0000}"/>
    <cellStyle name="20 % - Akzent6 5 6 3" xfId="7609" xr:uid="{00000000-0005-0000-0000-0000673B0000}"/>
    <cellStyle name="20 % - Akzent6 5 6 3 2" xfId="35388" xr:uid="{00000000-0005-0000-0000-0000683B0000}"/>
    <cellStyle name="20 % - Akzent6 5 6 4" xfId="24566" xr:uid="{00000000-0005-0000-0000-0000693B0000}"/>
    <cellStyle name="20 % - Akzent6 5 7" xfId="7610" xr:uid="{00000000-0005-0000-0000-00006A3B0000}"/>
    <cellStyle name="20 % - Akzent6 5 7 2" xfId="7611" xr:uid="{00000000-0005-0000-0000-00006B3B0000}"/>
    <cellStyle name="20 % - Akzent6 5 7 2 2" xfId="7612" xr:uid="{00000000-0005-0000-0000-00006C3B0000}"/>
    <cellStyle name="20 % - Akzent6 5 7 2 2 2" xfId="41462" xr:uid="{00000000-0005-0000-0000-00006D3B0000}"/>
    <cellStyle name="20 % - Akzent6 5 7 2 3" xfId="30641" xr:uid="{00000000-0005-0000-0000-00006E3B0000}"/>
    <cellStyle name="20 % - Akzent6 5 7 3" xfId="7613" xr:uid="{00000000-0005-0000-0000-00006F3B0000}"/>
    <cellStyle name="20 % - Akzent6 5 7 3 2" xfId="36062" xr:uid="{00000000-0005-0000-0000-0000703B0000}"/>
    <cellStyle name="20 % - Akzent6 5 7 4" xfId="25240" xr:uid="{00000000-0005-0000-0000-0000713B0000}"/>
    <cellStyle name="20 % - Akzent6 5 8" xfId="7614" xr:uid="{00000000-0005-0000-0000-0000723B0000}"/>
    <cellStyle name="20 % - Akzent6 5 8 2" xfId="7615" xr:uid="{00000000-0005-0000-0000-0000733B0000}"/>
    <cellStyle name="20 % - Akzent6 5 8 2 2" xfId="7616" xr:uid="{00000000-0005-0000-0000-0000743B0000}"/>
    <cellStyle name="20 % - Akzent6 5 8 2 2 2" xfId="42136" xr:uid="{00000000-0005-0000-0000-0000753B0000}"/>
    <cellStyle name="20 % - Akzent6 5 8 2 3" xfId="31315" xr:uid="{00000000-0005-0000-0000-0000763B0000}"/>
    <cellStyle name="20 % - Akzent6 5 8 3" xfId="7617" xr:uid="{00000000-0005-0000-0000-0000773B0000}"/>
    <cellStyle name="20 % - Akzent6 5 8 3 2" xfId="36736" xr:uid="{00000000-0005-0000-0000-0000783B0000}"/>
    <cellStyle name="20 % - Akzent6 5 8 4" xfId="25914" xr:uid="{00000000-0005-0000-0000-0000793B0000}"/>
    <cellStyle name="20 % - Akzent6 5 9" xfId="7618" xr:uid="{00000000-0005-0000-0000-00007A3B0000}"/>
    <cellStyle name="20 % - Akzent6 5 9 2" xfId="7619" xr:uid="{00000000-0005-0000-0000-00007B3B0000}"/>
    <cellStyle name="20 % - Akzent6 5 9 2 2" xfId="7620" xr:uid="{00000000-0005-0000-0000-00007C3B0000}"/>
    <cellStyle name="20 % - Akzent6 5 9 2 2 2" xfId="42829" xr:uid="{00000000-0005-0000-0000-00007D3B0000}"/>
    <cellStyle name="20 % - Akzent6 5 9 2 3" xfId="32008" xr:uid="{00000000-0005-0000-0000-00007E3B0000}"/>
    <cellStyle name="20 % - Akzent6 5 9 3" xfId="7621" xr:uid="{00000000-0005-0000-0000-00007F3B0000}"/>
    <cellStyle name="20 % - Akzent6 5 9 3 2" xfId="37428" xr:uid="{00000000-0005-0000-0000-0000803B0000}"/>
    <cellStyle name="20 % - Akzent6 5 9 4" xfId="26607" xr:uid="{00000000-0005-0000-0000-0000813B0000}"/>
    <cellStyle name="20 % - Akzent6 6" xfId="7622" xr:uid="{00000000-0005-0000-0000-0000823B0000}"/>
    <cellStyle name="20 % - Akzent6 6 10" xfId="7623" xr:uid="{00000000-0005-0000-0000-0000833B0000}"/>
    <cellStyle name="20 % - Akzent6 6 10 2" xfId="32836" xr:uid="{00000000-0005-0000-0000-0000843B0000}"/>
    <cellStyle name="20 % - Akzent6 6 11" xfId="22014" xr:uid="{00000000-0005-0000-0000-0000853B0000}"/>
    <cellStyle name="20 % - Akzent6 6 2" xfId="7624" xr:uid="{00000000-0005-0000-0000-0000863B0000}"/>
    <cellStyle name="20 % - Akzent6 6 2 2" xfId="7625" xr:uid="{00000000-0005-0000-0000-0000873B0000}"/>
    <cellStyle name="20 % - Akzent6 6 2 2 2" xfId="7626" xr:uid="{00000000-0005-0000-0000-0000883B0000}"/>
    <cellStyle name="20 % - Akzent6 6 2 2 2 2" xfId="38914" xr:uid="{00000000-0005-0000-0000-0000893B0000}"/>
    <cellStyle name="20 % - Akzent6 6 2 2 3" xfId="28093" xr:uid="{00000000-0005-0000-0000-00008A3B0000}"/>
    <cellStyle name="20 % - Akzent6 6 2 3" xfId="7627" xr:uid="{00000000-0005-0000-0000-00008B3B0000}"/>
    <cellStyle name="20 % - Akzent6 6 2 3 2" xfId="33514" xr:uid="{00000000-0005-0000-0000-00008C3B0000}"/>
    <cellStyle name="20 % - Akzent6 6 2 4" xfId="22692" xr:uid="{00000000-0005-0000-0000-00008D3B0000}"/>
    <cellStyle name="20 % - Akzent6 6 3" xfId="7628" xr:uid="{00000000-0005-0000-0000-00008E3B0000}"/>
    <cellStyle name="20 % - Akzent6 6 3 2" xfId="7629" xr:uid="{00000000-0005-0000-0000-00008F3B0000}"/>
    <cellStyle name="20 % - Akzent6 6 3 2 2" xfId="7630" xr:uid="{00000000-0005-0000-0000-0000903B0000}"/>
    <cellStyle name="20 % - Akzent6 6 3 2 2 2" xfId="39572" xr:uid="{00000000-0005-0000-0000-0000913B0000}"/>
    <cellStyle name="20 % - Akzent6 6 3 2 3" xfId="28751" xr:uid="{00000000-0005-0000-0000-0000923B0000}"/>
    <cellStyle name="20 % - Akzent6 6 3 3" xfId="7631" xr:uid="{00000000-0005-0000-0000-0000933B0000}"/>
    <cellStyle name="20 % - Akzent6 6 3 3 2" xfId="34172" xr:uid="{00000000-0005-0000-0000-0000943B0000}"/>
    <cellStyle name="20 % - Akzent6 6 3 4" xfId="23350" xr:uid="{00000000-0005-0000-0000-0000953B0000}"/>
    <cellStyle name="20 % - Akzent6 6 4" xfId="7632" xr:uid="{00000000-0005-0000-0000-0000963B0000}"/>
    <cellStyle name="20 % - Akzent6 6 4 2" xfId="7633" xr:uid="{00000000-0005-0000-0000-0000973B0000}"/>
    <cellStyle name="20 % - Akzent6 6 4 2 2" xfId="7634" xr:uid="{00000000-0005-0000-0000-0000983B0000}"/>
    <cellStyle name="20 % - Akzent6 6 4 2 2 2" xfId="40246" xr:uid="{00000000-0005-0000-0000-0000993B0000}"/>
    <cellStyle name="20 % - Akzent6 6 4 2 3" xfId="29425" xr:uid="{00000000-0005-0000-0000-00009A3B0000}"/>
    <cellStyle name="20 % - Akzent6 6 4 3" xfId="7635" xr:uid="{00000000-0005-0000-0000-00009B3B0000}"/>
    <cellStyle name="20 % - Akzent6 6 4 3 2" xfId="34846" xr:uid="{00000000-0005-0000-0000-00009C3B0000}"/>
    <cellStyle name="20 % - Akzent6 6 4 4" xfId="24024" xr:uid="{00000000-0005-0000-0000-00009D3B0000}"/>
    <cellStyle name="20 % - Akzent6 6 5" xfId="7636" xr:uid="{00000000-0005-0000-0000-00009E3B0000}"/>
    <cellStyle name="20 % - Akzent6 6 5 2" xfId="7637" xr:uid="{00000000-0005-0000-0000-00009F3B0000}"/>
    <cellStyle name="20 % - Akzent6 6 5 2 2" xfId="7638" xr:uid="{00000000-0005-0000-0000-0000A03B0000}"/>
    <cellStyle name="20 % - Akzent6 6 5 2 2 2" xfId="40920" xr:uid="{00000000-0005-0000-0000-0000A13B0000}"/>
    <cellStyle name="20 % - Akzent6 6 5 2 3" xfId="30099" xr:uid="{00000000-0005-0000-0000-0000A23B0000}"/>
    <cellStyle name="20 % - Akzent6 6 5 3" xfId="7639" xr:uid="{00000000-0005-0000-0000-0000A33B0000}"/>
    <cellStyle name="20 % - Akzent6 6 5 3 2" xfId="35520" xr:uid="{00000000-0005-0000-0000-0000A43B0000}"/>
    <cellStyle name="20 % - Akzent6 6 5 4" xfId="24698" xr:uid="{00000000-0005-0000-0000-0000A53B0000}"/>
    <cellStyle name="20 % - Akzent6 6 6" xfId="7640" xr:uid="{00000000-0005-0000-0000-0000A63B0000}"/>
    <cellStyle name="20 % - Akzent6 6 6 2" xfId="7641" xr:uid="{00000000-0005-0000-0000-0000A73B0000}"/>
    <cellStyle name="20 % - Akzent6 6 6 2 2" xfId="7642" xr:uid="{00000000-0005-0000-0000-0000A83B0000}"/>
    <cellStyle name="20 % - Akzent6 6 6 2 2 2" xfId="41594" xr:uid="{00000000-0005-0000-0000-0000A93B0000}"/>
    <cellStyle name="20 % - Akzent6 6 6 2 3" xfId="30773" xr:uid="{00000000-0005-0000-0000-0000AA3B0000}"/>
    <cellStyle name="20 % - Akzent6 6 6 3" xfId="7643" xr:uid="{00000000-0005-0000-0000-0000AB3B0000}"/>
    <cellStyle name="20 % - Akzent6 6 6 3 2" xfId="36194" xr:uid="{00000000-0005-0000-0000-0000AC3B0000}"/>
    <cellStyle name="20 % - Akzent6 6 6 4" xfId="25372" xr:uid="{00000000-0005-0000-0000-0000AD3B0000}"/>
    <cellStyle name="20 % - Akzent6 6 7" xfId="7644" xr:uid="{00000000-0005-0000-0000-0000AE3B0000}"/>
    <cellStyle name="20 % - Akzent6 6 7 2" xfId="7645" xr:uid="{00000000-0005-0000-0000-0000AF3B0000}"/>
    <cellStyle name="20 % - Akzent6 6 7 2 2" xfId="7646" xr:uid="{00000000-0005-0000-0000-0000B03B0000}"/>
    <cellStyle name="20 % - Akzent6 6 7 2 2 2" xfId="42268" xr:uid="{00000000-0005-0000-0000-0000B13B0000}"/>
    <cellStyle name="20 % - Akzent6 6 7 2 3" xfId="31447" xr:uid="{00000000-0005-0000-0000-0000B23B0000}"/>
    <cellStyle name="20 % - Akzent6 6 7 3" xfId="7647" xr:uid="{00000000-0005-0000-0000-0000B33B0000}"/>
    <cellStyle name="20 % - Akzent6 6 7 3 2" xfId="36868" xr:uid="{00000000-0005-0000-0000-0000B43B0000}"/>
    <cellStyle name="20 % - Akzent6 6 7 4" xfId="26046" xr:uid="{00000000-0005-0000-0000-0000B53B0000}"/>
    <cellStyle name="20 % - Akzent6 6 8" xfId="7648" xr:uid="{00000000-0005-0000-0000-0000B63B0000}"/>
    <cellStyle name="20 % - Akzent6 6 8 2" xfId="7649" xr:uid="{00000000-0005-0000-0000-0000B73B0000}"/>
    <cellStyle name="20 % - Akzent6 6 8 2 2" xfId="7650" xr:uid="{00000000-0005-0000-0000-0000B83B0000}"/>
    <cellStyle name="20 % - Akzent6 6 8 2 2 2" xfId="42961" xr:uid="{00000000-0005-0000-0000-0000B93B0000}"/>
    <cellStyle name="20 % - Akzent6 6 8 2 3" xfId="32140" xr:uid="{00000000-0005-0000-0000-0000BA3B0000}"/>
    <cellStyle name="20 % - Akzent6 6 8 3" xfId="7651" xr:uid="{00000000-0005-0000-0000-0000BB3B0000}"/>
    <cellStyle name="20 % - Akzent6 6 8 3 2" xfId="37560" xr:uid="{00000000-0005-0000-0000-0000BC3B0000}"/>
    <cellStyle name="20 % - Akzent6 6 8 4" xfId="26739" xr:uid="{00000000-0005-0000-0000-0000BD3B0000}"/>
    <cellStyle name="20 % - Akzent6 6 9" xfId="7652" xr:uid="{00000000-0005-0000-0000-0000BE3B0000}"/>
    <cellStyle name="20 % - Akzent6 6 9 2" xfId="7653" xr:uid="{00000000-0005-0000-0000-0000BF3B0000}"/>
    <cellStyle name="20 % - Akzent6 6 9 2 2" xfId="38236" xr:uid="{00000000-0005-0000-0000-0000C03B0000}"/>
    <cellStyle name="20 % - Akzent6 6 9 3" xfId="27415" xr:uid="{00000000-0005-0000-0000-0000C13B0000}"/>
    <cellStyle name="20 % - Akzent6 7" xfId="7654" xr:uid="{00000000-0005-0000-0000-0000C23B0000}"/>
    <cellStyle name="20 % - Akzent6 7 10" xfId="7655" xr:uid="{00000000-0005-0000-0000-0000C33B0000}"/>
    <cellStyle name="20 % - Akzent6 7 10 2" xfId="32967" xr:uid="{00000000-0005-0000-0000-0000C43B0000}"/>
    <cellStyle name="20 % - Akzent6 7 11" xfId="22145" xr:uid="{00000000-0005-0000-0000-0000C53B0000}"/>
    <cellStyle name="20 % - Akzent6 7 2" xfId="7656" xr:uid="{00000000-0005-0000-0000-0000C63B0000}"/>
    <cellStyle name="20 % - Akzent6 7 2 2" xfId="7657" xr:uid="{00000000-0005-0000-0000-0000C73B0000}"/>
    <cellStyle name="20 % - Akzent6 7 2 2 2" xfId="7658" xr:uid="{00000000-0005-0000-0000-0000C83B0000}"/>
    <cellStyle name="20 % - Akzent6 7 2 2 2 2" xfId="39045" xr:uid="{00000000-0005-0000-0000-0000C93B0000}"/>
    <cellStyle name="20 % - Akzent6 7 2 2 3" xfId="28224" xr:uid="{00000000-0005-0000-0000-0000CA3B0000}"/>
    <cellStyle name="20 % - Akzent6 7 2 3" xfId="7659" xr:uid="{00000000-0005-0000-0000-0000CB3B0000}"/>
    <cellStyle name="20 % - Akzent6 7 2 3 2" xfId="33645" xr:uid="{00000000-0005-0000-0000-0000CC3B0000}"/>
    <cellStyle name="20 % - Akzent6 7 2 4" xfId="22823" xr:uid="{00000000-0005-0000-0000-0000CD3B0000}"/>
    <cellStyle name="20 % - Akzent6 7 3" xfId="7660" xr:uid="{00000000-0005-0000-0000-0000CE3B0000}"/>
    <cellStyle name="20 % - Akzent6 7 3 2" xfId="7661" xr:uid="{00000000-0005-0000-0000-0000CF3B0000}"/>
    <cellStyle name="20 % - Akzent6 7 3 2 2" xfId="7662" xr:uid="{00000000-0005-0000-0000-0000D03B0000}"/>
    <cellStyle name="20 % - Akzent6 7 3 2 2 2" xfId="39703" xr:uid="{00000000-0005-0000-0000-0000D13B0000}"/>
    <cellStyle name="20 % - Akzent6 7 3 2 3" xfId="28882" xr:uid="{00000000-0005-0000-0000-0000D23B0000}"/>
    <cellStyle name="20 % - Akzent6 7 3 3" xfId="7663" xr:uid="{00000000-0005-0000-0000-0000D33B0000}"/>
    <cellStyle name="20 % - Akzent6 7 3 3 2" xfId="34303" xr:uid="{00000000-0005-0000-0000-0000D43B0000}"/>
    <cellStyle name="20 % - Akzent6 7 3 4" xfId="23481" xr:uid="{00000000-0005-0000-0000-0000D53B0000}"/>
    <cellStyle name="20 % - Akzent6 7 4" xfId="7664" xr:uid="{00000000-0005-0000-0000-0000D63B0000}"/>
    <cellStyle name="20 % - Akzent6 7 4 2" xfId="7665" xr:uid="{00000000-0005-0000-0000-0000D73B0000}"/>
    <cellStyle name="20 % - Akzent6 7 4 2 2" xfId="7666" xr:uid="{00000000-0005-0000-0000-0000D83B0000}"/>
    <cellStyle name="20 % - Akzent6 7 4 2 2 2" xfId="40377" xr:uid="{00000000-0005-0000-0000-0000D93B0000}"/>
    <cellStyle name="20 % - Akzent6 7 4 2 3" xfId="29556" xr:uid="{00000000-0005-0000-0000-0000DA3B0000}"/>
    <cellStyle name="20 % - Akzent6 7 4 3" xfId="7667" xr:uid="{00000000-0005-0000-0000-0000DB3B0000}"/>
    <cellStyle name="20 % - Akzent6 7 4 3 2" xfId="34977" xr:uid="{00000000-0005-0000-0000-0000DC3B0000}"/>
    <cellStyle name="20 % - Akzent6 7 4 4" xfId="24155" xr:uid="{00000000-0005-0000-0000-0000DD3B0000}"/>
    <cellStyle name="20 % - Akzent6 7 5" xfId="7668" xr:uid="{00000000-0005-0000-0000-0000DE3B0000}"/>
    <cellStyle name="20 % - Akzent6 7 5 2" xfId="7669" xr:uid="{00000000-0005-0000-0000-0000DF3B0000}"/>
    <cellStyle name="20 % - Akzent6 7 5 2 2" xfId="7670" xr:uid="{00000000-0005-0000-0000-0000E03B0000}"/>
    <cellStyle name="20 % - Akzent6 7 5 2 2 2" xfId="41051" xr:uid="{00000000-0005-0000-0000-0000E13B0000}"/>
    <cellStyle name="20 % - Akzent6 7 5 2 3" xfId="30230" xr:uid="{00000000-0005-0000-0000-0000E23B0000}"/>
    <cellStyle name="20 % - Akzent6 7 5 3" xfId="7671" xr:uid="{00000000-0005-0000-0000-0000E33B0000}"/>
    <cellStyle name="20 % - Akzent6 7 5 3 2" xfId="35651" xr:uid="{00000000-0005-0000-0000-0000E43B0000}"/>
    <cellStyle name="20 % - Akzent6 7 5 4" xfId="24829" xr:uid="{00000000-0005-0000-0000-0000E53B0000}"/>
    <cellStyle name="20 % - Akzent6 7 6" xfId="7672" xr:uid="{00000000-0005-0000-0000-0000E63B0000}"/>
    <cellStyle name="20 % - Akzent6 7 6 2" xfId="7673" xr:uid="{00000000-0005-0000-0000-0000E73B0000}"/>
    <cellStyle name="20 % - Akzent6 7 6 2 2" xfId="7674" xr:uid="{00000000-0005-0000-0000-0000E83B0000}"/>
    <cellStyle name="20 % - Akzent6 7 6 2 2 2" xfId="41725" xr:uid="{00000000-0005-0000-0000-0000E93B0000}"/>
    <cellStyle name="20 % - Akzent6 7 6 2 3" xfId="30904" xr:uid="{00000000-0005-0000-0000-0000EA3B0000}"/>
    <cellStyle name="20 % - Akzent6 7 6 3" xfId="7675" xr:uid="{00000000-0005-0000-0000-0000EB3B0000}"/>
    <cellStyle name="20 % - Akzent6 7 6 3 2" xfId="36325" xr:uid="{00000000-0005-0000-0000-0000EC3B0000}"/>
    <cellStyle name="20 % - Akzent6 7 6 4" xfId="25503" xr:uid="{00000000-0005-0000-0000-0000ED3B0000}"/>
    <cellStyle name="20 % - Akzent6 7 7" xfId="7676" xr:uid="{00000000-0005-0000-0000-0000EE3B0000}"/>
    <cellStyle name="20 % - Akzent6 7 7 2" xfId="7677" xr:uid="{00000000-0005-0000-0000-0000EF3B0000}"/>
    <cellStyle name="20 % - Akzent6 7 7 2 2" xfId="7678" xr:uid="{00000000-0005-0000-0000-0000F03B0000}"/>
    <cellStyle name="20 % - Akzent6 7 7 2 2 2" xfId="42399" xr:uid="{00000000-0005-0000-0000-0000F13B0000}"/>
    <cellStyle name="20 % - Akzent6 7 7 2 3" xfId="31578" xr:uid="{00000000-0005-0000-0000-0000F23B0000}"/>
    <cellStyle name="20 % - Akzent6 7 7 3" xfId="7679" xr:uid="{00000000-0005-0000-0000-0000F33B0000}"/>
    <cellStyle name="20 % - Akzent6 7 7 3 2" xfId="36999" xr:uid="{00000000-0005-0000-0000-0000F43B0000}"/>
    <cellStyle name="20 % - Akzent6 7 7 4" xfId="26177" xr:uid="{00000000-0005-0000-0000-0000F53B0000}"/>
    <cellStyle name="20 % - Akzent6 7 8" xfId="7680" xr:uid="{00000000-0005-0000-0000-0000F63B0000}"/>
    <cellStyle name="20 % - Akzent6 7 8 2" xfId="7681" xr:uid="{00000000-0005-0000-0000-0000F73B0000}"/>
    <cellStyle name="20 % - Akzent6 7 8 2 2" xfId="7682" xr:uid="{00000000-0005-0000-0000-0000F83B0000}"/>
    <cellStyle name="20 % - Akzent6 7 8 2 2 2" xfId="43092" xr:uid="{00000000-0005-0000-0000-0000F93B0000}"/>
    <cellStyle name="20 % - Akzent6 7 8 2 3" xfId="32271" xr:uid="{00000000-0005-0000-0000-0000FA3B0000}"/>
    <cellStyle name="20 % - Akzent6 7 8 3" xfId="7683" xr:uid="{00000000-0005-0000-0000-0000FB3B0000}"/>
    <cellStyle name="20 % - Akzent6 7 8 3 2" xfId="37691" xr:uid="{00000000-0005-0000-0000-0000FC3B0000}"/>
    <cellStyle name="20 % - Akzent6 7 8 4" xfId="26870" xr:uid="{00000000-0005-0000-0000-0000FD3B0000}"/>
    <cellStyle name="20 % - Akzent6 7 9" xfId="7684" xr:uid="{00000000-0005-0000-0000-0000FE3B0000}"/>
    <cellStyle name="20 % - Akzent6 7 9 2" xfId="7685" xr:uid="{00000000-0005-0000-0000-0000FF3B0000}"/>
    <cellStyle name="20 % - Akzent6 7 9 2 2" xfId="38367" xr:uid="{00000000-0005-0000-0000-0000003C0000}"/>
    <cellStyle name="20 % - Akzent6 7 9 3" xfId="27546" xr:uid="{00000000-0005-0000-0000-0000013C0000}"/>
    <cellStyle name="20 % - Akzent6 8" xfId="7686" xr:uid="{00000000-0005-0000-0000-0000023C0000}"/>
    <cellStyle name="20 % - Akzent6 8 2" xfId="7687" xr:uid="{00000000-0005-0000-0000-0000033C0000}"/>
    <cellStyle name="20 % - Akzent6 8 2 2" xfId="7688" xr:uid="{00000000-0005-0000-0000-0000043C0000}"/>
    <cellStyle name="20 % - Akzent6 8 2 2 2" xfId="38651" xr:uid="{00000000-0005-0000-0000-0000053C0000}"/>
    <cellStyle name="20 % - Akzent6 8 2 3" xfId="27830" xr:uid="{00000000-0005-0000-0000-0000063C0000}"/>
    <cellStyle name="20 % - Akzent6 8 3" xfId="7689" xr:uid="{00000000-0005-0000-0000-0000073C0000}"/>
    <cellStyle name="20 % - Akzent6 8 3 2" xfId="33251" xr:uid="{00000000-0005-0000-0000-0000083C0000}"/>
    <cellStyle name="20 % - Akzent6 8 4" xfId="22429" xr:uid="{00000000-0005-0000-0000-0000093C0000}"/>
    <cellStyle name="20 % - Akzent6 9" xfId="7690" xr:uid="{00000000-0005-0000-0000-00000A3C0000}"/>
    <cellStyle name="20 % - Akzent6 9 2" xfId="7691" xr:uid="{00000000-0005-0000-0000-00000B3C0000}"/>
    <cellStyle name="20 % - Akzent6 9 2 2" xfId="7692" xr:uid="{00000000-0005-0000-0000-00000C3C0000}"/>
    <cellStyle name="20 % - Akzent6 9 2 2 2" xfId="39308" xr:uid="{00000000-0005-0000-0000-00000D3C0000}"/>
    <cellStyle name="20 % - Akzent6 9 2 3" xfId="28487" xr:uid="{00000000-0005-0000-0000-00000E3C0000}"/>
    <cellStyle name="20 % - Akzent6 9 3" xfId="7693" xr:uid="{00000000-0005-0000-0000-00000F3C0000}"/>
    <cellStyle name="20 % - Akzent6 9 3 2" xfId="33908" xr:uid="{00000000-0005-0000-0000-0000103C0000}"/>
    <cellStyle name="20 % - Akzent6 9 4" xfId="23086" xr:uid="{00000000-0005-0000-0000-0000113C0000}"/>
    <cellStyle name="20% - Accent1" xfId="21729" builtinId="30" customBuiltin="1"/>
    <cellStyle name="20% - Accent2" xfId="21733" builtinId="34" customBuiltin="1"/>
    <cellStyle name="20% - Accent3" xfId="21737" builtinId="38" customBuiltin="1"/>
    <cellStyle name="20% - Accent4" xfId="21741" builtinId="42" customBuiltin="1"/>
    <cellStyle name="20% - Accent5" xfId="21745" builtinId="46" customBuiltin="1"/>
    <cellStyle name="20% - Accent6" xfId="21749" builtinId="50" customBuiltin="1"/>
    <cellStyle name="40 % - Akzent1 10" xfId="7694" xr:uid="{00000000-0005-0000-0000-0000183C0000}"/>
    <cellStyle name="40 % - Akzent1 10 2" xfId="7695" xr:uid="{00000000-0005-0000-0000-0000193C0000}"/>
    <cellStyle name="40 % - Akzent1 10 2 2" xfId="7696" xr:uid="{00000000-0005-0000-0000-00001A3C0000}"/>
    <cellStyle name="40 % - Akzent1 10 2 2 2" xfId="39972" xr:uid="{00000000-0005-0000-0000-00001B3C0000}"/>
    <cellStyle name="40 % - Akzent1 10 2 3" xfId="29151" xr:uid="{00000000-0005-0000-0000-00001C3C0000}"/>
    <cellStyle name="40 % - Akzent1 10 3" xfId="7697" xr:uid="{00000000-0005-0000-0000-00001D3C0000}"/>
    <cellStyle name="40 % - Akzent1 10 3 2" xfId="34572" xr:uid="{00000000-0005-0000-0000-00001E3C0000}"/>
    <cellStyle name="40 % - Akzent1 10 4" xfId="23750" xr:uid="{00000000-0005-0000-0000-00001F3C0000}"/>
    <cellStyle name="40 % - Akzent1 11" xfId="7698" xr:uid="{00000000-0005-0000-0000-0000203C0000}"/>
    <cellStyle name="40 % - Akzent1 11 2" xfId="7699" xr:uid="{00000000-0005-0000-0000-0000213C0000}"/>
    <cellStyle name="40 % - Akzent1 11 2 2" xfId="7700" xr:uid="{00000000-0005-0000-0000-0000223C0000}"/>
    <cellStyle name="40 % - Akzent1 11 2 2 2" xfId="40647" xr:uid="{00000000-0005-0000-0000-0000233C0000}"/>
    <cellStyle name="40 % - Akzent1 11 2 3" xfId="29826" xr:uid="{00000000-0005-0000-0000-0000243C0000}"/>
    <cellStyle name="40 % - Akzent1 11 3" xfId="7701" xr:uid="{00000000-0005-0000-0000-0000253C0000}"/>
    <cellStyle name="40 % - Akzent1 11 3 2" xfId="35247" xr:uid="{00000000-0005-0000-0000-0000263C0000}"/>
    <cellStyle name="40 % - Akzent1 11 4" xfId="24425" xr:uid="{00000000-0005-0000-0000-0000273C0000}"/>
    <cellStyle name="40 % - Akzent1 12" xfId="7702" xr:uid="{00000000-0005-0000-0000-0000283C0000}"/>
    <cellStyle name="40 % - Akzent1 12 2" xfId="7703" xr:uid="{00000000-0005-0000-0000-0000293C0000}"/>
    <cellStyle name="40 % - Akzent1 12 2 2" xfId="7704" xr:uid="{00000000-0005-0000-0000-00002A3C0000}"/>
    <cellStyle name="40 % - Akzent1 12 2 2 2" xfId="41321" xr:uid="{00000000-0005-0000-0000-00002B3C0000}"/>
    <cellStyle name="40 % - Akzent1 12 2 3" xfId="30500" xr:uid="{00000000-0005-0000-0000-00002C3C0000}"/>
    <cellStyle name="40 % - Akzent1 12 3" xfId="7705" xr:uid="{00000000-0005-0000-0000-00002D3C0000}"/>
    <cellStyle name="40 % - Akzent1 12 3 2" xfId="35921" xr:uid="{00000000-0005-0000-0000-00002E3C0000}"/>
    <cellStyle name="40 % - Akzent1 12 4" xfId="25099" xr:uid="{00000000-0005-0000-0000-00002F3C0000}"/>
    <cellStyle name="40 % - Akzent1 13" xfId="7706" xr:uid="{00000000-0005-0000-0000-0000303C0000}"/>
    <cellStyle name="40 % - Akzent1 13 2" xfId="7707" xr:uid="{00000000-0005-0000-0000-0000313C0000}"/>
    <cellStyle name="40 % - Akzent1 13 2 2" xfId="7708" xr:uid="{00000000-0005-0000-0000-0000323C0000}"/>
    <cellStyle name="40 % - Akzent1 13 2 2 2" xfId="41995" xr:uid="{00000000-0005-0000-0000-0000333C0000}"/>
    <cellStyle name="40 % - Akzent1 13 2 3" xfId="31174" xr:uid="{00000000-0005-0000-0000-0000343C0000}"/>
    <cellStyle name="40 % - Akzent1 13 3" xfId="7709" xr:uid="{00000000-0005-0000-0000-0000353C0000}"/>
    <cellStyle name="40 % - Akzent1 13 3 2" xfId="36595" xr:uid="{00000000-0005-0000-0000-0000363C0000}"/>
    <cellStyle name="40 % - Akzent1 13 4" xfId="25773" xr:uid="{00000000-0005-0000-0000-0000373C0000}"/>
    <cellStyle name="40 % - Akzent1 14" xfId="7710" xr:uid="{00000000-0005-0000-0000-0000383C0000}"/>
    <cellStyle name="40 % - Akzent1 14 2" xfId="7711" xr:uid="{00000000-0005-0000-0000-0000393C0000}"/>
    <cellStyle name="40 % - Akzent1 14 2 2" xfId="7712" xr:uid="{00000000-0005-0000-0000-00003A3C0000}"/>
    <cellStyle name="40 % - Akzent1 14 2 2 2" xfId="42688" xr:uid="{00000000-0005-0000-0000-00003B3C0000}"/>
    <cellStyle name="40 % - Akzent1 14 2 3" xfId="31867" xr:uid="{00000000-0005-0000-0000-00003C3C0000}"/>
    <cellStyle name="40 % - Akzent1 14 3" xfId="7713" xr:uid="{00000000-0005-0000-0000-00003D3C0000}"/>
    <cellStyle name="40 % - Akzent1 14 3 2" xfId="37287" xr:uid="{00000000-0005-0000-0000-00003E3C0000}"/>
    <cellStyle name="40 % - Akzent1 14 4" xfId="26466" xr:uid="{00000000-0005-0000-0000-00003F3C0000}"/>
    <cellStyle name="40 % - Akzent1 15" xfId="7714" xr:uid="{00000000-0005-0000-0000-0000403C0000}"/>
    <cellStyle name="40 % - Akzent1 15 2" xfId="7715" xr:uid="{00000000-0005-0000-0000-0000413C0000}"/>
    <cellStyle name="40 % - Akzent1 15 2 2" xfId="37963" xr:uid="{00000000-0005-0000-0000-0000423C0000}"/>
    <cellStyle name="40 % - Akzent1 15 3" xfId="27142" xr:uid="{00000000-0005-0000-0000-0000433C0000}"/>
    <cellStyle name="40 % - Akzent1 16" xfId="7716" xr:uid="{00000000-0005-0000-0000-0000443C0000}"/>
    <cellStyle name="40 % - Akzent1 16 2" xfId="7717" xr:uid="{00000000-0005-0000-0000-0000453C0000}"/>
    <cellStyle name="40 % - Akzent1 16 2 2" xfId="43366" xr:uid="{00000000-0005-0000-0000-0000463C0000}"/>
    <cellStyle name="40 % - Akzent1 16 3" xfId="32546" xr:uid="{00000000-0005-0000-0000-0000473C0000}"/>
    <cellStyle name="40 % - Akzent1 17" xfId="7718" xr:uid="{00000000-0005-0000-0000-0000483C0000}"/>
    <cellStyle name="40 % - Akzent1 17 2" xfId="32562" xr:uid="{00000000-0005-0000-0000-0000493C0000}"/>
    <cellStyle name="40 % - Akzent1 18" xfId="7719" xr:uid="{00000000-0005-0000-0000-00004A3C0000}"/>
    <cellStyle name="40 % - Akzent1 2" xfId="7720" xr:uid="{00000000-0005-0000-0000-00004B3C0000}"/>
    <cellStyle name="40 % - Akzent1 2 10" xfId="7721" xr:uid="{00000000-0005-0000-0000-00004C3C0000}"/>
    <cellStyle name="40 % - Akzent1 2 10 2" xfId="7722" xr:uid="{00000000-0005-0000-0000-00004D3C0000}"/>
    <cellStyle name="40 % - Akzent1 2 10 2 2" xfId="7723" xr:uid="{00000000-0005-0000-0000-00004E3C0000}"/>
    <cellStyle name="40 % - Akzent1 2 10 2 2 2" xfId="40666" xr:uid="{00000000-0005-0000-0000-00004F3C0000}"/>
    <cellStyle name="40 % - Akzent1 2 10 2 3" xfId="29845" xr:uid="{00000000-0005-0000-0000-0000503C0000}"/>
    <cellStyle name="40 % - Akzent1 2 10 3" xfId="7724" xr:uid="{00000000-0005-0000-0000-0000513C0000}"/>
    <cellStyle name="40 % - Akzent1 2 10 3 2" xfId="35266" xr:uid="{00000000-0005-0000-0000-0000523C0000}"/>
    <cellStyle name="40 % - Akzent1 2 10 4" xfId="24444" xr:uid="{00000000-0005-0000-0000-0000533C0000}"/>
    <cellStyle name="40 % - Akzent1 2 11" xfId="7725" xr:uid="{00000000-0005-0000-0000-0000543C0000}"/>
    <cellStyle name="40 % - Akzent1 2 11 2" xfId="7726" xr:uid="{00000000-0005-0000-0000-0000553C0000}"/>
    <cellStyle name="40 % - Akzent1 2 11 2 2" xfId="7727" xr:uid="{00000000-0005-0000-0000-0000563C0000}"/>
    <cellStyle name="40 % - Akzent1 2 11 2 2 2" xfId="41340" xr:uid="{00000000-0005-0000-0000-0000573C0000}"/>
    <cellStyle name="40 % - Akzent1 2 11 2 3" xfId="30519" xr:uid="{00000000-0005-0000-0000-0000583C0000}"/>
    <cellStyle name="40 % - Akzent1 2 11 3" xfId="7728" xr:uid="{00000000-0005-0000-0000-0000593C0000}"/>
    <cellStyle name="40 % - Akzent1 2 11 3 2" xfId="35940" xr:uid="{00000000-0005-0000-0000-00005A3C0000}"/>
    <cellStyle name="40 % - Akzent1 2 11 4" xfId="25118" xr:uid="{00000000-0005-0000-0000-00005B3C0000}"/>
    <cellStyle name="40 % - Akzent1 2 12" xfId="7729" xr:uid="{00000000-0005-0000-0000-00005C3C0000}"/>
    <cellStyle name="40 % - Akzent1 2 12 2" xfId="7730" xr:uid="{00000000-0005-0000-0000-00005D3C0000}"/>
    <cellStyle name="40 % - Akzent1 2 12 2 2" xfId="7731" xr:uid="{00000000-0005-0000-0000-00005E3C0000}"/>
    <cellStyle name="40 % - Akzent1 2 12 2 2 2" xfId="42014" xr:uid="{00000000-0005-0000-0000-00005F3C0000}"/>
    <cellStyle name="40 % - Akzent1 2 12 2 3" xfId="31193" xr:uid="{00000000-0005-0000-0000-0000603C0000}"/>
    <cellStyle name="40 % - Akzent1 2 12 3" xfId="7732" xr:uid="{00000000-0005-0000-0000-0000613C0000}"/>
    <cellStyle name="40 % - Akzent1 2 12 3 2" xfId="36614" xr:uid="{00000000-0005-0000-0000-0000623C0000}"/>
    <cellStyle name="40 % - Akzent1 2 12 4" xfId="25792" xr:uid="{00000000-0005-0000-0000-0000633C0000}"/>
    <cellStyle name="40 % - Akzent1 2 13" xfId="7733" xr:uid="{00000000-0005-0000-0000-0000643C0000}"/>
    <cellStyle name="40 % - Akzent1 2 13 2" xfId="7734" xr:uid="{00000000-0005-0000-0000-0000653C0000}"/>
    <cellStyle name="40 % - Akzent1 2 13 2 2" xfId="7735" xr:uid="{00000000-0005-0000-0000-0000663C0000}"/>
    <cellStyle name="40 % - Akzent1 2 13 2 2 2" xfId="42707" xr:uid="{00000000-0005-0000-0000-0000673C0000}"/>
    <cellStyle name="40 % - Akzent1 2 13 2 3" xfId="31886" xr:uid="{00000000-0005-0000-0000-0000683C0000}"/>
    <cellStyle name="40 % - Akzent1 2 13 3" xfId="7736" xr:uid="{00000000-0005-0000-0000-0000693C0000}"/>
    <cellStyle name="40 % - Akzent1 2 13 3 2" xfId="37306" xr:uid="{00000000-0005-0000-0000-00006A3C0000}"/>
    <cellStyle name="40 % - Akzent1 2 13 4" xfId="26485" xr:uid="{00000000-0005-0000-0000-00006B3C0000}"/>
    <cellStyle name="40 % - Akzent1 2 14" xfId="7737" xr:uid="{00000000-0005-0000-0000-00006C3C0000}"/>
    <cellStyle name="40 % - Akzent1 2 14 2" xfId="7738" xr:uid="{00000000-0005-0000-0000-00006D3C0000}"/>
    <cellStyle name="40 % - Akzent1 2 14 2 2" xfId="37982" xr:uid="{00000000-0005-0000-0000-00006E3C0000}"/>
    <cellStyle name="40 % - Akzent1 2 14 3" xfId="27161" xr:uid="{00000000-0005-0000-0000-00006F3C0000}"/>
    <cellStyle name="40 % - Akzent1 2 15" xfId="7739" xr:uid="{00000000-0005-0000-0000-0000703C0000}"/>
    <cellStyle name="40 % - Akzent1 2 15 2" xfId="32582" xr:uid="{00000000-0005-0000-0000-0000713C0000}"/>
    <cellStyle name="40 % - Akzent1 2 16" xfId="21760" xr:uid="{00000000-0005-0000-0000-0000723C0000}"/>
    <cellStyle name="40 % - Akzent1 2 2" xfId="7740" xr:uid="{00000000-0005-0000-0000-0000733C0000}"/>
    <cellStyle name="40 % - Akzent1 2 2 10" xfId="7741" xr:uid="{00000000-0005-0000-0000-0000743C0000}"/>
    <cellStyle name="40 % - Akzent1 2 2 10 2" xfId="7742" xr:uid="{00000000-0005-0000-0000-0000753C0000}"/>
    <cellStyle name="40 % - Akzent1 2 2 10 2 2" xfId="7743" xr:uid="{00000000-0005-0000-0000-0000763C0000}"/>
    <cellStyle name="40 % - Akzent1 2 2 10 2 2 2" xfId="41373" xr:uid="{00000000-0005-0000-0000-0000773C0000}"/>
    <cellStyle name="40 % - Akzent1 2 2 10 2 3" xfId="30552" xr:uid="{00000000-0005-0000-0000-0000783C0000}"/>
    <cellStyle name="40 % - Akzent1 2 2 10 3" xfId="7744" xr:uid="{00000000-0005-0000-0000-0000793C0000}"/>
    <cellStyle name="40 % - Akzent1 2 2 10 3 2" xfId="35973" xr:uid="{00000000-0005-0000-0000-00007A3C0000}"/>
    <cellStyle name="40 % - Akzent1 2 2 10 4" xfId="25151" xr:uid="{00000000-0005-0000-0000-00007B3C0000}"/>
    <cellStyle name="40 % - Akzent1 2 2 11" xfId="7745" xr:uid="{00000000-0005-0000-0000-00007C3C0000}"/>
    <cellStyle name="40 % - Akzent1 2 2 11 2" xfId="7746" xr:uid="{00000000-0005-0000-0000-00007D3C0000}"/>
    <cellStyle name="40 % - Akzent1 2 2 11 2 2" xfId="7747" xr:uid="{00000000-0005-0000-0000-00007E3C0000}"/>
    <cellStyle name="40 % - Akzent1 2 2 11 2 2 2" xfId="42047" xr:uid="{00000000-0005-0000-0000-00007F3C0000}"/>
    <cellStyle name="40 % - Akzent1 2 2 11 2 3" xfId="31226" xr:uid="{00000000-0005-0000-0000-0000803C0000}"/>
    <cellStyle name="40 % - Akzent1 2 2 11 3" xfId="7748" xr:uid="{00000000-0005-0000-0000-0000813C0000}"/>
    <cellStyle name="40 % - Akzent1 2 2 11 3 2" xfId="36647" xr:uid="{00000000-0005-0000-0000-0000823C0000}"/>
    <cellStyle name="40 % - Akzent1 2 2 11 4" xfId="25825" xr:uid="{00000000-0005-0000-0000-0000833C0000}"/>
    <cellStyle name="40 % - Akzent1 2 2 12" xfId="7749" xr:uid="{00000000-0005-0000-0000-0000843C0000}"/>
    <cellStyle name="40 % - Akzent1 2 2 12 2" xfId="7750" xr:uid="{00000000-0005-0000-0000-0000853C0000}"/>
    <cellStyle name="40 % - Akzent1 2 2 12 2 2" xfId="7751" xr:uid="{00000000-0005-0000-0000-0000863C0000}"/>
    <cellStyle name="40 % - Akzent1 2 2 12 2 2 2" xfId="42740" xr:uid="{00000000-0005-0000-0000-0000873C0000}"/>
    <cellStyle name="40 % - Akzent1 2 2 12 2 3" xfId="31919" xr:uid="{00000000-0005-0000-0000-0000883C0000}"/>
    <cellStyle name="40 % - Akzent1 2 2 12 3" xfId="7752" xr:uid="{00000000-0005-0000-0000-0000893C0000}"/>
    <cellStyle name="40 % - Akzent1 2 2 12 3 2" xfId="37339" xr:uid="{00000000-0005-0000-0000-00008A3C0000}"/>
    <cellStyle name="40 % - Akzent1 2 2 12 4" xfId="26518" xr:uid="{00000000-0005-0000-0000-00008B3C0000}"/>
    <cellStyle name="40 % - Akzent1 2 2 13" xfId="7753" xr:uid="{00000000-0005-0000-0000-00008C3C0000}"/>
    <cellStyle name="40 % - Akzent1 2 2 13 2" xfId="7754" xr:uid="{00000000-0005-0000-0000-00008D3C0000}"/>
    <cellStyle name="40 % - Akzent1 2 2 13 2 2" xfId="38015" xr:uid="{00000000-0005-0000-0000-00008E3C0000}"/>
    <cellStyle name="40 % - Akzent1 2 2 13 3" xfId="27194" xr:uid="{00000000-0005-0000-0000-00008F3C0000}"/>
    <cellStyle name="40 % - Akzent1 2 2 14" xfId="7755" xr:uid="{00000000-0005-0000-0000-0000903C0000}"/>
    <cellStyle name="40 % - Akzent1 2 2 14 2" xfId="32615" xr:uid="{00000000-0005-0000-0000-0000913C0000}"/>
    <cellStyle name="40 % - Akzent1 2 2 15" xfId="21793" xr:uid="{00000000-0005-0000-0000-0000923C0000}"/>
    <cellStyle name="40 % - Akzent1 2 2 2" xfId="7756" xr:uid="{00000000-0005-0000-0000-0000933C0000}"/>
    <cellStyle name="40 % - Akzent1 2 2 2 10" xfId="7757" xr:uid="{00000000-0005-0000-0000-0000943C0000}"/>
    <cellStyle name="40 % - Akzent1 2 2 2 10 2" xfId="7758" xr:uid="{00000000-0005-0000-0000-0000953C0000}"/>
    <cellStyle name="40 % - Akzent1 2 2 2 10 2 2" xfId="7759" xr:uid="{00000000-0005-0000-0000-0000963C0000}"/>
    <cellStyle name="40 % - Akzent1 2 2 2 10 2 2 2" xfId="42112" xr:uid="{00000000-0005-0000-0000-0000973C0000}"/>
    <cellStyle name="40 % - Akzent1 2 2 2 10 2 3" xfId="31291" xr:uid="{00000000-0005-0000-0000-0000983C0000}"/>
    <cellStyle name="40 % - Akzent1 2 2 2 10 3" xfId="7760" xr:uid="{00000000-0005-0000-0000-0000993C0000}"/>
    <cellStyle name="40 % - Akzent1 2 2 2 10 3 2" xfId="36712" xr:uid="{00000000-0005-0000-0000-00009A3C0000}"/>
    <cellStyle name="40 % - Akzent1 2 2 2 10 4" xfId="25890" xr:uid="{00000000-0005-0000-0000-00009B3C0000}"/>
    <cellStyle name="40 % - Akzent1 2 2 2 11" xfId="7761" xr:uid="{00000000-0005-0000-0000-00009C3C0000}"/>
    <cellStyle name="40 % - Akzent1 2 2 2 11 2" xfId="7762" xr:uid="{00000000-0005-0000-0000-00009D3C0000}"/>
    <cellStyle name="40 % - Akzent1 2 2 2 11 2 2" xfId="7763" xr:uid="{00000000-0005-0000-0000-00009E3C0000}"/>
    <cellStyle name="40 % - Akzent1 2 2 2 11 2 2 2" xfId="42805" xr:uid="{00000000-0005-0000-0000-00009F3C0000}"/>
    <cellStyle name="40 % - Akzent1 2 2 2 11 2 3" xfId="31984" xr:uid="{00000000-0005-0000-0000-0000A03C0000}"/>
    <cellStyle name="40 % - Akzent1 2 2 2 11 3" xfId="7764" xr:uid="{00000000-0005-0000-0000-0000A13C0000}"/>
    <cellStyle name="40 % - Akzent1 2 2 2 11 3 2" xfId="37404" xr:uid="{00000000-0005-0000-0000-0000A23C0000}"/>
    <cellStyle name="40 % - Akzent1 2 2 2 11 4" xfId="26583" xr:uid="{00000000-0005-0000-0000-0000A33C0000}"/>
    <cellStyle name="40 % - Akzent1 2 2 2 12" xfId="7765" xr:uid="{00000000-0005-0000-0000-0000A43C0000}"/>
    <cellStyle name="40 % - Akzent1 2 2 2 12 2" xfId="7766" xr:uid="{00000000-0005-0000-0000-0000A53C0000}"/>
    <cellStyle name="40 % - Akzent1 2 2 2 12 2 2" xfId="38080" xr:uid="{00000000-0005-0000-0000-0000A63C0000}"/>
    <cellStyle name="40 % - Akzent1 2 2 2 12 3" xfId="27259" xr:uid="{00000000-0005-0000-0000-0000A73C0000}"/>
    <cellStyle name="40 % - Akzent1 2 2 2 13" xfId="7767" xr:uid="{00000000-0005-0000-0000-0000A83C0000}"/>
    <cellStyle name="40 % - Akzent1 2 2 2 13 2" xfId="32680" xr:uid="{00000000-0005-0000-0000-0000A93C0000}"/>
    <cellStyle name="40 % - Akzent1 2 2 2 14" xfId="21858" xr:uid="{00000000-0005-0000-0000-0000AA3C0000}"/>
    <cellStyle name="40 % - Akzent1 2 2 2 2" xfId="7768" xr:uid="{00000000-0005-0000-0000-0000AB3C0000}"/>
    <cellStyle name="40 % - Akzent1 2 2 2 2 10" xfId="7769" xr:uid="{00000000-0005-0000-0000-0000AC3C0000}"/>
    <cellStyle name="40 % - Akzent1 2 2 2 2 10 2" xfId="7770" xr:uid="{00000000-0005-0000-0000-0000AD3C0000}"/>
    <cellStyle name="40 % - Akzent1 2 2 2 2 10 2 2" xfId="38212" xr:uid="{00000000-0005-0000-0000-0000AE3C0000}"/>
    <cellStyle name="40 % - Akzent1 2 2 2 2 10 3" xfId="27391" xr:uid="{00000000-0005-0000-0000-0000AF3C0000}"/>
    <cellStyle name="40 % - Akzent1 2 2 2 2 11" xfId="7771" xr:uid="{00000000-0005-0000-0000-0000B03C0000}"/>
    <cellStyle name="40 % - Akzent1 2 2 2 2 11 2" xfId="32812" xr:uid="{00000000-0005-0000-0000-0000B13C0000}"/>
    <cellStyle name="40 % - Akzent1 2 2 2 2 12" xfId="21990" xr:uid="{00000000-0005-0000-0000-0000B23C0000}"/>
    <cellStyle name="40 % - Akzent1 2 2 2 2 2" xfId="7772" xr:uid="{00000000-0005-0000-0000-0000B33C0000}"/>
    <cellStyle name="40 % - Akzent1 2 2 2 2 2 10" xfId="7773" xr:uid="{00000000-0005-0000-0000-0000B43C0000}"/>
    <cellStyle name="40 % - Akzent1 2 2 2 2 2 10 2" xfId="33207" xr:uid="{00000000-0005-0000-0000-0000B53C0000}"/>
    <cellStyle name="40 % - Akzent1 2 2 2 2 2 11" xfId="22385" xr:uid="{00000000-0005-0000-0000-0000B63C0000}"/>
    <cellStyle name="40 % - Akzent1 2 2 2 2 2 2" xfId="7774" xr:uid="{00000000-0005-0000-0000-0000B73C0000}"/>
    <cellStyle name="40 % - Akzent1 2 2 2 2 2 2 2" xfId="7775" xr:uid="{00000000-0005-0000-0000-0000B83C0000}"/>
    <cellStyle name="40 % - Akzent1 2 2 2 2 2 2 2 2" xfId="7776" xr:uid="{00000000-0005-0000-0000-0000B93C0000}"/>
    <cellStyle name="40 % - Akzent1 2 2 2 2 2 2 2 2 2" xfId="39285" xr:uid="{00000000-0005-0000-0000-0000BA3C0000}"/>
    <cellStyle name="40 % - Akzent1 2 2 2 2 2 2 2 3" xfId="28464" xr:uid="{00000000-0005-0000-0000-0000BB3C0000}"/>
    <cellStyle name="40 % - Akzent1 2 2 2 2 2 2 3" xfId="7777" xr:uid="{00000000-0005-0000-0000-0000BC3C0000}"/>
    <cellStyle name="40 % - Akzent1 2 2 2 2 2 2 3 2" xfId="33885" xr:uid="{00000000-0005-0000-0000-0000BD3C0000}"/>
    <cellStyle name="40 % - Akzent1 2 2 2 2 2 2 4" xfId="23063" xr:uid="{00000000-0005-0000-0000-0000BE3C0000}"/>
    <cellStyle name="40 % - Akzent1 2 2 2 2 2 3" xfId="7778" xr:uid="{00000000-0005-0000-0000-0000BF3C0000}"/>
    <cellStyle name="40 % - Akzent1 2 2 2 2 2 3 2" xfId="7779" xr:uid="{00000000-0005-0000-0000-0000C03C0000}"/>
    <cellStyle name="40 % - Akzent1 2 2 2 2 2 3 2 2" xfId="7780" xr:uid="{00000000-0005-0000-0000-0000C13C0000}"/>
    <cellStyle name="40 % - Akzent1 2 2 2 2 2 3 2 2 2" xfId="39943" xr:uid="{00000000-0005-0000-0000-0000C23C0000}"/>
    <cellStyle name="40 % - Akzent1 2 2 2 2 2 3 2 3" xfId="29122" xr:uid="{00000000-0005-0000-0000-0000C33C0000}"/>
    <cellStyle name="40 % - Akzent1 2 2 2 2 2 3 3" xfId="7781" xr:uid="{00000000-0005-0000-0000-0000C43C0000}"/>
    <cellStyle name="40 % - Akzent1 2 2 2 2 2 3 3 2" xfId="34543" xr:uid="{00000000-0005-0000-0000-0000C53C0000}"/>
    <cellStyle name="40 % - Akzent1 2 2 2 2 2 3 4" xfId="23721" xr:uid="{00000000-0005-0000-0000-0000C63C0000}"/>
    <cellStyle name="40 % - Akzent1 2 2 2 2 2 4" xfId="7782" xr:uid="{00000000-0005-0000-0000-0000C73C0000}"/>
    <cellStyle name="40 % - Akzent1 2 2 2 2 2 4 2" xfId="7783" xr:uid="{00000000-0005-0000-0000-0000C83C0000}"/>
    <cellStyle name="40 % - Akzent1 2 2 2 2 2 4 2 2" xfId="7784" xr:uid="{00000000-0005-0000-0000-0000C93C0000}"/>
    <cellStyle name="40 % - Akzent1 2 2 2 2 2 4 2 2 2" xfId="40617" xr:uid="{00000000-0005-0000-0000-0000CA3C0000}"/>
    <cellStyle name="40 % - Akzent1 2 2 2 2 2 4 2 3" xfId="29796" xr:uid="{00000000-0005-0000-0000-0000CB3C0000}"/>
    <cellStyle name="40 % - Akzent1 2 2 2 2 2 4 3" xfId="7785" xr:uid="{00000000-0005-0000-0000-0000CC3C0000}"/>
    <cellStyle name="40 % - Akzent1 2 2 2 2 2 4 3 2" xfId="35217" xr:uid="{00000000-0005-0000-0000-0000CD3C0000}"/>
    <cellStyle name="40 % - Akzent1 2 2 2 2 2 4 4" xfId="24395" xr:uid="{00000000-0005-0000-0000-0000CE3C0000}"/>
    <cellStyle name="40 % - Akzent1 2 2 2 2 2 5" xfId="7786" xr:uid="{00000000-0005-0000-0000-0000CF3C0000}"/>
    <cellStyle name="40 % - Akzent1 2 2 2 2 2 5 2" xfId="7787" xr:uid="{00000000-0005-0000-0000-0000D03C0000}"/>
    <cellStyle name="40 % - Akzent1 2 2 2 2 2 5 2 2" xfId="7788" xr:uid="{00000000-0005-0000-0000-0000D13C0000}"/>
    <cellStyle name="40 % - Akzent1 2 2 2 2 2 5 2 2 2" xfId="41291" xr:uid="{00000000-0005-0000-0000-0000D23C0000}"/>
    <cellStyle name="40 % - Akzent1 2 2 2 2 2 5 2 3" xfId="30470" xr:uid="{00000000-0005-0000-0000-0000D33C0000}"/>
    <cellStyle name="40 % - Akzent1 2 2 2 2 2 5 3" xfId="7789" xr:uid="{00000000-0005-0000-0000-0000D43C0000}"/>
    <cellStyle name="40 % - Akzent1 2 2 2 2 2 5 3 2" xfId="35891" xr:uid="{00000000-0005-0000-0000-0000D53C0000}"/>
    <cellStyle name="40 % - Akzent1 2 2 2 2 2 5 4" xfId="25069" xr:uid="{00000000-0005-0000-0000-0000D63C0000}"/>
    <cellStyle name="40 % - Akzent1 2 2 2 2 2 6" xfId="7790" xr:uid="{00000000-0005-0000-0000-0000D73C0000}"/>
    <cellStyle name="40 % - Akzent1 2 2 2 2 2 6 2" xfId="7791" xr:uid="{00000000-0005-0000-0000-0000D83C0000}"/>
    <cellStyle name="40 % - Akzent1 2 2 2 2 2 6 2 2" xfId="7792" xr:uid="{00000000-0005-0000-0000-0000D93C0000}"/>
    <cellStyle name="40 % - Akzent1 2 2 2 2 2 6 2 2 2" xfId="41965" xr:uid="{00000000-0005-0000-0000-0000DA3C0000}"/>
    <cellStyle name="40 % - Akzent1 2 2 2 2 2 6 2 3" xfId="31144" xr:uid="{00000000-0005-0000-0000-0000DB3C0000}"/>
    <cellStyle name="40 % - Akzent1 2 2 2 2 2 6 3" xfId="7793" xr:uid="{00000000-0005-0000-0000-0000DC3C0000}"/>
    <cellStyle name="40 % - Akzent1 2 2 2 2 2 6 3 2" xfId="36565" xr:uid="{00000000-0005-0000-0000-0000DD3C0000}"/>
    <cellStyle name="40 % - Akzent1 2 2 2 2 2 6 4" xfId="25743" xr:uid="{00000000-0005-0000-0000-0000DE3C0000}"/>
    <cellStyle name="40 % - Akzent1 2 2 2 2 2 7" xfId="7794" xr:uid="{00000000-0005-0000-0000-0000DF3C0000}"/>
    <cellStyle name="40 % - Akzent1 2 2 2 2 2 7 2" xfId="7795" xr:uid="{00000000-0005-0000-0000-0000E03C0000}"/>
    <cellStyle name="40 % - Akzent1 2 2 2 2 2 7 2 2" xfId="7796" xr:uid="{00000000-0005-0000-0000-0000E13C0000}"/>
    <cellStyle name="40 % - Akzent1 2 2 2 2 2 7 2 2 2" xfId="42639" xr:uid="{00000000-0005-0000-0000-0000E23C0000}"/>
    <cellStyle name="40 % - Akzent1 2 2 2 2 2 7 2 3" xfId="31818" xr:uid="{00000000-0005-0000-0000-0000E33C0000}"/>
    <cellStyle name="40 % - Akzent1 2 2 2 2 2 7 3" xfId="7797" xr:uid="{00000000-0005-0000-0000-0000E43C0000}"/>
    <cellStyle name="40 % - Akzent1 2 2 2 2 2 7 3 2" xfId="37239" xr:uid="{00000000-0005-0000-0000-0000E53C0000}"/>
    <cellStyle name="40 % - Akzent1 2 2 2 2 2 7 4" xfId="26417" xr:uid="{00000000-0005-0000-0000-0000E63C0000}"/>
    <cellStyle name="40 % - Akzent1 2 2 2 2 2 8" xfId="7798" xr:uid="{00000000-0005-0000-0000-0000E73C0000}"/>
    <cellStyle name="40 % - Akzent1 2 2 2 2 2 8 2" xfId="7799" xr:uid="{00000000-0005-0000-0000-0000E83C0000}"/>
    <cellStyle name="40 % - Akzent1 2 2 2 2 2 8 2 2" xfId="7800" xr:uid="{00000000-0005-0000-0000-0000E93C0000}"/>
    <cellStyle name="40 % - Akzent1 2 2 2 2 2 8 2 2 2" xfId="43332" xr:uid="{00000000-0005-0000-0000-0000EA3C0000}"/>
    <cellStyle name="40 % - Akzent1 2 2 2 2 2 8 2 3" xfId="32511" xr:uid="{00000000-0005-0000-0000-0000EB3C0000}"/>
    <cellStyle name="40 % - Akzent1 2 2 2 2 2 8 3" xfId="7801" xr:uid="{00000000-0005-0000-0000-0000EC3C0000}"/>
    <cellStyle name="40 % - Akzent1 2 2 2 2 2 8 3 2" xfId="37931" xr:uid="{00000000-0005-0000-0000-0000ED3C0000}"/>
    <cellStyle name="40 % - Akzent1 2 2 2 2 2 8 4" xfId="27110" xr:uid="{00000000-0005-0000-0000-0000EE3C0000}"/>
    <cellStyle name="40 % - Akzent1 2 2 2 2 2 9" xfId="7802" xr:uid="{00000000-0005-0000-0000-0000EF3C0000}"/>
    <cellStyle name="40 % - Akzent1 2 2 2 2 2 9 2" xfId="7803" xr:uid="{00000000-0005-0000-0000-0000F03C0000}"/>
    <cellStyle name="40 % - Akzent1 2 2 2 2 2 9 2 2" xfId="38607" xr:uid="{00000000-0005-0000-0000-0000F13C0000}"/>
    <cellStyle name="40 % - Akzent1 2 2 2 2 2 9 3" xfId="27786" xr:uid="{00000000-0005-0000-0000-0000F23C0000}"/>
    <cellStyle name="40 % - Akzent1 2 2 2 2 3" xfId="7804" xr:uid="{00000000-0005-0000-0000-0000F33C0000}"/>
    <cellStyle name="40 % - Akzent1 2 2 2 2 3 2" xfId="7805" xr:uid="{00000000-0005-0000-0000-0000F43C0000}"/>
    <cellStyle name="40 % - Akzent1 2 2 2 2 3 2 2" xfId="7806" xr:uid="{00000000-0005-0000-0000-0000F53C0000}"/>
    <cellStyle name="40 % - Akzent1 2 2 2 2 3 2 2 2" xfId="38890" xr:uid="{00000000-0005-0000-0000-0000F63C0000}"/>
    <cellStyle name="40 % - Akzent1 2 2 2 2 3 2 3" xfId="28069" xr:uid="{00000000-0005-0000-0000-0000F73C0000}"/>
    <cellStyle name="40 % - Akzent1 2 2 2 2 3 3" xfId="7807" xr:uid="{00000000-0005-0000-0000-0000F83C0000}"/>
    <cellStyle name="40 % - Akzent1 2 2 2 2 3 3 2" xfId="33490" xr:uid="{00000000-0005-0000-0000-0000F93C0000}"/>
    <cellStyle name="40 % - Akzent1 2 2 2 2 3 4" xfId="22668" xr:uid="{00000000-0005-0000-0000-0000FA3C0000}"/>
    <cellStyle name="40 % - Akzent1 2 2 2 2 4" xfId="7808" xr:uid="{00000000-0005-0000-0000-0000FB3C0000}"/>
    <cellStyle name="40 % - Akzent1 2 2 2 2 4 2" xfId="7809" xr:uid="{00000000-0005-0000-0000-0000FC3C0000}"/>
    <cellStyle name="40 % - Akzent1 2 2 2 2 4 2 2" xfId="7810" xr:uid="{00000000-0005-0000-0000-0000FD3C0000}"/>
    <cellStyle name="40 % - Akzent1 2 2 2 2 4 2 2 2" xfId="39548" xr:uid="{00000000-0005-0000-0000-0000FE3C0000}"/>
    <cellStyle name="40 % - Akzent1 2 2 2 2 4 2 3" xfId="28727" xr:uid="{00000000-0005-0000-0000-0000FF3C0000}"/>
    <cellStyle name="40 % - Akzent1 2 2 2 2 4 3" xfId="7811" xr:uid="{00000000-0005-0000-0000-0000003D0000}"/>
    <cellStyle name="40 % - Akzent1 2 2 2 2 4 3 2" xfId="34148" xr:uid="{00000000-0005-0000-0000-0000013D0000}"/>
    <cellStyle name="40 % - Akzent1 2 2 2 2 4 4" xfId="23326" xr:uid="{00000000-0005-0000-0000-0000023D0000}"/>
    <cellStyle name="40 % - Akzent1 2 2 2 2 5" xfId="7812" xr:uid="{00000000-0005-0000-0000-0000033D0000}"/>
    <cellStyle name="40 % - Akzent1 2 2 2 2 5 2" xfId="7813" xr:uid="{00000000-0005-0000-0000-0000043D0000}"/>
    <cellStyle name="40 % - Akzent1 2 2 2 2 5 2 2" xfId="7814" xr:uid="{00000000-0005-0000-0000-0000053D0000}"/>
    <cellStyle name="40 % - Akzent1 2 2 2 2 5 2 2 2" xfId="40222" xr:uid="{00000000-0005-0000-0000-0000063D0000}"/>
    <cellStyle name="40 % - Akzent1 2 2 2 2 5 2 3" xfId="29401" xr:uid="{00000000-0005-0000-0000-0000073D0000}"/>
    <cellStyle name="40 % - Akzent1 2 2 2 2 5 3" xfId="7815" xr:uid="{00000000-0005-0000-0000-0000083D0000}"/>
    <cellStyle name="40 % - Akzent1 2 2 2 2 5 3 2" xfId="34822" xr:uid="{00000000-0005-0000-0000-0000093D0000}"/>
    <cellStyle name="40 % - Akzent1 2 2 2 2 5 4" xfId="24000" xr:uid="{00000000-0005-0000-0000-00000A3D0000}"/>
    <cellStyle name="40 % - Akzent1 2 2 2 2 6" xfId="7816" xr:uid="{00000000-0005-0000-0000-00000B3D0000}"/>
    <cellStyle name="40 % - Akzent1 2 2 2 2 6 2" xfId="7817" xr:uid="{00000000-0005-0000-0000-00000C3D0000}"/>
    <cellStyle name="40 % - Akzent1 2 2 2 2 6 2 2" xfId="7818" xr:uid="{00000000-0005-0000-0000-00000D3D0000}"/>
    <cellStyle name="40 % - Akzent1 2 2 2 2 6 2 2 2" xfId="40896" xr:uid="{00000000-0005-0000-0000-00000E3D0000}"/>
    <cellStyle name="40 % - Akzent1 2 2 2 2 6 2 3" xfId="30075" xr:uid="{00000000-0005-0000-0000-00000F3D0000}"/>
    <cellStyle name="40 % - Akzent1 2 2 2 2 6 3" xfId="7819" xr:uid="{00000000-0005-0000-0000-0000103D0000}"/>
    <cellStyle name="40 % - Akzent1 2 2 2 2 6 3 2" xfId="35496" xr:uid="{00000000-0005-0000-0000-0000113D0000}"/>
    <cellStyle name="40 % - Akzent1 2 2 2 2 6 4" xfId="24674" xr:uid="{00000000-0005-0000-0000-0000123D0000}"/>
    <cellStyle name="40 % - Akzent1 2 2 2 2 7" xfId="7820" xr:uid="{00000000-0005-0000-0000-0000133D0000}"/>
    <cellStyle name="40 % - Akzent1 2 2 2 2 7 2" xfId="7821" xr:uid="{00000000-0005-0000-0000-0000143D0000}"/>
    <cellStyle name="40 % - Akzent1 2 2 2 2 7 2 2" xfId="7822" xr:uid="{00000000-0005-0000-0000-0000153D0000}"/>
    <cellStyle name="40 % - Akzent1 2 2 2 2 7 2 2 2" xfId="41570" xr:uid="{00000000-0005-0000-0000-0000163D0000}"/>
    <cellStyle name="40 % - Akzent1 2 2 2 2 7 2 3" xfId="30749" xr:uid="{00000000-0005-0000-0000-0000173D0000}"/>
    <cellStyle name="40 % - Akzent1 2 2 2 2 7 3" xfId="7823" xr:uid="{00000000-0005-0000-0000-0000183D0000}"/>
    <cellStyle name="40 % - Akzent1 2 2 2 2 7 3 2" xfId="36170" xr:uid="{00000000-0005-0000-0000-0000193D0000}"/>
    <cellStyle name="40 % - Akzent1 2 2 2 2 7 4" xfId="25348" xr:uid="{00000000-0005-0000-0000-00001A3D0000}"/>
    <cellStyle name="40 % - Akzent1 2 2 2 2 8" xfId="7824" xr:uid="{00000000-0005-0000-0000-00001B3D0000}"/>
    <cellStyle name="40 % - Akzent1 2 2 2 2 8 2" xfId="7825" xr:uid="{00000000-0005-0000-0000-00001C3D0000}"/>
    <cellStyle name="40 % - Akzent1 2 2 2 2 8 2 2" xfId="7826" xr:uid="{00000000-0005-0000-0000-00001D3D0000}"/>
    <cellStyle name="40 % - Akzent1 2 2 2 2 8 2 2 2" xfId="42244" xr:uid="{00000000-0005-0000-0000-00001E3D0000}"/>
    <cellStyle name="40 % - Akzent1 2 2 2 2 8 2 3" xfId="31423" xr:uid="{00000000-0005-0000-0000-00001F3D0000}"/>
    <cellStyle name="40 % - Akzent1 2 2 2 2 8 3" xfId="7827" xr:uid="{00000000-0005-0000-0000-0000203D0000}"/>
    <cellStyle name="40 % - Akzent1 2 2 2 2 8 3 2" xfId="36844" xr:uid="{00000000-0005-0000-0000-0000213D0000}"/>
    <cellStyle name="40 % - Akzent1 2 2 2 2 8 4" xfId="26022" xr:uid="{00000000-0005-0000-0000-0000223D0000}"/>
    <cellStyle name="40 % - Akzent1 2 2 2 2 9" xfId="7828" xr:uid="{00000000-0005-0000-0000-0000233D0000}"/>
    <cellStyle name="40 % - Akzent1 2 2 2 2 9 2" xfId="7829" xr:uid="{00000000-0005-0000-0000-0000243D0000}"/>
    <cellStyle name="40 % - Akzent1 2 2 2 2 9 2 2" xfId="7830" xr:uid="{00000000-0005-0000-0000-0000253D0000}"/>
    <cellStyle name="40 % - Akzent1 2 2 2 2 9 2 2 2" xfId="42937" xr:uid="{00000000-0005-0000-0000-0000263D0000}"/>
    <cellStyle name="40 % - Akzent1 2 2 2 2 9 2 3" xfId="32116" xr:uid="{00000000-0005-0000-0000-0000273D0000}"/>
    <cellStyle name="40 % - Akzent1 2 2 2 2 9 3" xfId="7831" xr:uid="{00000000-0005-0000-0000-0000283D0000}"/>
    <cellStyle name="40 % - Akzent1 2 2 2 2 9 3 2" xfId="37536" xr:uid="{00000000-0005-0000-0000-0000293D0000}"/>
    <cellStyle name="40 % - Akzent1 2 2 2 2 9 4" xfId="26715" xr:uid="{00000000-0005-0000-0000-00002A3D0000}"/>
    <cellStyle name="40 % - Akzent1 2 2 2 3" xfId="7832" xr:uid="{00000000-0005-0000-0000-00002B3D0000}"/>
    <cellStyle name="40 % - Akzent1 2 2 2 3 10" xfId="7833" xr:uid="{00000000-0005-0000-0000-00002C3D0000}"/>
    <cellStyle name="40 % - Akzent1 2 2 2 3 10 2" xfId="32944" xr:uid="{00000000-0005-0000-0000-00002D3D0000}"/>
    <cellStyle name="40 % - Akzent1 2 2 2 3 11" xfId="22122" xr:uid="{00000000-0005-0000-0000-00002E3D0000}"/>
    <cellStyle name="40 % - Akzent1 2 2 2 3 2" xfId="7834" xr:uid="{00000000-0005-0000-0000-00002F3D0000}"/>
    <cellStyle name="40 % - Akzent1 2 2 2 3 2 2" xfId="7835" xr:uid="{00000000-0005-0000-0000-0000303D0000}"/>
    <cellStyle name="40 % - Akzent1 2 2 2 3 2 2 2" xfId="7836" xr:uid="{00000000-0005-0000-0000-0000313D0000}"/>
    <cellStyle name="40 % - Akzent1 2 2 2 3 2 2 2 2" xfId="39022" xr:uid="{00000000-0005-0000-0000-0000323D0000}"/>
    <cellStyle name="40 % - Akzent1 2 2 2 3 2 2 3" xfId="28201" xr:uid="{00000000-0005-0000-0000-0000333D0000}"/>
    <cellStyle name="40 % - Akzent1 2 2 2 3 2 3" xfId="7837" xr:uid="{00000000-0005-0000-0000-0000343D0000}"/>
    <cellStyle name="40 % - Akzent1 2 2 2 3 2 3 2" xfId="33622" xr:uid="{00000000-0005-0000-0000-0000353D0000}"/>
    <cellStyle name="40 % - Akzent1 2 2 2 3 2 4" xfId="22800" xr:uid="{00000000-0005-0000-0000-0000363D0000}"/>
    <cellStyle name="40 % - Akzent1 2 2 2 3 3" xfId="7838" xr:uid="{00000000-0005-0000-0000-0000373D0000}"/>
    <cellStyle name="40 % - Akzent1 2 2 2 3 3 2" xfId="7839" xr:uid="{00000000-0005-0000-0000-0000383D0000}"/>
    <cellStyle name="40 % - Akzent1 2 2 2 3 3 2 2" xfId="7840" xr:uid="{00000000-0005-0000-0000-0000393D0000}"/>
    <cellStyle name="40 % - Akzent1 2 2 2 3 3 2 2 2" xfId="39680" xr:uid="{00000000-0005-0000-0000-00003A3D0000}"/>
    <cellStyle name="40 % - Akzent1 2 2 2 3 3 2 3" xfId="28859" xr:uid="{00000000-0005-0000-0000-00003B3D0000}"/>
    <cellStyle name="40 % - Akzent1 2 2 2 3 3 3" xfId="7841" xr:uid="{00000000-0005-0000-0000-00003C3D0000}"/>
    <cellStyle name="40 % - Akzent1 2 2 2 3 3 3 2" xfId="34280" xr:uid="{00000000-0005-0000-0000-00003D3D0000}"/>
    <cellStyle name="40 % - Akzent1 2 2 2 3 3 4" xfId="23458" xr:uid="{00000000-0005-0000-0000-00003E3D0000}"/>
    <cellStyle name="40 % - Akzent1 2 2 2 3 4" xfId="7842" xr:uid="{00000000-0005-0000-0000-00003F3D0000}"/>
    <cellStyle name="40 % - Akzent1 2 2 2 3 4 2" xfId="7843" xr:uid="{00000000-0005-0000-0000-0000403D0000}"/>
    <cellStyle name="40 % - Akzent1 2 2 2 3 4 2 2" xfId="7844" xr:uid="{00000000-0005-0000-0000-0000413D0000}"/>
    <cellStyle name="40 % - Akzent1 2 2 2 3 4 2 2 2" xfId="40354" xr:uid="{00000000-0005-0000-0000-0000423D0000}"/>
    <cellStyle name="40 % - Akzent1 2 2 2 3 4 2 3" xfId="29533" xr:uid="{00000000-0005-0000-0000-0000433D0000}"/>
    <cellStyle name="40 % - Akzent1 2 2 2 3 4 3" xfId="7845" xr:uid="{00000000-0005-0000-0000-0000443D0000}"/>
    <cellStyle name="40 % - Akzent1 2 2 2 3 4 3 2" xfId="34954" xr:uid="{00000000-0005-0000-0000-0000453D0000}"/>
    <cellStyle name="40 % - Akzent1 2 2 2 3 4 4" xfId="24132" xr:uid="{00000000-0005-0000-0000-0000463D0000}"/>
    <cellStyle name="40 % - Akzent1 2 2 2 3 5" xfId="7846" xr:uid="{00000000-0005-0000-0000-0000473D0000}"/>
    <cellStyle name="40 % - Akzent1 2 2 2 3 5 2" xfId="7847" xr:uid="{00000000-0005-0000-0000-0000483D0000}"/>
    <cellStyle name="40 % - Akzent1 2 2 2 3 5 2 2" xfId="7848" xr:uid="{00000000-0005-0000-0000-0000493D0000}"/>
    <cellStyle name="40 % - Akzent1 2 2 2 3 5 2 2 2" xfId="41028" xr:uid="{00000000-0005-0000-0000-00004A3D0000}"/>
    <cellStyle name="40 % - Akzent1 2 2 2 3 5 2 3" xfId="30207" xr:uid="{00000000-0005-0000-0000-00004B3D0000}"/>
    <cellStyle name="40 % - Akzent1 2 2 2 3 5 3" xfId="7849" xr:uid="{00000000-0005-0000-0000-00004C3D0000}"/>
    <cellStyle name="40 % - Akzent1 2 2 2 3 5 3 2" xfId="35628" xr:uid="{00000000-0005-0000-0000-00004D3D0000}"/>
    <cellStyle name="40 % - Akzent1 2 2 2 3 5 4" xfId="24806" xr:uid="{00000000-0005-0000-0000-00004E3D0000}"/>
    <cellStyle name="40 % - Akzent1 2 2 2 3 6" xfId="7850" xr:uid="{00000000-0005-0000-0000-00004F3D0000}"/>
    <cellStyle name="40 % - Akzent1 2 2 2 3 6 2" xfId="7851" xr:uid="{00000000-0005-0000-0000-0000503D0000}"/>
    <cellStyle name="40 % - Akzent1 2 2 2 3 6 2 2" xfId="7852" xr:uid="{00000000-0005-0000-0000-0000513D0000}"/>
    <cellStyle name="40 % - Akzent1 2 2 2 3 6 2 2 2" xfId="41702" xr:uid="{00000000-0005-0000-0000-0000523D0000}"/>
    <cellStyle name="40 % - Akzent1 2 2 2 3 6 2 3" xfId="30881" xr:uid="{00000000-0005-0000-0000-0000533D0000}"/>
    <cellStyle name="40 % - Akzent1 2 2 2 3 6 3" xfId="7853" xr:uid="{00000000-0005-0000-0000-0000543D0000}"/>
    <cellStyle name="40 % - Akzent1 2 2 2 3 6 3 2" xfId="36302" xr:uid="{00000000-0005-0000-0000-0000553D0000}"/>
    <cellStyle name="40 % - Akzent1 2 2 2 3 6 4" xfId="25480" xr:uid="{00000000-0005-0000-0000-0000563D0000}"/>
    <cellStyle name="40 % - Akzent1 2 2 2 3 7" xfId="7854" xr:uid="{00000000-0005-0000-0000-0000573D0000}"/>
    <cellStyle name="40 % - Akzent1 2 2 2 3 7 2" xfId="7855" xr:uid="{00000000-0005-0000-0000-0000583D0000}"/>
    <cellStyle name="40 % - Akzent1 2 2 2 3 7 2 2" xfId="7856" xr:uid="{00000000-0005-0000-0000-0000593D0000}"/>
    <cellStyle name="40 % - Akzent1 2 2 2 3 7 2 2 2" xfId="42376" xr:uid="{00000000-0005-0000-0000-00005A3D0000}"/>
    <cellStyle name="40 % - Akzent1 2 2 2 3 7 2 3" xfId="31555" xr:uid="{00000000-0005-0000-0000-00005B3D0000}"/>
    <cellStyle name="40 % - Akzent1 2 2 2 3 7 3" xfId="7857" xr:uid="{00000000-0005-0000-0000-00005C3D0000}"/>
    <cellStyle name="40 % - Akzent1 2 2 2 3 7 3 2" xfId="36976" xr:uid="{00000000-0005-0000-0000-00005D3D0000}"/>
    <cellStyle name="40 % - Akzent1 2 2 2 3 7 4" xfId="26154" xr:uid="{00000000-0005-0000-0000-00005E3D0000}"/>
    <cellStyle name="40 % - Akzent1 2 2 2 3 8" xfId="7858" xr:uid="{00000000-0005-0000-0000-00005F3D0000}"/>
    <cellStyle name="40 % - Akzent1 2 2 2 3 8 2" xfId="7859" xr:uid="{00000000-0005-0000-0000-0000603D0000}"/>
    <cellStyle name="40 % - Akzent1 2 2 2 3 8 2 2" xfId="7860" xr:uid="{00000000-0005-0000-0000-0000613D0000}"/>
    <cellStyle name="40 % - Akzent1 2 2 2 3 8 2 2 2" xfId="43069" xr:uid="{00000000-0005-0000-0000-0000623D0000}"/>
    <cellStyle name="40 % - Akzent1 2 2 2 3 8 2 3" xfId="32248" xr:uid="{00000000-0005-0000-0000-0000633D0000}"/>
    <cellStyle name="40 % - Akzent1 2 2 2 3 8 3" xfId="7861" xr:uid="{00000000-0005-0000-0000-0000643D0000}"/>
    <cellStyle name="40 % - Akzent1 2 2 2 3 8 3 2" xfId="37668" xr:uid="{00000000-0005-0000-0000-0000653D0000}"/>
    <cellStyle name="40 % - Akzent1 2 2 2 3 8 4" xfId="26847" xr:uid="{00000000-0005-0000-0000-0000663D0000}"/>
    <cellStyle name="40 % - Akzent1 2 2 2 3 9" xfId="7862" xr:uid="{00000000-0005-0000-0000-0000673D0000}"/>
    <cellStyle name="40 % - Akzent1 2 2 2 3 9 2" xfId="7863" xr:uid="{00000000-0005-0000-0000-0000683D0000}"/>
    <cellStyle name="40 % - Akzent1 2 2 2 3 9 2 2" xfId="38344" xr:uid="{00000000-0005-0000-0000-0000693D0000}"/>
    <cellStyle name="40 % - Akzent1 2 2 2 3 9 3" xfId="27523" xr:uid="{00000000-0005-0000-0000-00006A3D0000}"/>
    <cellStyle name="40 % - Akzent1 2 2 2 4" xfId="7864" xr:uid="{00000000-0005-0000-0000-00006B3D0000}"/>
    <cellStyle name="40 % - Akzent1 2 2 2 4 10" xfId="7865" xr:uid="{00000000-0005-0000-0000-00006C3D0000}"/>
    <cellStyle name="40 % - Akzent1 2 2 2 4 10 2" xfId="33075" xr:uid="{00000000-0005-0000-0000-00006D3D0000}"/>
    <cellStyle name="40 % - Akzent1 2 2 2 4 11" xfId="22253" xr:uid="{00000000-0005-0000-0000-00006E3D0000}"/>
    <cellStyle name="40 % - Akzent1 2 2 2 4 2" xfId="7866" xr:uid="{00000000-0005-0000-0000-00006F3D0000}"/>
    <cellStyle name="40 % - Akzent1 2 2 2 4 2 2" xfId="7867" xr:uid="{00000000-0005-0000-0000-0000703D0000}"/>
    <cellStyle name="40 % - Akzent1 2 2 2 4 2 2 2" xfId="7868" xr:uid="{00000000-0005-0000-0000-0000713D0000}"/>
    <cellStyle name="40 % - Akzent1 2 2 2 4 2 2 2 2" xfId="39153" xr:uid="{00000000-0005-0000-0000-0000723D0000}"/>
    <cellStyle name="40 % - Akzent1 2 2 2 4 2 2 3" xfId="28332" xr:uid="{00000000-0005-0000-0000-0000733D0000}"/>
    <cellStyle name="40 % - Akzent1 2 2 2 4 2 3" xfId="7869" xr:uid="{00000000-0005-0000-0000-0000743D0000}"/>
    <cellStyle name="40 % - Akzent1 2 2 2 4 2 3 2" xfId="33753" xr:uid="{00000000-0005-0000-0000-0000753D0000}"/>
    <cellStyle name="40 % - Akzent1 2 2 2 4 2 4" xfId="22931" xr:uid="{00000000-0005-0000-0000-0000763D0000}"/>
    <cellStyle name="40 % - Akzent1 2 2 2 4 3" xfId="7870" xr:uid="{00000000-0005-0000-0000-0000773D0000}"/>
    <cellStyle name="40 % - Akzent1 2 2 2 4 3 2" xfId="7871" xr:uid="{00000000-0005-0000-0000-0000783D0000}"/>
    <cellStyle name="40 % - Akzent1 2 2 2 4 3 2 2" xfId="7872" xr:uid="{00000000-0005-0000-0000-0000793D0000}"/>
    <cellStyle name="40 % - Akzent1 2 2 2 4 3 2 2 2" xfId="39811" xr:uid="{00000000-0005-0000-0000-00007A3D0000}"/>
    <cellStyle name="40 % - Akzent1 2 2 2 4 3 2 3" xfId="28990" xr:uid="{00000000-0005-0000-0000-00007B3D0000}"/>
    <cellStyle name="40 % - Akzent1 2 2 2 4 3 3" xfId="7873" xr:uid="{00000000-0005-0000-0000-00007C3D0000}"/>
    <cellStyle name="40 % - Akzent1 2 2 2 4 3 3 2" xfId="34411" xr:uid="{00000000-0005-0000-0000-00007D3D0000}"/>
    <cellStyle name="40 % - Akzent1 2 2 2 4 3 4" xfId="23589" xr:uid="{00000000-0005-0000-0000-00007E3D0000}"/>
    <cellStyle name="40 % - Akzent1 2 2 2 4 4" xfId="7874" xr:uid="{00000000-0005-0000-0000-00007F3D0000}"/>
    <cellStyle name="40 % - Akzent1 2 2 2 4 4 2" xfId="7875" xr:uid="{00000000-0005-0000-0000-0000803D0000}"/>
    <cellStyle name="40 % - Akzent1 2 2 2 4 4 2 2" xfId="7876" xr:uid="{00000000-0005-0000-0000-0000813D0000}"/>
    <cellStyle name="40 % - Akzent1 2 2 2 4 4 2 2 2" xfId="40485" xr:uid="{00000000-0005-0000-0000-0000823D0000}"/>
    <cellStyle name="40 % - Akzent1 2 2 2 4 4 2 3" xfId="29664" xr:uid="{00000000-0005-0000-0000-0000833D0000}"/>
    <cellStyle name="40 % - Akzent1 2 2 2 4 4 3" xfId="7877" xr:uid="{00000000-0005-0000-0000-0000843D0000}"/>
    <cellStyle name="40 % - Akzent1 2 2 2 4 4 3 2" xfId="35085" xr:uid="{00000000-0005-0000-0000-0000853D0000}"/>
    <cellStyle name="40 % - Akzent1 2 2 2 4 4 4" xfId="24263" xr:uid="{00000000-0005-0000-0000-0000863D0000}"/>
    <cellStyle name="40 % - Akzent1 2 2 2 4 5" xfId="7878" xr:uid="{00000000-0005-0000-0000-0000873D0000}"/>
    <cellStyle name="40 % - Akzent1 2 2 2 4 5 2" xfId="7879" xr:uid="{00000000-0005-0000-0000-0000883D0000}"/>
    <cellStyle name="40 % - Akzent1 2 2 2 4 5 2 2" xfId="7880" xr:uid="{00000000-0005-0000-0000-0000893D0000}"/>
    <cellStyle name="40 % - Akzent1 2 2 2 4 5 2 2 2" xfId="41159" xr:uid="{00000000-0005-0000-0000-00008A3D0000}"/>
    <cellStyle name="40 % - Akzent1 2 2 2 4 5 2 3" xfId="30338" xr:uid="{00000000-0005-0000-0000-00008B3D0000}"/>
    <cellStyle name="40 % - Akzent1 2 2 2 4 5 3" xfId="7881" xr:uid="{00000000-0005-0000-0000-00008C3D0000}"/>
    <cellStyle name="40 % - Akzent1 2 2 2 4 5 3 2" xfId="35759" xr:uid="{00000000-0005-0000-0000-00008D3D0000}"/>
    <cellStyle name="40 % - Akzent1 2 2 2 4 5 4" xfId="24937" xr:uid="{00000000-0005-0000-0000-00008E3D0000}"/>
    <cellStyle name="40 % - Akzent1 2 2 2 4 6" xfId="7882" xr:uid="{00000000-0005-0000-0000-00008F3D0000}"/>
    <cellStyle name="40 % - Akzent1 2 2 2 4 6 2" xfId="7883" xr:uid="{00000000-0005-0000-0000-0000903D0000}"/>
    <cellStyle name="40 % - Akzent1 2 2 2 4 6 2 2" xfId="7884" xr:uid="{00000000-0005-0000-0000-0000913D0000}"/>
    <cellStyle name="40 % - Akzent1 2 2 2 4 6 2 2 2" xfId="41833" xr:uid="{00000000-0005-0000-0000-0000923D0000}"/>
    <cellStyle name="40 % - Akzent1 2 2 2 4 6 2 3" xfId="31012" xr:uid="{00000000-0005-0000-0000-0000933D0000}"/>
    <cellStyle name="40 % - Akzent1 2 2 2 4 6 3" xfId="7885" xr:uid="{00000000-0005-0000-0000-0000943D0000}"/>
    <cellStyle name="40 % - Akzent1 2 2 2 4 6 3 2" xfId="36433" xr:uid="{00000000-0005-0000-0000-0000953D0000}"/>
    <cellStyle name="40 % - Akzent1 2 2 2 4 6 4" xfId="25611" xr:uid="{00000000-0005-0000-0000-0000963D0000}"/>
    <cellStyle name="40 % - Akzent1 2 2 2 4 7" xfId="7886" xr:uid="{00000000-0005-0000-0000-0000973D0000}"/>
    <cellStyle name="40 % - Akzent1 2 2 2 4 7 2" xfId="7887" xr:uid="{00000000-0005-0000-0000-0000983D0000}"/>
    <cellStyle name="40 % - Akzent1 2 2 2 4 7 2 2" xfId="7888" xr:uid="{00000000-0005-0000-0000-0000993D0000}"/>
    <cellStyle name="40 % - Akzent1 2 2 2 4 7 2 2 2" xfId="42507" xr:uid="{00000000-0005-0000-0000-00009A3D0000}"/>
    <cellStyle name="40 % - Akzent1 2 2 2 4 7 2 3" xfId="31686" xr:uid="{00000000-0005-0000-0000-00009B3D0000}"/>
    <cellStyle name="40 % - Akzent1 2 2 2 4 7 3" xfId="7889" xr:uid="{00000000-0005-0000-0000-00009C3D0000}"/>
    <cellStyle name="40 % - Akzent1 2 2 2 4 7 3 2" xfId="37107" xr:uid="{00000000-0005-0000-0000-00009D3D0000}"/>
    <cellStyle name="40 % - Akzent1 2 2 2 4 7 4" xfId="26285" xr:uid="{00000000-0005-0000-0000-00009E3D0000}"/>
    <cellStyle name="40 % - Akzent1 2 2 2 4 8" xfId="7890" xr:uid="{00000000-0005-0000-0000-00009F3D0000}"/>
    <cellStyle name="40 % - Akzent1 2 2 2 4 8 2" xfId="7891" xr:uid="{00000000-0005-0000-0000-0000A03D0000}"/>
    <cellStyle name="40 % - Akzent1 2 2 2 4 8 2 2" xfId="7892" xr:uid="{00000000-0005-0000-0000-0000A13D0000}"/>
    <cellStyle name="40 % - Akzent1 2 2 2 4 8 2 2 2" xfId="43200" xr:uid="{00000000-0005-0000-0000-0000A23D0000}"/>
    <cellStyle name="40 % - Akzent1 2 2 2 4 8 2 3" xfId="32379" xr:uid="{00000000-0005-0000-0000-0000A33D0000}"/>
    <cellStyle name="40 % - Akzent1 2 2 2 4 8 3" xfId="7893" xr:uid="{00000000-0005-0000-0000-0000A43D0000}"/>
    <cellStyle name="40 % - Akzent1 2 2 2 4 8 3 2" xfId="37799" xr:uid="{00000000-0005-0000-0000-0000A53D0000}"/>
    <cellStyle name="40 % - Akzent1 2 2 2 4 8 4" xfId="26978" xr:uid="{00000000-0005-0000-0000-0000A63D0000}"/>
    <cellStyle name="40 % - Akzent1 2 2 2 4 9" xfId="7894" xr:uid="{00000000-0005-0000-0000-0000A73D0000}"/>
    <cellStyle name="40 % - Akzent1 2 2 2 4 9 2" xfId="7895" xr:uid="{00000000-0005-0000-0000-0000A83D0000}"/>
    <cellStyle name="40 % - Akzent1 2 2 2 4 9 2 2" xfId="38475" xr:uid="{00000000-0005-0000-0000-0000A93D0000}"/>
    <cellStyle name="40 % - Akzent1 2 2 2 4 9 3" xfId="27654" xr:uid="{00000000-0005-0000-0000-0000AA3D0000}"/>
    <cellStyle name="40 % - Akzent1 2 2 2 5" xfId="7896" xr:uid="{00000000-0005-0000-0000-0000AB3D0000}"/>
    <cellStyle name="40 % - Akzent1 2 2 2 5 2" xfId="7897" xr:uid="{00000000-0005-0000-0000-0000AC3D0000}"/>
    <cellStyle name="40 % - Akzent1 2 2 2 5 2 2" xfId="7898" xr:uid="{00000000-0005-0000-0000-0000AD3D0000}"/>
    <cellStyle name="40 % - Akzent1 2 2 2 5 2 2 2" xfId="38758" xr:uid="{00000000-0005-0000-0000-0000AE3D0000}"/>
    <cellStyle name="40 % - Akzent1 2 2 2 5 2 3" xfId="27937" xr:uid="{00000000-0005-0000-0000-0000AF3D0000}"/>
    <cellStyle name="40 % - Akzent1 2 2 2 5 3" xfId="7899" xr:uid="{00000000-0005-0000-0000-0000B03D0000}"/>
    <cellStyle name="40 % - Akzent1 2 2 2 5 3 2" xfId="33358" xr:uid="{00000000-0005-0000-0000-0000B13D0000}"/>
    <cellStyle name="40 % - Akzent1 2 2 2 5 4" xfId="22536" xr:uid="{00000000-0005-0000-0000-0000B23D0000}"/>
    <cellStyle name="40 % - Akzent1 2 2 2 6" xfId="7900" xr:uid="{00000000-0005-0000-0000-0000B33D0000}"/>
    <cellStyle name="40 % - Akzent1 2 2 2 6 2" xfId="7901" xr:uid="{00000000-0005-0000-0000-0000B43D0000}"/>
    <cellStyle name="40 % - Akzent1 2 2 2 6 2 2" xfId="7902" xr:uid="{00000000-0005-0000-0000-0000B53D0000}"/>
    <cellStyle name="40 % - Akzent1 2 2 2 6 2 2 2" xfId="39416" xr:uid="{00000000-0005-0000-0000-0000B63D0000}"/>
    <cellStyle name="40 % - Akzent1 2 2 2 6 2 3" xfId="28595" xr:uid="{00000000-0005-0000-0000-0000B73D0000}"/>
    <cellStyle name="40 % - Akzent1 2 2 2 6 3" xfId="7903" xr:uid="{00000000-0005-0000-0000-0000B83D0000}"/>
    <cellStyle name="40 % - Akzent1 2 2 2 6 3 2" xfId="34016" xr:uid="{00000000-0005-0000-0000-0000B93D0000}"/>
    <cellStyle name="40 % - Akzent1 2 2 2 6 4" xfId="23194" xr:uid="{00000000-0005-0000-0000-0000BA3D0000}"/>
    <cellStyle name="40 % - Akzent1 2 2 2 7" xfId="7904" xr:uid="{00000000-0005-0000-0000-0000BB3D0000}"/>
    <cellStyle name="40 % - Akzent1 2 2 2 7 2" xfId="7905" xr:uid="{00000000-0005-0000-0000-0000BC3D0000}"/>
    <cellStyle name="40 % - Akzent1 2 2 2 7 2 2" xfId="7906" xr:uid="{00000000-0005-0000-0000-0000BD3D0000}"/>
    <cellStyle name="40 % - Akzent1 2 2 2 7 2 2 2" xfId="40090" xr:uid="{00000000-0005-0000-0000-0000BE3D0000}"/>
    <cellStyle name="40 % - Akzent1 2 2 2 7 2 3" xfId="29269" xr:uid="{00000000-0005-0000-0000-0000BF3D0000}"/>
    <cellStyle name="40 % - Akzent1 2 2 2 7 3" xfId="7907" xr:uid="{00000000-0005-0000-0000-0000C03D0000}"/>
    <cellStyle name="40 % - Akzent1 2 2 2 7 3 2" xfId="34690" xr:uid="{00000000-0005-0000-0000-0000C13D0000}"/>
    <cellStyle name="40 % - Akzent1 2 2 2 7 4" xfId="23868" xr:uid="{00000000-0005-0000-0000-0000C23D0000}"/>
    <cellStyle name="40 % - Akzent1 2 2 2 8" xfId="7908" xr:uid="{00000000-0005-0000-0000-0000C33D0000}"/>
    <cellStyle name="40 % - Akzent1 2 2 2 8 2" xfId="7909" xr:uid="{00000000-0005-0000-0000-0000C43D0000}"/>
    <cellStyle name="40 % - Akzent1 2 2 2 8 2 2" xfId="7910" xr:uid="{00000000-0005-0000-0000-0000C53D0000}"/>
    <cellStyle name="40 % - Akzent1 2 2 2 8 2 2 2" xfId="40764" xr:uid="{00000000-0005-0000-0000-0000C63D0000}"/>
    <cellStyle name="40 % - Akzent1 2 2 2 8 2 3" xfId="29943" xr:uid="{00000000-0005-0000-0000-0000C73D0000}"/>
    <cellStyle name="40 % - Akzent1 2 2 2 8 3" xfId="7911" xr:uid="{00000000-0005-0000-0000-0000C83D0000}"/>
    <cellStyle name="40 % - Akzent1 2 2 2 8 3 2" xfId="35364" xr:uid="{00000000-0005-0000-0000-0000C93D0000}"/>
    <cellStyle name="40 % - Akzent1 2 2 2 8 4" xfId="24542" xr:uid="{00000000-0005-0000-0000-0000CA3D0000}"/>
    <cellStyle name="40 % - Akzent1 2 2 2 9" xfId="7912" xr:uid="{00000000-0005-0000-0000-0000CB3D0000}"/>
    <cellStyle name="40 % - Akzent1 2 2 2 9 2" xfId="7913" xr:uid="{00000000-0005-0000-0000-0000CC3D0000}"/>
    <cellStyle name="40 % - Akzent1 2 2 2 9 2 2" xfId="7914" xr:uid="{00000000-0005-0000-0000-0000CD3D0000}"/>
    <cellStyle name="40 % - Akzent1 2 2 2 9 2 2 2" xfId="41438" xr:uid="{00000000-0005-0000-0000-0000CE3D0000}"/>
    <cellStyle name="40 % - Akzent1 2 2 2 9 2 3" xfId="30617" xr:uid="{00000000-0005-0000-0000-0000CF3D0000}"/>
    <cellStyle name="40 % - Akzent1 2 2 2 9 3" xfId="7915" xr:uid="{00000000-0005-0000-0000-0000D03D0000}"/>
    <cellStyle name="40 % - Akzent1 2 2 2 9 3 2" xfId="36038" xr:uid="{00000000-0005-0000-0000-0000D13D0000}"/>
    <cellStyle name="40 % - Akzent1 2 2 2 9 4" xfId="25216" xr:uid="{00000000-0005-0000-0000-0000D23D0000}"/>
    <cellStyle name="40 % - Akzent1 2 2 3" xfId="7916" xr:uid="{00000000-0005-0000-0000-0000D33D0000}"/>
    <cellStyle name="40 % - Akzent1 2 2 3 10" xfId="7917" xr:uid="{00000000-0005-0000-0000-0000D43D0000}"/>
    <cellStyle name="40 % - Akzent1 2 2 3 10 2" xfId="7918" xr:uid="{00000000-0005-0000-0000-0000D53D0000}"/>
    <cellStyle name="40 % - Akzent1 2 2 3 10 2 2" xfId="38147" xr:uid="{00000000-0005-0000-0000-0000D63D0000}"/>
    <cellStyle name="40 % - Akzent1 2 2 3 10 3" xfId="27326" xr:uid="{00000000-0005-0000-0000-0000D73D0000}"/>
    <cellStyle name="40 % - Akzent1 2 2 3 11" xfId="7919" xr:uid="{00000000-0005-0000-0000-0000D83D0000}"/>
    <cellStyle name="40 % - Akzent1 2 2 3 11 2" xfId="32747" xr:uid="{00000000-0005-0000-0000-0000D93D0000}"/>
    <cellStyle name="40 % - Akzent1 2 2 3 12" xfId="21925" xr:uid="{00000000-0005-0000-0000-0000DA3D0000}"/>
    <cellStyle name="40 % - Akzent1 2 2 3 2" xfId="7920" xr:uid="{00000000-0005-0000-0000-0000DB3D0000}"/>
    <cellStyle name="40 % - Akzent1 2 2 3 2 10" xfId="7921" xr:uid="{00000000-0005-0000-0000-0000DC3D0000}"/>
    <cellStyle name="40 % - Akzent1 2 2 3 2 10 2" xfId="33142" xr:uid="{00000000-0005-0000-0000-0000DD3D0000}"/>
    <cellStyle name="40 % - Akzent1 2 2 3 2 11" xfId="22320" xr:uid="{00000000-0005-0000-0000-0000DE3D0000}"/>
    <cellStyle name="40 % - Akzent1 2 2 3 2 2" xfId="7922" xr:uid="{00000000-0005-0000-0000-0000DF3D0000}"/>
    <cellStyle name="40 % - Akzent1 2 2 3 2 2 2" xfId="7923" xr:uid="{00000000-0005-0000-0000-0000E03D0000}"/>
    <cellStyle name="40 % - Akzent1 2 2 3 2 2 2 2" xfId="7924" xr:uid="{00000000-0005-0000-0000-0000E13D0000}"/>
    <cellStyle name="40 % - Akzent1 2 2 3 2 2 2 2 2" xfId="39220" xr:uid="{00000000-0005-0000-0000-0000E23D0000}"/>
    <cellStyle name="40 % - Akzent1 2 2 3 2 2 2 3" xfId="28399" xr:uid="{00000000-0005-0000-0000-0000E33D0000}"/>
    <cellStyle name="40 % - Akzent1 2 2 3 2 2 3" xfId="7925" xr:uid="{00000000-0005-0000-0000-0000E43D0000}"/>
    <cellStyle name="40 % - Akzent1 2 2 3 2 2 3 2" xfId="33820" xr:uid="{00000000-0005-0000-0000-0000E53D0000}"/>
    <cellStyle name="40 % - Akzent1 2 2 3 2 2 4" xfId="22998" xr:uid="{00000000-0005-0000-0000-0000E63D0000}"/>
    <cellStyle name="40 % - Akzent1 2 2 3 2 3" xfId="7926" xr:uid="{00000000-0005-0000-0000-0000E73D0000}"/>
    <cellStyle name="40 % - Akzent1 2 2 3 2 3 2" xfId="7927" xr:uid="{00000000-0005-0000-0000-0000E83D0000}"/>
    <cellStyle name="40 % - Akzent1 2 2 3 2 3 2 2" xfId="7928" xr:uid="{00000000-0005-0000-0000-0000E93D0000}"/>
    <cellStyle name="40 % - Akzent1 2 2 3 2 3 2 2 2" xfId="39878" xr:uid="{00000000-0005-0000-0000-0000EA3D0000}"/>
    <cellStyle name="40 % - Akzent1 2 2 3 2 3 2 3" xfId="29057" xr:uid="{00000000-0005-0000-0000-0000EB3D0000}"/>
    <cellStyle name="40 % - Akzent1 2 2 3 2 3 3" xfId="7929" xr:uid="{00000000-0005-0000-0000-0000EC3D0000}"/>
    <cellStyle name="40 % - Akzent1 2 2 3 2 3 3 2" xfId="34478" xr:uid="{00000000-0005-0000-0000-0000ED3D0000}"/>
    <cellStyle name="40 % - Akzent1 2 2 3 2 3 4" xfId="23656" xr:uid="{00000000-0005-0000-0000-0000EE3D0000}"/>
    <cellStyle name="40 % - Akzent1 2 2 3 2 4" xfId="7930" xr:uid="{00000000-0005-0000-0000-0000EF3D0000}"/>
    <cellStyle name="40 % - Akzent1 2 2 3 2 4 2" xfId="7931" xr:uid="{00000000-0005-0000-0000-0000F03D0000}"/>
    <cellStyle name="40 % - Akzent1 2 2 3 2 4 2 2" xfId="7932" xr:uid="{00000000-0005-0000-0000-0000F13D0000}"/>
    <cellStyle name="40 % - Akzent1 2 2 3 2 4 2 2 2" xfId="40552" xr:uid="{00000000-0005-0000-0000-0000F23D0000}"/>
    <cellStyle name="40 % - Akzent1 2 2 3 2 4 2 3" xfId="29731" xr:uid="{00000000-0005-0000-0000-0000F33D0000}"/>
    <cellStyle name="40 % - Akzent1 2 2 3 2 4 3" xfId="7933" xr:uid="{00000000-0005-0000-0000-0000F43D0000}"/>
    <cellStyle name="40 % - Akzent1 2 2 3 2 4 3 2" xfId="35152" xr:uid="{00000000-0005-0000-0000-0000F53D0000}"/>
    <cellStyle name="40 % - Akzent1 2 2 3 2 4 4" xfId="24330" xr:uid="{00000000-0005-0000-0000-0000F63D0000}"/>
    <cellStyle name="40 % - Akzent1 2 2 3 2 5" xfId="7934" xr:uid="{00000000-0005-0000-0000-0000F73D0000}"/>
    <cellStyle name="40 % - Akzent1 2 2 3 2 5 2" xfId="7935" xr:uid="{00000000-0005-0000-0000-0000F83D0000}"/>
    <cellStyle name="40 % - Akzent1 2 2 3 2 5 2 2" xfId="7936" xr:uid="{00000000-0005-0000-0000-0000F93D0000}"/>
    <cellStyle name="40 % - Akzent1 2 2 3 2 5 2 2 2" xfId="41226" xr:uid="{00000000-0005-0000-0000-0000FA3D0000}"/>
    <cellStyle name="40 % - Akzent1 2 2 3 2 5 2 3" xfId="30405" xr:uid="{00000000-0005-0000-0000-0000FB3D0000}"/>
    <cellStyle name="40 % - Akzent1 2 2 3 2 5 3" xfId="7937" xr:uid="{00000000-0005-0000-0000-0000FC3D0000}"/>
    <cellStyle name="40 % - Akzent1 2 2 3 2 5 3 2" xfId="35826" xr:uid="{00000000-0005-0000-0000-0000FD3D0000}"/>
    <cellStyle name="40 % - Akzent1 2 2 3 2 5 4" xfId="25004" xr:uid="{00000000-0005-0000-0000-0000FE3D0000}"/>
    <cellStyle name="40 % - Akzent1 2 2 3 2 6" xfId="7938" xr:uid="{00000000-0005-0000-0000-0000FF3D0000}"/>
    <cellStyle name="40 % - Akzent1 2 2 3 2 6 2" xfId="7939" xr:uid="{00000000-0005-0000-0000-0000003E0000}"/>
    <cellStyle name="40 % - Akzent1 2 2 3 2 6 2 2" xfId="7940" xr:uid="{00000000-0005-0000-0000-0000013E0000}"/>
    <cellStyle name="40 % - Akzent1 2 2 3 2 6 2 2 2" xfId="41900" xr:uid="{00000000-0005-0000-0000-0000023E0000}"/>
    <cellStyle name="40 % - Akzent1 2 2 3 2 6 2 3" xfId="31079" xr:uid="{00000000-0005-0000-0000-0000033E0000}"/>
    <cellStyle name="40 % - Akzent1 2 2 3 2 6 3" xfId="7941" xr:uid="{00000000-0005-0000-0000-0000043E0000}"/>
    <cellStyle name="40 % - Akzent1 2 2 3 2 6 3 2" xfId="36500" xr:uid="{00000000-0005-0000-0000-0000053E0000}"/>
    <cellStyle name="40 % - Akzent1 2 2 3 2 6 4" xfId="25678" xr:uid="{00000000-0005-0000-0000-0000063E0000}"/>
    <cellStyle name="40 % - Akzent1 2 2 3 2 7" xfId="7942" xr:uid="{00000000-0005-0000-0000-0000073E0000}"/>
    <cellStyle name="40 % - Akzent1 2 2 3 2 7 2" xfId="7943" xr:uid="{00000000-0005-0000-0000-0000083E0000}"/>
    <cellStyle name="40 % - Akzent1 2 2 3 2 7 2 2" xfId="7944" xr:uid="{00000000-0005-0000-0000-0000093E0000}"/>
    <cellStyle name="40 % - Akzent1 2 2 3 2 7 2 2 2" xfId="42574" xr:uid="{00000000-0005-0000-0000-00000A3E0000}"/>
    <cellStyle name="40 % - Akzent1 2 2 3 2 7 2 3" xfId="31753" xr:uid="{00000000-0005-0000-0000-00000B3E0000}"/>
    <cellStyle name="40 % - Akzent1 2 2 3 2 7 3" xfId="7945" xr:uid="{00000000-0005-0000-0000-00000C3E0000}"/>
    <cellStyle name="40 % - Akzent1 2 2 3 2 7 3 2" xfId="37174" xr:uid="{00000000-0005-0000-0000-00000D3E0000}"/>
    <cellStyle name="40 % - Akzent1 2 2 3 2 7 4" xfId="26352" xr:uid="{00000000-0005-0000-0000-00000E3E0000}"/>
    <cellStyle name="40 % - Akzent1 2 2 3 2 8" xfId="7946" xr:uid="{00000000-0005-0000-0000-00000F3E0000}"/>
    <cellStyle name="40 % - Akzent1 2 2 3 2 8 2" xfId="7947" xr:uid="{00000000-0005-0000-0000-0000103E0000}"/>
    <cellStyle name="40 % - Akzent1 2 2 3 2 8 2 2" xfId="7948" xr:uid="{00000000-0005-0000-0000-0000113E0000}"/>
    <cellStyle name="40 % - Akzent1 2 2 3 2 8 2 2 2" xfId="43267" xr:uid="{00000000-0005-0000-0000-0000123E0000}"/>
    <cellStyle name="40 % - Akzent1 2 2 3 2 8 2 3" xfId="32446" xr:uid="{00000000-0005-0000-0000-0000133E0000}"/>
    <cellStyle name="40 % - Akzent1 2 2 3 2 8 3" xfId="7949" xr:uid="{00000000-0005-0000-0000-0000143E0000}"/>
    <cellStyle name="40 % - Akzent1 2 2 3 2 8 3 2" xfId="37866" xr:uid="{00000000-0005-0000-0000-0000153E0000}"/>
    <cellStyle name="40 % - Akzent1 2 2 3 2 8 4" xfId="27045" xr:uid="{00000000-0005-0000-0000-0000163E0000}"/>
    <cellStyle name="40 % - Akzent1 2 2 3 2 9" xfId="7950" xr:uid="{00000000-0005-0000-0000-0000173E0000}"/>
    <cellStyle name="40 % - Akzent1 2 2 3 2 9 2" xfId="7951" xr:uid="{00000000-0005-0000-0000-0000183E0000}"/>
    <cellStyle name="40 % - Akzent1 2 2 3 2 9 2 2" xfId="38542" xr:uid="{00000000-0005-0000-0000-0000193E0000}"/>
    <cellStyle name="40 % - Akzent1 2 2 3 2 9 3" xfId="27721" xr:uid="{00000000-0005-0000-0000-00001A3E0000}"/>
    <cellStyle name="40 % - Akzent1 2 2 3 3" xfId="7952" xr:uid="{00000000-0005-0000-0000-00001B3E0000}"/>
    <cellStyle name="40 % - Akzent1 2 2 3 3 2" xfId="7953" xr:uid="{00000000-0005-0000-0000-00001C3E0000}"/>
    <cellStyle name="40 % - Akzent1 2 2 3 3 2 2" xfId="7954" xr:uid="{00000000-0005-0000-0000-00001D3E0000}"/>
    <cellStyle name="40 % - Akzent1 2 2 3 3 2 2 2" xfId="38825" xr:uid="{00000000-0005-0000-0000-00001E3E0000}"/>
    <cellStyle name="40 % - Akzent1 2 2 3 3 2 3" xfId="28004" xr:uid="{00000000-0005-0000-0000-00001F3E0000}"/>
    <cellStyle name="40 % - Akzent1 2 2 3 3 3" xfId="7955" xr:uid="{00000000-0005-0000-0000-0000203E0000}"/>
    <cellStyle name="40 % - Akzent1 2 2 3 3 3 2" xfId="33425" xr:uid="{00000000-0005-0000-0000-0000213E0000}"/>
    <cellStyle name="40 % - Akzent1 2 2 3 3 4" xfId="22603" xr:uid="{00000000-0005-0000-0000-0000223E0000}"/>
    <cellStyle name="40 % - Akzent1 2 2 3 4" xfId="7956" xr:uid="{00000000-0005-0000-0000-0000233E0000}"/>
    <cellStyle name="40 % - Akzent1 2 2 3 4 2" xfId="7957" xr:uid="{00000000-0005-0000-0000-0000243E0000}"/>
    <cellStyle name="40 % - Akzent1 2 2 3 4 2 2" xfId="7958" xr:uid="{00000000-0005-0000-0000-0000253E0000}"/>
    <cellStyle name="40 % - Akzent1 2 2 3 4 2 2 2" xfId="39483" xr:uid="{00000000-0005-0000-0000-0000263E0000}"/>
    <cellStyle name="40 % - Akzent1 2 2 3 4 2 3" xfId="28662" xr:uid="{00000000-0005-0000-0000-0000273E0000}"/>
    <cellStyle name="40 % - Akzent1 2 2 3 4 3" xfId="7959" xr:uid="{00000000-0005-0000-0000-0000283E0000}"/>
    <cellStyle name="40 % - Akzent1 2 2 3 4 3 2" xfId="34083" xr:uid="{00000000-0005-0000-0000-0000293E0000}"/>
    <cellStyle name="40 % - Akzent1 2 2 3 4 4" xfId="23261" xr:uid="{00000000-0005-0000-0000-00002A3E0000}"/>
    <cellStyle name="40 % - Akzent1 2 2 3 5" xfId="7960" xr:uid="{00000000-0005-0000-0000-00002B3E0000}"/>
    <cellStyle name="40 % - Akzent1 2 2 3 5 2" xfId="7961" xr:uid="{00000000-0005-0000-0000-00002C3E0000}"/>
    <cellStyle name="40 % - Akzent1 2 2 3 5 2 2" xfId="7962" xr:uid="{00000000-0005-0000-0000-00002D3E0000}"/>
    <cellStyle name="40 % - Akzent1 2 2 3 5 2 2 2" xfId="40157" xr:uid="{00000000-0005-0000-0000-00002E3E0000}"/>
    <cellStyle name="40 % - Akzent1 2 2 3 5 2 3" xfId="29336" xr:uid="{00000000-0005-0000-0000-00002F3E0000}"/>
    <cellStyle name="40 % - Akzent1 2 2 3 5 3" xfId="7963" xr:uid="{00000000-0005-0000-0000-0000303E0000}"/>
    <cellStyle name="40 % - Akzent1 2 2 3 5 3 2" xfId="34757" xr:uid="{00000000-0005-0000-0000-0000313E0000}"/>
    <cellStyle name="40 % - Akzent1 2 2 3 5 4" xfId="23935" xr:uid="{00000000-0005-0000-0000-0000323E0000}"/>
    <cellStyle name="40 % - Akzent1 2 2 3 6" xfId="7964" xr:uid="{00000000-0005-0000-0000-0000333E0000}"/>
    <cellStyle name="40 % - Akzent1 2 2 3 6 2" xfId="7965" xr:uid="{00000000-0005-0000-0000-0000343E0000}"/>
    <cellStyle name="40 % - Akzent1 2 2 3 6 2 2" xfId="7966" xr:uid="{00000000-0005-0000-0000-0000353E0000}"/>
    <cellStyle name="40 % - Akzent1 2 2 3 6 2 2 2" xfId="40831" xr:uid="{00000000-0005-0000-0000-0000363E0000}"/>
    <cellStyle name="40 % - Akzent1 2 2 3 6 2 3" xfId="30010" xr:uid="{00000000-0005-0000-0000-0000373E0000}"/>
    <cellStyle name="40 % - Akzent1 2 2 3 6 3" xfId="7967" xr:uid="{00000000-0005-0000-0000-0000383E0000}"/>
    <cellStyle name="40 % - Akzent1 2 2 3 6 3 2" xfId="35431" xr:uid="{00000000-0005-0000-0000-0000393E0000}"/>
    <cellStyle name="40 % - Akzent1 2 2 3 6 4" xfId="24609" xr:uid="{00000000-0005-0000-0000-00003A3E0000}"/>
    <cellStyle name="40 % - Akzent1 2 2 3 7" xfId="7968" xr:uid="{00000000-0005-0000-0000-00003B3E0000}"/>
    <cellStyle name="40 % - Akzent1 2 2 3 7 2" xfId="7969" xr:uid="{00000000-0005-0000-0000-00003C3E0000}"/>
    <cellStyle name="40 % - Akzent1 2 2 3 7 2 2" xfId="7970" xr:uid="{00000000-0005-0000-0000-00003D3E0000}"/>
    <cellStyle name="40 % - Akzent1 2 2 3 7 2 2 2" xfId="41505" xr:uid="{00000000-0005-0000-0000-00003E3E0000}"/>
    <cellStyle name="40 % - Akzent1 2 2 3 7 2 3" xfId="30684" xr:uid="{00000000-0005-0000-0000-00003F3E0000}"/>
    <cellStyle name="40 % - Akzent1 2 2 3 7 3" xfId="7971" xr:uid="{00000000-0005-0000-0000-0000403E0000}"/>
    <cellStyle name="40 % - Akzent1 2 2 3 7 3 2" xfId="36105" xr:uid="{00000000-0005-0000-0000-0000413E0000}"/>
    <cellStyle name="40 % - Akzent1 2 2 3 7 4" xfId="25283" xr:uid="{00000000-0005-0000-0000-0000423E0000}"/>
    <cellStyle name="40 % - Akzent1 2 2 3 8" xfId="7972" xr:uid="{00000000-0005-0000-0000-0000433E0000}"/>
    <cellStyle name="40 % - Akzent1 2 2 3 8 2" xfId="7973" xr:uid="{00000000-0005-0000-0000-0000443E0000}"/>
    <cellStyle name="40 % - Akzent1 2 2 3 8 2 2" xfId="7974" xr:uid="{00000000-0005-0000-0000-0000453E0000}"/>
    <cellStyle name="40 % - Akzent1 2 2 3 8 2 2 2" xfId="42179" xr:uid="{00000000-0005-0000-0000-0000463E0000}"/>
    <cellStyle name="40 % - Akzent1 2 2 3 8 2 3" xfId="31358" xr:uid="{00000000-0005-0000-0000-0000473E0000}"/>
    <cellStyle name="40 % - Akzent1 2 2 3 8 3" xfId="7975" xr:uid="{00000000-0005-0000-0000-0000483E0000}"/>
    <cellStyle name="40 % - Akzent1 2 2 3 8 3 2" xfId="36779" xr:uid="{00000000-0005-0000-0000-0000493E0000}"/>
    <cellStyle name="40 % - Akzent1 2 2 3 8 4" xfId="25957" xr:uid="{00000000-0005-0000-0000-00004A3E0000}"/>
    <cellStyle name="40 % - Akzent1 2 2 3 9" xfId="7976" xr:uid="{00000000-0005-0000-0000-00004B3E0000}"/>
    <cellStyle name="40 % - Akzent1 2 2 3 9 2" xfId="7977" xr:uid="{00000000-0005-0000-0000-00004C3E0000}"/>
    <cellStyle name="40 % - Akzent1 2 2 3 9 2 2" xfId="7978" xr:uid="{00000000-0005-0000-0000-00004D3E0000}"/>
    <cellStyle name="40 % - Akzent1 2 2 3 9 2 2 2" xfId="42872" xr:uid="{00000000-0005-0000-0000-00004E3E0000}"/>
    <cellStyle name="40 % - Akzent1 2 2 3 9 2 3" xfId="32051" xr:uid="{00000000-0005-0000-0000-00004F3E0000}"/>
    <cellStyle name="40 % - Akzent1 2 2 3 9 3" xfId="7979" xr:uid="{00000000-0005-0000-0000-0000503E0000}"/>
    <cellStyle name="40 % - Akzent1 2 2 3 9 3 2" xfId="37471" xr:uid="{00000000-0005-0000-0000-0000513E0000}"/>
    <cellStyle name="40 % - Akzent1 2 2 3 9 4" xfId="26650" xr:uid="{00000000-0005-0000-0000-0000523E0000}"/>
    <cellStyle name="40 % - Akzent1 2 2 4" xfId="7980" xr:uid="{00000000-0005-0000-0000-0000533E0000}"/>
    <cellStyle name="40 % - Akzent1 2 2 4 10" xfId="7981" xr:uid="{00000000-0005-0000-0000-0000543E0000}"/>
    <cellStyle name="40 % - Akzent1 2 2 4 10 2" xfId="32879" xr:uid="{00000000-0005-0000-0000-0000553E0000}"/>
    <cellStyle name="40 % - Akzent1 2 2 4 11" xfId="22057" xr:uid="{00000000-0005-0000-0000-0000563E0000}"/>
    <cellStyle name="40 % - Akzent1 2 2 4 2" xfId="7982" xr:uid="{00000000-0005-0000-0000-0000573E0000}"/>
    <cellStyle name="40 % - Akzent1 2 2 4 2 2" xfId="7983" xr:uid="{00000000-0005-0000-0000-0000583E0000}"/>
    <cellStyle name="40 % - Akzent1 2 2 4 2 2 2" xfId="7984" xr:uid="{00000000-0005-0000-0000-0000593E0000}"/>
    <cellStyle name="40 % - Akzent1 2 2 4 2 2 2 2" xfId="38957" xr:uid="{00000000-0005-0000-0000-00005A3E0000}"/>
    <cellStyle name="40 % - Akzent1 2 2 4 2 2 3" xfId="28136" xr:uid="{00000000-0005-0000-0000-00005B3E0000}"/>
    <cellStyle name="40 % - Akzent1 2 2 4 2 3" xfId="7985" xr:uid="{00000000-0005-0000-0000-00005C3E0000}"/>
    <cellStyle name="40 % - Akzent1 2 2 4 2 3 2" xfId="33557" xr:uid="{00000000-0005-0000-0000-00005D3E0000}"/>
    <cellStyle name="40 % - Akzent1 2 2 4 2 4" xfId="22735" xr:uid="{00000000-0005-0000-0000-00005E3E0000}"/>
    <cellStyle name="40 % - Akzent1 2 2 4 3" xfId="7986" xr:uid="{00000000-0005-0000-0000-00005F3E0000}"/>
    <cellStyle name="40 % - Akzent1 2 2 4 3 2" xfId="7987" xr:uid="{00000000-0005-0000-0000-0000603E0000}"/>
    <cellStyle name="40 % - Akzent1 2 2 4 3 2 2" xfId="7988" xr:uid="{00000000-0005-0000-0000-0000613E0000}"/>
    <cellStyle name="40 % - Akzent1 2 2 4 3 2 2 2" xfId="39615" xr:uid="{00000000-0005-0000-0000-0000623E0000}"/>
    <cellStyle name="40 % - Akzent1 2 2 4 3 2 3" xfId="28794" xr:uid="{00000000-0005-0000-0000-0000633E0000}"/>
    <cellStyle name="40 % - Akzent1 2 2 4 3 3" xfId="7989" xr:uid="{00000000-0005-0000-0000-0000643E0000}"/>
    <cellStyle name="40 % - Akzent1 2 2 4 3 3 2" xfId="34215" xr:uid="{00000000-0005-0000-0000-0000653E0000}"/>
    <cellStyle name="40 % - Akzent1 2 2 4 3 4" xfId="23393" xr:uid="{00000000-0005-0000-0000-0000663E0000}"/>
    <cellStyle name="40 % - Akzent1 2 2 4 4" xfId="7990" xr:uid="{00000000-0005-0000-0000-0000673E0000}"/>
    <cellStyle name="40 % - Akzent1 2 2 4 4 2" xfId="7991" xr:uid="{00000000-0005-0000-0000-0000683E0000}"/>
    <cellStyle name="40 % - Akzent1 2 2 4 4 2 2" xfId="7992" xr:uid="{00000000-0005-0000-0000-0000693E0000}"/>
    <cellStyle name="40 % - Akzent1 2 2 4 4 2 2 2" xfId="40289" xr:uid="{00000000-0005-0000-0000-00006A3E0000}"/>
    <cellStyle name="40 % - Akzent1 2 2 4 4 2 3" xfId="29468" xr:uid="{00000000-0005-0000-0000-00006B3E0000}"/>
    <cellStyle name="40 % - Akzent1 2 2 4 4 3" xfId="7993" xr:uid="{00000000-0005-0000-0000-00006C3E0000}"/>
    <cellStyle name="40 % - Akzent1 2 2 4 4 3 2" xfId="34889" xr:uid="{00000000-0005-0000-0000-00006D3E0000}"/>
    <cellStyle name="40 % - Akzent1 2 2 4 4 4" xfId="24067" xr:uid="{00000000-0005-0000-0000-00006E3E0000}"/>
    <cellStyle name="40 % - Akzent1 2 2 4 5" xfId="7994" xr:uid="{00000000-0005-0000-0000-00006F3E0000}"/>
    <cellStyle name="40 % - Akzent1 2 2 4 5 2" xfId="7995" xr:uid="{00000000-0005-0000-0000-0000703E0000}"/>
    <cellStyle name="40 % - Akzent1 2 2 4 5 2 2" xfId="7996" xr:uid="{00000000-0005-0000-0000-0000713E0000}"/>
    <cellStyle name="40 % - Akzent1 2 2 4 5 2 2 2" xfId="40963" xr:uid="{00000000-0005-0000-0000-0000723E0000}"/>
    <cellStyle name="40 % - Akzent1 2 2 4 5 2 3" xfId="30142" xr:uid="{00000000-0005-0000-0000-0000733E0000}"/>
    <cellStyle name="40 % - Akzent1 2 2 4 5 3" xfId="7997" xr:uid="{00000000-0005-0000-0000-0000743E0000}"/>
    <cellStyle name="40 % - Akzent1 2 2 4 5 3 2" xfId="35563" xr:uid="{00000000-0005-0000-0000-0000753E0000}"/>
    <cellStyle name="40 % - Akzent1 2 2 4 5 4" xfId="24741" xr:uid="{00000000-0005-0000-0000-0000763E0000}"/>
    <cellStyle name="40 % - Akzent1 2 2 4 6" xfId="7998" xr:uid="{00000000-0005-0000-0000-0000773E0000}"/>
    <cellStyle name="40 % - Akzent1 2 2 4 6 2" xfId="7999" xr:uid="{00000000-0005-0000-0000-0000783E0000}"/>
    <cellStyle name="40 % - Akzent1 2 2 4 6 2 2" xfId="8000" xr:uid="{00000000-0005-0000-0000-0000793E0000}"/>
    <cellStyle name="40 % - Akzent1 2 2 4 6 2 2 2" xfId="41637" xr:uid="{00000000-0005-0000-0000-00007A3E0000}"/>
    <cellStyle name="40 % - Akzent1 2 2 4 6 2 3" xfId="30816" xr:uid="{00000000-0005-0000-0000-00007B3E0000}"/>
    <cellStyle name="40 % - Akzent1 2 2 4 6 3" xfId="8001" xr:uid="{00000000-0005-0000-0000-00007C3E0000}"/>
    <cellStyle name="40 % - Akzent1 2 2 4 6 3 2" xfId="36237" xr:uid="{00000000-0005-0000-0000-00007D3E0000}"/>
    <cellStyle name="40 % - Akzent1 2 2 4 6 4" xfId="25415" xr:uid="{00000000-0005-0000-0000-00007E3E0000}"/>
    <cellStyle name="40 % - Akzent1 2 2 4 7" xfId="8002" xr:uid="{00000000-0005-0000-0000-00007F3E0000}"/>
    <cellStyle name="40 % - Akzent1 2 2 4 7 2" xfId="8003" xr:uid="{00000000-0005-0000-0000-0000803E0000}"/>
    <cellStyle name="40 % - Akzent1 2 2 4 7 2 2" xfId="8004" xr:uid="{00000000-0005-0000-0000-0000813E0000}"/>
    <cellStyle name="40 % - Akzent1 2 2 4 7 2 2 2" xfId="42311" xr:uid="{00000000-0005-0000-0000-0000823E0000}"/>
    <cellStyle name="40 % - Akzent1 2 2 4 7 2 3" xfId="31490" xr:uid="{00000000-0005-0000-0000-0000833E0000}"/>
    <cellStyle name="40 % - Akzent1 2 2 4 7 3" xfId="8005" xr:uid="{00000000-0005-0000-0000-0000843E0000}"/>
    <cellStyle name="40 % - Akzent1 2 2 4 7 3 2" xfId="36911" xr:uid="{00000000-0005-0000-0000-0000853E0000}"/>
    <cellStyle name="40 % - Akzent1 2 2 4 7 4" xfId="26089" xr:uid="{00000000-0005-0000-0000-0000863E0000}"/>
    <cellStyle name="40 % - Akzent1 2 2 4 8" xfId="8006" xr:uid="{00000000-0005-0000-0000-0000873E0000}"/>
    <cellStyle name="40 % - Akzent1 2 2 4 8 2" xfId="8007" xr:uid="{00000000-0005-0000-0000-0000883E0000}"/>
    <cellStyle name="40 % - Akzent1 2 2 4 8 2 2" xfId="8008" xr:uid="{00000000-0005-0000-0000-0000893E0000}"/>
    <cellStyle name="40 % - Akzent1 2 2 4 8 2 2 2" xfId="43004" xr:uid="{00000000-0005-0000-0000-00008A3E0000}"/>
    <cellStyle name="40 % - Akzent1 2 2 4 8 2 3" xfId="32183" xr:uid="{00000000-0005-0000-0000-00008B3E0000}"/>
    <cellStyle name="40 % - Akzent1 2 2 4 8 3" xfId="8009" xr:uid="{00000000-0005-0000-0000-00008C3E0000}"/>
    <cellStyle name="40 % - Akzent1 2 2 4 8 3 2" xfId="37603" xr:uid="{00000000-0005-0000-0000-00008D3E0000}"/>
    <cellStyle name="40 % - Akzent1 2 2 4 8 4" xfId="26782" xr:uid="{00000000-0005-0000-0000-00008E3E0000}"/>
    <cellStyle name="40 % - Akzent1 2 2 4 9" xfId="8010" xr:uid="{00000000-0005-0000-0000-00008F3E0000}"/>
    <cellStyle name="40 % - Akzent1 2 2 4 9 2" xfId="8011" xr:uid="{00000000-0005-0000-0000-0000903E0000}"/>
    <cellStyle name="40 % - Akzent1 2 2 4 9 2 2" xfId="38279" xr:uid="{00000000-0005-0000-0000-0000913E0000}"/>
    <cellStyle name="40 % - Akzent1 2 2 4 9 3" xfId="27458" xr:uid="{00000000-0005-0000-0000-0000923E0000}"/>
    <cellStyle name="40 % - Akzent1 2 2 5" xfId="8012" xr:uid="{00000000-0005-0000-0000-0000933E0000}"/>
    <cellStyle name="40 % - Akzent1 2 2 5 10" xfId="8013" xr:uid="{00000000-0005-0000-0000-0000943E0000}"/>
    <cellStyle name="40 % - Akzent1 2 2 5 10 2" xfId="33010" xr:uid="{00000000-0005-0000-0000-0000953E0000}"/>
    <cellStyle name="40 % - Akzent1 2 2 5 11" xfId="22188" xr:uid="{00000000-0005-0000-0000-0000963E0000}"/>
    <cellStyle name="40 % - Akzent1 2 2 5 2" xfId="8014" xr:uid="{00000000-0005-0000-0000-0000973E0000}"/>
    <cellStyle name="40 % - Akzent1 2 2 5 2 2" xfId="8015" xr:uid="{00000000-0005-0000-0000-0000983E0000}"/>
    <cellStyle name="40 % - Akzent1 2 2 5 2 2 2" xfId="8016" xr:uid="{00000000-0005-0000-0000-0000993E0000}"/>
    <cellStyle name="40 % - Akzent1 2 2 5 2 2 2 2" xfId="39088" xr:uid="{00000000-0005-0000-0000-00009A3E0000}"/>
    <cellStyle name="40 % - Akzent1 2 2 5 2 2 3" xfId="28267" xr:uid="{00000000-0005-0000-0000-00009B3E0000}"/>
    <cellStyle name="40 % - Akzent1 2 2 5 2 3" xfId="8017" xr:uid="{00000000-0005-0000-0000-00009C3E0000}"/>
    <cellStyle name="40 % - Akzent1 2 2 5 2 3 2" xfId="33688" xr:uid="{00000000-0005-0000-0000-00009D3E0000}"/>
    <cellStyle name="40 % - Akzent1 2 2 5 2 4" xfId="22866" xr:uid="{00000000-0005-0000-0000-00009E3E0000}"/>
    <cellStyle name="40 % - Akzent1 2 2 5 3" xfId="8018" xr:uid="{00000000-0005-0000-0000-00009F3E0000}"/>
    <cellStyle name="40 % - Akzent1 2 2 5 3 2" xfId="8019" xr:uid="{00000000-0005-0000-0000-0000A03E0000}"/>
    <cellStyle name="40 % - Akzent1 2 2 5 3 2 2" xfId="8020" xr:uid="{00000000-0005-0000-0000-0000A13E0000}"/>
    <cellStyle name="40 % - Akzent1 2 2 5 3 2 2 2" xfId="39746" xr:uid="{00000000-0005-0000-0000-0000A23E0000}"/>
    <cellStyle name="40 % - Akzent1 2 2 5 3 2 3" xfId="28925" xr:uid="{00000000-0005-0000-0000-0000A33E0000}"/>
    <cellStyle name="40 % - Akzent1 2 2 5 3 3" xfId="8021" xr:uid="{00000000-0005-0000-0000-0000A43E0000}"/>
    <cellStyle name="40 % - Akzent1 2 2 5 3 3 2" xfId="34346" xr:uid="{00000000-0005-0000-0000-0000A53E0000}"/>
    <cellStyle name="40 % - Akzent1 2 2 5 3 4" xfId="23524" xr:uid="{00000000-0005-0000-0000-0000A63E0000}"/>
    <cellStyle name="40 % - Akzent1 2 2 5 4" xfId="8022" xr:uid="{00000000-0005-0000-0000-0000A73E0000}"/>
    <cellStyle name="40 % - Akzent1 2 2 5 4 2" xfId="8023" xr:uid="{00000000-0005-0000-0000-0000A83E0000}"/>
    <cellStyle name="40 % - Akzent1 2 2 5 4 2 2" xfId="8024" xr:uid="{00000000-0005-0000-0000-0000A93E0000}"/>
    <cellStyle name="40 % - Akzent1 2 2 5 4 2 2 2" xfId="40420" xr:uid="{00000000-0005-0000-0000-0000AA3E0000}"/>
    <cellStyle name="40 % - Akzent1 2 2 5 4 2 3" xfId="29599" xr:uid="{00000000-0005-0000-0000-0000AB3E0000}"/>
    <cellStyle name="40 % - Akzent1 2 2 5 4 3" xfId="8025" xr:uid="{00000000-0005-0000-0000-0000AC3E0000}"/>
    <cellStyle name="40 % - Akzent1 2 2 5 4 3 2" xfId="35020" xr:uid="{00000000-0005-0000-0000-0000AD3E0000}"/>
    <cellStyle name="40 % - Akzent1 2 2 5 4 4" xfId="24198" xr:uid="{00000000-0005-0000-0000-0000AE3E0000}"/>
    <cellStyle name="40 % - Akzent1 2 2 5 5" xfId="8026" xr:uid="{00000000-0005-0000-0000-0000AF3E0000}"/>
    <cellStyle name="40 % - Akzent1 2 2 5 5 2" xfId="8027" xr:uid="{00000000-0005-0000-0000-0000B03E0000}"/>
    <cellStyle name="40 % - Akzent1 2 2 5 5 2 2" xfId="8028" xr:uid="{00000000-0005-0000-0000-0000B13E0000}"/>
    <cellStyle name="40 % - Akzent1 2 2 5 5 2 2 2" xfId="41094" xr:uid="{00000000-0005-0000-0000-0000B23E0000}"/>
    <cellStyle name="40 % - Akzent1 2 2 5 5 2 3" xfId="30273" xr:uid="{00000000-0005-0000-0000-0000B33E0000}"/>
    <cellStyle name="40 % - Akzent1 2 2 5 5 3" xfId="8029" xr:uid="{00000000-0005-0000-0000-0000B43E0000}"/>
    <cellStyle name="40 % - Akzent1 2 2 5 5 3 2" xfId="35694" xr:uid="{00000000-0005-0000-0000-0000B53E0000}"/>
    <cellStyle name="40 % - Akzent1 2 2 5 5 4" xfId="24872" xr:uid="{00000000-0005-0000-0000-0000B63E0000}"/>
    <cellStyle name="40 % - Akzent1 2 2 5 6" xfId="8030" xr:uid="{00000000-0005-0000-0000-0000B73E0000}"/>
    <cellStyle name="40 % - Akzent1 2 2 5 6 2" xfId="8031" xr:uid="{00000000-0005-0000-0000-0000B83E0000}"/>
    <cellStyle name="40 % - Akzent1 2 2 5 6 2 2" xfId="8032" xr:uid="{00000000-0005-0000-0000-0000B93E0000}"/>
    <cellStyle name="40 % - Akzent1 2 2 5 6 2 2 2" xfId="41768" xr:uid="{00000000-0005-0000-0000-0000BA3E0000}"/>
    <cellStyle name="40 % - Akzent1 2 2 5 6 2 3" xfId="30947" xr:uid="{00000000-0005-0000-0000-0000BB3E0000}"/>
    <cellStyle name="40 % - Akzent1 2 2 5 6 3" xfId="8033" xr:uid="{00000000-0005-0000-0000-0000BC3E0000}"/>
    <cellStyle name="40 % - Akzent1 2 2 5 6 3 2" xfId="36368" xr:uid="{00000000-0005-0000-0000-0000BD3E0000}"/>
    <cellStyle name="40 % - Akzent1 2 2 5 6 4" xfId="25546" xr:uid="{00000000-0005-0000-0000-0000BE3E0000}"/>
    <cellStyle name="40 % - Akzent1 2 2 5 7" xfId="8034" xr:uid="{00000000-0005-0000-0000-0000BF3E0000}"/>
    <cellStyle name="40 % - Akzent1 2 2 5 7 2" xfId="8035" xr:uid="{00000000-0005-0000-0000-0000C03E0000}"/>
    <cellStyle name="40 % - Akzent1 2 2 5 7 2 2" xfId="8036" xr:uid="{00000000-0005-0000-0000-0000C13E0000}"/>
    <cellStyle name="40 % - Akzent1 2 2 5 7 2 2 2" xfId="42442" xr:uid="{00000000-0005-0000-0000-0000C23E0000}"/>
    <cellStyle name="40 % - Akzent1 2 2 5 7 2 3" xfId="31621" xr:uid="{00000000-0005-0000-0000-0000C33E0000}"/>
    <cellStyle name="40 % - Akzent1 2 2 5 7 3" xfId="8037" xr:uid="{00000000-0005-0000-0000-0000C43E0000}"/>
    <cellStyle name="40 % - Akzent1 2 2 5 7 3 2" xfId="37042" xr:uid="{00000000-0005-0000-0000-0000C53E0000}"/>
    <cellStyle name="40 % - Akzent1 2 2 5 7 4" xfId="26220" xr:uid="{00000000-0005-0000-0000-0000C63E0000}"/>
    <cellStyle name="40 % - Akzent1 2 2 5 8" xfId="8038" xr:uid="{00000000-0005-0000-0000-0000C73E0000}"/>
    <cellStyle name="40 % - Akzent1 2 2 5 8 2" xfId="8039" xr:uid="{00000000-0005-0000-0000-0000C83E0000}"/>
    <cellStyle name="40 % - Akzent1 2 2 5 8 2 2" xfId="8040" xr:uid="{00000000-0005-0000-0000-0000C93E0000}"/>
    <cellStyle name="40 % - Akzent1 2 2 5 8 2 2 2" xfId="43135" xr:uid="{00000000-0005-0000-0000-0000CA3E0000}"/>
    <cellStyle name="40 % - Akzent1 2 2 5 8 2 3" xfId="32314" xr:uid="{00000000-0005-0000-0000-0000CB3E0000}"/>
    <cellStyle name="40 % - Akzent1 2 2 5 8 3" xfId="8041" xr:uid="{00000000-0005-0000-0000-0000CC3E0000}"/>
    <cellStyle name="40 % - Akzent1 2 2 5 8 3 2" xfId="37734" xr:uid="{00000000-0005-0000-0000-0000CD3E0000}"/>
    <cellStyle name="40 % - Akzent1 2 2 5 8 4" xfId="26913" xr:uid="{00000000-0005-0000-0000-0000CE3E0000}"/>
    <cellStyle name="40 % - Akzent1 2 2 5 9" xfId="8042" xr:uid="{00000000-0005-0000-0000-0000CF3E0000}"/>
    <cellStyle name="40 % - Akzent1 2 2 5 9 2" xfId="8043" xr:uid="{00000000-0005-0000-0000-0000D03E0000}"/>
    <cellStyle name="40 % - Akzent1 2 2 5 9 2 2" xfId="38410" xr:uid="{00000000-0005-0000-0000-0000D13E0000}"/>
    <cellStyle name="40 % - Akzent1 2 2 5 9 3" xfId="27589" xr:uid="{00000000-0005-0000-0000-0000D23E0000}"/>
    <cellStyle name="40 % - Akzent1 2 2 6" xfId="8044" xr:uid="{00000000-0005-0000-0000-0000D33E0000}"/>
    <cellStyle name="40 % - Akzent1 2 2 6 2" xfId="8045" xr:uid="{00000000-0005-0000-0000-0000D43E0000}"/>
    <cellStyle name="40 % - Akzent1 2 2 6 2 2" xfId="8046" xr:uid="{00000000-0005-0000-0000-0000D53E0000}"/>
    <cellStyle name="40 % - Akzent1 2 2 6 2 2 2" xfId="38693" xr:uid="{00000000-0005-0000-0000-0000D63E0000}"/>
    <cellStyle name="40 % - Akzent1 2 2 6 2 3" xfId="27872" xr:uid="{00000000-0005-0000-0000-0000D73E0000}"/>
    <cellStyle name="40 % - Akzent1 2 2 6 3" xfId="8047" xr:uid="{00000000-0005-0000-0000-0000D83E0000}"/>
    <cellStyle name="40 % - Akzent1 2 2 6 3 2" xfId="33293" xr:uid="{00000000-0005-0000-0000-0000D93E0000}"/>
    <cellStyle name="40 % - Akzent1 2 2 6 4" xfId="22471" xr:uid="{00000000-0005-0000-0000-0000DA3E0000}"/>
    <cellStyle name="40 % - Akzent1 2 2 7" xfId="8048" xr:uid="{00000000-0005-0000-0000-0000DB3E0000}"/>
    <cellStyle name="40 % - Akzent1 2 2 7 2" xfId="8049" xr:uid="{00000000-0005-0000-0000-0000DC3E0000}"/>
    <cellStyle name="40 % - Akzent1 2 2 7 2 2" xfId="8050" xr:uid="{00000000-0005-0000-0000-0000DD3E0000}"/>
    <cellStyle name="40 % - Akzent1 2 2 7 2 2 2" xfId="39351" xr:uid="{00000000-0005-0000-0000-0000DE3E0000}"/>
    <cellStyle name="40 % - Akzent1 2 2 7 2 3" xfId="28530" xr:uid="{00000000-0005-0000-0000-0000DF3E0000}"/>
    <cellStyle name="40 % - Akzent1 2 2 7 3" xfId="8051" xr:uid="{00000000-0005-0000-0000-0000E03E0000}"/>
    <cellStyle name="40 % - Akzent1 2 2 7 3 2" xfId="33951" xr:uid="{00000000-0005-0000-0000-0000E13E0000}"/>
    <cellStyle name="40 % - Akzent1 2 2 7 4" xfId="23129" xr:uid="{00000000-0005-0000-0000-0000E23E0000}"/>
    <cellStyle name="40 % - Akzent1 2 2 8" xfId="8052" xr:uid="{00000000-0005-0000-0000-0000E33E0000}"/>
    <cellStyle name="40 % - Akzent1 2 2 8 2" xfId="8053" xr:uid="{00000000-0005-0000-0000-0000E43E0000}"/>
    <cellStyle name="40 % - Akzent1 2 2 8 2 2" xfId="8054" xr:uid="{00000000-0005-0000-0000-0000E53E0000}"/>
    <cellStyle name="40 % - Akzent1 2 2 8 2 2 2" xfId="40026" xr:uid="{00000000-0005-0000-0000-0000E63E0000}"/>
    <cellStyle name="40 % - Akzent1 2 2 8 2 3" xfId="29205" xr:uid="{00000000-0005-0000-0000-0000E73E0000}"/>
    <cellStyle name="40 % - Akzent1 2 2 8 3" xfId="8055" xr:uid="{00000000-0005-0000-0000-0000E83E0000}"/>
    <cellStyle name="40 % - Akzent1 2 2 8 3 2" xfId="34626" xr:uid="{00000000-0005-0000-0000-0000E93E0000}"/>
    <cellStyle name="40 % - Akzent1 2 2 8 4" xfId="23804" xr:uid="{00000000-0005-0000-0000-0000EA3E0000}"/>
    <cellStyle name="40 % - Akzent1 2 2 9" xfId="8056" xr:uid="{00000000-0005-0000-0000-0000EB3E0000}"/>
    <cellStyle name="40 % - Akzent1 2 2 9 2" xfId="8057" xr:uid="{00000000-0005-0000-0000-0000EC3E0000}"/>
    <cellStyle name="40 % - Akzent1 2 2 9 2 2" xfId="8058" xr:uid="{00000000-0005-0000-0000-0000ED3E0000}"/>
    <cellStyle name="40 % - Akzent1 2 2 9 2 2 2" xfId="40699" xr:uid="{00000000-0005-0000-0000-0000EE3E0000}"/>
    <cellStyle name="40 % - Akzent1 2 2 9 2 3" xfId="29878" xr:uid="{00000000-0005-0000-0000-0000EF3E0000}"/>
    <cellStyle name="40 % - Akzent1 2 2 9 3" xfId="8059" xr:uid="{00000000-0005-0000-0000-0000F03E0000}"/>
    <cellStyle name="40 % - Akzent1 2 2 9 3 2" xfId="35299" xr:uid="{00000000-0005-0000-0000-0000F13E0000}"/>
    <cellStyle name="40 % - Akzent1 2 2 9 4" xfId="24477" xr:uid="{00000000-0005-0000-0000-0000F23E0000}"/>
    <cellStyle name="40 % - Akzent1 2 3" xfId="8060" xr:uid="{00000000-0005-0000-0000-0000F33E0000}"/>
    <cellStyle name="40 % - Akzent1 2 3 10" xfId="8061" xr:uid="{00000000-0005-0000-0000-0000F43E0000}"/>
    <cellStyle name="40 % - Akzent1 2 3 10 2" xfId="8062" xr:uid="{00000000-0005-0000-0000-0000F53E0000}"/>
    <cellStyle name="40 % - Akzent1 2 3 10 2 2" xfId="8063" xr:uid="{00000000-0005-0000-0000-0000F63E0000}"/>
    <cellStyle name="40 % - Akzent1 2 3 10 2 2 2" xfId="42079" xr:uid="{00000000-0005-0000-0000-0000F73E0000}"/>
    <cellStyle name="40 % - Akzent1 2 3 10 2 3" xfId="31258" xr:uid="{00000000-0005-0000-0000-0000F83E0000}"/>
    <cellStyle name="40 % - Akzent1 2 3 10 3" xfId="8064" xr:uid="{00000000-0005-0000-0000-0000F93E0000}"/>
    <cellStyle name="40 % - Akzent1 2 3 10 3 2" xfId="36679" xr:uid="{00000000-0005-0000-0000-0000FA3E0000}"/>
    <cellStyle name="40 % - Akzent1 2 3 10 4" xfId="25857" xr:uid="{00000000-0005-0000-0000-0000FB3E0000}"/>
    <cellStyle name="40 % - Akzent1 2 3 11" xfId="8065" xr:uid="{00000000-0005-0000-0000-0000FC3E0000}"/>
    <cellStyle name="40 % - Akzent1 2 3 11 2" xfId="8066" xr:uid="{00000000-0005-0000-0000-0000FD3E0000}"/>
    <cellStyle name="40 % - Akzent1 2 3 11 2 2" xfId="8067" xr:uid="{00000000-0005-0000-0000-0000FE3E0000}"/>
    <cellStyle name="40 % - Akzent1 2 3 11 2 2 2" xfId="42772" xr:uid="{00000000-0005-0000-0000-0000FF3E0000}"/>
    <cellStyle name="40 % - Akzent1 2 3 11 2 3" xfId="31951" xr:uid="{00000000-0005-0000-0000-0000003F0000}"/>
    <cellStyle name="40 % - Akzent1 2 3 11 3" xfId="8068" xr:uid="{00000000-0005-0000-0000-0000013F0000}"/>
    <cellStyle name="40 % - Akzent1 2 3 11 3 2" xfId="37371" xr:uid="{00000000-0005-0000-0000-0000023F0000}"/>
    <cellStyle name="40 % - Akzent1 2 3 11 4" xfId="26550" xr:uid="{00000000-0005-0000-0000-0000033F0000}"/>
    <cellStyle name="40 % - Akzent1 2 3 12" xfId="8069" xr:uid="{00000000-0005-0000-0000-0000043F0000}"/>
    <cellStyle name="40 % - Akzent1 2 3 12 2" xfId="8070" xr:uid="{00000000-0005-0000-0000-0000053F0000}"/>
    <cellStyle name="40 % - Akzent1 2 3 12 2 2" xfId="38047" xr:uid="{00000000-0005-0000-0000-0000063F0000}"/>
    <cellStyle name="40 % - Akzent1 2 3 12 3" xfId="27226" xr:uid="{00000000-0005-0000-0000-0000073F0000}"/>
    <cellStyle name="40 % - Akzent1 2 3 13" xfId="8071" xr:uid="{00000000-0005-0000-0000-0000083F0000}"/>
    <cellStyle name="40 % - Akzent1 2 3 13 2" xfId="32647" xr:uid="{00000000-0005-0000-0000-0000093F0000}"/>
    <cellStyle name="40 % - Akzent1 2 3 14" xfId="21825" xr:uid="{00000000-0005-0000-0000-00000A3F0000}"/>
    <cellStyle name="40 % - Akzent1 2 3 2" xfId="8072" xr:uid="{00000000-0005-0000-0000-00000B3F0000}"/>
    <cellStyle name="40 % - Akzent1 2 3 2 10" xfId="8073" xr:uid="{00000000-0005-0000-0000-00000C3F0000}"/>
    <cellStyle name="40 % - Akzent1 2 3 2 10 2" xfId="8074" xr:uid="{00000000-0005-0000-0000-00000D3F0000}"/>
    <cellStyle name="40 % - Akzent1 2 3 2 10 2 2" xfId="38179" xr:uid="{00000000-0005-0000-0000-00000E3F0000}"/>
    <cellStyle name="40 % - Akzent1 2 3 2 10 3" xfId="27358" xr:uid="{00000000-0005-0000-0000-00000F3F0000}"/>
    <cellStyle name="40 % - Akzent1 2 3 2 11" xfId="8075" xr:uid="{00000000-0005-0000-0000-0000103F0000}"/>
    <cellStyle name="40 % - Akzent1 2 3 2 11 2" xfId="32779" xr:uid="{00000000-0005-0000-0000-0000113F0000}"/>
    <cellStyle name="40 % - Akzent1 2 3 2 12" xfId="21957" xr:uid="{00000000-0005-0000-0000-0000123F0000}"/>
    <cellStyle name="40 % - Akzent1 2 3 2 2" xfId="8076" xr:uid="{00000000-0005-0000-0000-0000133F0000}"/>
    <cellStyle name="40 % - Akzent1 2 3 2 2 10" xfId="8077" xr:uid="{00000000-0005-0000-0000-0000143F0000}"/>
    <cellStyle name="40 % - Akzent1 2 3 2 2 10 2" xfId="33174" xr:uid="{00000000-0005-0000-0000-0000153F0000}"/>
    <cellStyle name="40 % - Akzent1 2 3 2 2 11" xfId="22352" xr:uid="{00000000-0005-0000-0000-0000163F0000}"/>
    <cellStyle name="40 % - Akzent1 2 3 2 2 2" xfId="8078" xr:uid="{00000000-0005-0000-0000-0000173F0000}"/>
    <cellStyle name="40 % - Akzent1 2 3 2 2 2 2" xfId="8079" xr:uid="{00000000-0005-0000-0000-0000183F0000}"/>
    <cellStyle name="40 % - Akzent1 2 3 2 2 2 2 2" xfId="8080" xr:uid="{00000000-0005-0000-0000-0000193F0000}"/>
    <cellStyle name="40 % - Akzent1 2 3 2 2 2 2 2 2" xfId="39252" xr:uid="{00000000-0005-0000-0000-00001A3F0000}"/>
    <cellStyle name="40 % - Akzent1 2 3 2 2 2 2 3" xfId="28431" xr:uid="{00000000-0005-0000-0000-00001B3F0000}"/>
    <cellStyle name="40 % - Akzent1 2 3 2 2 2 3" xfId="8081" xr:uid="{00000000-0005-0000-0000-00001C3F0000}"/>
    <cellStyle name="40 % - Akzent1 2 3 2 2 2 3 2" xfId="33852" xr:uid="{00000000-0005-0000-0000-00001D3F0000}"/>
    <cellStyle name="40 % - Akzent1 2 3 2 2 2 4" xfId="23030" xr:uid="{00000000-0005-0000-0000-00001E3F0000}"/>
    <cellStyle name="40 % - Akzent1 2 3 2 2 3" xfId="8082" xr:uid="{00000000-0005-0000-0000-00001F3F0000}"/>
    <cellStyle name="40 % - Akzent1 2 3 2 2 3 2" xfId="8083" xr:uid="{00000000-0005-0000-0000-0000203F0000}"/>
    <cellStyle name="40 % - Akzent1 2 3 2 2 3 2 2" xfId="8084" xr:uid="{00000000-0005-0000-0000-0000213F0000}"/>
    <cellStyle name="40 % - Akzent1 2 3 2 2 3 2 2 2" xfId="39910" xr:uid="{00000000-0005-0000-0000-0000223F0000}"/>
    <cellStyle name="40 % - Akzent1 2 3 2 2 3 2 3" xfId="29089" xr:uid="{00000000-0005-0000-0000-0000233F0000}"/>
    <cellStyle name="40 % - Akzent1 2 3 2 2 3 3" xfId="8085" xr:uid="{00000000-0005-0000-0000-0000243F0000}"/>
    <cellStyle name="40 % - Akzent1 2 3 2 2 3 3 2" xfId="34510" xr:uid="{00000000-0005-0000-0000-0000253F0000}"/>
    <cellStyle name="40 % - Akzent1 2 3 2 2 3 4" xfId="23688" xr:uid="{00000000-0005-0000-0000-0000263F0000}"/>
    <cellStyle name="40 % - Akzent1 2 3 2 2 4" xfId="8086" xr:uid="{00000000-0005-0000-0000-0000273F0000}"/>
    <cellStyle name="40 % - Akzent1 2 3 2 2 4 2" xfId="8087" xr:uid="{00000000-0005-0000-0000-0000283F0000}"/>
    <cellStyle name="40 % - Akzent1 2 3 2 2 4 2 2" xfId="8088" xr:uid="{00000000-0005-0000-0000-0000293F0000}"/>
    <cellStyle name="40 % - Akzent1 2 3 2 2 4 2 2 2" xfId="40584" xr:uid="{00000000-0005-0000-0000-00002A3F0000}"/>
    <cellStyle name="40 % - Akzent1 2 3 2 2 4 2 3" xfId="29763" xr:uid="{00000000-0005-0000-0000-00002B3F0000}"/>
    <cellStyle name="40 % - Akzent1 2 3 2 2 4 3" xfId="8089" xr:uid="{00000000-0005-0000-0000-00002C3F0000}"/>
    <cellStyle name="40 % - Akzent1 2 3 2 2 4 3 2" xfId="35184" xr:uid="{00000000-0005-0000-0000-00002D3F0000}"/>
    <cellStyle name="40 % - Akzent1 2 3 2 2 4 4" xfId="24362" xr:uid="{00000000-0005-0000-0000-00002E3F0000}"/>
    <cellStyle name="40 % - Akzent1 2 3 2 2 5" xfId="8090" xr:uid="{00000000-0005-0000-0000-00002F3F0000}"/>
    <cellStyle name="40 % - Akzent1 2 3 2 2 5 2" xfId="8091" xr:uid="{00000000-0005-0000-0000-0000303F0000}"/>
    <cellStyle name="40 % - Akzent1 2 3 2 2 5 2 2" xfId="8092" xr:uid="{00000000-0005-0000-0000-0000313F0000}"/>
    <cellStyle name="40 % - Akzent1 2 3 2 2 5 2 2 2" xfId="41258" xr:uid="{00000000-0005-0000-0000-0000323F0000}"/>
    <cellStyle name="40 % - Akzent1 2 3 2 2 5 2 3" xfId="30437" xr:uid="{00000000-0005-0000-0000-0000333F0000}"/>
    <cellStyle name="40 % - Akzent1 2 3 2 2 5 3" xfId="8093" xr:uid="{00000000-0005-0000-0000-0000343F0000}"/>
    <cellStyle name="40 % - Akzent1 2 3 2 2 5 3 2" xfId="35858" xr:uid="{00000000-0005-0000-0000-0000353F0000}"/>
    <cellStyle name="40 % - Akzent1 2 3 2 2 5 4" xfId="25036" xr:uid="{00000000-0005-0000-0000-0000363F0000}"/>
    <cellStyle name="40 % - Akzent1 2 3 2 2 6" xfId="8094" xr:uid="{00000000-0005-0000-0000-0000373F0000}"/>
    <cellStyle name="40 % - Akzent1 2 3 2 2 6 2" xfId="8095" xr:uid="{00000000-0005-0000-0000-0000383F0000}"/>
    <cellStyle name="40 % - Akzent1 2 3 2 2 6 2 2" xfId="8096" xr:uid="{00000000-0005-0000-0000-0000393F0000}"/>
    <cellStyle name="40 % - Akzent1 2 3 2 2 6 2 2 2" xfId="41932" xr:uid="{00000000-0005-0000-0000-00003A3F0000}"/>
    <cellStyle name="40 % - Akzent1 2 3 2 2 6 2 3" xfId="31111" xr:uid="{00000000-0005-0000-0000-00003B3F0000}"/>
    <cellStyle name="40 % - Akzent1 2 3 2 2 6 3" xfId="8097" xr:uid="{00000000-0005-0000-0000-00003C3F0000}"/>
    <cellStyle name="40 % - Akzent1 2 3 2 2 6 3 2" xfId="36532" xr:uid="{00000000-0005-0000-0000-00003D3F0000}"/>
    <cellStyle name="40 % - Akzent1 2 3 2 2 6 4" xfId="25710" xr:uid="{00000000-0005-0000-0000-00003E3F0000}"/>
    <cellStyle name="40 % - Akzent1 2 3 2 2 7" xfId="8098" xr:uid="{00000000-0005-0000-0000-00003F3F0000}"/>
    <cellStyle name="40 % - Akzent1 2 3 2 2 7 2" xfId="8099" xr:uid="{00000000-0005-0000-0000-0000403F0000}"/>
    <cellStyle name="40 % - Akzent1 2 3 2 2 7 2 2" xfId="8100" xr:uid="{00000000-0005-0000-0000-0000413F0000}"/>
    <cellStyle name="40 % - Akzent1 2 3 2 2 7 2 2 2" xfId="42606" xr:uid="{00000000-0005-0000-0000-0000423F0000}"/>
    <cellStyle name="40 % - Akzent1 2 3 2 2 7 2 3" xfId="31785" xr:uid="{00000000-0005-0000-0000-0000433F0000}"/>
    <cellStyle name="40 % - Akzent1 2 3 2 2 7 3" xfId="8101" xr:uid="{00000000-0005-0000-0000-0000443F0000}"/>
    <cellStyle name="40 % - Akzent1 2 3 2 2 7 3 2" xfId="37206" xr:uid="{00000000-0005-0000-0000-0000453F0000}"/>
    <cellStyle name="40 % - Akzent1 2 3 2 2 7 4" xfId="26384" xr:uid="{00000000-0005-0000-0000-0000463F0000}"/>
    <cellStyle name="40 % - Akzent1 2 3 2 2 8" xfId="8102" xr:uid="{00000000-0005-0000-0000-0000473F0000}"/>
    <cellStyle name="40 % - Akzent1 2 3 2 2 8 2" xfId="8103" xr:uid="{00000000-0005-0000-0000-0000483F0000}"/>
    <cellStyle name="40 % - Akzent1 2 3 2 2 8 2 2" xfId="8104" xr:uid="{00000000-0005-0000-0000-0000493F0000}"/>
    <cellStyle name="40 % - Akzent1 2 3 2 2 8 2 2 2" xfId="43299" xr:uid="{00000000-0005-0000-0000-00004A3F0000}"/>
    <cellStyle name="40 % - Akzent1 2 3 2 2 8 2 3" xfId="32478" xr:uid="{00000000-0005-0000-0000-00004B3F0000}"/>
    <cellStyle name="40 % - Akzent1 2 3 2 2 8 3" xfId="8105" xr:uid="{00000000-0005-0000-0000-00004C3F0000}"/>
    <cellStyle name="40 % - Akzent1 2 3 2 2 8 3 2" xfId="37898" xr:uid="{00000000-0005-0000-0000-00004D3F0000}"/>
    <cellStyle name="40 % - Akzent1 2 3 2 2 8 4" xfId="27077" xr:uid="{00000000-0005-0000-0000-00004E3F0000}"/>
    <cellStyle name="40 % - Akzent1 2 3 2 2 9" xfId="8106" xr:uid="{00000000-0005-0000-0000-00004F3F0000}"/>
    <cellStyle name="40 % - Akzent1 2 3 2 2 9 2" xfId="8107" xr:uid="{00000000-0005-0000-0000-0000503F0000}"/>
    <cellStyle name="40 % - Akzent1 2 3 2 2 9 2 2" xfId="38574" xr:uid="{00000000-0005-0000-0000-0000513F0000}"/>
    <cellStyle name="40 % - Akzent1 2 3 2 2 9 3" xfId="27753" xr:uid="{00000000-0005-0000-0000-0000523F0000}"/>
    <cellStyle name="40 % - Akzent1 2 3 2 3" xfId="8108" xr:uid="{00000000-0005-0000-0000-0000533F0000}"/>
    <cellStyle name="40 % - Akzent1 2 3 2 3 2" xfId="8109" xr:uid="{00000000-0005-0000-0000-0000543F0000}"/>
    <cellStyle name="40 % - Akzent1 2 3 2 3 2 2" xfId="8110" xr:uid="{00000000-0005-0000-0000-0000553F0000}"/>
    <cellStyle name="40 % - Akzent1 2 3 2 3 2 2 2" xfId="38857" xr:uid="{00000000-0005-0000-0000-0000563F0000}"/>
    <cellStyle name="40 % - Akzent1 2 3 2 3 2 3" xfId="28036" xr:uid="{00000000-0005-0000-0000-0000573F0000}"/>
    <cellStyle name="40 % - Akzent1 2 3 2 3 3" xfId="8111" xr:uid="{00000000-0005-0000-0000-0000583F0000}"/>
    <cellStyle name="40 % - Akzent1 2 3 2 3 3 2" xfId="33457" xr:uid="{00000000-0005-0000-0000-0000593F0000}"/>
    <cellStyle name="40 % - Akzent1 2 3 2 3 4" xfId="22635" xr:uid="{00000000-0005-0000-0000-00005A3F0000}"/>
    <cellStyle name="40 % - Akzent1 2 3 2 4" xfId="8112" xr:uid="{00000000-0005-0000-0000-00005B3F0000}"/>
    <cellStyle name="40 % - Akzent1 2 3 2 4 2" xfId="8113" xr:uid="{00000000-0005-0000-0000-00005C3F0000}"/>
    <cellStyle name="40 % - Akzent1 2 3 2 4 2 2" xfId="8114" xr:uid="{00000000-0005-0000-0000-00005D3F0000}"/>
    <cellStyle name="40 % - Akzent1 2 3 2 4 2 2 2" xfId="39515" xr:uid="{00000000-0005-0000-0000-00005E3F0000}"/>
    <cellStyle name="40 % - Akzent1 2 3 2 4 2 3" xfId="28694" xr:uid="{00000000-0005-0000-0000-00005F3F0000}"/>
    <cellStyle name="40 % - Akzent1 2 3 2 4 3" xfId="8115" xr:uid="{00000000-0005-0000-0000-0000603F0000}"/>
    <cellStyle name="40 % - Akzent1 2 3 2 4 3 2" xfId="34115" xr:uid="{00000000-0005-0000-0000-0000613F0000}"/>
    <cellStyle name="40 % - Akzent1 2 3 2 4 4" xfId="23293" xr:uid="{00000000-0005-0000-0000-0000623F0000}"/>
    <cellStyle name="40 % - Akzent1 2 3 2 5" xfId="8116" xr:uid="{00000000-0005-0000-0000-0000633F0000}"/>
    <cellStyle name="40 % - Akzent1 2 3 2 5 2" xfId="8117" xr:uid="{00000000-0005-0000-0000-0000643F0000}"/>
    <cellStyle name="40 % - Akzent1 2 3 2 5 2 2" xfId="8118" xr:uid="{00000000-0005-0000-0000-0000653F0000}"/>
    <cellStyle name="40 % - Akzent1 2 3 2 5 2 2 2" xfId="40189" xr:uid="{00000000-0005-0000-0000-0000663F0000}"/>
    <cellStyle name="40 % - Akzent1 2 3 2 5 2 3" xfId="29368" xr:uid="{00000000-0005-0000-0000-0000673F0000}"/>
    <cellStyle name="40 % - Akzent1 2 3 2 5 3" xfId="8119" xr:uid="{00000000-0005-0000-0000-0000683F0000}"/>
    <cellStyle name="40 % - Akzent1 2 3 2 5 3 2" xfId="34789" xr:uid="{00000000-0005-0000-0000-0000693F0000}"/>
    <cellStyle name="40 % - Akzent1 2 3 2 5 4" xfId="23967" xr:uid="{00000000-0005-0000-0000-00006A3F0000}"/>
    <cellStyle name="40 % - Akzent1 2 3 2 6" xfId="8120" xr:uid="{00000000-0005-0000-0000-00006B3F0000}"/>
    <cellStyle name="40 % - Akzent1 2 3 2 6 2" xfId="8121" xr:uid="{00000000-0005-0000-0000-00006C3F0000}"/>
    <cellStyle name="40 % - Akzent1 2 3 2 6 2 2" xfId="8122" xr:uid="{00000000-0005-0000-0000-00006D3F0000}"/>
    <cellStyle name="40 % - Akzent1 2 3 2 6 2 2 2" xfId="40863" xr:uid="{00000000-0005-0000-0000-00006E3F0000}"/>
    <cellStyle name="40 % - Akzent1 2 3 2 6 2 3" xfId="30042" xr:uid="{00000000-0005-0000-0000-00006F3F0000}"/>
    <cellStyle name="40 % - Akzent1 2 3 2 6 3" xfId="8123" xr:uid="{00000000-0005-0000-0000-0000703F0000}"/>
    <cellStyle name="40 % - Akzent1 2 3 2 6 3 2" xfId="35463" xr:uid="{00000000-0005-0000-0000-0000713F0000}"/>
    <cellStyle name="40 % - Akzent1 2 3 2 6 4" xfId="24641" xr:uid="{00000000-0005-0000-0000-0000723F0000}"/>
    <cellStyle name="40 % - Akzent1 2 3 2 7" xfId="8124" xr:uid="{00000000-0005-0000-0000-0000733F0000}"/>
    <cellStyle name="40 % - Akzent1 2 3 2 7 2" xfId="8125" xr:uid="{00000000-0005-0000-0000-0000743F0000}"/>
    <cellStyle name="40 % - Akzent1 2 3 2 7 2 2" xfId="8126" xr:uid="{00000000-0005-0000-0000-0000753F0000}"/>
    <cellStyle name="40 % - Akzent1 2 3 2 7 2 2 2" xfId="41537" xr:uid="{00000000-0005-0000-0000-0000763F0000}"/>
    <cellStyle name="40 % - Akzent1 2 3 2 7 2 3" xfId="30716" xr:uid="{00000000-0005-0000-0000-0000773F0000}"/>
    <cellStyle name="40 % - Akzent1 2 3 2 7 3" xfId="8127" xr:uid="{00000000-0005-0000-0000-0000783F0000}"/>
    <cellStyle name="40 % - Akzent1 2 3 2 7 3 2" xfId="36137" xr:uid="{00000000-0005-0000-0000-0000793F0000}"/>
    <cellStyle name="40 % - Akzent1 2 3 2 7 4" xfId="25315" xr:uid="{00000000-0005-0000-0000-00007A3F0000}"/>
    <cellStyle name="40 % - Akzent1 2 3 2 8" xfId="8128" xr:uid="{00000000-0005-0000-0000-00007B3F0000}"/>
    <cellStyle name="40 % - Akzent1 2 3 2 8 2" xfId="8129" xr:uid="{00000000-0005-0000-0000-00007C3F0000}"/>
    <cellStyle name="40 % - Akzent1 2 3 2 8 2 2" xfId="8130" xr:uid="{00000000-0005-0000-0000-00007D3F0000}"/>
    <cellStyle name="40 % - Akzent1 2 3 2 8 2 2 2" xfId="42211" xr:uid="{00000000-0005-0000-0000-00007E3F0000}"/>
    <cellStyle name="40 % - Akzent1 2 3 2 8 2 3" xfId="31390" xr:uid="{00000000-0005-0000-0000-00007F3F0000}"/>
    <cellStyle name="40 % - Akzent1 2 3 2 8 3" xfId="8131" xr:uid="{00000000-0005-0000-0000-0000803F0000}"/>
    <cellStyle name="40 % - Akzent1 2 3 2 8 3 2" xfId="36811" xr:uid="{00000000-0005-0000-0000-0000813F0000}"/>
    <cellStyle name="40 % - Akzent1 2 3 2 8 4" xfId="25989" xr:uid="{00000000-0005-0000-0000-0000823F0000}"/>
    <cellStyle name="40 % - Akzent1 2 3 2 9" xfId="8132" xr:uid="{00000000-0005-0000-0000-0000833F0000}"/>
    <cellStyle name="40 % - Akzent1 2 3 2 9 2" xfId="8133" xr:uid="{00000000-0005-0000-0000-0000843F0000}"/>
    <cellStyle name="40 % - Akzent1 2 3 2 9 2 2" xfId="8134" xr:uid="{00000000-0005-0000-0000-0000853F0000}"/>
    <cellStyle name="40 % - Akzent1 2 3 2 9 2 2 2" xfId="42904" xr:uid="{00000000-0005-0000-0000-0000863F0000}"/>
    <cellStyle name="40 % - Akzent1 2 3 2 9 2 3" xfId="32083" xr:uid="{00000000-0005-0000-0000-0000873F0000}"/>
    <cellStyle name="40 % - Akzent1 2 3 2 9 3" xfId="8135" xr:uid="{00000000-0005-0000-0000-0000883F0000}"/>
    <cellStyle name="40 % - Akzent1 2 3 2 9 3 2" xfId="37503" xr:uid="{00000000-0005-0000-0000-0000893F0000}"/>
    <cellStyle name="40 % - Akzent1 2 3 2 9 4" xfId="26682" xr:uid="{00000000-0005-0000-0000-00008A3F0000}"/>
    <cellStyle name="40 % - Akzent1 2 3 3" xfId="8136" xr:uid="{00000000-0005-0000-0000-00008B3F0000}"/>
    <cellStyle name="40 % - Akzent1 2 3 3 10" xfId="8137" xr:uid="{00000000-0005-0000-0000-00008C3F0000}"/>
    <cellStyle name="40 % - Akzent1 2 3 3 10 2" xfId="32911" xr:uid="{00000000-0005-0000-0000-00008D3F0000}"/>
    <cellStyle name="40 % - Akzent1 2 3 3 11" xfId="22089" xr:uid="{00000000-0005-0000-0000-00008E3F0000}"/>
    <cellStyle name="40 % - Akzent1 2 3 3 2" xfId="8138" xr:uid="{00000000-0005-0000-0000-00008F3F0000}"/>
    <cellStyle name="40 % - Akzent1 2 3 3 2 2" xfId="8139" xr:uid="{00000000-0005-0000-0000-0000903F0000}"/>
    <cellStyle name="40 % - Akzent1 2 3 3 2 2 2" xfId="8140" xr:uid="{00000000-0005-0000-0000-0000913F0000}"/>
    <cellStyle name="40 % - Akzent1 2 3 3 2 2 2 2" xfId="38989" xr:uid="{00000000-0005-0000-0000-0000923F0000}"/>
    <cellStyle name="40 % - Akzent1 2 3 3 2 2 3" xfId="28168" xr:uid="{00000000-0005-0000-0000-0000933F0000}"/>
    <cellStyle name="40 % - Akzent1 2 3 3 2 3" xfId="8141" xr:uid="{00000000-0005-0000-0000-0000943F0000}"/>
    <cellStyle name="40 % - Akzent1 2 3 3 2 3 2" xfId="33589" xr:uid="{00000000-0005-0000-0000-0000953F0000}"/>
    <cellStyle name="40 % - Akzent1 2 3 3 2 4" xfId="22767" xr:uid="{00000000-0005-0000-0000-0000963F0000}"/>
    <cellStyle name="40 % - Akzent1 2 3 3 3" xfId="8142" xr:uid="{00000000-0005-0000-0000-0000973F0000}"/>
    <cellStyle name="40 % - Akzent1 2 3 3 3 2" xfId="8143" xr:uid="{00000000-0005-0000-0000-0000983F0000}"/>
    <cellStyle name="40 % - Akzent1 2 3 3 3 2 2" xfId="8144" xr:uid="{00000000-0005-0000-0000-0000993F0000}"/>
    <cellStyle name="40 % - Akzent1 2 3 3 3 2 2 2" xfId="39647" xr:uid="{00000000-0005-0000-0000-00009A3F0000}"/>
    <cellStyle name="40 % - Akzent1 2 3 3 3 2 3" xfId="28826" xr:uid="{00000000-0005-0000-0000-00009B3F0000}"/>
    <cellStyle name="40 % - Akzent1 2 3 3 3 3" xfId="8145" xr:uid="{00000000-0005-0000-0000-00009C3F0000}"/>
    <cellStyle name="40 % - Akzent1 2 3 3 3 3 2" xfId="34247" xr:uid="{00000000-0005-0000-0000-00009D3F0000}"/>
    <cellStyle name="40 % - Akzent1 2 3 3 3 4" xfId="23425" xr:uid="{00000000-0005-0000-0000-00009E3F0000}"/>
    <cellStyle name="40 % - Akzent1 2 3 3 4" xfId="8146" xr:uid="{00000000-0005-0000-0000-00009F3F0000}"/>
    <cellStyle name="40 % - Akzent1 2 3 3 4 2" xfId="8147" xr:uid="{00000000-0005-0000-0000-0000A03F0000}"/>
    <cellStyle name="40 % - Akzent1 2 3 3 4 2 2" xfId="8148" xr:uid="{00000000-0005-0000-0000-0000A13F0000}"/>
    <cellStyle name="40 % - Akzent1 2 3 3 4 2 2 2" xfId="40321" xr:uid="{00000000-0005-0000-0000-0000A23F0000}"/>
    <cellStyle name="40 % - Akzent1 2 3 3 4 2 3" xfId="29500" xr:uid="{00000000-0005-0000-0000-0000A33F0000}"/>
    <cellStyle name="40 % - Akzent1 2 3 3 4 3" xfId="8149" xr:uid="{00000000-0005-0000-0000-0000A43F0000}"/>
    <cellStyle name="40 % - Akzent1 2 3 3 4 3 2" xfId="34921" xr:uid="{00000000-0005-0000-0000-0000A53F0000}"/>
    <cellStyle name="40 % - Akzent1 2 3 3 4 4" xfId="24099" xr:uid="{00000000-0005-0000-0000-0000A63F0000}"/>
    <cellStyle name="40 % - Akzent1 2 3 3 5" xfId="8150" xr:uid="{00000000-0005-0000-0000-0000A73F0000}"/>
    <cellStyle name="40 % - Akzent1 2 3 3 5 2" xfId="8151" xr:uid="{00000000-0005-0000-0000-0000A83F0000}"/>
    <cellStyle name="40 % - Akzent1 2 3 3 5 2 2" xfId="8152" xr:uid="{00000000-0005-0000-0000-0000A93F0000}"/>
    <cellStyle name="40 % - Akzent1 2 3 3 5 2 2 2" xfId="40995" xr:uid="{00000000-0005-0000-0000-0000AA3F0000}"/>
    <cellStyle name="40 % - Akzent1 2 3 3 5 2 3" xfId="30174" xr:uid="{00000000-0005-0000-0000-0000AB3F0000}"/>
    <cellStyle name="40 % - Akzent1 2 3 3 5 3" xfId="8153" xr:uid="{00000000-0005-0000-0000-0000AC3F0000}"/>
    <cellStyle name="40 % - Akzent1 2 3 3 5 3 2" xfId="35595" xr:uid="{00000000-0005-0000-0000-0000AD3F0000}"/>
    <cellStyle name="40 % - Akzent1 2 3 3 5 4" xfId="24773" xr:uid="{00000000-0005-0000-0000-0000AE3F0000}"/>
    <cellStyle name="40 % - Akzent1 2 3 3 6" xfId="8154" xr:uid="{00000000-0005-0000-0000-0000AF3F0000}"/>
    <cellStyle name="40 % - Akzent1 2 3 3 6 2" xfId="8155" xr:uid="{00000000-0005-0000-0000-0000B03F0000}"/>
    <cellStyle name="40 % - Akzent1 2 3 3 6 2 2" xfId="8156" xr:uid="{00000000-0005-0000-0000-0000B13F0000}"/>
    <cellStyle name="40 % - Akzent1 2 3 3 6 2 2 2" xfId="41669" xr:uid="{00000000-0005-0000-0000-0000B23F0000}"/>
    <cellStyle name="40 % - Akzent1 2 3 3 6 2 3" xfId="30848" xr:uid="{00000000-0005-0000-0000-0000B33F0000}"/>
    <cellStyle name="40 % - Akzent1 2 3 3 6 3" xfId="8157" xr:uid="{00000000-0005-0000-0000-0000B43F0000}"/>
    <cellStyle name="40 % - Akzent1 2 3 3 6 3 2" xfId="36269" xr:uid="{00000000-0005-0000-0000-0000B53F0000}"/>
    <cellStyle name="40 % - Akzent1 2 3 3 6 4" xfId="25447" xr:uid="{00000000-0005-0000-0000-0000B63F0000}"/>
    <cellStyle name="40 % - Akzent1 2 3 3 7" xfId="8158" xr:uid="{00000000-0005-0000-0000-0000B73F0000}"/>
    <cellStyle name="40 % - Akzent1 2 3 3 7 2" xfId="8159" xr:uid="{00000000-0005-0000-0000-0000B83F0000}"/>
    <cellStyle name="40 % - Akzent1 2 3 3 7 2 2" xfId="8160" xr:uid="{00000000-0005-0000-0000-0000B93F0000}"/>
    <cellStyle name="40 % - Akzent1 2 3 3 7 2 2 2" xfId="42343" xr:uid="{00000000-0005-0000-0000-0000BA3F0000}"/>
    <cellStyle name="40 % - Akzent1 2 3 3 7 2 3" xfId="31522" xr:uid="{00000000-0005-0000-0000-0000BB3F0000}"/>
    <cellStyle name="40 % - Akzent1 2 3 3 7 3" xfId="8161" xr:uid="{00000000-0005-0000-0000-0000BC3F0000}"/>
    <cellStyle name="40 % - Akzent1 2 3 3 7 3 2" xfId="36943" xr:uid="{00000000-0005-0000-0000-0000BD3F0000}"/>
    <cellStyle name="40 % - Akzent1 2 3 3 7 4" xfId="26121" xr:uid="{00000000-0005-0000-0000-0000BE3F0000}"/>
    <cellStyle name="40 % - Akzent1 2 3 3 8" xfId="8162" xr:uid="{00000000-0005-0000-0000-0000BF3F0000}"/>
    <cellStyle name="40 % - Akzent1 2 3 3 8 2" xfId="8163" xr:uid="{00000000-0005-0000-0000-0000C03F0000}"/>
    <cellStyle name="40 % - Akzent1 2 3 3 8 2 2" xfId="8164" xr:uid="{00000000-0005-0000-0000-0000C13F0000}"/>
    <cellStyle name="40 % - Akzent1 2 3 3 8 2 2 2" xfId="43036" xr:uid="{00000000-0005-0000-0000-0000C23F0000}"/>
    <cellStyle name="40 % - Akzent1 2 3 3 8 2 3" xfId="32215" xr:uid="{00000000-0005-0000-0000-0000C33F0000}"/>
    <cellStyle name="40 % - Akzent1 2 3 3 8 3" xfId="8165" xr:uid="{00000000-0005-0000-0000-0000C43F0000}"/>
    <cellStyle name="40 % - Akzent1 2 3 3 8 3 2" xfId="37635" xr:uid="{00000000-0005-0000-0000-0000C53F0000}"/>
    <cellStyle name="40 % - Akzent1 2 3 3 8 4" xfId="26814" xr:uid="{00000000-0005-0000-0000-0000C63F0000}"/>
    <cellStyle name="40 % - Akzent1 2 3 3 9" xfId="8166" xr:uid="{00000000-0005-0000-0000-0000C73F0000}"/>
    <cellStyle name="40 % - Akzent1 2 3 3 9 2" xfId="8167" xr:uid="{00000000-0005-0000-0000-0000C83F0000}"/>
    <cellStyle name="40 % - Akzent1 2 3 3 9 2 2" xfId="38311" xr:uid="{00000000-0005-0000-0000-0000C93F0000}"/>
    <cellStyle name="40 % - Akzent1 2 3 3 9 3" xfId="27490" xr:uid="{00000000-0005-0000-0000-0000CA3F0000}"/>
    <cellStyle name="40 % - Akzent1 2 3 4" xfId="8168" xr:uid="{00000000-0005-0000-0000-0000CB3F0000}"/>
    <cellStyle name="40 % - Akzent1 2 3 4 10" xfId="8169" xr:uid="{00000000-0005-0000-0000-0000CC3F0000}"/>
    <cellStyle name="40 % - Akzent1 2 3 4 10 2" xfId="33042" xr:uid="{00000000-0005-0000-0000-0000CD3F0000}"/>
    <cellStyle name="40 % - Akzent1 2 3 4 11" xfId="22220" xr:uid="{00000000-0005-0000-0000-0000CE3F0000}"/>
    <cellStyle name="40 % - Akzent1 2 3 4 2" xfId="8170" xr:uid="{00000000-0005-0000-0000-0000CF3F0000}"/>
    <cellStyle name="40 % - Akzent1 2 3 4 2 2" xfId="8171" xr:uid="{00000000-0005-0000-0000-0000D03F0000}"/>
    <cellStyle name="40 % - Akzent1 2 3 4 2 2 2" xfId="8172" xr:uid="{00000000-0005-0000-0000-0000D13F0000}"/>
    <cellStyle name="40 % - Akzent1 2 3 4 2 2 2 2" xfId="39120" xr:uid="{00000000-0005-0000-0000-0000D23F0000}"/>
    <cellStyle name="40 % - Akzent1 2 3 4 2 2 3" xfId="28299" xr:uid="{00000000-0005-0000-0000-0000D33F0000}"/>
    <cellStyle name="40 % - Akzent1 2 3 4 2 3" xfId="8173" xr:uid="{00000000-0005-0000-0000-0000D43F0000}"/>
    <cellStyle name="40 % - Akzent1 2 3 4 2 3 2" xfId="33720" xr:uid="{00000000-0005-0000-0000-0000D53F0000}"/>
    <cellStyle name="40 % - Akzent1 2 3 4 2 4" xfId="22898" xr:uid="{00000000-0005-0000-0000-0000D63F0000}"/>
    <cellStyle name="40 % - Akzent1 2 3 4 3" xfId="8174" xr:uid="{00000000-0005-0000-0000-0000D73F0000}"/>
    <cellStyle name="40 % - Akzent1 2 3 4 3 2" xfId="8175" xr:uid="{00000000-0005-0000-0000-0000D83F0000}"/>
    <cellStyle name="40 % - Akzent1 2 3 4 3 2 2" xfId="8176" xr:uid="{00000000-0005-0000-0000-0000D93F0000}"/>
    <cellStyle name="40 % - Akzent1 2 3 4 3 2 2 2" xfId="39778" xr:uid="{00000000-0005-0000-0000-0000DA3F0000}"/>
    <cellStyle name="40 % - Akzent1 2 3 4 3 2 3" xfId="28957" xr:uid="{00000000-0005-0000-0000-0000DB3F0000}"/>
    <cellStyle name="40 % - Akzent1 2 3 4 3 3" xfId="8177" xr:uid="{00000000-0005-0000-0000-0000DC3F0000}"/>
    <cellStyle name="40 % - Akzent1 2 3 4 3 3 2" xfId="34378" xr:uid="{00000000-0005-0000-0000-0000DD3F0000}"/>
    <cellStyle name="40 % - Akzent1 2 3 4 3 4" xfId="23556" xr:uid="{00000000-0005-0000-0000-0000DE3F0000}"/>
    <cellStyle name="40 % - Akzent1 2 3 4 4" xfId="8178" xr:uid="{00000000-0005-0000-0000-0000DF3F0000}"/>
    <cellStyle name="40 % - Akzent1 2 3 4 4 2" xfId="8179" xr:uid="{00000000-0005-0000-0000-0000E03F0000}"/>
    <cellStyle name="40 % - Akzent1 2 3 4 4 2 2" xfId="8180" xr:uid="{00000000-0005-0000-0000-0000E13F0000}"/>
    <cellStyle name="40 % - Akzent1 2 3 4 4 2 2 2" xfId="40452" xr:uid="{00000000-0005-0000-0000-0000E23F0000}"/>
    <cellStyle name="40 % - Akzent1 2 3 4 4 2 3" xfId="29631" xr:uid="{00000000-0005-0000-0000-0000E33F0000}"/>
    <cellStyle name="40 % - Akzent1 2 3 4 4 3" xfId="8181" xr:uid="{00000000-0005-0000-0000-0000E43F0000}"/>
    <cellStyle name="40 % - Akzent1 2 3 4 4 3 2" xfId="35052" xr:uid="{00000000-0005-0000-0000-0000E53F0000}"/>
    <cellStyle name="40 % - Akzent1 2 3 4 4 4" xfId="24230" xr:uid="{00000000-0005-0000-0000-0000E63F0000}"/>
    <cellStyle name="40 % - Akzent1 2 3 4 5" xfId="8182" xr:uid="{00000000-0005-0000-0000-0000E73F0000}"/>
    <cellStyle name="40 % - Akzent1 2 3 4 5 2" xfId="8183" xr:uid="{00000000-0005-0000-0000-0000E83F0000}"/>
    <cellStyle name="40 % - Akzent1 2 3 4 5 2 2" xfId="8184" xr:uid="{00000000-0005-0000-0000-0000E93F0000}"/>
    <cellStyle name="40 % - Akzent1 2 3 4 5 2 2 2" xfId="41126" xr:uid="{00000000-0005-0000-0000-0000EA3F0000}"/>
    <cellStyle name="40 % - Akzent1 2 3 4 5 2 3" xfId="30305" xr:uid="{00000000-0005-0000-0000-0000EB3F0000}"/>
    <cellStyle name="40 % - Akzent1 2 3 4 5 3" xfId="8185" xr:uid="{00000000-0005-0000-0000-0000EC3F0000}"/>
    <cellStyle name="40 % - Akzent1 2 3 4 5 3 2" xfId="35726" xr:uid="{00000000-0005-0000-0000-0000ED3F0000}"/>
    <cellStyle name="40 % - Akzent1 2 3 4 5 4" xfId="24904" xr:uid="{00000000-0005-0000-0000-0000EE3F0000}"/>
    <cellStyle name="40 % - Akzent1 2 3 4 6" xfId="8186" xr:uid="{00000000-0005-0000-0000-0000EF3F0000}"/>
    <cellStyle name="40 % - Akzent1 2 3 4 6 2" xfId="8187" xr:uid="{00000000-0005-0000-0000-0000F03F0000}"/>
    <cellStyle name="40 % - Akzent1 2 3 4 6 2 2" xfId="8188" xr:uid="{00000000-0005-0000-0000-0000F13F0000}"/>
    <cellStyle name="40 % - Akzent1 2 3 4 6 2 2 2" xfId="41800" xr:uid="{00000000-0005-0000-0000-0000F23F0000}"/>
    <cellStyle name="40 % - Akzent1 2 3 4 6 2 3" xfId="30979" xr:uid="{00000000-0005-0000-0000-0000F33F0000}"/>
    <cellStyle name="40 % - Akzent1 2 3 4 6 3" xfId="8189" xr:uid="{00000000-0005-0000-0000-0000F43F0000}"/>
    <cellStyle name="40 % - Akzent1 2 3 4 6 3 2" xfId="36400" xr:uid="{00000000-0005-0000-0000-0000F53F0000}"/>
    <cellStyle name="40 % - Akzent1 2 3 4 6 4" xfId="25578" xr:uid="{00000000-0005-0000-0000-0000F63F0000}"/>
    <cellStyle name="40 % - Akzent1 2 3 4 7" xfId="8190" xr:uid="{00000000-0005-0000-0000-0000F73F0000}"/>
    <cellStyle name="40 % - Akzent1 2 3 4 7 2" xfId="8191" xr:uid="{00000000-0005-0000-0000-0000F83F0000}"/>
    <cellStyle name="40 % - Akzent1 2 3 4 7 2 2" xfId="8192" xr:uid="{00000000-0005-0000-0000-0000F93F0000}"/>
    <cellStyle name="40 % - Akzent1 2 3 4 7 2 2 2" xfId="42474" xr:uid="{00000000-0005-0000-0000-0000FA3F0000}"/>
    <cellStyle name="40 % - Akzent1 2 3 4 7 2 3" xfId="31653" xr:uid="{00000000-0005-0000-0000-0000FB3F0000}"/>
    <cellStyle name="40 % - Akzent1 2 3 4 7 3" xfId="8193" xr:uid="{00000000-0005-0000-0000-0000FC3F0000}"/>
    <cellStyle name="40 % - Akzent1 2 3 4 7 3 2" xfId="37074" xr:uid="{00000000-0005-0000-0000-0000FD3F0000}"/>
    <cellStyle name="40 % - Akzent1 2 3 4 7 4" xfId="26252" xr:uid="{00000000-0005-0000-0000-0000FE3F0000}"/>
    <cellStyle name="40 % - Akzent1 2 3 4 8" xfId="8194" xr:uid="{00000000-0005-0000-0000-0000FF3F0000}"/>
    <cellStyle name="40 % - Akzent1 2 3 4 8 2" xfId="8195" xr:uid="{00000000-0005-0000-0000-000000400000}"/>
    <cellStyle name="40 % - Akzent1 2 3 4 8 2 2" xfId="8196" xr:uid="{00000000-0005-0000-0000-000001400000}"/>
    <cellStyle name="40 % - Akzent1 2 3 4 8 2 2 2" xfId="43167" xr:uid="{00000000-0005-0000-0000-000002400000}"/>
    <cellStyle name="40 % - Akzent1 2 3 4 8 2 3" xfId="32346" xr:uid="{00000000-0005-0000-0000-000003400000}"/>
    <cellStyle name="40 % - Akzent1 2 3 4 8 3" xfId="8197" xr:uid="{00000000-0005-0000-0000-000004400000}"/>
    <cellStyle name="40 % - Akzent1 2 3 4 8 3 2" xfId="37766" xr:uid="{00000000-0005-0000-0000-000005400000}"/>
    <cellStyle name="40 % - Akzent1 2 3 4 8 4" xfId="26945" xr:uid="{00000000-0005-0000-0000-000006400000}"/>
    <cellStyle name="40 % - Akzent1 2 3 4 9" xfId="8198" xr:uid="{00000000-0005-0000-0000-000007400000}"/>
    <cellStyle name="40 % - Akzent1 2 3 4 9 2" xfId="8199" xr:uid="{00000000-0005-0000-0000-000008400000}"/>
    <cellStyle name="40 % - Akzent1 2 3 4 9 2 2" xfId="38442" xr:uid="{00000000-0005-0000-0000-000009400000}"/>
    <cellStyle name="40 % - Akzent1 2 3 4 9 3" xfId="27621" xr:uid="{00000000-0005-0000-0000-00000A400000}"/>
    <cellStyle name="40 % - Akzent1 2 3 5" xfId="8200" xr:uid="{00000000-0005-0000-0000-00000B400000}"/>
    <cellStyle name="40 % - Akzent1 2 3 5 2" xfId="8201" xr:uid="{00000000-0005-0000-0000-00000C400000}"/>
    <cellStyle name="40 % - Akzent1 2 3 5 2 2" xfId="8202" xr:uid="{00000000-0005-0000-0000-00000D400000}"/>
    <cellStyle name="40 % - Akzent1 2 3 5 2 2 2" xfId="38725" xr:uid="{00000000-0005-0000-0000-00000E400000}"/>
    <cellStyle name="40 % - Akzent1 2 3 5 2 3" xfId="27904" xr:uid="{00000000-0005-0000-0000-00000F400000}"/>
    <cellStyle name="40 % - Akzent1 2 3 5 3" xfId="8203" xr:uid="{00000000-0005-0000-0000-000010400000}"/>
    <cellStyle name="40 % - Akzent1 2 3 5 3 2" xfId="33325" xr:uid="{00000000-0005-0000-0000-000011400000}"/>
    <cellStyle name="40 % - Akzent1 2 3 5 4" xfId="22503" xr:uid="{00000000-0005-0000-0000-000012400000}"/>
    <cellStyle name="40 % - Akzent1 2 3 6" xfId="8204" xr:uid="{00000000-0005-0000-0000-000013400000}"/>
    <cellStyle name="40 % - Akzent1 2 3 6 2" xfId="8205" xr:uid="{00000000-0005-0000-0000-000014400000}"/>
    <cellStyle name="40 % - Akzent1 2 3 6 2 2" xfId="8206" xr:uid="{00000000-0005-0000-0000-000015400000}"/>
    <cellStyle name="40 % - Akzent1 2 3 6 2 2 2" xfId="39383" xr:uid="{00000000-0005-0000-0000-000016400000}"/>
    <cellStyle name="40 % - Akzent1 2 3 6 2 3" xfId="28562" xr:uid="{00000000-0005-0000-0000-000017400000}"/>
    <cellStyle name="40 % - Akzent1 2 3 6 3" xfId="8207" xr:uid="{00000000-0005-0000-0000-000018400000}"/>
    <cellStyle name="40 % - Akzent1 2 3 6 3 2" xfId="33983" xr:uid="{00000000-0005-0000-0000-000019400000}"/>
    <cellStyle name="40 % - Akzent1 2 3 6 4" xfId="23161" xr:uid="{00000000-0005-0000-0000-00001A400000}"/>
    <cellStyle name="40 % - Akzent1 2 3 7" xfId="8208" xr:uid="{00000000-0005-0000-0000-00001B400000}"/>
    <cellStyle name="40 % - Akzent1 2 3 7 2" xfId="8209" xr:uid="{00000000-0005-0000-0000-00001C400000}"/>
    <cellStyle name="40 % - Akzent1 2 3 7 2 2" xfId="8210" xr:uid="{00000000-0005-0000-0000-00001D400000}"/>
    <cellStyle name="40 % - Akzent1 2 3 7 2 2 2" xfId="40057" xr:uid="{00000000-0005-0000-0000-00001E400000}"/>
    <cellStyle name="40 % - Akzent1 2 3 7 2 3" xfId="29236" xr:uid="{00000000-0005-0000-0000-00001F400000}"/>
    <cellStyle name="40 % - Akzent1 2 3 7 3" xfId="8211" xr:uid="{00000000-0005-0000-0000-000020400000}"/>
    <cellStyle name="40 % - Akzent1 2 3 7 3 2" xfId="34657" xr:uid="{00000000-0005-0000-0000-000021400000}"/>
    <cellStyle name="40 % - Akzent1 2 3 7 4" xfId="23835" xr:uid="{00000000-0005-0000-0000-000022400000}"/>
    <cellStyle name="40 % - Akzent1 2 3 8" xfId="8212" xr:uid="{00000000-0005-0000-0000-000023400000}"/>
    <cellStyle name="40 % - Akzent1 2 3 8 2" xfId="8213" xr:uid="{00000000-0005-0000-0000-000024400000}"/>
    <cellStyle name="40 % - Akzent1 2 3 8 2 2" xfId="8214" xr:uid="{00000000-0005-0000-0000-000025400000}"/>
    <cellStyle name="40 % - Akzent1 2 3 8 2 2 2" xfId="40731" xr:uid="{00000000-0005-0000-0000-000026400000}"/>
    <cellStyle name="40 % - Akzent1 2 3 8 2 3" xfId="29910" xr:uid="{00000000-0005-0000-0000-000027400000}"/>
    <cellStyle name="40 % - Akzent1 2 3 8 3" xfId="8215" xr:uid="{00000000-0005-0000-0000-000028400000}"/>
    <cellStyle name="40 % - Akzent1 2 3 8 3 2" xfId="35331" xr:uid="{00000000-0005-0000-0000-000029400000}"/>
    <cellStyle name="40 % - Akzent1 2 3 8 4" xfId="24509" xr:uid="{00000000-0005-0000-0000-00002A400000}"/>
    <cellStyle name="40 % - Akzent1 2 3 9" xfId="8216" xr:uid="{00000000-0005-0000-0000-00002B400000}"/>
    <cellStyle name="40 % - Akzent1 2 3 9 2" xfId="8217" xr:uid="{00000000-0005-0000-0000-00002C400000}"/>
    <cellStyle name="40 % - Akzent1 2 3 9 2 2" xfId="8218" xr:uid="{00000000-0005-0000-0000-00002D400000}"/>
    <cellStyle name="40 % - Akzent1 2 3 9 2 2 2" xfId="41405" xr:uid="{00000000-0005-0000-0000-00002E400000}"/>
    <cellStyle name="40 % - Akzent1 2 3 9 2 3" xfId="30584" xr:uid="{00000000-0005-0000-0000-00002F400000}"/>
    <cellStyle name="40 % - Akzent1 2 3 9 3" xfId="8219" xr:uid="{00000000-0005-0000-0000-000030400000}"/>
    <cellStyle name="40 % - Akzent1 2 3 9 3 2" xfId="36005" xr:uid="{00000000-0005-0000-0000-000031400000}"/>
    <cellStyle name="40 % - Akzent1 2 3 9 4" xfId="25183" xr:uid="{00000000-0005-0000-0000-000032400000}"/>
    <cellStyle name="40 % - Akzent1 2 4" xfId="8220" xr:uid="{00000000-0005-0000-0000-000033400000}"/>
    <cellStyle name="40 % - Akzent1 2 4 10" xfId="8221" xr:uid="{00000000-0005-0000-0000-000034400000}"/>
    <cellStyle name="40 % - Akzent1 2 4 10 2" xfId="8222" xr:uid="{00000000-0005-0000-0000-000035400000}"/>
    <cellStyle name="40 % - Akzent1 2 4 10 2 2" xfId="38114" xr:uid="{00000000-0005-0000-0000-000036400000}"/>
    <cellStyle name="40 % - Akzent1 2 4 10 3" xfId="27293" xr:uid="{00000000-0005-0000-0000-000037400000}"/>
    <cellStyle name="40 % - Akzent1 2 4 11" xfId="8223" xr:uid="{00000000-0005-0000-0000-000038400000}"/>
    <cellStyle name="40 % - Akzent1 2 4 11 2" xfId="32714" xr:uid="{00000000-0005-0000-0000-000039400000}"/>
    <cellStyle name="40 % - Akzent1 2 4 12" xfId="21892" xr:uid="{00000000-0005-0000-0000-00003A400000}"/>
    <cellStyle name="40 % - Akzent1 2 4 2" xfId="8224" xr:uid="{00000000-0005-0000-0000-00003B400000}"/>
    <cellStyle name="40 % - Akzent1 2 4 2 10" xfId="8225" xr:uid="{00000000-0005-0000-0000-00003C400000}"/>
    <cellStyle name="40 % - Akzent1 2 4 2 10 2" xfId="33109" xr:uid="{00000000-0005-0000-0000-00003D400000}"/>
    <cellStyle name="40 % - Akzent1 2 4 2 11" xfId="22287" xr:uid="{00000000-0005-0000-0000-00003E400000}"/>
    <cellStyle name="40 % - Akzent1 2 4 2 2" xfId="8226" xr:uid="{00000000-0005-0000-0000-00003F400000}"/>
    <cellStyle name="40 % - Akzent1 2 4 2 2 2" xfId="8227" xr:uid="{00000000-0005-0000-0000-000040400000}"/>
    <cellStyle name="40 % - Akzent1 2 4 2 2 2 2" xfId="8228" xr:uid="{00000000-0005-0000-0000-000041400000}"/>
    <cellStyle name="40 % - Akzent1 2 4 2 2 2 2 2" xfId="39187" xr:uid="{00000000-0005-0000-0000-000042400000}"/>
    <cellStyle name="40 % - Akzent1 2 4 2 2 2 3" xfId="28366" xr:uid="{00000000-0005-0000-0000-000043400000}"/>
    <cellStyle name="40 % - Akzent1 2 4 2 2 3" xfId="8229" xr:uid="{00000000-0005-0000-0000-000044400000}"/>
    <cellStyle name="40 % - Akzent1 2 4 2 2 3 2" xfId="33787" xr:uid="{00000000-0005-0000-0000-000045400000}"/>
    <cellStyle name="40 % - Akzent1 2 4 2 2 4" xfId="22965" xr:uid="{00000000-0005-0000-0000-000046400000}"/>
    <cellStyle name="40 % - Akzent1 2 4 2 3" xfId="8230" xr:uid="{00000000-0005-0000-0000-000047400000}"/>
    <cellStyle name="40 % - Akzent1 2 4 2 3 2" xfId="8231" xr:uid="{00000000-0005-0000-0000-000048400000}"/>
    <cellStyle name="40 % - Akzent1 2 4 2 3 2 2" xfId="8232" xr:uid="{00000000-0005-0000-0000-000049400000}"/>
    <cellStyle name="40 % - Akzent1 2 4 2 3 2 2 2" xfId="39845" xr:uid="{00000000-0005-0000-0000-00004A400000}"/>
    <cellStyle name="40 % - Akzent1 2 4 2 3 2 3" xfId="29024" xr:uid="{00000000-0005-0000-0000-00004B400000}"/>
    <cellStyle name="40 % - Akzent1 2 4 2 3 3" xfId="8233" xr:uid="{00000000-0005-0000-0000-00004C400000}"/>
    <cellStyle name="40 % - Akzent1 2 4 2 3 3 2" xfId="34445" xr:uid="{00000000-0005-0000-0000-00004D400000}"/>
    <cellStyle name="40 % - Akzent1 2 4 2 3 4" xfId="23623" xr:uid="{00000000-0005-0000-0000-00004E400000}"/>
    <cellStyle name="40 % - Akzent1 2 4 2 4" xfId="8234" xr:uid="{00000000-0005-0000-0000-00004F400000}"/>
    <cellStyle name="40 % - Akzent1 2 4 2 4 2" xfId="8235" xr:uid="{00000000-0005-0000-0000-000050400000}"/>
    <cellStyle name="40 % - Akzent1 2 4 2 4 2 2" xfId="8236" xr:uid="{00000000-0005-0000-0000-000051400000}"/>
    <cellStyle name="40 % - Akzent1 2 4 2 4 2 2 2" xfId="40519" xr:uid="{00000000-0005-0000-0000-000052400000}"/>
    <cellStyle name="40 % - Akzent1 2 4 2 4 2 3" xfId="29698" xr:uid="{00000000-0005-0000-0000-000053400000}"/>
    <cellStyle name="40 % - Akzent1 2 4 2 4 3" xfId="8237" xr:uid="{00000000-0005-0000-0000-000054400000}"/>
    <cellStyle name="40 % - Akzent1 2 4 2 4 3 2" xfId="35119" xr:uid="{00000000-0005-0000-0000-000055400000}"/>
    <cellStyle name="40 % - Akzent1 2 4 2 4 4" xfId="24297" xr:uid="{00000000-0005-0000-0000-000056400000}"/>
    <cellStyle name="40 % - Akzent1 2 4 2 5" xfId="8238" xr:uid="{00000000-0005-0000-0000-000057400000}"/>
    <cellStyle name="40 % - Akzent1 2 4 2 5 2" xfId="8239" xr:uid="{00000000-0005-0000-0000-000058400000}"/>
    <cellStyle name="40 % - Akzent1 2 4 2 5 2 2" xfId="8240" xr:uid="{00000000-0005-0000-0000-000059400000}"/>
    <cellStyle name="40 % - Akzent1 2 4 2 5 2 2 2" xfId="41193" xr:uid="{00000000-0005-0000-0000-00005A400000}"/>
    <cellStyle name="40 % - Akzent1 2 4 2 5 2 3" xfId="30372" xr:uid="{00000000-0005-0000-0000-00005B400000}"/>
    <cellStyle name="40 % - Akzent1 2 4 2 5 3" xfId="8241" xr:uid="{00000000-0005-0000-0000-00005C400000}"/>
    <cellStyle name="40 % - Akzent1 2 4 2 5 3 2" xfId="35793" xr:uid="{00000000-0005-0000-0000-00005D400000}"/>
    <cellStyle name="40 % - Akzent1 2 4 2 5 4" xfId="24971" xr:uid="{00000000-0005-0000-0000-00005E400000}"/>
    <cellStyle name="40 % - Akzent1 2 4 2 6" xfId="8242" xr:uid="{00000000-0005-0000-0000-00005F400000}"/>
    <cellStyle name="40 % - Akzent1 2 4 2 6 2" xfId="8243" xr:uid="{00000000-0005-0000-0000-000060400000}"/>
    <cellStyle name="40 % - Akzent1 2 4 2 6 2 2" xfId="8244" xr:uid="{00000000-0005-0000-0000-000061400000}"/>
    <cellStyle name="40 % - Akzent1 2 4 2 6 2 2 2" xfId="41867" xr:uid="{00000000-0005-0000-0000-000062400000}"/>
    <cellStyle name="40 % - Akzent1 2 4 2 6 2 3" xfId="31046" xr:uid="{00000000-0005-0000-0000-000063400000}"/>
    <cellStyle name="40 % - Akzent1 2 4 2 6 3" xfId="8245" xr:uid="{00000000-0005-0000-0000-000064400000}"/>
    <cellStyle name="40 % - Akzent1 2 4 2 6 3 2" xfId="36467" xr:uid="{00000000-0005-0000-0000-000065400000}"/>
    <cellStyle name="40 % - Akzent1 2 4 2 6 4" xfId="25645" xr:uid="{00000000-0005-0000-0000-000066400000}"/>
    <cellStyle name="40 % - Akzent1 2 4 2 7" xfId="8246" xr:uid="{00000000-0005-0000-0000-000067400000}"/>
    <cellStyle name="40 % - Akzent1 2 4 2 7 2" xfId="8247" xr:uid="{00000000-0005-0000-0000-000068400000}"/>
    <cellStyle name="40 % - Akzent1 2 4 2 7 2 2" xfId="8248" xr:uid="{00000000-0005-0000-0000-000069400000}"/>
    <cellStyle name="40 % - Akzent1 2 4 2 7 2 2 2" xfId="42541" xr:uid="{00000000-0005-0000-0000-00006A400000}"/>
    <cellStyle name="40 % - Akzent1 2 4 2 7 2 3" xfId="31720" xr:uid="{00000000-0005-0000-0000-00006B400000}"/>
    <cellStyle name="40 % - Akzent1 2 4 2 7 3" xfId="8249" xr:uid="{00000000-0005-0000-0000-00006C400000}"/>
    <cellStyle name="40 % - Akzent1 2 4 2 7 3 2" xfId="37141" xr:uid="{00000000-0005-0000-0000-00006D400000}"/>
    <cellStyle name="40 % - Akzent1 2 4 2 7 4" xfId="26319" xr:uid="{00000000-0005-0000-0000-00006E400000}"/>
    <cellStyle name="40 % - Akzent1 2 4 2 8" xfId="8250" xr:uid="{00000000-0005-0000-0000-00006F400000}"/>
    <cellStyle name="40 % - Akzent1 2 4 2 8 2" xfId="8251" xr:uid="{00000000-0005-0000-0000-000070400000}"/>
    <cellStyle name="40 % - Akzent1 2 4 2 8 2 2" xfId="8252" xr:uid="{00000000-0005-0000-0000-000071400000}"/>
    <cellStyle name="40 % - Akzent1 2 4 2 8 2 2 2" xfId="43234" xr:uid="{00000000-0005-0000-0000-000072400000}"/>
    <cellStyle name="40 % - Akzent1 2 4 2 8 2 3" xfId="32413" xr:uid="{00000000-0005-0000-0000-000073400000}"/>
    <cellStyle name="40 % - Akzent1 2 4 2 8 3" xfId="8253" xr:uid="{00000000-0005-0000-0000-000074400000}"/>
    <cellStyle name="40 % - Akzent1 2 4 2 8 3 2" xfId="37833" xr:uid="{00000000-0005-0000-0000-000075400000}"/>
    <cellStyle name="40 % - Akzent1 2 4 2 8 4" xfId="27012" xr:uid="{00000000-0005-0000-0000-000076400000}"/>
    <cellStyle name="40 % - Akzent1 2 4 2 9" xfId="8254" xr:uid="{00000000-0005-0000-0000-000077400000}"/>
    <cellStyle name="40 % - Akzent1 2 4 2 9 2" xfId="8255" xr:uid="{00000000-0005-0000-0000-000078400000}"/>
    <cellStyle name="40 % - Akzent1 2 4 2 9 2 2" xfId="38509" xr:uid="{00000000-0005-0000-0000-000079400000}"/>
    <cellStyle name="40 % - Akzent1 2 4 2 9 3" xfId="27688" xr:uid="{00000000-0005-0000-0000-00007A400000}"/>
    <cellStyle name="40 % - Akzent1 2 4 3" xfId="8256" xr:uid="{00000000-0005-0000-0000-00007B400000}"/>
    <cellStyle name="40 % - Akzent1 2 4 3 2" xfId="8257" xr:uid="{00000000-0005-0000-0000-00007C400000}"/>
    <cellStyle name="40 % - Akzent1 2 4 3 2 2" xfId="8258" xr:uid="{00000000-0005-0000-0000-00007D400000}"/>
    <cellStyle name="40 % - Akzent1 2 4 3 2 2 2" xfId="38792" xr:uid="{00000000-0005-0000-0000-00007E400000}"/>
    <cellStyle name="40 % - Akzent1 2 4 3 2 3" xfId="27971" xr:uid="{00000000-0005-0000-0000-00007F400000}"/>
    <cellStyle name="40 % - Akzent1 2 4 3 3" xfId="8259" xr:uid="{00000000-0005-0000-0000-000080400000}"/>
    <cellStyle name="40 % - Akzent1 2 4 3 3 2" xfId="33392" xr:uid="{00000000-0005-0000-0000-000081400000}"/>
    <cellStyle name="40 % - Akzent1 2 4 3 4" xfId="22570" xr:uid="{00000000-0005-0000-0000-000082400000}"/>
    <cellStyle name="40 % - Akzent1 2 4 4" xfId="8260" xr:uid="{00000000-0005-0000-0000-000083400000}"/>
    <cellStyle name="40 % - Akzent1 2 4 4 2" xfId="8261" xr:uid="{00000000-0005-0000-0000-000084400000}"/>
    <cellStyle name="40 % - Akzent1 2 4 4 2 2" xfId="8262" xr:uid="{00000000-0005-0000-0000-000085400000}"/>
    <cellStyle name="40 % - Akzent1 2 4 4 2 2 2" xfId="39450" xr:uid="{00000000-0005-0000-0000-000086400000}"/>
    <cellStyle name="40 % - Akzent1 2 4 4 2 3" xfId="28629" xr:uid="{00000000-0005-0000-0000-000087400000}"/>
    <cellStyle name="40 % - Akzent1 2 4 4 3" xfId="8263" xr:uid="{00000000-0005-0000-0000-000088400000}"/>
    <cellStyle name="40 % - Akzent1 2 4 4 3 2" xfId="34050" xr:uid="{00000000-0005-0000-0000-000089400000}"/>
    <cellStyle name="40 % - Akzent1 2 4 4 4" xfId="23228" xr:uid="{00000000-0005-0000-0000-00008A400000}"/>
    <cellStyle name="40 % - Akzent1 2 4 5" xfId="8264" xr:uid="{00000000-0005-0000-0000-00008B400000}"/>
    <cellStyle name="40 % - Akzent1 2 4 5 2" xfId="8265" xr:uid="{00000000-0005-0000-0000-00008C400000}"/>
    <cellStyle name="40 % - Akzent1 2 4 5 2 2" xfId="8266" xr:uid="{00000000-0005-0000-0000-00008D400000}"/>
    <cellStyle name="40 % - Akzent1 2 4 5 2 2 2" xfId="40124" xr:uid="{00000000-0005-0000-0000-00008E400000}"/>
    <cellStyle name="40 % - Akzent1 2 4 5 2 3" xfId="29303" xr:uid="{00000000-0005-0000-0000-00008F400000}"/>
    <cellStyle name="40 % - Akzent1 2 4 5 3" xfId="8267" xr:uid="{00000000-0005-0000-0000-000090400000}"/>
    <cellStyle name="40 % - Akzent1 2 4 5 3 2" xfId="34724" xr:uid="{00000000-0005-0000-0000-000091400000}"/>
    <cellStyle name="40 % - Akzent1 2 4 5 4" xfId="23902" xr:uid="{00000000-0005-0000-0000-000092400000}"/>
    <cellStyle name="40 % - Akzent1 2 4 6" xfId="8268" xr:uid="{00000000-0005-0000-0000-000093400000}"/>
    <cellStyle name="40 % - Akzent1 2 4 6 2" xfId="8269" xr:uid="{00000000-0005-0000-0000-000094400000}"/>
    <cellStyle name="40 % - Akzent1 2 4 6 2 2" xfId="8270" xr:uid="{00000000-0005-0000-0000-000095400000}"/>
    <cellStyle name="40 % - Akzent1 2 4 6 2 2 2" xfId="40798" xr:uid="{00000000-0005-0000-0000-000096400000}"/>
    <cellStyle name="40 % - Akzent1 2 4 6 2 3" xfId="29977" xr:uid="{00000000-0005-0000-0000-000097400000}"/>
    <cellStyle name="40 % - Akzent1 2 4 6 3" xfId="8271" xr:uid="{00000000-0005-0000-0000-000098400000}"/>
    <cellStyle name="40 % - Akzent1 2 4 6 3 2" xfId="35398" xr:uid="{00000000-0005-0000-0000-000099400000}"/>
    <cellStyle name="40 % - Akzent1 2 4 6 4" xfId="24576" xr:uid="{00000000-0005-0000-0000-00009A400000}"/>
    <cellStyle name="40 % - Akzent1 2 4 7" xfId="8272" xr:uid="{00000000-0005-0000-0000-00009B400000}"/>
    <cellStyle name="40 % - Akzent1 2 4 7 2" xfId="8273" xr:uid="{00000000-0005-0000-0000-00009C400000}"/>
    <cellStyle name="40 % - Akzent1 2 4 7 2 2" xfId="8274" xr:uid="{00000000-0005-0000-0000-00009D400000}"/>
    <cellStyle name="40 % - Akzent1 2 4 7 2 2 2" xfId="41472" xr:uid="{00000000-0005-0000-0000-00009E400000}"/>
    <cellStyle name="40 % - Akzent1 2 4 7 2 3" xfId="30651" xr:uid="{00000000-0005-0000-0000-00009F400000}"/>
    <cellStyle name="40 % - Akzent1 2 4 7 3" xfId="8275" xr:uid="{00000000-0005-0000-0000-0000A0400000}"/>
    <cellStyle name="40 % - Akzent1 2 4 7 3 2" xfId="36072" xr:uid="{00000000-0005-0000-0000-0000A1400000}"/>
    <cellStyle name="40 % - Akzent1 2 4 7 4" xfId="25250" xr:uid="{00000000-0005-0000-0000-0000A2400000}"/>
    <cellStyle name="40 % - Akzent1 2 4 8" xfId="8276" xr:uid="{00000000-0005-0000-0000-0000A3400000}"/>
    <cellStyle name="40 % - Akzent1 2 4 8 2" xfId="8277" xr:uid="{00000000-0005-0000-0000-0000A4400000}"/>
    <cellStyle name="40 % - Akzent1 2 4 8 2 2" xfId="8278" xr:uid="{00000000-0005-0000-0000-0000A5400000}"/>
    <cellStyle name="40 % - Akzent1 2 4 8 2 2 2" xfId="42146" xr:uid="{00000000-0005-0000-0000-0000A6400000}"/>
    <cellStyle name="40 % - Akzent1 2 4 8 2 3" xfId="31325" xr:uid="{00000000-0005-0000-0000-0000A7400000}"/>
    <cellStyle name="40 % - Akzent1 2 4 8 3" xfId="8279" xr:uid="{00000000-0005-0000-0000-0000A8400000}"/>
    <cellStyle name="40 % - Akzent1 2 4 8 3 2" xfId="36746" xr:uid="{00000000-0005-0000-0000-0000A9400000}"/>
    <cellStyle name="40 % - Akzent1 2 4 8 4" xfId="25924" xr:uid="{00000000-0005-0000-0000-0000AA400000}"/>
    <cellStyle name="40 % - Akzent1 2 4 9" xfId="8280" xr:uid="{00000000-0005-0000-0000-0000AB400000}"/>
    <cellStyle name="40 % - Akzent1 2 4 9 2" xfId="8281" xr:uid="{00000000-0005-0000-0000-0000AC400000}"/>
    <cellStyle name="40 % - Akzent1 2 4 9 2 2" xfId="8282" xr:uid="{00000000-0005-0000-0000-0000AD400000}"/>
    <cellStyle name="40 % - Akzent1 2 4 9 2 2 2" xfId="42839" xr:uid="{00000000-0005-0000-0000-0000AE400000}"/>
    <cellStyle name="40 % - Akzent1 2 4 9 2 3" xfId="32018" xr:uid="{00000000-0005-0000-0000-0000AF400000}"/>
    <cellStyle name="40 % - Akzent1 2 4 9 3" xfId="8283" xr:uid="{00000000-0005-0000-0000-0000B0400000}"/>
    <cellStyle name="40 % - Akzent1 2 4 9 3 2" xfId="37438" xr:uid="{00000000-0005-0000-0000-0000B1400000}"/>
    <cellStyle name="40 % - Akzent1 2 4 9 4" xfId="26617" xr:uid="{00000000-0005-0000-0000-0000B2400000}"/>
    <cellStyle name="40 % - Akzent1 2 5" xfId="8284" xr:uid="{00000000-0005-0000-0000-0000B3400000}"/>
    <cellStyle name="40 % - Akzent1 2 5 10" xfId="8285" xr:uid="{00000000-0005-0000-0000-0000B4400000}"/>
    <cellStyle name="40 % - Akzent1 2 5 10 2" xfId="32846" xr:uid="{00000000-0005-0000-0000-0000B5400000}"/>
    <cellStyle name="40 % - Akzent1 2 5 11" xfId="22024" xr:uid="{00000000-0005-0000-0000-0000B6400000}"/>
    <cellStyle name="40 % - Akzent1 2 5 2" xfId="8286" xr:uid="{00000000-0005-0000-0000-0000B7400000}"/>
    <cellStyle name="40 % - Akzent1 2 5 2 2" xfId="8287" xr:uid="{00000000-0005-0000-0000-0000B8400000}"/>
    <cellStyle name="40 % - Akzent1 2 5 2 2 2" xfId="8288" xr:uid="{00000000-0005-0000-0000-0000B9400000}"/>
    <cellStyle name="40 % - Akzent1 2 5 2 2 2 2" xfId="38924" xr:uid="{00000000-0005-0000-0000-0000BA400000}"/>
    <cellStyle name="40 % - Akzent1 2 5 2 2 3" xfId="28103" xr:uid="{00000000-0005-0000-0000-0000BB400000}"/>
    <cellStyle name="40 % - Akzent1 2 5 2 3" xfId="8289" xr:uid="{00000000-0005-0000-0000-0000BC400000}"/>
    <cellStyle name="40 % - Akzent1 2 5 2 3 2" xfId="33524" xr:uid="{00000000-0005-0000-0000-0000BD400000}"/>
    <cellStyle name="40 % - Akzent1 2 5 2 4" xfId="22702" xr:uid="{00000000-0005-0000-0000-0000BE400000}"/>
    <cellStyle name="40 % - Akzent1 2 5 3" xfId="8290" xr:uid="{00000000-0005-0000-0000-0000BF400000}"/>
    <cellStyle name="40 % - Akzent1 2 5 3 2" xfId="8291" xr:uid="{00000000-0005-0000-0000-0000C0400000}"/>
    <cellStyle name="40 % - Akzent1 2 5 3 2 2" xfId="8292" xr:uid="{00000000-0005-0000-0000-0000C1400000}"/>
    <cellStyle name="40 % - Akzent1 2 5 3 2 2 2" xfId="39582" xr:uid="{00000000-0005-0000-0000-0000C2400000}"/>
    <cellStyle name="40 % - Akzent1 2 5 3 2 3" xfId="28761" xr:uid="{00000000-0005-0000-0000-0000C3400000}"/>
    <cellStyle name="40 % - Akzent1 2 5 3 3" xfId="8293" xr:uid="{00000000-0005-0000-0000-0000C4400000}"/>
    <cellStyle name="40 % - Akzent1 2 5 3 3 2" xfId="34182" xr:uid="{00000000-0005-0000-0000-0000C5400000}"/>
    <cellStyle name="40 % - Akzent1 2 5 3 4" xfId="23360" xr:uid="{00000000-0005-0000-0000-0000C6400000}"/>
    <cellStyle name="40 % - Akzent1 2 5 4" xfId="8294" xr:uid="{00000000-0005-0000-0000-0000C7400000}"/>
    <cellStyle name="40 % - Akzent1 2 5 4 2" xfId="8295" xr:uid="{00000000-0005-0000-0000-0000C8400000}"/>
    <cellStyle name="40 % - Akzent1 2 5 4 2 2" xfId="8296" xr:uid="{00000000-0005-0000-0000-0000C9400000}"/>
    <cellStyle name="40 % - Akzent1 2 5 4 2 2 2" xfId="40256" xr:uid="{00000000-0005-0000-0000-0000CA400000}"/>
    <cellStyle name="40 % - Akzent1 2 5 4 2 3" xfId="29435" xr:uid="{00000000-0005-0000-0000-0000CB400000}"/>
    <cellStyle name="40 % - Akzent1 2 5 4 3" xfId="8297" xr:uid="{00000000-0005-0000-0000-0000CC400000}"/>
    <cellStyle name="40 % - Akzent1 2 5 4 3 2" xfId="34856" xr:uid="{00000000-0005-0000-0000-0000CD400000}"/>
    <cellStyle name="40 % - Akzent1 2 5 4 4" xfId="24034" xr:uid="{00000000-0005-0000-0000-0000CE400000}"/>
    <cellStyle name="40 % - Akzent1 2 5 5" xfId="8298" xr:uid="{00000000-0005-0000-0000-0000CF400000}"/>
    <cellStyle name="40 % - Akzent1 2 5 5 2" xfId="8299" xr:uid="{00000000-0005-0000-0000-0000D0400000}"/>
    <cellStyle name="40 % - Akzent1 2 5 5 2 2" xfId="8300" xr:uid="{00000000-0005-0000-0000-0000D1400000}"/>
    <cellStyle name="40 % - Akzent1 2 5 5 2 2 2" xfId="40930" xr:uid="{00000000-0005-0000-0000-0000D2400000}"/>
    <cellStyle name="40 % - Akzent1 2 5 5 2 3" xfId="30109" xr:uid="{00000000-0005-0000-0000-0000D3400000}"/>
    <cellStyle name="40 % - Akzent1 2 5 5 3" xfId="8301" xr:uid="{00000000-0005-0000-0000-0000D4400000}"/>
    <cellStyle name="40 % - Akzent1 2 5 5 3 2" xfId="35530" xr:uid="{00000000-0005-0000-0000-0000D5400000}"/>
    <cellStyle name="40 % - Akzent1 2 5 5 4" xfId="24708" xr:uid="{00000000-0005-0000-0000-0000D6400000}"/>
    <cellStyle name="40 % - Akzent1 2 5 6" xfId="8302" xr:uid="{00000000-0005-0000-0000-0000D7400000}"/>
    <cellStyle name="40 % - Akzent1 2 5 6 2" xfId="8303" xr:uid="{00000000-0005-0000-0000-0000D8400000}"/>
    <cellStyle name="40 % - Akzent1 2 5 6 2 2" xfId="8304" xr:uid="{00000000-0005-0000-0000-0000D9400000}"/>
    <cellStyle name="40 % - Akzent1 2 5 6 2 2 2" xfId="41604" xr:uid="{00000000-0005-0000-0000-0000DA400000}"/>
    <cellStyle name="40 % - Akzent1 2 5 6 2 3" xfId="30783" xr:uid="{00000000-0005-0000-0000-0000DB400000}"/>
    <cellStyle name="40 % - Akzent1 2 5 6 3" xfId="8305" xr:uid="{00000000-0005-0000-0000-0000DC400000}"/>
    <cellStyle name="40 % - Akzent1 2 5 6 3 2" xfId="36204" xr:uid="{00000000-0005-0000-0000-0000DD400000}"/>
    <cellStyle name="40 % - Akzent1 2 5 6 4" xfId="25382" xr:uid="{00000000-0005-0000-0000-0000DE400000}"/>
    <cellStyle name="40 % - Akzent1 2 5 7" xfId="8306" xr:uid="{00000000-0005-0000-0000-0000DF400000}"/>
    <cellStyle name="40 % - Akzent1 2 5 7 2" xfId="8307" xr:uid="{00000000-0005-0000-0000-0000E0400000}"/>
    <cellStyle name="40 % - Akzent1 2 5 7 2 2" xfId="8308" xr:uid="{00000000-0005-0000-0000-0000E1400000}"/>
    <cellStyle name="40 % - Akzent1 2 5 7 2 2 2" xfId="42278" xr:uid="{00000000-0005-0000-0000-0000E2400000}"/>
    <cellStyle name="40 % - Akzent1 2 5 7 2 3" xfId="31457" xr:uid="{00000000-0005-0000-0000-0000E3400000}"/>
    <cellStyle name="40 % - Akzent1 2 5 7 3" xfId="8309" xr:uid="{00000000-0005-0000-0000-0000E4400000}"/>
    <cellStyle name="40 % - Akzent1 2 5 7 3 2" xfId="36878" xr:uid="{00000000-0005-0000-0000-0000E5400000}"/>
    <cellStyle name="40 % - Akzent1 2 5 7 4" xfId="26056" xr:uid="{00000000-0005-0000-0000-0000E6400000}"/>
    <cellStyle name="40 % - Akzent1 2 5 8" xfId="8310" xr:uid="{00000000-0005-0000-0000-0000E7400000}"/>
    <cellStyle name="40 % - Akzent1 2 5 8 2" xfId="8311" xr:uid="{00000000-0005-0000-0000-0000E8400000}"/>
    <cellStyle name="40 % - Akzent1 2 5 8 2 2" xfId="8312" xr:uid="{00000000-0005-0000-0000-0000E9400000}"/>
    <cellStyle name="40 % - Akzent1 2 5 8 2 2 2" xfId="42971" xr:uid="{00000000-0005-0000-0000-0000EA400000}"/>
    <cellStyle name="40 % - Akzent1 2 5 8 2 3" xfId="32150" xr:uid="{00000000-0005-0000-0000-0000EB400000}"/>
    <cellStyle name="40 % - Akzent1 2 5 8 3" xfId="8313" xr:uid="{00000000-0005-0000-0000-0000EC400000}"/>
    <cellStyle name="40 % - Akzent1 2 5 8 3 2" xfId="37570" xr:uid="{00000000-0005-0000-0000-0000ED400000}"/>
    <cellStyle name="40 % - Akzent1 2 5 8 4" xfId="26749" xr:uid="{00000000-0005-0000-0000-0000EE400000}"/>
    <cellStyle name="40 % - Akzent1 2 5 9" xfId="8314" xr:uid="{00000000-0005-0000-0000-0000EF400000}"/>
    <cellStyle name="40 % - Akzent1 2 5 9 2" xfId="8315" xr:uid="{00000000-0005-0000-0000-0000F0400000}"/>
    <cellStyle name="40 % - Akzent1 2 5 9 2 2" xfId="38246" xr:uid="{00000000-0005-0000-0000-0000F1400000}"/>
    <cellStyle name="40 % - Akzent1 2 5 9 3" xfId="27425" xr:uid="{00000000-0005-0000-0000-0000F2400000}"/>
    <cellStyle name="40 % - Akzent1 2 6" xfId="8316" xr:uid="{00000000-0005-0000-0000-0000F3400000}"/>
    <cellStyle name="40 % - Akzent1 2 6 10" xfId="8317" xr:uid="{00000000-0005-0000-0000-0000F4400000}"/>
    <cellStyle name="40 % - Akzent1 2 6 10 2" xfId="32977" xr:uid="{00000000-0005-0000-0000-0000F5400000}"/>
    <cellStyle name="40 % - Akzent1 2 6 11" xfId="22155" xr:uid="{00000000-0005-0000-0000-0000F6400000}"/>
    <cellStyle name="40 % - Akzent1 2 6 2" xfId="8318" xr:uid="{00000000-0005-0000-0000-0000F7400000}"/>
    <cellStyle name="40 % - Akzent1 2 6 2 2" xfId="8319" xr:uid="{00000000-0005-0000-0000-0000F8400000}"/>
    <cellStyle name="40 % - Akzent1 2 6 2 2 2" xfId="8320" xr:uid="{00000000-0005-0000-0000-0000F9400000}"/>
    <cellStyle name="40 % - Akzent1 2 6 2 2 2 2" xfId="39055" xr:uid="{00000000-0005-0000-0000-0000FA400000}"/>
    <cellStyle name="40 % - Akzent1 2 6 2 2 3" xfId="28234" xr:uid="{00000000-0005-0000-0000-0000FB400000}"/>
    <cellStyle name="40 % - Akzent1 2 6 2 3" xfId="8321" xr:uid="{00000000-0005-0000-0000-0000FC400000}"/>
    <cellStyle name="40 % - Akzent1 2 6 2 3 2" xfId="33655" xr:uid="{00000000-0005-0000-0000-0000FD400000}"/>
    <cellStyle name="40 % - Akzent1 2 6 2 4" xfId="22833" xr:uid="{00000000-0005-0000-0000-0000FE400000}"/>
    <cellStyle name="40 % - Akzent1 2 6 3" xfId="8322" xr:uid="{00000000-0005-0000-0000-0000FF400000}"/>
    <cellStyle name="40 % - Akzent1 2 6 3 2" xfId="8323" xr:uid="{00000000-0005-0000-0000-000000410000}"/>
    <cellStyle name="40 % - Akzent1 2 6 3 2 2" xfId="8324" xr:uid="{00000000-0005-0000-0000-000001410000}"/>
    <cellStyle name="40 % - Akzent1 2 6 3 2 2 2" xfId="39713" xr:uid="{00000000-0005-0000-0000-000002410000}"/>
    <cellStyle name="40 % - Akzent1 2 6 3 2 3" xfId="28892" xr:uid="{00000000-0005-0000-0000-000003410000}"/>
    <cellStyle name="40 % - Akzent1 2 6 3 3" xfId="8325" xr:uid="{00000000-0005-0000-0000-000004410000}"/>
    <cellStyle name="40 % - Akzent1 2 6 3 3 2" xfId="34313" xr:uid="{00000000-0005-0000-0000-000005410000}"/>
    <cellStyle name="40 % - Akzent1 2 6 3 4" xfId="23491" xr:uid="{00000000-0005-0000-0000-000006410000}"/>
    <cellStyle name="40 % - Akzent1 2 6 4" xfId="8326" xr:uid="{00000000-0005-0000-0000-000007410000}"/>
    <cellStyle name="40 % - Akzent1 2 6 4 2" xfId="8327" xr:uid="{00000000-0005-0000-0000-000008410000}"/>
    <cellStyle name="40 % - Akzent1 2 6 4 2 2" xfId="8328" xr:uid="{00000000-0005-0000-0000-000009410000}"/>
    <cellStyle name="40 % - Akzent1 2 6 4 2 2 2" xfId="40387" xr:uid="{00000000-0005-0000-0000-00000A410000}"/>
    <cellStyle name="40 % - Akzent1 2 6 4 2 3" xfId="29566" xr:uid="{00000000-0005-0000-0000-00000B410000}"/>
    <cellStyle name="40 % - Akzent1 2 6 4 3" xfId="8329" xr:uid="{00000000-0005-0000-0000-00000C410000}"/>
    <cellStyle name="40 % - Akzent1 2 6 4 3 2" xfId="34987" xr:uid="{00000000-0005-0000-0000-00000D410000}"/>
    <cellStyle name="40 % - Akzent1 2 6 4 4" xfId="24165" xr:uid="{00000000-0005-0000-0000-00000E410000}"/>
    <cellStyle name="40 % - Akzent1 2 6 5" xfId="8330" xr:uid="{00000000-0005-0000-0000-00000F410000}"/>
    <cellStyle name="40 % - Akzent1 2 6 5 2" xfId="8331" xr:uid="{00000000-0005-0000-0000-000010410000}"/>
    <cellStyle name="40 % - Akzent1 2 6 5 2 2" xfId="8332" xr:uid="{00000000-0005-0000-0000-000011410000}"/>
    <cellStyle name="40 % - Akzent1 2 6 5 2 2 2" xfId="41061" xr:uid="{00000000-0005-0000-0000-000012410000}"/>
    <cellStyle name="40 % - Akzent1 2 6 5 2 3" xfId="30240" xr:uid="{00000000-0005-0000-0000-000013410000}"/>
    <cellStyle name="40 % - Akzent1 2 6 5 3" xfId="8333" xr:uid="{00000000-0005-0000-0000-000014410000}"/>
    <cellStyle name="40 % - Akzent1 2 6 5 3 2" xfId="35661" xr:uid="{00000000-0005-0000-0000-000015410000}"/>
    <cellStyle name="40 % - Akzent1 2 6 5 4" xfId="24839" xr:uid="{00000000-0005-0000-0000-000016410000}"/>
    <cellStyle name="40 % - Akzent1 2 6 6" xfId="8334" xr:uid="{00000000-0005-0000-0000-000017410000}"/>
    <cellStyle name="40 % - Akzent1 2 6 6 2" xfId="8335" xr:uid="{00000000-0005-0000-0000-000018410000}"/>
    <cellStyle name="40 % - Akzent1 2 6 6 2 2" xfId="8336" xr:uid="{00000000-0005-0000-0000-000019410000}"/>
    <cellStyle name="40 % - Akzent1 2 6 6 2 2 2" xfId="41735" xr:uid="{00000000-0005-0000-0000-00001A410000}"/>
    <cellStyle name="40 % - Akzent1 2 6 6 2 3" xfId="30914" xr:uid="{00000000-0005-0000-0000-00001B410000}"/>
    <cellStyle name="40 % - Akzent1 2 6 6 3" xfId="8337" xr:uid="{00000000-0005-0000-0000-00001C410000}"/>
    <cellStyle name="40 % - Akzent1 2 6 6 3 2" xfId="36335" xr:uid="{00000000-0005-0000-0000-00001D410000}"/>
    <cellStyle name="40 % - Akzent1 2 6 6 4" xfId="25513" xr:uid="{00000000-0005-0000-0000-00001E410000}"/>
    <cellStyle name="40 % - Akzent1 2 6 7" xfId="8338" xr:uid="{00000000-0005-0000-0000-00001F410000}"/>
    <cellStyle name="40 % - Akzent1 2 6 7 2" xfId="8339" xr:uid="{00000000-0005-0000-0000-000020410000}"/>
    <cellStyle name="40 % - Akzent1 2 6 7 2 2" xfId="8340" xr:uid="{00000000-0005-0000-0000-000021410000}"/>
    <cellStyle name="40 % - Akzent1 2 6 7 2 2 2" xfId="42409" xr:uid="{00000000-0005-0000-0000-000022410000}"/>
    <cellStyle name="40 % - Akzent1 2 6 7 2 3" xfId="31588" xr:uid="{00000000-0005-0000-0000-000023410000}"/>
    <cellStyle name="40 % - Akzent1 2 6 7 3" xfId="8341" xr:uid="{00000000-0005-0000-0000-000024410000}"/>
    <cellStyle name="40 % - Akzent1 2 6 7 3 2" xfId="37009" xr:uid="{00000000-0005-0000-0000-000025410000}"/>
    <cellStyle name="40 % - Akzent1 2 6 7 4" xfId="26187" xr:uid="{00000000-0005-0000-0000-000026410000}"/>
    <cellStyle name="40 % - Akzent1 2 6 8" xfId="8342" xr:uid="{00000000-0005-0000-0000-000027410000}"/>
    <cellStyle name="40 % - Akzent1 2 6 8 2" xfId="8343" xr:uid="{00000000-0005-0000-0000-000028410000}"/>
    <cellStyle name="40 % - Akzent1 2 6 8 2 2" xfId="8344" xr:uid="{00000000-0005-0000-0000-000029410000}"/>
    <cellStyle name="40 % - Akzent1 2 6 8 2 2 2" xfId="43102" xr:uid="{00000000-0005-0000-0000-00002A410000}"/>
    <cellStyle name="40 % - Akzent1 2 6 8 2 3" xfId="32281" xr:uid="{00000000-0005-0000-0000-00002B410000}"/>
    <cellStyle name="40 % - Akzent1 2 6 8 3" xfId="8345" xr:uid="{00000000-0005-0000-0000-00002C410000}"/>
    <cellStyle name="40 % - Akzent1 2 6 8 3 2" xfId="37701" xr:uid="{00000000-0005-0000-0000-00002D410000}"/>
    <cellStyle name="40 % - Akzent1 2 6 8 4" xfId="26880" xr:uid="{00000000-0005-0000-0000-00002E410000}"/>
    <cellStyle name="40 % - Akzent1 2 6 9" xfId="8346" xr:uid="{00000000-0005-0000-0000-00002F410000}"/>
    <cellStyle name="40 % - Akzent1 2 6 9 2" xfId="8347" xr:uid="{00000000-0005-0000-0000-000030410000}"/>
    <cellStyle name="40 % - Akzent1 2 6 9 2 2" xfId="38377" xr:uid="{00000000-0005-0000-0000-000031410000}"/>
    <cellStyle name="40 % - Akzent1 2 6 9 3" xfId="27556" xr:uid="{00000000-0005-0000-0000-000032410000}"/>
    <cellStyle name="40 % - Akzent1 2 7" xfId="8348" xr:uid="{00000000-0005-0000-0000-000033410000}"/>
    <cellStyle name="40 % - Akzent1 2 7 2" xfId="8349" xr:uid="{00000000-0005-0000-0000-000034410000}"/>
    <cellStyle name="40 % - Akzent1 2 7 2 2" xfId="8350" xr:uid="{00000000-0005-0000-0000-000035410000}"/>
    <cellStyle name="40 % - Akzent1 2 7 2 2 2" xfId="38660" xr:uid="{00000000-0005-0000-0000-000036410000}"/>
    <cellStyle name="40 % - Akzent1 2 7 2 3" xfId="27839" xr:uid="{00000000-0005-0000-0000-000037410000}"/>
    <cellStyle name="40 % - Akzent1 2 7 3" xfId="8351" xr:uid="{00000000-0005-0000-0000-000038410000}"/>
    <cellStyle name="40 % - Akzent1 2 7 3 2" xfId="33260" xr:uid="{00000000-0005-0000-0000-000039410000}"/>
    <cellStyle name="40 % - Akzent1 2 7 4" xfId="22438" xr:uid="{00000000-0005-0000-0000-00003A410000}"/>
    <cellStyle name="40 % - Akzent1 2 8" xfId="8352" xr:uid="{00000000-0005-0000-0000-00003B410000}"/>
    <cellStyle name="40 % - Akzent1 2 8 2" xfId="8353" xr:uid="{00000000-0005-0000-0000-00003C410000}"/>
    <cellStyle name="40 % - Akzent1 2 8 2 2" xfId="8354" xr:uid="{00000000-0005-0000-0000-00003D410000}"/>
    <cellStyle name="40 % - Akzent1 2 8 2 2 2" xfId="39318" xr:uid="{00000000-0005-0000-0000-00003E410000}"/>
    <cellStyle name="40 % - Akzent1 2 8 2 3" xfId="28497" xr:uid="{00000000-0005-0000-0000-00003F410000}"/>
    <cellStyle name="40 % - Akzent1 2 8 3" xfId="8355" xr:uid="{00000000-0005-0000-0000-000040410000}"/>
    <cellStyle name="40 % - Akzent1 2 8 3 2" xfId="33918" xr:uid="{00000000-0005-0000-0000-000041410000}"/>
    <cellStyle name="40 % - Akzent1 2 8 4" xfId="23096" xr:uid="{00000000-0005-0000-0000-000042410000}"/>
    <cellStyle name="40 % - Akzent1 2 9" xfId="8356" xr:uid="{00000000-0005-0000-0000-000043410000}"/>
    <cellStyle name="40 % - Akzent1 2 9 2" xfId="8357" xr:uid="{00000000-0005-0000-0000-000044410000}"/>
    <cellStyle name="40 % - Akzent1 2 9 2 2" xfId="8358" xr:uid="{00000000-0005-0000-0000-000045410000}"/>
    <cellStyle name="40 % - Akzent1 2 9 2 2 2" xfId="39994" xr:uid="{00000000-0005-0000-0000-000046410000}"/>
    <cellStyle name="40 % - Akzent1 2 9 2 3" xfId="29173" xr:uid="{00000000-0005-0000-0000-000047410000}"/>
    <cellStyle name="40 % - Akzent1 2 9 3" xfId="8359" xr:uid="{00000000-0005-0000-0000-000048410000}"/>
    <cellStyle name="40 % - Akzent1 2 9 3 2" xfId="34594" xr:uid="{00000000-0005-0000-0000-000049410000}"/>
    <cellStyle name="40 % - Akzent1 2 9 4" xfId="23772" xr:uid="{00000000-0005-0000-0000-00004A410000}"/>
    <cellStyle name="40 % - Akzent1 3" xfId="8360" xr:uid="{00000000-0005-0000-0000-00004B410000}"/>
    <cellStyle name="40 % - Akzent1 3 10" xfId="8361" xr:uid="{00000000-0005-0000-0000-00004C410000}"/>
    <cellStyle name="40 % - Akzent1 3 10 2" xfId="8362" xr:uid="{00000000-0005-0000-0000-00004D410000}"/>
    <cellStyle name="40 % - Akzent1 3 10 2 2" xfId="8363" xr:uid="{00000000-0005-0000-0000-00004E410000}"/>
    <cellStyle name="40 % - Akzent1 3 10 2 2 2" xfId="41354" xr:uid="{00000000-0005-0000-0000-00004F410000}"/>
    <cellStyle name="40 % - Akzent1 3 10 2 3" xfId="30533" xr:uid="{00000000-0005-0000-0000-000050410000}"/>
    <cellStyle name="40 % - Akzent1 3 10 3" xfId="8364" xr:uid="{00000000-0005-0000-0000-000051410000}"/>
    <cellStyle name="40 % - Akzent1 3 10 3 2" xfId="35954" xr:uid="{00000000-0005-0000-0000-000052410000}"/>
    <cellStyle name="40 % - Akzent1 3 10 4" xfId="25132" xr:uid="{00000000-0005-0000-0000-000053410000}"/>
    <cellStyle name="40 % - Akzent1 3 11" xfId="8365" xr:uid="{00000000-0005-0000-0000-000054410000}"/>
    <cellStyle name="40 % - Akzent1 3 11 2" xfId="8366" xr:uid="{00000000-0005-0000-0000-000055410000}"/>
    <cellStyle name="40 % - Akzent1 3 11 2 2" xfId="8367" xr:uid="{00000000-0005-0000-0000-000056410000}"/>
    <cellStyle name="40 % - Akzent1 3 11 2 2 2" xfId="42028" xr:uid="{00000000-0005-0000-0000-000057410000}"/>
    <cellStyle name="40 % - Akzent1 3 11 2 3" xfId="31207" xr:uid="{00000000-0005-0000-0000-000058410000}"/>
    <cellStyle name="40 % - Akzent1 3 11 3" xfId="8368" xr:uid="{00000000-0005-0000-0000-000059410000}"/>
    <cellStyle name="40 % - Akzent1 3 11 3 2" xfId="36628" xr:uid="{00000000-0005-0000-0000-00005A410000}"/>
    <cellStyle name="40 % - Akzent1 3 11 4" xfId="25806" xr:uid="{00000000-0005-0000-0000-00005B410000}"/>
    <cellStyle name="40 % - Akzent1 3 12" xfId="8369" xr:uid="{00000000-0005-0000-0000-00005C410000}"/>
    <cellStyle name="40 % - Akzent1 3 12 2" xfId="8370" xr:uid="{00000000-0005-0000-0000-00005D410000}"/>
    <cellStyle name="40 % - Akzent1 3 12 2 2" xfId="8371" xr:uid="{00000000-0005-0000-0000-00005E410000}"/>
    <cellStyle name="40 % - Akzent1 3 12 2 2 2" xfId="42721" xr:uid="{00000000-0005-0000-0000-00005F410000}"/>
    <cellStyle name="40 % - Akzent1 3 12 2 3" xfId="31900" xr:uid="{00000000-0005-0000-0000-000060410000}"/>
    <cellStyle name="40 % - Akzent1 3 12 3" xfId="8372" xr:uid="{00000000-0005-0000-0000-000061410000}"/>
    <cellStyle name="40 % - Akzent1 3 12 3 2" xfId="37320" xr:uid="{00000000-0005-0000-0000-000062410000}"/>
    <cellStyle name="40 % - Akzent1 3 12 4" xfId="26499" xr:uid="{00000000-0005-0000-0000-000063410000}"/>
    <cellStyle name="40 % - Akzent1 3 13" xfId="8373" xr:uid="{00000000-0005-0000-0000-000064410000}"/>
    <cellStyle name="40 % - Akzent1 3 13 2" xfId="8374" xr:uid="{00000000-0005-0000-0000-000065410000}"/>
    <cellStyle name="40 % - Akzent1 3 13 2 2" xfId="37996" xr:uid="{00000000-0005-0000-0000-000066410000}"/>
    <cellStyle name="40 % - Akzent1 3 13 3" xfId="27175" xr:uid="{00000000-0005-0000-0000-000067410000}"/>
    <cellStyle name="40 % - Akzent1 3 14" xfId="8375" xr:uid="{00000000-0005-0000-0000-000068410000}"/>
    <cellStyle name="40 % - Akzent1 3 14 2" xfId="32596" xr:uid="{00000000-0005-0000-0000-000069410000}"/>
    <cellStyle name="40 % - Akzent1 3 15" xfId="21774" xr:uid="{00000000-0005-0000-0000-00006A410000}"/>
    <cellStyle name="40 % - Akzent1 3 2" xfId="8376" xr:uid="{00000000-0005-0000-0000-00006B410000}"/>
    <cellStyle name="40 % - Akzent1 3 2 10" xfId="8377" xr:uid="{00000000-0005-0000-0000-00006C410000}"/>
    <cellStyle name="40 % - Akzent1 3 2 10 2" xfId="8378" xr:uid="{00000000-0005-0000-0000-00006D410000}"/>
    <cellStyle name="40 % - Akzent1 3 2 10 2 2" xfId="8379" xr:uid="{00000000-0005-0000-0000-00006E410000}"/>
    <cellStyle name="40 % - Akzent1 3 2 10 2 2 2" xfId="42093" xr:uid="{00000000-0005-0000-0000-00006F410000}"/>
    <cellStyle name="40 % - Akzent1 3 2 10 2 3" xfId="31272" xr:uid="{00000000-0005-0000-0000-000070410000}"/>
    <cellStyle name="40 % - Akzent1 3 2 10 3" xfId="8380" xr:uid="{00000000-0005-0000-0000-000071410000}"/>
    <cellStyle name="40 % - Akzent1 3 2 10 3 2" xfId="36693" xr:uid="{00000000-0005-0000-0000-000072410000}"/>
    <cellStyle name="40 % - Akzent1 3 2 10 4" xfId="25871" xr:uid="{00000000-0005-0000-0000-000073410000}"/>
    <cellStyle name="40 % - Akzent1 3 2 11" xfId="8381" xr:uid="{00000000-0005-0000-0000-000074410000}"/>
    <cellStyle name="40 % - Akzent1 3 2 11 2" xfId="8382" xr:uid="{00000000-0005-0000-0000-000075410000}"/>
    <cellStyle name="40 % - Akzent1 3 2 11 2 2" xfId="8383" xr:uid="{00000000-0005-0000-0000-000076410000}"/>
    <cellStyle name="40 % - Akzent1 3 2 11 2 2 2" xfId="42786" xr:uid="{00000000-0005-0000-0000-000077410000}"/>
    <cellStyle name="40 % - Akzent1 3 2 11 2 3" xfId="31965" xr:uid="{00000000-0005-0000-0000-000078410000}"/>
    <cellStyle name="40 % - Akzent1 3 2 11 3" xfId="8384" xr:uid="{00000000-0005-0000-0000-000079410000}"/>
    <cellStyle name="40 % - Akzent1 3 2 11 3 2" xfId="37385" xr:uid="{00000000-0005-0000-0000-00007A410000}"/>
    <cellStyle name="40 % - Akzent1 3 2 11 4" xfId="26564" xr:uid="{00000000-0005-0000-0000-00007B410000}"/>
    <cellStyle name="40 % - Akzent1 3 2 12" xfId="8385" xr:uid="{00000000-0005-0000-0000-00007C410000}"/>
    <cellStyle name="40 % - Akzent1 3 2 12 2" xfId="8386" xr:uid="{00000000-0005-0000-0000-00007D410000}"/>
    <cellStyle name="40 % - Akzent1 3 2 12 2 2" xfId="38061" xr:uid="{00000000-0005-0000-0000-00007E410000}"/>
    <cellStyle name="40 % - Akzent1 3 2 12 3" xfId="27240" xr:uid="{00000000-0005-0000-0000-00007F410000}"/>
    <cellStyle name="40 % - Akzent1 3 2 13" xfId="8387" xr:uid="{00000000-0005-0000-0000-000080410000}"/>
    <cellStyle name="40 % - Akzent1 3 2 13 2" xfId="32661" xr:uid="{00000000-0005-0000-0000-000081410000}"/>
    <cellStyle name="40 % - Akzent1 3 2 14" xfId="21839" xr:uid="{00000000-0005-0000-0000-000082410000}"/>
    <cellStyle name="40 % - Akzent1 3 2 2" xfId="8388" xr:uid="{00000000-0005-0000-0000-000083410000}"/>
    <cellStyle name="40 % - Akzent1 3 2 2 10" xfId="8389" xr:uid="{00000000-0005-0000-0000-000084410000}"/>
    <cellStyle name="40 % - Akzent1 3 2 2 10 2" xfId="8390" xr:uid="{00000000-0005-0000-0000-000085410000}"/>
    <cellStyle name="40 % - Akzent1 3 2 2 10 2 2" xfId="38193" xr:uid="{00000000-0005-0000-0000-000086410000}"/>
    <cellStyle name="40 % - Akzent1 3 2 2 10 3" xfId="27372" xr:uid="{00000000-0005-0000-0000-000087410000}"/>
    <cellStyle name="40 % - Akzent1 3 2 2 11" xfId="8391" xr:uid="{00000000-0005-0000-0000-000088410000}"/>
    <cellStyle name="40 % - Akzent1 3 2 2 11 2" xfId="32793" xr:uid="{00000000-0005-0000-0000-000089410000}"/>
    <cellStyle name="40 % - Akzent1 3 2 2 12" xfId="21971" xr:uid="{00000000-0005-0000-0000-00008A410000}"/>
    <cellStyle name="40 % - Akzent1 3 2 2 2" xfId="8392" xr:uid="{00000000-0005-0000-0000-00008B410000}"/>
    <cellStyle name="40 % - Akzent1 3 2 2 2 10" xfId="8393" xr:uid="{00000000-0005-0000-0000-00008C410000}"/>
    <cellStyle name="40 % - Akzent1 3 2 2 2 10 2" xfId="33188" xr:uid="{00000000-0005-0000-0000-00008D410000}"/>
    <cellStyle name="40 % - Akzent1 3 2 2 2 11" xfId="22366" xr:uid="{00000000-0005-0000-0000-00008E410000}"/>
    <cellStyle name="40 % - Akzent1 3 2 2 2 2" xfId="8394" xr:uid="{00000000-0005-0000-0000-00008F410000}"/>
    <cellStyle name="40 % - Akzent1 3 2 2 2 2 2" xfId="8395" xr:uid="{00000000-0005-0000-0000-000090410000}"/>
    <cellStyle name="40 % - Akzent1 3 2 2 2 2 2 2" xfId="8396" xr:uid="{00000000-0005-0000-0000-000091410000}"/>
    <cellStyle name="40 % - Akzent1 3 2 2 2 2 2 2 2" xfId="39266" xr:uid="{00000000-0005-0000-0000-000092410000}"/>
    <cellStyle name="40 % - Akzent1 3 2 2 2 2 2 3" xfId="28445" xr:uid="{00000000-0005-0000-0000-000093410000}"/>
    <cellStyle name="40 % - Akzent1 3 2 2 2 2 3" xfId="8397" xr:uid="{00000000-0005-0000-0000-000094410000}"/>
    <cellStyle name="40 % - Akzent1 3 2 2 2 2 3 2" xfId="33866" xr:uid="{00000000-0005-0000-0000-000095410000}"/>
    <cellStyle name="40 % - Akzent1 3 2 2 2 2 4" xfId="23044" xr:uid="{00000000-0005-0000-0000-000096410000}"/>
    <cellStyle name="40 % - Akzent1 3 2 2 2 3" xfId="8398" xr:uid="{00000000-0005-0000-0000-000097410000}"/>
    <cellStyle name="40 % - Akzent1 3 2 2 2 3 2" xfId="8399" xr:uid="{00000000-0005-0000-0000-000098410000}"/>
    <cellStyle name="40 % - Akzent1 3 2 2 2 3 2 2" xfId="8400" xr:uid="{00000000-0005-0000-0000-000099410000}"/>
    <cellStyle name="40 % - Akzent1 3 2 2 2 3 2 2 2" xfId="39924" xr:uid="{00000000-0005-0000-0000-00009A410000}"/>
    <cellStyle name="40 % - Akzent1 3 2 2 2 3 2 3" xfId="29103" xr:uid="{00000000-0005-0000-0000-00009B410000}"/>
    <cellStyle name="40 % - Akzent1 3 2 2 2 3 3" xfId="8401" xr:uid="{00000000-0005-0000-0000-00009C410000}"/>
    <cellStyle name="40 % - Akzent1 3 2 2 2 3 3 2" xfId="34524" xr:uid="{00000000-0005-0000-0000-00009D410000}"/>
    <cellStyle name="40 % - Akzent1 3 2 2 2 3 4" xfId="23702" xr:uid="{00000000-0005-0000-0000-00009E410000}"/>
    <cellStyle name="40 % - Akzent1 3 2 2 2 4" xfId="8402" xr:uid="{00000000-0005-0000-0000-00009F410000}"/>
    <cellStyle name="40 % - Akzent1 3 2 2 2 4 2" xfId="8403" xr:uid="{00000000-0005-0000-0000-0000A0410000}"/>
    <cellStyle name="40 % - Akzent1 3 2 2 2 4 2 2" xfId="8404" xr:uid="{00000000-0005-0000-0000-0000A1410000}"/>
    <cellStyle name="40 % - Akzent1 3 2 2 2 4 2 2 2" xfId="40598" xr:uid="{00000000-0005-0000-0000-0000A2410000}"/>
    <cellStyle name="40 % - Akzent1 3 2 2 2 4 2 3" xfId="29777" xr:uid="{00000000-0005-0000-0000-0000A3410000}"/>
    <cellStyle name="40 % - Akzent1 3 2 2 2 4 3" xfId="8405" xr:uid="{00000000-0005-0000-0000-0000A4410000}"/>
    <cellStyle name="40 % - Akzent1 3 2 2 2 4 3 2" xfId="35198" xr:uid="{00000000-0005-0000-0000-0000A5410000}"/>
    <cellStyle name="40 % - Akzent1 3 2 2 2 4 4" xfId="24376" xr:uid="{00000000-0005-0000-0000-0000A6410000}"/>
    <cellStyle name="40 % - Akzent1 3 2 2 2 5" xfId="8406" xr:uid="{00000000-0005-0000-0000-0000A7410000}"/>
    <cellStyle name="40 % - Akzent1 3 2 2 2 5 2" xfId="8407" xr:uid="{00000000-0005-0000-0000-0000A8410000}"/>
    <cellStyle name="40 % - Akzent1 3 2 2 2 5 2 2" xfId="8408" xr:uid="{00000000-0005-0000-0000-0000A9410000}"/>
    <cellStyle name="40 % - Akzent1 3 2 2 2 5 2 2 2" xfId="41272" xr:uid="{00000000-0005-0000-0000-0000AA410000}"/>
    <cellStyle name="40 % - Akzent1 3 2 2 2 5 2 3" xfId="30451" xr:uid="{00000000-0005-0000-0000-0000AB410000}"/>
    <cellStyle name="40 % - Akzent1 3 2 2 2 5 3" xfId="8409" xr:uid="{00000000-0005-0000-0000-0000AC410000}"/>
    <cellStyle name="40 % - Akzent1 3 2 2 2 5 3 2" xfId="35872" xr:uid="{00000000-0005-0000-0000-0000AD410000}"/>
    <cellStyle name="40 % - Akzent1 3 2 2 2 5 4" xfId="25050" xr:uid="{00000000-0005-0000-0000-0000AE410000}"/>
    <cellStyle name="40 % - Akzent1 3 2 2 2 6" xfId="8410" xr:uid="{00000000-0005-0000-0000-0000AF410000}"/>
    <cellStyle name="40 % - Akzent1 3 2 2 2 6 2" xfId="8411" xr:uid="{00000000-0005-0000-0000-0000B0410000}"/>
    <cellStyle name="40 % - Akzent1 3 2 2 2 6 2 2" xfId="8412" xr:uid="{00000000-0005-0000-0000-0000B1410000}"/>
    <cellStyle name="40 % - Akzent1 3 2 2 2 6 2 2 2" xfId="41946" xr:uid="{00000000-0005-0000-0000-0000B2410000}"/>
    <cellStyle name="40 % - Akzent1 3 2 2 2 6 2 3" xfId="31125" xr:uid="{00000000-0005-0000-0000-0000B3410000}"/>
    <cellStyle name="40 % - Akzent1 3 2 2 2 6 3" xfId="8413" xr:uid="{00000000-0005-0000-0000-0000B4410000}"/>
    <cellStyle name="40 % - Akzent1 3 2 2 2 6 3 2" xfId="36546" xr:uid="{00000000-0005-0000-0000-0000B5410000}"/>
    <cellStyle name="40 % - Akzent1 3 2 2 2 6 4" xfId="25724" xr:uid="{00000000-0005-0000-0000-0000B6410000}"/>
    <cellStyle name="40 % - Akzent1 3 2 2 2 7" xfId="8414" xr:uid="{00000000-0005-0000-0000-0000B7410000}"/>
    <cellStyle name="40 % - Akzent1 3 2 2 2 7 2" xfId="8415" xr:uid="{00000000-0005-0000-0000-0000B8410000}"/>
    <cellStyle name="40 % - Akzent1 3 2 2 2 7 2 2" xfId="8416" xr:uid="{00000000-0005-0000-0000-0000B9410000}"/>
    <cellStyle name="40 % - Akzent1 3 2 2 2 7 2 2 2" xfId="42620" xr:uid="{00000000-0005-0000-0000-0000BA410000}"/>
    <cellStyle name="40 % - Akzent1 3 2 2 2 7 2 3" xfId="31799" xr:uid="{00000000-0005-0000-0000-0000BB410000}"/>
    <cellStyle name="40 % - Akzent1 3 2 2 2 7 3" xfId="8417" xr:uid="{00000000-0005-0000-0000-0000BC410000}"/>
    <cellStyle name="40 % - Akzent1 3 2 2 2 7 3 2" xfId="37220" xr:uid="{00000000-0005-0000-0000-0000BD410000}"/>
    <cellStyle name="40 % - Akzent1 3 2 2 2 7 4" xfId="26398" xr:uid="{00000000-0005-0000-0000-0000BE410000}"/>
    <cellStyle name="40 % - Akzent1 3 2 2 2 8" xfId="8418" xr:uid="{00000000-0005-0000-0000-0000BF410000}"/>
    <cellStyle name="40 % - Akzent1 3 2 2 2 8 2" xfId="8419" xr:uid="{00000000-0005-0000-0000-0000C0410000}"/>
    <cellStyle name="40 % - Akzent1 3 2 2 2 8 2 2" xfId="8420" xr:uid="{00000000-0005-0000-0000-0000C1410000}"/>
    <cellStyle name="40 % - Akzent1 3 2 2 2 8 2 2 2" xfId="43313" xr:uid="{00000000-0005-0000-0000-0000C2410000}"/>
    <cellStyle name="40 % - Akzent1 3 2 2 2 8 2 3" xfId="32492" xr:uid="{00000000-0005-0000-0000-0000C3410000}"/>
    <cellStyle name="40 % - Akzent1 3 2 2 2 8 3" xfId="8421" xr:uid="{00000000-0005-0000-0000-0000C4410000}"/>
    <cellStyle name="40 % - Akzent1 3 2 2 2 8 3 2" xfId="37912" xr:uid="{00000000-0005-0000-0000-0000C5410000}"/>
    <cellStyle name="40 % - Akzent1 3 2 2 2 8 4" xfId="27091" xr:uid="{00000000-0005-0000-0000-0000C6410000}"/>
    <cellStyle name="40 % - Akzent1 3 2 2 2 9" xfId="8422" xr:uid="{00000000-0005-0000-0000-0000C7410000}"/>
    <cellStyle name="40 % - Akzent1 3 2 2 2 9 2" xfId="8423" xr:uid="{00000000-0005-0000-0000-0000C8410000}"/>
    <cellStyle name="40 % - Akzent1 3 2 2 2 9 2 2" xfId="38588" xr:uid="{00000000-0005-0000-0000-0000C9410000}"/>
    <cellStyle name="40 % - Akzent1 3 2 2 2 9 3" xfId="27767" xr:uid="{00000000-0005-0000-0000-0000CA410000}"/>
    <cellStyle name="40 % - Akzent1 3 2 2 3" xfId="8424" xr:uid="{00000000-0005-0000-0000-0000CB410000}"/>
    <cellStyle name="40 % - Akzent1 3 2 2 3 2" xfId="8425" xr:uid="{00000000-0005-0000-0000-0000CC410000}"/>
    <cellStyle name="40 % - Akzent1 3 2 2 3 2 2" xfId="8426" xr:uid="{00000000-0005-0000-0000-0000CD410000}"/>
    <cellStyle name="40 % - Akzent1 3 2 2 3 2 2 2" xfId="38871" xr:uid="{00000000-0005-0000-0000-0000CE410000}"/>
    <cellStyle name="40 % - Akzent1 3 2 2 3 2 3" xfId="28050" xr:uid="{00000000-0005-0000-0000-0000CF410000}"/>
    <cellStyle name="40 % - Akzent1 3 2 2 3 3" xfId="8427" xr:uid="{00000000-0005-0000-0000-0000D0410000}"/>
    <cellStyle name="40 % - Akzent1 3 2 2 3 3 2" xfId="33471" xr:uid="{00000000-0005-0000-0000-0000D1410000}"/>
    <cellStyle name="40 % - Akzent1 3 2 2 3 4" xfId="22649" xr:uid="{00000000-0005-0000-0000-0000D2410000}"/>
    <cellStyle name="40 % - Akzent1 3 2 2 4" xfId="8428" xr:uid="{00000000-0005-0000-0000-0000D3410000}"/>
    <cellStyle name="40 % - Akzent1 3 2 2 4 2" xfId="8429" xr:uid="{00000000-0005-0000-0000-0000D4410000}"/>
    <cellStyle name="40 % - Akzent1 3 2 2 4 2 2" xfId="8430" xr:uid="{00000000-0005-0000-0000-0000D5410000}"/>
    <cellStyle name="40 % - Akzent1 3 2 2 4 2 2 2" xfId="39529" xr:uid="{00000000-0005-0000-0000-0000D6410000}"/>
    <cellStyle name="40 % - Akzent1 3 2 2 4 2 3" xfId="28708" xr:uid="{00000000-0005-0000-0000-0000D7410000}"/>
    <cellStyle name="40 % - Akzent1 3 2 2 4 3" xfId="8431" xr:uid="{00000000-0005-0000-0000-0000D8410000}"/>
    <cellStyle name="40 % - Akzent1 3 2 2 4 3 2" xfId="34129" xr:uid="{00000000-0005-0000-0000-0000D9410000}"/>
    <cellStyle name="40 % - Akzent1 3 2 2 4 4" xfId="23307" xr:uid="{00000000-0005-0000-0000-0000DA410000}"/>
    <cellStyle name="40 % - Akzent1 3 2 2 5" xfId="8432" xr:uid="{00000000-0005-0000-0000-0000DB410000}"/>
    <cellStyle name="40 % - Akzent1 3 2 2 5 2" xfId="8433" xr:uid="{00000000-0005-0000-0000-0000DC410000}"/>
    <cellStyle name="40 % - Akzent1 3 2 2 5 2 2" xfId="8434" xr:uid="{00000000-0005-0000-0000-0000DD410000}"/>
    <cellStyle name="40 % - Akzent1 3 2 2 5 2 2 2" xfId="40203" xr:uid="{00000000-0005-0000-0000-0000DE410000}"/>
    <cellStyle name="40 % - Akzent1 3 2 2 5 2 3" xfId="29382" xr:uid="{00000000-0005-0000-0000-0000DF410000}"/>
    <cellStyle name="40 % - Akzent1 3 2 2 5 3" xfId="8435" xr:uid="{00000000-0005-0000-0000-0000E0410000}"/>
    <cellStyle name="40 % - Akzent1 3 2 2 5 3 2" xfId="34803" xr:uid="{00000000-0005-0000-0000-0000E1410000}"/>
    <cellStyle name="40 % - Akzent1 3 2 2 5 4" xfId="23981" xr:uid="{00000000-0005-0000-0000-0000E2410000}"/>
    <cellStyle name="40 % - Akzent1 3 2 2 6" xfId="8436" xr:uid="{00000000-0005-0000-0000-0000E3410000}"/>
    <cellStyle name="40 % - Akzent1 3 2 2 6 2" xfId="8437" xr:uid="{00000000-0005-0000-0000-0000E4410000}"/>
    <cellStyle name="40 % - Akzent1 3 2 2 6 2 2" xfId="8438" xr:uid="{00000000-0005-0000-0000-0000E5410000}"/>
    <cellStyle name="40 % - Akzent1 3 2 2 6 2 2 2" xfId="40877" xr:uid="{00000000-0005-0000-0000-0000E6410000}"/>
    <cellStyle name="40 % - Akzent1 3 2 2 6 2 3" xfId="30056" xr:uid="{00000000-0005-0000-0000-0000E7410000}"/>
    <cellStyle name="40 % - Akzent1 3 2 2 6 3" xfId="8439" xr:uid="{00000000-0005-0000-0000-0000E8410000}"/>
    <cellStyle name="40 % - Akzent1 3 2 2 6 3 2" xfId="35477" xr:uid="{00000000-0005-0000-0000-0000E9410000}"/>
    <cellStyle name="40 % - Akzent1 3 2 2 6 4" xfId="24655" xr:uid="{00000000-0005-0000-0000-0000EA410000}"/>
    <cellStyle name="40 % - Akzent1 3 2 2 7" xfId="8440" xr:uid="{00000000-0005-0000-0000-0000EB410000}"/>
    <cellStyle name="40 % - Akzent1 3 2 2 7 2" xfId="8441" xr:uid="{00000000-0005-0000-0000-0000EC410000}"/>
    <cellStyle name="40 % - Akzent1 3 2 2 7 2 2" xfId="8442" xr:uid="{00000000-0005-0000-0000-0000ED410000}"/>
    <cellStyle name="40 % - Akzent1 3 2 2 7 2 2 2" xfId="41551" xr:uid="{00000000-0005-0000-0000-0000EE410000}"/>
    <cellStyle name="40 % - Akzent1 3 2 2 7 2 3" xfId="30730" xr:uid="{00000000-0005-0000-0000-0000EF410000}"/>
    <cellStyle name="40 % - Akzent1 3 2 2 7 3" xfId="8443" xr:uid="{00000000-0005-0000-0000-0000F0410000}"/>
    <cellStyle name="40 % - Akzent1 3 2 2 7 3 2" xfId="36151" xr:uid="{00000000-0005-0000-0000-0000F1410000}"/>
    <cellStyle name="40 % - Akzent1 3 2 2 7 4" xfId="25329" xr:uid="{00000000-0005-0000-0000-0000F2410000}"/>
    <cellStyle name="40 % - Akzent1 3 2 2 8" xfId="8444" xr:uid="{00000000-0005-0000-0000-0000F3410000}"/>
    <cellStyle name="40 % - Akzent1 3 2 2 8 2" xfId="8445" xr:uid="{00000000-0005-0000-0000-0000F4410000}"/>
    <cellStyle name="40 % - Akzent1 3 2 2 8 2 2" xfId="8446" xr:uid="{00000000-0005-0000-0000-0000F5410000}"/>
    <cellStyle name="40 % - Akzent1 3 2 2 8 2 2 2" xfId="42225" xr:uid="{00000000-0005-0000-0000-0000F6410000}"/>
    <cellStyle name="40 % - Akzent1 3 2 2 8 2 3" xfId="31404" xr:uid="{00000000-0005-0000-0000-0000F7410000}"/>
    <cellStyle name="40 % - Akzent1 3 2 2 8 3" xfId="8447" xr:uid="{00000000-0005-0000-0000-0000F8410000}"/>
    <cellStyle name="40 % - Akzent1 3 2 2 8 3 2" xfId="36825" xr:uid="{00000000-0005-0000-0000-0000F9410000}"/>
    <cellStyle name="40 % - Akzent1 3 2 2 8 4" xfId="26003" xr:uid="{00000000-0005-0000-0000-0000FA410000}"/>
    <cellStyle name="40 % - Akzent1 3 2 2 9" xfId="8448" xr:uid="{00000000-0005-0000-0000-0000FB410000}"/>
    <cellStyle name="40 % - Akzent1 3 2 2 9 2" xfId="8449" xr:uid="{00000000-0005-0000-0000-0000FC410000}"/>
    <cellStyle name="40 % - Akzent1 3 2 2 9 2 2" xfId="8450" xr:uid="{00000000-0005-0000-0000-0000FD410000}"/>
    <cellStyle name="40 % - Akzent1 3 2 2 9 2 2 2" xfId="42918" xr:uid="{00000000-0005-0000-0000-0000FE410000}"/>
    <cellStyle name="40 % - Akzent1 3 2 2 9 2 3" xfId="32097" xr:uid="{00000000-0005-0000-0000-0000FF410000}"/>
    <cellStyle name="40 % - Akzent1 3 2 2 9 3" xfId="8451" xr:uid="{00000000-0005-0000-0000-000000420000}"/>
    <cellStyle name="40 % - Akzent1 3 2 2 9 3 2" xfId="37517" xr:uid="{00000000-0005-0000-0000-000001420000}"/>
    <cellStyle name="40 % - Akzent1 3 2 2 9 4" xfId="26696" xr:uid="{00000000-0005-0000-0000-000002420000}"/>
    <cellStyle name="40 % - Akzent1 3 2 3" xfId="8452" xr:uid="{00000000-0005-0000-0000-000003420000}"/>
    <cellStyle name="40 % - Akzent1 3 2 3 10" xfId="8453" xr:uid="{00000000-0005-0000-0000-000004420000}"/>
    <cellStyle name="40 % - Akzent1 3 2 3 10 2" xfId="32925" xr:uid="{00000000-0005-0000-0000-000005420000}"/>
    <cellStyle name="40 % - Akzent1 3 2 3 11" xfId="22103" xr:uid="{00000000-0005-0000-0000-000006420000}"/>
    <cellStyle name="40 % - Akzent1 3 2 3 2" xfId="8454" xr:uid="{00000000-0005-0000-0000-000007420000}"/>
    <cellStyle name="40 % - Akzent1 3 2 3 2 2" xfId="8455" xr:uid="{00000000-0005-0000-0000-000008420000}"/>
    <cellStyle name="40 % - Akzent1 3 2 3 2 2 2" xfId="8456" xr:uid="{00000000-0005-0000-0000-000009420000}"/>
    <cellStyle name="40 % - Akzent1 3 2 3 2 2 2 2" xfId="39003" xr:uid="{00000000-0005-0000-0000-00000A420000}"/>
    <cellStyle name="40 % - Akzent1 3 2 3 2 2 3" xfId="28182" xr:uid="{00000000-0005-0000-0000-00000B420000}"/>
    <cellStyle name="40 % - Akzent1 3 2 3 2 3" xfId="8457" xr:uid="{00000000-0005-0000-0000-00000C420000}"/>
    <cellStyle name="40 % - Akzent1 3 2 3 2 3 2" xfId="33603" xr:uid="{00000000-0005-0000-0000-00000D420000}"/>
    <cellStyle name="40 % - Akzent1 3 2 3 2 4" xfId="22781" xr:uid="{00000000-0005-0000-0000-00000E420000}"/>
    <cellStyle name="40 % - Akzent1 3 2 3 3" xfId="8458" xr:uid="{00000000-0005-0000-0000-00000F420000}"/>
    <cellStyle name="40 % - Akzent1 3 2 3 3 2" xfId="8459" xr:uid="{00000000-0005-0000-0000-000010420000}"/>
    <cellStyle name="40 % - Akzent1 3 2 3 3 2 2" xfId="8460" xr:uid="{00000000-0005-0000-0000-000011420000}"/>
    <cellStyle name="40 % - Akzent1 3 2 3 3 2 2 2" xfId="39661" xr:uid="{00000000-0005-0000-0000-000012420000}"/>
    <cellStyle name="40 % - Akzent1 3 2 3 3 2 3" xfId="28840" xr:uid="{00000000-0005-0000-0000-000013420000}"/>
    <cellStyle name="40 % - Akzent1 3 2 3 3 3" xfId="8461" xr:uid="{00000000-0005-0000-0000-000014420000}"/>
    <cellStyle name="40 % - Akzent1 3 2 3 3 3 2" xfId="34261" xr:uid="{00000000-0005-0000-0000-000015420000}"/>
    <cellStyle name="40 % - Akzent1 3 2 3 3 4" xfId="23439" xr:uid="{00000000-0005-0000-0000-000016420000}"/>
    <cellStyle name="40 % - Akzent1 3 2 3 4" xfId="8462" xr:uid="{00000000-0005-0000-0000-000017420000}"/>
    <cellStyle name="40 % - Akzent1 3 2 3 4 2" xfId="8463" xr:uid="{00000000-0005-0000-0000-000018420000}"/>
    <cellStyle name="40 % - Akzent1 3 2 3 4 2 2" xfId="8464" xr:uid="{00000000-0005-0000-0000-000019420000}"/>
    <cellStyle name="40 % - Akzent1 3 2 3 4 2 2 2" xfId="40335" xr:uid="{00000000-0005-0000-0000-00001A420000}"/>
    <cellStyle name="40 % - Akzent1 3 2 3 4 2 3" xfId="29514" xr:uid="{00000000-0005-0000-0000-00001B420000}"/>
    <cellStyle name="40 % - Akzent1 3 2 3 4 3" xfId="8465" xr:uid="{00000000-0005-0000-0000-00001C420000}"/>
    <cellStyle name="40 % - Akzent1 3 2 3 4 3 2" xfId="34935" xr:uid="{00000000-0005-0000-0000-00001D420000}"/>
    <cellStyle name="40 % - Akzent1 3 2 3 4 4" xfId="24113" xr:uid="{00000000-0005-0000-0000-00001E420000}"/>
    <cellStyle name="40 % - Akzent1 3 2 3 5" xfId="8466" xr:uid="{00000000-0005-0000-0000-00001F420000}"/>
    <cellStyle name="40 % - Akzent1 3 2 3 5 2" xfId="8467" xr:uid="{00000000-0005-0000-0000-000020420000}"/>
    <cellStyle name="40 % - Akzent1 3 2 3 5 2 2" xfId="8468" xr:uid="{00000000-0005-0000-0000-000021420000}"/>
    <cellStyle name="40 % - Akzent1 3 2 3 5 2 2 2" xfId="41009" xr:uid="{00000000-0005-0000-0000-000022420000}"/>
    <cellStyle name="40 % - Akzent1 3 2 3 5 2 3" xfId="30188" xr:uid="{00000000-0005-0000-0000-000023420000}"/>
    <cellStyle name="40 % - Akzent1 3 2 3 5 3" xfId="8469" xr:uid="{00000000-0005-0000-0000-000024420000}"/>
    <cellStyle name="40 % - Akzent1 3 2 3 5 3 2" xfId="35609" xr:uid="{00000000-0005-0000-0000-000025420000}"/>
    <cellStyle name="40 % - Akzent1 3 2 3 5 4" xfId="24787" xr:uid="{00000000-0005-0000-0000-000026420000}"/>
    <cellStyle name="40 % - Akzent1 3 2 3 6" xfId="8470" xr:uid="{00000000-0005-0000-0000-000027420000}"/>
    <cellStyle name="40 % - Akzent1 3 2 3 6 2" xfId="8471" xr:uid="{00000000-0005-0000-0000-000028420000}"/>
    <cellStyle name="40 % - Akzent1 3 2 3 6 2 2" xfId="8472" xr:uid="{00000000-0005-0000-0000-000029420000}"/>
    <cellStyle name="40 % - Akzent1 3 2 3 6 2 2 2" xfId="41683" xr:uid="{00000000-0005-0000-0000-00002A420000}"/>
    <cellStyle name="40 % - Akzent1 3 2 3 6 2 3" xfId="30862" xr:uid="{00000000-0005-0000-0000-00002B420000}"/>
    <cellStyle name="40 % - Akzent1 3 2 3 6 3" xfId="8473" xr:uid="{00000000-0005-0000-0000-00002C420000}"/>
    <cellStyle name="40 % - Akzent1 3 2 3 6 3 2" xfId="36283" xr:uid="{00000000-0005-0000-0000-00002D420000}"/>
    <cellStyle name="40 % - Akzent1 3 2 3 6 4" xfId="25461" xr:uid="{00000000-0005-0000-0000-00002E420000}"/>
    <cellStyle name="40 % - Akzent1 3 2 3 7" xfId="8474" xr:uid="{00000000-0005-0000-0000-00002F420000}"/>
    <cellStyle name="40 % - Akzent1 3 2 3 7 2" xfId="8475" xr:uid="{00000000-0005-0000-0000-000030420000}"/>
    <cellStyle name="40 % - Akzent1 3 2 3 7 2 2" xfId="8476" xr:uid="{00000000-0005-0000-0000-000031420000}"/>
    <cellStyle name="40 % - Akzent1 3 2 3 7 2 2 2" xfId="42357" xr:uid="{00000000-0005-0000-0000-000032420000}"/>
    <cellStyle name="40 % - Akzent1 3 2 3 7 2 3" xfId="31536" xr:uid="{00000000-0005-0000-0000-000033420000}"/>
    <cellStyle name="40 % - Akzent1 3 2 3 7 3" xfId="8477" xr:uid="{00000000-0005-0000-0000-000034420000}"/>
    <cellStyle name="40 % - Akzent1 3 2 3 7 3 2" xfId="36957" xr:uid="{00000000-0005-0000-0000-000035420000}"/>
    <cellStyle name="40 % - Akzent1 3 2 3 7 4" xfId="26135" xr:uid="{00000000-0005-0000-0000-000036420000}"/>
    <cellStyle name="40 % - Akzent1 3 2 3 8" xfId="8478" xr:uid="{00000000-0005-0000-0000-000037420000}"/>
    <cellStyle name="40 % - Akzent1 3 2 3 8 2" xfId="8479" xr:uid="{00000000-0005-0000-0000-000038420000}"/>
    <cellStyle name="40 % - Akzent1 3 2 3 8 2 2" xfId="8480" xr:uid="{00000000-0005-0000-0000-000039420000}"/>
    <cellStyle name="40 % - Akzent1 3 2 3 8 2 2 2" xfId="43050" xr:uid="{00000000-0005-0000-0000-00003A420000}"/>
    <cellStyle name="40 % - Akzent1 3 2 3 8 2 3" xfId="32229" xr:uid="{00000000-0005-0000-0000-00003B420000}"/>
    <cellStyle name="40 % - Akzent1 3 2 3 8 3" xfId="8481" xr:uid="{00000000-0005-0000-0000-00003C420000}"/>
    <cellStyle name="40 % - Akzent1 3 2 3 8 3 2" xfId="37649" xr:uid="{00000000-0005-0000-0000-00003D420000}"/>
    <cellStyle name="40 % - Akzent1 3 2 3 8 4" xfId="26828" xr:uid="{00000000-0005-0000-0000-00003E420000}"/>
    <cellStyle name="40 % - Akzent1 3 2 3 9" xfId="8482" xr:uid="{00000000-0005-0000-0000-00003F420000}"/>
    <cellStyle name="40 % - Akzent1 3 2 3 9 2" xfId="8483" xr:uid="{00000000-0005-0000-0000-000040420000}"/>
    <cellStyle name="40 % - Akzent1 3 2 3 9 2 2" xfId="38325" xr:uid="{00000000-0005-0000-0000-000041420000}"/>
    <cellStyle name="40 % - Akzent1 3 2 3 9 3" xfId="27504" xr:uid="{00000000-0005-0000-0000-000042420000}"/>
    <cellStyle name="40 % - Akzent1 3 2 4" xfId="8484" xr:uid="{00000000-0005-0000-0000-000043420000}"/>
    <cellStyle name="40 % - Akzent1 3 2 4 10" xfId="8485" xr:uid="{00000000-0005-0000-0000-000044420000}"/>
    <cellStyle name="40 % - Akzent1 3 2 4 10 2" xfId="33056" xr:uid="{00000000-0005-0000-0000-000045420000}"/>
    <cellStyle name="40 % - Akzent1 3 2 4 11" xfId="22234" xr:uid="{00000000-0005-0000-0000-000046420000}"/>
    <cellStyle name="40 % - Akzent1 3 2 4 2" xfId="8486" xr:uid="{00000000-0005-0000-0000-000047420000}"/>
    <cellStyle name="40 % - Akzent1 3 2 4 2 2" xfId="8487" xr:uid="{00000000-0005-0000-0000-000048420000}"/>
    <cellStyle name="40 % - Akzent1 3 2 4 2 2 2" xfId="8488" xr:uid="{00000000-0005-0000-0000-000049420000}"/>
    <cellStyle name="40 % - Akzent1 3 2 4 2 2 2 2" xfId="39134" xr:uid="{00000000-0005-0000-0000-00004A420000}"/>
    <cellStyle name="40 % - Akzent1 3 2 4 2 2 3" xfId="28313" xr:uid="{00000000-0005-0000-0000-00004B420000}"/>
    <cellStyle name="40 % - Akzent1 3 2 4 2 3" xfId="8489" xr:uid="{00000000-0005-0000-0000-00004C420000}"/>
    <cellStyle name="40 % - Akzent1 3 2 4 2 3 2" xfId="33734" xr:uid="{00000000-0005-0000-0000-00004D420000}"/>
    <cellStyle name="40 % - Akzent1 3 2 4 2 4" xfId="22912" xr:uid="{00000000-0005-0000-0000-00004E420000}"/>
    <cellStyle name="40 % - Akzent1 3 2 4 3" xfId="8490" xr:uid="{00000000-0005-0000-0000-00004F420000}"/>
    <cellStyle name="40 % - Akzent1 3 2 4 3 2" xfId="8491" xr:uid="{00000000-0005-0000-0000-000050420000}"/>
    <cellStyle name="40 % - Akzent1 3 2 4 3 2 2" xfId="8492" xr:uid="{00000000-0005-0000-0000-000051420000}"/>
    <cellStyle name="40 % - Akzent1 3 2 4 3 2 2 2" xfId="39792" xr:uid="{00000000-0005-0000-0000-000052420000}"/>
    <cellStyle name="40 % - Akzent1 3 2 4 3 2 3" xfId="28971" xr:uid="{00000000-0005-0000-0000-000053420000}"/>
    <cellStyle name="40 % - Akzent1 3 2 4 3 3" xfId="8493" xr:uid="{00000000-0005-0000-0000-000054420000}"/>
    <cellStyle name="40 % - Akzent1 3 2 4 3 3 2" xfId="34392" xr:uid="{00000000-0005-0000-0000-000055420000}"/>
    <cellStyle name="40 % - Akzent1 3 2 4 3 4" xfId="23570" xr:uid="{00000000-0005-0000-0000-000056420000}"/>
    <cellStyle name="40 % - Akzent1 3 2 4 4" xfId="8494" xr:uid="{00000000-0005-0000-0000-000057420000}"/>
    <cellStyle name="40 % - Akzent1 3 2 4 4 2" xfId="8495" xr:uid="{00000000-0005-0000-0000-000058420000}"/>
    <cellStyle name="40 % - Akzent1 3 2 4 4 2 2" xfId="8496" xr:uid="{00000000-0005-0000-0000-000059420000}"/>
    <cellStyle name="40 % - Akzent1 3 2 4 4 2 2 2" xfId="40466" xr:uid="{00000000-0005-0000-0000-00005A420000}"/>
    <cellStyle name="40 % - Akzent1 3 2 4 4 2 3" xfId="29645" xr:uid="{00000000-0005-0000-0000-00005B420000}"/>
    <cellStyle name="40 % - Akzent1 3 2 4 4 3" xfId="8497" xr:uid="{00000000-0005-0000-0000-00005C420000}"/>
    <cellStyle name="40 % - Akzent1 3 2 4 4 3 2" xfId="35066" xr:uid="{00000000-0005-0000-0000-00005D420000}"/>
    <cellStyle name="40 % - Akzent1 3 2 4 4 4" xfId="24244" xr:uid="{00000000-0005-0000-0000-00005E420000}"/>
    <cellStyle name="40 % - Akzent1 3 2 4 5" xfId="8498" xr:uid="{00000000-0005-0000-0000-00005F420000}"/>
    <cellStyle name="40 % - Akzent1 3 2 4 5 2" xfId="8499" xr:uid="{00000000-0005-0000-0000-000060420000}"/>
    <cellStyle name="40 % - Akzent1 3 2 4 5 2 2" xfId="8500" xr:uid="{00000000-0005-0000-0000-000061420000}"/>
    <cellStyle name="40 % - Akzent1 3 2 4 5 2 2 2" xfId="41140" xr:uid="{00000000-0005-0000-0000-000062420000}"/>
    <cellStyle name="40 % - Akzent1 3 2 4 5 2 3" xfId="30319" xr:uid="{00000000-0005-0000-0000-000063420000}"/>
    <cellStyle name="40 % - Akzent1 3 2 4 5 3" xfId="8501" xr:uid="{00000000-0005-0000-0000-000064420000}"/>
    <cellStyle name="40 % - Akzent1 3 2 4 5 3 2" xfId="35740" xr:uid="{00000000-0005-0000-0000-000065420000}"/>
    <cellStyle name="40 % - Akzent1 3 2 4 5 4" xfId="24918" xr:uid="{00000000-0005-0000-0000-000066420000}"/>
    <cellStyle name="40 % - Akzent1 3 2 4 6" xfId="8502" xr:uid="{00000000-0005-0000-0000-000067420000}"/>
    <cellStyle name="40 % - Akzent1 3 2 4 6 2" xfId="8503" xr:uid="{00000000-0005-0000-0000-000068420000}"/>
    <cellStyle name="40 % - Akzent1 3 2 4 6 2 2" xfId="8504" xr:uid="{00000000-0005-0000-0000-000069420000}"/>
    <cellStyle name="40 % - Akzent1 3 2 4 6 2 2 2" xfId="41814" xr:uid="{00000000-0005-0000-0000-00006A420000}"/>
    <cellStyle name="40 % - Akzent1 3 2 4 6 2 3" xfId="30993" xr:uid="{00000000-0005-0000-0000-00006B420000}"/>
    <cellStyle name="40 % - Akzent1 3 2 4 6 3" xfId="8505" xr:uid="{00000000-0005-0000-0000-00006C420000}"/>
    <cellStyle name="40 % - Akzent1 3 2 4 6 3 2" xfId="36414" xr:uid="{00000000-0005-0000-0000-00006D420000}"/>
    <cellStyle name="40 % - Akzent1 3 2 4 6 4" xfId="25592" xr:uid="{00000000-0005-0000-0000-00006E420000}"/>
    <cellStyle name="40 % - Akzent1 3 2 4 7" xfId="8506" xr:uid="{00000000-0005-0000-0000-00006F420000}"/>
    <cellStyle name="40 % - Akzent1 3 2 4 7 2" xfId="8507" xr:uid="{00000000-0005-0000-0000-000070420000}"/>
    <cellStyle name="40 % - Akzent1 3 2 4 7 2 2" xfId="8508" xr:uid="{00000000-0005-0000-0000-000071420000}"/>
    <cellStyle name="40 % - Akzent1 3 2 4 7 2 2 2" xfId="42488" xr:uid="{00000000-0005-0000-0000-000072420000}"/>
    <cellStyle name="40 % - Akzent1 3 2 4 7 2 3" xfId="31667" xr:uid="{00000000-0005-0000-0000-000073420000}"/>
    <cellStyle name="40 % - Akzent1 3 2 4 7 3" xfId="8509" xr:uid="{00000000-0005-0000-0000-000074420000}"/>
    <cellStyle name="40 % - Akzent1 3 2 4 7 3 2" xfId="37088" xr:uid="{00000000-0005-0000-0000-000075420000}"/>
    <cellStyle name="40 % - Akzent1 3 2 4 7 4" xfId="26266" xr:uid="{00000000-0005-0000-0000-000076420000}"/>
    <cellStyle name="40 % - Akzent1 3 2 4 8" xfId="8510" xr:uid="{00000000-0005-0000-0000-000077420000}"/>
    <cellStyle name="40 % - Akzent1 3 2 4 8 2" xfId="8511" xr:uid="{00000000-0005-0000-0000-000078420000}"/>
    <cellStyle name="40 % - Akzent1 3 2 4 8 2 2" xfId="8512" xr:uid="{00000000-0005-0000-0000-000079420000}"/>
    <cellStyle name="40 % - Akzent1 3 2 4 8 2 2 2" xfId="43181" xr:uid="{00000000-0005-0000-0000-00007A420000}"/>
    <cellStyle name="40 % - Akzent1 3 2 4 8 2 3" xfId="32360" xr:uid="{00000000-0005-0000-0000-00007B420000}"/>
    <cellStyle name="40 % - Akzent1 3 2 4 8 3" xfId="8513" xr:uid="{00000000-0005-0000-0000-00007C420000}"/>
    <cellStyle name="40 % - Akzent1 3 2 4 8 3 2" xfId="37780" xr:uid="{00000000-0005-0000-0000-00007D420000}"/>
    <cellStyle name="40 % - Akzent1 3 2 4 8 4" xfId="26959" xr:uid="{00000000-0005-0000-0000-00007E420000}"/>
    <cellStyle name="40 % - Akzent1 3 2 4 9" xfId="8514" xr:uid="{00000000-0005-0000-0000-00007F420000}"/>
    <cellStyle name="40 % - Akzent1 3 2 4 9 2" xfId="8515" xr:uid="{00000000-0005-0000-0000-000080420000}"/>
    <cellStyle name="40 % - Akzent1 3 2 4 9 2 2" xfId="38456" xr:uid="{00000000-0005-0000-0000-000081420000}"/>
    <cellStyle name="40 % - Akzent1 3 2 4 9 3" xfId="27635" xr:uid="{00000000-0005-0000-0000-000082420000}"/>
    <cellStyle name="40 % - Akzent1 3 2 5" xfId="8516" xr:uid="{00000000-0005-0000-0000-000083420000}"/>
    <cellStyle name="40 % - Akzent1 3 2 5 2" xfId="8517" xr:uid="{00000000-0005-0000-0000-000084420000}"/>
    <cellStyle name="40 % - Akzent1 3 2 5 2 2" xfId="8518" xr:uid="{00000000-0005-0000-0000-000085420000}"/>
    <cellStyle name="40 % - Akzent1 3 2 5 2 2 2" xfId="38739" xr:uid="{00000000-0005-0000-0000-000086420000}"/>
    <cellStyle name="40 % - Akzent1 3 2 5 2 3" xfId="27918" xr:uid="{00000000-0005-0000-0000-000087420000}"/>
    <cellStyle name="40 % - Akzent1 3 2 5 3" xfId="8519" xr:uid="{00000000-0005-0000-0000-000088420000}"/>
    <cellStyle name="40 % - Akzent1 3 2 5 3 2" xfId="33339" xr:uid="{00000000-0005-0000-0000-000089420000}"/>
    <cellStyle name="40 % - Akzent1 3 2 5 4" xfId="22517" xr:uid="{00000000-0005-0000-0000-00008A420000}"/>
    <cellStyle name="40 % - Akzent1 3 2 6" xfId="8520" xr:uid="{00000000-0005-0000-0000-00008B420000}"/>
    <cellStyle name="40 % - Akzent1 3 2 6 2" xfId="8521" xr:uid="{00000000-0005-0000-0000-00008C420000}"/>
    <cellStyle name="40 % - Akzent1 3 2 6 2 2" xfId="8522" xr:uid="{00000000-0005-0000-0000-00008D420000}"/>
    <cellStyle name="40 % - Akzent1 3 2 6 2 2 2" xfId="39397" xr:uid="{00000000-0005-0000-0000-00008E420000}"/>
    <cellStyle name="40 % - Akzent1 3 2 6 2 3" xfId="28576" xr:uid="{00000000-0005-0000-0000-00008F420000}"/>
    <cellStyle name="40 % - Akzent1 3 2 6 3" xfId="8523" xr:uid="{00000000-0005-0000-0000-000090420000}"/>
    <cellStyle name="40 % - Akzent1 3 2 6 3 2" xfId="33997" xr:uid="{00000000-0005-0000-0000-000091420000}"/>
    <cellStyle name="40 % - Akzent1 3 2 6 4" xfId="23175" xr:uid="{00000000-0005-0000-0000-000092420000}"/>
    <cellStyle name="40 % - Akzent1 3 2 7" xfId="8524" xr:uid="{00000000-0005-0000-0000-000093420000}"/>
    <cellStyle name="40 % - Akzent1 3 2 7 2" xfId="8525" xr:uid="{00000000-0005-0000-0000-000094420000}"/>
    <cellStyle name="40 % - Akzent1 3 2 7 2 2" xfId="8526" xr:uid="{00000000-0005-0000-0000-000095420000}"/>
    <cellStyle name="40 % - Akzent1 3 2 7 2 2 2" xfId="40071" xr:uid="{00000000-0005-0000-0000-000096420000}"/>
    <cellStyle name="40 % - Akzent1 3 2 7 2 3" xfId="29250" xr:uid="{00000000-0005-0000-0000-000097420000}"/>
    <cellStyle name="40 % - Akzent1 3 2 7 3" xfId="8527" xr:uid="{00000000-0005-0000-0000-000098420000}"/>
    <cellStyle name="40 % - Akzent1 3 2 7 3 2" xfId="34671" xr:uid="{00000000-0005-0000-0000-000099420000}"/>
    <cellStyle name="40 % - Akzent1 3 2 7 4" xfId="23849" xr:uid="{00000000-0005-0000-0000-00009A420000}"/>
    <cellStyle name="40 % - Akzent1 3 2 8" xfId="8528" xr:uid="{00000000-0005-0000-0000-00009B420000}"/>
    <cellStyle name="40 % - Akzent1 3 2 8 2" xfId="8529" xr:uid="{00000000-0005-0000-0000-00009C420000}"/>
    <cellStyle name="40 % - Akzent1 3 2 8 2 2" xfId="8530" xr:uid="{00000000-0005-0000-0000-00009D420000}"/>
    <cellStyle name="40 % - Akzent1 3 2 8 2 2 2" xfId="40745" xr:uid="{00000000-0005-0000-0000-00009E420000}"/>
    <cellStyle name="40 % - Akzent1 3 2 8 2 3" xfId="29924" xr:uid="{00000000-0005-0000-0000-00009F420000}"/>
    <cellStyle name="40 % - Akzent1 3 2 8 3" xfId="8531" xr:uid="{00000000-0005-0000-0000-0000A0420000}"/>
    <cellStyle name="40 % - Akzent1 3 2 8 3 2" xfId="35345" xr:uid="{00000000-0005-0000-0000-0000A1420000}"/>
    <cellStyle name="40 % - Akzent1 3 2 8 4" xfId="24523" xr:uid="{00000000-0005-0000-0000-0000A2420000}"/>
    <cellStyle name="40 % - Akzent1 3 2 9" xfId="8532" xr:uid="{00000000-0005-0000-0000-0000A3420000}"/>
    <cellStyle name="40 % - Akzent1 3 2 9 2" xfId="8533" xr:uid="{00000000-0005-0000-0000-0000A4420000}"/>
    <cellStyle name="40 % - Akzent1 3 2 9 2 2" xfId="8534" xr:uid="{00000000-0005-0000-0000-0000A5420000}"/>
    <cellStyle name="40 % - Akzent1 3 2 9 2 2 2" xfId="41419" xr:uid="{00000000-0005-0000-0000-0000A6420000}"/>
    <cellStyle name="40 % - Akzent1 3 2 9 2 3" xfId="30598" xr:uid="{00000000-0005-0000-0000-0000A7420000}"/>
    <cellStyle name="40 % - Akzent1 3 2 9 3" xfId="8535" xr:uid="{00000000-0005-0000-0000-0000A8420000}"/>
    <cellStyle name="40 % - Akzent1 3 2 9 3 2" xfId="36019" xr:uid="{00000000-0005-0000-0000-0000A9420000}"/>
    <cellStyle name="40 % - Akzent1 3 2 9 4" xfId="25197" xr:uid="{00000000-0005-0000-0000-0000AA420000}"/>
    <cellStyle name="40 % - Akzent1 3 3" xfId="8536" xr:uid="{00000000-0005-0000-0000-0000AB420000}"/>
    <cellStyle name="40 % - Akzent1 3 3 10" xfId="8537" xr:uid="{00000000-0005-0000-0000-0000AC420000}"/>
    <cellStyle name="40 % - Akzent1 3 3 10 2" xfId="8538" xr:uid="{00000000-0005-0000-0000-0000AD420000}"/>
    <cellStyle name="40 % - Akzent1 3 3 10 2 2" xfId="38128" xr:uid="{00000000-0005-0000-0000-0000AE420000}"/>
    <cellStyle name="40 % - Akzent1 3 3 10 3" xfId="27307" xr:uid="{00000000-0005-0000-0000-0000AF420000}"/>
    <cellStyle name="40 % - Akzent1 3 3 11" xfId="8539" xr:uid="{00000000-0005-0000-0000-0000B0420000}"/>
    <cellStyle name="40 % - Akzent1 3 3 11 2" xfId="32728" xr:uid="{00000000-0005-0000-0000-0000B1420000}"/>
    <cellStyle name="40 % - Akzent1 3 3 12" xfId="21906" xr:uid="{00000000-0005-0000-0000-0000B2420000}"/>
    <cellStyle name="40 % - Akzent1 3 3 2" xfId="8540" xr:uid="{00000000-0005-0000-0000-0000B3420000}"/>
    <cellStyle name="40 % - Akzent1 3 3 2 10" xfId="8541" xr:uid="{00000000-0005-0000-0000-0000B4420000}"/>
    <cellStyle name="40 % - Akzent1 3 3 2 10 2" xfId="33123" xr:uid="{00000000-0005-0000-0000-0000B5420000}"/>
    <cellStyle name="40 % - Akzent1 3 3 2 11" xfId="22301" xr:uid="{00000000-0005-0000-0000-0000B6420000}"/>
    <cellStyle name="40 % - Akzent1 3 3 2 2" xfId="8542" xr:uid="{00000000-0005-0000-0000-0000B7420000}"/>
    <cellStyle name="40 % - Akzent1 3 3 2 2 2" xfId="8543" xr:uid="{00000000-0005-0000-0000-0000B8420000}"/>
    <cellStyle name="40 % - Akzent1 3 3 2 2 2 2" xfId="8544" xr:uid="{00000000-0005-0000-0000-0000B9420000}"/>
    <cellStyle name="40 % - Akzent1 3 3 2 2 2 2 2" xfId="39201" xr:uid="{00000000-0005-0000-0000-0000BA420000}"/>
    <cellStyle name="40 % - Akzent1 3 3 2 2 2 3" xfId="28380" xr:uid="{00000000-0005-0000-0000-0000BB420000}"/>
    <cellStyle name="40 % - Akzent1 3 3 2 2 3" xfId="8545" xr:uid="{00000000-0005-0000-0000-0000BC420000}"/>
    <cellStyle name="40 % - Akzent1 3 3 2 2 3 2" xfId="33801" xr:uid="{00000000-0005-0000-0000-0000BD420000}"/>
    <cellStyle name="40 % - Akzent1 3 3 2 2 4" xfId="22979" xr:uid="{00000000-0005-0000-0000-0000BE420000}"/>
    <cellStyle name="40 % - Akzent1 3 3 2 3" xfId="8546" xr:uid="{00000000-0005-0000-0000-0000BF420000}"/>
    <cellStyle name="40 % - Akzent1 3 3 2 3 2" xfId="8547" xr:uid="{00000000-0005-0000-0000-0000C0420000}"/>
    <cellStyle name="40 % - Akzent1 3 3 2 3 2 2" xfId="8548" xr:uid="{00000000-0005-0000-0000-0000C1420000}"/>
    <cellStyle name="40 % - Akzent1 3 3 2 3 2 2 2" xfId="39859" xr:uid="{00000000-0005-0000-0000-0000C2420000}"/>
    <cellStyle name="40 % - Akzent1 3 3 2 3 2 3" xfId="29038" xr:uid="{00000000-0005-0000-0000-0000C3420000}"/>
    <cellStyle name="40 % - Akzent1 3 3 2 3 3" xfId="8549" xr:uid="{00000000-0005-0000-0000-0000C4420000}"/>
    <cellStyle name="40 % - Akzent1 3 3 2 3 3 2" xfId="34459" xr:uid="{00000000-0005-0000-0000-0000C5420000}"/>
    <cellStyle name="40 % - Akzent1 3 3 2 3 4" xfId="23637" xr:uid="{00000000-0005-0000-0000-0000C6420000}"/>
    <cellStyle name="40 % - Akzent1 3 3 2 4" xfId="8550" xr:uid="{00000000-0005-0000-0000-0000C7420000}"/>
    <cellStyle name="40 % - Akzent1 3 3 2 4 2" xfId="8551" xr:uid="{00000000-0005-0000-0000-0000C8420000}"/>
    <cellStyle name="40 % - Akzent1 3 3 2 4 2 2" xfId="8552" xr:uid="{00000000-0005-0000-0000-0000C9420000}"/>
    <cellStyle name="40 % - Akzent1 3 3 2 4 2 2 2" xfId="40533" xr:uid="{00000000-0005-0000-0000-0000CA420000}"/>
    <cellStyle name="40 % - Akzent1 3 3 2 4 2 3" xfId="29712" xr:uid="{00000000-0005-0000-0000-0000CB420000}"/>
    <cellStyle name="40 % - Akzent1 3 3 2 4 3" xfId="8553" xr:uid="{00000000-0005-0000-0000-0000CC420000}"/>
    <cellStyle name="40 % - Akzent1 3 3 2 4 3 2" xfId="35133" xr:uid="{00000000-0005-0000-0000-0000CD420000}"/>
    <cellStyle name="40 % - Akzent1 3 3 2 4 4" xfId="24311" xr:uid="{00000000-0005-0000-0000-0000CE420000}"/>
    <cellStyle name="40 % - Akzent1 3 3 2 5" xfId="8554" xr:uid="{00000000-0005-0000-0000-0000CF420000}"/>
    <cellStyle name="40 % - Akzent1 3 3 2 5 2" xfId="8555" xr:uid="{00000000-0005-0000-0000-0000D0420000}"/>
    <cellStyle name="40 % - Akzent1 3 3 2 5 2 2" xfId="8556" xr:uid="{00000000-0005-0000-0000-0000D1420000}"/>
    <cellStyle name="40 % - Akzent1 3 3 2 5 2 2 2" xfId="41207" xr:uid="{00000000-0005-0000-0000-0000D2420000}"/>
    <cellStyle name="40 % - Akzent1 3 3 2 5 2 3" xfId="30386" xr:uid="{00000000-0005-0000-0000-0000D3420000}"/>
    <cellStyle name="40 % - Akzent1 3 3 2 5 3" xfId="8557" xr:uid="{00000000-0005-0000-0000-0000D4420000}"/>
    <cellStyle name="40 % - Akzent1 3 3 2 5 3 2" xfId="35807" xr:uid="{00000000-0005-0000-0000-0000D5420000}"/>
    <cellStyle name="40 % - Akzent1 3 3 2 5 4" xfId="24985" xr:uid="{00000000-0005-0000-0000-0000D6420000}"/>
    <cellStyle name="40 % - Akzent1 3 3 2 6" xfId="8558" xr:uid="{00000000-0005-0000-0000-0000D7420000}"/>
    <cellStyle name="40 % - Akzent1 3 3 2 6 2" xfId="8559" xr:uid="{00000000-0005-0000-0000-0000D8420000}"/>
    <cellStyle name="40 % - Akzent1 3 3 2 6 2 2" xfId="8560" xr:uid="{00000000-0005-0000-0000-0000D9420000}"/>
    <cellStyle name="40 % - Akzent1 3 3 2 6 2 2 2" xfId="41881" xr:uid="{00000000-0005-0000-0000-0000DA420000}"/>
    <cellStyle name="40 % - Akzent1 3 3 2 6 2 3" xfId="31060" xr:uid="{00000000-0005-0000-0000-0000DB420000}"/>
    <cellStyle name="40 % - Akzent1 3 3 2 6 3" xfId="8561" xr:uid="{00000000-0005-0000-0000-0000DC420000}"/>
    <cellStyle name="40 % - Akzent1 3 3 2 6 3 2" xfId="36481" xr:uid="{00000000-0005-0000-0000-0000DD420000}"/>
    <cellStyle name="40 % - Akzent1 3 3 2 6 4" xfId="25659" xr:uid="{00000000-0005-0000-0000-0000DE420000}"/>
    <cellStyle name="40 % - Akzent1 3 3 2 7" xfId="8562" xr:uid="{00000000-0005-0000-0000-0000DF420000}"/>
    <cellStyle name="40 % - Akzent1 3 3 2 7 2" xfId="8563" xr:uid="{00000000-0005-0000-0000-0000E0420000}"/>
    <cellStyle name="40 % - Akzent1 3 3 2 7 2 2" xfId="8564" xr:uid="{00000000-0005-0000-0000-0000E1420000}"/>
    <cellStyle name="40 % - Akzent1 3 3 2 7 2 2 2" xfId="42555" xr:uid="{00000000-0005-0000-0000-0000E2420000}"/>
    <cellStyle name="40 % - Akzent1 3 3 2 7 2 3" xfId="31734" xr:uid="{00000000-0005-0000-0000-0000E3420000}"/>
    <cellStyle name="40 % - Akzent1 3 3 2 7 3" xfId="8565" xr:uid="{00000000-0005-0000-0000-0000E4420000}"/>
    <cellStyle name="40 % - Akzent1 3 3 2 7 3 2" xfId="37155" xr:uid="{00000000-0005-0000-0000-0000E5420000}"/>
    <cellStyle name="40 % - Akzent1 3 3 2 7 4" xfId="26333" xr:uid="{00000000-0005-0000-0000-0000E6420000}"/>
    <cellStyle name="40 % - Akzent1 3 3 2 8" xfId="8566" xr:uid="{00000000-0005-0000-0000-0000E7420000}"/>
    <cellStyle name="40 % - Akzent1 3 3 2 8 2" xfId="8567" xr:uid="{00000000-0005-0000-0000-0000E8420000}"/>
    <cellStyle name="40 % - Akzent1 3 3 2 8 2 2" xfId="8568" xr:uid="{00000000-0005-0000-0000-0000E9420000}"/>
    <cellStyle name="40 % - Akzent1 3 3 2 8 2 2 2" xfId="43248" xr:uid="{00000000-0005-0000-0000-0000EA420000}"/>
    <cellStyle name="40 % - Akzent1 3 3 2 8 2 3" xfId="32427" xr:uid="{00000000-0005-0000-0000-0000EB420000}"/>
    <cellStyle name="40 % - Akzent1 3 3 2 8 3" xfId="8569" xr:uid="{00000000-0005-0000-0000-0000EC420000}"/>
    <cellStyle name="40 % - Akzent1 3 3 2 8 3 2" xfId="37847" xr:uid="{00000000-0005-0000-0000-0000ED420000}"/>
    <cellStyle name="40 % - Akzent1 3 3 2 8 4" xfId="27026" xr:uid="{00000000-0005-0000-0000-0000EE420000}"/>
    <cellStyle name="40 % - Akzent1 3 3 2 9" xfId="8570" xr:uid="{00000000-0005-0000-0000-0000EF420000}"/>
    <cellStyle name="40 % - Akzent1 3 3 2 9 2" xfId="8571" xr:uid="{00000000-0005-0000-0000-0000F0420000}"/>
    <cellStyle name="40 % - Akzent1 3 3 2 9 2 2" xfId="38523" xr:uid="{00000000-0005-0000-0000-0000F1420000}"/>
    <cellStyle name="40 % - Akzent1 3 3 2 9 3" xfId="27702" xr:uid="{00000000-0005-0000-0000-0000F2420000}"/>
    <cellStyle name="40 % - Akzent1 3 3 3" xfId="8572" xr:uid="{00000000-0005-0000-0000-0000F3420000}"/>
    <cellStyle name="40 % - Akzent1 3 3 3 2" xfId="8573" xr:uid="{00000000-0005-0000-0000-0000F4420000}"/>
    <cellStyle name="40 % - Akzent1 3 3 3 2 2" xfId="8574" xr:uid="{00000000-0005-0000-0000-0000F5420000}"/>
    <cellStyle name="40 % - Akzent1 3 3 3 2 2 2" xfId="38806" xr:uid="{00000000-0005-0000-0000-0000F6420000}"/>
    <cellStyle name="40 % - Akzent1 3 3 3 2 3" xfId="27985" xr:uid="{00000000-0005-0000-0000-0000F7420000}"/>
    <cellStyle name="40 % - Akzent1 3 3 3 3" xfId="8575" xr:uid="{00000000-0005-0000-0000-0000F8420000}"/>
    <cellStyle name="40 % - Akzent1 3 3 3 3 2" xfId="33406" xr:uid="{00000000-0005-0000-0000-0000F9420000}"/>
    <cellStyle name="40 % - Akzent1 3 3 3 4" xfId="22584" xr:uid="{00000000-0005-0000-0000-0000FA420000}"/>
    <cellStyle name="40 % - Akzent1 3 3 4" xfId="8576" xr:uid="{00000000-0005-0000-0000-0000FB420000}"/>
    <cellStyle name="40 % - Akzent1 3 3 4 2" xfId="8577" xr:uid="{00000000-0005-0000-0000-0000FC420000}"/>
    <cellStyle name="40 % - Akzent1 3 3 4 2 2" xfId="8578" xr:uid="{00000000-0005-0000-0000-0000FD420000}"/>
    <cellStyle name="40 % - Akzent1 3 3 4 2 2 2" xfId="39464" xr:uid="{00000000-0005-0000-0000-0000FE420000}"/>
    <cellStyle name="40 % - Akzent1 3 3 4 2 3" xfId="28643" xr:uid="{00000000-0005-0000-0000-0000FF420000}"/>
    <cellStyle name="40 % - Akzent1 3 3 4 3" xfId="8579" xr:uid="{00000000-0005-0000-0000-000000430000}"/>
    <cellStyle name="40 % - Akzent1 3 3 4 3 2" xfId="34064" xr:uid="{00000000-0005-0000-0000-000001430000}"/>
    <cellStyle name="40 % - Akzent1 3 3 4 4" xfId="23242" xr:uid="{00000000-0005-0000-0000-000002430000}"/>
    <cellStyle name="40 % - Akzent1 3 3 5" xfId="8580" xr:uid="{00000000-0005-0000-0000-000003430000}"/>
    <cellStyle name="40 % - Akzent1 3 3 5 2" xfId="8581" xr:uid="{00000000-0005-0000-0000-000004430000}"/>
    <cellStyle name="40 % - Akzent1 3 3 5 2 2" xfId="8582" xr:uid="{00000000-0005-0000-0000-000005430000}"/>
    <cellStyle name="40 % - Akzent1 3 3 5 2 2 2" xfId="40138" xr:uid="{00000000-0005-0000-0000-000006430000}"/>
    <cellStyle name="40 % - Akzent1 3 3 5 2 3" xfId="29317" xr:uid="{00000000-0005-0000-0000-000007430000}"/>
    <cellStyle name="40 % - Akzent1 3 3 5 3" xfId="8583" xr:uid="{00000000-0005-0000-0000-000008430000}"/>
    <cellStyle name="40 % - Akzent1 3 3 5 3 2" xfId="34738" xr:uid="{00000000-0005-0000-0000-000009430000}"/>
    <cellStyle name="40 % - Akzent1 3 3 5 4" xfId="23916" xr:uid="{00000000-0005-0000-0000-00000A430000}"/>
    <cellStyle name="40 % - Akzent1 3 3 6" xfId="8584" xr:uid="{00000000-0005-0000-0000-00000B430000}"/>
    <cellStyle name="40 % - Akzent1 3 3 6 2" xfId="8585" xr:uid="{00000000-0005-0000-0000-00000C430000}"/>
    <cellStyle name="40 % - Akzent1 3 3 6 2 2" xfId="8586" xr:uid="{00000000-0005-0000-0000-00000D430000}"/>
    <cellStyle name="40 % - Akzent1 3 3 6 2 2 2" xfId="40812" xr:uid="{00000000-0005-0000-0000-00000E430000}"/>
    <cellStyle name="40 % - Akzent1 3 3 6 2 3" xfId="29991" xr:uid="{00000000-0005-0000-0000-00000F430000}"/>
    <cellStyle name="40 % - Akzent1 3 3 6 3" xfId="8587" xr:uid="{00000000-0005-0000-0000-000010430000}"/>
    <cellStyle name="40 % - Akzent1 3 3 6 3 2" xfId="35412" xr:uid="{00000000-0005-0000-0000-000011430000}"/>
    <cellStyle name="40 % - Akzent1 3 3 6 4" xfId="24590" xr:uid="{00000000-0005-0000-0000-000012430000}"/>
    <cellStyle name="40 % - Akzent1 3 3 7" xfId="8588" xr:uid="{00000000-0005-0000-0000-000013430000}"/>
    <cellStyle name="40 % - Akzent1 3 3 7 2" xfId="8589" xr:uid="{00000000-0005-0000-0000-000014430000}"/>
    <cellStyle name="40 % - Akzent1 3 3 7 2 2" xfId="8590" xr:uid="{00000000-0005-0000-0000-000015430000}"/>
    <cellStyle name="40 % - Akzent1 3 3 7 2 2 2" xfId="41486" xr:uid="{00000000-0005-0000-0000-000016430000}"/>
    <cellStyle name="40 % - Akzent1 3 3 7 2 3" xfId="30665" xr:uid="{00000000-0005-0000-0000-000017430000}"/>
    <cellStyle name="40 % - Akzent1 3 3 7 3" xfId="8591" xr:uid="{00000000-0005-0000-0000-000018430000}"/>
    <cellStyle name="40 % - Akzent1 3 3 7 3 2" xfId="36086" xr:uid="{00000000-0005-0000-0000-000019430000}"/>
    <cellStyle name="40 % - Akzent1 3 3 7 4" xfId="25264" xr:uid="{00000000-0005-0000-0000-00001A430000}"/>
    <cellStyle name="40 % - Akzent1 3 3 8" xfId="8592" xr:uid="{00000000-0005-0000-0000-00001B430000}"/>
    <cellStyle name="40 % - Akzent1 3 3 8 2" xfId="8593" xr:uid="{00000000-0005-0000-0000-00001C430000}"/>
    <cellStyle name="40 % - Akzent1 3 3 8 2 2" xfId="8594" xr:uid="{00000000-0005-0000-0000-00001D430000}"/>
    <cellStyle name="40 % - Akzent1 3 3 8 2 2 2" xfId="42160" xr:uid="{00000000-0005-0000-0000-00001E430000}"/>
    <cellStyle name="40 % - Akzent1 3 3 8 2 3" xfId="31339" xr:uid="{00000000-0005-0000-0000-00001F430000}"/>
    <cellStyle name="40 % - Akzent1 3 3 8 3" xfId="8595" xr:uid="{00000000-0005-0000-0000-000020430000}"/>
    <cellStyle name="40 % - Akzent1 3 3 8 3 2" xfId="36760" xr:uid="{00000000-0005-0000-0000-000021430000}"/>
    <cellStyle name="40 % - Akzent1 3 3 8 4" xfId="25938" xr:uid="{00000000-0005-0000-0000-000022430000}"/>
    <cellStyle name="40 % - Akzent1 3 3 9" xfId="8596" xr:uid="{00000000-0005-0000-0000-000023430000}"/>
    <cellStyle name="40 % - Akzent1 3 3 9 2" xfId="8597" xr:uid="{00000000-0005-0000-0000-000024430000}"/>
    <cellStyle name="40 % - Akzent1 3 3 9 2 2" xfId="8598" xr:uid="{00000000-0005-0000-0000-000025430000}"/>
    <cellStyle name="40 % - Akzent1 3 3 9 2 2 2" xfId="42853" xr:uid="{00000000-0005-0000-0000-000026430000}"/>
    <cellStyle name="40 % - Akzent1 3 3 9 2 3" xfId="32032" xr:uid="{00000000-0005-0000-0000-000027430000}"/>
    <cellStyle name="40 % - Akzent1 3 3 9 3" xfId="8599" xr:uid="{00000000-0005-0000-0000-000028430000}"/>
    <cellStyle name="40 % - Akzent1 3 3 9 3 2" xfId="37452" xr:uid="{00000000-0005-0000-0000-000029430000}"/>
    <cellStyle name="40 % - Akzent1 3 3 9 4" xfId="26631" xr:uid="{00000000-0005-0000-0000-00002A430000}"/>
    <cellStyle name="40 % - Akzent1 3 4" xfId="8600" xr:uid="{00000000-0005-0000-0000-00002B430000}"/>
    <cellStyle name="40 % - Akzent1 3 4 10" xfId="8601" xr:uid="{00000000-0005-0000-0000-00002C430000}"/>
    <cellStyle name="40 % - Akzent1 3 4 10 2" xfId="32860" xr:uid="{00000000-0005-0000-0000-00002D430000}"/>
    <cellStyle name="40 % - Akzent1 3 4 11" xfId="22038" xr:uid="{00000000-0005-0000-0000-00002E430000}"/>
    <cellStyle name="40 % - Akzent1 3 4 2" xfId="8602" xr:uid="{00000000-0005-0000-0000-00002F430000}"/>
    <cellStyle name="40 % - Akzent1 3 4 2 2" xfId="8603" xr:uid="{00000000-0005-0000-0000-000030430000}"/>
    <cellStyle name="40 % - Akzent1 3 4 2 2 2" xfId="8604" xr:uid="{00000000-0005-0000-0000-000031430000}"/>
    <cellStyle name="40 % - Akzent1 3 4 2 2 2 2" xfId="38938" xr:uid="{00000000-0005-0000-0000-000032430000}"/>
    <cellStyle name="40 % - Akzent1 3 4 2 2 3" xfId="28117" xr:uid="{00000000-0005-0000-0000-000033430000}"/>
    <cellStyle name="40 % - Akzent1 3 4 2 3" xfId="8605" xr:uid="{00000000-0005-0000-0000-000034430000}"/>
    <cellStyle name="40 % - Akzent1 3 4 2 3 2" xfId="33538" xr:uid="{00000000-0005-0000-0000-000035430000}"/>
    <cellStyle name="40 % - Akzent1 3 4 2 4" xfId="22716" xr:uid="{00000000-0005-0000-0000-000036430000}"/>
    <cellStyle name="40 % - Akzent1 3 4 3" xfId="8606" xr:uid="{00000000-0005-0000-0000-000037430000}"/>
    <cellStyle name="40 % - Akzent1 3 4 3 2" xfId="8607" xr:uid="{00000000-0005-0000-0000-000038430000}"/>
    <cellStyle name="40 % - Akzent1 3 4 3 2 2" xfId="8608" xr:uid="{00000000-0005-0000-0000-000039430000}"/>
    <cellStyle name="40 % - Akzent1 3 4 3 2 2 2" xfId="39596" xr:uid="{00000000-0005-0000-0000-00003A430000}"/>
    <cellStyle name="40 % - Akzent1 3 4 3 2 3" xfId="28775" xr:uid="{00000000-0005-0000-0000-00003B430000}"/>
    <cellStyle name="40 % - Akzent1 3 4 3 3" xfId="8609" xr:uid="{00000000-0005-0000-0000-00003C430000}"/>
    <cellStyle name="40 % - Akzent1 3 4 3 3 2" xfId="34196" xr:uid="{00000000-0005-0000-0000-00003D430000}"/>
    <cellStyle name="40 % - Akzent1 3 4 3 4" xfId="23374" xr:uid="{00000000-0005-0000-0000-00003E430000}"/>
    <cellStyle name="40 % - Akzent1 3 4 4" xfId="8610" xr:uid="{00000000-0005-0000-0000-00003F430000}"/>
    <cellStyle name="40 % - Akzent1 3 4 4 2" xfId="8611" xr:uid="{00000000-0005-0000-0000-000040430000}"/>
    <cellStyle name="40 % - Akzent1 3 4 4 2 2" xfId="8612" xr:uid="{00000000-0005-0000-0000-000041430000}"/>
    <cellStyle name="40 % - Akzent1 3 4 4 2 2 2" xfId="40270" xr:uid="{00000000-0005-0000-0000-000042430000}"/>
    <cellStyle name="40 % - Akzent1 3 4 4 2 3" xfId="29449" xr:uid="{00000000-0005-0000-0000-000043430000}"/>
    <cellStyle name="40 % - Akzent1 3 4 4 3" xfId="8613" xr:uid="{00000000-0005-0000-0000-000044430000}"/>
    <cellStyle name="40 % - Akzent1 3 4 4 3 2" xfId="34870" xr:uid="{00000000-0005-0000-0000-000045430000}"/>
    <cellStyle name="40 % - Akzent1 3 4 4 4" xfId="24048" xr:uid="{00000000-0005-0000-0000-000046430000}"/>
    <cellStyle name="40 % - Akzent1 3 4 5" xfId="8614" xr:uid="{00000000-0005-0000-0000-000047430000}"/>
    <cellStyle name="40 % - Akzent1 3 4 5 2" xfId="8615" xr:uid="{00000000-0005-0000-0000-000048430000}"/>
    <cellStyle name="40 % - Akzent1 3 4 5 2 2" xfId="8616" xr:uid="{00000000-0005-0000-0000-000049430000}"/>
    <cellStyle name="40 % - Akzent1 3 4 5 2 2 2" xfId="40944" xr:uid="{00000000-0005-0000-0000-00004A430000}"/>
    <cellStyle name="40 % - Akzent1 3 4 5 2 3" xfId="30123" xr:uid="{00000000-0005-0000-0000-00004B430000}"/>
    <cellStyle name="40 % - Akzent1 3 4 5 3" xfId="8617" xr:uid="{00000000-0005-0000-0000-00004C430000}"/>
    <cellStyle name="40 % - Akzent1 3 4 5 3 2" xfId="35544" xr:uid="{00000000-0005-0000-0000-00004D430000}"/>
    <cellStyle name="40 % - Akzent1 3 4 5 4" xfId="24722" xr:uid="{00000000-0005-0000-0000-00004E430000}"/>
    <cellStyle name="40 % - Akzent1 3 4 6" xfId="8618" xr:uid="{00000000-0005-0000-0000-00004F430000}"/>
    <cellStyle name="40 % - Akzent1 3 4 6 2" xfId="8619" xr:uid="{00000000-0005-0000-0000-000050430000}"/>
    <cellStyle name="40 % - Akzent1 3 4 6 2 2" xfId="8620" xr:uid="{00000000-0005-0000-0000-000051430000}"/>
    <cellStyle name="40 % - Akzent1 3 4 6 2 2 2" xfId="41618" xr:uid="{00000000-0005-0000-0000-000052430000}"/>
    <cellStyle name="40 % - Akzent1 3 4 6 2 3" xfId="30797" xr:uid="{00000000-0005-0000-0000-000053430000}"/>
    <cellStyle name="40 % - Akzent1 3 4 6 3" xfId="8621" xr:uid="{00000000-0005-0000-0000-000054430000}"/>
    <cellStyle name="40 % - Akzent1 3 4 6 3 2" xfId="36218" xr:uid="{00000000-0005-0000-0000-000055430000}"/>
    <cellStyle name="40 % - Akzent1 3 4 6 4" xfId="25396" xr:uid="{00000000-0005-0000-0000-000056430000}"/>
    <cellStyle name="40 % - Akzent1 3 4 7" xfId="8622" xr:uid="{00000000-0005-0000-0000-000057430000}"/>
    <cellStyle name="40 % - Akzent1 3 4 7 2" xfId="8623" xr:uid="{00000000-0005-0000-0000-000058430000}"/>
    <cellStyle name="40 % - Akzent1 3 4 7 2 2" xfId="8624" xr:uid="{00000000-0005-0000-0000-000059430000}"/>
    <cellStyle name="40 % - Akzent1 3 4 7 2 2 2" xfId="42292" xr:uid="{00000000-0005-0000-0000-00005A430000}"/>
    <cellStyle name="40 % - Akzent1 3 4 7 2 3" xfId="31471" xr:uid="{00000000-0005-0000-0000-00005B430000}"/>
    <cellStyle name="40 % - Akzent1 3 4 7 3" xfId="8625" xr:uid="{00000000-0005-0000-0000-00005C430000}"/>
    <cellStyle name="40 % - Akzent1 3 4 7 3 2" xfId="36892" xr:uid="{00000000-0005-0000-0000-00005D430000}"/>
    <cellStyle name="40 % - Akzent1 3 4 7 4" xfId="26070" xr:uid="{00000000-0005-0000-0000-00005E430000}"/>
    <cellStyle name="40 % - Akzent1 3 4 8" xfId="8626" xr:uid="{00000000-0005-0000-0000-00005F430000}"/>
    <cellStyle name="40 % - Akzent1 3 4 8 2" xfId="8627" xr:uid="{00000000-0005-0000-0000-000060430000}"/>
    <cellStyle name="40 % - Akzent1 3 4 8 2 2" xfId="8628" xr:uid="{00000000-0005-0000-0000-000061430000}"/>
    <cellStyle name="40 % - Akzent1 3 4 8 2 2 2" xfId="42985" xr:uid="{00000000-0005-0000-0000-000062430000}"/>
    <cellStyle name="40 % - Akzent1 3 4 8 2 3" xfId="32164" xr:uid="{00000000-0005-0000-0000-000063430000}"/>
    <cellStyle name="40 % - Akzent1 3 4 8 3" xfId="8629" xr:uid="{00000000-0005-0000-0000-000064430000}"/>
    <cellStyle name="40 % - Akzent1 3 4 8 3 2" xfId="37584" xr:uid="{00000000-0005-0000-0000-000065430000}"/>
    <cellStyle name="40 % - Akzent1 3 4 8 4" xfId="26763" xr:uid="{00000000-0005-0000-0000-000066430000}"/>
    <cellStyle name="40 % - Akzent1 3 4 9" xfId="8630" xr:uid="{00000000-0005-0000-0000-000067430000}"/>
    <cellStyle name="40 % - Akzent1 3 4 9 2" xfId="8631" xr:uid="{00000000-0005-0000-0000-000068430000}"/>
    <cellStyle name="40 % - Akzent1 3 4 9 2 2" xfId="38260" xr:uid="{00000000-0005-0000-0000-000069430000}"/>
    <cellStyle name="40 % - Akzent1 3 4 9 3" xfId="27439" xr:uid="{00000000-0005-0000-0000-00006A430000}"/>
    <cellStyle name="40 % - Akzent1 3 5" xfId="8632" xr:uid="{00000000-0005-0000-0000-00006B430000}"/>
    <cellStyle name="40 % - Akzent1 3 5 10" xfId="8633" xr:uid="{00000000-0005-0000-0000-00006C430000}"/>
    <cellStyle name="40 % - Akzent1 3 5 10 2" xfId="32991" xr:uid="{00000000-0005-0000-0000-00006D430000}"/>
    <cellStyle name="40 % - Akzent1 3 5 11" xfId="22169" xr:uid="{00000000-0005-0000-0000-00006E430000}"/>
    <cellStyle name="40 % - Akzent1 3 5 2" xfId="8634" xr:uid="{00000000-0005-0000-0000-00006F430000}"/>
    <cellStyle name="40 % - Akzent1 3 5 2 2" xfId="8635" xr:uid="{00000000-0005-0000-0000-000070430000}"/>
    <cellStyle name="40 % - Akzent1 3 5 2 2 2" xfId="8636" xr:uid="{00000000-0005-0000-0000-000071430000}"/>
    <cellStyle name="40 % - Akzent1 3 5 2 2 2 2" xfId="39069" xr:uid="{00000000-0005-0000-0000-000072430000}"/>
    <cellStyle name="40 % - Akzent1 3 5 2 2 3" xfId="28248" xr:uid="{00000000-0005-0000-0000-000073430000}"/>
    <cellStyle name="40 % - Akzent1 3 5 2 3" xfId="8637" xr:uid="{00000000-0005-0000-0000-000074430000}"/>
    <cellStyle name="40 % - Akzent1 3 5 2 3 2" xfId="33669" xr:uid="{00000000-0005-0000-0000-000075430000}"/>
    <cellStyle name="40 % - Akzent1 3 5 2 4" xfId="22847" xr:uid="{00000000-0005-0000-0000-000076430000}"/>
    <cellStyle name="40 % - Akzent1 3 5 3" xfId="8638" xr:uid="{00000000-0005-0000-0000-000077430000}"/>
    <cellStyle name="40 % - Akzent1 3 5 3 2" xfId="8639" xr:uid="{00000000-0005-0000-0000-000078430000}"/>
    <cellStyle name="40 % - Akzent1 3 5 3 2 2" xfId="8640" xr:uid="{00000000-0005-0000-0000-000079430000}"/>
    <cellStyle name="40 % - Akzent1 3 5 3 2 2 2" xfId="39727" xr:uid="{00000000-0005-0000-0000-00007A430000}"/>
    <cellStyle name="40 % - Akzent1 3 5 3 2 3" xfId="28906" xr:uid="{00000000-0005-0000-0000-00007B430000}"/>
    <cellStyle name="40 % - Akzent1 3 5 3 3" xfId="8641" xr:uid="{00000000-0005-0000-0000-00007C430000}"/>
    <cellStyle name="40 % - Akzent1 3 5 3 3 2" xfId="34327" xr:uid="{00000000-0005-0000-0000-00007D430000}"/>
    <cellStyle name="40 % - Akzent1 3 5 3 4" xfId="23505" xr:uid="{00000000-0005-0000-0000-00007E430000}"/>
    <cellStyle name="40 % - Akzent1 3 5 4" xfId="8642" xr:uid="{00000000-0005-0000-0000-00007F430000}"/>
    <cellStyle name="40 % - Akzent1 3 5 4 2" xfId="8643" xr:uid="{00000000-0005-0000-0000-000080430000}"/>
    <cellStyle name="40 % - Akzent1 3 5 4 2 2" xfId="8644" xr:uid="{00000000-0005-0000-0000-000081430000}"/>
    <cellStyle name="40 % - Akzent1 3 5 4 2 2 2" xfId="40401" xr:uid="{00000000-0005-0000-0000-000082430000}"/>
    <cellStyle name="40 % - Akzent1 3 5 4 2 3" xfId="29580" xr:uid="{00000000-0005-0000-0000-000083430000}"/>
    <cellStyle name="40 % - Akzent1 3 5 4 3" xfId="8645" xr:uid="{00000000-0005-0000-0000-000084430000}"/>
    <cellStyle name="40 % - Akzent1 3 5 4 3 2" xfId="35001" xr:uid="{00000000-0005-0000-0000-000085430000}"/>
    <cellStyle name="40 % - Akzent1 3 5 4 4" xfId="24179" xr:uid="{00000000-0005-0000-0000-000086430000}"/>
    <cellStyle name="40 % - Akzent1 3 5 5" xfId="8646" xr:uid="{00000000-0005-0000-0000-000087430000}"/>
    <cellStyle name="40 % - Akzent1 3 5 5 2" xfId="8647" xr:uid="{00000000-0005-0000-0000-000088430000}"/>
    <cellStyle name="40 % - Akzent1 3 5 5 2 2" xfId="8648" xr:uid="{00000000-0005-0000-0000-000089430000}"/>
    <cellStyle name="40 % - Akzent1 3 5 5 2 2 2" xfId="41075" xr:uid="{00000000-0005-0000-0000-00008A430000}"/>
    <cellStyle name="40 % - Akzent1 3 5 5 2 3" xfId="30254" xr:uid="{00000000-0005-0000-0000-00008B430000}"/>
    <cellStyle name="40 % - Akzent1 3 5 5 3" xfId="8649" xr:uid="{00000000-0005-0000-0000-00008C430000}"/>
    <cellStyle name="40 % - Akzent1 3 5 5 3 2" xfId="35675" xr:uid="{00000000-0005-0000-0000-00008D430000}"/>
    <cellStyle name="40 % - Akzent1 3 5 5 4" xfId="24853" xr:uid="{00000000-0005-0000-0000-00008E430000}"/>
    <cellStyle name="40 % - Akzent1 3 5 6" xfId="8650" xr:uid="{00000000-0005-0000-0000-00008F430000}"/>
    <cellStyle name="40 % - Akzent1 3 5 6 2" xfId="8651" xr:uid="{00000000-0005-0000-0000-000090430000}"/>
    <cellStyle name="40 % - Akzent1 3 5 6 2 2" xfId="8652" xr:uid="{00000000-0005-0000-0000-000091430000}"/>
    <cellStyle name="40 % - Akzent1 3 5 6 2 2 2" xfId="41749" xr:uid="{00000000-0005-0000-0000-000092430000}"/>
    <cellStyle name="40 % - Akzent1 3 5 6 2 3" xfId="30928" xr:uid="{00000000-0005-0000-0000-000093430000}"/>
    <cellStyle name="40 % - Akzent1 3 5 6 3" xfId="8653" xr:uid="{00000000-0005-0000-0000-000094430000}"/>
    <cellStyle name="40 % - Akzent1 3 5 6 3 2" xfId="36349" xr:uid="{00000000-0005-0000-0000-000095430000}"/>
    <cellStyle name="40 % - Akzent1 3 5 6 4" xfId="25527" xr:uid="{00000000-0005-0000-0000-000096430000}"/>
    <cellStyle name="40 % - Akzent1 3 5 7" xfId="8654" xr:uid="{00000000-0005-0000-0000-000097430000}"/>
    <cellStyle name="40 % - Akzent1 3 5 7 2" xfId="8655" xr:uid="{00000000-0005-0000-0000-000098430000}"/>
    <cellStyle name="40 % - Akzent1 3 5 7 2 2" xfId="8656" xr:uid="{00000000-0005-0000-0000-000099430000}"/>
    <cellStyle name="40 % - Akzent1 3 5 7 2 2 2" xfId="42423" xr:uid="{00000000-0005-0000-0000-00009A430000}"/>
    <cellStyle name="40 % - Akzent1 3 5 7 2 3" xfId="31602" xr:uid="{00000000-0005-0000-0000-00009B430000}"/>
    <cellStyle name="40 % - Akzent1 3 5 7 3" xfId="8657" xr:uid="{00000000-0005-0000-0000-00009C430000}"/>
    <cellStyle name="40 % - Akzent1 3 5 7 3 2" xfId="37023" xr:uid="{00000000-0005-0000-0000-00009D430000}"/>
    <cellStyle name="40 % - Akzent1 3 5 7 4" xfId="26201" xr:uid="{00000000-0005-0000-0000-00009E430000}"/>
    <cellStyle name="40 % - Akzent1 3 5 8" xfId="8658" xr:uid="{00000000-0005-0000-0000-00009F430000}"/>
    <cellStyle name="40 % - Akzent1 3 5 8 2" xfId="8659" xr:uid="{00000000-0005-0000-0000-0000A0430000}"/>
    <cellStyle name="40 % - Akzent1 3 5 8 2 2" xfId="8660" xr:uid="{00000000-0005-0000-0000-0000A1430000}"/>
    <cellStyle name="40 % - Akzent1 3 5 8 2 2 2" xfId="43116" xr:uid="{00000000-0005-0000-0000-0000A2430000}"/>
    <cellStyle name="40 % - Akzent1 3 5 8 2 3" xfId="32295" xr:uid="{00000000-0005-0000-0000-0000A3430000}"/>
    <cellStyle name="40 % - Akzent1 3 5 8 3" xfId="8661" xr:uid="{00000000-0005-0000-0000-0000A4430000}"/>
    <cellStyle name="40 % - Akzent1 3 5 8 3 2" xfId="37715" xr:uid="{00000000-0005-0000-0000-0000A5430000}"/>
    <cellStyle name="40 % - Akzent1 3 5 8 4" xfId="26894" xr:uid="{00000000-0005-0000-0000-0000A6430000}"/>
    <cellStyle name="40 % - Akzent1 3 5 9" xfId="8662" xr:uid="{00000000-0005-0000-0000-0000A7430000}"/>
    <cellStyle name="40 % - Akzent1 3 5 9 2" xfId="8663" xr:uid="{00000000-0005-0000-0000-0000A8430000}"/>
    <cellStyle name="40 % - Akzent1 3 5 9 2 2" xfId="38391" xr:uid="{00000000-0005-0000-0000-0000A9430000}"/>
    <cellStyle name="40 % - Akzent1 3 5 9 3" xfId="27570" xr:uid="{00000000-0005-0000-0000-0000AA430000}"/>
    <cellStyle name="40 % - Akzent1 3 6" xfId="8664" xr:uid="{00000000-0005-0000-0000-0000AB430000}"/>
    <cellStyle name="40 % - Akzent1 3 6 2" xfId="8665" xr:uid="{00000000-0005-0000-0000-0000AC430000}"/>
    <cellStyle name="40 % - Akzent1 3 6 2 2" xfId="8666" xr:uid="{00000000-0005-0000-0000-0000AD430000}"/>
    <cellStyle name="40 % - Akzent1 3 6 2 2 2" xfId="38674" xr:uid="{00000000-0005-0000-0000-0000AE430000}"/>
    <cellStyle name="40 % - Akzent1 3 6 2 3" xfId="27853" xr:uid="{00000000-0005-0000-0000-0000AF430000}"/>
    <cellStyle name="40 % - Akzent1 3 6 3" xfId="8667" xr:uid="{00000000-0005-0000-0000-0000B0430000}"/>
    <cellStyle name="40 % - Akzent1 3 6 3 2" xfId="33274" xr:uid="{00000000-0005-0000-0000-0000B1430000}"/>
    <cellStyle name="40 % - Akzent1 3 6 4" xfId="22452" xr:uid="{00000000-0005-0000-0000-0000B2430000}"/>
    <cellStyle name="40 % - Akzent1 3 7" xfId="8668" xr:uid="{00000000-0005-0000-0000-0000B3430000}"/>
    <cellStyle name="40 % - Akzent1 3 7 2" xfId="8669" xr:uid="{00000000-0005-0000-0000-0000B4430000}"/>
    <cellStyle name="40 % - Akzent1 3 7 2 2" xfId="8670" xr:uid="{00000000-0005-0000-0000-0000B5430000}"/>
    <cellStyle name="40 % - Akzent1 3 7 2 2 2" xfId="39332" xr:uid="{00000000-0005-0000-0000-0000B6430000}"/>
    <cellStyle name="40 % - Akzent1 3 7 2 3" xfId="28511" xr:uid="{00000000-0005-0000-0000-0000B7430000}"/>
    <cellStyle name="40 % - Akzent1 3 7 3" xfId="8671" xr:uid="{00000000-0005-0000-0000-0000B8430000}"/>
    <cellStyle name="40 % - Akzent1 3 7 3 2" xfId="33932" xr:uid="{00000000-0005-0000-0000-0000B9430000}"/>
    <cellStyle name="40 % - Akzent1 3 7 4" xfId="23110" xr:uid="{00000000-0005-0000-0000-0000BA430000}"/>
    <cellStyle name="40 % - Akzent1 3 8" xfId="8672" xr:uid="{00000000-0005-0000-0000-0000BB430000}"/>
    <cellStyle name="40 % - Akzent1 3 8 2" xfId="8673" xr:uid="{00000000-0005-0000-0000-0000BC430000}"/>
    <cellStyle name="40 % - Akzent1 3 8 2 2" xfId="8674" xr:uid="{00000000-0005-0000-0000-0000BD430000}"/>
    <cellStyle name="40 % - Akzent1 3 8 2 2 2" xfId="40008" xr:uid="{00000000-0005-0000-0000-0000BE430000}"/>
    <cellStyle name="40 % - Akzent1 3 8 2 3" xfId="29187" xr:uid="{00000000-0005-0000-0000-0000BF430000}"/>
    <cellStyle name="40 % - Akzent1 3 8 3" xfId="8675" xr:uid="{00000000-0005-0000-0000-0000C0430000}"/>
    <cellStyle name="40 % - Akzent1 3 8 3 2" xfId="34608" xr:uid="{00000000-0005-0000-0000-0000C1430000}"/>
    <cellStyle name="40 % - Akzent1 3 8 4" xfId="23786" xr:uid="{00000000-0005-0000-0000-0000C2430000}"/>
    <cellStyle name="40 % - Akzent1 3 9" xfId="8676" xr:uid="{00000000-0005-0000-0000-0000C3430000}"/>
    <cellStyle name="40 % - Akzent1 3 9 2" xfId="8677" xr:uid="{00000000-0005-0000-0000-0000C4430000}"/>
    <cellStyle name="40 % - Akzent1 3 9 2 2" xfId="8678" xr:uid="{00000000-0005-0000-0000-0000C5430000}"/>
    <cellStyle name="40 % - Akzent1 3 9 2 2 2" xfId="40680" xr:uid="{00000000-0005-0000-0000-0000C6430000}"/>
    <cellStyle name="40 % - Akzent1 3 9 2 3" xfId="29859" xr:uid="{00000000-0005-0000-0000-0000C7430000}"/>
    <cellStyle name="40 % - Akzent1 3 9 3" xfId="8679" xr:uid="{00000000-0005-0000-0000-0000C8430000}"/>
    <cellStyle name="40 % - Akzent1 3 9 3 2" xfId="35280" xr:uid="{00000000-0005-0000-0000-0000C9430000}"/>
    <cellStyle name="40 % - Akzent1 3 9 4" xfId="24458" xr:uid="{00000000-0005-0000-0000-0000CA430000}"/>
    <cellStyle name="40 % - Akzent1 4" xfId="8680" xr:uid="{00000000-0005-0000-0000-0000CB430000}"/>
    <cellStyle name="40 % - Akzent1 4 10" xfId="8681" xr:uid="{00000000-0005-0000-0000-0000CC430000}"/>
    <cellStyle name="40 % - Akzent1 4 10 2" xfId="8682" xr:uid="{00000000-0005-0000-0000-0000CD430000}"/>
    <cellStyle name="40 % - Akzent1 4 10 2 2" xfId="8683" xr:uid="{00000000-0005-0000-0000-0000CE430000}"/>
    <cellStyle name="40 % - Akzent1 4 10 2 2 2" xfId="42060" xr:uid="{00000000-0005-0000-0000-0000CF430000}"/>
    <cellStyle name="40 % - Akzent1 4 10 2 3" xfId="31239" xr:uid="{00000000-0005-0000-0000-0000D0430000}"/>
    <cellStyle name="40 % - Akzent1 4 10 3" xfId="8684" xr:uid="{00000000-0005-0000-0000-0000D1430000}"/>
    <cellStyle name="40 % - Akzent1 4 10 3 2" xfId="36660" xr:uid="{00000000-0005-0000-0000-0000D2430000}"/>
    <cellStyle name="40 % - Akzent1 4 10 4" xfId="25838" xr:uid="{00000000-0005-0000-0000-0000D3430000}"/>
    <cellStyle name="40 % - Akzent1 4 11" xfId="8685" xr:uid="{00000000-0005-0000-0000-0000D4430000}"/>
    <cellStyle name="40 % - Akzent1 4 11 2" xfId="8686" xr:uid="{00000000-0005-0000-0000-0000D5430000}"/>
    <cellStyle name="40 % - Akzent1 4 11 2 2" xfId="8687" xr:uid="{00000000-0005-0000-0000-0000D6430000}"/>
    <cellStyle name="40 % - Akzent1 4 11 2 2 2" xfId="42753" xr:uid="{00000000-0005-0000-0000-0000D7430000}"/>
    <cellStyle name="40 % - Akzent1 4 11 2 3" xfId="31932" xr:uid="{00000000-0005-0000-0000-0000D8430000}"/>
    <cellStyle name="40 % - Akzent1 4 11 3" xfId="8688" xr:uid="{00000000-0005-0000-0000-0000D9430000}"/>
    <cellStyle name="40 % - Akzent1 4 11 3 2" xfId="37352" xr:uid="{00000000-0005-0000-0000-0000DA430000}"/>
    <cellStyle name="40 % - Akzent1 4 11 4" xfId="26531" xr:uid="{00000000-0005-0000-0000-0000DB430000}"/>
    <cellStyle name="40 % - Akzent1 4 12" xfId="8689" xr:uid="{00000000-0005-0000-0000-0000DC430000}"/>
    <cellStyle name="40 % - Akzent1 4 12 2" xfId="8690" xr:uid="{00000000-0005-0000-0000-0000DD430000}"/>
    <cellStyle name="40 % - Akzent1 4 12 2 2" xfId="38028" xr:uid="{00000000-0005-0000-0000-0000DE430000}"/>
    <cellStyle name="40 % - Akzent1 4 12 3" xfId="27207" xr:uid="{00000000-0005-0000-0000-0000DF430000}"/>
    <cellStyle name="40 % - Akzent1 4 13" xfId="8691" xr:uid="{00000000-0005-0000-0000-0000E0430000}"/>
    <cellStyle name="40 % - Akzent1 4 13 2" xfId="32628" xr:uid="{00000000-0005-0000-0000-0000E1430000}"/>
    <cellStyle name="40 % - Akzent1 4 14" xfId="21806" xr:uid="{00000000-0005-0000-0000-0000E2430000}"/>
    <cellStyle name="40 % - Akzent1 4 2" xfId="8692" xr:uid="{00000000-0005-0000-0000-0000E3430000}"/>
    <cellStyle name="40 % - Akzent1 4 2 10" xfId="8693" xr:uid="{00000000-0005-0000-0000-0000E4430000}"/>
    <cellStyle name="40 % - Akzent1 4 2 10 2" xfId="8694" xr:uid="{00000000-0005-0000-0000-0000E5430000}"/>
    <cellStyle name="40 % - Akzent1 4 2 10 2 2" xfId="38160" xr:uid="{00000000-0005-0000-0000-0000E6430000}"/>
    <cellStyle name="40 % - Akzent1 4 2 10 3" xfId="27339" xr:uid="{00000000-0005-0000-0000-0000E7430000}"/>
    <cellStyle name="40 % - Akzent1 4 2 11" xfId="8695" xr:uid="{00000000-0005-0000-0000-0000E8430000}"/>
    <cellStyle name="40 % - Akzent1 4 2 11 2" xfId="32760" xr:uid="{00000000-0005-0000-0000-0000E9430000}"/>
    <cellStyle name="40 % - Akzent1 4 2 12" xfId="21938" xr:uid="{00000000-0005-0000-0000-0000EA430000}"/>
    <cellStyle name="40 % - Akzent1 4 2 2" xfId="8696" xr:uid="{00000000-0005-0000-0000-0000EB430000}"/>
    <cellStyle name="40 % - Akzent1 4 2 2 10" xfId="8697" xr:uid="{00000000-0005-0000-0000-0000EC430000}"/>
    <cellStyle name="40 % - Akzent1 4 2 2 10 2" xfId="33155" xr:uid="{00000000-0005-0000-0000-0000ED430000}"/>
    <cellStyle name="40 % - Akzent1 4 2 2 11" xfId="22333" xr:uid="{00000000-0005-0000-0000-0000EE430000}"/>
    <cellStyle name="40 % - Akzent1 4 2 2 2" xfId="8698" xr:uid="{00000000-0005-0000-0000-0000EF430000}"/>
    <cellStyle name="40 % - Akzent1 4 2 2 2 2" xfId="8699" xr:uid="{00000000-0005-0000-0000-0000F0430000}"/>
    <cellStyle name="40 % - Akzent1 4 2 2 2 2 2" xfId="8700" xr:uid="{00000000-0005-0000-0000-0000F1430000}"/>
    <cellStyle name="40 % - Akzent1 4 2 2 2 2 2 2" xfId="39233" xr:uid="{00000000-0005-0000-0000-0000F2430000}"/>
    <cellStyle name="40 % - Akzent1 4 2 2 2 2 3" xfId="28412" xr:uid="{00000000-0005-0000-0000-0000F3430000}"/>
    <cellStyle name="40 % - Akzent1 4 2 2 2 3" xfId="8701" xr:uid="{00000000-0005-0000-0000-0000F4430000}"/>
    <cellStyle name="40 % - Akzent1 4 2 2 2 3 2" xfId="33833" xr:uid="{00000000-0005-0000-0000-0000F5430000}"/>
    <cellStyle name="40 % - Akzent1 4 2 2 2 4" xfId="23011" xr:uid="{00000000-0005-0000-0000-0000F6430000}"/>
    <cellStyle name="40 % - Akzent1 4 2 2 3" xfId="8702" xr:uid="{00000000-0005-0000-0000-0000F7430000}"/>
    <cellStyle name="40 % - Akzent1 4 2 2 3 2" xfId="8703" xr:uid="{00000000-0005-0000-0000-0000F8430000}"/>
    <cellStyle name="40 % - Akzent1 4 2 2 3 2 2" xfId="8704" xr:uid="{00000000-0005-0000-0000-0000F9430000}"/>
    <cellStyle name="40 % - Akzent1 4 2 2 3 2 2 2" xfId="39891" xr:uid="{00000000-0005-0000-0000-0000FA430000}"/>
    <cellStyle name="40 % - Akzent1 4 2 2 3 2 3" xfId="29070" xr:uid="{00000000-0005-0000-0000-0000FB430000}"/>
    <cellStyle name="40 % - Akzent1 4 2 2 3 3" xfId="8705" xr:uid="{00000000-0005-0000-0000-0000FC430000}"/>
    <cellStyle name="40 % - Akzent1 4 2 2 3 3 2" xfId="34491" xr:uid="{00000000-0005-0000-0000-0000FD430000}"/>
    <cellStyle name="40 % - Akzent1 4 2 2 3 4" xfId="23669" xr:uid="{00000000-0005-0000-0000-0000FE430000}"/>
    <cellStyle name="40 % - Akzent1 4 2 2 4" xfId="8706" xr:uid="{00000000-0005-0000-0000-0000FF430000}"/>
    <cellStyle name="40 % - Akzent1 4 2 2 4 2" xfId="8707" xr:uid="{00000000-0005-0000-0000-000000440000}"/>
    <cellStyle name="40 % - Akzent1 4 2 2 4 2 2" xfId="8708" xr:uid="{00000000-0005-0000-0000-000001440000}"/>
    <cellStyle name="40 % - Akzent1 4 2 2 4 2 2 2" xfId="40565" xr:uid="{00000000-0005-0000-0000-000002440000}"/>
    <cellStyle name="40 % - Akzent1 4 2 2 4 2 3" xfId="29744" xr:uid="{00000000-0005-0000-0000-000003440000}"/>
    <cellStyle name="40 % - Akzent1 4 2 2 4 3" xfId="8709" xr:uid="{00000000-0005-0000-0000-000004440000}"/>
    <cellStyle name="40 % - Akzent1 4 2 2 4 3 2" xfId="35165" xr:uid="{00000000-0005-0000-0000-000005440000}"/>
    <cellStyle name="40 % - Akzent1 4 2 2 4 4" xfId="24343" xr:uid="{00000000-0005-0000-0000-000006440000}"/>
    <cellStyle name="40 % - Akzent1 4 2 2 5" xfId="8710" xr:uid="{00000000-0005-0000-0000-000007440000}"/>
    <cellStyle name="40 % - Akzent1 4 2 2 5 2" xfId="8711" xr:uid="{00000000-0005-0000-0000-000008440000}"/>
    <cellStyle name="40 % - Akzent1 4 2 2 5 2 2" xfId="8712" xr:uid="{00000000-0005-0000-0000-000009440000}"/>
    <cellStyle name="40 % - Akzent1 4 2 2 5 2 2 2" xfId="41239" xr:uid="{00000000-0005-0000-0000-00000A440000}"/>
    <cellStyle name="40 % - Akzent1 4 2 2 5 2 3" xfId="30418" xr:uid="{00000000-0005-0000-0000-00000B440000}"/>
    <cellStyle name="40 % - Akzent1 4 2 2 5 3" xfId="8713" xr:uid="{00000000-0005-0000-0000-00000C440000}"/>
    <cellStyle name="40 % - Akzent1 4 2 2 5 3 2" xfId="35839" xr:uid="{00000000-0005-0000-0000-00000D440000}"/>
    <cellStyle name="40 % - Akzent1 4 2 2 5 4" xfId="25017" xr:uid="{00000000-0005-0000-0000-00000E440000}"/>
    <cellStyle name="40 % - Akzent1 4 2 2 6" xfId="8714" xr:uid="{00000000-0005-0000-0000-00000F440000}"/>
    <cellStyle name="40 % - Akzent1 4 2 2 6 2" xfId="8715" xr:uid="{00000000-0005-0000-0000-000010440000}"/>
    <cellStyle name="40 % - Akzent1 4 2 2 6 2 2" xfId="8716" xr:uid="{00000000-0005-0000-0000-000011440000}"/>
    <cellStyle name="40 % - Akzent1 4 2 2 6 2 2 2" xfId="41913" xr:uid="{00000000-0005-0000-0000-000012440000}"/>
    <cellStyle name="40 % - Akzent1 4 2 2 6 2 3" xfId="31092" xr:uid="{00000000-0005-0000-0000-000013440000}"/>
    <cellStyle name="40 % - Akzent1 4 2 2 6 3" xfId="8717" xr:uid="{00000000-0005-0000-0000-000014440000}"/>
    <cellStyle name="40 % - Akzent1 4 2 2 6 3 2" xfId="36513" xr:uid="{00000000-0005-0000-0000-000015440000}"/>
    <cellStyle name="40 % - Akzent1 4 2 2 6 4" xfId="25691" xr:uid="{00000000-0005-0000-0000-000016440000}"/>
    <cellStyle name="40 % - Akzent1 4 2 2 7" xfId="8718" xr:uid="{00000000-0005-0000-0000-000017440000}"/>
    <cellStyle name="40 % - Akzent1 4 2 2 7 2" xfId="8719" xr:uid="{00000000-0005-0000-0000-000018440000}"/>
    <cellStyle name="40 % - Akzent1 4 2 2 7 2 2" xfId="8720" xr:uid="{00000000-0005-0000-0000-000019440000}"/>
    <cellStyle name="40 % - Akzent1 4 2 2 7 2 2 2" xfId="42587" xr:uid="{00000000-0005-0000-0000-00001A440000}"/>
    <cellStyle name="40 % - Akzent1 4 2 2 7 2 3" xfId="31766" xr:uid="{00000000-0005-0000-0000-00001B440000}"/>
    <cellStyle name="40 % - Akzent1 4 2 2 7 3" xfId="8721" xr:uid="{00000000-0005-0000-0000-00001C440000}"/>
    <cellStyle name="40 % - Akzent1 4 2 2 7 3 2" xfId="37187" xr:uid="{00000000-0005-0000-0000-00001D440000}"/>
    <cellStyle name="40 % - Akzent1 4 2 2 7 4" xfId="26365" xr:uid="{00000000-0005-0000-0000-00001E440000}"/>
    <cellStyle name="40 % - Akzent1 4 2 2 8" xfId="8722" xr:uid="{00000000-0005-0000-0000-00001F440000}"/>
    <cellStyle name="40 % - Akzent1 4 2 2 8 2" xfId="8723" xr:uid="{00000000-0005-0000-0000-000020440000}"/>
    <cellStyle name="40 % - Akzent1 4 2 2 8 2 2" xfId="8724" xr:uid="{00000000-0005-0000-0000-000021440000}"/>
    <cellStyle name="40 % - Akzent1 4 2 2 8 2 2 2" xfId="43280" xr:uid="{00000000-0005-0000-0000-000022440000}"/>
    <cellStyle name="40 % - Akzent1 4 2 2 8 2 3" xfId="32459" xr:uid="{00000000-0005-0000-0000-000023440000}"/>
    <cellStyle name="40 % - Akzent1 4 2 2 8 3" xfId="8725" xr:uid="{00000000-0005-0000-0000-000024440000}"/>
    <cellStyle name="40 % - Akzent1 4 2 2 8 3 2" xfId="37879" xr:uid="{00000000-0005-0000-0000-000025440000}"/>
    <cellStyle name="40 % - Akzent1 4 2 2 8 4" xfId="27058" xr:uid="{00000000-0005-0000-0000-000026440000}"/>
    <cellStyle name="40 % - Akzent1 4 2 2 9" xfId="8726" xr:uid="{00000000-0005-0000-0000-000027440000}"/>
    <cellStyle name="40 % - Akzent1 4 2 2 9 2" xfId="8727" xr:uid="{00000000-0005-0000-0000-000028440000}"/>
    <cellStyle name="40 % - Akzent1 4 2 2 9 2 2" xfId="38555" xr:uid="{00000000-0005-0000-0000-000029440000}"/>
    <cellStyle name="40 % - Akzent1 4 2 2 9 3" xfId="27734" xr:uid="{00000000-0005-0000-0000-00002A440000}"/>
    <cellStyle name="40 % - Akzent1 4 2 3" xfId="8728" xr:uid="{00000000-0005-0000-0000-00002B440000}"/>
    <cellStyle name="40 % - Akzent1 4 2 3 2" xfId="8729" xr:uid="{00000000-0005-0000-0000-00002C440000}"/>
    <cellStyle name="40 % - Akzent1 4 2 3 2 2" xfId="8730" xr:uid="{00000000-0005-0000-0000-00002D440000}"/>
    <cellStyle name="40 % - Akzent1 4 2 3 2 2 2" xfId="38838" xr:uid="{00000000-0005-0000-0000-00002E440000}"/>
    <cellStyle name="40 % - Akzent1 4 2 3 2 3" xfId="28017" xr:uid="{00000000-0005-0000-0000-00002F440000}"/>
    <cellStyle name="40 % - Akzent1 4 2 3 3" xfId="8731" xr:uid="{00000000-0005-0000-0000-000030440000}"/>
    <cellStyle name="40 % - Akzent1 4 2 3 3 2" xfId="33438" xr:uid="{00000000-0005-0000-0000-000031440000}"/>
    <cellStyle name="40 % - Akzent1 4 2 3 4" xfId="22616" xr:uid="{00000000-0005-0000-0000-000032440000}"/>
    <cellStyle name="40 % - Akzent1 4 2 4" xfId="8732" xr:uid="{00000000-0005-0000-0000-000033440000}"/>
    <cellStyle name="40 % - Akzent1 4 2 4 2" xfId="8733" xr:uid="{00000000-0005-0000-0000-000034440000}"/>
    <cellStyle name="40 % - Akzent1 4 2 4 2 2" xfId="8734" xr:uid="{00000000-0005-0000-0000-000035440000}"/>
    <cellStyle name="40 % - Akzent1 4 2 4 2 2 2" xfId="39496" xr:uid="{00000000-0005-0000-0000-000036440000}"/>
    <cellStyle name="40 % - Akzent1 4 2 4 2 3" xfId="28675" xr:uid="{00000000-0005-0000-0000-000037440000}"/>
    <cellStyle name="40 % - Akzent1 4 2 4 3" xfId="8735" xr:uid="{00000000-0005-0000-0000-000038440000}"/>
    <cellStyle name="40 % - Akzent1 4 2 4 3 2" xfId="34096" xr:uid="{00000000-0005-0000-0000-000039440000}"/>
    <cellStyle name="40 % - Akzent1 4 2 4 4" xfId="23274" xr:uid="{00000000-0005-0000-0000-00003A440000}"/>
    <cellStyle name="40 % - Akzent1 4 2 5" xfId="8736" xr:uid="{00000000-0005-0000-0000-00003B440000}"/>
    <cellStyle name="40 % - Akzent1 4 2 5 2" xfId="8737" xr:uid="{00000000-0005-0000-0000-00003C440000}"/>
    <cellStyle name="40 % - Akzent1 4 2 5 2 2" xfId="8738" xr:uid="{00000000-0005-0000-0000-00003D440000}"/>
    <cellStyle name="40 % - Akzent1 4 2 5 2 2 2" xfId="40170" xr:uid="{00000000-0005-0000-0000-00003E440000}"/>
    <cellStyle name="40 % - Akzent1 4 2 5 2 3" xfId="29349" xr:uid="{00000000-0005-0000-0000-00003F440000}"/>
    <cellStyle name="40 % - Akzent1 4 2 5 3" xfId="8739" xr:uid="{00000000-0005-0000-0000-000040440000}"/>
    <cellStyle name="40 % - Akzent1 4 2 5 3 2" xfId="34770" xr:uid="{00000000-0005-0000-0000-000041440000}"/>
    <cellStyle name="40 % - Akzent1 4 2 5 4" xfId="23948" xr:uid="{00000000-0005-0000-0000-000042440000}"/>
    <cellStyle name="40 % - Akzent1 4 2 6" xfId="8740" xr:uid="{00000000-0005-0000-0000-000043440000}"/>
    <cellStyle name="40 % - Akzent1 4 2 6 2" xfId="8741" xr:uid="{00000000-0005-0000-0000-000044440000}"/>
    <cellStyle name="40 % - Akzent1 4 2 6 2 2" xfId="8742" xr:uid="{00000000-0005-0000-0000-000045440000}"/>
    <cellStyle name="40 % - Akzent1 4 2 6 2 2 2" xfId="40844" xr:uid="{00000000-0005-0000-0000-000046440000}"/>
    <cellStyle name="40 % - Akzent1 4 2 6 2 3" xfId="30023" xr:uid="{00000000-0005-0000-0000-000047440000}"/>
    <cellStyle name="40 % - Akzent1 4 2 6 3" xfId="8743" xr:uid="{00000000-0005-0000-0000-000048440000}"/>
    <cellStyle name="40 % - Akzent1 4 2 6 3 2" xfId="35444" xr:uid="{00000000-0005-0000-0000-000049440000}"/>
    <cellStyle name="40 % - Akzent1 4 2 6 4" xfId="24622" xr:uid="{00000000-0005-0000-0000-00004A440000}"/>
    <cellStyle name="40 % - Akzent1 4 2 7" xfId="8744" xr:uid="{00000000-0005-0000-0000-00004B440000}"/>
    <cellStyle name="40 % - Akzent1 4 2 7 2" xfId="8745" xr:uid="{00000000-0005-0000-0000-00004C440000}"/>
    <cellStyle name="40 % - Akzent1 4 2 7 2 2" xfId="8746" xr:uid="{00000000-0005-0000-0000-00004D440000}"/>
    <cellStyle name="40 % - Akzent1 4 2 7 2 2 2" xfId="41518" xr:uid="{00000000-0005-0000-0000-00004E440000}"/>
    <cellStyle name="40 % - Akzent1 4 2 7 2 3" xfId="30697" xr:uid="{00000000-0005-0000-0000-00004F440000}"/>
    <cellStyle name="40 % - Akzent1 4 2 7 3" xfId="8747" xr:uid="{00000000-0005-0000-0000-000050440000}"/>
    <cellStyle name="40 % - Akzent1 4 2 7 3 2" xfId="36118" xr:uid="{00000000-0005-0000-0000-000051440000}"/>
    <cellStyle name="40 % - Akzent1 4 2 7 4" xfId="25296" xr:uid="{00000000-0005-0000-0000-000052440000}"/>
    <cellStyle name="40 % - Akzent1 4 2 8" xfId="8748" xr:uid="{00000000-0005-0000-0000-000053440000}"/>
    <cellStyle name="40 % - Akzent1 4 2 8 2" xfId="8749" xr:uid="{00000000-0005-0000-0000-000054440000}"/>
    <cellStyle name="40 % - Akzent1 4 2 8 2 2" xfId="8750" xr:uid="{00000000-0005-0000-0000-000055440000}"/>
    <cellStyle name="40 % - Akzent1 4 2 8 2 2 2" xfId="42192" xr:uid="{00000000-0005-0000-0000-000056440000}"/>
    <cellStyle name="40 % - Akzent1 4 2 8 2 3" xfId="31371" xr:uid="{00000000-0005-0000-0000-000057440000}"/>
    <cellStyle name="40 % - Akzent1 4 2 8 3" xfId="8751" xr:uid="{00000000-0005-0000-0000-000058440000}"/>
    <cellStyle name="40 % - Akzent1 4 2 8 3 2" xfId="36792" xr:uid="{00000000-0005-0000-0000-000059440000}"/>
    <cellStyle name="40 % - Akzent1 4 2 8 4" xfId="25970" xr:uid="{00000000-0005-0000-0000-00005A440000}"/>
    <cellStyle name="40 % - Akzent1 4 2 9" xfId="8752" xr:uid="{00000000-0005-0000-0000-00005B440000}"/>
    <cellStyle name="40 % - Akzent1 4 2 9 2" xfId="8753" xr:uid="{00000000-0005-0000-0000-00005C440000}"/>
    <cellStyle name="40 % - Akzent1 4 2 9 2 2" xfId="8754" xr:uid="{00000000-0005-0000-0000-00005D440000}"/>
    <cellStyle name="40 % - Akzent1 4 2 9 2 2 2" xfId="42885" xr:uid="{00000000-0005-0000-0000-00005E440000}"/>
    <cellStyle name="40 % - Akzent1 4 2 9 2 3" xfId="32064" xr:uid="{00000000-0005-0000-0000-00005F440000}"/>
    <cellStyle name="40 % - Akzent1 4 2 9 3" xfId="8755" xr:uid="{00000000-0005-0000-0000-000060440000}"/>
    <cellStyle name="40 % - Akzent1 4 2 9 3 2" xfId="37484" xr:uid="{00000000-0005-0000-0000-000061440000}"/>
    <cellStyle name="40 % - Akzent1 4 2 9 4" xfId="26663" xr:uid="{00000000-0005-0000-0000-000062440000}"/>
    <cellStyle name="40 % - Akzent1 4 3" xfId="8756" xr:uid="{00000000-0005-0000-0000-000063440000}"/>
    <cellStyle name="40 % - Akzent1 4 3 10" xfId="8757" xr:uid="{00000000-0005-0000-0000-000064440000}"/>
    <cellStyle name="40 % - Akzent1 4 3 10 2" xfId="32892" xr:uid="{00000000-0005-0000-0000-000065440000}"/>
    <cellStyle name="40 % - Akzent1 4 3 11" xfId="22070" xr:uid="{00000000-0005-0000-0000-000066440000}"/>
    <cellStyle name="40 % - Akzent1 4 3 2" xfId="8758" xr:uid="{00000000-0005-0000-0000-000067440000}"/>
    <cellStyle name="40 % - Akzent1 4 3 2 2" xfId="8759" xr:uid="{00000000-0005-0000-0000-000068440000}"/>
    <cellStyle name="40 % - Akzent1 4 3 2 2 2" xfId="8760" xr:uid="{00000000-0005-0000-0000-000069440000}"/>
    <cellStyle name="40 % - Akzent1 4 3 2 2 2 2" xfId="38970" xr:uid="{00000000-0005-0000-0000-00006A440000}"/>
    <cellStyle name="40 % - Akzent1 4 3 2 2 3" xfId="28149" xr:uid="{00000000-0005-0000-0000-00006B440000}"/>
    <cellStyle name="40 % - Akzent1 4 3 2 3" xfId="8761" xr:uid="{00000000-0005-0000-0000-00006C440000}"/>
    <cellStyle name="40 % - Akzent1 4 3 2 3 2" xfId="33570" xr:uid="{00000000-0005-0000-0000-00006D440000}"/>
    <cellStyle name="40 % - Akzent1 4 3 2 4" xfId="22748" xr:uid="{00000000-0005-0000-0000-00006E440000}"/>
    <cellStyle name="40 % - Akzent1 4 3 3" xfId="8762" xr:uid="{00000000-0005-0000-0000-00006F440000}"/>
    <cellStyle name="40 % - Akzent1 4 3 3 2" xfId="8763" xr:uid="{00000000-0005-0000-0000-000070440000}"/>
    <cellStyle name="40 % - Akzent1 4 3 3 2 2" xfId="8764" xr:uid="{00000000-0005-0000-0000-000071440000}"/>
    <cellStyle name="40 % - Akzent1 4 3 3 2 2 2" xfId="39628" xr:uid="{00000000-0005-0000-0000-000072440000}"/>
    <cellStyle name="40 % - Akzent1 4 3 3 2 3" xfId="28807" xr:uid="{00000000-0005-0000-0000-000073440000}"/>
    <cellStyle name="40 % - Akzent1 4 3 3 3" xfId="8765" xr:uid="{00000000-0005-0000-0000-000074440000}"/>
    <cellStyle name="40 % - Akzent1 4 3 3 3 2" xfId="34228" xr:uid="{00000000-0005-0000-0000-000075440000}"/>
    <cellStyle name="40 % - Akzent1 4 3 3 4" xfId="23406" xr:uid="{00000000-0005-0000-0000-000076440000}"/>
    <cellStyle name="40 % - Akzent1 4 3 4" xfId="8766" xr:uid="{00000000-0005-0000-0000-000077440000}"/>
    <cellStyle name="40 % - Akzent1 4 3 4 2" xfId="8767" xr:uid="{00000000-0005-0000-0000-000078440000}"/>
    <cellStyle name="40 % - Akzent1 4 3 4 2 2" xfId="8768" xr:uid="{00000000-0005-0000-0000-000079440000}"/>
    <cellStyle name="40 % - Akzent1 4 3 4 2 2 2" xfId="40302" xr:uid="{00000000-0005-0000-0000-00007A440000}"/>
    <cellStyle name="40 % - Akzent1 4 3 4 2 3" xfId="29481" xr:uid="{00000000-0005-0000-0000-00007B440000}"/>
    <cellStyle name="40 % - Akzent1 4 3 4 3" xfId="8769" xr:uid="{00000000-0005-0000-0000-00007C440000}"/>
    <cellStyle name="40 % - Akzent1 4 3 4 3 2" xfId="34902" xr:uid="{00000000-0005-0000-0000-00007D440000}"/>
    <cellStyle name="40 % - Akzent1 4 3 4 4" xfId="24080" xr:uid="{00000000-0005-0000-0000-00007E440000}"/>
    <cellStyle name="40 % - Akzent1 4 3 5" xfId="8770" xr:uid="{00000000-0005-0000-0000-00007F440000}"/>
    <cellStyle name="40 % - Akzent1 4 3 5 2" xfId="8771" xr:uid="{00000000-0005-0000-0000-000080440000}"/>
    <cellStyle name="40 % - Akzent1 4 3 5 2 2" xfId="8772" xr:uid="{00000000-0005-0000-0000-000081440000}"/>
    <cellStyle name="40 % - Akzent1 4 3 5 2 2 2" xfId="40976" xr:uid="{00000000-0005-0000-0000-000082440000}"/>
    <cellStyle name="40 % - Akzent1 4 3 5 2 3" xfId="30155" xr:uid="{00000000-0005-0000-0000-000083440000}"/>
    <cellStyle name="40 % - Akzent1 4 3 5 3" xfId="8773" xr:uid="{00000000-0005-0000-0000-000084440000}"/>
    <cellStyle name="40 % - Akzent1 4 3 5 3 2" xfId="35576" xr:uid="{00000000-0005-0000-0000-000085440000}"/>
    <cellStyle name="40 % - Akzent1 4 3 5 4" xfId="24754" xr:uid="{00000000-0005-0000-0000-000086440000}"/>
    <cellStyle name="40 % - Akzent1 4 3 6" xfId="8774" xr:uid="{00000000-0005-0000-0000-000087440000}"/>
    <cellStyle name="40 % - Akzent1 4 3 6 2" xfId="8775" xr:uid="{00000000-0005-0000-0000-000088440000}"/>
    <cellStyle name="40 % - Akzent1 4 3 6 2 2" xfId="8776" xr:uid="{00000000-0005-0000-0000-000089440000}"/>
    <cellStyle name="40 % - Akzent1 4 3 6 2 2 2" xfId="41650" xr:uid="{00000000-0005-0000-0000-00008A440000}"/>
    <cellStyle name="40 % - Akzent1 4 3 6 2 3" xfId="30829" xr:uid="{00000000-0005-0000-0000-00008B440000}"/>
    <cellStyle name="40 % - Akzent1 4 3 6 3" xfId="8777" xr:uid="{00000000-0005-0000-0000-00008C440000}"/>
    <cellStyle name="40 % - Akzent1 4 3 6 3 2" xfId="36250" xr:uid="{00000000-0005-0000-0000-00008D440000}"/>
    <cellStyle name="40 % - Akzent1 4 3 6 4" xfId="25428" xr:uid="{00000000-0005-0000-0000-00008E440000}"/>
    <cellStyle name="40 % - Akzent1 4 3 7" xfId="8778" xr:uid="{00000000-0005-0000-0000-00008F440000}"/>
    <cellStyle name="40 % - Akzent1 4 3 7 2" xfId="8779" xr:uid="{00000000-0005-0000-0000-000090440000}"/>
    <cellStyle name="40 % - Akzent1 4 3 7 2 2" xfId="8780" xr:uid="{00000000-0005-0000-0000-000091440000}"/>
    <cellStyle name="40 % - Akzent1 4 3 7 2 2 2" xfId="42324" xr:uid="{00000000-0005-0000-0000-000092440000}"/>
    <cellStyle name="40 % - Akzent1 4 3 7 2 3" xfId="31503" xr:uid="{00000000-0005-0000-0000-000093440000}"/>
    <cellStyle name="40 % - Akzent1 4 3 7 3" xfId="8781" xr:uid="{00000000-0005-0000-0000-000094440000}"/>
    <cellStyle name="40 % - Akzent1 4 3 7 3 2" xfId="36924" xr:uid="{00000000-0005-0000-0000-000095440000}"/>
    <cellStyle name="40 % - Akzent1 4 3 7 4" xfId="26102" xr:uid="{00000000-0005-0000-0000-000096440000}"/>
    <cellStyle name="40 % - Akzent1 4 3 8" xfId="8782" xr:uid="{00000000-0005-0000-0000-000097440000}"/>
    <cellStyle name="40 % - Akzent1 4 3 8 2" xfId="8783" xr:uid="{00000000-0005-0000-0000-000098440000}"/>
    <cellStyle name="40 % - Akzent1 4 3 8 2 2" xfId="8784" xr:uid="{00000000-0005-0000-0000-000099440000}"/>
    <cellStyle name="40 % - Akzent1 4 3 8 2 2 2" xfId="43017" xr:uid="{00000000-0005-0000-0000-00009A440000}"/>
    <cellStyle name="40 % - Akzent1 4 3 8 2 3" xfId="32196" xr:uid="{00000000-0005-0000-0000-00009B440000}"/>
    <cellStyle name="40 % - Akzent1 4 3 8 3" xfId="8785" xr:uid="{00000000-0005-0000-0000-00009C440000}"/>
    <cellStyle name="40 % - Akzent1 4 3 8 3 2" xfId="37616" xr:uid="{00000000-0005-0000-0000-00009D440000}"/>
    <cellStyle name="40 % - Akzent1 4 3 8 4" xfId="26795" xr:uid="{00000000-0005-0000-0000-00009E440000}"/>
    <cellStyle name="40 % - Akzent1 4 3 9" xfId="8786" xr:uid="{00000000-0005-0000-0000-00009F440000}"/>
    <cellStyle name="40 % - Akzent1 4 3 9 2" xfId="8787" xr:uid="{00000000-0005-0000-0000-0000A0440000}"/>
    <cellStyle name="40 % - Akzent1 4 3 9 2 2" xfId="38292" xr:uid="{00000000-0005-0000-0000-0000A1440000}"/>
    <cellStyle name="40 % - Akzent1 4 3 9 3" xfId="27471" xr:uid="{00000000-0005-0000-0000-0000A2440000}"/>
    <cellStyle name="40 % - Akzent1 4 4" xfId="8788" xr:uid="{00000000-0005-0000-0000-0000A3440000}"/>
    <cellStyle name="40 % - Akzent1 4 4 10" xfId="8789" xr:uid="{00000000-0005-0000-0000-0000A4440000}"/>
    <cellStyle name="40 % - Akzent1 4 4 10 2" xfId="33023" xr:uid="{00000000-0005-0000-0000-0000A5440000}"/>
    <cellStyle name="40 % - Akzent1 4 4 11" xfId="22201" xr:uid="{00000000-0005-0000-0000-0000A6440000}"/>
    <cellStyle name="40 % - Akzent1 4 4 2" xfId="8790" xr:uid="{00000000-0005-0000-0000-0000A7440000}"/>
    <cellStyle name="40 % - Akzent1 4 4 2 2" xfId="8791" xr:uid="{00000000-0005-0000-0000-0000A8440000}"/>
    <cellStyle name="40 % - Akzent1 4 4 2 2 2" xfId="8792" xr:uid="{00000000-0005-0000-0000-0000A9440000}"/>
    <cellStyle name="40 % - Akzent1 4 4 2 2 2 2" xfId="39101" xr:uid="{00000000-0005-0000-0000-0000AA440000}"/>
    <cellStyle name="40 % - Akzent1 4 4 2 2 3" xfId="28280" xr:uid="{00000000-0005-0000-0000-0000AB440000}"/>
    <cellStyle name="40 % - Akzent1 4 4 2 3" xfId="8793" xr:uid="{00000000-0005-0000-0000-0000AC440000}"/>
    <cellStyle name="40 % - Akzent1 4 4 2 3 2" xfId="33701" xr:uid="{00000000-0005-0000-0000-0000AD440000}"/>
    <cellStyle name="40 % - Akzent1 4 4 2 4" xfId="22879" xr:uid="{00000000-0005-0000-0000-0000AE440000}"/>
    <cellStyle name="40 % - Akzent1 4 4 3" xfId="8794" xr:uid="{00000000-0005-0000-0000-0000AF440000}"/>
    <cellStyle name="40 % - Akzent1 4 4 3 2" xfId="8795" xr:uid="{00000000-0005-0000-0000-0000B0440000}"/>
    <cellStyle name="40 % - Akzent1 4 4 3 2 2" xfId="8796" xr:uid="{00000000-0005-0000-0000-0000B1440000}"/>
    <cellStyle name="40 % - Akzent1 4 4 3 2 2 2" xfId="39759" xr:uid="{00000000-0005-0000-0000-0000B2440000}"/>
    <cellStyle name="40 % - Akzent1 4 4 3 2 3" xfId="28938" xr:uid="{00000000-0005-0000-0000-0000B3440000}"/>
    <cellStyle name="40 % - Akzent1 4 4 3 3" xfId="8797" xr:uid="{00000000-0005-0000-0000-0000B4440000}"/>
    <cellStyle name="40 % - Akzent1 4 4 3 3 2" xfId="34359" xr:uid="{00000000-0005-0000-0000-0000B5440000}"/>
    <cellStyle name="40 % - Akzent1 4 4 3 4" xfId="23537" xr:uid="{00000000-0005-0000-0000-0000B6440000}"/>
    <cellStyle name="40 % - Akzent1 4 4 4" xfId="8798" xr:uid="{00000000-0005-0000-0000-0000B7440000}"/>
    <cellStyle name="40 % - Akzent1 4 4 4 2" xfId="8799" xr:uid="{00000000-0005-0000-0000-0000B8440000}"/>
    <cellStyle name="40 % - Akzent1 4 4 4 2 2" xfId="8800" xr:uid="{00000000-0005-0000-0000-0000B9440000}"/>
    <cellStyle name="40 % - Akzent1 4 4 4 2 2 2" xfId="40433" xr:uid="{00000000-0005-0000-0000-0000BA440000}"/>
    <cellStyle name="40 % - Akzent1 4 4 4 2 3" xfId="29612" xr:uid="{00000000-0005-0000-0000-0000BB440000}"/>
    <cellStyle name="40 % - Akzent1 4 4 4 3" xfId="8801" xr:uid="{00000000-0005-0000-0000-0000BC440000}"/>
    <cellStyle name="40 % - Akzent1 4 4 4 3 2" xfId="35033" xr:uid="{00000000-0005-0000-0000-0000BD440000}"/>
    <cellStyle name="40 % - Akzent1 4 4 4 4" xfId="24211" xr:uid="{00000000-0005-0000-0000-0000BE440000}"/>
    <cellStyle name="40 % - Akzent1 4 4 5" xfId="8802" xr:uid="{00000000-0005-0000-0000-0000BF440000}"/>
    <cellStyle name="40 % - Akzent1 4 4 5 2" xfId="8803" xr:uid="{00000000-0005-0000-0000-0000C0440000}"/>
    <cellStyle name="40 % - Akzent1 4 4 5 2 2" xfId="8804" xr:uid="{00000000-0005-0000-0000-0000C1440000}"/>
    <cellStyle name="40 % - Akzent1 4 4 5 2 2 2" xfId="41107" xr:uid="{00000000-0005-0000-0000-0000C2440000}"/>
    <cellStyle name="40 % - Akzent1 4 4 5 2 3" xfId="30286" xr:uid="{00000000-0005-0000-0000-0000C3440000}"/>
    <cellStyle name="40 % - Akzent1 4 4 5 3" xfId="8805" xr:uid="{00000000-0005-0000-0000-0000C4440000}"/>
    <cellStyle name="40 % - Akzent1 4 4 5 3 2" xfId="35707" xr:uid="{00000000-0005-0000-0000-0000C5440000}"/>
    <cellStyle name="40 % - Akzent1 4 4 5 4" xfId="24885" xr:uid="{00000000-0005-0000-0000-0000C6440000}"/>
    <cellStyle name="40 % - Akzent1 4 4 6" xfId="8806" xr:uid="{00000000-0005-0000-0000-0000C7440000}"/>
    <cellStyle name="40 % - Akzent1 4 4 6 2" xfId="8807" xr:uid="{00000000-0005-0000-0000-0000C8440000}"/>
    <cellStyle name="40 % - Akzent1 4 4 6 2 2" xfId="8808" xr:uid="{00000000-0005-0000-0000-0000C9440000}"/>
    <cellStyle name="40 % - Akzent1 4 4 6 2 2 2" xfId="41781" xr:uid="{00000000-0005-0000-0000-0000CA440000}"/>
    <cellStyle name="40 % - Akzent1 4 4 6 2 3" xfId="30960" xr:uid="{00000000-0005-0000-0000-0000CB440000}"/>
    <cellStyle name="40 % - Akzent1 4 4 6 3" xfId="8809" xr:uid="{00000000-0005-0000-0000-0000CC440000}"/>
    <cellStyle name="40 % - Akzent1 4 4 6 3 2" xfId="36381" xr:uid="{00000000-0005-0000-0000-0000CD440000}"/>
    <cellStyle name="40 % - Akzent1 4 4 6 4" xfId="25559" xr:uid="{00000000-0005-0000-0000-0000CE440000}"/>
    <cellStyle name="40 % - Akzent1 4 4 7" xfId="8810" xr:uid="{00000000-0005-0000-0000-0000CF440000}"/>
    <cellStyle name="40 % - Akzent1 4 4 7 2" xfId="8811" xr:uid="{00000000-0005-0000-0000-0000D0440000}"/>
    <cellStyle name="40 % - Akzent1 4 4 7 2 2" xfId="8812" xr:uid="{00000000-0005-0000-0000-0000D1440000}"/>
    <cellStyle name="40 % - Akzent1 4 4 7 2 2 2" xfId="42455" xr:uid="{00000000-0005-0000-0000-0000D2440000}"/>
    <cellStyle name="40 % - Akzent1 4 4 7 2 3" xfId="31634" xr:uid="{00000000-0005-0000-0000-0000D3440000}"/>
    <cellStyle name="40 % - Akzent1 4 4 7 3" xfId="8813" xr:uid="{00000000-0005-0000-0000-0000D4440000}"/>
    <cellStyle name="40 % - Akzent1 4 4 7 3 2" xfId="37055" xr:uid="{00000000-0005-0000-0000-0000D5440000}"/>
    <cellStyle name="40 % - Akzent1 4 4 7 4" xfId="26233" xr:uid="{00000000-0005-0000-0000-0000D6440000}"/>
    <cellStyle name="40 % - Akzent1 4 4 8" xfId="8814" xr:uid="{00000000-0005-0000-0000-0000D7440000}"/>
    <cellStyle name="40 % - Akzent1 4 4 8 2" xfId="8815" xr:uid="{00000000-0005-0000-0000-0000D8440000}"/>
    <cellStyle name="40 % - Akzent1 4 4 8 2 2" xfId="8816" xr:uid="{00000000-0005-0000-0000-0000D9440000}"/>
    <cellStyle name="40 % - Akzent1 4 4 8 2 2 2" xfId="43148" xr:uid="{00000000-0005-0000-0000-0000DA440000}"/>
    <cellStyle name="40 % - Akzent1 4 4 8 2 3" xfId="32327" xr:uid="{00000000-0005-0000-0000-0000DB440000}"/>
    <cellStyle name="40 % - Akzent1 4 4 8 3" xfId="8817" xr:uid="{00000000-0005-0000-0000-0000DC440000}"/>
    <cellStyle name="40 % - Akzent1 4 4 8 3 2" xfId="37747" xr:uid="{00000000-0005-0000-0000-0000DD440000}"/>
    <cellStyle name="40 % - Akzent1 4 4 8 4" xfId="26926" xr:uid="{00000000-0005-0000-0000-0000DE440000}"/>
    <cellStyle name="40 % - Akzent1 4 4 9" xfId="8818" xr:uid="{00000000-0005-0000-0000-0000DF440000}"/>
    <cellStyle name="40 % - Akzent1 4 4 9 2" xfId="8819" xr:uid="{00000000-0005-0000-0000-0000E0440000}"/>
    <cellStyle name="40 % - Akzent1 4 4 9 2 2" xfId="38423" xr:uid="{00000000-0005-0000-0000-0000E1440000}"/>
    <cellStyle name="40 % - Akzent1 4 4 9 3" xfId="27602" xr:uid="{00000000-0005-0000-0000-0000E2440000}"/>
    <cellStyle name="40 % - Akzent1 4 5" xfId="8820" xr:uid="{00000000-0005-0000-0000-0000E3440000}"/>
    <cellStyle name="40 % - Akzent1 4 5 2" xfId="8821" xr:uid="{00000000-0005-0000-0000-0000E4440000}"/>
    <cellStyle name="40 % - Akzent1 4 5 2 2" xfId="8822" xr:uid="{00000000-0005-0000-0000-0000E5440000}"/>
    <cellStyle name="40 % - Akzent1 4 5 2 2 2" xfId="38706" xr:uid="{00000000-0005-0000-0000-0000E6440000}"/>
    <cellStyle name="40 % - Akzent1 4 5 2 3" xfId="27885" xr:uid="{00000000-0005-0000-0000-0000E7440000}"/>
    <cellStyle name="40 % - Akzent1 4 5 3" xfId="8823" xr:uid="{00000000-0005-0000-0000-0000E8440000}"/>
    <cellStyle name="40 % - Akzent1 4 5 3 2" xfId="33306" xr:uid="{00000000-0005-0000-0000-0000E9440000}"/>
    <cellStyle name="40 % - Akzent1 4 5 4" xfId="22484" xr:uid="{00000000-0005-0000-0000-0000EA440000}"/>
    <cellStyle name="40 % - Akzent1 4 6" xfId="8824" xr:uid="{00000000-0005-0000-0000-0000EB440000}"/>
    <cellStyle name="40 % - Akzent1 4 6 2" xfId="8825" xr:uid="{00000000-0005-0000-0000-0000EC440000}"/>
    <cellStyle name="40 % - Akzent1 4 6 2 2" xfId="8826" xr:uid="{00000000-0005-0000-0000-0000ED440000}"/>
    <cellStyle name="40 % - Akzent1 4 6 2 2 2" xfId="39364" xr:uid="{00000000-0005-0000-0000-0000EE440000}"/>
    <cellStyle name="40 % - Akzent1 4 6 2 3" xfId="28543" xr:uid="{00000000-0005-0000-0000-0000EF440000}"/>
    <cellStyle name="40 % - Akzent1 4 6 3" xfId="8827" xr:uid="{00000000-0005-0000-0000-0000F0440000}"/>
    <cellStyle name="40 % - Akzent1 4 6 3 2" xfId="33964" xr:uid="{00000000-0005-0000-0000-0000F1440000}"/>
    <cellStyle name="40 % - Akzent1 4 6 4" xfId="23142" xr:uid="{00000000-0005-0000-0000-0000F2440000}"/>
    <cellStyle name="40 % - Akzent1 4 7" xfId="8828" xr:uid="{00000000-0005-0000-0000-0000F3440000}"/>
    <cellStyle name="40 % - Akzent1 4 7 2" xfId="8829" xr:uid="{00000000-0005-0000-0000-0000F4440000}"/>
    <cellStyle name="40 % - Akzent1 4 7 2 2" xfId="8830" xr:uid="{00000000-0005-0000-0000-0000F5440000}"/>
    <cellStyle name="40 % - Akzent1 4 7 2 2 2" xfId="40039" xr:uid="{00000000-0005-0000-0000-0000F6440000}"/>
    <cellStyle name="40 % - Akzent1 4 7 2 3" xfId="29218" xr:uid="{00000000-0005-0000-0000-0000F7440000}"/>
    <cellStyle name="40 % - Akzent1 4 7 3" xfId="8831" xr:uid="{00000000-0005-0000-0000-0000F8440000}"/>
    <cellStyle name="40 % - Akzent1 4 7 3 2" xfId="34639" xr:uid="{00000000-0005-0000-0000-0000F9440000}"/>
    <cellStyle name="40 % - Akzent1 4 7 4" xfId="23817" xr:uid="{00000000-0005-0000-0000-0000FA440000}"/>
    <cellStyle name="40 % - Akzent1 4 8" xfId="8832" xr:uid="{00000000-0005-0000-0000-0000FB440000}"/>
    <cellStyle name="40 % - Akzent1 4 8 2" xfId="8833" xr:uid="{00000000-0005-0000-0000-0000FC440000}"/>
    <cellStyle name="40 % - Akzent1 4 8 2 2" xfId="8834" xr:uid="{00000000-0005-0000-0000-0000FD440000}"/>
    <cellStyle name="40 % - Akzent1 4 8 2 2 2" xfId="40712" xr:uid="{00000000-0005-0000-0000-0000FE440000}"/>
    <cellStyle name="40 % - Akzent1 4 8 2 3" xfId="29891" xr:uid="{00000000-0005-0000-0000-0000FF440000}"/>
    <cellStyle name="40 % - Akzent1 4 8 3" xfId="8835" xr:uid="{00000000-0005-0000-0000-000000450000}"/>
    <cellStyle name="40 % - Akzent1 4 8 3 2" xfId="35312" xr:uid="{00000000-0005-0000-0000-000001450000}"/>
    <cellStyle name="40 % - Akzent1 4 8 4" xfId="24490" xr:uid="{00000000-0005-0000-0000-000002450000}"/>
    <cellStyle name="40 % - Akzent1 4 9" xfId="8836" xr:uid="{00000000-0005-0000-0000-000003450000}"/>
    <cellStyle name="40 % - Akzent1 4 9 2" xfId="8837" xr:uid="{00000000-0005-0000-0000-000004450000}"/>
    <cellStyle name="40 % - Akzent1 4 9 2 2" xfId="8838" xr:uid="{00000000-0005-0000-0000-000005450000}"/>
    <cellStyle name="40 % - Akzent1 4 9 2 2 2" xfId="41386" xr:uid="{00000000-0005-0000-0000-000006450000}"/>
    <cellStyle name="40 % - Akzent1 4 9 2 3" xfId="30565" xr:uid="{00000000-0005-0000-0000-000007450000}"/>
    <cellStyle name="40 % - Akzent1 4 9 3" xfId="8839" xr:uid="{00000000-0005-0000-0000-000008450000}"/>
    <cellStyle name="40 % - Akzent1 4 9 3 2" xfId="35986" xr:uid="{00000000-0005-0000-0000-000009450000}"/>
    <cellStyle name="40 % - Akzent1 4 9 4" xfId="25164" xr:uid="{00000000-0005-0000-0000-00000A450000}"/>
    <cellStyle name="40 % - Akzent1 5" xfId="8840" xr:uid="{00000000-0005-0000-0000-00000B450000}"/>
    <cellStyle name="40 % - Akzent1 5 10" xfId="8841" xr:uid="{00000000-0005-0000-0000-00000C450000}"/>
    <cellStyle name="40 % - Akzent1 5 10 2" xfId="8842" xr:uid="{00000000-0005-0000-0000-00000D450000}"/>
    <cellStyle name="40 % - Akzent1 5 10 2 2" xfId="38095" xr:uid="{00000000-0005-0000-0000-00000E450000}"/>
    <cellStyle name="40 % - Akzent1 5 10 3" xfId="27274" xr:uid="{00000000-0005-0000-0000-00000F450000}"/>
    <cellStyle name="40 % - Akzent1 5 11" xfId="8843" xr:uid="{00000000-0005-0000-0000-000010450000}"/>
    <cellStyle name="40 % - Akzent1 5 11 2" xfId="32695" xr:uid="{00000000-0005-0000-0000-000011450000}"/>
    <cellStyle name="40 % - Akzent1 5 12" xfId="21873" xr:uid="{00000000-0005-0000-0000-000012450000}"/>
    <cellStyle name="40 % - Akzent1 5 2" xfId="8844" xr:uid="{00000000-0005-0000-0000-000013450000}"/>
    <cellStyle name="40 % - Akzent1 5 2 10" xfId="8845" xr:uid="{00000000-0005-0000-0000-000014450000}"/>
    <cellStyle name="40 % - Akzent1 5 2 10 2" xfId="33090" xr:uid="{00000000-0005-0000-0000-000015450000}"/>
    <cellStyle name="40 % - Akzent1 5 2 11" xfId="22268" xr:uid="{00000000-0005-0000-0000-000016450000}"/>
    <cellStyle name="40 % - Akzent1 5 2 2" xfId="8846" xr:uid="{00000000-0005-0000-0000-000017450000}"/>
    <cellStyle name="40 % - Akzent1 5 2 2 2" xfId="8847" xr:uid="{00000000-0005-0000-0000-000018450000}"/>
    <cellStyle name="40 % - Akzent1 5 2 2 2 2" xfId="8848" xr:uid="{00000000-0005-0000-0000-000019450000}"/>
    <cellStyle name="40 % - Akzent1 5 2 2 2 2 2" xfId="39168" xr:uid="{00000000-0005-0000-0000-00001A450000}"/>
    <cellStyle name="40 % - Akzent1 5 2 2 2 3" xfId="28347" xr:uid="{00000000-0005-0000-0000-00001B450000}"/>
    <cellStyle name="40 % - Akzent1 5 2 2 3" xfId="8849" xr:uid="{00000000-0005-0000-0000-00001C450000}"/>
    <cellStyle name="40 % - Akzent1 5 2 2 3 2" xfId="33768" xr:uid="{00000000-0005-0000-0000-00001D450000}"/>
    <cellStyle name="40 % - Akzent1 5 2 2 4" xfId="22946" xr:uid="{00000000-0005-0000-0000-00001E450000}"/>
    <cellStyle name="40 % - Akzent1 5 2 3" xfId="8850" xr:uid="{00000000-0005-0000-0000-00001F450000}"/>
    <cellStyle name="40 % - Akzent1 5 2 3 2" xfId="8851" xr:uid="{00000000-0005-0000-0000-000020450000}"/>
    <cellStyle name="40 % - Akzent1 5 2 3 2 2" xfId="8852" xr:uid="{00000000-0005-0000-0000-000021450000}"/>
    <cellStyle name="40 % - Akzent1 5 2 3 2 2 2" xfId="39826" xr:uid="{00000000-0005-0000-0000-000022450000}"/>
    <cellStyle name="40 % - Akzent1 5 2 3 2 3" xfId="29005" xr:uid="{00000000-0005-0000-0000-000023450000}"/>
    <cellStyle name="40 % - Akzent1 5 2 3 3" xfId="8853" xr:uid="{00000000-0005-0000-0000-000024450000}"/>
    <cellStyle name="40 % - Akzent1 5 2 3 3 2" xfId="34426" xr:uid="{00000000-0005-0000-0000-000025450000}"/>
    <cellStyle name="40 % - Akzent1 5 2 3 4" xfId="23604" xr:uid="{00000000-0005-0000-0000-000026450000}"/>
    <cellStyle name="40 % - Akzent1 5 2 4" xfId="8854" xr:uid="{00000000-0005-0000-0000-000027450000}"/>
    <cellStyle name="40 % - Akzent1 5 2 4 2" xfId="8855" xr:uid="{00000000-0005-0000-0000-000028450000}"/>
    <cellStyle name="40 % - Akzent1 5 2 4 2 2" xfId="8856" xr:uid="{00000000-0005-0000-0000-000029450000}"/>
    <cellStyle name="40 % - Akzent1 5 2 4 2 2 2" xfId="40500" xr:uid="{00000000-0005-0000-0000-00002A450000}"/>
    <cellStyle name="40 % - Akzent1 5 2 4 2 3" xfId="29679" xr:uid="{00000000-0005-0000-0000-00002B450000}"/>
    <cellStyle name="40 % - Akzent1 5 2 4 3" xfId="8857" xr:uid="{00000000-0005-0000-0000-00002C450000}"/>
    <cellStyle name="40 % - Akzent1 5 2 4 3 2" xfId="35100" xr:uid="{00000000-0005-0000-0000-00002D450000}"/>
    <cellStyle name="40 % - Akzent1 5 2 4 4" xfId="24278" xr:uid="{00000000-0005-0000-0000-00002E450000}"/>
    <cellStyle name="40 % - Akzent1 5 2 5" xfId="8858" xr:uid="{00000000-0005-0000-0000-00002F450000}"/>
    <cellStyle name="40 % - Akzent1 5 2 5 2" xfId="8859" xr:uid="{00000000-0005-0000-0000-000030450000}"/>
    <cellStyle name="40 % - Akzent1 5 2 5 2 2" xfId="8860" xr:uid="{00000000-0005-0000-0000-000031450000}"/>
    <cellStyle name="40 % - Akzent1 5 2 5 2 2 2" xfId="41174" xr:uid="{00000000-0005-0000-0000-000032450000}"/>
    <cellStyle name="40 % - Akzent1 5 2 5 2 3" xfId="30353" xr:uid="{00000000-0005-0000-0000-000033450000}"/>
    <cellStyle name="40 % - Akzent1 5 2 5 3" xfId="8861" xr:uid="{00000000-0005-0000-0000-000034450000}"/>
    <cellStyle name="40 % - Akzent1 5 2 5 3 2" xfId="35774" xr:uid="{00000000-0005-0000-0000-000035450000}"/>
    <cellStyle name="40 % - Akzent1 5 2 5 4" xfId="24952" xr:uid="{00000000-0005-0000-0000-000036450000}"/>
    <cellStyle name="40 % - Akzent1 5 2 6" xfId="8862" xr:uid="{00000000-0005-0000-0000-000037450000}"/>
    <cellStyle name="40 % - Akzent1 5 2 6 2" xfId="8863" xr:uid="{00000000-0005-0000-0000-000038450000}"/>
    <cellStyle name="40 % - Akzent1 5 2 6 2 2" xfId="8864" xr:uid="{00000000-0005-0000-0000-000039450000}"/>
    <cellStyle name="40 % - Akzent1 5 2 6 2 2 2" xfId="41848" xr:uid="{00000000-0005-0000-0000-00003A450000}"/>
    <cellStyle name="40 % - Akzent1 5 2 6 2 3" xfId="31027" xr:uid="{00000000-0005-0000-0000-00003B450000}"/>
    <cellStyle name="40 % - Akzent1 5 2 6 3" xfId="8865" xr:uid="{00000000-0005-0000-0000-00003C450000}"/>
    <cellStyle name="40 % - Akzent1 5 2 6 3 2" xfId="36448" xr:uid="{00000000-0005-0000-0000-00003D450000}"/>
    <cellStyle name="40 % - Akzent1 5 2 6 4" xfId="25626" xr:uid="{00000000-0005-0000-0000-00003E450000}"/>
    <cellStyle name="40 % - Akzent1 5 2 7" xfId="8866" xr:uid="{00000000-0005-0000-0000-00003F450000}"/>
    <cellStyle name="40 % - Akzent1 5 2 7 2" xfId="8867" xr:uid="{00000000-0005-0000-0000-000040450000}"/>
    <cellStyle name="40 % - Akzent1 5 2 7 2 2" xfId="8868" xr:uid="{00000000-0005-0000-0000-000041450000}"/>
    <cellStyle name="40 % - Akzent1 5 2 7 2 2 2" xfId="42522" xr:uid="{00000000-0005-0000-0000-000042450000}"/>
    <cellStyle name="40 % - Akzent1 5 2 7 2 3" xfId="31701" xr:uid="{00000000-0005-0000-0000-000043450000}"/>
    <cellStyle name="40 % - Akzent1 5 2 7 3" xfId="8869" xr:uid="{00000000-0005-0000-0000-000044450000}"/>
    <cellStyle name="40 % - Akzent1 5 2 7 3 2" xfId="37122" xr:uid="{00000000-0005-0000-0000-000045450000}"/>
    <cellStyle name="40 % - Akzent1 5 2 7 4" xfId="26300" xr:uid="{00000000-0005-0000-0000-000046450000}"/>
    <cellStyle name="40 % - Akzent1 5 2 8" xfId="8870" xr:uid="{00000000-0005-0000-0000-000047450000}"/>
    <cellStyle name="40 % - Akzent1 5 2 8 2" xfId="8871" xr:uid="{00000000-0005-0000-0000-000048450000}"/>
    <cellStyle name="40 % - Akzent1 5 2 8 2 2" xfId="8872" xr:uid="{00000000-0005-0000-0000-000049450000}"/>
    <cellStyle name="40 % - Akzent1 5 2 8 2 2 2" xfId="43215" xr:uid="{00000000-0005-0000-0000-00004A450000}"/>
    <cellStyle name="40 % - Akzent1 5 2 8 2 3" xfId="32394" xr:uid="{00000000-0005-0000-0000-00004B450000}"/>
    <cellStyle name="40 % - Akzent1 5 2 8 3" xfId="8873" xr:uid="{00000000-0005-0000-0000-00004C450000}"/>
    <cellStyle name="40 % - Akzent1 5 2 8 3 2" xfId="37814" xr:uid="{00000000-0005-0000-0000-00004D450000}"/>
    <cellStyle name="40 % - Akzent1 5 2 8 4" xfId="26993" xr:uid="{00000000-0005-0000-0000-00004E450000}"/>
    <cellStyle name="40 % - Akzent1 5 2 9" xfId="8874" xr:uid="{00000000-0005-0000-0000-00004F450000}"/>
    <cellStyle name="40 % - Akzent1 5 2 9 2" xfId="8875" xr:uid="{00000000-0005-0000-0000-000050450000}"/>
    <cellStyle name="40 % - Akzent1 5 2 9 2 2" xfId="38490" xr:uid="{00000000-0005-0000-0000-000051450000}"/>
    <cellStyle name="40 % - Akzent1 5 2 9 3" xfId="27669" xr:uid="{00000000-0005-0000-0000-000052450000}"/>
    <cellStyle name="40 % - Akzent1 5 3" xfId="8876" xr:uid="{00000000-0005-0000-0000-000053450000}"/>
    <cellStyle name="40 % - Akzent1 5 3 2" xfId="8877" xr:uid="{00000000-0005-0000-0000-000054450000}"/>
    <cellStyle name="40 % - Akzent1 5 3 2 2" xfId="8878" xr:uid="{00000000-0005-0000-0000-000055450000}"/>
    <cellStyle name="40 % - Akzent1 5 3 2 2 2" xfId="38773" xr:uid="{00000000-0005-0000-0000-000056450000}"/>
    <cellStyle name="40 % - Akzent1 5 3 2 3" xfId="27952" xr:uid="{00000000-0005-0000-0000-000057450000}"/>
    <cellStyle name="40 % - Akzent1 5 3 3" xfId="8879" xr:uid="{00000000-0005-0000-0000-000058450000}"/>
    <cellStyle name="40 % - Akzent1 5 3 3 2" xfId="33373" xr:uid="{00000000-0005-0000-0000-000059450000}"/>
    <cellStyle name="40 % - Akzent1 5 3 4" xfId="22551" xr:uid="{00000000-0005-0000-0000-00005A450000}"/>
    <cellStyle name="40 % - Akzent1 5 4" xfId="8880" xr:uid="{00000000-0005-0000-0000-00005B450000}"/>
    <cellStyle name="40 % - Akzent1 5 4 2" xfId="8881" xr:uid="{00000000-0005-0000-0000-00005C450000}"/>
    <cellStyle name="40 % - Akzent1 5 4 2 2" xfId="8882" xr:uid="{00000000-0005-0000-0000-00005D450000}"/>
    <cellStyle name="40 % - Akzent1 5 4 2 2 2" xfId="39431" xr:uid="{00000000-0005-0000-0000-00005E450000}"/>
    <cellStyle name="40 % - Akzent1 5 4 2 3" xfId="28610" xr:uid="{00000000-0005-0000-0000-00005F450000}"/>
    <cellStyle name="40 % - Akzent1 5 4 3" xfId="8883" xr:uid="{00000000-0005-0000-0000-000060450000}"/>
    <cellStyle name="40 % - Akzent1 5 4 3 2" xfId="34031" xr:uid="{00000000-0005-0000-0000-000061450000}"/>
    <cellStyle name="40 % - Akzent1 5 4 4" xfId="23209" xr:uid="{00000000-0005-0000-0000-000062450000}"/>
    <cellStyle name="40 % - Akzent1 5 5" xfId="8884" xr:uid="{00000000-0005-0000-0000-000063450000}"/>
    <cellStyle name="40 % - Akzent1 5 5 2" xfId="8885" xr:uid="{00000000-0005-0000-0000-000064450000}"/>
    <cellStyle name="40 % - Akzent1 5 5 2 2" xfId="8886" xr:uid="{00000000-0005-0000-0000-000065450000}"/>
    <cellStyle name="40 % - Akzent1 5 5 2 2 2" xfId="40105" xr:uid="{00000000-0005-0000-0000-000066450000}"/>
    <cellStyle name="40 % - Akzent1 5 5 2 3" xfId="29284" xr:uid="{00000000-0005-0000-0000-000067450000}"/>
    <cellStyle name="40 % - Akzent1 5 5 3" xfId="8887" xr:uid="{00000000-0005-0000-0000-000068450000}"/>
    <cellStyle name="40 % - Akzent1 5 5 3 2" xfId="34705" xr:uid="{00000000-0005-0000-0000-000069450000}"/>
    <cellStyle name="40 % - Akzent1 5 5 4" xfId="23883" xr:uid="{00000000-0005-0000-0000-00006A450000}"/>
    <cellStyle name="40 % - Akzent1 5 6" xfId="8888" xr:uid="{00000000-0005-0000-0000-00006B450000}"/>
    <cellStyle name="40 % - Akzent1 5 6 2" xfId="8889" xr:uid="{00000000-0005-0000-0000-00006C450000}"/>
    <cellStyle name="40 % - Akzent1 5 6 2 2" xfId="8890" xr:uid="{00000000-0005-0000-0000-00006D450000}"/>
    <cellStyle name="40 % - Akzent1 5 6 2 2 2" xfId="40779" xr:uid="{00000000-0005-0000-0000-00006E450000}"/>
    <cellStyle name="40 % - Akzent1 5 6 2 3" xfId="29958" xr:uid="{00000000-0005-0000-0000-00006F450000}"/>
    <cellStyle name="40 % - Akzent1 5 6 3" xfId="8891" xr:uid="{00000000-0005-0000-0000-000070450000}"/>
    <cellStyle name="40 % - Akzent1 5 6 3 2" xfId="35379" xr:uid="{00000000-0005-0000-0000-000071450000}"/>
    <cellStyle name="40 % - Akzent1 5 6 4" xfId="24557" xr:uid="{00000000-0005-0000-0000-000072450000}"/>
    <cellStyle name="40 % - Akzent1 5 7" xfId="8892" xr:uid="{00000000-0005-0000-0000-000073450000}"/>
    <cellStyle name="40 % - Akzent1 5 7 2" xfId="8893" xr:uid="{00000000-0005-0000-0000-000074450000}"/>
    <cellStyle name="40 % - Akzent1 5 7 2 2" xfId="8894" xr:uid="{00000000-0005-0000-0000-000075450000}"/>
    <cellStyle name="40 % - Akzent1 5 7 2 2 2" xfId="41453" xr:uid="{00000000-0005-0000-0000-000076450000}"/>
    <cellStyle name="40 % - Akzent1 5 7 2 3" xfId="30632" xr:uid="{00000000-0005-0000-0000-000077450000}"/>
    <cellStyle name="40 % - Akzent1 5 7 3" xfId="8895" xr:uid="{00000000-0005-0000-0000-000078450000}"/>
    <cellStyle name="40 % - Akzent1 5 7 3 2" xfId="36053" xr:uid="{00000000-0005-0000-0000-000079450000}"/>
    <cellStyle name="40 % - Akzent1 5 7 4" xfId="25231" xr:uid="{00000000-0005-0000-0000-00007A450000}"/>
    <cellStyle name="40 % - Akzent1 5 8" xfId="8896" xr:uid="{00000000-0005-0000-0000-00007B450000}"/>
    <cellStyle name="40 % - Akzent1 5 8 2" xfId="8897" xr:uid="{00000000-0005-0000-0000-00007C450000}"/>
    <cellStyle name="40 % - Akzent1 5 8 2 2" xfId="8898" xr:uid="{00000000-0005-0000-0000-00007D450000}"/>
    <cellStyle name="40 % - Akzent1 5 8 2 2 2" xfId="42127" xr:uid="{00000000-0005-0000-0000-00007E450000}"/>
    <cellStyle name="40 % - Akzent1 5 8 2 3" xfId="31306" xr:uid="{00000000-0005-0000-0000-00007F450000}"/>
    <cellStyle name="40 % - Akzent1 5 8 3" xfId="8899" xr:uid="{00000000-0005-0000-0000-000080450000}"/>
    <cellStyle name="40 % - Akzent1 5 8 3 2" xfId="36727" xr:uid="{00000000-0005-0000-0000-000081450000}"/>
    <cellStyle name="40 % - Akzent1 5 8 4" xfId="25905" xr:uid="{00000000-0005-0000-0000-000082450000}"/>
    <cellStyle name="40 % - Akzent1 5 9" xfId="8900" xr:uid="{00000000-0005-0000-0000-000083450000}"/>
    <cellStyle name="40 % - Akzent1 5 9 2" xfId="8901" xr:uid="{00000000-0005-0000-0000-000084450000}"/>
    <cellStyle name="40 % - Akzent1 5 9 2 2" xfId="8902" xr:uid="{00000000-0005-0000-0000-000085450000}"/>
    <cellStyle name="40 % - Akzent1 5 9 2 2 2" xfId="42820" xr:uid="{00000000-0005-0000-0000-000086450000}"/>
    <cellStyle name="40 % - Akzent1 5 9 2 3" xfId="31999" xr:uid="{00000000-0005-0000-0000-000087450000}"/>
    <cellStyle name="40 % - Akzent1 5 9 3" xfId="8903" xr:uid="{00000000-0005-0000-0000-000088450000}"/>
    <cellStyle name="40 % - Akzent1 5 9 3 2" xfId="37419" xr:uid="{00000000-0005-0000-0000-000089450000}"/>
    <cellStyle name="40 % - Akzent1 5 9 4" xfId="26598" xr:uid="{00000000-0005-0000-0000-00008A450000}"/>
    <cellStyle name="40 % - Akzent1 6" xfId="8904" xr:uid="{00000000-0005-0000-0000-00008B450000}"/>
    <cellStyle name="40 % - Akzent1 6 10" xfId="8905" xr:uid="{00000000-0005-0000-0000-00008C450000}"/>
    <cellStyle name="40 % - Akzent1 6 10 2" xfId="32827" xr:uid="{00000000-0005-0000-0000-00008D450000}"/>
    <cellStyle name="40 % - Akzent1 6 11" xfId="22005" xr:uid="{00000000-0005-0000-0000-00008E450000}"/>
    <cellStyle name="40 % - Akzent1 6 2" xfId="8906" xr:uid="{00000000-0005-0000-0000-00008F450000}"/>
    <cellStyle name="40 % - Akzent1 6 2 2" xfId="8907" xr:uid="{00000000-0005-0000-0000-000090450000}"/>
    <cellStyle name="40 % - Akzent1 6 2 2 2" xfId="8908" xr:uid="{00000000-0005-0000-0000-000091450000}"/>
    <cellStyle name="40 % - Akzent1 6 2 2 2 2" xfId="38905" xr:uid="{00000000-0005-0000-0000-000092450000}"/>
    <cellStyle name="40 % - Akzent1 6 2 2 3" xfId="28084" xr:uid="{00000000-0005-0000-0000-000093450000}"/>
    <cellStyle name="40 % - Akzent1 6 2 3" xfId="8909" xr:uid="{00000000-0005-0000-0000-000094450000}"/>
    <cellStyle name="40 % - Akzent1 6 2 3 2" xfId="33505" xr:uid="{00000000-0005-0000-0000-000095450000}"/>
    <cellStyle name="40 % - Akzent1 6 2 4" xfId="22683" xr:uid="{00000000-0005-0000-0000-000096450000}"/>
    <cellStyle name="40 % - Akzent1 6 3" xfId="8910" xr:uid="{00000000-0005-0000-0000-000097450000}"/>
    <cellStyle name="40 % - Akzent1 6 3 2" xfId="8911" xr:uid="{00000000-0005-0000-0000-000098450000}"/>
    <cellStyle name="40 % - Akzent1 6 3 2 2" xfId="8912" xr:uid="{00000000-0005-0000-0000-000099450000}"/>
    <cellStyle name="40 % - Akzent1 6 3 2 2 2" xfId="39563" xr:uid="{00000000-0005-0000-0000-00009A450000}"/>
    <cellStyle name="40 % - Akzent1 6 3 2 3" xfId="28742" xr:uid="{00000000-0005-0000-0000-00009B450000}"/>
    <cellStyle name="40 % - Akzent1 6 3 3" xfId="8913" xr:uid="{00000000-0005-0000-0000-00009C450000}"/>
    <cellStyle name="40 % - Akzent1 6 3 3 2" xfId="34163" xr:uid="{00000000-0005-0000-0000-00009D450000}"/>
    <cellStyle name="40 % - Akzent1 6 3 4" xfId="23341" xr:uid="{00000000-0005-0000-0000-00009E450000}"/>
    <cellStyle name="40 % - Akzent1 6 4" xfId="8914" xr:uid="{00000000-0005-0000-0000-00009F450000}"/>
    <cellStyle name="40 % - Akzent1 6 4 2" xfId="8915" xr:uid="{00000000-0005-0000-0000-0000A0450000}"/>
    <cellStyle name="40 % - Akzent1 6 4 2 2" xfId="8916" xr:uid="{00000000-0005-0000-0000-0000A1450000}"/>
    <cellStyle name="40 % - Akzent1 6 4 2 2 2" xfId="40237" xr:uid="{00000000-0005-0000-0000-0000A2450000}"/>
    <cellStyle name="40 % - Akzent1 6 4 2 3" xfId="29416" xr:uid="{00000000-0005-0000-0000-0000A3450000}"/>
    <cellStyle name="40 % - Akzent1 6 4 3" xfId="8917" xr:uid="{00000000-0005-0000-0000-0000A4450000}"/>
    <cellStyle name="40 % - Akzent1 6 4 3 2" xfId="34837" xr:uid="{00000000-0005-0000-0000-0000A5450000}"/>
    <cellStyle name="40 % - Akzent1 6 4 4" xfId="24015" xr:uid="{00000000-0005-0000-0000-0000A6450000}"/>
    <cellStyle name="40 % - Akzent1 6 5" xfId="8918" xr:uid="{00000000-0005-0000-0000-0000A7450000}"/>
    <cellStyle name="40 % - Akzent1 6 5 2" xfId="8919" xr:uid="{00000000-0005-0000-0000-0000A8450000}"/>
    <cellStyle name="40 % - Akzent1 6 5 2 2" xfId="8920" xr:uid="{00000000-0005-0000-0000-0000A9450000}"/>
    <cellStyle name="40 % - Akzent1 6 5 2 2 2" xfId="40911" xr:uid="{00000000-0005-0000-0000-0000AA450000}"/>
    <cellStyle name="40 % - Akzent1 6 5 2 3" xfId="30090" xr:uid="{00000000-0005-0000-0000-0000AB450000}"/>
    <cellStyle name="40 % - Akzent1 6 5 3" xfId="8921" xr:uid="{00000000-0005-0000-0000-0000AC450000}"/>
    <cellStyle name="40 % - Akzent1 6 5 3 2" xfId="35511" xr:uid="{00000000-0005-0000-0000-0000AD450000}"/>
    <cellStyle name="40 % - Akzent1 6 5 4" xfId="24689" xr:uid="{00000000-0005-0000-0000-0000AE450000}"/>
    <cellStyle name="40 % - Akzent1 6 6" xfId="8922" xr:uid="{00000000-0005-0000-0000-0000AF450000}"/>
    <cellStyle name="40 % - Akzent1 6 6 2" xfId="8923" xr:uid="{00000000-0005-0000-0000-0000B0450000}"/>
    <cellStyle name="40 % - Akzent1 6 6 2 2" xfId="8924" xr:uid="{00000000-0005-0000-0000-0000B1450000}"/>
    <cellStyle name="40 % - Akzent1 6 6 2 2 2" xfId="41585" xr:uid="{00000000-0005-0000-0000-0000B2450000}"/>
    <cellStyle name="40 % - Akzent1 6 6 2 3" xfId="30764" xr:uid="{00000000-0005-0000-0000-0000B3450000}"/>
    <cellStyle name="40 % - Akzent1 6 6 3" xfId="8925" xr:uid="{00000000-0005-0000-0000-0000B4450000}"/>
    <cellStyle name="40 % - Akzent1 6 6 3 2" xfId="36185" xr:uid="{00000000-0005-0000-0000-0000B5450000}"/>
    <cellStyle name="40 % - Akzent1 6 6 4" xfId="25363" xr:uid="{00000000-0005-0000-0000-0000B6450000}"/>
    <cellStyle name="40 % - Akzent1 6 7" xfId="8926" xr:uid="{00000000-0005-0000-0000-0000B7450000}"/>
    <cellStyle name="40 % - Akzent1 6 7 2" xfId="8927" xr:uid="{00000000-0005-0000-0000-0000B8450000}"/>
    <cellStyle name="40 % - Akzent1 6 7 2 2" xfId="8928" xr:uid="{00000000-0005-0000-0000-0000B9450000}"/>
    <cellStyle name="40 % - Akzent1 6 7 2 2 2" xfId="42259" xr:uid="{00000000-0005-0000-0000-0000BA450000}"/>
    <cellStyle name="40 % - Akzent1 6 7 2 3" xfId="31438" xr:uid="{00000000-0005-0000-0000-0000BB450000}"/>
    <cellStyle name="40 % - Akzent1 6 7 3" xfId="8929" xr:uid="{00000000-0005-0000-0000-0000BC450000}"/>
    <cellStyle name="40 % - Akzent1 6 7 3 2" xfId="36859" xr:uid="{00000000-0005-0000-0000-0000BD450000}"/>
    <cellStyle name="40 % - Akzent1 6 7 4" xfId="26037" xr:uid="{00000000-0005-0000-0000-0000BE450000}"/>
    <cellStyle name="40 % - Akzent1 6 8" xfId="8930" xr:uid="{00000000-0005-0000-0000-0000BF450000}"/>
    <cellStyle name="40 % - Akzent1 6 8 2" xfId="8931" xr:uid="{00000000-0005-0000-0000-0000C0450000}"/>
    <cellStyle name="40 % - Akzent1 6 8 2 2" xfId="8932" xr:uid="{00000000-0005-0000-0000-0000C1450000}"/>
    <cellStyle name="40 % - Akzent1 6 8 2 2 2" xfId="42952" xr:uid="{00000000-0005-0000-0000-0000C2450000}"/>
    <cellStyle name="40 % - Akzent1 6 8 2 3" xfId="32131" xr:uid="{00000000-0005-0000-0000-0000C3450000}"/>
    <cellStyle name="40 % - Akzent1 6 8 3" xfId="8933" xr:uid="{00000000-0005-0000-0000-0000C4450000}"/>
    <cellStyle name="40 % - Akzent1 6 8 3 2" xfId="37551" xr:uid="{00000000-0005-0000-0000-0000C5450000}"/>
    <cellStyle name="40 % - Akzent1 6 8 4" xfId="26730" xr:uid="{00000000-0005-0000-0000-0000C6450000}"/>
    <cellStyle name="40 % - Akzent1 6 9" xfId="8934" xr:uid="{00000000-0005-0000-0000-0000C7450000}"/>
    <cellStyle name="40 % - Akzent1 6 9 2" xfId="8935" xr:uid="{00000000-0005-0000-0000-0000C8450000}"/>
    <cellStyle name="40 % - Akzent1 6 9 2 2" xfId="38227" xr:uid="{00000000-0005-0000-0000-0000C9450000}"/>
    <cellStyle name="40 % - Akzent1 6 9 3" xfId="27406" xr:uid="{00000000-0005-0000-0000-0000CA450000}"/>
    <cellStyle name="40 % - Akzent1 7" xfId="8936" xr:uid="{00000000-0005-0000-0000-0000CB450000}"/>
    <cellStyle name="40 % - Akzent1 7 10" xfId="8937" xr:uid="{00000000-0005-0000-0000-0000CC450000}"/>
    <cellStyle name="40 % - Akzent1 7 10 2" xfId="32958" xr:uid="{00000000-0005-0000-0000-0000CD450000}"/>
    <cellStyle name="40 % - Akzent1 7 11" xfId="22136" xr:uid="{00000000-0005-0000-0000-0000CE450000}"/>
    <cellStyle name="40 % - Akzent1 7 2" xfId="8938" xr:uid="{00000000-0005-0000-0000-0000CF450000}"/>
    <cellStyle name="40 % - Akzent1 7 2 2" xfId="8939" xr:uid="{00000000-0005-0000-0000-0000D0450000}"/>
    <cellStyle name="40 % - Akzent1 7 2 2 2" xfId="8940" xr:uid="{00000000-0005-0000-0000-0000D1450000}"/>
    <cellStyle name="40 % - Akzent1 7 2 2 2 2" xfId="39036" xr:uid="{00000000-0005-0000-0000-0000D2450000}"/>
    <cellStyle name="40 % - Akzent1 7 2 2 3" xfId="28215" xr:uid="{00000000-0005-0000-0000-0000D3450000}"/>
    <cellStyle name="40 % - Akzent1 7 2 3" xfId="8941" xr:uid="{00000000-0005-0000-0000-0000D4450000}"/>
    <cellStyle name="40 % - Akzent1 7 2 3 2" xfId="33636" xr:uid="{00000000-0005-0000-0000-0000D5450000}"/>
    <cellStyle name="40 % - Akzent1 7 2 4" xfId="22814" xr:uid="{00000000-0005-0000-0000-0000D6450000}"/>
    <cellStyle name="40 % - Akzent1 7 3" xfId="8942" xr:uid="{00000000-0005-0000-0000-0000D7450000}"/>
    <cellStyle name="40 % - Akzent1 7 3 2" xfId="8943" xr:uid="{00000000-0005-0000-0000-0000D8450000}"/>
    <cellStyle name="40 % - Akzent1 7 3 2 2" xfId="8944" xr:uid="{00000000-0005-0000-0000-0000D9450000}"/>
    <cellStyle name="40 % - Akzent1 7 3 2 2 2" xfId="39694" xr:uid="{00000000-0005-0000-0000-0000DA450000}"/>
    <cellStyle name="40 % - Akzent1 7 3 2 3" xfId="28873" xr:uid="{00000000-0005-0000-0000-0000DB450000}"/>
    <cellStyle name="40 % - Akzent1 7 3 3" xfId="8945" xr:uid="{00000000-0005-0000-0000-0000DC450000}"/>
    <cellStyle name="40 % - Akzent1 7 3 3 2" xfId="34294" xr:uid="{00000000-0005-0000-0000-0000DD450000}"/>
    <cellStyle name="40 % - Akzent1 7 3 4" xfId="23472" xr:uid="{00000000-0005-0000-0000-0000DE450000}"/>
    <cellStyle name="40 % - Akzent1 7 4" xfId="8946" xr:uid="{00000000-0005-0000-0000-0000DF450000}"/>
    <cellStyle name="40 % - Akzent1 7 4 2" xfId="8947" xr:uid="{00000000-0005-0000-0000-0000E0450000}"/>
    <cellStyle name="40 % - Akzent1 7 4 2 2" xfId="8948" xr:uid="{00000000-0005-0000-0000-0000E1450000}"/>
    <cellStyle name="40 % - Akzent1 7 4 2 2 2" xfId="40368" xr:uid="{00000000-0005-0000-0000-0000E2450000}"/>
    <cellStyle name="40 % - Akzent1 7 4 2 3" xfId="29547" xr:uid="{00000000-0005-0000-0000-0000E3450000}"/>
    <cellStyle name="40 % - Akzent1 7 4 3" xfId="8949" xr:uid="{00000000-0005-0000-0000-0000E4450000}"/>
    <cellStyle name="40 % - Akzent1 7 4 3 2" xfId="34968" xr:uid="{00000000-0005-0000-0000-0000E5450000}"/>
    <cellStyle name="40 % - Akzent1 7 4 4" xfId="24146" xr:uid="{00000000-0005-0000-0000-0000E6450000}"/>
    <cellStyle name="40 % - Akzent1 7 5" xfId="8950" xr:uid="{00000000-0005-0000-0000-0000E7450000}"/>
    <cellStyle name="40 % - Akzent1 7 5 2" xfId="8951" xr:uid="{00000000-0005-0000-0000-0000E8450000}"/>
    <cellStyle name="40 % - Akzent1 7 5 2 2" xfId="8952" xr:uid="{00000000-0005-0000-0000-0000E9450000}"/>
    <cellStyle name="40 % - Akzent1 7 5 2 2 2" xfId="41042" xr:uid="{00000000-0005-0000-0000-0000EA450000}"/>
    <cellStyle name="40 % - Akzent1 7 5 2 3" xfId="30221" xr:uid="{00000000-0005-0000-0000-0000EB450000}"/>
    <cellStyle name="40 % - Akzent1 7 5 3" xfId="8953" xr:uid="{00000000-0005-0000-0000-0000EC450000}"/>
    <cellStyle name="40 % - Akzent1 7 5 3 2" xfId="35642" xr:uid="{00000000-0005-0000-0000-0000ED450000}"/>
    <cellStyle name="40 % - Akzent1 7 5 4" xfId="24820" xr:uid="{00000000-0005-0000-0000-0000EE450000}"/>
    <cellStyle name="40 % - Akzent1 7 6" xfId="8954" xr:uid="{00000000-0005-0000-0000-0000EF450000}"/>
    <cellStyle name="40 % - Akzent1 7 6 2" xfId="8955" xr:uid="{00000000-0005-0000-0000-0000F0450000}"/>
    <cellStyle name="40 % - Akzent1 7 6 2 2" xfId="8956" xr:uid="{00000000-0005-0000-0000-0000F1450000}"/>
    <cellStyle name="40 % - Akzent1 7 6 2 2 2" xfId="41716" xr:uid="{00000000-0005-0000-0000-0000F2450000}"/>
    <cellStyle name="40 % - Akzent1 7 6 2 3" xfId="30895" xr:uid="{00000000-0005-0000-0000-0000F3450000}"/>
    <cellStyle name="40 % - Akzent1 7 6 3" xfId="8957" xr:uid="{00000000-0005-0000-0000-0000F4450000}"/>
    <cellStyle name="40 % - Akzent1 7 6 3 2" xfId="36316" xr:uid="{00000000-0005-0000-0000-0000F5450000}"/>
    <cellStyle name="40 % - Akzent1 7 6 4" xfId="25494" xr:uid="{00000000-0005-0000-0000-0000F6450000}"/>
    <cellStyle name="40 % - Akzent1 7 7" xfId="8958" xr:uid="{00000000-0005-0000-0000-0000F7450000}"/>
    <cellStyle name="40 % - Akzent1 7 7 2" xfId="8959" xr:uid="{00000000-0005-0000-0000-0000F8450000}"/>
    <cellStyle name="40 % - Akzent1 7 7 2 2" xfId="8960" xr:uid="{00000000-0005-0000-0000-0000F9450000}"/>
    <cellStyle name="40 % - Akzent1 7 7 2 2 2" xfId="42390" xr:uid="{00000000-0005-0000-0000-0000FA450000}"/>
    <cellStyle name="40 % - Akzent1 7 7 2 3" xfId="31569" xr:uid="{00000000-0005-0000-0000-0000FB450000}"/>
    <cellStyle name="40 % - Akzent1 7 7 3" xfId="8961" xr:uid="{00000000-0005-0000-0000-0000FC450000}"/>
    <cellStyle name="40 % - Akzent1 7 7 3 2" xfId="36990" xr:uid="{00000000-0005-0000-0000-0000FD450000}"/>
    <cellStyle name="40 % - Akzent1 7 7 4" xfId="26168" xr:uid="{00000000-0005-0000-0000-0000FE450000}"/>
    <cellStyle name="40 % - Akzent1 7 8" xfId="8962" xr:uid="{00000000-0005-0000-0000-0000FF450000}"/>
    <cellStyle name="40 % - Akzent1 7 8 2" xfId="8963" xr:uid="{00000000-0005-0000-0000-000000460000}"/>
    <cellStyle name="40 % - Akzent1 7 8 2 2" xfId="8964" xr:uid="{00000000-0005-0000-0000-000001460000}"/>
    <cellStyle name="40 % - Akzent1 7 8 2 2 2" xfId="43083" xr:uid="{00000000-0005-0000-0000-000002460000}"/>
    <cellStyle name="40 % - Akzent1 7 8 2 3" xfId="32262" xr:uid="{00000000-0005-0000-0000-000003460000}"/>
    <cellStyle name="40 % - Akzent1 7 8 3" xfId="8965" xr:uid="{00000000-0005-0000-0000-000004460000}"/>
    <cellStyle name="40 % - Akzent1 7 8 3 2" xfId="37682" xr:uid="{00000000-0005-0000-0000-000005460000}"/>
    <cellStyle name="40 % - Akzent1 7 8 4" xfId="26861" xr:uid="{00000000-0005-0000-0000-000006460000}"/>
    <cellStyle name="40 % - Akzent1 7 9" xfId="8966" xr:uid="{00000000-0005-0000-0000-000007460000}"/>
    <cellStyle name="40 % - Akzent1 7 9 2" xfId="8967" xr:uid="{00000000-0005-0000-0000-000008460000}"/>
    <cellStyle name="40 % - Akzent1 7 9 2 2" xfId="38358" xr:uid="{00000000-0005-0000-0000-000009460000}"/>
    <cellStyle name="40 % - Akzent1 7 9 3" xfId="27537" xr:uid="{00000000-0005-0000-0000-00000A460000}"/>
    <cellStyle name="40 % - Akzent1 8" xfId="8968" xr:uid="{00000000-0005-0000-0000-00000B460000}"/>
    <cellStyle name="40 % - Akzent1 8 2" xfId="8969" xr:uid="{00000000-0005-0000-0000-00000C460000}"/>
    <cellStyle name="40 % - Akzent1 8 2 2" xfId="8970" xr:uid="{00000000-0005-0000-0000-00000D460000}"/>
    <cellStyle name="40 % - Akzent1 8 2 2 2" xfId="38642" xr:uid="{00000000-0005-0000-0000-00000E460000}"/>
    <cellStyle name="40 % - Akzent1 8 2 3" xfId="27821" xr:uid="{00000000-0005-0000-0000-00000F460000}"/>
    <cellStyle name="40 % - Akzent1 8 3" xfId="8971" xr:uid="{00000000-0005-0000-0000-000010460000}"/>
    <cellStyle name="40 % - Akzent1 8 3 2" xfId="33242" xr:uid="{00000000-0005-0000-0000-000011460000}"/>
    <cellStyle name="40 % - Akzent1 8 4" xfId="22420" xr:uid="{00000000-0005-0000-0000-000012460000}"/>
    <cellStyle name="40 % - Akzent1 9" xfId="8972" xr:uid="{00000000-0005-0000-0000-000013460000}"/>
    <cellStyle name="40 % - Akzent1 9 2" xfId="8973" xr:uid="{00000000-0005-0000-0000-000014460000}"/>
    <cellStyle name="40 % - Akzent1 9 2 2" xfId="8974" xr:uid="{00000000-0005-0000-0000-000015460000}"/>
    <cellStyle name="40 % - Akzent1 9 2 2 2" xfId="39299" xr:uid="{00000000-0005-0000-0000-000016460000}"/>
    <cellStyle name="40 % - Akzent1 9 2 3" xfId="28478" xr:uid="{00000000-0005-0000-0000-000017460000}"/>
    <cellStyle name="40 % - Akzent1 9 3" xfId="8975" xr:uid="{00000000-0005-0000-0000-000018460000}"/>
    <cellStyle name="40 % - Akzent1 9 3 2" xfId="33899" xr:uid="{00000000-0005-0000-0000-000019460000}"/>
    <cellStyle name="40 % - Akzent1 9 4" xfId="23077" xr:uid="{00000000-0005-0000-0000-00001A460000}"/>
    <cellStyle name="40 % - Akzent2 10" xfId="8976" xr:uid="{00000000-0005-0000-0000-00001B460000}"/>
    <cellStyle name="40 % - Akzent2 10 2" xfId="8977" xr:uid="{00000000-0005-0000-0000-00001C460000}"/>
    <cellStyle name="40 % - Akzent2 10 2 2" xfId="8978" xr:uid="{00000000-0005-0000-0000-00001D460000}"/>
    <cellStyle name="40 % - Akzent2 10 2 2 2" xfId="39979" xr:uid="{00000000-0005-0000-0000-00001E460000}"/>
    <cellStyle name="40 % - Akzent2 10 2 3" xfId="29158" xr:uid="{00000000-0005-0000-0000-00001F460000}"/>
    <cellStyle name="40 % - Akzent2 10 3" xfId="8979" xr:uid="{00000000-0005-0000-0000-000020460000}"/>
    <cellStyle name="40 % - Akzent2 10 3 2" xfId="34579" xr:uid="{00000000-0005-0000-0000-000021460000}"/>
    <cellStyle name="40 % - Akzent2 10 4" xfId="23757" xr:uid="{00000000-0005-0000-0000-000022460000}"/>
    <cellStyle name="40 % - Akzent2 11" xfId="8980" xr:uid="{00000000-0005-0000-0000-000023460000}"/>
    <cellStyle name="40 % - Akzent2 11 2" xfId="8981" xr:uid="{00000000-0005-0000-0000-000024460000}"/>
    <cellStyle name="40 % - Akzent2 11 2 2" xfId="8982" xr:uid="{00000000-0005-0000-0000-000025460000}"/>
    <cellStyle name="40 % - Akzent2 11 2 2 2" xfId="40649" xr:uid="{00000000-0005-0000-0000-000026460000}"/>
    <cellStyle name="40 % - Akzent2 11 2 3" xfId="29828" xr:uid="{00000000-0005-0000-0000-000027460000}"/>
    <cellStyle name="40 % - Akzent2 11 3" xfId="8983" xr:uid="{00000000-0005-0000-0000-000028460000}"/>
    <cellStyle name="40 % - Akzent2 11 3 2" xfId="35249" xr:uid="{00000000-0005-0000-0000-000029460000}"/>
    <cellStyle name="40 % - Akzent2 11 4" xfId="24427" xr:uid="{00000000-0005-0000-0000-00002A460000}"/>
    <cellStyle name="40 % - Akzent2 12" xfId="8984" xr:uid="{00000000-0005-0000-0000-00002B460000}"/>
    <cellStyle name="40 % - Akzent2 12 2" xfId="8985" xr:uid="{00000000-0005-0000-0000-00002C460000}"/>
    <cellStyle name="40 % - Akzent2 12 2 2" xfId="8986" xr:uid="{00000000-0005-0000-0000-00002D460000}"/>
    <cellStyle name="40 % - Akzent2 12 2 2 2" xfId="41323" xr:uid="{00000000-0005-0000-0000-00002E460000}"/>
    <cellStyle name="40 % - Akzent2 12 2 3" xfId="30502" xr:uid="{00000000-0005-0000-0000-00002F460000}"/>
    <cellStyle name="40 % - Akzent2 12 3" xfId="8987" xr:uid="{00000000-0005-0000-0000-000030460000}"/>
    <cellStyle name="40 % - Akzent2 12 3 2" xfId="35923" xr:uid="{00000000-0005-0000-0000-000031460000}"/>
    <cellStyle name="40 % - Akzent2 12 4" xfId="25101" xr:uid="{00000000-0005-0000-0000-000032460000}"/>
    <cellStyle name="40 % - Akzent2 13" xfId="8988" xr:uid="{00000000-0005-0000-0000-000033460000}"/>
    <cellStyle name="40 % - Akzent2 13 2" xfId="8989" xr:uid="{00000000-0005-0000-0000-000034460000}"/>
    <cellStyle name="40 % - Akzent2 13 2 2" xfId="8990" xr:uid="{00000000-0005-0000-0000-000035460000}"/>
    <cellStyle name="40 % - Akzent2 13 2 2 2" xfId="41997" xr:uid="{00000000-0005-0000-0000-000036460000}"/>
    <cellStyle name="40 % - Akzent2 13 2 3" xfId="31176" xr:uid="{00000000-0005-0000-0000-000037460000}"/>
    <cellStyle name="40 % - Akzent2 13 3" xfId="8991" xr:uid="{00000000-0005-0000-0000-000038460000}"/>
    <cellStyle name="40 % - Akzent2 13 3 2" xfId="36597" xr:uid="{00000000-0005-0000-0000-000039460000}"/>
    <cellStyle name="40 % - Akzent2 13 4" xfId="25775" xr:uid="{00000000-0005-0000-0000-00003A460000}"/>
    <cellStyle name="40 % - Akzent2 14" xfId="8992" xr:uid="{00000000-0005-0000-0000-00003B460000}"/>
    <cellStyle name="40 % - Akzent2 14 2" xfId="8993" xr:uid="{00000000-0005-0000-0000-00003C460000}"/>
    <cellStyle name="40 % - Akzent2 14 2 2" xfId="8994" xr:uid="{00000000-0005-0000-0000-00003D460000}"/>
    <cellStyle name="40 % - Akzent2 14 2 2 2" xfId="42690" xr:uid="{00000000-0005-0000-0000-00003E460000}"/>
    <cellStyle name="40 % - Akzent2 14 2 3" xfId="31869" xr:uid="{00000000-0005-0000-0000-00003F460000}"/>
    <cellStyle name="40 % - Akzent2 14 3" xfId="8995" xr:uid="{00000000-0005-0000-0000-000040460000}"/>
    <cellStyle name="40 % - Akzent2 14 3 2" xfId="37289" xr:uid="{00000000-0005-0000-0000-000041460000}"/>
    <cellStyle name="40 % - Akzent2 14 4" xfId="26468" xr:uid="{00000000-0005-0000-0000-000042460000}"/>
    <cellStyle name="40 % - Akzent2 15" xfId="8996" xr:uid="{00000000-0005-0000-0000-000043460000}"/>
    <cellStyle name="40 % - Akzent2 15 2" xfId="8997" xr:uid="{00000000-0005-0000-0000-000044460000}"/>
    <cellStyle name="40 % - Akzent2 15 2 2" xfId="37965" xr:uid="{00000000-0005-0000-0000-000045460000}"/>
    <cellStyle name="40 % - Akzent2 15 3" xfId="27144" xr:uid="{00000000-0005-0000-0000-000046460000}"/>
    <cellStyle name="40 % - Akzent2 16" xfId="8998" xr:uid="{00000000-0005-0000-0000-000047460000}"/>
    <cellStyle name="40 % - Akzent2 16 2" xfId="8999" xr:uid="{00000000-0005-0000-0000-000048460000}"/>
    <cellStyle name="40 % - Akzent2 16 2 2" xfId="43368" xr:uid="{00000000-0005-0000-0000-000049460000}"/>
    <cellStyle name="40 % - Akzent2 16 3" xfId="32548" xr:uid="{00000000-0005-0000-0000-00004A460000}"/>
    <cellStyle name="40 % - Akzent2 17" xfId="9000" xr:uid="{00000000-0005-0000-0000-00004B460000}"/>
    <cellStyle name="40 % - Akzent2 17 2" xfId="32564" xr:uid="{00000000-0005-0000-0000-00004C460000}"/>
    <cellStyle name="40 % - Akzent2 18" xfId="9001" xr:uid="{00000000-0005-0000-0000-00004D460000}"/>
    <cellStyle name="40 % - Akzent2 2" xfId="9002" xr:uid="{00000000-0005-0000-0000-00004E460000}"/>
    <cellStyle name="40 % - Akzent2 2 10" xfId="9003" xr:uid="{00000000-0005-0000-0000-00004F460000}"/>
    <cellStyle name="40 % - Akzent2 2 10 2" xfId="9004" xr:uid="{00000000-0005-0000-0000-000050460000}"/>
    <cellStyle name="40 % - Akzent2 2 10 2 2" xfId="9005" xr:uid="{00000000-0005-0000-0000-000051460000}"/>
    <cellStyle name="40 % - Akzent2 2 10 2 2 2" xfId="40668" xr:uid="{00000000-0005-0000-0000-000052460000}"/>
    <cellStyle name="40 % - Akzent2 2 10 2 3" xfId="29847" xr:uid="{00000000-0005-0000-0000-000053460000}"/>
    <cellStyle name="40 % - Akzent2 2 10 3" xfId="9006" xr:uid="{00000000-0005-0000-0000-000054460000}"/>
    <cellStyle name="40 % - Akzent2 2 10 3 2" xfId="35268" xr:uid="{00000000-0005-0000-0000-000055460000}"/>
    <cellStyle name="40 % - Akzent2 2 10 4" xfId="24446" xr:uid="{00000000-0005-0000-0000-000056460000}"/>
    <cellStyle name="40 % - Akzent2 2 11" xfId="9007" xr:uid="{00000000-0005-0000-0000-000057460000}"/>
    <cellStyle name="40 % - Akzent2 2 11 2" xfId="9008" xr:uid="{00000000-0005-0000-0000-000058460000}"/>
    <cellStyle name="40 % - Akzent2 2 11 2 2" xfId="9009" xr:uid="{00000000-0005-0000-0000-000059460000}"/>
    <cellStyle name="40 % - Akzent2 2 11 2 2 2" xfId="41342" xr:uid="{00000000-0005-0000-0000-00005A460000}"/>
    <cellStyle name="40 % - Akzent2 2 11 2 3" xfId="30521" xr:uid="{00000000-0005-0000-0000-00005B460000}"/>
    <cellStyle name="40 % - Akzent2 2 11 3" xfId="9010" xr:uid="{00000000-0005-0000-0000-00005C460000}"/>
    <cellStyle name="40 % - Akzent2 2 11 3 2" xfId="35942" xr:uid="{00000000-0005-0000-0000-00005D460000}"/>
    <cellStyle name="40 % - Akzent2 2 11 4" xfId="25120" xr:uid="{00000000-0005-0000-0000-00005E460000}"/>
    <cellStyle name="40 % - Akzent2 2 12" xfId="9011" xr:uid="{00000000-0005-0000-0000-00005F460000}"/>
    <cellStyle name="40 % - Akzent2 2 12 2" xfId="9012" xr:uid="{00000000-0005-0000-0000-000060460000}"/>
    <cellStyle name="40 % - Akzent2 2 12 2 2" xfId="9013" xr:uid="{00000000-0005-0000-0000-000061460000}"/>
    <cellStyle name="40 % - Akzent2 2 12 2 2 2" xfId="42016" xr:uid="{00000000-0005-0000-0000-000062460000}"/>
    <cellStyle name="40 % - Akzent2 2 12 2 3" xfId="31195" xr:uid="{00000000-0005-0000-0000-000063460000}"/>
    <cellStyle name="40 % - Akzent2 2 12 3" xfId="9014" xr:uid="{00000000-0005-0000-0000-000064460000}"/>
    <cellStyle name="40 % - Akzent2 2 12 3 2" xfId="36616" xr:uid="{00000000-0005-0000-0000-000065460000}"/>
    <cellStyle name="40 % - Akzent2 2 12 4" xfId="25794" xr:uid="{00000000-0005-0000-0000-000066460000}"/>
    <cellStyle name="40 % - Akzent2 2 13" xfId="9015" xr:uid="{00000000-0005-0000-0000-000067460000}"/>
    <cellStyle name="40 % - Akzent2 2 13 2" xfId="9016" xr:uid="{00000000-0005-0000-0000-000068460000}"/>
    <cellStyle name="40 % - Akzent2 2 13 2 2" xfId="9017" xr:uid="{00000000-0005-0000-0000-000069460000}"/>
    <cellStyle name="40 % - Akzent2 2 13 2 2 2" xfId="42709" xr:uid="{00000000-0005-0000-0000-00006A460000}"/>
    <cellStyle name="40 % - Akzent2 2 13 2 3" xfId="31888" xr:uid="{00000000-0005-0000-0000-00006B460000}"/>
    <cellStyle name="40 % - Akzent2 2 13 3" xfId="9018" xr:uid="{00000000-0005-0000-0000-00006C460000}"/>
    <cellStyle name="40 % - Akzent2 2 13 3 2" xfId="37308" xr:uid="{00000000-0005-0000-0000-00006D460000}"/>
    <cellStyle name="40 % - Akzent2 2 13 4" xfId="26487" xr:uid="{00000000-0005-0000-0000-00006E460000}"/>
    <cellStyle name="40 % - Akzent2 2 14" xfId="9019" xr:uid="{00000000-0005-0000-0000-00006F460000}"/>
    <cellStyle name="40 % - Akzent2 2 14 2" xfId="9020" xr:uid="{00000000-0005-0000-0000-000070460000}"/>
    <cellStyle name="40 % - Akzent2 2 14 2 2" xfId="37984" xr:uid="{00000000-0005-0000-0000-000071460000}"/>
    <cellStyle name="40 % - Akzent2 2 14 3" xfId="27163" xr:uid="{00000000-0005-0000-0000-000072460000}"/>
    <cellStyle name="40 % - Akzent2 2 15" xfId="9021" xr:uid="{00000000-0005-0000-0000-000073460000}"/>
    <cellStyle name="40 % - Akzent2 2 15 2" xfId="32584" xr:uid="{00000000-0005-0000-0000-000074460000}"/>
    <cellStyle name="40 % - Akzent2 2 16" xfId="21762" xr:uid="{00000000-0005-0000-0000-000075460000}"/>
    <cellStyle name="40 % - Akzent2 2 2" xfId="9022" xr:uid="{00000000-0005-0000-0000-000076460000}"/>
    <cellStyle name="40 % - Akzent2 2 2 10" xfId="9023" xr:uid="{00000000-0005-0000-0000-000077460000}"/>
    <cellStyle name="40 % - Akzent2 2 2 10 2" xfId="9024" xr:uid="{00000000-0005-0000-0000-000078460000}"/>
    <cellStyle name="40 % - Akzent2 2 2 10 2 2" xfId="9025" xr:uid="{00000000-0005-0000-0000-000079460000}"/>
    <cellStyle name="40 % - Akzent2 2 2 10 2 2 2" xfId="41375" xr:uid="{00000000-0005-0000-0000-00007A460000}"/>
    <cellStyle name="40 % - Akzent2 2 2 10 2 3" xfId="30554" xr:uid="{00000000-0005-0000-0000-00007B460000}"/>
    <cellStyle name="40 % - Akzent2 2 2 10 3" xfId="9026" xr:uid="{00000000-0005-0000-0000-00007C460000}"/>
    <cellStyle name="40 % - Akzent2 2 2 10 3 2" xfId="35975" xr:uid="{00000000-0005-0000-0000-00007D460000}"/>
    <cellStyle name="40 % - Akzent2 2 2 10 4" xfId="25153" xr:uid="{00000000-0005-0000-0000-00007E460000}"/>
    <cellStyle name="40 % - Akzent2 2 2 11" xfId="9027" xr:uid="{00000000-0005-0000-0000-00007F460000}"/>
    <cellStyle name="40 % - Akzent2 2 2 11 2" xfId="9028" xr:uid="{00000000-0005-0000-0000-000080460000}"/>
    <cellStyle name="40 % - Akzent2 2 2 11 2 2" xfId="9029" xr:uid="{00000000-0005-0000-0000-000081460000}"/>
    <cellStyle name="40 % - Akzent2 2 2 11 2 2 2" xfId="42049" xr:uid="{00000000-0005-0000-0000-000082460000}"/>
    <cellStyle name="40 % - Akzent2 2 2 11 2 3" xfId="31228" xr:uid="{00000000-0005-0000-0000-000083460000}"/>
    <cellStyle name="40 % - Akzent2 2 2 11 3" xfId="9030" xr:uid="{00000000-0005-0000-0000-000084460000}"/>
    <cellStyle name="40 % - Akzent2 2 2 11 3 2" xfId="36649" xr:uid="{00000000-0005-0000-0000-000085460000}"/>
    <cellStyle name="40 % - Akzent2 2 2 11 4" xfId="25827" xr:uid="{00000000-0005-0000-0000-000086460000}"/>
    <cellStyle name="40 % - Akzent2 2 2 12" xfId="9031" xr:uid="{00000000-0005-0000-0000-000087460000}"/>
    <cellStyle name="40 % - Akzent2 2 2 12 2" xfId="9032" xr:uid="{00000000-0005-0000-0000-000088460000}"/>
    <cellStyle name="40 % - Akzent2 2 2 12 2 2" xfId="9033" xr:uid="{00000000-0005-0000-0000-000089460000}"/>
    <cellStyle name="40 % - Akzent2 2 2 12 2 2 2" xfId="42742" xr:uid="{00000000-0005-0000-0000-00008A460000}"/>
    <cellStyle name="40 % - Akzent2 2 2 12 2 3" xfId="31921" xr:uid="{00000000-0005-0000-0000-00008B460000}"/>
    <cellStyle name="40 % - Akzent2 2 2 12 3" xfId="9034" xr:uid="{00000000-0005-0000-0000-00008C460000}"/>
    <cellStyle name="40 % - Akzent2 2 2 12 3 2" xfId="37341" xr:uid="{00000000-0005-0000-0000-00008D460000}"/>
    <cellStyle name="40 % - Akzent2 2 2 12 4" xfId="26520" xr:uid="{00000000-0005-0000-0000-00008E460000}"/>
    <cellStyle name="40 % - Akzent2 2 2 13" xfId="9035" xr:uid="{00000000-0005-0000-0000-00008F460000}"/>
    <cellStyle name="40 % - Akzent2 2 2 13 2" xfId="9036" xr:uid="{00000000-0005-0000-0000-000090460000}"/>
    <cellStyle name="40 % - Akzent2 2 2 13 2 2" xfId="38017" xr:uid="{00000000-0005-0000-0000-000091460000}"/>
    <cellStyle name="40 % - Akzent2 2 2 13 3" xfId="27196" xr:uid="{00000000-0005-0000-0000-000092460000}"/>
    <cellStyle name="40 % - Akzent2 2 2 14" xfId="9037" xr:uid="{00000000-0005-0000-0000-000093460000}"/>
    <cellStyle name="40 % - Akzent2 2 2 14 2" xfId="32617" xr:uid="{00000000-0005-0000-0000-000094460000}"/>
    <cellStyle name="40 % - Akzent2 2 2 15" xfId="21795" xr:uid="{00000000-0005-0000-0000-000095460000}"/>
    <cellStyle name="40 % - Akzent2 2 2 2" xfId="9038" xr:uid="{00000000-0005-0000-0000-000096460000}"/>
    <cellStyle name="40 % - Akzent2 2 2 2 10" xfId="9039" xr:uid="{00000000-0005-0000-0000-000097460000}"/>
    <cellStyle name="40 % - Akzent2 2 2 2 10 2" xfId="9040" xr:uid="{00000000-0005-0000-0000-000098460000}"/>
    <cellStyle name="40 % - Akzent2 2 2 2 10 2 2" xfId="9041" xr:uid="{00000000-0005-0000-0000-000099460000}"/>
    <cellStyle name="40 % - Akzent2 2 2 2 10 2 2 2" xfId="42114" xr:uid="{00000000-0005-0000-0000-00009A460000}"/>
    <cellStyle name="40 % - Akzent2 2 2 2 10 2 3" xfId="31293" xr:uid="{00000000-0005-0000-0000-00009B460000}"/>
    <cellStyle name="40 % - Akzent2 2 2 2 10 3" xfId="9042" xr:uid="{00000000-0005-0000-0000-00009C460000}"/>
    <cellStyle name="40 % - Akzent2 2 2 2 10 3 2" xfId="36714" xr:uid="{00000000-0005-0000-0000-00009D460000}"/>
    <cellStyle name="40 % - Akzent2 2 2 2 10 4" xfId="25892" xr:uid="{00000000-0005-0000-0000-00009E460000}"/>
    <cellStyle name="40 % - Akzent2 2 2 2 11" xfId="9043" xr:uid="{00000000-0005-0000-0000-00009F460000}"/>
    <cellStyle name="40 % - Akzent2 2 2 2 11 2" xfId="9044" xr:uid="{00000000-0005-0000-0000-0000A0460000}"/>
    <cellStyle name="40 % - Akzent2 2 2 2 11 2 2" xfId="9045" xr:uid="{00000000-0005-0000-0000-0000A1460000}"/>
    <cellStyle name="40 % - Akzent2 2 2 2 11 2 2 2" xfId="42807" xr:uid="{00000000-0005-0000-0000-0000A2460000}"/>
    <cellStyle name="40 % - Akzent2 2 2 2 11 2 3" xfId="31986" xr:uid="{00000000-0005-0000-0000-0000A3460000}"/>
    <cellStyle name="40 % - Akzent2 2 2 2 11 3" xfId="9046" xr:uid="{00000000-0005-0000-0000-0000A4460000}"/>
    <cellStyle name="40 % - Akzent2 2 2 2 11 3 2" xfId="37406" xr:uid="{00000000-0005-0000-0000-0000A5460000}"/>
    <cellStyle name="40 % - Akzent2 2 2 2 11 4" xfId="26585" xr:uid="{00000000-0005-0000-0000-0000A6460000}"/>
    <cellStyle name="40 % - Akzent2 2 2 2 12" xfId="9047" xr:uid="{00000000-0005-0000-0000-0000A7460000}"/>
    <cellStyle name="40 % - Akzent2 2 2 2 12 2" xfId="9048" xr:uid="{00000000-0005-0000-0000-0000A8460000}"/>
    <cellStyle name="40 % - Akzent2 2 2 2 12 2 2" xfId="38082" xr:uid="{00000000-0005-0000-0000-0000A9460000}"/>
    <cellStyle name="40 % - Akzent2 2 2 2 12 3" xfId="27261" xr:uid="{00000000-0005-0000-0000-0000AA460000}"/>
    <cellStyle name="40 % - Akzent2 2 2 2 13" xfId="9049" xr:uid="{00000000-0005-0000-0000-0000AB460000}"/>
    <cellStyle name="40 % - Akzent2 2 2 2 13 2" xfId="32682" xr:uid="{00000000-0005-0000-0000-0000AC460000}"/>
    <cellStyle name="40 % - Akzent2 2 2 2 14" xfId="21860" xr:uid="{00000000-0005-0000-0000-0000AD460000}"/>
    <cellStyle name="40 % - Akzent2 2 2 2 2" xfId="9050" xr:uid="{00000000-0005-0000-0000-0000AE460000}"/>
    <cellStyle name="40 % - Akzent2 2 2 2 2 10" xfId="9051" xr:uid="{00000000-0005-0000-0000-0000AF460000}"/>
    <cellStyle name="40 % - Akzent2 2 2 2 2 10 2" xfId="9052" xr:uid="{00000000-0005-0000-0000-0000B0460000}"/>
    <cellStyle name="40 % - Akzent2 2 2 2 2 10 2 2" xfId="38214" xr:uid="{00000000-0005-0000-0000-0000B1460000}"/>
    <cellStyle name="40 % - Akzent2 2 2 2 2 10 3" xfId="27393" xr:uid="{00000000-0005-0000-0000-0000B2460000}"/>
    <cellStyle name="40 % - Akzent2 2 2 2 2 11" xfId="9053" xr:uid="{00000000-0005-0000-0000-0000B3460000}"/>
    <cellStyle name="40 % - Akzent2 2 2 2 2 11 2" xfId="32814" xr:uid="{00000000-0005-0000-0000-0000B4460000}"/>
    <cellStyle name="40 % - Akzent2 2 2 2 2 12" xfId="21992" xr:uid="{00000000-0005-0000-0000-0000B5460000}"/>
    <cellStyle name="40 % - Akzent2 2 2 2 2 2" xfId="9054" xr:uid="{00000000-0005-0000-0000-0000B6460000}"/>
    <cellStyle name="40 % - Akzent2 2 2 2 2 2 10" xfId="9055" xr:uid="{00000000-0005-0000-0000-0000B7460000}"/>
    <cellStyle name="40 % - Akzent2 2 2 2 2 2 10 2" xfId="33209" xr:uid="{00000000-0005-0000-0000-0000B8460000}"/>
    <cellStyle name="40 % - Akzent2 2 2 2 2 2 11" xfId="22387" xr:uid="{00000000-0005-0000-0000-0000B9460000}"/>
    <cellStyle name="40 % - Akzent2 2 2 2 2 2 2" xfId="9056" xr:uid="{00000000-0005-0000-0000-0000BA460000}"/>
    <cellStyle name="40 % - Akzent2 2 2 2 2 2 2 2" xfId="9057" xr:uid="{00000000-0005-0000-0000-0000BB460000}"/>
    <cellStyle name="40 % - Akzent2 2 2 2 2 2 2 2 2" xfId="9058" xr:uid="{00000000-0005-0000-0000-0000BC460000}"/>
    <cellStyle name="40 % - Akzent2 2 2 2 2 2 2 2 2 2" xfId="39287" xr:uid="{00000000-0005-0000-0000-0000BD460000}"/>
    <cellStyle name="40 % - Akzent2 2 2 2 2 2 2 2 3" xfId="28466" xr:uid="{00000000-0005-0000-0000-0000BE460000}"/>
    <cellStyle name="40 % - Akzent2 2 2 2 2 2 2 3" xfId="9059" xr:uid="{00000000-0005-0000-0000-0000BF460000}"/>
    <cellStyle name="40 % - Akzent2 2 2 2 2 2 2 3 2" xfId="33887" xr:uid="{00000000-0005-0000-0000-0000C0460000}"/>
    <cellStyle name="40 % - Akzent2 2 2 2 2 2 2 4" xfId="23065" xr:uid="{00000000-0005-0000-0000-0000C1460000}"/>
    <cellStyle name="40 % - Akzent2 2 2 2 2 2 3" xfId="9060" xr:uid="{00000000-0005-0000-0000-0000C2460000}"/>
    <cellStyle name="40 % - Akzent2 2 2 2 2 2 3 2" xfId="9061" xr:uid="{00000000-0005-0000-0000-0000C3460000}"/>
    <cellStyle name="40 % - Akzent2 2 2 2 2 2 3 2 2" xfId="9062" xr:uid="{00000000-0005-0000-0000-0000C4460000}"/>
    <cellStyle name="40 % - Akzent2 2 2 2 2 2 3 2 2 2" xfId="39945" xr:uid="{00000000-0005-0000-0000-0000C5460000}"/>
    <cellStyle name="40 % - Akzent2 2 2 2 2 2 3 2 3" xfId="29124" xr:uid="{00000000-0005-0000-0000-0000C6460000}"/>
    <cellStyle name="40 % - Akzent2 2 2 2 2 2 3 3" xfId="9063" xr:uid="{00000000-0005-0000-0000-0000C7460000}"/>
    <cellStyle name="40 % - Akzent2 2 2 2 2 2 3 3 2" xfId="34545" xr:uid="{00000000-0005-0000-0000-0000C8460000}"/>
    <cellStyle name="40 % - Akzent2 2 2 2 2 2 3 4" xfId="23723" xr:uid="{00000000-0005-0000-0000-0000C9460000}"/>
    <cellStyle name="40 % - Akzent2 2 2 2 2 2 4" xfId="9064" xr:uid="{00000000-0005-0000-0000-0000CA460000}"/>
    <cellStyle name="40 % - Akzent2 2 2 2 2 2 4 2" xfId="9065" xr:uid="{00000000-0005-0000-0000-0000CB460000}"/>
    <cellStyle name="40 % - Akzent2 2 2 2 2 2 4 2 2" xfId="9066" xr:uid="{00000000-0005-0000-0000-0000CC460000}"/>
    <cellStyle name="40 % - Akzent2 2 2 2 2 2 4 2 2 2" xfId="40619" xr:uid="{00000000-0005-0000-0000-0000CD460000}"/>
    <cellStyle name="40 % - Akzent2 2 2 2 2 2 4 2 3" xfId="29798" xr:uid="{00000000-0005-0000-0000-0000CE460000}"/>
    <cellStyle name="40 % - Akzent2 2 2 2 2 2 4 3" xfId="9067" xr:uid="{00000000-0005-0000-0000-0000CF460000}"/>
    <cellStyle name="40 % - Akzent2 2 2 2 2 2 4 3 2" xfId="35219" xr:uid="{00000000-0005-0000-0000-0000D0460000}"/>
    <cellStyle name="40 % - Akzent2 2 2 2 2 2 4 4" xfId="24397" xr:uid="{00000000-0005-0000-0000-0000D1460000}"/>
    <cellStyle name="40 % - Akzent2 2 2 2 2 2 5" xfId="9068" xr:uid="{00000000-0005-0000-0000-0000D2460000}"/>
    <cellStyle name="40 % - Akzent2 2 2 2 2 2 5 2" xfId="9069" xr:uid="{00000000-0005-0000-0000-0000D3460000}"/>
    <cellStyle name="40 % - Akzent2 2 2 2 2 2 5 2 2" xfId="9070" xr:uid="{00000000-0005-0000-0000-0000D4460000}"/>
    <cellStyle name="40 % - Akzent2 2 2 2 2 2 5 2 2 2" xfId="41293" xr:uid="{00000000-0005-0000-0000-0000D5460000}"/>
    <cellStyle name="40 % - Akzent2 2 2 2 2 2 5 2 3" xfId="30472" xr:uid="{00000000-0005-0000-0000-0000D6460000}"/>
    <cellStyle name="40 % - Akzent2 2 2 2 2 2 5 3" xfId="9071" xr:uid="{00000000-0005-0000-0000-0000D7460000}"/>
    <cellStyle name="40 % - Akzent2 2 2 2 2 2 5 3 2" xfId="35893" xr:uid="{00000000-0005-0000-0000-0000D8460000}"/>
    <cellStyle name="40 % - Akzent2 2 2 2 2 2 5 4" xfId="25071" xr:uid="{00000000-0005-0000-0000-0000D9460000}"/>
    <cellStyle name="40 % - Akzent2 2 2 2 2 2 6" xfId="9072" xr:uid="{00000000-0005-0000-0000-0000DA460000}"/>
    <cellStyle name="40 % - Akzent2 2 2 2 2 2 6 2" xfId="9073" xr:uid="{00000000-0005-0000-0000-0000DB460000}"/>
    <cellStyle name="40 % - Akzent2 2 2 2 2 2 6 2 2" xfId="9074" xr:uid="{00000000-0005-0000-0000-0000DC460000}"/>
    <cellStyle name="40 % - Akzent2 2 2 2 2 2 6 2 2 2" xfId="41967" xr:uid="{00000000-0005-0000-0000-0000DD460000}"/>
    <cellStyle name="40 % - Akzent2 2 2 2 2 2 6 2 3" xfId="31146" xr:uid="{00000000-0005-0000-0000-0000DE460000}"/>
    <cellStyle name="40 % - Akzent2 2 2 2 2 2 6 3" xfId="9075" xr:uid="{00000000-0005-0000-0000-0000DF460000}"/>
    <cellStyle name="40 % - Akzent2 2 2 2 2 2 6 3 2" xfId="36567" xr:uid="{00000000-0005-0000-0000-0000E0460000}"/>
    <cellStyle name="40 % - Akzent2 2 2 2 2 2 6 4" xfId="25745" xr:uid="{00000000-0005-0000-0000-0000E1460000}"/>
    <cellStyle name="40 % - Akzent2 2 2 2 2 2 7" xfId="9076" xr:uid="{00000000-0005-0000-0000-0000E2460000}"/>
    <cellStyle name="40 % - Akzent2 2 2 2 2 2 7 2" xfId="9077" xr:uid="{00000000-0005-0000-0000-0000E3460000}"/>
    <cellStyle name="40 % - Akzent2 2 2 2 2 2 7 2 2" xfId="9078" xr:uid="{00000000-0005-0000-0000-0000E4460000}"/>
    <cellStyle name="40 % - Akzent2 2 2 2 2 2 7 2 2 2" xfId="42641" xr:uid="{00000000-0005-0000-0000-0000E5460000}"/>
    <cellStyle name="40 % - Akzent2 2 2 2 2 2 7 2 3" xfId="31820" xr:uid="{00000000-0005-0000-0000-0000E6460000}"/>
    <cellStyle name="40 % - Akzent2 2 2 2 2 2 7 3" xfId="9079" xr:uid="{00000000-0005-0000-0000-0000E7460000}"/>
    <cellStyle name="40 % - Akzent2 2 2 2 2 2 7 3 2" xfId="37241" xr:uid="{00000000-0005-0000-0000-0000E8460000}"/>
    <cellStyle name="40 % - Akzent2 2 2 2 2 2 7 4" xfId="26419" xr:uid="{00000000-0005-0000-0000-0000E9460000}"/>
    <cellStyle name="40 % - Akzent2 2 2 2 2 2 8" xfId="9080" xr:uid="{00000000-0005-0000-0000-0000EA460000}"/>
    <cellStyle name="40 % - Akzent2 2 2 2 2 2 8 2" xfId="9081" xr:uid="{00000000-0005-0000-0000-0000EB460000}"/>
    <cellStyle name="40 % - Akzent2 2 2 2 2 2 8 2 2" xfId="9082" xr:uid="{00000000-0005-0000-0000-0000EC460000}"/>
    <cellStyle name="40 % - Akzent2 2 2 2 2 2 8 2 2 2" xfId="43334" xr:uid="{00000000-0005-0000-0000-0000ED460000}"/>
    <cellStyle name="40 % - Akzent2 2 2 2 2 2 8 2 3" xfId="32513" xr:uid="{00000000-0005-0000-0000-0000EE460000}"/>
    <cellStyle name="40 % - Akzent2 2 2 2 2 2 8 3" xfId="9083" xr:uid="{00000000-0005-0000-0000-0000EF460000}"/>
    <cellStyle name="40 % - Akzent2 2 2 2 2 2 8 3 2" xfId="37933" xr:uid="{00000000-0005-0000-0000-0000F0460000}"/>
    <cellStyle name="40 % - Akzent2 2 2 2 2 2 8 4" xfId="27112" xr:uid="{00000000-0005-0000-0000-0000F1460000}"/>
    <cellStyle name="40 % - Akzent2 2 2 2 2 2 9" xfId="9084" xr:uid="{00000000-0005-0000-0000-0000F2460000}"/>
    <cellStyle name="40 % - Akzent2 2 2 2 2 2 9 2" xfId="9085" xr:uid="{00000000-0005-0000-0000-0000F3460000}"/>
    <cellStyle name="40 % - Akzent2 2 2 2 2 2 9 2 2" xfId="38609" xr:uid="{00000000-0005-0000-0000-0000F4460000}"/>
    <cellStyle name="40 % - Akzent2 2 2 2 2 2 9 3" xfId="27788" xr:uid="{00000000-0005-0000-0000-0000F5460000}"/>
    <cellStyle name="40 % - Akzent2 2 2 2 2 3" xfId="9086" xr:uid="{00000000-0005-0000-0000-0000F6460000}"/>
    <cellStyle name="40 % - Akzent2 2 2 2 2 3 2" xfId="9087" xr:uid="{00000000-0005-0000-0000-0000F7460000}"/>
    <cellStyle name="40 % - Akzent2 2 2 2 2 3 2 2" xfId="9088" xr:uid="{00000000-0005-0000-0000-0000F8460000}"/>
    <cellStyle name="40 % - Akzent2 2 2 2 2 3 2 2 2" xfId="38892" xr:uid="{00000000-0005-0000-0000-0000F9460000}"/>
    <cellStyle name="40 % - Akzent2 2 2 2 2 3 2 3" xfId="28071" xr:uid="{00000000-0005-0000-0000-0000FA460000}"/>
    <cellStyle name="40 % - Akzent2 2 2 2 2 3 3" xfId="9089" xr:uid="{00000000-0005-0000-0000-0000FB460000}"/>
    <cellStyle name="40 % - Akzent2 2 2 2 2 3 3 2" xfId="33492" xr:uid="{00000000-0005-0000-0000-0000FC460000}"/>
    <cellStyle name="40 % - Akzent2 2 2 2 2 3 4" xfId="22670" xr:uid="{00000000-0005-0000-0000-0000FD460000}"/>
    <cellStyle name="40 % - Akzent2 2 2 2 2 4" xfId="9090" xr:uid="{00000000-0005-0000-0000-0000FE460000}"/>
    <cellStyle name="40 % - Akzent2 2 2 2 2 4 2" xfId="9091" xr:uid="{00000000-0005-0000-0000-0000FF460000}"/>
    <cellStyle name="40 % - Akzent2 2 2 2 2 4 2 2" xfId="9092" xr:uid="{00000000-0005-0000-0000-000000470000}"/>
    <cellStyle name="40 % - Akzent2 2 2 2 2 4 2 2 2" xfId="39550" xr:uid="{00000000-0005-0000-0000-000001470000}"/>
    <cellStyle name="40 % - Akzent2 2 2 2 2 4 2 3" xfId="28729" xr:uid="{00000000-0005-0000-0000-000002470000}"/>
    <cellStyle name="40 % - Akzent2 2 2 2 2 4 3" xfId="9093" xr:uid="{00000000-0005-0000-0000-000003470000}"/>
    <cellStyle name="40 % - Akzent2 2 2 2 2 4 3 2" xfId="34150" xr:uid="{00000000-0005-0000-0000-000004470000}"/>
    <cellStyle name="40 % - Akzent2 2 2 2 2 4 4" xfId="23328" xr:uid="{00000000-0005-0000-0000-000005470000}"/>
    <cellStyle name="40 % - Akzent2 2 2 2 2 5" xfId="9094" xr:uid="{00000000-0005-0000-0000-000006470000}"/>
    <cellStyle name="40 % - Akzent2 2 2 2 2 5 2" xfId="9095" xr:uid="{00000000-0005-0000-0000-000007470000}"/>
    <cellStyle name="40 % - Akzent2 2 2 2 2 5 2 2" xfId="9096" xr:uid="{00000000-0005-0000-0000-000008470000}"/>
    <cellStyle name="40 % - Akzent2 2 2 2 2 5 2 2 2" xfId="40224" xr:uid="{00000000-0005-0000-0000-000009470000}"/>
    <cellStyle name="40 % - Akzent2 2 2 2 2 5 2 3" xfId="29403" xr:uid="{00000000-0005-0000-0000-00000A470000}"/>
    <cellStyle name="40 % - Akzent2 2 2 2 2 5 3" xfId="9097" xr:uid="{00000000-0005-0000-0000-00000B470000}"/>
    <cellStyle name="40 % - Akzent2 2 2 2 2 5 3 2" xfId="34824" xr:uid="{00000000-0005-0000-0000-00000C470000}"/>
    <cellStyle name="40 % - Akzent2 2 2 2 2 5 4" xfId="24002" xr:uid="{00000000-0005-0000-0000-00000D470000}"/>
    <cellStyle name="40 % - Akzent2 2 2 2 2 6" xfId="9098" xr:uid="{00000000-0005-0000-0000-00000E470000}"/>
    <cellStyle name="40 % - Akzent2 2 2 2 2 6 2" xfId="9099" xr:uid="{00000000-0005-0000-0000-00000F470000}"/>
    <cellStyle name="40 % - Akzent2 2 2 2 2 6 2 2" xfId="9100" xr:uid="{00000000-0005-0000-0000-000010470000}"/>
    <cellStyle name="40 % - Akzent2 2 2 2 2 6 2 2 2" xfId="40898" xr:uid="{00000000-0005-0000-0000-000011470000}"/>
    <cellStyle name="40 % - Akzent2 2 2 2 2 6 2 3" xfId="30077" xr:uid="{00000000-0005-0000-0000-000012470000}"/>
    <cellStyle name="40 % - Akzent2 2 2 2 2 6 3" xfId="9101" xr:uid="{00000000-0005-0000-0000-000013470000}"/>
    <cellStyle name="40 % - Akzent2 2 2 2 2 6 3 2" xfId="35498" xr:uid="{00000000-0005-0000-0000-000014470000}"/>
    <cellStyle name="40 % - Akzent2 2 2 2 2 6 4" xfId="24676" xr:uid="{00000000-0005-0000-0000-000015470000}"/>
    <cellStyle name="40 % - Akzent2 2 2 2 2 7" xfId="9102" xr:uid="{00000000-0005-0000-0000-000016470000}"/>
    <cellStyle name="40 % - Akzent2 2 2 2 2 7 2" xfId="9103" xr:uid="{00000000-0005-0000-0000-000017470000}"/>
    <cellStyle name="40 % - Akzent2 2 2 2 2 7 2 2" xfId="9104" xr:uid="{00000000-0005-0000-0000-000018470000}"/>
    <cellStyle name="40 % - Akzent2 2 2 2 2 7 2 2 2" xfId="41572" xr:uid="{00000000-0005-0000-0000-000019470000}"/>
    <cellStyle name="40 % - Akzent2 2 2 2 2 7 2 3" xfId="30751" xr:uid="{00000000-0005-0000-0000-00001A470000}"/>
    <cellStyle name="40 % - Akzent2 2 2 2 2 7 3" xfId="9105" xr:uid="{00000000-0005-0000-0000-00001B470000}"/>
    <cellStyle name="40 % - Akzent2 2 2 2 2 7 3 2" xfId="36172" xr:uid="{00000000-0005-0000-0000-00001C470000}"/>
    <cellStyle name="40 % - Akzent2 2 2 2 2 7 4" xfId="25350" xr:uid="{00000000-0005-0000-0000-00001D470000}"/>
    <cellStyle name="40 % - Akzent2 2 2 2 2 8" xfId="9106" xr:uid="{00000000-0005-0000-0000-00001E470000}"/>
    <cellStyle name="40 % - Akzent2 2 2 2 2 8 2" xfId="9107" xr:uid="{00000000-0005-0000-0000-00001F470000}"/>
    <cellStyle name="40 % - Akzent2 2 2 2 2 8 2 2" xfId="9108" xr:uid="{00000000-0005-0000-0000-000020470000}"/>
    <cellStyle name="40 % - Akzent2 2 2 2 2 8 2 2 2" xfId="42246" xr:uid="{00000000-0005-0000-0000-000021470000}"/>
    <cellStyle name="40 % - Akzent2 2 2 2 2 8 2 3" xfId="31425" xr:uid="{00000000-0005-0000-0000-000022470000}"/>
    <cellStyle name="40 % - Akzent2 2 2 2 2 8 3" xfId="9109" xr:uid="{00000000-0005-0000-0000-000023470000}"/>
    <cellStyle name="40 % - Akzent2 2 2 2 2 8 3 2" xfId="36846" xr:uid="{00000000-0005-0000-0000-000024470000}"/>
    <cellStyle name="40 % - Akzent2 2 2 2 2 8 4" xfId="26024" xr:uid="{00000000-0005-0000-0000-000025470000}"/>
    <cellStyle name="40 % - Akzent2 2 2 2 2 9" xfId="9110" xr:uid="{00000000-0005-0000-0000-000026470000}"/>
    <cellStyle name="40 % - Akzent2 2 2 2 2 9 2" xfId="9111" xr:uid="{00000000-0005-0000-0000-000027470000}"/>
    <cellStyle name="40 % - Akzent2 2 2 2 2 9 2 2" xfId="9112" xr:uid="{00000000-0005-0000-0000-000028470000}"/>
    <cellStyle name="40 % - Akzent2 2 2 2 2 9 2 2 2" xfId="42939" xr:uid="{00000000-0005-0000-0000-000029470000}"/>
    <cellStyle name="40 % - Akzent2 2 2 2 2 9 2 3" xfId="32118" xr:uid="{00000000-0005-0000-0000-00002A470000}"/>
    <cellStyle name="40 % - Akzent2 2 2 2 2 9 3" xfId="9113" xr:uid="{00000000-0005-0000-0000-00002B470000}"/>
    <cellStyle name="40 % - Akzent2 2 2 2 2 9 3 2" xfId="37538" xr:uid="{00000000-0005-0000-0000-00002C470000}"/>
    <cellStyle name="40 % - Akzent2 2 2 2 2 9 4" xfId="26717" xr:uid="{00000000-0005-0000-0000-00002D470000}"/>
    <cellStyle name="40 % - Akzent2 2 2 2 3" xfId="9114" xr:uid="{00000000-0005-0000-0000-00002E470000}"/>
    <cellStyle name="40 % - Akzent2 2 2 2 3 10" xfId="9115" xr:uid="{00000000-0005-0000-0000-00002F470000}"/>
    <cellStyle name="40 % - Akzent2 2 2 2 3 10 2" xfId="32946" xr:uid="{00000000-0005-0000-0000-000030470000}"/>
    <cellStyle name="40 % - Akzent2 2 2 2 3 11" xfId="22124" xr:uid="{00000000-0005-0000-0000-000031470000}"/>
    <cellStyle name="40 % - Akzent2 2 2 2 3 2" xfId="9116" xr:uid="{00000000-0005-0000-0000-000032470000}"/>
    <cellStyle name="40 % - Akzent2 2 2 2 3 2 2" xfId="9117" xr:uid="{00000000-0005-0000-0000-000033470000}"/>
    <cellStyle name="40 % - Akzent2 2 2 2 3 2 2 2" xfId="9118" xr:uid="{00000000-0005-0000-0000-000034470000}"/>
    <cellStyle name="40 % - Akzent2 2 2 2 3 2 2 2 2" xfId="39024" xr:uid="{00000000-0005-0000-0000-000035470000}"/>
    <cellStyle name="40 % - Akzent2 2 2 2 3 2 2 3" xfId="28203" xr:uid="{00000000-0005-0000-0000-000036470000}"/>
    <cellStyle name="40 % - Akzent2 2 2 2 3 2 3" xfId="9119" xr:uid="{00000000-0005-0000-0000-000037470000}"/>
    <cellStyle name="40 % - Akzent2 2 2 2 3 2 3 2" xfId="33624" xr:uid="{00000000-0005-0000-0000-000038470000}"/>
    <cellStyle name="40 % - Akzent2 2 2 2 3 2 4" xfId="22802" xr:uid="{00000000-0005-0000-0000-000039470000}"/>
    <cellStyle name="40 % - Akzent2 2 2 2 3 3" xfId="9120" xr:uid="{00000000-0005-0000-0000-00003A470000}"/>
    <cellStyle name="40 % - Akzent2 2 2 2 3 3 2" xfId="9121" xr:uid="{00000000-0005-0000-0000-00003B470000}"/>
    <cellStyle name="40 % - Akzent2 2 2 2 3 3 2 2" xfId="9122" xr:uid="{00000000-0005-0000-0000-00003C470000}"/>
    <cellStyle name="40 % - Akzent2 2 2 2 3 3 2 2 2" xfId="39682" xr:uid="{00000000-0005-0000-0000-00003D470000}"/>
    <cellStyle name="40 % - Akzent2 2 2 2 3 3 2 3" xfId="28861" xr:uid="{00000000-0005-0000-0000-00003E470000}"/>
    <cellStyle name="40 % - Akzent2 2 2 2 3 3 3" xfId="9123" xr:uid="{00000000-0005-0000-0000-00003F470000}"/>
    <cellStyle name="40 % - Akzent2 2 2 2 3 3 3 2" xfId="34282" xr:uid="{00000000-0005-0000-0000-000040470000}"/>
    <cellStyle name="40 % - Akzent2 2 2 2 3 3 4" xfId="23460" xr:uid="{00000000-0005-0000-0000-000041470000}"/>
    <cellStyle name="40 % - Akzent2 2 2 2 3 4" xfId="9124" xr:uid="{00000000-0005-0000-0000-000042470000}"/>
    <cellStyle name="40 % - Akzent2 2 2 2 3 4 2" xfId="9125" xr:uid="{00000000-0005-0000-0000-000043470000}"/>
    <cellStyle name="40 % - Akzent2 2 2 2 3 4 2 2" xfId="9126" xr:uid="{00000000-0005-0000-0000-000044470000}"/>
    <cellStyle name="40 % - Akzent2 2 2 2 3 4 2 2 2" xfId="40356" xr:uid="{00000000-0005-0000-0000-000045470000}"/>
    <cellStyle name="40 % - Akzent2 2 2 2 3 4 2 3" xfId="29535" xr:uid="{00000000-0005-0000-0000-000046470000}"/>
    <cellStyle name="40 % - Akzent2 2 2 2 3 4 3" xfId="9127" xr:uid="{00000000-0005-0000-0000-000047470000}"/>
    <cellStyle name="40 % - Akzent2 2 2 2 3 4 3 2" xfId="34956" xr:uid="{00000000-0005-0000-0000-000048470000}"/>
    <cellStyle name="40 % - Akzent2 2 2 2 3 4 4" xfId="24134" xr:uid="{00000000-0005-0000-0000-000049470000}"/>
    <cellStyle name="40 % - Akzent2 2 2 2 3 5" xfId="9128" xr:uid="{00000000-0005-0000-0000-00004A470000}"/>
    <cellStyle name="40 % - Akzent2 2 2 2 3 5 2" xfId="9129" xr:uid="{00000000-0005-0000-0000-00004B470000}"/>
    <cellStyle name="40 % - Akzent2 2 2 2 3 5 2 2" xfId="9130" xr:uid="{00000000-0005-0000-0000-00004C470000}"/>
    <cellStyle name="40 % - Akzent2 2 2 2 3 5 2 2 2" xfId="41030" xr:uid="{00000000-0005-0000-0000-00004D470000}"/>
    <cellStyle name="40 % - Akzent2 2 2 2 3 5 2 3" xfId="30209" xr:uid="{00000000-0005-0000-0000-00004E470000}"/>
    <cellStyle name="40 % - Akzent2 2 2 2 3 5 3" xfId="9131" xr:uid="{00000000-0005-0000-0000-00004F470000}"/>
    <cellStyle name="40 % - Akzent2 2 2 2 3 5 3 2" xfId="35630" xr:uid="{00000000-0005-0000-0000-000050470000}"/>
    <cellStyle name="40 % - Akzent2 2 2 2 3 5 4" xfId="24808" xr:uid="{00000000-0005-0000-0000-000051470000}"/>
    <cellStyle name="40 % - Akzent2 2 2 2 3 6" xfId="9132" xr:uid="{00000000-0005-0000-0000-000052470000}"/>
    <cellStyle name="40 % - Akzent2 2 2 2 3 6 2" xfId="9133" xr:uid="{00000000-0005-0000-0000-000053470000}"/>
    <cellStyle name="40 % - Akzent2 2 2 2 3 6 2 2" xfId="9134" xr:uid="{00000000-0005-0000-0000-000054470000}"/>
    <cellStyle name="40 % - Akzent2 2 2 2 3 6 2 2 2" xfId="41704" xr:uid="{00000000-0005-0000-0000-000055470000}"/>
    <cellStyle name="40 % - Akzent2 2 2 2 3 6 2 3" xfId="30883" xr:uid="{00000000-0005-0000-0000-000056470000}"/>
    <cellStyle name="40 % - Akzent2 2 2 2 3 6 3" xfId="9135" xr:uid="{00000000-0005-0000-0000-000057470000}"/>
    <cellStyle name="40 % - Akzent2 2 2 2 3 6 3 2" xfId="36304" xr:uid="{00000000-0005-0000-0000-000058470000}"/>
    <cellStyle name="40 % - Akzent2 2 2 2 3 6 4" xfId="25482" xr:uid="{00000000-0005-0000-0000-000059470000}"/>
    <cellStyle name="40 % - Akzent2 2 2 2 3 7" xfId="9136" xr:uid="{00000000-0005-0000-0000-00005A470000}"/>
    <cellStyle name="40 % - Akzent2 2 2 2 3 7 2" xfId="9137" xr:uid="{00000000-0005-0000-0000-00005B470000}"/>
    <cellStyle name="40 % - Akzent2 2 2 2 3 7 2 2" xfId="9138" xr:uid="{00000000-0005-0000-0000-00005C470000}"/>
    <cellStyle name="40 % - Akzent2 2 2 2 3 7 2 2 2" xfId="42378" xr:uid="{00000000-0005-0000-0000-00005D470000}"/>
    <cellStyle name="40 % - Akzent2 2 2 2 3 7 2 3" xfId="31557" xr:uid="{00000000-0005-0000-0000-00005E470000}"/>
    <cellStyle name="40 % - Akzent2 2 2 2 3 7 3" xfId="9139" xr:uid="{00000000-0005-0000-0000-00005F470000}"/>
    <cellStyle name="40 % - Akzent2 2 2 2 3 7 3 2" xfId="36978" xr:uid="{00000000-0005-0000-0000-000060470000}"/>
    <cellStyle name="40 % - Akzent2 2 2 2 3 7 4" xfId="26156" xr:uid="{00000000-0005-0000-0000-000061470000}"/>
    <cellStyle name="40 % - Akzent2 2 2 2 3 8" xfId="9140" xr:uid="{00000000-0005-0000-0000-000062470000}"/>
    <cellStyle name="40 % - Akzent2 2 2 2 3 8 2" xfId="9141" xr:uid="{00000000-0005-0000-0000-000063470000}"/>
    <cellStyle name="40 % - Akzent2 2 2 2 3 8 2 2" xfId="9142" xr:uid="{00000000-0005-0000-0000-000064470000}"/>
    <cellStyle name="40 % - Akzent2 2 2 2 3 8 2 2 2" xfId="43071" xr:uid="{00000000-0005-0000-0000-000065470000}"/>
    <cellStyle name="40 % - Akzent2 2 2 2 3 8 2 3" xfId="32250" xr:uid="{00000000-0005-0000-0000-000066470000}"/>
    <cellStyle name="40 % - Akzent2 2 2 2 3 8 3" xfId="9143" xr:uid="{00000000-0005-0000-0000-000067470000}"/>
    <cellStyle name="40 % - Akzent2 2 2 2 3 8 3 2" xfId="37670" xr:uid="{00000000-0005-0000-0000-000068470000}"/>
    <cellStyle name="40 % - Akzent2 2 2 2 3 8 4" xfId="26849" xr:uid="{00000000-0005-0000-0000-000069470000}"/>
    <cellStyle name="40 % - Akzent2 2 2 2 3 9" xfId="9144" xr:uid="{00000000-0005-0000-0000-00006A470000}"/>
    <cellStyle name="40 % - Akzent2 2 2 2 3 9 2" xfId="9145" xr:uid="{00000000-0005-0000-0000-00006B470000}"/>
    <cellStyle name="40 % - Akzent2 2 2 2 3 9 2 2" xfId="38346" xr:uid="{00000000-0005-0000-0000-00006C470000}"/>
    <cellStyle name="40 % - Akzent2 2 2 2 3 9 3" xfId="27525" xr:uid="{00000000-0005-0000-0000-00006D470000}"/>
    <cellStyle name="40 % - Akzent2 2 2 2 4" xfId="9146" xr:uid="{00000000-0005-0000-0000-00006E470000}"/>
    <cellStyle name="40 % - Akzent2 2 2 2 4 10" xfId="9147" xr:uid="{00000000-0005-0000-0000-00006F470000}"/>
    <cellStyle name="40 % - Akzent2 2 2 2 4 10 2" xfId="33077" xr:uid="{00000000-0005-0000-0000-000070470000}"/>
    <cellStyle name="40 % - Akzent2 2 2 2 4 11" xfId="22255" xr:uid="{00000000-0005-0000-0000-000071470000}"/>
    <cellStyle name="40 % - Akzent2 2 2 2 4 2" xfId="9148" xr:uid="{00000000-0005-0000-0000-000072470000}"/>
    <cellStyle name="40 % - Akzent2 2 2 2 4 2 2" xfId="9149" xr:uid="{00000000-0005-0000-0000-000073470000}"/>
    <cellStyle name="40 % - Akzent2 2 2 2 4 2 2 2" xfId="9150" xr:uid="{00000000-0005-0000-0000-000074470000}"/>
    <cellStyle name="40 % - Akzent2 2 2 2 4 2 2 2 2" xfId="39155" xr:uid="{00000000-0005-0000-0000-000075470000}"/>
    <cellStyle name="40 % - Akzent2 2 2 2 4 2 2 3" xfId="28334" xr:uid="{00000000-0005-0000-0000-000076470000}"/>
    <cellStyle name="40 % - Akzent2 2 2 2 4 2 3" xfId="9151" xr:uid="{00000000-0005-0000-0000-000077470000}"/>
    <cellStyle name="40 % - Akzent2 2 2 2 4 2 3 2" xfId="33755" xr:uid="{00000000-0005-0000-0000-000078470000}"/>
    <cellStyle name="40 % - Akzent2 2 2 2 4 2 4" xfId="22933" xr:uid="{00000000-0005-0000-0000-000079470000}"/>
    <cellStyle name="40 % - Akzent2 2 2 2 4 3" xfId="9152" xr:uid="{00000000-0005-0000-0000-00007A470000}"/>
    <cellStyle name="40 % - Akzent2 2 2 2 4 3 2" xfId="9153" xr:uid="{00000000-0005-0000-0000-00007B470000}"/>
    <cellStyle name="40 % - Akzent2 2 2 2 4 3 2 2" xfId="9154" xr:uid="{00000000-0005-0000-0000-00007C470000}"/>
    <cellStyle name="40 % - Akzent2 2 2 2 4 3 2 2 2" xfId="39813" xr:uid="{00000000-0005-0000-0000-00007D470000}"/>
    <cellStyle name="40 % - Akzent2 2 2 2 4 3 2 3" xfId="28992" xr:uid="{00000000-0005-0000-0000-00007E470000}"/>
    <cellStyle name="40 % - Akzent2 2 2 2 4 3 3" xfId="9155" xr:uid="{00000000-0005-0000-0000-00007F470000}"/>
    <cellStyle name="40 % - Akzent2 2 2 2 4 3 3 2" xfId="34413" xr:uid="{00000000-0005-0000-0000-000080470000}"/>
    <cellStyle name="40 % - Akzent2 2 2 2 4 3 4" xfId="23591" xr:uid="{00000000-0005-0000-0000-000081470000}"/>
    <cellStyle name="40 % - Akzent2 2 2 2 4 4" xfId="9156" xr:uid="{00000000-0005-0000-0000-000082470000}"/>
    <cellStyle name="40 % - Akzent2 2 2 2 4 4 2" xfId="9157" xr:uid="{00000000-0005-0000-0000-000083470000}"/>
    <cellStyle name="40 % - Akzent2 2 2 2 4 4 2 2" xfId="9158" xr:uid="{00000000-0005-0000-0000-000084470000}"/>
    <cellStyle name="40 % - Akzent2 2 2 2 4 4 2 2 2" xfId="40487" xr:uid="{00000000-0005-0000-0000-000085470000}"/>
    <cellStyle name="40 % - Akzent2 2 2 2 4 4 2 3" xfId="29666" xr:uid="{00000000-0005-0000-0000-000086470000}"/>
    <cellStyle name="40 % - Akzent2 2 2 2 4 4 3" xfId="9159" xr:uid="{00000000-0005-0000-0000-000087470000}"/>
    <cellStyle name="40 % - Akzent2 2 2 2 4 4 3 2" xfId="35087" xr:uid="{00000000-0005-0000-0000-000088470000}"/>
    <cellStyle name="40 % - Akzent2 2 2 2 4 4 4" xfId="24265" xr:uid="{00000000-0005-0000-0000-000089470000}"/>
    <cellStyle name="40 % - Akzent2 2 2 2 4 5" xfId="9160" xr:uid="{00000000-0005-0000-0000-00008A470000}"/>
    <cellStyle name="40 % - Akzent2 2 2 2 4 5 2" xfId="9161" xr:uid="{00000000-0005-0000-0000-00008B470000}"/>
    <cellStyle name="40 % - Akzent2 2 2 2 4 5 2 2" xfId="9162" xr:uid="{00000000-0005-0000-0000-00008C470000}"/>
    <cellStyle name="40 % - Akzent2 2 2 2 4 5 2 2 2" xfId="41161" xr:uid="{00000000-0005-0000-0000-00008D470000}"/>
    <cellStyle name="40 % - Akzent2 2 2 2 4 5 2 3" xfId="30340" xr:uid="{00000000-0005-0000-0000-00008E470000}"/>
    <cellStyle name="40 % - Akzent2 2 2 2 4 5 3" xfId="9163" xr:uid="{00000000-0005-0000-0000-00008F470000}"/>
    <cellStyle name="40 % - Akzent2 2 2 2 4 5 3 2" xfId="35761" xr:uid="{00000000-0005-0000-0000-000090470000}"/>
    <cellStyle name="40 % - Akzent2 2 2 2 4 5 4" xfId="24939" xr:uid="{00000000-0005-0000-0000-000091470000}"/>
    <cellStyle name="40 % - Akzent2 2 2 2 4 6" xfId="9164" xr:uid="{00000000-0005-0000-0000-000092470000}"/>
    <cellStyle name="40 % - Akzent2 2 2 2 4 6 2" xfId="9165" xr:uid="{00000000-0005-0000-0000-000093470000}"/>
    <cellStyle name="40 % - Akzent2 2 2 2 4 6 2 2" xfId="9166" xr:uid="{00000000-0005-0000-0000-000094470000}"/>
    <cellStyle name="40 % - Akzent2 2 2 2 4 6 2 2 2" xfId="41835" xr:uid="{00000000-0005-0000-0000-000095470000}"/>
    <cellStyle name="40 % - Akzent2 2 2 2 4 6 2 3" xfId="31014" xr:uid="{00000000-0005-0000-0000-000096470000}"/>
    <cellStyle name="40 % - Akzent2 2 2 2 4 6 3" xfId="9167" xr:uid="{00000000-0005-0000-0000-000097470000}"/>
    <cellStyle name="40 % - Akzent2 2 2 2 4 6 3 2" xfId="36435" xr:uid="{00000000-0005-0000-0000-000098470000}"/>
    <cellStyle name="40 % - Akzent2 2 2 2 4 6 4" xfId="25613" xr:uid="{00000000-0005-0000-0000-000099470000}"/>
    <cellStyle name="40 % - Akzent2 2 2 2 4 7" xfId="9168" xr:uid="{00000000-0005-0000-0000-00009A470000}"/>
    <cellStyle name="40 % - Akzent2 2 2 2 4 7 2" xfId="9169" xr:uid="{00000000-0005-0000-0000-00009B470000}"/>
    <cellStyle name="40 % - Akzent2 2 2 2 4 7 2 2" xfId="9170" xr:uid="{00000000-0005-0000-0000-00009C470000}"/>
    <cellStyle name="40 % - Akzent2 2 2 2 4 7 2 2 2" xfId="42509" xr:uid="{00000000-0005-0000-0000-00009D470000}"/>
    <cellStyle name="40 % - Akzent2 2 2 2 4 7 2 3" xfId="31688" xr:uid="{00000000-0005-0000-0000-00009E470000}"/>
    <cellStyle name="40 % - Akzent2 2 2 2 4 7 3" xfId="9171" xr:uid="{00000000-0005-0000-0000-00009F470000}"/>
    <cellStyle name="40 % - Akzent2 2 2 2 4 7 3 2" xfId="37109" xr:uid="{00000000-0005-0000-0000-0000A0470000}"/>
    <cellStyle name="40 % - Akzent2 2 2 2 4 7 4" xfId="26287" xr:uid="{00000000-0005-0000-0000-0000A1470000}"/>
    <cellStyle name="40 % - Akzent2 2 2 2 4 8" xfId="9172" xr:uid="{00000000-0005-0000-0000-0000A2470000}"/>
    <cellStyle name="40 % - Akzent2 2 2 2 4 8 2" xfId="9173" xr:uid="{00000000-0005-0000-0000-0000A3470000}"/>
    <cellStyle name="40 % - Akzent2 2 2 2 4 8 2 2" xfId="9174" xr:uid="{00000000-0005-0000-0000-0000A4470000}"/>
    <cellStyle name="40 % - Akzent2 2 2 2 4 8 2 2 2" xfId="43202" xr:uid="{00000000-0005-0000-0000-0000A5470000}"/>
    <cellStyle name="40 % - Akzent2 2 2 2 4 8 2 3" xfId="32381" xr:uid="{00000000-0005-0000-0000-0000A6470000}"/>
    <cellStyle name="40 % - Akzent2 2 2 2 4 8 3" xfId="9175" xr:uid="{00000000-0005-0000-0000-0000A7470000}"/>
    <cellStyle name="40 % - Akzent2 2 2 2 4 8 3 2" xfId="37801" xr:uid="{00000000-0005-0000-0000-0000A8470000}"/>
    <cellStyle name="40 % - Akzent2 2 2 2 4 8 4" xfId="26980" xr:uid="{00000000-0005-0000-0000-0000A9470000}"/>
    <cellStyle name="40 % - Akzent2 2 2 2 4 9" xfId="9176" xr:uid="{00000000-0005-0000-0000-0000AA470000}"/>
    <cellStyle name="40 % - Akzent2 2 2 2 4 9 2" xfId="9177" xr:uid="{00000000-0005-0000-0000-0000AB470000}"/>
    <cellStyle name="40 % - Akzent2 2 2 2 4 9 2 2" xfId="38477" xr:uid="{00000000-0005-0000-0000-0000AC470000}"/>
    <cellStyle name="40 % - Akzent2 2 2 2 4 9 3" xfId="27656" xr:uid="{00000000-0005-0000-0000-0000AD470000}"/>
    <cellStyle name="40 % - Akzent2 2 2 2 5" xfId="9178" xr:uid="{00000000-0005-0000-0000-0000AE470000}"/>
    <cellStyle name="40 % - Akzent2 2 2 2 5 2" xfId="9179" xr:uid="{00000000-0005-0000-0000-0000AF470000}"/>
    <cellStyle name="40 % - Akzent2 2 2 2 5 2 2" xfId="9180" xr:uid="{00000000-0005-0000-0000-0000B0470000}"/>
    <cellStyle name="40 % - Akzent2 2 2 2 5 2 2 2" xfId="38760" xr:uid="{00000000-0005-0000-0000-0000B1470000}"/>
    <cellStyle name="40 % - Akzent2 2 2 2 5 2 3" xfId="27939" xr:uid="{00000000-0005-0000-0000-0000B2470000}"/>
    <cellStyle name="40 % - Akzent2 2 2 2 5 3" xfId="9181" xr:uid="{00000000-0005-0000-0000-0000B3470000}"/>
    <cellStyle name="40 % - Akzent2 2 2 2 5 3 2" xfId="33360" xr:uid="{00000000-0005-0000-0000-0000B4470000}"/>
    <cellStyle name="40 % - Akzent2 2 2 2 5 4" xfId="22538" xr:uid="{00000000-0005-0000-0000-0000B5470000}"/>
    <cellStyle name="40 % - Akzent2 2 2 2 6" xfId="9182" xr:uid="{00000000-0005-0000-0000-0000B6470000}"/>
    <cellStyle name="40 % - Akzent2 2 2 2 6 2" xfId="9183" xr:uid="{00000000-0005-0000-0000-0000B7470000}"/>
    <cellStyle name="40 % - Akzent2 2 2 2 6 2 2" xfId="9184" xr:uid="{00000000-0005-0000-0000-0000B8470000}"/>
    <cellStyle name="40 % - Akzent2 2 2 2 6 2 2 2" xfId="39418" xr:uid="{00000000-0005-0000-0000-0000B9470000}"/>
    <cellStyle name="40 % - Akzent2 2 2 2 6 2 3" xfId="28597" xr:uid="{00000000-0005-0000-0000-0000BA470000}"/>
    <cellStyle name="40 % - Akzent2 2 2 2 6 3" xfId="9185" xr:uid="{00000000-0005-0000-0000-0000BB470000}"/>
    <cellStyle name="40 % - Akzent2 2 2 2 6 3 2" xfId="34018" xr:uid="{00000000-0005-0000-0000-0000BC470000}"/>
    <cellStyle name="40 % - Akzent2 2 2 2 6 4" xfId="23196" xr:uid="{00000000-0005-0000-0000-0000BD470000}"/>
    <cellStyle name="40 % - Akzent2 2 2 2 7" xfId="9186" xr:uid="{00000000-0005-0000-0000-0000BE470000}"/>
    <cellStyle name="40 % - Akzent2 2 2 2 7 2" xfId="9187" xr:uid="{00000000-0005-0000-0000-0000BF470000}"/>
    <cellStyle name="40 % - Akzent2 2 2 2 7 2 2" xfId="9188" xr:uid="{00000000-0005-0000-0000-0000C0470000}"/>
    <cellStyle name="40 % - Akzent2 2 2 2 7 2 2 2" xfId="40092" xr:uid="{00000000-0005-0000-0000-0000C1470000}"/>
    <cellStyle name="40 % - Akzent2 2 2 2 7 2 3" xfId="29271" xr:uid="{00000000-0005-0000-0000-0000C2470000}"/>
    <cellStyle name="40 % - Akzent2 2 2 2 7 3" xfId="9189" xr:uid="{00000000-0005-0000-0000-0000C3470000}"/>
    <cellStyle name="40 % - Akzent2 2 2 2 7 3 2" xfId="34692" xr:uid="{00000000-0005-0000-0000-0000C4470000}"/>
    <cellStyle name="40 % - Akzent2 2 2 2 7 4" xfId="23870" xr:uid="{00000000-0005-0000-0000-0000C5470000}"/>
    <cellStyle name="40 % - Akzent2 2 2 2 8" xfId="9190" xr:uid="{00000000-0005-0000-0000-0000C6470000}"/>
    <cellStyle name="40 % - Akzent2 2 2 2 8 2" xfId="9191" xr:uid="{00000000-0005-0000-0000-0000C7470000}"/>
    <cellStyle name="40 % - Akzent2 2 2 2 8 2 2" xfId="9192" xr:uid="{00000000-0005-0000-0000-0000C8470000}"/>
    <cellStyle name="40 % - Akzent2 2 2 2 8 2 2 2" xfId="40766" xr:uid="{00000000-0005-0000-0000-0000C9470000}"/>
    <cellStyle name="40 % - Akzent2 2 2 2 8 2 3" xfId="29945" xr:uid="{00000000-0005-0000-0000-0000CA470000}"/>
    <cellStyle name="40 % - Akzent2 2 2 2 8 3" xfId="9193" xr:uid="{00000000-0005-0000-0000-0000CB470000}"/>
    <cellStyle name="40 % - Akzent2 2 2 2 8 3 2" xfId="35366" xr:uid="{00000000-0005-0000-0000-0000CC470000}"/>
    <cellStyle name="40 % - Akzent2 2 2 2 8 4" xfId="24544" xr:uid="{00000000-0005-0000-0000-0000CD470000}"/>
    <cellStyle name="40 % - Akzent2 2 2 2 9" xfId="9194" xr:uid="{00000000-0005-0000-0000-0000CE470000}"/>
    <cellStyle name="40 % - Akzent2 2 2 2 9 2" xfId="9195" xr:uid="{00000000-0005-0000-0000-0000CF470000}"/>
    <cellStyle name="40 % - Akzent2 2 2 2 9 2 2" xfId="9196" xr:uid="{00000000-0005-0000-0000-0000D0470000}"/>
    <cellStyle name="40 % - Akzent2 2 2 2 9 2 2 2" xfId="41440" xr:uid="{00000000-0005-0000-0000-0000D1470000}"/>
    <cellStyle name="40 % - Akzent2 2 2 2 9 2 3" xfId="30619" xr:uid="{00000000-0005-0000-0000-0000D2470000}"/>
    <cellStyle name="40 % - Akzent2 2 2 2 9 3" xfId="9197" xr:uid="{00000000-0005-0000-0000-0000D3470000}"/>
    <cellStyle name="40 % - Akzent2 2 2 2 9 3 2" xfId="36040" xr:uid="{00000000-0005-0000-0000-0000D4470000}"/>
    <cellStyle name="40 % - Akzent2 2 2 2 9 4" xfId="25218" xr:uid="{00000000-0005-0000-0000-0000D5470000}"/>
    <cellStyle name="40 % - Akzent2 2 2 3" xfId="9198" xr:uid="{00000000-0005-0000-0000-0000D6470000}"/>
    <cellStyle name="40 % - Akzent2 2 2 3 10" xfId="9199" xr:uid="{00000000-0005-0000-0000-0000D7470000}"/>
    <cellStyle name="40 % - Akzent2 2 2 3 10 2" xfId="9200" xr:uid="{00000000-0005-0000-0000-0000D8470000}"/>
    <cellStyle name="40 % - Akzent2 2 2 3 10 2 2" xfId="38149" xr:uid="{00000000-0005-0000-0000-0000D9470000}"/>
    <cellStyle name="40 % - Akzent2 2 2 3 10 3" xfId="27328" xr:uid="{00000000-0005-0000-0000-0000DA470000}"/>
    <cellStyle name="40 % - Akzent2 2 2 3 11" xfId="9201" xr:uid="{00000000-0005-0000-0000-0000DB470000}"/>
    <cellStyle name="40 % - Akzent2 2 2 3 11 2" xfId="32749" xr:uid="{00000000-0005-0000-0000-0000DC470000}"/>
    <cellStyle name="40 % - Akzent2 2 2 3 12" xfId="21927" xr:uid="{00000000-0005-0000-0000-0000DD470000}"/>
    <cellStyle name="40 % - Akzent2 2 2 3 2" xfId="9202" xr:uid="{00000000-0005-0000-0000-0000DE470000}"/>
    <cellStyle name="40 % - Akzent2 2 2 3 2 10" xfId="9203" xr:uid="{00000000-0005-0000-0000-0000DF470000}"/>
    <cellStyle name="40 % - Akzent2 2 2 3 2 10 2" xfId="33144" xr:uid="{00000000-0005-0000-0000-0000E0470000}"/>
    <cellStyle name="40 % - Akzent2 2 2 3 2 11" xfId="22322" xr:uid="{00000000-0005-0000-0000-0000E1470000}"/>
    <cellStyle name="40 % - Akzent2 2 2 3 2 2" xfId="9204" xr:uid="{00000000-0005-0000-0000-0000E2470000}"/>
    <cellStyle name="40 % - Akzent2 2 2 3 2 2 2" xfId="9205" xr:uid="{00000000-0005-0000-0000-0000E3470000}"/>
    <cellStyle name="40 % - Akzent2 2 2 3 2 2 2 2" xfId="9206" xr:uid="{00000000-0005-0000-0000-0000E4470000}"/>
    <cellStyle name="40 % - Akzent2 2 2 3 2 2 2 2 2" xfId="39222" xr:uid="{00000000-0005-0000-0000-0000E5470000}"/>
    <cellStyle name="40 % - Akzent2 2 2 3 2 2 2 3" xfId="28401" xr:uid="{00000000-0005-0000-0000-0000E6470000}"/>
    <cellStyle name="40 % - Akzent2 2 2 3 2 2 3" xfId="9207" xr:uid="{00000000-0005-0000-0000-0000E7470000}"/>
    <cellStyle name="40 % - Akzent2 2 2 3 2 2 3 2" xfId="33822" xr:uid="{00000000-0005-0000-0000-0000E8470000}"/>
    <cellStyle name="40 % - Akzent2 2 2 3 2 2 4" xfId="23000" xr:uid="{00000000-0005-0000-0000-0000E9470000}"/>
    <cellStyle name="40 % - Akzent2 2 2 3 2 3" xfId="9208" xr:uid="{00000000-0005-0000-0000-0000EA470000}"/>
    <cellStyle name="40 % - Akzent2 2 2 3 2 3 2" xfId="9209" xr:uid="{00000000-0005-0000-0000-0000EB470000}"/>
    <cellStyle name="40 % - Akzent2 2 2 3 2 3 2 2" xfId="9210" xr:uid="{00000000-0005-0000-0000-0000EC470000}"/>
    <cellStyle name="40 % - Akzent2 2 2 3 2 3 2 2 2" xfId="39880" xr:uid="{00000000-0005-0000-0000-0000ED470000}"/>
    <cellStyle name="40 % - Akzent2 2 2 3 2 3 2 3" xfId="29059" xr:uid="{00000000-0005-0000-0000-0000EE470000}"/>
    <cellStyle name="40 % - Akzent2 2 2 3 2 3 3" xfId="9211" xr:uid="{00000000-0005-0000-0000-0000EF470000}"/>
    <cellStyle name="40 % - Akzent2 2 2 3 2 3 3 2" xfId="34480" xr:uid="{00000000-0005-0000-0000-0000F0470000}"/>
    <cellStyle name="40 % - Akzent2 2 2 3 2 3 4" xfId="23658" xr:uid="{00000000-0005-0000-0000-0000F1470000}"/>
    <cellStyle name="40 % - Akzent2 2 2 3 2 4" xfId="9212" xr:uid="{00000000-0005-0000-0000-0000F2470000}"/>
    <cellStyle name="40 % - Akzent2 2 2 3 2 4 2" xfId="9213" xr:uid="{00000000-0005-0000-0000-0000F3470000}"/>
    <cellStyle name="40 % - Akzent2 2 2 3 2 4 2 2" xfId="9214" xr:uid="{00000000-0005-0000-0000-0000F4470000}"/>
    <cellStyle name="40 % - Akzent2 2 2 3 2 4 2 2 2" xfId="40554" xr:uid="{00000000-0005-0000-0000-0000F5470000}"/>
    <cellStyle name="40 % - Akzent2 2 2 3 2 4 2 3" xfId="29733" xr:uid="{00000000-0005-0000-0000-0000F6470000}"/>
    <cellStyle name="40 % - Akzent2 2 2 3 2 4 3" xfId="9215" xr:uid="{00000000-0005-0000-0000-0000F7470000}"/>
    <cellStyle name="40 % - Akzent2 2 2 3 2 4 3 2" xfId="35154" xr:uid="{00000000-0005-0000-0000-0000F8470000}"/>
    <cellStyle name="40 % - Akzent2 2 2 3 2 4 4" xfId="24332" xr:uid="{00000000-0005-0000-0000-0000F9470000}"/>
    <cellStyle name="40 % - Akzent2 2 2 3 2 5" xfId="9216" xr:uid="{00000000-0005-0000-0000-0000FA470000}"/>
    <cellStyle name="40 % - Akzent2 2 2 3 2 5 2" xfId="9217" xr:uid="{00000000-0005-0000-0000-0000FB470000}"/>
    <cellStyle name="40 % - Akzent2 2 2 3 2 5 2 2" xfId="9218" xr:uid="{00000000-0005-0000-0000-0000FC470000}"/>
    <cellStyle name="40 % - Akzent2 2 2 3 2 5 2 2 2" xfId="41228" xr:uid="{00000000-0005-0000-0000-0000FD470000}"/>
    <cellStyle name="40 % - Akzent2 2 2 3 2 5 2 3" xfId="30407" xr:uid="{00000000-0005-0000-0000-0000FE470000}"/>
    <cellStyle name="40 % - Akzent2 2 2 3 2 5 3" xfId="9219" xr:uid="{00000000-0005-0000-0000-0000FF470000}"/>
    <cellStyle name="40 % - Akzent2 2 2 3 2 5 3 2" xfId="35828" xr:uid="{00000000-0005-0000-0000-000000480000}"/>
    <cellStyle name="40 % - Akzent2 2 2 3 2 5 4" xfId="25006" xr:uid="{00000000-0005-0000-0000-000001480000}"/>
    <cellStyle name="40 % - Akzent2 2 2 3 2 6" xfId="9220" xr:uid="{00000000-0005-0000-0000-000002480000}"/>
    <cellStyle name="40 % - Akzent2 2 2 3 2 6 2" xfId="9221" xr:uid="{00000000-0005-0000-0000-000003480000}"/>
    <cellStyle name="40 % - Akzent2 2 2 3 2 6 2 2" xfId="9222" xr:uid="{00000000-0005-0000-0000-000004480000}"/>
    <cellStyle name="40 % - Akzent2 2 2 3 2 6 2 2 2" xfId="41902" xr:uid="{00000000-0005-0000-0000-000005480000}"/>
    <cellStyle name="40 % - Akzent2 2 2 3 2 6 2 3" xfId="31081" xr:uid="{00000000-0005-0000-0000-000006480000}"/>
    <cellStyle name="40 % - Akzent2 2 2 3 2 6 3" xfId="9223" xr:uid="{00000000-0005-0000-0000-000007480000}"/>
    <cellStyle name="40 % - Akzent2 2 2 3 2 6 3 2" xfId="36502" xr:uid="{00000000-0005-0000-0000-000008480000}"/>
    <cellStyle name="40 % - Akzent2 2 2 3 2 6 4" xfId="25680" xr:uid="{00000000-0005-0000-0000-000009480000}"/>
    <cellStyle name="40 % - Akzent2 2 2 3 2 7" xfId="9224" xr:uid="{00000000-0005-0000-0000-00000A480000}"/>
    <cellStyle name="40 % - Akzent2 2 2 3 2 7 2" xfId="9225" xr:uid="{00000000-0005-0000-0000-00000B480000}"/>
    <cellStyle name="40 % - Akzent2 2 2 3 2 7 2 2" xfId="9226" xr:uid="{00000000-0005-0000-0000-00000C480000}"/>
    <cellStyle name="40 % - Akzent2 2 2 3 2 7 2 2 2" xfId="42576" xr:uid="{00000000-0005-0000-0000-00000D480000}"/>
    <cellStyle name="40 % - Akzent2 2 2 3 2 7 2 3" xfId="31755" xr:uid="{00000000-0005-0000-0000-00000E480000}"/>
    <cellStyle name="40 % - Akzent2 2 2 3 2 7 3" xfId="9227" xr:uid="{00000000-0005-0000-0000-00000F480000}"/>
    <cellStyle name="40 % - Akzent2 2 2 3 2 7 3 2" xfId="37176" xr:uid="{00000000-0005-0000-0000-000010480000}"/>
    <cellStyle name="40 % - Akzent2 2 2 3 2 7 4" xfId="26354" xr:uid="{00000000-0005-0000-0000-000011480000}"/>
    <cellStyle name="40 % - Akzent2 2 2 3 2 8" xfId="9228" xr:uid="{00000000-0005-0000-0000-000012480000}"/>
    <cellStyle name="40 % - Akzent2 2 2 3 2 8 2" xfId="9229" xr:uid="{00000000-0005-0000-0000-000013480000}"/>
    <cellStyle name="40 % - Akzent2 2 2 3 2 8 2 2" xfId="9230" xr:uid="{00000000-0005-0000-0000-000014480000}"/>
    <cellStyle name="40 % - Akzent2 2 2 3 2 8 2 2 2" xfId="43269" xr:uid="{00000000-0005-0000-0000-000015480000}"/>
    <cellStyle name="40 % - Akzent2 2 2 3 2 8 2 3" xfId="32448" xr:uid="{00000000-0005-0000-0000-000016480000}"/>
    <cellStyle name="40 % - Akzent2 2 2 3 2 8 3" xfId="9231" xr:uid="{00000000-0005-0000-0000-000017480000}"/>
    <cellStyle name="40 % - Akzent2 2 2 3 2 8 3 2" xfId="37868" xr:uid="{00000000-0005-0000-0000-000018480000}"/>
    <cellStyle name="40 % - Akzent2 2 2 3 2 8 4" xfId="27047" xr:uid="{00000000-0005-0000-0000-000019480000}"/>
    <cellStyle name="40 % - Akzent2 2 2 3 2 9" xfId="9232" xr:uid="{00000000-0005-0000-0000-00001A480000}"/>
    <cellStyle name="40 % - Akzent2 2 2 3 2 9 2" xfId="9233" xr:uid="{00000000-0005-0000-0000-00001B480000}"/>
    <cellStyle name="40 % - Akzent2 2 2 3 2 9 2 2" xfId="38544" xr:uid="{00000000-0005-0000-0000-00001C480000}"/>
    <cellStyle name="40 % - Akzent2 2 2 3 2 9 3" xfId="27723" xr:uid="{00000000-0005-0000-0000-00001D480000}"/>
    <cellStyle name="40 % - Akzent2 2 2 3 3" xfId="9234" xr:uid="{00000000-0005-0000-0000-00001E480000}"/>
    <cellStyle name="40 % - Akzent2 2 2 3 3 2" xfId="9235" xr:uid="{00000000-0005-0000-0000-00001F480000}"/>
    <cellStyle name="40 % - Akzent2 2 2 3 3 2 2" xfId="9236" xr:uid="{00000000-0005-0000-0000-000020480000}"/>
    <cellStyle name="40 % - Akzent2 2 2 3 3 2 2 2" xfId="38827" xr:uid="{00000000-0005-0000-0000-000021480000}"/>
    <cellStyle name="40 % - Akzent2 2 2 3 3 2 3" xfId="28006" xr:uid="{00000000-0005-0000-0000-000022480000}"/>
    <cellStyle name="40 % - Akzent2 2 2 3 3 3" xfId="9237" xr:uid="{00000000-0005-0000-0000-000023480000}"/>
    <cellStyle name="40 % - Akzent2 2 2 3 3 3 2" xfId="33427" xr:uid="{00000000-0005-0000-0000-000024480000}"/>
    <cellStyle name="40 % - Akzent2 2 2 3 3 4" xfId="22605" xr:uid="{00000000-0005-0000-0000-000025480000}"/>
    <cellStyle name="40 % - Akzent2 2 2 3 4" xfId="9238" xr:uid="{00000000-0005-0000-0000-000026480000}"/>
    <cellStyle name="40 % - Akzent2 2 2 3 4 2" xfId="9239" xr:uid="{00000000-0005-0000-0000-000027480000}"/>
    <cellStyle name="40 % - Akzent2 2 2 3 4 2 2" xfId="9240" xr:uid="{00000000-0005-0000-0000-000028480000}"/>
    <cellStyle name="40 % - Akzent2 2 2 3 4 2 2 2" xfId="39485" xr:uid="{00000000-0005-0000-0000-000029480000}"/>
    <cellStyle name="40 % - Akzent2 2 2 3 4 2 3" xfId="28664" xr:uid="{00000000-0005-0000-0000-00002A480000}"/>
    <cellStyle name="40 % - Akzent2 2 2 3 4 3" xfId="9241" xr:uid="{00000000-0005-0000-0000-00002B480000}"/>
    <cellStyle name="40 % - Akzent2 2 2 3 4 3 2" xfId="34085" xr:uid="{00000000-0005-0000-0000-00002C480000}"/>
    <cellStyle name="40 % - Akzent2 2 2 3 4 4" xfId="23263" xr:uid="{00000000-0005-0000-0000-00002D480000}"/>
    <cellStyle name="40 % - Akzent2 2 2 3 5" xfId="9242" xr:uid="{00000000-0005-0000-0000-00002E480000}"/>
    <cellStyle name="40 % - Akzent2 2 2 3 5 2" xfId="9243" xr:uid="{00000000-0005-0000-0000-00002F480000}"/>
    <cellStyle name="40 % - Akzent2 2 2 3 5 2 2" xfId="9244" xr:uid="{00000000-0005-0000-0000-000030480000}"/>
    <cellStyle name="40 % - Akzent2 2 2 3 5 2 2 2" xfId="40159" xr:uid="{00000000-0005-0000-0000-000031480000}"/>
    <cellStyle name="40 % - Akzent2 2 2 3 5 2 3" xfId="29338" xr:uid="{00000000-0005-0000-0000-000032480000}"/>
    <cellStyle name="40 % - Akzent2 2 2 3 5 3" xfId="9245" xr:uid="{00000000-0005-0000-0000-000033480000}"/>
    <cellStyle name="40 % - Akzent2 2 2 3 5 3 2" xfId="34759" xr:uid="{00000000-0005-0000-0000-000034480000}"/>
    <cellStyle name="40 % - Akzent2 2 2 3 5 4" xfId="23937" xr:uid="{00000000-0005-0000-0000-000035480000}"/>
    <cellStyle name="40 % - Akzent2 2 2 3 6" xfId="9246" xr:uid="{00000000-0005-0000-0000-000036480000}"/>
    <cellStyle name="40 % - Akzent2 2 2 3 6 2" xfId="9247" xr:uid="{00000000-0005-0000-0000-000037480000}"/>
    <cellStyle name="40 % - Akzent2 2 2 3 6 2 2" xfId="9248" xr:uid="{00000000-0005-0000-0000-000038480000}"/>
    <cellStyle name="40 % - Akzent2 2 2 3 6 2 2 2" xfId="40833" xr:uid="{00000000-0005-0000-0000-000039480000}"/>
    <cellStyle name="40 % - Akzent2 2 2 3 6 2 3" xfId="30012" xr:uid="{00000000-0005-0000-0000-00003A480000}"/>
    <cellStyle name="40 % - Akzent2 2 2 3 6 3" xfId="9249" xr:uid="{00000000-0005-0000-0000-00003B480000}"/>
    <cellStyle name="40 % - Akzent2 2 2 3 6 3 2" xfId="35433" xr:uid="{00000000-0005-0000-0000-00003C480000}"/>
    <cellStyle name="40 % - Akzent2 2 2 3 6 4" xfId="24611" xr:uid="{00000000-0005-0000-0000-00003D480000}"/>
    <cellStyle name="40 % - Akzent2 2 2 3 7" xfId="9250" xr:uid="{00000000-0005-0000-0000-00003E480000}"/>
    <cellStyle name="40 % - Akzent2 2 2 3 7 2" xfId="9251" xr:uid="{00000000-0005-0000-0000-00003F480000}"/>
    <cellStyle name="40 % - Akzent2 2 2 3 7 2 2" xfId="9252" xr:uid="{00000000-0005-0000-0000-000040480000}"/>
    <cellStyle name="40 % - Akzent2 2 2 3 7 2 2 2" xfId="41507" xr:uid="{00000000-0005-0000-0000-000041480000}"/>
    <cellStyle name="40 % - Akzent2 2 2 3 7 2 3" xfId="30686" xr:uid="{00000000-0005-0000-0000-000042480000}"/>
    <cellStyle name="40 % - Akzent2 2 2 3 7 3" xfId="9253" xr:uid="{00000000-0005-0000-0000-000043480000}"/>
    <cellStyle name="40 % - Akzent2 2 2 3 7 3 2" xfId="36107" xr:uid="{00000000-0005-0000-0000-000044480000}"/>
    <cellStyle name="40 % - Akzent2 2 2 3 7 4" xfId="25285" xr:uid="{00000000-0005-0000-0000-000045480000}"/>
    <cellStyle name="40 % - Akzent2 2 2 3 8" xfId="9254" xr:uid="{00000000-0005-0000-0000-000046480000}"/>
    <cellStyle name="40 % - Akzent2 2 2 3 8 2" xfId="9255" xr:uid="{00000000-0005-0000-0000-000047480000}"/>
    <cellStyle name="40 % - Akzent2 2 2 3 8 2 2" xfId="9256" xr:uid="{00000000-0005-0000-0000-000048480000}"/>
    <cellStyle name="40 % - Akzent2 2 2 3 8 2 2 2" xfId="42181" xr:uid="{00000000-0005-0000-0000-000049480000}"/>
    <cellStyle name="40 % - Akzent2 2 2 3 8 2 3" xfId="31360" xr:uid="{00000000-0005-0000-0000-00004A480000}"/>
    <cellStyle name="40 % - Akzent2 2 2 3 8 3" xfId="9257" xr:uid="{00000000-0005-0000-0000-00004B480000}"/>
    <cellStyle name="40 % - Akzent2 2 2 3 8 3 2" xfId="36781" xr:uid="{00000000-0005-0000-0000-00004C480000}"/>
    <cellStyle name="40 % - Akzent2 2 2 3 8 4" xfId="25959" xr:uid="{00000000-0005-0000-0000-00004D480000}"/>
    <cellStyle name="40 % - Akzent2 2 2 3 9" xfId="9258" xr:uid="{00000000-0005-0000-0000-00004E480000}"/>
    <cellStyle name="40 % - Akzent2 2 2 3 9 2" xfId="9259" xr:uid="{00000000-0005-0000-0000-00004F480000}"/>
    <cellStyle name="40 % - Akzent2 2 2 3 9 2 2" xfId="9260" xr:uid="{00000000-0005-0000-0000-000050480000}"/>
    <cellStyle name="40 % - Akzent2 2 2 3 9 2 2 2" xfId="42874" xr:uid="{00000000-0005-0000-0000-000051480000}"/>
    <cellStyle name="40 % - Akzent2 2 2 3 9 2 3" xfId="32053" xr:uid="{00000000-0005-0000-0000-000052480000}"/>
    <cellStyle name="40 % - Akzent2 2 2 3 9 3" xfId="9261" xr:uid="{00000000-0005-0000-0000-000053480000}"/>
    <cellStyle name="40 % - Akzent2 2 2 3 9 3 2" xfId="37473" xr:uid="{00000000-0005-0000-0000-000054480000}"/>
    <cellStyle name="40 % - Akzent2 2 2 3 9 4" xfId="26652" xr:uid="{00000000-0005-0000-0000-000055480000}"/>
    <cellStyle name="40 % - Akzent2 2 2 4" xfId="9262" xr:uid="{00000000-0005-0000-0000-000056480000}"/>
    <cellStyle name="40 % - Akzent2 2 2 4 10" xfId="9263" xr:uid="{00000000-0005-0000-0000-000057480000}"/>
    <cellStyle name="40 % - Akzent2 2 2 4 10 2" xfId="32881" xr:uid="{00000000-0005-0000-0000-000058480000}"/>
    <cellStyle name="40 % - Akzent2 2 2 4 11" xfId="22059" xr:uid="{00000000-0005-0000-0000-000059480000}"/>
    <cellStyle name="40 % - Akzent2 2 2 4 2" xfId="9264" xr:uid="{00000000-0005-0000-0000-00005A480000}"/>
    <cellStyle name="40 % - Akzent2 2 2 4 2 2" xfId="9265" xr:uid="{00000000-0005-0000-0000-00005B480000}"/>
    <cellStyle name="40 % - Akzent2 2 2 4 2 2 2" xfId="9266" xr:uid="{00000000-0005-0000-0000-00005C480000}"/>
    <cellStyle name="40 % - Akzent2 2 2 4 2 2 2 2" xfId="38959" xr:uid="{00000000-0005-0000-0000-00005D480000}"/>
    <cellStyle name="40 % - Akzent2 2 2 4 2 2 3" xfId="28138" xr:uid="{00000000-0005-0000-0000-00005E480000}"/>
    <cellStyle name="40 % - Akzent2 2 2 4 2 3" xfId="9267" xr:uid="{00000000-0005-0000-0000-00005F480000}"/>
    <cellStyle name="40 % - Akzent2 2 2 4 2 3 2" xfId="33559" xr:uid="{00000000-0005-0000-0000-000060480000}"/>
    <cellStyle name="40 % - Akzent2 2 2 4 2 4" xfId="22737" xr:uid="{00000000-0005-0000-0000-000061480000}"/>
    <cellStyle name="40 % - Akzent2 2 2 4 3" xfId="9268" xr:uid="{00000000-0005-0000-0000-000062480000}"/>
    <cellStyle name="40 % - Akzent2 2 2 4 3 2" xfId="9269" xr:uid="{00000000-0005-0000-0000-000063480000}"/>
    <cellStyle name="40 % - Akzent2 2 2 4 3 2 2" xfId="9270" xr:uid="{00000000-0005-0000-0000-000064480000}"/>
    <cellStyle name="40 % - Akzent2 2 2 4 3 2 2 2" xfId="39617" xr:uid="{00000000-0005-0000-0000-000065480000}"/>
    <cellStyle name="40 % - Akzent2 2 2 4 3 2 3" xfId="28796" xr:uid="{00000000-0005-0000-0000-000066480000}"/>
    <cellStyle name="40 % - Akzent2 2 2 4 3 3" xfId="9271" xr:uid="{00000000-0005-0000-0000-000067480000}"/>
    <cellStyle name="40 % - Akzent2 2 2 4 3 3 2" xfId="34217" xr:uid="{00000000-0005-0000-0000-000068480000}"/>
    <cellStyle name="40 % - Akzent2 2 2 4 3 4" xfId="23395" xr:uid="{00000000-0005-0000-0000-000069480000}"/>
    <cellStyle name="40 % - Akzent2 2 2 4 4" xfId="9272" xr:uid="{00000000-0005-0000-0000-00006A480000}"/>
    <cellStyle name="40 % - Akzent2 2 2 4 4 2" xfId="9273" xr:uid="{00000000-0005-0000-0000-00006B480000}"/>
    <cellStyle name="40 % - Akzent2 2 2 4 4 2 2" xfId="9274" xr:uid="{00000000-0005-0000-0000-00006C480000}"/>
    <cellStyle name="40 % - Akzent2 2 2 4 4 2 2 2" xfId="40291" xr:uid="{00000000-0005-0000-0000-00006D480000}"/>
    <cellStyle name="40 % - Akzent2 2 2 4 4 2 3" xfId="29470" xr:uid="{00000000-0005-0000-0000-00006E480000}"/>
    <cellStyle name="40 % - Akzent2 2 2 4 4 3" xfId="9275" xr:uid="{00000000-0005-0000-0000-00006F480000}"/>
    <cellStyle name="40 % - Akzent2 2 2 4 4 3 2" xfId="34891" xr:uid="{00000000-0005-0000-0000-000070480000}"/>
    <cellStyle name="40 % - Akzent2 2 2 4 4 4" xfId="24069" xr:uid="{00000000-0005-0000-0000-000071480000}"/>
    <cellStyle name="40 % - Akzent2 2 2 4 5" xfId="9276" xr:uid="{00000000-0005-0000-0000-000072480000}"/>
    <cellStyle name="40 % - Akzent2 2 2 4 5 2" xfId="9277" xr:uid="{00000000-0005-0000-0000-000073480000}"/>
    <cellStyle name="40 % - Akzent2 2 2 4 5 2 2" xfId="9278" xr:uid="{00000000-0005-0000-0000-000074480000}"/>
    <cellStyle name="40 % - Akzent2 2 2 4 5 2 2 2" xfId="40965" xr:uid="{00000000-0005-0000-0000-000075480000}"/>
    <cellStyle name="40 % - Akzent2 2 2 4 5 2 3" xfId="30144" xr:uid="{00000000-0005-0000-0000-000076480000}"/>
    <cellStyle name="40 % - Akzent2 2 2 4 5 3" xfId="9279" xr:uid="{00000000-0005-0000-0000-000077480000}"/>
    <cellStyle name="40 % - Akzent2 2 2 4 5 3 2" xfId="35565" xr:uid="{00000000-0005-0000-0000-000078480000}"/>
    <cellStyle name="40 % - Akzent2 2 2 4 5 4" xfId="24743" xr:uid="{00000000-0005-0000-0000-000079480000}"/>
    <cellStyle name="40 % - Akzent2 2 2 4 6" xfId="9280" xr:uid="{00000000-0005-0000-0000-00007A480000}"/>
    <cellStyle name="40 % - Akzent2 2 2 4 6 2" xfId="9281" xr:uid="{00000000-0005-0000-0000-00007B480000}"/>
    <cellStyle name="40 % - Akzent2 2 2 4 6 2 2" xfId="9282" xr:uid="{00000000-0005-0000-0000-00007C480000}"/>
    <cellStyle name="40 % - Akzent2 2 2 4 6 2 2 2" xfId="41639" xr:uid="{00000000-0005-0000-0000-00007D480000}"/>
    <cellStyle name="40 % - Akzent2 2 2 4 6 2 3" xfId="30818" xr:uid="{00000000-0005-0000-0000-00007E480000}"/>
    <cellStyle name="40 % - Akzent2 2 2 4 6 3" xfId="9283" xr:uid="{00000000-0005-0000-0000-00007F480000}"/>
    <cellStyle name="40 % - Akzent2 2 2 4 6 3 2" xfId="36239" xr:uid="{00000000-0005-0000-0000-000080480000}"/>
    <cellStyle name="40 % - Akzent2 2 2 4 6 4" xfId="25417" xr:uid="{00000000-0005-0000-0000-000081480000}"/>
    <cellStyle name="40 % - Akzent2 2 2 4 7" xfId="9284" xr:uid="{00000000-0005-0000-0000-000082480000}"/>
    <cellStyle name="40 % - Akzent2 2 2 4 7 2" xfId="9285" xr:uid="{00000000-0005-0000-0000-000083480000}"/>
    <cellStyle name="40 % - Akzent2 2 2 4 7 2 2" xfId="9286" xr:uid="{00000000-0005-0000-0000-000084480000}"/>
    <cellStyle name="40 % - Akzent2 2 2 4 7 2 2 2" xfId="42313" xr:uid="{00000000-0005-0000-0000-000085480000}"/>
    <cellStyle name="40 % - Akzent2 2 2 4 7 2 3" xfId="31492" xr:uid="{00000000-0005-0000-0000-000086480000}"/>
    <cellStyle name="40 % - Akzent2 2 2 4 7 3" xfId="9287" xr:uid="{00000000-0005-0000-0000-000087480000}"/>
    <cellStyle name="40 % - Akzent2 2 2 4 7 3 2" xfId="36913" xr:uid="{00000000-0005-0000-0000-000088480000}"/>
    <cellStyle name="40 % - Akzent2 2 2 4 7 4" xfId="26091" xr:uid="{00000000-0005-0000-0000-000089480000}"/>
    <cellStyle name="40 % - Akzent2 2 2 4 8" xfId="9288" xr:uid="{00000000-0005-0000-0000-00008A480000}"/>
    <cellStyle name="40 % - Akzent2 2 2 4 8 2" xfId="9289" xr:uid="{00000000-0005-0000-0000-00008B480000}"/>
    <cellStyle name="40 % - Akzent2 2 2 4 8 2 2" xfId="9290" xr:uid="{00000000-0005-0000-0000-00008C480000}"/>
    <cellStyle name="40 % - Akzent2 2 2 4 8 2 2 2" xfId="43006" xr:uid="{00000000-0005-0000-0000-00008D480000}"/>
    <cellStyle name="40 % - Akzent2 2 2 4 8 2 3" xfId="32185" xr:uid="{00000000-0005-0000-0000-00008E480000}"/>
    <cellStyle name="40 % - Akzent2 2 2 4 8 3" xfId="9291" xr:uid="{00000000-0005-0000-0000-00008F480000}"/>
    <cellStyle name="40 % - Akzent2 2 2 4 8 3 2" xfId="37605" xr:uid="{00000000-0005-0000-0000-000090480000}"/>
    <cellStyle name="40 % - Akzent2 2 2 4 8 4" xfId="26784" xr:uid="{00000000-0005-0000-0000-000091480000}"/>
    <cellStyle name="40 % - Akzent2 2 2 4 9" xfId="9292" xr:uid="{00000000-0005-0000-0000-000092480000}"/>
    <cellStyle name="40 % - Akzent2 2 2 4 9 2" xfId="9293" xr:uid="{00000000-0005-0000-0000-000093480000}"/>
    <cellStyle name="40 % - Akzent2 2 2 4 9 2 2" xfId="38281" xr:uid="{00000000-0005-0000-0000-000094480000}"/>
    <cellStyle name="40 % - Akzent2 2 2 4 9 3" xfId="27460" xr:uid="{00000000-0005-0000-0000-000095480000}"/>
    <cellStyle name="40 % - Akzent2 2 2 5" xfId="9294" xr:uid="{00000000-0005-0000-0000-000096480000}"/>
    <cellStyle name="40 % - Akzent2 2 2 5 10" xfId="9295" xr:uid="{00000000-0005-0000-0000-000097480000}"/>
    <cellStyle name="40 % - Akzent2 2 2 5 10 2" xfId="33012" xr:uid="{00000000-0005-0000-0000-000098480000}"/>
    <cellStyle name="40 % - Akzent2 2 2 5 11" xfId="22190" xr:uid="{00000000-0005-0000-0000-000099480000}"/>
    <cellStyle name="40 % - Akzent2 2 2 5 2" xfId="9296" xr:uid="{00000000-0005-0000-0000-00009A480000}"/>
    <cellStyle name="40 % - Akzent2 2 2 5 2 2" xfId="9297" xr:uid="{00000000-0005-0000-0000-00009B480000}"/>
    <cellStyle name="40 % - Akzent2 2 2 5 2 2 2" xfId="9298" xr:uid="{00000000-0005-0000-0000-00009C480000}"/>
    <cellStyle name="40 % - Akzent2 2 2 5 2 2 2 2" xfId="39090" xr:uid="{00000000-0005-0000-0000-00009D480000}"/>
    <cellStyle name="40 % - Akzent2 2 2 5 2 2 3" xfId="28269" xr:uid="{00000000-0005-0000-0000-00009E480000}"/>
    <cellStyle name="40 % - Akzent2 2 2 5 2 3" xfId="9299" xr:uid="{00000000-0005-0000-0000-00009F480000}"/>
    <cellStyle name="40 % - Akzent2 2 2 5 2 3 2" xfId="33690" xr:uid="{00000000-0005-0000-0000-0000A0480000}"/>
    <cellStyle name="40 % - Akzent2 2 2 5 2 4" xfId="22868" xr:uid="{00000000-0005-0000-0000-0000A1480000}"/>
    <cellStyle name="40 % - Akzent2 2 2 5 3" xfId="9300" xr:uid="{00000000-0005-0000-0000-0000A2480000}"/>
    <cellStyle name="40 % - Akzent2 2 2 5 3 2" xfId="9301" xr:uid="{00000000-0005-0000-0000-0000A3480000}"/>
    <cellStyle name="40 % - Akzent2 2 2 5 3 2 2" xfId="9302" xr:uid="{00000000-0005-0000-0000-0000A4480000}"/>
    <cellStyle name="40 % - Akzent2 2 2 5 3 2 2 2" xfId="39748" xr:uid="{00000000-0005-0000-0000-0000A5480000}"/>
    <cellStyle name="40 % - Akzent2 2 2 5 3 2 3" xfId="28927" xr:uid="{00000000-0005-0000-0000-0000A6480000}"/>
    <cellStyle name="40 % - Akzent2 2 2 5 3 3" xfId="9303" xr:uid="{00000000-0005-0000-0000-0000A7480000}"/>
    <cellStyle name="40 % - Akzent2 2 2 5 3 3 2" xfId="34348" xr:uid="{00000000-0005-0000-0000-0000A8480000}"/>
    <cellStyle name="40 % - Akzent2 2 2 5 3 4" xfId="23526" xr:uid="{00000000-0005-0000-0000-0000A9480000}"/>
    <cellStyle name="40 % - Akzent2 2 2 5 4" xfId="9304" xr:uid="{00000000-0005-0000-0000-0000AA480000}"/>
    <cellStyle name="40 % - Akzent2 2 2 5 4 2" xfId="9305" xr:uid="{00000000-0005-0000-0000-0000AB480000}"/>
    <cellStyle name="40 % - Akzent2 2 2 5 4 2 2" xfId="9306" xr:uid="{00000000-0005-0000-0000-0000AC480000}"/>
    <cellStyle name="40 % - Akzent2 2 2 5 4 2 2 2" xfId="40422" xr:uid="{00000000-0005-0000-0000-0000AD480000}"/>
    <cellStyle name="40 % - Akzent2 2 2 5 4 2 3" xfId="29601" xr:uid="{00000000-0005-0000-0000-0000AE480000}"/>
    <cellStyle name="40 % - Akzent2 2 2 5 4 3" xfId="9307" xr:uid="{00000000-0005-0000-0000-0000AF480000}"/>
    <cellStyle name="40 % - Akzent2 2 2 5 4 3 2" xfId="35022" xr:uid="{00000000-0005-0000-0000-0000B0480000}"/>
    <cellStyle name="40 % - Akzent2 2 2 5 4 4" xfId="24200" xr:uid="{00000000-0005-0000-0000-0000B1480000}"/>
    <cellStyle name="40 % - Akzent2 2 2 5 5" xfId="9308" xr:uid="{00000000-0005-0000-0000-0000B2480000}"/>
    <cellStyle name="40 % - Akzent2 2 2 5 5 2" xfId="9309" xr:uid="{00000000-0005-0000-0000-0000B3480000}"/>
    <cellStyle name="40 % - Akzent2 2 2 5 5 2 2" xfId="9310" xr:uid="{00000000-0005-0000-0000-0000B4480000}"/>
    <cellStyle name="40 % - Akzent2 2 2 5 5 2 2 2" xfId="41096" xr:uid="{00000000-0005-0000-0000-0000B5480000}"/>
    <cellStyle name="40 % - Akzent2 2 2 5 5 2 3" xfId="30275" xr:uid="{00000000-0005-0000-0000-0000B6480000}"/>
    <cellStyle name="40 % - Akzent2 2 2 5 5 3" xfId="9311" xr:uid="{00000000-0005-0000-0000-0000B7480000}"/>
    <cellStyle name="40 % - Akzent2 2 2 5 5 3 2" xfId="35696" xr:uid="{00000000-0005-0000-0000-0000B8480000}"/>
    <cellStyle name="40 % - Akzent2 2 2 5 5 4" xfId="24874" xr:uid="{00000000-0005-0000-0000-0000B9480000}"/>
    <cellStyle name="40 % - Akzent2 2 2 5 6" xfId="9312" xr:uid="{00000000-0005-0000-0000-0000BA480000}"/>
    <cellStyle name="40 % - Akzent2 2 2 5 6 2" xfId="9313" xr:uid="{00000000-0005-0000-0000-0000BB480000}"/>
    <cellStyle name="40 % - Akzent2 2 2 5 6 2 2" xfId="9314" xr:uid="{00000000-0005-0000-0000-0000BC480000}"/>
    <cellStyle name="40 % - Akzent2 2 2 5 6 2 2 2" xfId="41770" xr:uid="{00000000-0005-0000-0000-0000BD480000}"/>
    <cellStyle name="40 % - Akzent2 2 2 5 6 2 3" xfId="30949" xr:uid="{00000000-0005-0000-0000-0000BE480000}"/>
    <cellStyle name="40 % - Akzent2 2 2 5 6 3" xfId="9315" xr:uid="{00000000-0005-0000-0000-0000BF480000}"/>
    <cellStyle name="40 % - Akzent2 2 2 5 6 3 2" xfId="36370" xr:uid="{00000000-0005-0000-0000-0000C0480000}"/>
    <cellStyle name="40 % - Akzent2 2 2 5 6 4" xfId="25548" xr:uid="{00000000-0005-0000-0000-0000C1480000}"/>
    <cellStyle name="40 % - Akzent2 2 2 5 7" xfId="9316" xr:uid="{00000000-0005-0000-0000-0000C2480000}"/>
    <cellStyle name="40 % - Akzent2 2 2 5 7 2" xfId="9317" xr:uid="{00000000-0005-0000-0000-0000C3480000}"/>
    <cellStyle name="40 % - Akzent2 2 2 5 7 2 2" xfId="9318" xr:uid="{00000000-0005-0000-0000-0000C4480000}"/>
    <cellStyle name="40 % - Akzent2 2 2 5 7 2 2 2" xfId="42444" xr:uid="{00000000-0005-0000-0000-0000C5480000}"/>
    <cellStyle name="40 % - Akzent2 2 2 5 7 2 3" xfId="31623" xr:uid="{00000000-0005-0000-0000-0000C6480000}"/>
    <cellStyle name="40 % - Akzent2 2 2 5 7 3" xfId="9319" xr:uid="{00000000-0005-0000-0000-0000C7480000}"/>
    <cellStyle name="40 % - Akzent2 2 2 5 7 3 2" xfId="37044" xr:uid="{00000000-0005-0000-0000-0000C8480000}"/>
    <cellStyle name="40 % - Akzent2 2 2 5 7 4" xfId="26222" xr:uid="{00000000-0005-0000-0000-0000C9480000}"/>
    <cellStyle name="40 % - Akzent2 2 2 5 8" xfId="9320" xr:uid="{00000000-0005-0000-0000-0000CA480000}"/>
    <cellStyle name="40 % - Akzent2 2 2 5 8 2" xfId="9321" xr:uid="{00000000-0005-0000-0000-0000CB480000}"/>
    <cellStyle name="40 % - Akzent2 2 2 5 8 2 2" xfId="9322" xr:uid="{00000000-0005-0000-0000-0000CC480000}"/>
    <cellStyle name="40 % - Akzent2 2 2 5 8 2 2 2" xfId="43137" xr:uid="{00000000-0005-0000-0000-0000CD480000}"/>
    <cellStyle name="40 % - Akzent2 2 2 5 8 2 3" xfId="32316" xr:uid="{00000000-0005-0000-0000-0000CE480000}"/>
    <cellStyle name="40 % - Akzent2 2 2 5 8 3" xfId="9323" xr:uid="{00000000-0005-0000-0000-0000CF480000}"/>
    <cellStyle name="40 % - Akzent2 2 2 5 8 3 2" xfId="37736" xr:uid="{00000000-0005-0000-0000-0000D0480000}"/>
    <cellStyle name="40 % - Akzent2 2 2 5 8 4" xfId="26915" xr:uid="{00000000-0005-0000-0000-0000D1480000}"/>
    <cellStyle name="40 % - Akzent2 2 2 5 9" xfId="9324" xr:uid="{00000000-0005-0000-0000-0000D2480000}"/>
    <cellStyle name="40 % - Akzent2 2 2 5 9 2" xfId="9325" xr:uid="{00000000-0005-0000-0000-0000D3480000}"/>
    <cellStyle name="40 % - Akzent2 2 2 5 9 2 2" xfId="38412" xr:uid="{00000000-0005-0000-0000-0000D4480000}"/>
    <cellStyle name="40 % - Akzent2 2 2 5 9 3" xfId="27591" xr:uid="{00000000-0005-0000-0000-0000D5480000}"/>
    <cellStyle name="40 % - Akzent2 2 2 6" xfId="9326" xr:uid="{00000000-0005-0000-0000-0000D6480000}"/>
    <cellStyle name="40 % - Akzent2 2 2 6 2" xfId="9327" xr:uid="{00000000-0005-0000-0000-0000D7480000}"/>
    <cellStyle name="40 % - Akzent2 2 2 6 2 2" xfId="9328" xr:uid="{00000000-0005-0000-0000-0000D8480000}"/>
    <cellStyle name="40 % - Akzent2 2 2 6 2 2 2" xfId="38695" xr:uid="{00000000-0005-0000-0000-0000D9480000}"/>
    <cellStyle name="40 % - Akzent2 2 2 6 2 3" xfId="27874" xr:uid="{00000000-0005-0000-0000-0000DA480000}"/>
    <cellStyle name="40 % - Akzent2 2 2 6 3" xfId="9329" xr:uid="{00000000-0005-0000-0000-0000DB480000}"/>
    <cellStyle name="40 % - Akzent2 2 2 6 3 2" xfId="33295" xr:uid="{00000000-0005-0000-0000-0000DC480000}"/>
    <cellStyle name="40 % - Akzent2 2 2 6 4" xfId="22473" xr:uid="{00000000-0005-0000-0000-0000DD480000}"/>
    <cellStyle name="40 % - Akzent2 2 2 7" xfId="9330" xr:uid="{00000000-0005-0000-0000-0000DE480000}"/>
    <cellStyle name="40 % - Akzent2 2 2 7 2" xfId="9331" xr:uid="{00000000-0005-0000-0000-0000DF480000}"/>
    <cellStyle name="40 % - Akzent2 2 2 7 2 2" xfId="9332" xr:uid="{00000000-0005-0000-0000-0000E0480000}"/>
    <cellStyle name="40 % - Akzent2 2 2 7 2 2 2" xfId="39353" xr:uid="{00000000-0005-0000-0000-0000E1480000}"/>
    <cellStyle name="40 % - Akzent2 2 2 7 2 3" xfId="28532" xr:uid="{00000000-0005-0000-0000-0000E2480000}"/>
    <cellStyle name="40 % - Akzent2 2 2 7 3" xfId="9333" xr:uid="{00000000-0005-0000-0000-0000E3480000}"/>
    <cellStyle name="40 % - Akzent2 2 2 7 3 2" xfId="33953" xr:uid="{00000000-0005-0000-0000-0000E4480000}"/>
    <cellStyle name="40 % - Akzent2 2 2 7 4" xfId="23131" xr:uid="{00000000-0005-0000-0000-0000E5480000}"/>
    <cellStyle name="40 % - Akzent2 2 2 8" xfId="9334" xr:uid="{00000000-0005-0000-0000-0000E6480000}"/>
    <cellStyle name="40 % - Akzent2 2 2 8 2" xfId="9335" xr:uid="{00000000-0005-0000-0000-0000E7480000}"/>
    <cellStyle name="40 % - Akzent2 2 2 8 2 2" xfId="9336" xr:uid="{00000000-0005-0000-0000-0000E8480000}"/>
    <cellStyle name="40 % - Akzent2 2 2 8 2 2 2" xfId="40028" xr:uid="{00000000-0005-0000-0000-0000E9480000}"/>
    <cellStyle name="40 % - Akzent2 2 2 8 2 3" xfId="29207" xr:uid="{00000000-0005-0000-0000-0000EA480000}"/>
    <cellStyle name="40 % - Akzent2 2 2 8 3" xfId="9337" xr:uid="{00000000-0005-0000-0000-0000EB480000}"/>
    <cellStyle name="40 % - Akzent2 2 2 8 3 2" xfId="34628" xr:uid="{00000000-0005-0000-0000-0000EC480000}"/>
    <cellStyle name="40 % - Akzent2 2 2 8 4" xfId="23806" xr:uid="{00000000-0005-0000-0000-0000ED480000}"/>
    <cellStyle name="40 % - Akzent2 2 2 9" xfId="9338" xr:uid="{00000000-0005-0000-0000-0000EE480000}"/>
    <cellStyle name="40 % - Akzent2 2 2 9 2" xfId="9339" xr:uid="{00000000-0005-0000-0000-0000EF480000}"/>
    <cellStyle name="40 % - Akzent2 2 2 9 2 2" xfId="9340" xr:uid="{00000000-0005-0000-0000-0000F0480000}"/>
    <cellStyle name="40 % - Akzent2 2 2 9 2 2 2" xfId="40701" xr:uid="{00000000-0005-0000-0000-0000F1480000}"/>
    <cellStyle name="40 % - Akzent2 2 2 9 2 3" xfId="29880" xr:uid="{00000000-0005-0000-0000-0000F2480000}"/>
    <cellStyle name="40 % - Akzent2 2 2 9 3" xfId="9341" xr:uid="{00000000-0005-0000-0000-0000F3480000}"/>
    <cellStyle name="40 % - Akzent2 2 2 9 3 2" xfId="35301" xr:uid="{00000000-0005-0000-0000-0000F4480000}"/>
    <cellStyle name="40 % - Akzent2 2 2 9 4" xfId="24479" xr:uid="{00000000-0005-0000-0000-0000F5480000}"/>
    <cellStyle name="40 % - Akzent2 2 3" xfId="9342" xr:uid="{00000000-0005-0000-0000-0000F6480000}"/>
    <cellStyle name="40 % - Akzent2 2 3 10" xfId="9343" xr:uid="{00000000-0005-0000-0000-0000F7480000}"/>
    <cellStyle name="40 % - Akzent2 2 3 10 2" xfId="9344" xr:uid="{00000000-0005-0000-0000-0000F8480000}"/>
    <cellStyle name="40 % - Akzent2 2 3 10 2 2" xfId="9345" xr:uid="{00000000-0005-0000-0000-0000F9480000}"/>
    <cellStyle name="40 % - Akzent2 2 3 10 2 2 2" xfId="42081" xr:uid="{00000000-0005-0000-0000-0000FA480000}"/>
    <cellStyle name="40 % - Akzent2 2 3 10 2 3" xfId="31260" xr:uid="{00000000-0005-0000-0000-0000FB480000}"/>
    <cellStyle name="40 % - Akzent2 2 3 10 3" xfId="9346" xr:uid="{00000000-0005-0000-0000-0000FC480000}"/>
    <cellStyle name="40 % - Akzent2 2 3 10 3 2" xfId="36681" xr:uid="{00000000-0005-0000-0000-0000FD480000}"/>
    <cellStyle name="40 % - Akzent2 2 3 10 4" xfId="25859" xr:uid="{00000000-0005-0000-0000-0000FE480000}"/>
    <cellStyle name="40 % - Akzent2 2 3 11" xfId="9347" xr:uid="{00000000-0005-0000-0000-0000FF480000}"/>
    <cellStyle name="40 % - Akzent2 2 3 11 2" xfId="9348" xr:uid="{00000000-0005-0000-0000-000000490000}"/>
    <cellStyle name="40 % - Akzent2 2 3 11 2 2" xfId="9349" xr:uid="{00000000-0005-0000-0000-000001490000}"/>
    <cellStyle name="40 % - Akzent2 2 3 11 2 2 2" xfId="42774" xr:uid="{00000000-0005-0000-0000-000002490000}"/>
    <cellStyle name="40 % - Akzent2 2 3 11 2 3" xfId="31953" xr:uid="{00000000-0005-0000-0000-000003490000}"/>
    <cellStyle name="40 % - Akzent2 2 3 11 3" xfId="9350" xr:uid="{00000000-0005-0000-0000-000004490000}"/>
    <cellStyle name="40 % - Akzent2 2 3 11 3 2" xfId="37373" xr:uid="{00000000-0005-0000-0000-000005490000}"/>
    <cellStyle name="40 % - Akzent2 2 3 11 4" xfId="26552" xr:uid="{00000000-0005-0000-0000-000006490000}"/>
    <cellStyle name="40 % - Akzent2 2 3 12" xfId="9351" xr:uid="{00000000-0005-0000-0000-000007490000}"/>
    <cellStyle name="40 % - Akzent2 2 3 12 2" xfId="9352" xr:uid="{00000000-0005-0000-0000-000008490000}"/>
    <cellStyle name="40 % - Akzent2 2 3 12 2 2" xfId="38049" xr:uid="{00000000-0005-0000-0000-000009490000}"/>
    <cellStyle name="40 % - Akzent2 2 3 12 3" xfId="27228" xr:uid="{00000000-0005-0000-0000-00000A490000}"/>
    <cellStyle name="40 % - Akzent2 2 3 13" xfId="9353" xr:uid="{00000000-0005-0000-0000-00000B490000}"/>
    <cellStyle name="40 % - Akzent2 2 3 13 2" xfId="32649" xr:uid="{00000000-0005-0000-0000-00000C490000}"/>
    <cellStyle name="40 % - Akzent2 2 3 14" xfId="21827" xr:uid="{00000000-0005-0000-0000-00000D490000}"/>
    <cellStyle name="40 % - Akzent2 2 3 2" xfId="9354" xr:uid="{00000000-0005-0000-0000-00000E490000}"/>
    <cellStyle name="40 % - Akzent2 2 3 2 10" xfId="9355" xr:uid="{00000000-0005-0000-0000-00000F490000}"/>
    <cellStyle name="40 % - Akzent2 2 3 2 10 2" xfId="9356" xr:uid="{00000000-0005-0000-0000-000010490000}"/>
    <cellStyle name="40 % - Akzent2 2 3 2 10 2 2" xfId="38181" xr:uid="{00000000-0005-0000-0000-000011490000}"/>
    <cellStyle name="40 % - Akzent2 2 3 2 10 3" xfId="27360" xr:uid="{00000000-0005-0000-0000-000012490000}"/>
    <cellStyle name="40 % - Akzent2 2 3 2 11" xfId="9357" xr:uid="{00000000-0005-0000-0000-000013490000}"/>
    <cellStyle name="40 % - Akzent2 2 3 2 11 2" xfId="32781" xr:uid="{00000000-0005-0000-0000-000014490000}"/>
    <cellStyle name="40 % - Akzent2 2 3 2 12" xfId="21959" xr:uid="{00000000-0005-0000-0000-000015490000}"/>
    <cellStyle name="40 % - Akzent2 2 3 2 2" xfId="9358" xr:uid="{00000000-0005-0000-0000-000016490000}"/>
    <cellStyle name="40 % - Akzent2 2 3 2 2 10" xfId="9359" xr:uid="{00000000-0005-0000-0000-000017490000}"/>
    <cellStyle name="40 % - Akzent2 2 3 2 2 10 2" xfId="33176" xr:uid="{00000000-0005-0000-0000-000018490000}"/>
    <cellStyle name="40 % - Akzent2 2 3 2 2 11" xfId="22354" xr:uid="{00000000-0005-0000-0000-000019490000}"/>
    <cellStyle name="40 % - Akzent2 2 3 2 2 2" xfId="9360" xr:uid="{00000000-0005-0000-0000-00001A490000}"/>
    <cellStyle name="40 % - Akzent2 2 3 2 2 2 2" xfId="9361" xr:uid="{00000000-0005-0000-0000-00001B490000}"/>
    <cellStyle name="40 % - Akzent2 2 3 2 2 2 2 2" xfId="9362" xr:uid="{00000000-0005-0000-0000-00001C490000}"/>
    <cellStyle name="40 % - Akzent2 2 3 2 2 2 2 2 2" xfId="39254" xr:uid="{00000000-0005-0000-0000-00001D490000}"/>
    <cellStyle name="40 % - Akzent2 2 3 2 2 2 2 3" xfId="28433" xr:uid="{00000000-0005-0000-0000-00001E490000}"/>
    <cellStyle name="40 % - Akzent2 2 3 2 2 2 3" xfId="9363" xr:uid="{00000000-0005-0000-0000-00001F490000}"/>
    <cellStyle name="40 % - Akzent2 2 3 2 2 2 3 2" xfId="33854" xr:uid="{00000000-0005-0000-0000-000020490000}"/>
    <cellStyle name="40 % - Akzent2 2 3 2 2 2 4" xfId="23032" xr:uid="{00000000-0005-0000-0000-000021490000}"/>
    <cellStyle name="40 % - Akzent2 2 3 2 2 3" xfId="9364" xr:uid="{00000000-0005-0000-0000-000022490000}"/>
    <cellStyle name="40 % - Akzent2 2 3 2 2 3 2" xfId="9365" xr:uid="{00000000-0005-0000-0000-000023490000}"/>
    <cellStyle name="40 % - Akzent2 2 3 2 2 3 2 2" xfId="9366" xr:uid="{00000000-0005-0000-0000-000024490000}"/>
    <cellStyle name="40 % - Akzent2 2 3 2 2 3 2 2 2" xfId="39912" xr:uid="{00000000-0005-0000-0000-000025490000}"/>
    <cellStyle name="40 % - Akzent2 2 3 2 2 3 2 3" xfId="29091" xr:uid="{00000000-0005-0000-0000-000026490000}"/>
    <cellStyle name="40 % - Akzent2 2 3 2 2 3 3" xfId="9367" xr:uid="{00000000-0005-0000-0000-000027490000}"/>
    <cellStyle name="40 % - Akzent2 2 3 2 2 3 3 2" xfId="34512" xr:uid="{00000000-0005-0000-0000-000028490000}"/>
    <cellStyle name="40 % - Akzent2 2 3 2 2 3 4" xfId="23690" xr:uid="{00000000-0005-0000-0000-000029490000}"/>
    <cellStyle name="40 % - Akzent2 2 3 2 2 4" xfId="9368" xr:uid="{00000000-0005-0000-0000-00002A490000}"/>
    <cellStyle name="40 % - Akzent2 2 3 2 2 4 2" xfId="9369" xr:uid="{00000000-0005-0000-0000-00002B490000}"/>
    <cellStyle name="40 % - Akzent2 2 3 2 2 4 2 2" xfId="9370" xr:uid="{00000000-0005-0000-0000-00002C490000}"/>
    <cellStyle name="40 % - Akzent2 2 3 2 2 4 2 2 2" xfId="40586" xr:uid="{00000000-0005-0000-0000-00002D490000}"/>
    <cellStyle name="40 % - Akzent2 2 3 2 2 4 2 3" xfId="29765" xr:uid="{00000000-0005-0000-0000-00002E490000}"/>
    <cellStyle name="40 % - Akzent2 2 3 2 2 4 3" xfId="9371" xr:uid="{00000000-0005-0000-0000-00002F490000}"/>
    <cellStyle name="40 % - Akzent2 2 3 2 2 4 3 2" xfId="35186" xr:uid="{00000000-0005-0000-0000-000030490000}"/>
    <cellStyle name="40 % - Akzent2 2 3 2 2 4 4" xfId="24364" xr:uid="{00000000-0005-0000-0000-000031490000}"/>
    <cellStyle name="40 % - Akzent2 2 3 2 2 5" xfId="9372" xr:uid="{00000000-0005-0000-0000-000032490000}"/>
    <cellStyle name="40 % - Akzent2 2 3 2 2 5 2" xfId="9373" xr:uid="{00000000-0005-0000-0000-000033490000}"/>
    <cellStyle name="40 % - Akzent2 2 3 2 2 5 2 2" xfId="9374" xr:uid="{00000000-0005-0000-0000-000034490000}"/>
    <cellStyle name="40 % - Akzent2 2 3 2 2 5 2 2 2" xfId="41260" xr:uid="{00000000-0005-0000-0000-000035490000}"/>
    <cellStyle name="40 % - Akzent2 2 3 2 2 5 2 3" xfId="30439" xr:uid="{00000000-0005-0000-0000-000036490000}"/>
    <cellStyle name="40 % - Akzent2 2 3 2 2 5 3" xfId="9375" xr:uid="{00000000-0005-0000-0000-000037490000}"/>
    <cellStyle name="40 % - Akzent2 2 3 2 2 5 3 2" xfId="35860" xr:uid="{00000000-0005-0000-0000-000038490000}"/>
    <cellStyle name="40 % - Akzent2 2 3 2 2 5 4" xfId="25038" xr:uid="{00000000-0005-0000-0000-000039490000}"/>
    <cellStyle name="40 % - Akzent2 2 3 2 2 6" xfId="9376" xr:uid="{00000000-0005-0000-0000-00003A490000}"/>
    <cellStyle name="40 % - Akzent2 2 3 2 2 6 2" xfId="9377" xr:uid="{00000000-0005-0000-0000-00003B490000}"/>
    <cellStyle name="40 % - Akzent2 2 3 2 2 6 2 2" xfId="9378" xr:uid="{00000000-0005-0000-0000-00003C490000}"/>
    <cellStyle name="40 % - Akzent2 2 3 2 2 6 2 2 2" xfId="41934" xr:uid="{00000000-0005-0000-0000-00003D490000}"/>
    <cellStyle name="40 % - Akzent2 2 3 2 2 6 2 3" xfId="31113" xr:uid="{00000000-0005-0000-0000-00003E490000}"/>
    <cellStyle name="40 % - Akzent2 2 3 2 2 6 3" xfId="9379" xr:uid="{00000000-0005-0000-0000-00003F490000}"/>
    <cellStyle name="40 % - Akzent2 2 3 2 2 6 3 2" xfId="36534" xr:uid="{00000000-0005-0000-0000-000040490000}"/>
    <cellStyle name="40 % - Akzent2 2 3 2 2 6 4" xfId="25712" xr:uid="{00000000-0005-0000-0000-000041490000}"/>
    <cellStyle name="40 % - Akzent2 2 3 2 2 7" xfId="9380" xr:uid="{00000000-0005-0000-0000-000042490000}"/>
    <cellStyle name="40 % - Akzent2 2 3 2 2 7 2" xfId="9381" xr:uid="{00000000-0005-0000-0000-000043490000}"/>
    <cellStyle name="40 % - Akzent2 2 3 2 2 7 2 2" xfId="9382" xr:uid="{00000000-0005-0000-0000-000044490000}"/>
    <cellStyle name="40 % - Akzent2 2 3 2 2 7 2 2 2" xfId="42608" xr:uid="{00000000-0005-0000-0000-000045490000}"/>
    <cellStyle name="40 % - Akzent2 2 3 2 2 7 2 3" xfId="31787" xr:uid="{00000000-0005-0000-0000-000046490000}"/>
    <cellStyle name="40 % - Akzent2 2 3 2 2 7 3" xfId="9383" xr:uid="{00000000-0005-0000-0000-000047490000}"/>
    <cellStyle name="40 % - Akzent2 2 3 2 2 7 3 2" xfId="37208" xr:uid="{00000000-0005-0000-0000-000048490000}"/>
    <cellStyle name="40 % - Akzent2 2 3 2 2 7 4" xfId="26386" xr:uid="{00000000-0005-0000-0000-000049490000}"/>
    <cellStyle name="40 % - Akzent2 2 3 2 2 8" xfId="9384" xr:uid="{00000000-0005-0000-0000-00004A490000}"/>
    <cellStyle name="40 % - Akzent2 2 3 2 2 8 2" xfId="9385" xr:uid="{00000000-0005-0000-0000-00004B490000}"/>
    <cellStyle name="40 % - Akzent2 2 3 2 2 8 2 2" xfId="9386" xr:uid="{00000000-0005-0000-0000-00004C490000}"/>
    <cellStyle name="40 % - Akzent2 2 3 2 2 8 2 2 2" xfId="43301" xr:uid="{00000000-0005-0000-0000-00004D490000}"/>
    <cellStyle name="40 % - Akzent2 2 3 2 2 8 2 3" xfId="32480" xr:uid="{00000000-0005-0000-0000-00004E490000}"/>
    <cellStyle name="40 % - Akzent2 2 3 2 2 8 3" xfId="9387" xr:uid="{00000000-0005-0000-0000-00004F490000}"/>
    <cellStyle name="40 % - Akzent2 2 3 2 2 8 3 2" xfId="37900" xr:uid="{00000000-0005-0000-0000-000050490000}"/>
    <cellStyle name="40 % - Akzent2 2 3 2 2 8 4" xfId="27079" xr:uid="{00000000-0005-0000-0000-000051490000}"/>
    <cellStyle name="40 % - Akzent2 2 3 2 2 9" xfId="9388" xr:uid="{00000000-0005-0000-0000-000052490000}"/>
    <cellStyle name="40 % - Akzent2 2 3 2 2 9 2" xfId="9389" xr:uid="{00000000-0005-0000-0000-000053490000}"/>
    <cellStyle name="40 % - Akzent2 2 3 2 2 9 2 2" xfId="38576" xr:uid="{00000000-0005-0000-0000-000054490000}"/>
    <cellStyle name="40 % - Akzent2 2 3 2 2 9 3" xfId="27755" xr:uid="{00000000-0005-0000-0000-000055490000}"/>
    <cellStyle name="40 % - Akzent2 2 3 2 3" xfId="9390" xr:uid="{00000000-0005-0000-0000-000056490000}"/>
    <cellStyle name="40 % - Akzent2 2 3 2 3 2" xfId="9391" xr:uid="{00000000-0005-0000-0000-000057490000}"/>
    <cellStyle name="40 % - Akzent2 2 3 2 3 2 2" xfId="9392" xr:uid="{00000000-0005-0000-0000-000058490000}"/>
    <cellStyle name="40 % - Akzent2 2 3 2 3 2 2 2" xfId="38859" xr:uid="{00000000-0005-0000-0000-000059490000}"/>
    <cellStyle name="40 % - Akzent2 2 3 2 3 2 3" xfId="28038" xr:uid="{00000000-0005-0000-0000-00005A490000}"/>
    <cellStyle name="40 % - Akzent2 2 3 2 3 3" xfId="9393" xr:uid="{00000000-0005-0000-0000-00005B490000}"/>
    <cellStyle name="40 % - Akzent2 2 3 2 3 3 2" xfId="33459" xr:uid="{00000000-0005-0000-0000-00005C490000}"/>
    <cellStyle name="40 % - Akzent2 2 3 2 3 4" xfId="22637" xr:uid="{00000000-0005-0000-0000-00005D490000}"/>
    <cellStyle name="40 % - Akzent2 2 3 2 4" xfId="9394" xr:uid="{00000000-0005-0000-0000-00005E490000}"/>
    <cellStyle name="40 % - Akzent2 2 3 2 4 2" xfId="9395" xr:uid="{00000000-0005-0000-0000-00005F490000}"/>
    <cellStyle name="40 % - Akzent2 2 3 2 4 2 2" xfId="9396" xr:uid="{00000000-0005-0000-0000-000060490000}"/>
    <cellStyle name="40 % - Akzent2 2 3 2 4 2 2 2" xfId="39517" xr:uid="{00000000-0005-0000-0000-000061490000}"/>
    <cellStyle name="40 % - Akzent2 2 3 2 4 2 3" xfId="28696" xr:uid="{00000000-0005-0000-0000-000062490000}"/>
    <cellStyle name="40 % - Akzent2 2 3 2 4 3" xfId="9397" xr:uid="{00000000-0005-0000-0000-000063490000}"/>
    <cellStyle name="40 % - Akzent2 2 3 2 4 3 2" xfId="34117" xr:uid="{00000000-0005-0000-0000-000064490000}"/>
    <cellStyle name="40 % - Akzent2 2 3 2 4 4" xfId="23295" xr:uid="{00000000-0005-0000-0000-000065490000}"/>
    <cellStyle name="40 % - Akzent2 2 3 2 5" xfId="9398" xr:uid="{00000000-0005-0000-0000-000066490000}"/>
    <cellStyle name="40 % - Akzent2 2 3 2 5 2" xfId="9399" xr:uid="{00000000-0005-0000-0000-000067490000}"/>
    <cellStyle name="40 % - Akzent2 2 3 2 5 2 2" xfId="9400" xr:uid="{00000000-0005-0000-0000-000068490000}"/>
    <cellStyle name="40 % - Akzent2 2 3 2 5 2 2 2" xfId="40191" xr:uid="{00000000-0005-0000-0000-000069490000}"/>
    <cellStyle name="40 % - Akzent2 2 3 2 5 2 3" xfId="29370" xr:uid="{00000000-0005-0000-0000-00006A490000}"/>
    <cellStyle name="40 % - Akzent2 2 3 2 5 3" xfId="9401" xr:uid="{00000000-0005-0000-0000-00006B490000}"/>
    <cellStyle name="40 % - Akzent2 2 3 2 5 3 2" xfId="34791" xr:uid="{00000000-0005-0000-0000-00006C490000}"/>
    <cellStyle name="40 % - Akzent2 2 3 2 5 4" xfId="23969" xr:uid="{00000000-0005-0000-0000-00006D490000}"/>
    <cellStyle name="40 % - Akzent2 2 3 2 6" xfId="9402" xr:uid="{00000000-0005-0000-0000-00006E490000}"/>
    <cellStyle name="40 % - Akzent2 2 3 2 6 2" xfId="9403" xr:uid="{00000000-0005-0000-0000-00006F490000}"/>
    <cellStyle name="40 % - Akzent2 2 3 2 6 2 2" xfId="9404" xr:uid="{00000000-0005-0000-0000-000070490000}"/>
    <cellStyle name="40 % - Akzent2 2 3 2 6 2 2 2" xfId="40865" xr:uid="{00000000-0005-0000-0000-000071490000}"/>
    <cellStyle name="40 % - Akzent2 2 3 2 6 2 3" xfId="30044" xr:uid="{00000000-0005-0000-0000-000072490000}"/>
    <cellStyle name="40 % - Akzent2 2 3 2 6 3" xfId="9405" xr:uid="{00000000-0005-0000-0000-000073490000}"/>
    <cellStyle name="40 % - Akzent2 2 3 2 6 3 2" xfId="35465" xr:uid="{00000000-0005-0000-0000-000074490000}"/>
    <cellStyle name="40 % - Akzent2 2 3 2 6 4" xfId="24643" xr:uid="{00000000-0005-0000-0000-000075490000}"/>
    <cellStyle name="40 % - Akzent2 2 3 2 7" xfId="9406" xr:uid="{00000000-0005-0000-0000-000076490000}"/>
    <cellStyle name="40 % - Akzent2 2 3 2 7 2" xfId="9407" xr:uid="{00000000-0005-0000-0000-000077490000}"/>
    <cellStyle name="40 % - Akzent2 2 3 2 7 2 2" xfId="9408" xr:uid="{00000000-0005-0000-0000-000078490000}"/>
    <cellStyle name="40 % - Akzent2 2 3 2 7 2 2 2" xfId="41539" xr:uid="{00000000-0005-0000-0000-000079490000}"/>
    <cellStyle name="40 % - Akzent2 2 3 2 7 2 3" xfId="30718" xr:uid="{00000000-0005-0000-0000-00007A490000}"/>
    <cellStyle name="40 % - Akzent2 2 3 2 7 3" xfId="9409" xr:uid="{00000000-0005-0000-0000-00007B490000}"/>
    <cellStyle name="40 % - Akzent2 2 3 2 7 3 2" xfId="36139" xr:uid="{00000000-0005-0000-0000-00007C490000}"/>
    <cellStyle name="40 % - Akzent2 2 3 2 7 4" xfId="25317" xr:uid="{00000000-0005-0000-0000-00007D490000}"/>
    <cellStyle name="40 % - Akzent2 2 3 2 8" xfId="9410" xr:uid="{00000000-0005-0000-0000-00007E490000}"/>
    <cellStyle name="40 % - Akzent2 2 3 2 8 2" xfId="9411" xr:uid="{00000000-0005-0000-0000-00007F490000}"/>
    <cellStyle name="40 % - Akzent2 2 3 2 8 2 2" xfId="9412" xr:uid="{00000000-0005-0000-0000-000080490000}"/>
    <cellStyle name="40 % - Akzent2 2 3 2 8 2 2 2" xfId="42213" xr:uid="{00000000-0005-0000-0000-000081490000}"/>
    <cellStyle name="40 % - Akzent2 2 3 2 8 2 3" xfId="31392" xr:uid="{00000000-0005-0000-0000-000082490000}"/>
    <cellStyle name="40 % - Akzent2 2 3 2 8 3" xfId="9413" xr:uid="{00000000-0005-0000-0000-000083490000}"/>
    <cellStyle name="40 % - Akzent2 2 3 2 8 3 2" xfId="36813" xr:uid="{00000000-0005-0000-0000-000084490000}"/>
    <cellStyle name="40 % - Akzent2 2 3 2 8 4" xfId="25991" xr:uid="{00000000-0005-0000-0000-000085490000}"/>
    <cellStyle name="40 % - Akzent2 2 3 2 9" xfId="9414" xr:uid="{00000000-0005-0000-0000-000086490000}"/>
    <cellStyle name="40 % - Akzent2 2 3 2 9 2" xfId="9415" xr:uid="{00000000-0005-0000-0000-000087490000}"/>
    <cellStyle name="40 % - Akzent2 2 3 2 9 2 2" xfId="9416" xr:uid="{00000000-0005-0000-0000-000088490000}"/>
    <cellStyle name="40 % - Akzent2 2 3 2 9 2 2 2" xfId="42906" xr:uid="{00000000-0005-0000-0000-000089490000}"/>
    <cellStyle name="40 % - Akzent2 2 3 2 9 2 3" xfId="32085" xr:uid="{00000000-0005-0000-0000-00008A490000}"/>
    <cellStyle name="40 % - Akzent2 2 3 2 9 3" xfId="9417" xr:uid="{00000000-0005-0000-0000-00008B490000}"/>
    <cellStyle name="40 % - Akzent2 2 3 2 9 3 2" xfId="37505" xr:uid="{00000000-0005-0000-0000-00008C490000}"/>
    <cellStyle name="40 % - Akzent2 2 3 2 9 4" xfId="26684" xr:uid="{00000000-0005-0000-0000-00008D490000}"/>
    <cellStyle name="40 % - Akzent2 2 3 3" xfId="9418" xr:uid="{00000000-0005-0000-0000-00008E490000}"/>
    <cellStyle name="40 % - Akzent2 2 3 3 10" xfId="9419" xr:uid="{00000000-0005-0000-0000-00008F490000}"/>
    <cellStyle name="40 % - Akzent2 2 3 3 10 2" xfId="32913" xr:uid="{00000000-0005-0000-0000-000090490000}"/>
    <cellStyle name="40 % - Akzent2 2 3 3 11" xfId="22091" xr:uid="{00000000-0005-0000-0000-000091490000}"/>
    <cellStyle name="40 % - Akzent2 2 3 3 2" xfId="9420" xr:uid="{00000000-0005-0000-0000-000092490000}"/>
    <cellStyle name="40 % - Akzent2 2 3 3 2 2" xfId="9421" xr:uid="{00000000-0005-0000-0000-000093490000}"/>
    <cellStyle name="40 % - Akzent2 2 3 3 2 2 2" xfId="9422" xr:uid="{00000000-0005-0000-0000-000094490000}"/>
    <cellStyle name="40 % - Akzent2 2 3 3 2 2 2 2" xfId="38991" xr:uid="{00000000-0005-0000-0000-000095490000}"/>
    <cellStyle name="40 % - Akzent2 2 3 3 2 2 3" xfId="28170" xr:uid="{00000000-0005-0000-0000-000096490000}"/>
    <cellStyle name="40 % - Akzent2 2 3 3 2 3" xfId="9423" xr:uid="{00000000-0005-0000-0000-000097490000}"/>
    <cellStyle name="40 % - Akzent2 2 3 3 2 3 2" xfId="33591" xr:uid="{00000000-0005-0000-0000-000098490000}"/>
    <cellStyle name="40 % - Akzent2 2 3 3 2 4" xfId="22769" xr:uid="{00000000-0005-0000-0000-000099490000}"/>
    <cellStyle name="40 % - Akzent2 2 3 3 3" xfId="9424" xr:uid="{00000000-0005-0000-0000-00009A490000}"/>
    <cellStyle name="40 % - Akzent2 2 3 3 3 2" xfId="9425" xr:uid="{00000000-0005-0000-0000-00009B490000}"/>
    <cellStyle name="40 % - Akzent2 2 3 3 3 2 2" xfId="9426" xr:uid="{00000000-0005-0000-0000-00009C490000}"/>
    <cellStyle name="40 % - Akzent2 2 3 3 3 2 2 2" xfId="39649" xr:uid="{00000000-0005-0000-0000-00009D490000}"/>
    <cellStyle name="40 % - Akzent2 2 3 3 3 2 3" xfId="28828" xr:uid="{00000000-0005-0000-0000-00009E490000}"/>
    <cellStyle name="40 % - Akzent2 2 3 3 3 3" xfId="9427" xr:uid="{00000000-0005-0000-0000-00009F490000}"/>
    <cellStyle name="40 % - Akzent2 2 3 3 3 3 2" xfId="34249" xr:uid="{00000000-0005-0000-0000-0000A0490000}"/>
    <cellStyle name="40 % - Akzent2 2 3 3 3 4" xfId="23427" xr:uid="{00000000-0005-0000-0000-0000A1490000}"/>
    <cellStyle name="40 % - Akzent2 2 3 3 4" xfId="9428" xr:uid="{00000000-0005-0000-0000-0000A2490000}"/>
    <cellStyle name="40 % - Akzent2 2 3 3 4 2" xfId="9429" xr:uid="{00000000-0005-0000-0000-0000A3490000}"/>
    <cellStyle name="40 % - Akzent2 2 3 3 4 2 2" xfId="9430" xr:uid="{00000000-0005-0000-0000-0000A4490000}"/>
    <cellStyle name="40 % - Akzent2 2 3 3 4 2 2 2" xfId="40323" xr:uid="{00000000-0005-0000-0000-0000A5490000}"/>
    <cellStyle name="40 % - Akzent2 2 3 3 4 2 3" xfId="29502" xr:uid="{00000000-0005-0000-0000-0000A6490000}"/>
    <cellStyle name="40 % - Akzent2 2 3 3 4 3" xfId="9431" xr:uid="{00000000-0005-0000-0000-0000A7490000}"/>
    <cellStyle name="40 % - Akzent2 2 3 3 4 3 2" xfId="34923" xr:uid="{00000000-0005-0000-0000-0000A8490000}"/>
    <cellStyle name="40 % - Akzent2 2 3 3 4 4" xfId="24101" xr:uid="{00000000-0005-0000-0000-0000A9490000}"/>
    <cellStyle name="40 % - Akzent2 2 3 3 5" xfId="9432" xr:uid="{00000000-0005-0000-0000-0000AA490000}"/>
    <cellStyle name="40 % - Akzent2 2 3 3 5 2" xfId="9433" xr:uid="{00000000-0005-0000-0000-0000AB490000}"/>
    <cellStyle name="40 % - Akzent2 2 3 3 5 2 2" xfId="9434" xr:uid="{00000000-0005-0000-0000-0000AC490000}"/>
    <cellStyle name="40 % - Akzent2 2 3 3 5 2 2 2" xfId="40997" xr:uid="{00000000-0005-0000-0000-0000AD490000}"/>
    <cellStyle name="40 % - Akzent2 2 3 3 5 2 3" xfId="30176" xr:uid="{00000000-0005-0000-0000-0000AE490000}"/>
    <cellStyle name="40 % - Akzent2 2 3 3 5 3" xfId="9435" xr:uid="{00000000-0005-0000-0000-0000AF490000}"/>
    <cellStyle name="40 % - Akzent2 2 3 3 5 3 2" xfId="35597" xr:uid="{00000000-0005-0000-0000-0000B0490000}"/>
    <cellStyle name="40 % - Akzent2 2 3 3 5 4" xfId="24775" xr:uid="{00000000-0005-0000-0000-0000B1490000}"/>
    <cellStyle name="40 % - Akzent2 2 3 3 6" xfId="9436" xr:uid="{00000000-0005-0000-0000-0000B2490000}"/>
    <cellStyle name="40 % - Akzent2 2 3 3 6 2" xfId="9437" xr:uid="{00000000-0005-0000-0000-0000B3490000}"/>
    <cellStyle name="40 % - Akzent2 2 3 3 6 2 2" xfId="9438" xr:uid="{00000000-0005-0000-0000-0000B4490000}"/>
    <cellStyle name="40 % - Akzent2 2 3 3 6 2 2 2" xfId="41671" xr:uid="{00000000-0005-0000-0000-0000B5490000}"/>
    <cellStyle name="40 % - Akzent2 2 3 3 6 2 3" xfId="30850" xr:uid="{00000000-0005-0000-0000-0000B6490000}"/>
    <cellStyle name="40 % - Akzent2 2 3 3 6 3" xfId="9439" xr:uid="{00000000-0005-0000-0000-0000B7490000}"/>
    <cellStyle name="40 % - Akzent2 2 3 3 6 3 2" xfId="36271" xr:uid="{00000000-0005-0000-0000-0000B8490000}"/>
    <cellStyle name="40 % - Akzent2 2 3 3 6 4" xfId="25449" xr:uid="{00000000-0005-0000-0000-0000B9490000}"/>
    <cellStyle name="40 % - Akzent2 2 3 3 7" xfId="9440" xr:uid="{00000000-0005-0000-0000-0000BA490000}"/>
    <cellStyle name="40 % - Akzent2 2 3 3 7 2" xfId="9441" xr:uid="{00000000-0005-0000-0000-0000BB490000}"/>
    <cellStyle name="40 % - Akzent2 2 3 3 7 2 2" xfId="9442" xr:uid="{00000000-0005-0000-0000-0000BC490000}"/>
    <cellStyle name="40 % - Akzent2 2 3 3 7 2 2 2" xfId="42345" xr:uid="{00000000-0005-0000-0000-0000BD490000}"/>
    <cellStyle name="40 % - Akzent2 2 3 3 7 2 3" xfId="31524" xr:uid="{00000000-0005-0000-0000-0000BE490000}"/>
    <cellStyle name="40 % - Akzent2 2 3 3 7 3" xfId="9443" xr:uid="{00000000-0005-0000-0000-0000BF490000}"/>
    <cellStyle name="40 % - Akzent2 2 3 3 7 3 2" xfId="36945" xr:uid="{00000000-0005-0000-0000-0000C0490000}"/>
    <cellStyle name="40 % - Akzent2 2 3 3 7 4" xfId="26123" xr:uid="{00000000-0005-0000-0000-0000C1490000}"/>
    <cellStyle name="40 % - Akzent2 2 3 3 8" xfId="9444" xr:uid="{00000000-0005-0000-0000-0000C2490000}"/>
    <cellStyle name="40 % - Akzent2 2 3 3 8 2" xfId="9445" xr:uid="{00000000-0005-0000-0000-0000C3490000}"/>
    <cellStyle name="40 % - Akzent2 2 3 3 8 2 2" xfId="9446" xr:uid="{00000000-0005-0000-0000-0000C4490000}"/>
    <cellStyle name="40 % - Akzent2 2 3 3 8 2 2 2" xfId="43038" xr:uid="{00000000-0005-0000-0000-0000C5490000}"/>
    <cellStyle name="40 % - Akzent2 2 3 3 8 2 3" xfId="32217" xr:uid="{00000000-0005-0000-0000-0000C6490000}"/>
    <cellStyle name="40 % - Akzent2 2 3 3 8 3" xfId="9447" xr:uid="{00000000-0005-0000-0000-0000C7490000}"/>
    <cellStyle name="40 % - Akzent2 2 3 3 8 3 2" xfId="37637" xr:uid="{00000000-0005-0000-0000-0000C8490000}"/>
    <cellStyle name="40 % - Akzent2 2 3 3 8 4" xfId="26816" xr:uid="{00000000-0005-0000-0000-0000C9490000}"/>
    <cellStyle name="40 % - Akzent2 2 3 3 9" xfId="9448" xr:uid="{00000000-0005-0000-0000-0000CA490000}"/>
    <cellStyle name="40 % - Akzent2 2 3 3 9 2" xfId="9449" xr:uid="{00000000-0005-0000-0000-0000CB490000}"/>
    <cellStyle name="40 % - Akzent2 2 3 3 9 2 2" xfId="38313" xr:uid="{00000000-0005-0000-0000-0000CC490000}"/>
    <cellStyle name="40 % - Akzent2 2 3 3 9 3" xfId="27492" xr:uid="{00000000-0005-0000-0000-0000CD490000}"/>
    <cellStyle name="40 % - Akzent2 2 3 4" xfId="9450" xr:uid="{00000000-0005-0000-0000-0000CE490000}"/>
    <cellStyle name="40 % - Akzent2 2 3 4 10" xfId="9451" xr:uid="{00000000-0005-0000-0000-0000CF490000}"/>
    <cellStyle name="40 % - Akzent2 2 3 4 10 2" xfId="33044" xr:uid="{00000000-0005-0000-0000-0000D0490000}"/>
    <cellStyle name="40 % - Akzent2 2 3 4 11" xfId="22222" xr:uid="{00000000-0005-0000-0000-0000D1490000}"/>
    <cellStyle name="40 % - Akzent2 2 3 4 2" xfId="9452" xr:uid="{00000000-0005-0000-0000-0000D2490000}"/>
    <cellStyle name="40 % - Akzent2 2 3 4 2 2" xfId="9453" xr:uid="{00000000-0005-0000-0000-0000D3490000}"/>
    <cellStyle name="40 % - Akzent2 2 3 4 2 2 2" xfId="9454" xr:uid="{00000000-0005-0000-0000-0000D4490000}"/>
    <cellStyle name="40 % - Akzent2 2 3 4 2 2 2 2" xfId="39122" xr:uid="{00000000-0005-0000-0000-0000D5490000}"/>
    <cellStyle name="40 % - Akzent2 2 3 4 2 2 3" xfId="28301" xr:uid="{00000000-0005-0000-0000-0000D6490000}"/>
    <cellStyle name="40 % - Akzent2 2 3 4 2 3" xfId="9455" xr:uid="{00000000-0005-0000-0000-0000D7490000}"/>
    <cellStyle name="40 % - Akzent2 2 3 4 2 3 2" xfId="33722" xr:uid="{00000000-0005-0000-0000-0000D8490000}"/>
    <cellStyle name="40 % - Akzent2 2 3 4 2 4" xfId="22900" xr:uid="{00000000-0005-0000-0000-0000D9490000}"/>
    <cellStyle name="40 % - Akzent2 2 3 4 3" xfId="9456" xr:uid="{00000000-0005-0000-0000-0000DA490000}"/>
    <cellStyle name="40 % - Akzent2 2 3 4 3 2" xfId="9457" xr:uid="{00000000-0005-0000-0000-0000DB490000}"/>
    <cellStyle name="40 % - Akzent2 2 3 4 3 2 2" xfId="9458" xr:uid="{00000000-0005-0000-0000-0000DC490000}"/>
    <cellStyle name="40 % - Akzent2 2 3 4 3 2 2 2" xfId="39780" xr:uid="{00000000-0005-0000-0000-0000DD490000}"/>
    <cellStyle name="40 % - Akzent2 2 3 4 3 2 3" xfId="28959" xr:uid="{00000000-0005-0000-0000-0000DE490000}"/>
    <cellStyle name="40 % - Akzent2 2 3 4 3 3" xfId="9459" xr:uid="{00000000-0005-0000-0000-0000DF490000}"/>
    <cellStyle name="40 % - Akzent2 2 3 4 3 3 2" xfId="34380" xr:uid="{00000000-0005-0000-0000-0000E0490000}"/>
    <cellStyle name="40 % - Akzent2 2 3 4 3 4" xfId="23558" xr:uid="{00000000-0005-0000-0000-0000E1490000}"/>
    <cellStyle name="40 % - Akzent2 2 3 4 4" xfId="9460" xr:uid="{00000000-0005-0000-0000-0000E2490000}"/>
    <cellStyle name="40 % - Akzent2 2 3 4 4 2" xfId="9461" xr:uid="{00000000-0005-0000-0000-0000E3490000}"/>
    <cellStyle name="40 % - Akzent2 2 3 4 4 2 2" xfId="9462" xr:uid="{00000000-0005-0000-0000-0000E4490000}"/>
    <cellStyle name="40 % - Akzent2 2 3 4 4 2 2 2" xfId="40454" xr:uid="{00000000-0005-0000-0000-0000E5490000}"/>
    <cellStyle name="40 % - Akzent2 2 3 4 4 2 3" xfId="29633" xr:uid="{00000000-0005-0000-0000-0000E6490000}"/>
    <cellStyle name="40 % - Akzent2 2 3 4 4 3" xfId="9463" xr:uid="{00000000-0005-0000-0000-0000E7490000}"/>
    <cellStyle name="40 % - Akzent2 2 3 4 4 3 2" xfId="35054" xr:uid="{00000000-0005-0000-0000-0000E8490000}"/>
    <cellStyle name="40 % - Akzent2 2 3 4 4 4" xfId="24232" xr:uid="{00000000-0005-0000-0000-0000E9490000}"/>
    <cellStyle name="40 % - Akzent2 2 3 4 5" xfId="9464" xr:uid="{00000000-0005-0000-0000-0000EA490000}"/>
    <cellStyle name="40 % - Akzent2 2 3 4 5 2" xfId="9465" xr:uid="{00000000-0005-0000-0000-0000EB490000}"/>
    <cellStyle name="40 % - Akzent2 2 3 4 5 2 2" xfId="9466" xr:uid="{00000000-0005-0000-0000-0000EC490000}"/>
    <cellStyle name="40 % - Akzent2 2 3 4 5 2 2 2" xfId="41128" xr:uid="{00000000-0005-0000-0000-0000ED490000}"/>
    <cellStyle name="40 % - Akzent2 2 3 4 5 2 3" xfId="30307" xr:uid="{00000000-0005-0000-0000-0000EE490000}"/>
    <cellStyle name="40 % - Akzent2 2 3 4 5 3" xfId="9467" xr:uid="{00000000-0005-0000-0000-0000EF490000}"/>
    <cellStyle name="40 % - Akzent2 2 3 4 5 3 2" xfId="35728" xr:uid="{00000000-0005-0000-0000-0000F0490000}"/>
    <cellStyle name="40 % - Akzent2 2 3 4 5 4" xfId="24906" xr:uid="{00000000-0005-0000-0000-0000F1490000}"/>
    <cellStyle name="40 % - Akzent2 2 3 4 6" xfId="9468" xr:uid="{00000000-0005-0000-0000-0000F2490000}"/>
    <cellStyle name="40 % - Akzent2 2 3 4 6 2" xfId="9469" xr:uid="{00000000-0005-0000-0000-0000F3490000}"/>
    <cellStyle name="40 % - Akzent2 2 3 4 6 2 2" xfId="9470" xr:uid="{00000000-0005-0000-0000-0000F4490000}"/>
    <cellStyle name="40 % - Akzent2 2 3 4 6 2 2 2" xfId="41802" xr:uid="{00000000-0005-0000-0000-0000F5490000}"/>
    <cellStyle name="40 % - Akzent2 2 3 4 6 2 3" xfId="30981" xr:uid="{00000000-0005-0000-0000-0000F6490000}"/>
    <cellStyle name="40 % - Akzent2 2 3 4 6 3" xfId="9471" xr:uid="{00000000-0005-0000-0000-0000F7490000}"/>
    <cellStyle name="40 % - Akzent2 2 3 4 6 3 2" xfId="36402" xr:uid="{00000000-0005-0000-0000-0000F8490000}"/>
    <cellStyle name="40 % - Akzent2 2 3 4 6 4" xfId="25580" xr:uid="{00000000-0005-0000-0000-0000F9490000}"/>
    <cellStyle name="40 % - Akzent2 2 3 4 7" xfId="9472" xr:uid="{00000000-0005-0000-0000-0000FA490000}"/>
    <cellStyle name="40 % - Akzent2 2 3 4 7 2" xfId="9473" xr:uid="{00000000-0005-0000-0000-0000FB490000}"/>
    <cellStyle name="40 % - Akzent2 2 3 4 7 2 2" xfId="9474" xr:uid="{00000000-0005-0000-0000-0000FC490000}"/>
    <cellStyle name="40 % - Akzent2 2 3 4 7 2 2 2" xfId="42476" xr:uid="{00000000-0005-0000-0000-0000FD490000}"/>
    <cellStyle name="40 % - Akzent2 2 3 4 7 2 3" xfId="31655" xr:uid="{00000000-0005-0000-0000-0000FE490000}"/>
    <cellStyle name="40 % - Akzent2 2 3 4 7 3" xfId="9475" xr:uid="{00000000-0005-0000-0000-0000FF490000}"/>
    <cellStyle name="40 % - Akzent2 2 3 4 7 3 2" xfId="37076" xr:uid="{00000000-0005-0000-0000-0000004A0000}"/>
    <cellStyle name="40 % - Akzent2 2 3 4 7 4" xfId="26254" xr:uid="{00000000-0005-0000-0000-0000014A0000}"/>
    <cellStyle name="40 % - Akzent2 2 3 4 8" xfId="9476" xr:uid="{00000000-0005-0000-0000-0000024A0000}"/>
    <cellStyle name="40 % - Akzent2 2 3 4 8 2" xfId="9477" xr:uid="{00000000-0005-0000-0000-0000034A0000}"/>
    <cellStyle name="40 % - Akzent2 2 3 4 8 2 2" xfId="9478" xr:uid="{00000000-0005-0000-0000-0000044A0000}"/>
    <cellStyle name="40 % - Akzent2 2 3 4 8 2 2 2" xfId="43169" xr:uid="{00000000-0005-0000-0000-0000054A0000}"/>
    <cellStyle name="40 % - Akzent2 2 3 4 8 2 3" xfId="32348" xr:uid="{00000000-0005-0000-0000-0000064A0000}"/>
    <cellStyle name="40 % - Akzent2 2 3 4 8 3" xfId="9479" xr:uid="{00000000-0005-0000-0000-0000074A0000}"/>
    <cellStyle name="40 % - Akzent2 2 3 4 8 3 2" xfId="37768" xr:uid="{00000000-0005-0000-0000-0000084A0000}"/>
    <cellStyle name="40 % - Akzent2 2 3 4 8 4" xfId="26947" xr:uid="{00000000-0005-0000-0000-0000094A0000}"/>
    <cellStyle name="40 % - Akzent2 2 3 4 9" xfId="9480" xr:uid="{00000000-0005-0000-0000-00000A4A0000}"/>
    <cellStyle name="40 % - Akzent2 2 3 4 9 2" xfId="9481" xr:uid="{00000000-0005-0000-0000-00000B4A0000}"/>
    <cellStyle name="40 % - Akzent2 2 3 4 9 2 2" xfId="38444" xr:uid="{00000000-0005-0000-0000-00000C4A0000}"/>
    <cellStyle name="40 % - Akzent2 2 3 4 9 3" xfId="27623" xr:uid="{00000000-0005-0000-0000-00000D4A0000}"/>
    <cellStyle name="40 % - Akzent2 2 3 5" xfId="9482" xr:uid="{00000000-0005-0000-0000-00000E4A0000}"/>
    <cellStyle name="40 % - Akzent2 2 3 5 2" xfId="9483" xr:uid="{00000000-0005-0000-0000-00000F4A0000}"/>
    <cellStyle name="40 % - Akzent2 2 3 5 2 2" xfId="9484" xr:uid="{00000000-0005-0000-0000-0000104A0000}"/>
    <cellStyle name="40 % - Akzent2 2 3 5 2 2 2" xfId="38727" xr:uid="{00000000-0005-0000-0000-0000114A0000}"/>
    <cellStyle name="40 % - Akzent2 2 3 5 2 3" xfId="27906" xr:uid="{00000000-0005-0000-0000-0000124A0000}"/>
    <cellStyle name="40 % - Akzent2 2 3 5 3" xfId="9485" xr:uid="{00000000-0005-0000-0000-0000134A0000}"/>
    <cellStyle name="40 % - Akzent2 2 3 5 3 2" xfId="33327" xr:uid="{00000000-0005-0000-0000-0000144A0000}"/>
    <cellStyle name="40 % - Akzent2 2 3 5 4" xfId="22505" xr:uid="{00000000-0005-0000-0000-0000154A0000}"/>
    <cellStyle name="40 % - Akzent2 2 3 6" xfId="9486" xr:uid="{00000000-0005-0000-0000-0000164A0000}"/>
    <cellStyle name="40 % - Akzent2 2 3 6 2" xfId="9487" xr:uid="{00000000-0005-0000-0000-0000174A0000}"/>
    <cellStyle name="40 % - Akzent2 2 3 6 2 2" xfId="9488" xr:uid="{00000000-0005-0000-0000-0000184A0000}"/>
    <cellStyle name="40 % - Akzent2 2 3 6 2 2 2" xfId="39385" xr:uid="{00000000-0005-0000-0000-0000194A0000}"/>
    <cellStyle name="40 % - Akzent2 2 3 6 2 3" xfId="28564" xr:uid="{00000000-0005-0000-0000-00001A4A0000}"/>
    <cellStyle name="40 % - Akzent2 2 3 6 3" xfId="9489" xr:uid="{00000000-0005-0000-0000-00001B4A0000}"/>
    <cellStyle name="40 % - Akzent2 2 3 6 3 2" xfId="33985" xr:uid="{00000000-0005-0000-0000-00001C4A0000}"/>
    <cellStyle name="40 % - Akzent2 2 3 6 4" xfId="23163" xr:uid="{00000000-0005-0000-0000-00001D4A0000}"/>
    <cellStyle name="40 % - Akzent2 2 3 7" xfId="9490" xr:uid="{00000000-0005-0000-0000-00001E4A0000}"/>
    <cellStyle name="40 % - Akzent2 2 3 7 2" xfId="9491" xr:uid="{00000000-0005-0000-0000-00001F4A0000}"/>
    <cellStyle name="40 % - Akzent2 2 3 7 2 2" xfId="9492" xr:uid="{00000000-0005-0000-0000-0000204A0000}"/>
    <cellStyle name="40 % - Akzent2 2 3 7 2 2 2" xfId="40059" xr:uid="{00000000-0005-0000-0000-0000214A0000}"/>
    <cellStyle name="40 % - Akzent2 2 3 7 2 3" xfId="29238" xr:uid="{00000000-0005-0000-0000-0000224A0000}"/>
    <cellStyle name="40 % - Akzent2 2 3 7 3" xfId="9493" xr:uid="{00000000-0005-0000-0000-0000234A0000}"/>
    <cellStyle name="40 % - Akzent2 2 3 7 3 2" xfId="34659" xr:uid="{00000000-0005-0000-0000-0000244A0000}"/>
    <cellStyle name="40 % - Akzent2 2 3 7 4" xfId="23837" xr:uid="{00000000-0005-0000-0000-0000254A0000}"/>
    <cellStyle name="40 % - Akzent2 2 3 8" xfId="9494" xr:uid="{00000000-0005-0000-0000-0000264A0000}"/>
    <cellStyle name="40 % - Akzent2 2 3 8 2" xfId="9495" xr:uid="{00000000-0005-0000-0000-0000274A0000}"/>
    <cellStyle name="40 % - Akzent2 2 3 8 2 2" xfId="9496" xr:uid="{00000000-0005-0000-0000-0000284A0000}"/>
    <cellStyle name="40 % - Akzent2 2 3 8 2 2 2" xfId="40733" xr:uid="{00000000-0005-0000-0000-0000294A0000}"/>
    <cellStyle name="40 % - Akzent2 2 3 8 2 3" xfId="29912" xr:uid="{00000000-0005-0000-0000-00002A4A0000}"/>
    <cellStyle name="40 % - Akzent2 2 3 8 3" xfId="9497" xr:uid="{00000000-0005-0000-0000-00002B4A0000}"/>
    <cellStyle name="40 % - Akzent2 2 3 8 3 2" xfId="35333" xr:uid="{00000000-0005-0000-0000-00002C4A0000}"/>
    <cellStyle name="40 % - Akzent2 2 3 8 4" xfId="24511" xr:uid="{00000000-0005-0000-0000-00002D4A0000}"/>
    <cellStyle name="40 % - Akzent2 2 3 9" xfId="9498" xr:uid="{00000000-0005-0000-0000-00002E4A0000}"/>
    <cellStyle name="40 % - Akzent2 2 3 9 2" xfId="9499" xr:uid="{00000000-0005-0000-0000-00002F4A0000}"/>
    <cellStyle name="40 % - Akzent2 2 3 9 2 2" xfId="9500" xr:uid="{00000000-0005-0000-0000-0000304A0000}"/>
    <cellStyle name="40 % - Akzent2 2 3 9 2 2 2" xfId="41407" xr:uid="{00000000-0005-0000-0000-0000314A0000}"/>
    <cellStyle name="40 % - Akzent2 2 3 9 2 3" xfId="30586" xr:uid="{00000000-0005-0000-0000-0000324A0000}"/>
    <cellStyle name="40 % - Akzent2 2 3 9 3" xfId="9501" xr:uid="{00000000-0005-0000-0000-0000334A0000}"/>
    <cellStyle name="40 % - Akzent2 2 3 9 3 2" xfId="36007" xr:uid="{00000000-0005-0000-0000-0000344A0000}"/>
    <cellStyle name="40 % - Akzent2 2 3 9 4" xfId="25185" xr:uid="{00000000-0005-0000-0000-0000354A0000}"/>
    <cellStyle name="40 % - Akzent2 2 4" xfId="9502" xr:uid="{00000000-0005-0000-0000-0000364A0000}"/>
    <cellStyle name="40 % - Akzent2 2 4 10" xfId="9503" xr:uid="{00000000-0005-0000-0000-0000374A0000}"/>
    <cellStyle name="40 % - Akzent2 2 4 10 2" xfId="9504" xr:uid="{00000000-0005-0000-0000-0000384A0000}"/>
    <cellStyle name="40 % - Akzent2 2 4 10 2 2" xfId="38116" xr:uid="{00000000-0005-0000-0000-0000394A0000}"/>
    <cellStyle name="40 % - Akzent2 2 4 10 3" xfId="27295" xr:uid="{00000000-0005-0000-0000-00003A4A0000}"/>
    <cellStyle name="40 % - Akzent2 2 4 11" xfId="9505" xr:uid="{00000000-0005-0000-0000-00003B4A0000}"/>
    <cellStyle name="40 % - Akzent2 2 4 11 2" xfId="32716" xr:uid="{00000000-0005-0000-0000-00003C4A0000}"/>
    <cellStyle name="40 % - Akzent2 2 4 12" xfId="21894" xr:uid="{00000000-0005-0000-0000-00003D4A0000}"/>
    <cellStyle name="40 % - Akzent2 2 4 2" xfId="9506" xr:uid="{00000000-0005-0000-0000-00003E4A0000}"/>
    <cellStyle name="40 % - Akzent2 2 4 2 10" xfId="9507" xr:uid="{00000000-0005-0000-0000-00003F4A0000}"/>
    <cellStyle name="40 % - Akzent2 2 4 2 10 2" xfId="33111" xr:uid="{00000000-0005-0000-0000-0000404A0000}"/>
    <cellStyle name="40 % - Akzent2 2 4 2 11" xfId="22289" xr:uid="{00000000-0005-0000-0000-0000414A0000}"/>
    <cellStyle name="40 % - Akzent2 2 4 2 2" xfId="9508" xr:uid="{00000000-0005-0000-0000-0000424A0000}"/>
    <cellStyle name="40 % - Akzent2 2 4 2 2 2" xfId="9509" xr:uid="{00000000-0005-0000-0000-0000434A0000}"/>
    <cellStyle name="40 % - Akzent2 2 4 2 2 2 2" xfId="9510" xr:uid="{00000000-0005-0000-0000-0000444A0000}"/>
    <cellStyle name="40 % - Akzent2 2 4 2 2 2 2 2" xfId="39189" xr:uid="{00000000-0005-0000-0000-0000454A0000}"/>
    <cellStyle name="40 % - Akzent2 2 4 2 2 2 3" xfId="28368" xr:uid="{00000000-0005-0000-0000-0000464A0000}"/>
    <cellStyle name="40 % - Akzent2 2 4 2 2 3" xfId="9511" xr:uid="{00000000-0005-0000-0000-0000474A0000}"/>
    <cellStyle name="40 % - Akzent2 2 4 2 2 3 2" xfId="33789" xr:uid="{00000000-0005-0000-0000-0000484A0000}"/>
    <cellStyle name="40 % - Akzent2 2 4 2 2 4" xfId="22967" xr:uid="{00000000-0005-0000-0000-0000494A0000}"/>
    <cellStyle name="40 % - Akzent2 2 4 2 3" xfId="9512" xr:uid="{00000000-0005-0000-0000-00004A4A0000}"/>
    <cellStyle name="40 % - Akzent2 2 4 2 3 2" xfId="9513" xr:uid="{00000000-0005-0000-0000-00004B4A0000}"/>
    <cellStyle name="40 % - Akzent2 2 4 2 3 2 2" xfId="9514" xr:uid="{00000000-0005-0000-0000-00004C4A0000}"/>
    <cellStyle name="40 % - Akzent2 2 4 2 3 2 2 2" xfId="39847" xr:uid="{00000000-0005-0000-0000-00004D4A0000}"/>
    <cellStyle name="40 % - Akzent2 2 4 2 3 2 3" xfId="29026" xr:uid="{00000000-0005-0000-0000-00004E4A0000}"/>
    <cellStyle name="40 % - Akzent2 2 4 2 3 3" xfId="9515" xr:uid="{00000000-0005-0000-0000-00004F4A0000}"/>
    <cellStyle name="40 % - Akzent2 2 4 2 3 3 2" xfId="34447" xr:uid="{00000000-0005-0000-0000-0000504A0000}"/>
    <cellStyle name="40 % - Akzent2 2 4 2 3 4" xfId="23625" xr:uid="{00000000-0005-0000-0000-0000514A0000}"/>
    <cellStyle name="40 % - Akzent2 2 4 2 4" xfId="9516" xr:uid="{00000000-0005-0000-0000-0000524A0000}"/>
    <cellStyle name="40 % - Akzent2 2 4 2 4 2" xfId="9517" xr:uid="{00000000-0005-0000-0000-0000534A0000}"/>
    <cellStyle name="40 % - Akzent2 2 4 2 4 2 2" xfId="9518" xr:uid="{00000000-0005-0000-0000-0000544A0000}"/>
    <cellStyle name="40 % - Akzent2 2 4 2 4 2 2 2" xfId="40521" xr:uid="{00000000-0005-0000-0000-0000554A0000}"/>
    <cellStyle name="40 % - Akzent2 2 4 2 4 2 3" xfId="29700" xr:uid="{00000000-0005-0000-0000-0000564A0000}"/>
    <cellStyle name="40 % - Akzent2 2 4 2 4 3" xfId="9519" xr:uid="{00000000-0005-0000-0000-0000574A0000}"/>
    <cellStyle name="40 % - Akzent2 2 4 2 4 3 2" xfId="35121" xr:uid="{00000000-0005-0000-0000-0000584A0000}"/>
    <cellStyle name="40 % - Akzent2 2 4 2 4 4" xfId="24299" xr:uid="{00000000-0005-0000-0000-0000594A0000}"/>
    <cellStyle name="40 % - Akzent2 2 4 2 5" xfId="9520" xr:uid="{00000000-0005-0000-0000-00005A4A0000}"/>
    <cellStyle name="40 % - Akzent2 2 4 2 5 2" xfId="9521" xr:uid="{00000000-0005-0000-0000-00005B4A0000}"/>
    <cellStyle name="40 % - Akzent2 2 4 2 5 2 2" xfId="9522" xr:uid="{00000000-0005-0000-0000-00005C4A0000}"/>
    <cellStyle name="40 % - Akzent2 2 4 2 5 2 2 2" xfId="41195" xr:uid="{00000000-0005-0000-0000-00005D4A0000}"/>
    <cellStyle name="40 % - Akzent2 2 4 2 5 2 3" xfId="30374" xr:uid="{00000000-0005-0000-0000-00005E4A0000}"/>
    <cellStyle name="40 % - Akzent2 2 4 2 5 3" xfId="9523" xr:uid="{00000000-0005-0000-0000-00005F4A0000}"/>
    <cellStyle name="40 % - Akzent2 2 4 2 5 3 2" xfId="35795" xr:uid="{00000000-0005-0000-0000-0000604A0000}"/>
    <cellStyle name="40 % - Akzent2 2 4 2 5 4" xfId="24973" xr:uid="{00000000-0005-0000-0000-0000614A0000}"/>
    <cellStyle name="40 % - Akzent2 2 4 2 6" xfId="9524" xr:uid="{00000000-0005-0000-0000-0000624A0000}"/>
    <cellStyle name="40 % - Akzent2 2 4 2 6 2" xfId="9525" xr:uid="{00000000-0005-0000-0000-0000634A0000}"/>
    <cellStyle name="40 % - Akzent2 2 4 2 6 2 2" xfId="9526" xr:uid="{00000000-0005-0000-0000-0000644A0000}"/>
    <cellStyle name="40 % - Akzent2 2 4 2 6 2 2 2" xfId="41869" xr:uid="{00000000-0005-0000-0000-0000654A0000}"/>
    <cellStyle name="40 % - Akzent2 2 4 2 6 2 3" xfId="31048" xr:uid="{00000000-0005-0000-0000-0000664A0000}"/>
    <cellStyle name="40 % - Akzent2 2 4 2 6 3" xfId="9527" xr:uid="{00000000-0005-0000-0000-0000674A0000}"/>
    <cellStyle name="40 % - Akzent2 2 4 2 6 3 2" xfId="36469" xr:uid="{00000000-0005-0000-0000-0000684A0000}"/>
    <cellStyle name="40 % - Akzent2 2 4 2 6 4" xfId="25647" xr:uid="{00000000-0005-0000-0000-0000694A0000}"/>
    <cellStyle name="40 % - Akzent2 2 4 2 7" xfId="9528" xr:uid="{00000000-0005-0000-0000-00006A4A0000}"/>
    <cellStyle name="40 % - Akzent2 2 4 2 7 2" xfId="9529" xr:uid="{00000000-0005-0000-0000-00006B4A0000}"/>
    <cellStyle name="40 % - Akzent2 2 4 2 7 2 2" xfId="9530" xr:uid="{00000000-0005-0000-0000-00006C4A0000}"/>
    <cellStyle name="40 % - Akzent2 2 4 2 7 2 2 2" xfId="42543" xr:uid="{00000000-0005-0000-0000-00006D4A0000}"/>
    <cellStyle name="40 % - Akzent2 2 4 2 7 2 3" xfId="31722" xr:uid="{00000000-0005-0000-0000-00006E4A0000}"/>
    <cellStyle name="40 % - Akzent2 2 4 2 7 3" xfId="9531" xr:uid="{00000000-0005-0000-0000-00006F4A0000}"/>
    <cellStyle name="40 % - Akzent2 2 4 2 7 3 2" xfId="37143" xr:uid="{00000000-0005-0000-0000-0000704A0000}"/>
    <cellStyle name="40 % - Akzent2 2 4 2 7 4" xfId="26321" xr:uid="{00000000-0005-0000-0000-0000714A0000}"/>
    <cellStyle name="40 % - Akzent2 2 4 2 8" xfId="9532" xr:uid="{00000000-0005-0000-0000-0000724A0000}"/>
    <cellStyle name="40 % - Akzent2 2 4 2 8 2" xfId="9533" xr:uid="{00000000-0005-0000-0000-0000734A0000}"/>
    <cellStyle name="40 % - Akzent2 2 4 2 8 2 2" xfId="9534" xr:uid="{00000000-0005-0000-0000-0000744A0000}"/>
    <cellStyle name="40 % - Akzent2 2 4 2 8 2 2 2" xfId="43236" xr:uid="{00000000-0005-0000-0000-0000754A0000}"/>
    <cellStyle name="40 % - Akzent2 2 4 2 8 2 3" xfId="32415" xr:uid="{00000000-0005-0000-0000-0000764A0000}"/>
    <cellStyle name="40 % - Akzent2 2 4 2 8 3" xfId="9535" xr:uid="{00000000-0005-0000-0000-0000774A0000}"/>
    <cellStyle name="40 % - Akzent2 2 4 2 8 3 2" xfId="37835" xr:uid="{00000000-0005-0000-0000-0000784A0000}"/>
    <cellStyle name="40 % - Akzent2 2 4 2 8 4" xfId="27014" xr:uid="{00000000-0005-0000-0000-0000794A0000}"/>
    <cellStyle name="40 % - Akzent2 2 4 2 9" xfId="9536" xr:uid="{00000000-0005-0000-0000-00007A4A0000}"/>
    <cellStyle name="40 % - Akzent2 2 4 2 9 2" xfId="9537" xr:uid="{00000000-0005-0000-0000-00007B4A0000}"/>
    <cellStyle name="40 % - Akzent2 2 4 2 9 2 2" xfId="38511" xr:uid="{00000000-0005-0000-0000-00007C4A0000}"/>
    <cellStyle name="40 % - Akzent2 2 4 2 9 3" xfId="27690" xr:uid="{00000000-0005-0000-0000-00007D4A0000}"/>
    <cellStyle name="40 % - Akzent2 2 4 3" xfId="9538" xr:uid="{00000000-0005-0000-0000-00007E4A0000}"/>
    <cellStyle name="40 % - Akzent2 2 4 3 2" xfId="9539" xr:uid="{00000000-0005-0000-0000-00007F4A0000}"/>
    <cellStyle name="40 % - Akzent2 2 4 3 2 2" xfId="9540" xr:uid="{00000000-0005-0000-0000-0000804A0000}"/>
    <cellStyle name="40 % - Akzent2 2 4 3 2 2 2" xfId="38794" xr:uid="{00000000-0005-0000-0000-0000814A0000}"/>
    <cellStyle name="40 % - Akzent2 2 4 3 2 3" xfId="27973" xr:uid="{00000000-0005-0000-0000-0000824A0000}"/>
    <cellStyle name="40 % - Akzent2 2 4 3 3" xfId="9541" xr:uid="{00000000-0005-0000-0000-0000834A0000}"/>
    <cellStyle name="40 % - Akzent2 2 4 3 3 2" xfId="33394" xr:uid="{00000000-0005-0000-0000-0000844A0000}"/>
    <cellStyle name="40 % - Akzent2 2 4 3 4" xfId="22572" xr:uid="{00000000-0005-0000-0000-0000854A0000}"/>
    <cellStyle name="40 % - Akzent2 2 4 4" xfId="9542" xr:uid="{00000000-0005-0000-0000-0000864A0000}"/>
    <cellStyle name="40 % - Akzent2 2 4 4 2" xfId="9543" xr:uid="{00000000-0005-0000-0000-0000874A0000}"/>
    <cellStyle name="40 % - Akzent2 2 4 4 2 2" xfId="9544" xr:uid="{00000000-0005-0000-0000-0000884A0000}"/>
    <cellStyle name="40 % - Akzent2 2 4 4 2 2 2" xfId="39452" xr:uid="{00000000-0005-0000-0000-0000894A0000}"/>
    <cellStyle name="40 % - Akzent2 2 4 4 2 3" xfId="28631" xr:uid="{00000000-0005-0000-0000-00008A4A0000}"/>
    <cellStyle name="40 % - Akzent2 2 4 4 3" xfId="9545" xr:uid="{00000000-0005-0000-0000-00008B4A0000}"/>
    <cellStyle name="40 % - Akzent2 2 4 4 3 2" xfId="34052" xr:uid="{00000000-0005-0000-0000-00008C4A0000}"/>
    <cellStyle name="40 % - Akzent2 2 4 4 4" xfId="23230" xr:uid="{00000000-0005-0000-0000-00008D4A0000}"/>
    <cellStyle name="40 % - Akzent2 2 4 5" xfId="9546" xr:uid="{00000000-0005-0000-0000-00008E4A0000}"/>
    <cellStyle name="40 % - Akzent2 2 4 5 2" xfId="9547" xr:uid="{00000000-0005-0000-0000-00008F4A0000}"/>
    <cellStyle name="40 % - Akzent2 2 4 5 2 2" xfId="9548" xr:uid="{00000000-0005-0000-0000-0000904A0000}"/>
    <cellStyle name="40 % - Akzent2 2 4 5 2 2 2" xfId="40126" xr:uid="{00000000-0005-0000-0000-0000914A0000}"/>
    <cellStyle name="40 % - Akzent2 2 4 5 2 3" xfId="29305" xr:uid="{00000000-0005-0000-0000-0000924A0000}"/>
    <cellStyle name="40 % - Akzent2 2 4 5 3" xfId="9549" xr:uid="{00000000-0005-0000-0000-0000934A0000}"/>
    <cellStyle name="40 % - Akzent2 2 4 5 3 2" xfId="34726" xr:uid="{00000000-0005-0000-0000-0000944A0000}"/>
    <cellStyle name="40 % - Akzent2 2 4 5 4" xfId="23904" xr:uid="{00000000-0005-0000-0000-0000954A0000}"/>
    <cellStyle name="40 % - Akzent2 2 4 6" xfId="9550" xr:uid="{00000000-0005-0000-0000-0000964A0000}"/>
    <cellStyle name="40 % - Akzent2 2 4 6 2" xfId="9551" xr:uid="{00000000-0005-0000-0000-0000974A0000}"/>
    <cellStyle name="40 % - Akzent2 2 4 6 2 2" xfId="9552" xr:uid="{00000000-0005-0000-0000-0000984A0000}"/>
    <cellStyle name="40 % - Akzent2 2 4 6 2 2 2" xfId="40800" xr:uid="{00000000-0005-0000-0000-0000994A0000}"/>
    <cellStyle name="40 % - Akzent2 2 4 6 2 3" xfId="29979" xr:uid="{00000000-0005-0000-0000-00009A4A0000}"/>
    <cellStyle name="40 % - Akzent2 2 4 6 3" xfId="9553" xr:uid="{00000000-0005-0000-0000-00009B4A0000}"/>
    <cellStyle name="40 % - Akzent2 2 4 6 3 2" xfId="35400" xr:uid="{00000000-0005-0000-0000-00009C4A0000}"/>
    <cellStyle name="40 % - Akzent2 2 4 6 4" xfId="24578" xr:uid="{00000000-0005-0000-0000-00009D4A0000}"/>
    <cellStyle name="40 % - Akzent2 2 4 7" xfId="9554" xr:uid="{00000000-0005-0000-0000-00009E4A0000}"/>
    <cellStyle name="40 % - Akzent2 2 4 7 2" xfId="9555" xr:uid="{00000000-0005-0000-0000-00009F4A0000}"/>
    <cellStyle name="40 % - Akzent2 2 4 7 2 2" xfId="9556" xr:uid="{00000000-0005-0000-0000-0000A04A0000}"/>
    <cellStyle name="40 % - Akzent2 2 4 7 2 2 2" xfId="41474" xr:uid="{00000000-0005-0000-0000-0000A14A0000}"/>
    <cellStyle name="40 % - Akzent2 2 4 7 2 3" xfId="30653" xr:uid="{00000000-0005-0000-0000-0000A24A0000}"/>
    <cellStyle name="40 % - Akzent2 2 4 7 3" xfId="9557" xr:uid="{00000000-0005-0000-0000-0000A34A0000}"/>
    <cellStyle name="40 % - Akzent2 2 4 7 3 2" xfId="36074" xr:uid="{00000000-0005-0000-0000-0000A44A0000}"/>
    <cellStyle name="40 % - Akzent2 2 4 7 4" xfId="25252" xr:uid="{00000000-0005-0000-0000-0000A54A0000}"/>
    <cellStyle name="40 % - Akzent2 2 4 8" xfId="9558" xr:uid="{00000000-0005-0000-0000-0000A64A0000}"/>
    <cellStyle name="40 % - Akzent2 2 4 8 2" xfId="9559" xr:uid="{00000000-0005-0000-0000-0000A74A0000}"/>
    <cellStyle name="40 % - Akzent2 2 4 8 2 2" xfId="9560" xr:uid="{00000000-0005-0000-0000-0000A84A0000}"/>
    <cellStyle name="40 % - Akzent2 2 4 8 2 2 2" xfId="42148" xr:uid="{00000000-0005-0000-0000-0000A94A0000}"/>
    <cellStyle name="40 % - Akzent2 2 4 8 2 3" xfId="31327" xr:uid="{00000000-0005-0000-0000-0000AA4A0000}"/>
    <cellStyle name="40 % - Akzent2 2 4 8 3" xfId="9561" xr:uid="{00000000-0005-0000-0000-0000AB4A0000}"/>
    <cellStyle name="40 % - Akzent2 2 4 8 3 2" xfId="36748" xr:uid="{00000000-0005-0000-0000-0000AC4A0000}"/>
    <cellStyle name="40 % - Akzent2 2 4 8 4" xfId="25926" xr:uid="{00000000-0005-0000-0000-0000AD4A0000}"/>
    <cellStyle name="40 % - Akzent2 2 4 9" xfId="9562" xr:uid="{00000000-0005-0000-0000-0000AE4A0000}"/>
    <cellStyle name="40 % - Akzent2 2 4 9 2" xfId="9563" xr:uid="{00000000-0005-0000-0000-0000AF4A0000}"/>
    <cellStyle name="40 % - Akzent2 2 4 9 2 2" xfId="9564" xr:uid="{00000000-0005-0000-0000-0000B04A0000}"/>
    <cellStyle name="40 % - Akzent2 2 4 9 2 2 2" xfId="42841" xr:uid="{00000000-0005-0000-0000-0000B14A0000}"/>
    <cellStyle name="40 % - Akzent2 2 4 9 2 3" xfId="32020" xr:uid="{00000000-0005-0000-0000-0000B24A0000}"/>
    <cellStyle name="40 % - Akzent2 2 4 9 3" xfId="9565" xr:uid="{00000000-0005-0000-0000-0000B34A0000}"/>
    <cellStyle name="40 % - Akzent2 2 4 9 3 2" xfId="37440" xr:uid="{00000000-0005-0000-0000-0000B44A0000}"/>
    <cellStyle name="40 % - Akzent2 2 4 9 4" xfId="26619" xr:uid="{00000000-0005-0000-0000-0000B54A0000}"/>
    <cellStyle name="40 % - Akzent2 2 5" xfId="9566" xr:uid="{00000000-0005-0000-0000-0000B64A0000}"/>
    <cellStyle name="40 % - Akzent2 2 5 10" xfId="9567" xr:uid="{00000000-0005-0000-0000-0000B74A0000}"/>
    <cellStyle name="40 % - Akzent2 2 5 10 2" xfId="32848" xr:uid="{00000000-0005-0000-0000-0000B84A0000}"/>
    <cellStyle name="40 % - Akzent2 2 5 11" xfId="22026" xr:uid="{00000000-0005-0000-0000-0000B94A0000}"/>
    <cellStyle name="40 % - Akzent2 2 5 2" xfId="9568" xr:uid="{00000000-0005-0000-0000-0000BA4A0000}"/>
    <cellStyle name="40 % - Akzent2 2 5 2 2" xfId="9569" xr:uid="{00000000-0005-0000-0000-0000BB4A0000}"/>
    <cellStyle name="40 % - Akzent2 2 5 2 2 2" xfId="9570" xr:uid="{00000000-0005-0000-0000-0000BC4A0000}"/>
    <cellStyle name="40 % - Akzent2 2 5 2 2 2 2" xfId="38926" xr:uid="{00000000-0005-0000-0000-0000BD4A0000}"/>
    <cellStyle name="40 % - Akzent2 2 5 2 2 3" xfId="28105" xr:uid="{00000000-0005-0000-0000-0000BE4A0000}"/>
    <cellStyle name="40 % - Akzent2 2 5 2 3" xfId="9571" xr:uid="{00000000-0005-0000-0000-0000BF4A0000}"/>
    <cellStyle name="40 % - Akzent2 2 5 2 3 2" xfId="33526" xr:uid="{00000000-0005-0000-0000-0000C04A0000}"/>
    <cellStyle name="40 % - Akzent2 2 5 2 4" xfId="22704" xr:uid="{00000000-0005-0000-0000-0000C14A0000}"/>
    <cellStyle name="40 % - Akzent2 2 5 3" xfId="9572" xr:uid="{00000000-0005-0000-0000-0000C24A0000}"/>
    <cellStyle name="40 % - Akzent2 2 5 3 2" xfId="9573" xr:uid="{00000000-0005-0000-0000-0000C34A0000}"/>
    <cellStyle name="40 % - Akzent2 2 5 3 2 2" xfId="9574" xr:uid="{00000000-0005-0000-0000-0000C44A0000}"/>
    <cellStyle name="40 % - Akzent2 2 5 3 2 2 2" xfId="39584" xr:uid="{00000000-0005-0000-0000-0000C54A0000}"/>
    <cellStyle name="40 % - Akzent2 2 5 3 2 3" xfId="28763" xr:uid="{00000000-0005-0000-0000-0000C64A0000}"/>
    <cellStyle name="40 % - Akzent2 2 5 3 3" xfId="9575" xr:uid="{00000000-0005-0000-0000-0000C74A0000}"/>
    <cellStyle name="40 % - Akzent2 2 5 3 3 2" xfId="34184" xr:uid="{00000000-0005-0000-0000-0000C84A0000}"/>
    <cellStyle name="40 % - Akzent2 2 5 3 4" xfId="23362" xr:uid="{00000000-0005-0000-0000-0000C94A0000}"/>
    <cellStyle name="40 % - Akzent2 2 5 4" xfId="9576" xr:uid="{00000000-0005-0000-0000-0000CA4A0000}"/>
    <cellStyle name="40 % - Akzent2 2 5 4 2" xfId="9577" xr:uid="{00000000-0005-0000-0000-0000CB4A0000}"/>
    <cellStyle name="40 % - Akzent2 2 5 4 2 2" xfId="9578" xr:uid="{00000000-0005-0000-0000-0000CC4A0000}"/>
    <cellStyle name="40 % - Akzent2 2 5 4 2 2 2" xfId="40258" xr:uid="{00000000-0005-0000-0000-0000CD4A0000}"/>
    <cellStyle name="40 % - Akzent2 2 5 4 2 3" xfId="29437" xr:uid="{00000000-0005-0000-0000-0000CE4A0000}"/>
    <cellStyle name="40 % - Akzent2 2 5 4 3" xfId="9579" xr:uid="{00000000-0005-0000-0000-0000CF4A0000}"/>
    <cellStyle name="40 % - Akzent2 2 5 4 3 2" xfId="34858" xr:uid="{00000000-0005-0000-0000-0000D04A0000}"/>
    <cellStyle name="40 % - Akzent2 2 5 4 4" xfId="24036" xr:uid="{00000000-0005-0000-0000-0000D14A0000}"/>
    <cellStyle name="40 % - Akzent2 2 5 5" xfId="9580" xr:uid="{00000000-0005-0000-0000-0000D24A0000}"/>
    <cellStyle name="40 % - Akzent2 2 5 5 2" xfId="9581" xr:uid="{00000000-0005-0000-0000-0000D34A0000}"/>
    <cellStyle name="40 % - Akzent2 2 5 5 2 2" xfId="9582" xr:uid="{00000000-0005-0000-0000-0000D44A0000}"/>
    <cellStyle name="40 % - Akzent2 2 5 5 2 2 2" xfId="40932" xr:uid="{00000000-0005-0000-0000-0000D54A0000}"/>
    <cellStyle name="40 % - Akzent2 2 5 5 2 3" xfId="30111" xr:uid="{00000000-0005-0000-0000-0000D64A0000}"/>
    <cellStyle name="40 % - Akzent2 2 5 5 3" xfId="9583" xr:uid="{00000000-0005-0000-0000-0000D74A0000}"/>
    <cellStyle name="40 % - Akzent2 2 5 5 3 2" xfId="35532" xr:uid="{00000000-0005-0000-0000-0000D84A0000}"/>
    <cellStyle name="40 % - Akzent2 2 5 5 4" xfId="24710" xr:uid="{00000000-0005-0000-0000-0000D94A0000}"/>
    <cellStyle name="40 % - Akzent2 2 5 6" xfId="9584" xr:uid="{00000000-0005-0000-0000-0000DA4A0000}"/>
    <cellStyle name="40 % - Akzent2 2 5 6 2" xfId="9585" xr:uid="{00000000-0005-0000-0000-0000DB4A0000}"/>
    <cellStyle name="40 % - Akzent2 2 5 6 2 2" xfId="9586" xr:uid="{00000000-0005-0000-0000-0000DC4A0000}"/>
    <cellStyle name="40 % - Akzent2 2 5 6 2 2 2" xfId="41606" xr:uid="{00000000-0005-0000-0000-0000DD4A0000}"/>
    <cellStyle name="40 % - Akzent2 2 5 6 2 3" xfId="30785" xr:uid="{00000000-0005-0000-0000-0000DE4A0000}"/>
    <cellStyle name="40 % - Akzent2 2 5 6 3" xfId="9587" xr:uid="{00000000-0005-0000-0000-0000DF4A0000}"/>
    <cellStyle name="40 % - Akzent2 2 5 6 3 2" xfId="36206" xr:uid="{00000000-0005-0000-0000-0000E04A0000}"/>
    <cellStyle name="40 % - Akzent2 2 5 6 4" xfId="25384" xr:uid="{00000000-0005-0000-0000-0000E14A0000}"/>
    <cellStyle name="40 % - Akzent2 2 5 7" xfId="9588" xr:uid="{00000000-0005-0000-0000-0000E24A0000}"/>
    <cellStyle name="40 % - Akzent2 2 5 7 2" xfId="9589" xr:uid="{00000000-0005-0000-0000-0000E34A0000}"/>
    <cellStyle name="40 % - Akzent2 2 5 7 2 2" xfId="9590" xr:uid="{00000000-0005-0000-0000-0000E44A0000}"/>
    <cellStyle name="40 % - Akzent2 2 5 7 2 2 2" xfId="42280" xr:uid="{00000000-0005-0000-0000-0000E54A0000}"/>
    <cellStyle name="40 % - Akzent2 2 5 7 2 3" xfId="31459" xr:uid="{00000000-0005-0000-0000-0000E64A0000}"/>
    <cellStyle name="40 % - Akzent2 2 5 7 3" xfId="9591" xr:uid="{00000000-0005-0000-0000-0000E74A0000}"/>
    <cellStyle name="40 % - Akzent2 2 5 7 3 2" xfId="36880" xr:uid="{00000000-0005-0000-0000-0000E84A0000}"/>
    <cellStyle name="40 % - Akzent2 2 5 7 4" xfId="26058" xr:uid="{00000000-0005-0000-0000-0000E94A0000}"/>
    <cellStyle name="40 % - Akzent2 2 5 8" xfId="9592" xr:uid="{00000000-0005-0000-0000-0000EA4A0000}"/>
    <cellStyle name="40 % - Akzent2 2 5 8 2" xfId="9593" xr:uid="{00000000-0005-0000-0000-0000EB4A0000}"/>
    <cellStyle name="40 % - Akzent2 2 5 8 2 2" xfId="9594" xr:uid="{00000000-0005-0000-0000-0000EC4A0000}"/>
    <cellStyle name="40 % - Akzent2 2 5 8 2 2 2" xfId="42973" xr:uid="{00000000-0005-0000-0000-0000ED4A0000}"/>
    <cellStyle name="40 % - Akzent2 2 5 8 2 3" xfId="32152" xr:uid="{00000000-0005-0000-0000-0000EE4A0000}"/>
    <cellStyle name="40 % - Akzent2 2 5 8 3" xfId="9595" xr:uid="{00000000-0005-0000-0000-0000EF4A0000}"/>
    <cellStyle name="40 % - Akzent2 2 5 8 3 2" xfId="37572" xr:uid="{00000000-0005-0000-0000-0000F04A0000}"/>
    <cellStyle name="40 % - Akzent2 2 5 8 4" xfId="26751" xr:uid="{00000000-0005-0000-0000-0000F14A0000}"/>
    <cellStyle name="40 % - Akzent2 2 5 9" xfId="9596" xr:uid="{00000000-0005-0000-0000-0000F24A0000}"/>
    <cellStyle name="40 % - Akzent2 2 5 9 2" xfId="9597" xr:uid="{00000000-0005-0000-0000-0000F34A0000}"/>
    <cellStyle name="40 % - Akzent2 2 5 9 2 2" xfId="38248" xr:uid="{00000000-0005-0000-0000-0000F44A0000}"/>
    <cellStyle name="40 % - Akzent2 2 5 9 3" xfId="27427" xr:uid="{00000000-0005-0000-0000-0000F54A0000}"/>
    <cellStyle name="40 % - Akzent2 2 6" xfId="9598" xr:uid="{00000000-0005-0000-0000-0000F64A0000}"/>
    <cellStyle name="40 % - Akzent2 2 6 10" xfId="9599" xr:uid="{00000000-0005-0000-0000-0000F74A0000}"/>
    <cellStyle name="40 % - Akzent2 2 6 10 2" xfId="32979" xr:uid="{00000000-0005-0000-0000-0000F84A0000}"/>
    <cellStyle name="40 % - Akzent2 2 6 11" xfId="22157" xr:uid="{00000000-0005-0000-0000-0000F94A0000}"/>
    <cellStyle name="40 % - Akzent2 2 6 2" xfId="9600" xr:uid="{00000000-0005-0000-0000-0000FA4A0000}"/>
    <cellStyle name="40 % - Akzent2 2 6 2 2" xfId="9601" xr:uid="{00000000-0005-0000-0000-0000FB4A0000}"/>
    <cellStyle name="40 % - Akzent2 2 6 2 2 2" xfId="9602" xr:uid="{00000000-0005-0000-0000-0000FC4A0000}"/>
    <cellStyle name="40 % - Akzent2 2 6 2 2 2 2" xfId="39057" xr:uid="{00000000-0005-0000-0000-0000FD4A0000}"/>
    <cellStyle name="40 % - Akzent2 2 6 2 2 3" xfId="28236" xr:uid="{00000000-0005-0000-0000-0000FE4A0000}"/>
    <cellStyle name="40 % - Akzent2 2 6 2 3" xfId="9603" xr:uid="{00000000-0005-0000-0000-0000FF4A0000}"/>
    <cellStyle name="40 % - Akzent2 2 6 2 3 2" xfId="33657" xr:uid="{00000000-0005-0000-0000-0000004B0000}"/>
    <cellStyle name="40 % - Akzent2 2 6 2 4" xfId="22835" xr:uid="{00000000-0005-0000-0000-0000014B0000}"/>
    <cellStyle name="40 % - Akzent2 2 6 3" xfId="9604" xr:uid="{00000000-0005-0000-0000-0000024B0000}"/>
    <cellStyle name="40 % - Akzent2 2 6 3 2" xfId="9605" xr:uid="{00000000-0005-0000-0000-0000034B0000}"/>
    <cellStyle name="40 % - Akzent2 2 6 3 2 2" xfId="9606" xr:uid="{00000000-0005-0000-0000-0000044B0000}"/>
    <cellStyle name="40 % - Akzent2 2 6 3 2 2 2" xfId="39715" xr:uid="{00000000-0005-0000-0000-0000054B0000}"/>
    <cellStyle name="40 % - Akzent2 2 6 3 2 3" xfId="28894" xr:uid="{00000000-0005-0000-0000-0000064B0000}"/>
    <cellStyle name="40 % - Akzent2 2 6 3 3" xfId="9607" xr:uid="{00000000-0005-0000-0000-0000074B0000}"/>
    <cellStyle name="40 % - Akzent2 2 6 3 3 2" xfId="34315" xr:uid="{00000000-0005-0000-0000-0000084B0000}"/>
    <cellStyle name="40 % - Akzent2 2 6 3 4" xfId="23493" xr:uid="{00000000-0005-0000-0000-0000094B0000}"/>
    <cellStyle name="40 % - Akzent2 2 6 4" xfId="9608" xr:uid="{00000000-0005-0000-0000-00000A4B0000}"/>
    <cellStyle name="40 % - Akzent2 2 6 4 2" xfId="9609" xr:uid="{00000000-0005-0000-0000-00000B4B0000}"/>
    <cellStyle name="40 % - Akzent2 2 6 4 2 2" xfId="9610" xr:uid="{00000000-0005-0000-0000-00000C4B0000}"/>
    <cellStyle name="40 % - Akzent2 2 6 4 2 2 2" xfId="40389" xr:uid="{00000000-0005-0000-0000-00000D4B0000}"/>
    <cellStyle name="40 % - Akzent2 2 6 4 2 3" xfId="29568" xr:uid="{00000000-0005-0000-0000-00000E4B0000}"/>
    <cellStyle name="40 % - Akzent2 2 6 4 3" xfId="9611" xr:uid="{00000000-0005-0000-0000-00000F4B0000}"/>
    <cellStyle name="40 % - Akzent2 2 6 4 3 2" xfId="34989" xr:uid="{00000000-0005-0000-0000-0000104B0000}"/>
    <cellStyle name="40 % - Akzent2 2 6 4 4" xfId="24167" xr:uid="{00000000-0005-0000-0000-0000114B0000}"/>
    <cellStyle name="40 % - Akzent2 2 6 5" xfId="9612" xr:uid="{00000000-0005-0000-0000-0000124B0000}"/>
    <cellStyle name="40 % - Akzent2 2 6 5 2" xfId="9613" xr:uid="{00000000-0005-0000-0000-0000134B0000}"/>
    <cellStyle name="40 % - Akzent2 2 6 5 2 2" xfId="9614" xr:uid="{00000000-0005-0000-0000-0000144B0000}"/>
    <cellStyle name="40 % - Akzent2 2 6 5 2 2 2" xfId="41063" xr:uid="{00000000-0005-0000-0000-0000154B0000}"/>
    <cellStyle name="40 % - Akzent2 2 6 5 2 3" xfId="30242" xr:uid="{00000000-0005-0000-0000-0000164B0000}"/>
    <cellStyle name="40 % - Akzent2 2 6 5 3" xfId="9615" xr:uid="{00000000-0005-0000-0000-0000174B0000}"/>
    <cellStyle name="40 % - Akzent2 2 6 5 3 2" xfId="35663" xr:uid="{00000000-0005-0000-0000-0000184B0000}"/>
    <cellStyle name="40 % - Akzent2 2 6 5 4" xfId="24841" xr:uid="{00000000-0005-0000-0000-0000194B0000}"/>
    <cellStyle name="40 % - Akzent2 2 6 6" xfId="9616" xr:uid="{00000000-0005-0000-0000-00001A4B0000}"/>
    <cellStyle name="40 % - Akzent2 2 6 6 2" xfId="9617" xr:uid="{00000000-0005-0000-0000-00001B4B0000}"/>
    <cellStyle name="40 % - Akzent2 2 6 6 2 2" xfId="9618" xr:uid="{00000000-0005-0000-0000-00001C4B0000}"/>
    <cellStyle name="40 % - Akzent2 2 6 6 2 2 2" xfId="41737" xr:uid="{00000000-0005-0000-0000-00001D4B0000}"/>
    <cellStyle name="40 % - Akzent2 2 6 6 2 3" xfId="30916" xr:uid="{00000000-0005-0000-0000-00001E4B0000}"/>
    <cellStyle name="40 % - Akzent2 2 6 6 3" xfId="9619" xr:uid="{00000000-0005-0000-0000-00001F4B0000}"/>
    <cellStyle name="40 % - Akzent2 2 6 6 3 2" xfId="36337" xr:uid="{00000000-0005-0000-0000-0000204B0000}"/>
    <cellStyle name="40 % - Akzent2 2 6 6 4" xfId="25515" xr:uid="{00000000-0005-0000-0000-0000214B0000}"/>
    <cellStyle name="40 % - Akzent2 2 6 7" xfId="9620" xr:uid="{00000000-0005-0000-0000-0000224B0000}"/>
    <cellStyle name="40 % - Akzent2 2 6 7 2" xfId="9621" xr:uid="{00000000-0005-0000-0000-0000234B0000}"/>
    <cellStyle name="40 % - Akzent2 2 6 7 2 2" xfId="9622" xr:uid="{00000000-0005-0000-0000-0000244B0000}"/>
    <cellStyle name="40 % - Akzent2 2 6 7 2 2 2" xfId="42411" xr:uid="{00000000-0005-0000-0000-0000254B0000}"/>
    <cellStyle name="40 % - Akzent2 2 6 7 2 3" xfId="31590" xr:uid="{00000000-0005-0000-0000-0000264B0000}"/>
    <cellStyle name="40 % - Akzent2 2 6 7 3" xfId="9623" xr:uid="{00000000-0005-0000-0000-0000274B0000}"/>
    <cellStyle name="40 % - Akzent2 2 6 7 3 2" xfId="37011" xr:uid="{00000000-0005-0000-0000-0000284B0000}"/>
    <cellStyle name="40 % - Akzent2 2 6 7 4" xfId="26189" xr:uid="{00000000-0005-0000-0000-0000294B0000}"/>
    <cellStyle name="40 % - Akzent2 2 6 8" xfId="9624" xr:uid="{00000000-0005-0000-0000-00002A4B0000}"/>
    <cellStyle name="40 % - Akzent2 2 6 8 2" xfId="9625" xr:uid="{00000000-0005-0000-0000-00002B4B0000}"/>
    <cellStyle name="40 % - Akzent2 2 6 8 2 2" xfId="9626" xr:uid="{00000000-0005-0000-0000-00002C4B0000}"/>
    <cellStyle name="40 % - Akzent2 2 6 8 2 2 2" xfId="43104" xr:uid="{00000000-0005-0000-0000-00002D4B0000}"/>
    <cellStyle name="40 % - Akzent2 2 6 8 2 3" xfId="32283" xr:uid="{00000000-0005-0000-0000-00002E4B0000}"/>
    <cellStyle name="40 % - Akzent2 2 6 8 3" xfId="9627" xr:uid="{00000000-0005-0000-0000-00002F4B0000}"/>
    <cellStyle name="40 % - Akzent2 2 6 8 3 2" xfId="37703" xr:uid="{00000000-0005-0000-0000-0000304B0000}"/>
    <cellStyle name="40 % - Akzent2 2 6 8 4" xfId="26882" xr:uid="{00000000-0005-0000-0000-0000314B0000}"/>
    <cellStyle name="40 % - Akzent2 2 6 9" xfId="9628" xr:uid="{00000000-0005-0000-0000-0000324B0000}"/>
    <cellStyle name="40 % - Akzent2 2 6 9 2" xfId="9629" xr:uid="{00000000-0005-0000-0000-0000334B0000}"/>
    <cellStyle name="40 % - Akzent2 2 6 9 2 2" xfId="38379" xr:uid="{00000000-0005-0000-0000-0000344B0000}"/>
    <cellStyle name="40 % - Akzent2 2 6 9 3" xfId="27558" xr:uid="{00000000-0005-0000-0000-0000354B0000}"/>
    <cellStyle name="40 % - Akzent2 2 7" xfId="9630" xr:uid="{00000000-0005-0000-0000-0000364B0000}"/>
    <cellStyle name="40 % - Akzent2 2 7 2" xfId="9631" xr:uid="{00000000-0005-0000-0000-0000374B0000}"/>
    <cellStyle name="40 % - Akzent2 2 7 2 2" xfId="9632" xr:uid="{00000000-0005-0000-0000-0000384B0000}"/>
    <cellStyle name="40 % - Akzent2 2 7 2 2 2" xfId="38662" xr:uid="{00000000-0005-0000-0000-0000394B0000}"/>
    <cellStyle name="40 % - Akzent2 2 7 2 3" xfId="27841" xr:uid="{00000000-0005-0000-0000-00003A4B0000}"/>
    <cellStyle name="40 % - Akzent2 2 7 3" xfId="9633" xr:uid="{00000000-0005-0000-0000-00003B4B0000}"/>
    <cellStyle name="40 % - Akzent2 2 7 3 2" xfId="33262" xr:uid="{00000000-0005-0000-0000-00003C4B0000}"/>
    <cellStyle name="40 % - Akzent2 2 7 4" xfId="22440" xr:uid="{00000000-0005-0000-0000-00003D4B0000}"/>
    <cellStyle name="40 % - Akzent2 2 8" xfId="9634" xr:uid="{00000000-0005-0000-0000-00003E4B0000}"/>
    <cellStyle name="40 % - Akzent2 2 8 2" xfId="9635" xr:uid="{00000000-0005-0000-0000-00003F4B0000}"/>
    <cellStyle name="40 % - Akzent2 2 8 2 2" xfId="9636" xr:uid="{00000000-0005-0000-0000-0000404B0000}"/>
    <cellStyle name="40 % - Akzent2 2 8 2 2 2" xfId="39320" xr:uid="{00000000-0005-0000-0000-0000414B0000}"/>
    <cellStyle name="40 % - Akzent2 2 8 2 3" xfId="28499" xr:uid="{00000000-0005-0000-0000-0000424B0000}"/>
    <cellStyle name="40 % - Akzent2 2 8 3" xfId="9637" xr:uid="{00000000-0005-0000-0000-0000434B0000}"/>
    <cellStyle name="40 % - Akzent2 2 8 3 2" xfId="33920" xr:uid="{00000000-0005-0000-0000-0000444B0000}"/>
    <cellStyle name="40 % - Akzent2 2 8 4" xfId="23098" xr:uid="{00000000-0005-0000-0000-0000454B0000}"/>
    <cellStyle name="40 % - Akzent2 2 9" xfId="9638" xr:uid="{00000000-0005-0000-0000-0000464B0000}"/>
    <cellStyle name="40 % - Akzent2 2 9 2" xfId="9639" xr:uid="{00000000-0005-0000-0000-0000474B0000}"/>
    <cellStyle name="40 % - Akzent2 2 9 2 2" xfId="9640" xr:uid="{00000000-0005-0000-0000-0000484B0000}"/>
    <cellStyle name="40 % - Akzent2 2 9 2 2 2" xfId="39996" xr:uid="{00000000-0005-0000-0000-0000494B0000}"/>
    <cellStyle name="40 % - Akzent2 2 9 2 3" xfId="29175" xr:uid="{00000000-0005-0000-0000-00004A4B0000}"/>
    <cellStyle name="40 % - Akzent2 2 9 3" xfId="9641" xr:uid="{00000000-0005-0000-0000-00004B4B0000}"/>
    <cellStyle name="40 % - Akzent2 2 9 3 2" xfId="34596" xr:uid="{00000000-0005-0000-0000-00004C4B0000}"/>
    <cellStyle name="40 % - Akzent2 2 9 4" xfId="23774" xr:uid="{00000000-0005-0000-0000-00004D4B0000}"/>
    <cellStyle name="40 % - Akzent2 3" xfId="9642" xr:uid="{00000000-0005-0000-0000-00004E4B0000}"/>
    <cellStyle name="40 % - Akzent2 3 10" xfId="9643" xr:uid="{00000000-0005-0000-0000-00004F4B0000}"/>
    <cellStyle name="40 % - Akzent2 3 10 2" xfId="9644" xr:uid="{00000000-0005-0000-0000-0000504B0000}"/>
    <cellStyle name="40 % - Akzent2 3 10 2 2" xfId="9645" xr:uid="{00000000-0005-0000-0000-0000514B0000}"/>
    <cellStyle name="40 % - Akzent2 3 10 2 2 2" xfId="41356" xr:uid="{00000000-0005-0000-0000-0000524B0000}"/>
    <cellStyle name="40 % - Akzent2 3 10 2 3" xfId="30535" xr:uid="{00000000-0005-0000-0000-0000534B0000}"/>
    <cellStyle name="40 % - Akzent2 3 10 3" xfId="9646" xr:uid="{00000000-0005-0000-0000-0000544B0000}"/>
    <cellStyle name="40 % - Akzent2 3 10 3 2" xfId="35956" xr:uid="{00000000-0005-0000-0000-0000554B0000}"/>
    <cellStyle name="40 % - Akzent2 3 10 4" xfId="25134" xr:uid="{00000000-0005-0000-0000-0000564B0000}"/>
    <cellStyle name="40 % - Akzent2 3 11" xfId="9647" xr:uid="{00000000-0005-0000-0000-0000574B0000}"/>
    <cellStyle name="40 % - Akzent2 3 11 2" xfId="9648" xr:uid="{00000000-0005-0000-0000-0000584B0000}"/>
    <cellStyle name="40 % - Akzent2 3 11 2 2" xfId="9649" xr:uid="{00000000-0005-0000-0000-0000594B0000}"/>
    <cellStyle name="40 % - Akzent2 3 11 2 2 2" xfId="42030" xr:uid="{00000000-0005-0000-0000-00005A4B0000}"/>
    <cellStyle name="40 % - Akzent2 3 11 2 3" xfId="31209" xr:uid="{00000000-0005-0000-0000-00005B4B0000}"/>
    <cellStyle name="40 % - Akzent2 3 11 3" xfId="9650" xr:uid="{00000000-0005-0000-0000-00005C4B0000}"/>
    <cellStyle name="40 % - Akzent2 3 11 3 2" xfId="36630" xr:uid="{00000000-0005-0000-0000-00005D4B0000}"/>
    <cellStyle name="40 % - Akzent2 3 11 4" xfId="25808" xr:uid="{00000000-0005-0000-0000-00005E4B0000}"/>
    <cellStyle name="40 % - Akzent2 3 12" xfId="9651" xr:uid="{00000000-0005-0000-0000-00005F4B0000}"/>
    <cellStyle name="40 % - Akzent2 3 12 2" xfId="9652" xr:uid="{00000000-0005-0000-0000-0000604B0000}"/>
    <cellStyle name="40 % - Akzent2 3 12 2 2" xfId="9653" xr:uid="{00000000-0005-0000-0000-0000614B0000}"/>
    <cellStyle name="40 % - Akzent2 3 12 2 2 2" xfId="42723" xr:uid="{00000000-0005-0000-0000-0000624B0000}"/>
    <cellStyle name="40 % - Akzent2 3 12 2 3" xfId="31902" xr:uid="{00000000-0005-0000-0000-0000634B0000}"/>
    <cellStyle name="40 % - Akzent2 3 12 3" xfId="9654" xr:uid="{00000000-0005-0000-0000-0000644B0000}"/>
    <cellStyle name="40 % - Akzent2 3 12 3 2" xfId="37322" xr:uid="{00000000-0005-0000-0000-0000654B0000}"/>
    <cellStyle name="40 % - Akzent2 3 12 4" xfId="26501" xr:uid="{00000000-0005-0000-0000-0000664B0000}"/>
    <cellStyle name="40 % - Akzent2 3 13" xfId="9655" xr:uid="{00000000-0005-0000-0000-0000674B0000}"/>
    <cellStyle name="40 % - Akzent2 3 13 2" xfId="9656" xr:uid="{00000000-0005-0000-0000-0000684B0000}"/>
    <cellStyle name="40 % - Akzent2 3 13 2 2" xfId="37998" xr:uid="{00000000-0005-0000-0000-0000694B0000}"/>
    <cellStyle name="40 % - Akzent2 3 13 3" xfId="27177" xr:uid="{00000000-0005-0000-0000-00006A4B0000}"/>
    <cellStyle name="40 % - Akzent2 3 14" xfId="9657" xr:uid="{00000000-0005-0000-0000-00006B4B0000}"/>
    <cellStyle name="40 % - Akzent2 3 14 2" xfId="32598" xr:uid="{00000000-0005-0000-0000-00006C4B0000}"/>
    <cellStyle name="40 % - Akzent2 3 15" xfId="21776" xr:uid="{00000000-0005-0000-0000-00006D4B0000}"/>
    <cellStyle name="40 % - Akzent2 3 2" xfId="9658" xr:uid="{00000000-0005-0000-0000-00006E4B0000}"/>
    <cellStyle name="40 % - Akzent2 3 2 10" xfId="9659" xr:uid="{00000000-0005-0000-0000-00006F4B0000}"/>
    <cellStyle name="40 % - Akzent2 3 2 10 2" xfId="9660" xr:uid="{00000000-0005-0000-0000-0000704B0000}"/>
    <cellStyle name="40 % - Akzent2 3 2 10 2 2" xfId="9661" xr:uid="{00000000-0005-0000-0000-0000714B0000}"/>
    <cellStyle name="40 % - Akzent2 3 2 10 2 2 2" xfId="42095" xr:uid="{00000000-0005-0000-0000-0000724B0000}"/>
    <cellStyle name="40 % - Akzent2 3 2 10 2 3" xfId="31274" xr:uid="{00000000-0005-0000-0000-0000734B0000}"/>
    <cellStyle name="40 % - Akzent2 3 2 10 3" xfId="9662" xr:uid="{00000000-0005-0000-0000-0000744B0000}"/>
    <cellStyle name="40 % - Akzent2 3 2 10 3 2" xfId="36695" xr:uid="{00000000-0005-0000-0000-0000754B0000}"/>
    <cellStyle name="40 % - Akzent2 3 2 10 4" xfId="25873" xr:uid="{00000000-0005-0000-0000-0000764B0000}"/>
    <cellStyle name="40 % - Akzent2 3 2 11" xfId="9663" xr:uid="{00000000-0005-0000-0000-0000774B0000}"/>
    <cellStyle name="40 % - Akzent2 3 2 11 2" xfId="9664" xr:uid="{00000000-0005-0000-0000-0000784B0000}"/>
    <cellStyle name="40 % - Akzent2 3 2 11 2 2" xfId="9665" xr:uid="{00000000-0005-0000-0000-0000794B0000}"/>
    <cellStyle name="40 % - Akzent2 3 2 11 2 2 2" xfId="42788" xr:uid="{00000000-0005-0000-0000-00007A4B0000}"/>
    <cellStyle name="40 % - Akzent2 3 2 11 2 3" xfId="31967" xr:uid="{00000000-0005-0000-0000-00007B4B0000}"/>
    <cellStyle name="40 % - Akzent2 3 2 11 3" xfId="9666" xr:uid="{00000000-0005-0000-0000-00007C4B0000}"/>
    <cellStyle name="40 % - Akzent2 3 2 11 3 2" xfId="37387" xr:uid="{00000000-0005-0000-0000-00007D4B0000}"/>
    <cellStyle name="40 % - Akzent2 3 2 11 4" xfId="26566" xr:uid="{00000000-0005-0000-0000-00007E4B0000}"/>
    <cellStyle name="40 % - Akzent2 3 2 12" xfId="9667" xr:uid="{00000000-0005-0000-0000-00007F4B0000}"/>
    <cellStyle name="40 % - Akzent2 3 2 12 2" xfId="9668" xr:uid="{00000000-0005-0000-0000-0000804B0000}"/>
    <cellStyle name="40 % - Akzent2 3 2 12 2 2" xfId="38063" xr:uid="{00000000-0005-0000-0000-0000814B0000}"/>
    <cellStyle name="40 % - Akzent2 3 2 12 3" xfId="27242" xr:uid="{00000000-0005-0000-0000-0000824B0000}"/>
    <cellStyle name="40 % - Akzent2 3 2 13" xfId="9669" xr:uid="{00000000-0005-0000-0000-0000834B0000}"/>
    <cellStyle name="40 % - Akzent2 3 2 13 2" xfId="32663" xr:uid="{00000000-0005-0000-0000-0000844B0000}"/>
    <cellStyle name="40 % - Akzent2 3 2 14" xfId="21841" xr:uid="{00000000-0005-0000-0000-0000854B0000}"/>
    <cellStyle name="40 % - Akzent2 3 2 2" xfId="9670" xr:uid="{00000000-0005-0000-0000-0000864B0000}"/>
    <cellStyle name="40 % - Akzent2 3 2 2 10" xfId="9671" xr:uid="{00000000-0005-0000-0000-0000874B0000}"/>
    <cellStyle name="40 % - Akzent2 3 2 2 10 2" xfId="9672" xr:uid="{00000000-0005-0000-0000-0000884B0000}"/>
    <cellStyle name="40 % - Akzent2 3 2 2 10 2 2" xfId="38195" xr:uid="{00000000-0005-0000-0000-0000894B0000}"/>
    <cellStyle name="40 % - Akzent2 3 2 2 10 3" xfId="27374" xr:uid="{00000000-0005-0000-0000-00008A4B0000}"/>
    <cellStyle name="40 % - Akzent2 3 2 2 11" xfId="9673" xr:uid="{00000000-0005-0000-0000-00008B4B0000}"/>
    <cellStyle name="40 % - Akzent2 3 2 2 11 2" xfId="32795" xr:uid="{00000000-0005-0000-0000-00008C4B0000}"/>
    <cellStyle name="40 % - Akzent2 3 2 2 12" xfId="21973" xr:uid="{00000000-0005-0000-0000-00008D4B0000}"/>
    <cellStyle name="40 % - Akzent2 3 2 2 2" xfId="9674" xr:uid="{00000000-0005-0000-0000-00008E4B0000}"/>
    <cellStyle name="40 % - Akzent2 3 2 2 2 10" xfId="9675" xr:uid="{00000000-0005-0000-0000-00008F4B0000}"/>
    <cellStyle name="40 % - Akzent2 3 2 2 2 10 2" xfId="33190" xr:uid="{00000000-0005-0000-0000-0000904B0000}"/>
    <cellStyle name="40 % - Akzent2 3 2 2 2 11" xfId="22368" xr:uid="{00000000-0005-0000-0000-0000914B0000}"/>
    <cellStyle name="40 % - Akzent2 3 2 2 2 2" xfId="9676" xr:uid="{00000000-0005-0000-0000-0000924B0000}"/>
    <cellStyle name="40 % - Akzent2 3 2 2 2 2 2" xfId="9677" xr:uid="{00000000-0005-0000-0000-0000934B0000}"/>
    <cellStyle name="40 % - Akzent2 3 2 2 2 2 2 2" xfId="9678" xr:uid="{00000000-0005-0000-0000-0000944B0000}"/>
    <cellStyle name="40 % - Akzent2 3 2 2 2 2 2 2 2" xfId="39268" xr:uid="{00000000-0005-0000-0000-0000954B0000}"/>
    <cellStyle name="40 % - Akzent2 3 2 2 2 2 2 3" xfId="28447" xr:uid="{00000000-0005-0000-0000-0000964B0000}"/>
    <cellStyle name="40 % - Akzent2 3 2 2 2 2 3" xfId="9679" xr:uid="{00000000-0005-0000-0000-0000974B0000}"/>
    <cellStyle name="40 % - Akzent2 3 2 2 2 2 3 2" xfId="33868" xr:uid="{00000000-0005-0000-0000-0000984B0000}"/>
    <cellStyle name="40 % - Akzent2 3 2 2 2 2 4" xfId="23046" xr:uid="{00000000-0005-0000-0000-0000994B0000}"/>
    <cellStyle name="40 % - Akzent2 3 2 2 2 3" xfId="9680" xr:uid="{00000000-0005-0000-0000-00009A4B0000}"/>
    <cellStyle name="40 % - Akzent2 3 2 2 2 3 2" xfId="9681" xr:uid="{00000000-0005-0000-0000-00009B4B0000}"/>
    <cellStyle name="40 % - Akzent2 3 2 2 2 3 2 2" xfId="9682" xr:uid="{00000000-0005-0000-0000-00009C4B0000}"/>
    <cellStyle name="40 % - Akzent2 3 2 2 2 3 2 2 2" xfId="39926" xr:uid="{00000000-0005-0000-0000-00009D4B0000}"/>
    <cellStyle name="40 % - Akzent2 3 2 2 2 3 2 3" xfId="29105" xr:uid="{00000000-0005-0000-0000-00009E4B0000}"/>
    <cellStyle name="40 % - Akzent2 3 2 2 2 3 3" xfId="9683" xr:uid="{00000000-0005-0000-0000-00009F4B0000}"/>
    <cellStyle name="40 % - Akzent2 3 2 2 2 3 3 2" xfId="34526" xr:uid="{00000000-0005-0000-0000-0000A04B0000}"/>
    <cellStyle name="40 % - Akzent2 3 2 2 2 3 4" xfId="23704" xr:uid="{00000000-0005-0000-0000-0000A14B0000}"/>
    <cellStyle name="40 % - Akzent2 3 2 2 2 4" xfId="9684" xr:uid="{00000000-0005-0000-0000-0000A24B0000}"/>
    <cellStyle name="40 % - Akzent2 3 2 2 2 4 2" xfId="9685" xr:uid="{00000000-0005-0000-0000-0000A34B0000}"/>
    <cellStyle name="40 % - Akzent2 3 2 2 2 4 2 2" xfId="9686" xr:uid="{00000000-0005-0000-0000-0000A44B0000}"/>
    <cellStyle name="40 % - Akzent2 3 2 2 2 4 2 2 2" xfId="40600" xr:uid="{00000000-0005-0000-0000-0000A54B0000}"/>
    <cellStyle name="40 % - Akzent2 3 2 2 2 4 2 3" xfId="29779" xr:uid="{00000000-0005-0000-0000-0000A64B0000}"/>
    <cellStyle name="40 % - Akzent2 3 2 2 2 4 3" xfId="9687" xr:uid="{00000000-0005-0000-0000-0000A74B0000}"/>
    <cellStyle name="40 % - Akzent2 3 2 2 2 4 3 2" xfId="35200" xr:uid="{00000000-0005-0000-0000-0000A84B0000}"/>
    <cellStyle name="40 % - Akzent2 3 2 2 2 4 4" xfId="24378" xr:uid="{00000000-0005-0000-0000-0000A94B0000}"/>
    <cellStyle name="40 % - Akzent2 3 2 2 2 5" xfId="9688" xr:uid="{00000000-0005-0000-0000-0000AA4B0000}"/>
    <cellStyle name="40 % - Akzent2 3 2 2 2 5 2" xfId="9689" xr:uid="{00000000-0005-0000-0000-0000AB4B0000}"/>
    <cellStyle name="40 % - Akzent2 3 2 2 2 5 2 2" xfId="9690" xr:uid="{00000000-0005-0000-0000-0000AC4B0000}"/>
    <cellStyle name="40 % - Akzent2 3 2 2 2 5 2 2 2" xfId="41274" xr:uid="{00000000-0005-0000-0000-0000AD4B0000}"/>
    <cellStyle name="40 % - Akzent2 3 2 2 2 5 2 3" xfId="30453" xr:uid="{00000000-0005-0000-0000-0000AE4B0000}"/>
    <cellStyle name="40 % - Akzent2 3 2 2 2 5 3" xfId="9691" xr:uid="{00000000-0005-0000-0000-0000AF4B0000}"/>
    <cellStyle name="40 % - Akzent2 3 2 2 2 5 3 2" xfId="35874" xr:uid="{00000000-0005-0000-0000-0000B04B0000}"/>
    <cellStyle name="40 % - Akzent2 3 2 2 2 5 4" xfId="25052" xr:uid="{00000000-0005-0000-0000-0000B14B0000}"/>
    <cellStyle name="40 % - Akzent2 3 2 2 2 6" xfId="9692" xr:uid="{00000000-0005-0000-0000-0000B24B0000}"/>
    <cellStyle name="40 % - Akzent2 3 2 2 2 6 2" xfId="9693" xr:uid="{00000000-0005-0000-0000-0000B34B0000}"/>
    <cellStyle name="40 % - Akzent2 3 2 2 2 6 2 2" xfId="9694" xr:uid="{00000000-0005-0000-0000-0000B44B0000}"/>
    <cellStyle name="40 % - Akzent2 3 2 2 2 6 2 2 2" xfId="41948" xr:uid="{00000000-0005-0000-0000-0000B54B0000}"/>
    <cellStyle name="40 % - Akzent2 3 2 2 2 6 2 3" xfId="31127" xr:uid="{00000000-0005-0000-0000-0000B64B0000}"/>
    <cellStyle name="40 % - Akzent2 3 2 2 2 6 3" xfId="9695" xr:uid="{00000000-0005-0000-0000-0000B74B0000}"/>
    <cellStyle name="40 % - Akzent2 3 2 2 2 6 3 2" xfId="36548" xr:uid="{00000000-0005-0000-0000-0000B84B0000}"/>
    <cellStyle name="40 % - Akzent2 3 2 2 2 6 4" xfId="25726" xr:uid="{00000000-0005-0000-0000-0000B94B0000}"/>
    <cellStyle name="40 % - Akzent2 3 2 2 2 7" xfId="9696" xr:uid="{00000000-0005-0000-0000-0000BA4B0000}"/>
    <cellStyle name="40 % - Akzent2 3 2 2 2 7 2" xfId="9697" xr:uid="{00000000-0005-0000-0000-0000BB4B0000}"/>
    <cellStyle name="40 % - Akzent2 3 2 2 2 7 2 2" xfId="9698" xr:uid="{00000000-0005-0000-0000-0000BC4B0000}"/>
    <cellStyle name="40 % - Akzent2 3 2 2 2 7 2 2 2" xfId="42622" xr:uid="{00000000-0005-0000-0000-0000BD4B0000}"/>
    <cellStyle name="40 % - Akzent2 3 2 2 2 7 2 3" xfId="31801" xr:uid="{00000000-0005-0000-0000-0000BE4B0000}"/>
    <cellStyle name="40 % - Akzent2 3 2 2 2 7 3" xfId="9699" xr:uid="{00000000-0005-0000-0000-0000BF4B0000}"/>
    <cellStyle name="40 % - Akzent2 3 2 2 2 7 3 2" xfId="37222" xr:uid="{00000000-0005-0000-0000-0000C04B0000}"/>
    <cellStyle name="40 % - Akzent2 3 2 2 2 7 4" xfId="26400" xr:uid="{00000000-0005-0000-0000-0000C14B0000}"/>
    <cellStyle name="40 % - Akzent2 3 2 2 2 8" xfId="9700" xr:uid="{00000000-0005-0000-0000-0000C24B0000}"/>
    <cellStyle name="40 % - Akzent2 3 2 2 2 8 2" xfId="9701" xr:uid="{00000000-0005-0000-0000-0000C34B0000}"/>
    <cellStyle name="40 % - Akzent2 3 2 2 2 8 2 2" xfId="9702" xr:uid="{00000000-0005-0000-0000-0000C44B0000}"/>
    <cellStyle name="40 % - Akzent2 3 2 2 2 8 2 2 2" xfId="43315" xr:uid="{00000000-0005-0000-0000-0000C54B0000}"/>
    <cellStyle name="40 % - Akzent2 3 2 2 2 8 2 3" xfId="32494" xr:uid="{00000000-0005-0000-0000-0000C64B0000}"/>
    <cellStyle name="40 % - Akzent2 3 2 2 2 8 3" xfId="9703" xr:uid="{00000000-0005-0000-0000-0000C74B0000}"/>
    <cellStyle name="40 % - Akzent2 3 2 2 2 8 3 2" xfId="37914" xr:uid="{00000000-0005-0000-0000-0000C84B0000}"/>
    <cellStyle name="40 % - Akzent2 3 2 2 2 8 4" xfId="27093" xr:uid="{00000000-0005-0000-0000-0000C94B0000}"/>
    <cellStyle name="40 % - Akzent2 3 2 2 2 9" xfId="9704" xr:uid="{00000000-0005-0000-0000-0000CA4B0000}"/>
    <cellStyle name="40 % - Akzent2 3 2 2 2 9 2" xfId="9705" xr:uid="{00000000-0005-0000-0000-0000CB4B0000}"/>
    <cellStyle name="40 % - Akzent2 3 2 2 2 9 2 2" xfId="38590" xr:uid="{00000000-0005-0000-0000-0000CC4B0000}"/>
    <cellStyle name="40 % - Akzent2 3 2 2 2 9 3" xfId="27769" xr:uid="{00000000-0005-0000-0000-0000CD4B0000}"/>
    <cellStyle name="40 % - Akzent2 3 2 2 3" xfId="9706" xr:uid="{00000000-0005-0000-0000-0000CE4B0000}"/>
    <cellStyle name="40 % - Akzent2 3 2 2 3 2" xfId="9707" xr:uid="{00000000-0005-0000-0000-0000CF4B0000}"/>
    <cellStyle name="40 % - Akzent2 3 2 2 3 2 2" xfId="9708" xr:uid="{00000000-0005-0000-0000-0000D04B0000}"/>
    <cellStyle name="40 % - Akzent2 3 2 2 3 2 2 2" xfId="38873" xr:uid="{00000000-0005-0000-0000-0000D14B0000}"/>
    <cellStyle name="40 % - Akzent2 3 2 2 3 2 3" xfId="28052" xr:uid="{00000000-0005-0000-0000-0000D24B0000}"/>
    <cellStyle name="40 % - Akzent2 3 2 2 3 3" xfId="9709" xr:uid="{00000000-0005-0000-0000-0000D34B0000}"/>
    <cellStyle name="40 % - Akzent2 3 2 2 3 3 2" xfId="33473" xr:uid="{00000000-0005-0000-0000-0000D44B0000}"/>
    <cellStyle name="40 % - Akzent2 3 2 2 3 4" xfId="22651" xr:uid="{00000000-0005-0000-0000-0000D54B0000}"/>
    <cellStyle name="40 % - Akzent2 3 2 2 4" xfId="9710" xr:uid="{00000000-0005-0000-0000-0000D64B0000}"/>
    <cellStyle name="40 % - Akzent2 3 2 2 4 2" xfId="9711" xr:uid="{00000000-0005-0000-0000-0000D74B0000}"/>
    <cellStyle name="40 % - Akzent2 3 2 2 4 2 2" xfId="9712" xr:uid="{00000000-0005-0000-0000-0000D84B0000}"/>
    <cellStyle name="40 % - Akzent2 3 2 2 4 2 2 2" xfId="39531" xr:uid="{00000000-0005-0000-0000-0000D94B0000}"/>
    <cellStyle name="40 % - Akzent2 3 2 2 4 2 3" xfId="28710" xr:uid="{00000000-0005-0000-0000-0000DA4B0000}"/>
    <cellStyle name="40 % - Akzent2 3 2 2 4 3" xfId="9713" xr:uid="{00000000-0005-0000-0000-0000DB4B0000}"/>
    <cellStyle name="40 % - Akzent2 3 2 2 4 3 2" xfId="34131" xr:uid="{00000000-0005-0000-0000-0000DC4B0000}"/>
    <cellStyle name="40 % - Akzent2 3 2 2 4 4" xfId="23309" xr:uid="{00000000-0005-0000-0000-0000DD4B0000}"/>
    <cellStyle name="40 % - Akzent2 3 2 2 5" xfId="9714" xr:uid="{00000000-0005-0000-0000-0000DE4B0000}"/>
    <cellStyle name="40 % - Akzent2 3 2 2 5 2" xfId="9715" xr:uid="{00000000-0005-0000-0000-0000DF4B0000}"/>
    <cellStyle name="40 % - Akzent2 3 2 2 5 2 2" xfId="9716" xr:uid="{00000000-0005-0000-0000-0000E04B0000}"/>
    <cellStyle name="40 % - Akzent2 3 2 2 5 2 2 2" xfId="40205" xr:uid="{00000000-0005-0000-0000-0000E14B0000}"/>
    <cellStyle name="40 % - Akzent2 3 2 2 5 2 3" xfId="29384" xr:uid="{00000000-0005-0000-0000-0000E24B0000}"/>
    <cellStyle name="40 % - Akzent2 3 2 2 5 3" xfId="9717" xr:uid="{00000000-0005-0000-0000-0000E34B0000}"/>
    <cellStyle name="40 % - Akzent2 3 2 2 5 3 2" xfId="34805" xr:uid="{00000000-0005-0000-0000-0000E44B0000}"/>
    <cellStyle name="40 % - Akzent2 3 2 2 5 4" xfId="23983" xr:uid="{00000000-0005-0000-0000-0000E54B0000}"/>
    <cellStyle name="40 % - Akzent2 3 2 2 6" xfId="9718" xr:uid="{00000000-0005-0000-0000-0000E64B0000}"/>
    <cellStyle name="40 % - Akzent2 3 2 2 6 2" xfId="9719" xr:uid="{00000000-0005-0000-0000-0000E74B0000}"/>
    <cellStyle name="40 % - Akzent2 3 2 2 6 2 2" xfId="9720" xr:uid="{00000000-0005-0000-0000-0000E84B0000}"/>
    <cellStyle name="40 % - Akzent2 3 2 2 6 2 2 2" xfId="40879" xr:uid="{00000000-0005-0000-0000-0000E94B0000}"/>
    <cellStyle name="40 % - Akzent2 3 2 2 6 2 3" xfId="30058" xr:uid="{00000000-0005-0000-0000-0000EA4B0000}"/>
    <cellStyle name="40 % - Akzent2 3 2 2 6 3" xfId="9721" xr:uid="{00000000-0005-0000-0000-0000EB4B0000}"/>
    <cellStyle name="40 % - Akzent2 3 2 2 6 3 2" xfId="35479" xr:uid="{00000000-0005-0000-0000-0000EC4B0000}"/>
    <cellStyle name="40 % - Akzent2 3 2 2 6 4" xfId="24657" xr:uid="{00000000-0005-0000-0000-0000ED4B0000}"/>
    <cellStyle name="40 % - Akzent2 3 2 2 7" xfId="9722" xr:uid="{00000000-0005-0000-0000-0000EE4B0000}"/>
    <cellStyle name="40 % - Akzent2 3 2 2 7 2" xfId="9723" xr:uid="{00000000-0005-0000-0000-0000EF4B0000}"/>
    <cellStyle name="40 % - Akzent2 3 2 2 7 2 2" xfId="9724" xr:uid="{00000000-0005-0000-0000-0000F04B0000}"/>
    <cellStyle name="40 % - Akzent2 3 2 2 7 2 2 2" xfId="41553" xr:uid="{00000000-0005-0000-0000-0000F14B0000}"/>
    <cellStyle name="40 % - Akzent2 3 2 2 7 2 3" xfId="30732" xr:uid="{00000000-0005-0000-0000-0000F24B0000}"/>
    <cellStyle name="40 % - Akzent2 3 2 2 7 3" xfId="9725" xr:uid="{00000000-0005-0000-0000-0000F34B0000}"/>
    <cellStyle name="40 % - Akzent2 3 2 2 7 3 2" xfId="36153" xr:uid="{00000000-0005-0000-0000-0000F44B0000}"/>
    <cellStyle name="40 % - Akzent2 3 2 2 7 4" xfId="25331" xr:uid="{00000000-0005-0000-0000-0000F54B0000}"/>
    <cellStyle name="40 % - Akzent2 3 2 2 8" xfId="9726" xr:uid="{00000000-0005-0000-0000-0000F64B0000}"/>
    <cellStyle name="40 % - Akzent2 3 2 2 8 2" xfId="9727" xr:uid="{00000000-0005-0000-0000-0000F74B0000}"/>
    <cellStyle name="40 % - Akzent2 3 2 2 8 2 2" xfId="9728" xr:uid="{00000000-0005-0000-0000-0000F84B0000}"/>
    <cellStyle name="40 % - Akzent2 3 2 2 8 2 2 2" xfId="42227" xr:uid="{00000000-0005-0000-0000-0000F94B0000}"/>
    <cellStyle name="40 % - Akzent2 3 2 2 8 2 3" xfId="31406" xr:uid="{00000000-0005-0000-0000-0000FA4B0000}"/>
    <cellStyle name="40 % - Akzent2 3 2 2 8 3" xfId="9729" xr:uid="{00000000-0005-0000-0000-0000FB4B0000}"/>
    <cellStyle name="40 % - Akzent2 3 2 2 8 3 2" xfId="36827" xr:uid="{00000000-0005-0000-0000-0000FC4B0000}"/>
    <cellStyle name="40 % - Akzent2 3 2 2 8 4" xfId="26005" xr:uid="{00000000-0005-0000-0000-0000FD4B0000}"/>
    <cellStyle name="40 % - Akzent2 3 2 2 9" xfId="9730" xr:uid="{00000000-0005-0000-0000-0000FE4B0000}"/>
    <cellStyle name="40 % - Akzent2 3 2 2 9 2" xfId="9731" xr:uid="{00000000-0005-0000-0000-0000FF4B0000}"/>
    <cellStyle name="40 % - Akzent2 3 2 2 9 2 2" xfId="9732" xr:uid="{00000000-0005-0000-0000-0000004C0000}"/>
    <cellStyle name="40 % - Akzent2 3 2 2 9 2 2 2" xfId="42920" xr:uid="{00000000-0005-0000-0000-0000014C0000}"/>
    <cellStyle name="40 % - Akzent2 3 2 2 9 2 3" xfId="32099" xr:uid="{00000000-0005-0000-0000-0000024C0000}"/>
    <cellStyle name="40 % - Akzent2 3 2 2 9 3" xfId="9733" xr:uid="{00000000-0005-0000-0000-0000034C0000}"/>
    <cellStyle name="40 % - Akzent2 3 2 2 9 3 2" xfId="37519" xr:uid="{00000000-0005-0000-0000-0000044C0000}"/>
    <cellStyle name="40 % - Akzent2 3 2 2 9 4" xfId="26698" xr:uid="{00000000-0005-0000-0000-0000054C0000}"/>
    <cellStyle name="40 % - Akzent2 3 2 3" xfId="9734" xr:uid="{00000000-0005-0000-0000-0000064C0000}"/>
    <cellStyle name="40 % - Akzent2 3 2 3 10" xfId="9735" xr:uid="{00000000-0005-0000-0000-0000074C0000}"/>
    <cellStyle name="40 % - Akzent2 3 2 3 10 2" xfId="32927" xr:uid="{00000000-0005-0000-0000-0000084C0000}"/>
    <cellStyle name="40 % - Akzent2 3 2 3 11" xfId="22105" xr:uid="{00000000-0005-0000-0000-0000094C0000}"/>
    <cellStyle name="40 % - Akzent2 3 2 3 2" xfId="9736" xr:uid="{00000000-0005-0000-0000-00000A4C0000}"/>
    <cellStyle name="40 % - Akzent2 3 2 3 2 2" xfId="9737" xr:uid="{00000000-0005-0000-0000-00000B4C0000}"/>
    <cellStyle name="40 % - Akzent2 3 2 3 2 2 2" xfId="9738" xr:uid="{00000000-0005-0000-0000-00000C4C0000}"/>
    <cellStyle name="40 % - Akzent2 3 2 3 2 2 2 2" xfId="39005" xr:uid="{00000000-0005-0000-0000-00000D4C0000}"/>
    <cellStyle name="40 % - Akzent2 3 2 3 2 2 3" xfId="28184" xr:uid="{00000000-0005-0000-0000-00000E4C0000}"/>
    <cellStyle name="40 % - Akzent2 3 2 3 2 3" xfId="9739" xr:uid="{00000000-0005-0000-0000-00000F4C0000}"/>
    <cellStyle name="40 % - Akzent2 3 2 3 2 3 2" xfId="33605" xr:uid="{00000000-0005-0000-0000-0000104C0000}"/>
    <cellStyle name="40 % - Akzent2 3 2 3 2 4" xfId="22783" xr:uid="{00000000-0005-0000-0000-0000114C0000}"/>
    <cellStyle name="40 % - Akzent2 3 2 3 3" xfId="9740" xr:uid="{00000000-0005-0000-0000-0000124C0000}"/>
    <cellStyle name="40 % - Akzent2 3 2 3 3 2" xfId="9741" xr:uid="{00000000-0005-0000-0000-0000134C0000}"/>
    <cellStyle name="40 % - Akzent2 3 2 3 3 2 2" xfId="9742" xr:uid="{00000000-0005-0000-0000-0000144C0000}"/>
    <cellStyle name="40 % - Akzent2 3 2 3 3 2 2 2" xfId="39663" xr:uid="{00000000-0005-0000-0000-0000154C0000}"/>
    <cellStyle name="40 % - Akzent2 3 2 3 3 2 3" xfId="28842" xr:uid="{00000000-0005-0000-0000-0000164C0000}"/>
    <cellStyle name="40 % - Akzent2 3 2 3 3 3" xfId="9743" xr:uid="{00000000-0005-0000-0000-0000174C0000}"/>
    <cellStyle name="40 % - Akzent2 3 2 3 3 3 2" xfId="34263" xr:uid="{00000000-0005-0000-0000-0000184C0000}"/>
    <cellStyle name="40 % - Akzent2 3 2 3 3 4" xfId="23441" xr:uid="{00000000-0005-0000-0000-0000194C0000}"/>
    <cellStyle name="40 % - Akzent2 3 2 3 4" xfId="9744" xr:uid="{00000000-0005-0000-0000-00001A4C0000}"/>
    <cellStyle name="40 % - Akzent2 3 2 3 4 2" xfId="9745" xr:uid="{00000000-0005-0000-0000-00001B4C0000}"/>
    <cellStyle name="40 % - Akzent2 3 2 3 4 2 2" xfId="9746" xr:uid="{00000000-0005-0000-0000-00001C4C0000}"/>
    <cellStyle name="40 % - Akzent2 3 2 3 4 2 2 2" xfId="40337" xr:uid="{00000000-0005-0000-0000-00001D4C0000}"/>
    <cellStyle name="40 % - Akzent2 3 2 3 4 2 3" xfId="29516" xr:uid="{00000000-0005-0000-0000-00001E4C0000}"/>
    <cellStyle name="40 % - Akzent2 3 2 3 4 3" xfId="9747" xr:uid="{00000000-0005-0000-0000-00001F4C0000}"/>
    <cellStyle name="40 % - Akzent2 3 2 3 4 3 2" xfId="34937" xr:uid="{00000000-0005-0000-0000-0000204C0000}"/>
    <cellStyle name="40 % - Akzent2 3 2 3 4 4" xfId="24115" xr:uid="{00000000-0005-0000-0000-0000214C0000}"/>
    <cellStyle name="40 % - Akzent2 3 2 3 5" xfId="9748" xr:uid="{00000000-0005-0000-0000-0000224C0000}"/>
    <cellStyle name="40 % - Akzent2 3 2 3 5 2" xfId="9749" xr:uid="{00000000-0005-0000-0000-0000234C0000}"/>
    <cellStyle name="40 % - Akzent2 3 2 3 5 2 2" xfId="9750" xr:uid="{00000000-0005-0000-0000-0000244C0000}"/>
    <cellStyle name="40 % - Akzent2 3 2 3 5 2 2 2" xfId="41011" xr:uid="{00000000-0005-0000-0000-0000254C0000}"/>
    <cellStyle name="40 % - Akzent2 3 2 3 5 2 3" xfId="30190" xr:uid="{00000000-0005-0000-0000-0000264C0000}"/>
    <cellStyle name="40 % - Akzent2 3 2 3 5 3" xfId="9751" xr:uid="{00000000-0005-0000-0000-0000274C0000}"/>
    <cellStyle name="40 % - Akzent2 3 2 3 5 3 2" xfId="35611" xr:uid="{00000000-0005-0000-0000-0000284C0000}"/>
    <cellStyle name="40 % - Akzent2 3 2 3 5 4" xfId="24789" xr:uid="{00000000-0005-0000-0000-0000294C0000}"/>
    <cellStyle name="40 % - Akzent2 3 2 3 6" xfId="9752" xr:uid="{00000000-0005-0000-0000-00002A4C0000}"/>
    <cellStyle name="40 % - Akzent2 3 2 3 6 2" xfId="9753" xr:uid="{00000000-0005-0000-0000-00002B4C0000}"/>
    <cellStyle name="40 % - Akzent2 3 2 3 6 2 2" xfId="9754" xr:uid="{00000000-0005-0000-0000-00002C4C0000}"/>
    <cellStyle name="40 % - Akzent2 3 2 3 6 2 2 2" xfId="41685" xr:uid="{00000000-0005-0000-0000-00002D4C0000}"/>
    <cellStyle name="40 % - Akzent2 3 2 3 6 2 3" xfId="30864" xr:uid="{00000000-0005-0000-0000-00002E4C0000}"/>
    <cellStyle name="40 % - Akzent2 3 2 3 6 3" xfId="9755" xr:uid="{00000000-0005-0000-0000-00002F4C0000}"/>
    <cellStyle name="40 % - Akzent2 3 2 3 6 3 2" xfId="36285" xr:uid="{00000000-0005-0000-0000-0000304C0000}"/>
    <cellStyle name="40 % - Akzent2 3 2 3 6 4" xfId="25463" xr:uid="{00000000-0005-0000-0000-0000314C0000}"/>
    <cellStyle name="40 % - Akzent2 3 2 3 7" xfId="9756" xr:uid="{00000000-0005-0000-0000-0000324C0000}"/>
    <cellStyle name="40 % - Akzent2 3 2 3 7 2" xfId="9757" xr:uid="{00000000-0005-0000-0000-0000334C0000}"/>
    <cellStyle name="40 % - Akzent2 3 2 3 7 2 2" xfId="9758" xr:uid="{00000000-0005-0000-0000-0000344C0000}"/>
    <cellStyle name="40 % - Akzent2 3 2 3 7 2 2 2" xfId="42359" xr:uid="{00000000-0005-0000-0000-0000354C0000}"/>
    <cellStyle name="40 % - Akzent2 3 2 3 7 2 3" xfId="31538" xr:uid="{00000000-0005-0000-0000-0000364C0000}"/>
    <cellStyle name="40 % - Akzent2 3 2 3 7 3" xfId="9759" xr:uid="{00000000-0005-0000-0000-0000374C0000}"/>
    <cellStyle name="40 % - Akzent2 3 2 3 7 3 2" xfId="36959" xr:uid="{00000000-0005-0000-0000-0000384C0000}"/>
    <cellStyle name="40 % - Akzent2 3 2 3 7 4" xfId="26137" xr:uid="{00000000-0005-0000-0000-0000394C0000}"/>
    <cellStyle name="40 % - Akzent2 3 2 3 8" xfId="9760" xr:uid="{00000000-0005-0000-0000-00003A4C0000}"/>
    <cellStyle name="40 % - Akzent2 3 2 3 8 2" xfId="9761" xr:uid="{00000000-0005-0000-0000-00003B4C0000}"/>
    <cellStyle name="40 % - Akzent2 3 2 3 8 2 2" xfId="9762" xr:uid="{00000000-0005-0000-0000-00003C4C0000}"/>
    <cellStyle name="40 % - Akzent2 3 2 3 8 2 2 2" xfId="43052" xr:uid="{00000000-0005-0000-0000-00003D4C0000}"/>
    <cellStyle name="40 % - Akzent2 3 2 3 8 2 3" xfId="32231" xr:uid="{00000000-0005-0000-0000-00003E4C0000}"/>
    <cellStyle name="40 % - Akzent2 3 2 3 8 3" xfId="9763" xr:uid="{00000000-0005-0000-0000-00003F4C0000}"/>
    <cellStyle name="40 % - Akzent2 3 2 3 8 3 2" xfId="37651" xr:uid="{00000000-0005-0000-0000-0000404C0000}"/>
    <cellStyle name="40 % - Akzent2 3 2 3 8 4" xfId="26830" xr:uid="{00000000-0005-0000-0000-0000414C0000}"/>
    <cellStyle name="40 % - Akzent2 3 2 3 9" xfId="9764" xr:uid="{00000000-0005-0000-0000-0000424C0000}"/>
    <cellStyle name="40 % - Akzent2 3 2 3 9 2" xfId="9765" xr:uid="{00000000-0005-0000-0000-0000434C0000}"/>
    <cellStyle name="40 % - Akzent2 3 2 3 9 2 2" xfId="38327" xr:uid="{00000000-0005-0000-0000-0000444C0000}"/>
    <cellStyle name="40 % - Akzent2 3 2 3 9 3" xfId="27506" xr:uid="{00000000-0005-0000-0000-0000454C0000}"/>
    <cellStyle name="40 % - Akzent2 3 2 4" xfId="9766" xr:uid="{00000000-0005-0000-0000-0000464C0000}"/>
    <cellStyle name="40 % - Akzent2 3 2 4 10" xfId="9767" xr:uid="{00000000-0005-0000-0000-0000474C0000}"/>
    <cellStyle name="40 % - Akzent2 3 2 4 10 2" xfId="33058" xr:uid="{00000000-0005-0000-0000-0000484C0000}"/>
    <cellStyle name="40 % - Akzent2 3 2 4 11" xfId="22236" xr:uid="{00000000-0005-0000-0000-0000494C0000}"/>
    <cellStyle name="40 % - Akzent2 3 2 4 2" xfId="9768" xr:uid="{00000000-0005-0000-0000-00004A4C0000}"/>
    <cellStyle name="40 % - Akzent2 3 2 4 2 2" xfId="9769" xr:uid="{00000000-0005-0000-0000-00004B4C0000}"/>
    <cellStyle name="40 % - Akzent2 3 2 4 2 2 2" xfId="9770" xr:uid="{00000000-0005-0000-0000-00004C4C0000}"/>
    <cellStyle name="40 % - Akzent2 3 2 4 2 2 2 2" xfId="39136" xr:uid="{00000000-0005-0000-0000-00004D4C0000}"/>
    <cellStyle name="40 % - Akzent2 3 2 4 2 2 3" xfId="28315" xr:uid="{00000000-0005-0000-0000-00004E4C0000}"/>
    <cellStyle name="40 % - Akzent2 3 2 4 2 3" xfId="9771" xr:uid="{00000000-0005-0000-0000-00004F4C0000}"/>
    <cellStyle name="40 % - Akzent2 3 2 4 2 3 2" xfId="33736" xr:uid="{00000000-0005-0000-0000-0000504C0000}"/>
    <cellStyle name="40 % - Akzent2 3 2 4 2 4" xfId="22914" xr:uid="{00000000-0005-0000-0000-0000514C0000}"/>
    <cellStyle name="40 % - Akzent2 3 2 4 3" xfId="9772" xr:uid="{00000000-0005-0000-0000-0000524C0000}"/>
    <cellStyle name="40 % - Akzent2 3 2 4 3 2" xfId="9773" xr:uid="{00000000-0005-0000-0000-0000534C0000}"/>
    <cellStyle name="40 % - Akzent2 3 2 4 3 2 2" xfId="9774" xr:uid="{00000000-0005-0000-0000-0000544C0000}"/>
    <cellStyle name="40 % - Akzent2 3 2 4 3 2 2 2" xfId="39794" xr:uid="{00000000-0005-0000-0000-0000554C0000}"/>
    <cellStyle name="40 % - Akzent2 3 2 4 3 2 3" xfId="28973" xr:uid="{00000000-0005-0000-0000-0000564C0000}"/>
    <cellStyle name="40 % - Akzent2 3 2 4 3 3" xfId="9775" xr:uid="{00000000-0005-0000-0000-0000574C0000}"/>
    <cellStyle name="40 % - Akzent2 3 2 4 3 3 2" xfId="34394" xr:uid="{00000000-0005-0000-0000-0000584C0000}"/>
    <cellStyle name="40 % - Akzent2 3 2 4 3 4" xfId="23572" xr:uid="{00000000-0005-0000-0000-0000594C0000}"/>
    <cellStyle name="40 % - Akzent2 3 2 4 4" xfId="9776" xr:uid="{00000000-0005-0000-0000-00005A4C0000}"/>
    <cellStyle name="40 % - Akzent2 3 2 4 4 2" xfId="9777" xr:uid="{00000000-0005-0000-0000-00005B4C0000}"/>
    <cellStyle name="40 % - Akzent2 3 2 4 4 2 2" xfId="9778" xr:uid="{00000000-0005-0000-0000-00005C4C0000}"/>
    <cellStyle name="40 % - Akzent2 3 2 4 4 2 2 2" xfId="40468" xr:uid="{00000000-0005-0000-0000-00005D4C0000}"/>
    <cellStyle name="40 % - Akzent2 3 2 4 4 2 3" xfId="29647" xr:uid="{00000000-0005-0000-0000-00005E4C0000}"/>
    <cellStyle name="40 % - Akzent2 3 2 4 4 3" xfId="9779" xr:uid="{00000000-0005-0000-0000-00005F4C0000}"/>
    <cellStyle name="40 % - Akzent2 3 2 4 4 3 2" xfId="35068" xr:uid="{00000000-0005-0000-0000-0000604C0000}"/>
    <cellStyle name="40 % - Akzent2 3 2 4 4 4" xfId="24246" xr:uid="{00000000-0005-0000-0000-0000614C0000}"/>
    <cellStyle name="40 % - Akzent2 3 2 4 5" xfId="9780" xr:uid="{00000000-0005-0000-0000-0000624C0000}"/>
    <cellStyle name="40 % - Akzent2 3 2 4 5 2" xfId="9781" xr:uid="{00000000-0005-0000-0000-0000634C0000}"/>
    <cellStyle name="40 % - Akzent2 3 2 4 5 2 2" xfId="9782" xr:uid="{00000000-0005-0000-0000-0000644C0000}"/>
    <cellStyle name="40 % - Akzent2 3 2 4 5 2 2 2" xfId="41142" xr:uid="{00000000-0005-0000-0000-0000654C0000}"/>
    <cellStyle name="40 % - Akzent2 3 2 4 5 2 3" xfId="30321" xr:uid="{00000000-0005-0000-0000-0000664C0000}"/>
    <cellStyle name="40 % - Akzent2 3 2 4 5 3" xfId="9783" xr:uid="{00000000-0005-0000-0000-0000674C0000}"/>
    <cellStyle name="40 % - Akzent2 3 2 4 5 3 2" xfId="35742" xr:uid="{00000000-0005-0000-0000-0000684C0000}"/>
    <cellStyle name="40 % - Akzent2 3 2 4 5 4" xfId="24920" xr:uid="{00000000-0005-0000-0000-0000694C0000}"/>
    <cellStyle name="40 % - Akzent2 3 2 4 6" xfId="9784" xr:uid="{00000000-0005-0000-0000-00006A4C0000}"/>
    <cellStyle name="40 % - Akzent2 3 2 4 6 2" xfId="9785" xr:uid="{00000000-0005-0000-0000-00006B4C0000}"/>
    <cellStyle name="40 % - Akzent2 3 2 4 6 2 2" xfId="9786" xr:uid="{00000000-0005-0000-0000-00006C4C0000}"/>
    <cellStyle name="40 % - Akzent2 3 2 4 6 2 2 2" xfId="41816" xr:uid="{00000000-0005-0000-0000-00006D4C0000}"/>
    <cellStyle name="40 % - Akzent2 3 2 4 6 2 3" xfId="30995" xr:uid="{00000000-0005-0000-0000-00006E4C0000}"/>
    <cellStyle name="40 % - Akzent2 3 2 4 6 3" xfId="9787" xr:uid="{00000000-0005-0000-0000-00006F4C0000}"/>
    <cellStyle name="40 % - Akzent2 3 2 4 6 3 2" xfId="36416" xr:uid="{00000000-0005-0000-0000-0000704C0000}"/>
    <cellStyle name="40 % - Akzent2 3 2 4 6 4" xfId="25594" xr:uid="{00000000-0005-0000-0000-0000714C0000}"/>
    <cellStyle name="40 % - Akzent2 3 2 4 7" xfId="9788" xr:uid="{00000000-0005-0000-0000-0000724C0000}"/>
    <cellStyle name="40 % - Akzent2 3 2 4 7 2" xfId="9789" xr:uid="{00000000-0005-0000-0000-0000734C0000}"/>
    <cellStyle name="40 % - Akzent2 3 2 4 7 2 2" xfId="9790" xr:uid="{00000000-0005-0000-0000-0000744C0000}"/>
    <cellStyle name="40 % - Akzent2 3 2 4 7 2 2 2" xfId="42490" xr:uid="{00000000-0005-0000-0000-0000754C0000}"/>
    <cellStyle name="40 % - Akzent2 3 2 4 7 2 3" xfId="31669" xr:uid="{00000000-0005-0000-0000-0000764C0000}"/>
    <cellStyle name="40 % - Akzent2 3 2 4 7 3" xfId="9791" xr:uid="{00000000-0005-0000-0000-0000774C0000}"/>
    <cellStyle name="40 % - Akzent2 3 2 4 7 3 2" xfId="37090" xr:uid="{00000000-0005-0000-0000-0000784C0000}"/>
    <cellStyle name="40 % - Akzent2 3 2 4 7 4" xfId="26268" xr:uid="{00000000-0005-0000-0000-0000794C0000}"/>
    <cellStyle name="40 % - Akzent2 3 2 4 8" xfId="9792" xr:uid="{00000000-0005-0000-0000-00007A4C0000}"/>
    <cellStyle name="40 % - Akzent2 3 2 4 8 2" xfId="9793" xr:uid="{00000000-0005-0000-0000-00007B4C0000}"/>
    <cellStyle name="40 % - Akzent2 3 2 4 8 2 2" xfId="9794" xr:uid="{00000000-0005-0000-0000-00007C4C0000}"/>
    <cellStyle name="40 % - Akzent2 3 2 4 8 2 2 2" xfId="43183" xr:uid="{00000000-0005-0000-0000-00007D4C0000}"/>
    <cellStyle name="40 % - Akzent2 3 2 4 8 2 3" xfId="32362" xr:uid="{00000000-0005-0000-0000-00007E4C0000}"/>
    <cellStyle name="40 % - Akzent2 3 2 4 8 3" xfId="9795" xr:uid="{00000000-0005-0000-0000-00007F4C0000}"/>
    <cellStyle name="40 % - Akzent2 3 2 4 8 3 2" xfId="37782" xr:uid="{00000000-0005-0000-0000-0000804C0000}"/>
    <cellStyle name="40 % - Akzent2 3 2 4 8 4" xfId="26961" xr:uid="{00000000-0005-0000-0000-0000814C0000}"/>
    <cellStyle name="40 % - Akzent2 3 2 4 9" xfId="9796" xr:uid="{00000000-0005-0000-0000-0000824C0000}"/>
    <cellStyle name="40 % - Akzent2 3 2 4 9 2" xfId="9797" xr:uid="{00000000-0005-0000-0000-0000834C0000}"/>
    <cellStyle name="40 % - Akzent2 3 2 4 9 2 2" xfId="38458" xr:uid="{00000000-0005-0000-0000-0000844C0000}"/>
    <cellStyle name="40 % - Akzent2 3 2 4 9 3" xfId="27637" xr:uid="{00000000-0005-0000-0000-0000854C0000}"/>
    <cellStyle name="40 % - Akzent2 3 2 5" xfId="9798" xr:uid="{00000000-0005-0000-0000-0000864C0000}"/>
    <cellStyle name="40 % - Akzent2 3 2 5 2" xfId="9799" xr:uid="{00000000-0005-0000-0000-0000874C0000}"/>
    <cellStyle name="40 % - Akzent2 3 2 5 2 2" xfId="9800" xr:uid="{00000000-0005-0000-0000-0000884C0000}"/>
    <cellStyle name="40 % - Akzent2 3 2 5 2 2 2" xfId="38741" xr:uid="{00000000-0005-0000-0000-0000894C0000}"/>
    <cellStyle name="40 % - Akzent2 3 2 5 2 3" xfId="27920" xr:uid="{00000000-0005-0000-0000-00008A4C0000}"/>
    <cellStyle name="40 % - Akzent2 3 2 5 3" xfId="9801" xr:uid="{00000000-0005-0000-0000-00008B4C0000}"/>
    <cellStyle name="40 % - Akzent2 3 2 5 3 2" xfId="33341" xr:uid="{00000000-0005-0000-0000-00008C4C0000}"/>
    <cellStyle name="40 % - Akzent2 3 2 5 4" xfId="22519" xr:uid="{00000000-0005-0000-0000-00008D4C0000}"/>
    <cellStyle name="40 % - Akzent2 3 2 6" xfId="9802" xr:uid="{00000000-0005-0000-0000-00008E4C0000}"/>
    <cellStyle name="40 % - Akzent2 3 2 6 2" xfId="9803" xr:uid="{00000000-0005-0000-0000-00008F4C0000}"/>
    <cellStyle name="40 % - Akzent2 3 2 6 2 2" xfId="9804" xr:uid="{00000000-0005-0000-0000-0000904C0000}"/>
    <cellStyle name="40 % - Akzent2 3 2 6 2 2 2" xfId="39399" xr:uid="{00000000-0005-0000-0000-0000914C0000}"/>
    <cellStyle name="40 % - Akzent2 3 2 6 2 3" xfId="28578" xr:uid="{00000000-0005-0000-0000-0000924C0000}"/>
    <cellStyle name="40 % - Akzent2 3 2 6 3" xfId="9805" xr:uid="{00000000-0005-0000-0000-0000934C0000}"/>
    <cellStyle name="40 % - Akzent2 3 2 6 3 2" xfId="33999" xr:uid="{00000000-0005-0000-0000-0000944C0000}"/>
    <cellStyle name="40 % - Akzent2 3 2 6 4" xfId="23177" xr:uid="{00000000-0005-0000-0000-0000954C0000}"/>
    <cellStyle name="40 % - Akzent2 3 2 7" xfId="9806" xr:uid="{00000000-0005-0000-0000-0000964C0000}"/>
    <cellStyle name="40 % - Akzent2 3 2 7 2" xfId="9807" xr:uid="{00000000-0005-0000-0000-0000974C0000}"/>
    <cellStyle name="40 % - Akzent2 3 2 7 2 2" xfId="9808" xr:uid="{00000000-0005-0000-0000-0000984C0000}"/>
    <cellStyle name="40 % - Akzent2 3 2 7 2 2 2" xfId="40073" xr:uid="{00000000-0005-0000-0000-0000994C0000}"/>
    <cellStyle name="40 % - Akzent2 3 2 7 2 3" xfId="29252" xr:uid="{00000000-0005-0000-0000-00009A4C0000}"/>
    <cellStyle name="40 % - Akzent2 3 2 7 3" xfId="9809" xr:uid="{00000000-0005-0000-0000-00009B4C0000}"/>
    <cellStyle name="40 % - Akzent2 3 2 7 3 2" xfId="34673" xr:uid="{00000000-0005-0000-0000-00009C4C0000}"/>
    <cellStyle name="40 % - Akzent2 3 2 7 4" xfId="23851" xr:uid="{00000000-0005-0000-0000-00009D4C0000}"/>
    <cellStyle name="40 % - Akzent2 3 2 8" xfId="9810" xr:uid="{00000000-0005-0000-0000-00009E4C0000}"/>
    <cellStyle name="40 % - Akzent2 3 2 8 2" xfId="9811" xr:uid="{00000000-0005-0000-0000-00009F4C0000}"/>
    <cellStyle name="40 % - Akzent2 3 2 8 2 2" xfId="9812" xr:uid="{00000000-0005-0000-0000-0000A04C0000}"/>
    <cellStyle name="40 % - Akzent2 3 2 8 2 2 2" xfId="40747" xr:uid="{00000000-0005-0000-0000-0000A14C0000}"/>
    <cellStyle name="40 % - Akzent2 3 2 8 2 3" xfId="29926" xr:uid="{00000000-0005-0000-0000-0000A24C0000}"/>
    <cellStyle name="40 % - Akzent2 3 2 8 3" xfId="9813" xr:uid="{00000000-0005-0000-0000-0000A34C0000}"/>
    <cellStyle name="40 % - Akzent2 3 2 8 3 2" xfId="35347" xr:uid="{00000000-0005-0000-0000-0000A44C0000}"/>
    <cellStyle name="40 % - Akzent2 3 2 8 4" xfId="24525" xr:uid="{00000000-0005-0000-0000-0000A54C0000}"/>
    <cellStyle name="40 % - Akzent2 3 2 9" xfId="9814" xr:uid="{00000000-0005-0000-0000-0000A64C0000}"/>
    <cellStyle name="40 % - Akzent2 3 2 9 2" xfId="9815" xr:uid="{00000000-0005-0000-0000-0000A74C0000}"/>
    <cellStyle name="40 % - Akzent2 3 2 9 2 2" xfId="9816" xr:uid="{00000000-0005-0000-0000-0000A84C0000}"/>
    <cellStyle name="40 % - Akzent2 3 2 9 2 2 2" xfId="41421" xr:uid="{00000000-0005-0000-0000-0000A94C0000}"/>
    <cellStyle name="40 % - Akzent2 3 2 9 2 3" xfId="30600" xr:uid="{00000000-0005-0000-0000-0000AA4C0000}"/>
    <cellStyle name="40 % - Akzent2 3 2 9 3" xfId="9817" xr:uid="{00000000-0005-0000-0000-0000AB4C0000}"/>
    <cellStyle name="40 % - Akzent2 3 2 9 3 2" xfId="36021" xr:uid="{00000000-0005-0000-0000-0000AC4C0000}"/>
    <cellStyle name="40 % - Akzent2 3 2 9 4" xfId="25199" xr:uid="{00000000-0005-0000-0000-0000AD4C0000}"/>
    <cellStyle name="40 % - Akzent2 3 3" xfId="9818" xr:uid="{00000000-0005-0000-0000-0000AE4C0000}"/>
    <cellStyle name="40 % - Akzent2 3 3 10" xfId="9819" xr:uid="{00000000-0005-0000-0000-0000AF4C0000}"/>
    <cellStyle name="40 % - Akzent2 3 3 10 2" xfId="9820" xr:uid="{00000000-0005-0000-0000-0000B04C0000}"/>
    <cellStyle name="40 % - Akzent2 3 3 10 2 2" xfId="38130" xr:uid="{00000000-0005-0000-0000-0000B14C0000}"/>
    <cellStyle name="40 % - Akzent2 3 3 10 3" xfId="27309" xr:uid="{00000000-0005-0000-0000-0000B24C0000}"/>
    <cellStyle name="40 % - Akzent2 3 3 11" xfId="9821" xr:uid="{00000000-0005-0000-0000-0000B34C0000}"/>
    <cellStyle name="40 % - Akzent2 3 3 11 2" xfId="32730" xr:uid="{00000000-0005-0000-0000-0000B44C0000}"/>
    <cellStyle name="40 % - Akzent2 3 3 12" xfId="21908" xr:uid="{00000000-0005-0000-0000-0000B54C0000}"/>
    <cellStyle name="40 % - Akzent2 3 3 2" xfId="9822" xr:uid="{00000000-0005-0000-0000-0000B64C0000}"/>
    <cellStyle name="40 % - Akzent2 3 3 2 10" xfId="9823" xr:uid="{00000000-0005-0000-0000-0000B74C0000}"/>
    <cellStyle name="40 % - Akzent2 3 3 2 10 2" xfId="33125" xr:uid="{00000000-0005-0000-0000-0000B84C0000}"/>
    <cellStyle name="40 % - Akzent2 3 3 2 11" xfId="22303" xr:uid="{00000000-0005-0000-0000-0000B94C0000}"/>
    <cellStyle name="40 % - Akzent2 3 3 2 2" xfId="9824" xr:uid="{00000000-0005-0000-0000-0000BA4C0000}"/>
    <cellStyle name="40 % - Akzent2 3 3 2 2 2" xfId="9825" xr:uid="{00000000-0005-0000-0000-0000BB4C0000}"/>
    <cellStyle name="40 % - Akzent2 3 3 2 2 2 2" xfId="9826" xr:uid="{00000000-0005-0000-0000-0000BC4C0000}"/>
    <cellStyle name="40 % - Akzent2 3 3 2 2 2 2 2" xfId="39203" xr:uid="{00000000-0005-0000-0000-0000BD4C0000}"/>
    <cellStyle name="40 % - Akzent2 3 3 2 2 2 3" xfId="28382" xr:uid="{00000000-0005-0000-0000-0000BE4C0000}"/>
    <cellStyle name="40 % - Akzent2 3 3 2 2 3" xfId="9827" xr:uid="{00000000-0005-0000-0000-0000BF4C0000}"/>
    <cellStyle name="40 % - Akzent2 3 3 2 2 3 2" xfId="33803" xr:uid="{00000000-0005-0000-0000-0000C04C0000}"/>
    <cellStyle name="40 % - Akzent2 3 3 2 2 4" xfId="22981" xr:uid="{00000000-0005-0000-0000-0000C14C0000}"/>
    <cellStyle name="40 % - Akzent2 3 3 2 3" xfId="9828" xr:uid="{00000000-0005-0000-0000-0000C24C0000}"/>
    <cellStyle name="40 % - Akzent2 3 3 2 3 2" xfId="9829" xr:uid="{00000000-0005-0000-0000-0000C34C0000}"/>
    <cellStyle name="40 % - Akzent2 3 3 2 3 2 2" xfId="9830" xr:uid="{00000000-0005-0000-0000-0000C44C0000}"/>
    <cellStyle name="40 % - Akzent2 3 3 2 3 2 2 2" xfId="39861" xr:uid="{00000000-0005-0000-0000-0000C54C0000}"/>
    <cellStyle name="40 % - Akzent2 3 3 2 3 2 3" xfId="29040" xr:uid="{00000000-0005-0000-0000-0000C64C0000}"/>
    <cellStyle name="40 % - Akzent2 3 3 2 3 3" xfId="9831" xr:uid="{00000000-0005-0000-0000-0000C74C0000}"/>
    <cellStyle name="40 % - Akzent2 3 3 2 3 3 2" xfId="34461" xr:uid="{00000000-0005-0000-0000-0000C84C0000}"/>
    <cellStyle name="40 % - Akzent2 3 3 2 3 4" xfId="23639" xr:uid="{00000000-0005-0000-0000-0000C94C0000}"/>
    <cellStyle name="40 % - Akzent2 3 3 2 4" xfId="9832" xr:uid="{00000000-0005-0000-0000-0000CA4C0000}"/>
    <cellStyle name="40 % - Akzent2 3 3 2 4 2" xfId="9833" xr:uid="{00000000-0005-0000-0000-0000CB4C0000}"/>
    <cellStyle name="40 % - Akzent2 3 3 2 4 2 2" xfId="9834" xr:uid="{00000000-0005-0000-0000-0000CC4C0000}"/>
    <cellStyle name="40 % - Akzent2 3 3 2 4 2 2 2" xfId="40535" xr:uid="{00000000-0005-0000-0000-0000CD4C0000}"/>
    <cellStyle name="40 % - Akzent2 3 3 2 4 2 3" xfId="29714" xr:uid="{00000000-0005-0000-0000-0000CE4C0000}"/>
    <cellStyle name="40 % - Akzent2 3 3 2 4 3" xfId="9835" xr:uid="{00000000-0005-0000-0000-0000CF4C0000}"/>
    <cellStyle name="40 % - Akzent2 3 3 2 4 3 2" xfId="35135" xr:uid="{00000000-0005-0000-0000-0000D04C0000}"/>
    <cellStyle name="40 % - Akzent2 3 3 2 4 4" xfId="24313" xr:uid="{00000000-0005-0000-0000-0000D14C0000}"/>
    <cellStyle name="40 % - Akzent2 3 3 2 5" xfId="9836" xr:uid="{00000000-0005-0000-0000-0000D24C0000}"/>
    <cellStyle name="40 % - Akzent2 3 3 2 5 2" xfId="9837" xr:uid="{00000000-0005-0000-0000-0000D34C0000}"/>
    <cellStyle name="40 % - Akzent2 3 3 2 5 2 2" xfId="9838" xr:uid="{00000000-0005-0000-0000-0000D44C0000}"/>
    <cellStyle name="40 % - Akzent2 3 3 2 5 2 2 2" xfId="41209" xr:uid="{00000000-0005-0000-0000-0000D54C0000}"/>
    <cellStyle name="40 % - Akzent2 3 3 2 5 2 3" xfId="30388" xr:uid="{00000000-0005-0000-0000-0000D64C0000}"/>
    <cellStyle name="40 % - Akzent2 3 3 2 5 3" xfId="9839" xr:uid="{00000000-0005-0000-0000-0000D74C0000}"/>
    <cellStyle name="40 % - Akzent2 3 3 2 5 3 2" xfId="35809" xr:uid="{00000000-0005-0000-0000-0000D84C0000}"/>
    <cellStyle name="40 % - Akzent2 3 3 2 5 4" xfId="24987" xr:uid="{00000000-0005-0000-0000-0000D94C0000}"/>
    <cellStyle name="40 % - Akzent2 3 3 2 6" xfId="9840" xr:uid="{00000000-0005-0000-0000-0000DA4C0000}"/>
    <cellStyle name="40 % - Akzent2 3 3 2 6 2" xfId="9841" xr:uid="{00000000-0005-0000-0000-0000DB4C0000}"/>
    <cellStyle name="40 % - Akzent2 3 3 2 6 2 2" xfId="9842" xr:uid="{00000000-0005-0000-0000-0000DC4C0000}"/>
    <cellStyle name="40 % - Akzent2 3 3 2 6 2 2 2" xfId="41883" xr:uid="{00000000-0005-0000-0000-0000DD4C0000}"/>
    <cellStyle name="40 % - Akzent2 3 3 2 6 2 3" xfId="31062" xr:uid="{00000000-0005-0000-0000-0000DE4C0000}"/>
    <cellStyle name="40 % - Akzent2 3 3 2 6 3" xfId="9843" xr:uid="{00000000-0005-0000-0000-0000DF4C0000}"/>
    <cellStyle name="40 % - Akzent2 3 3 2 6 3 2" xfId="36483" xr:uid="{00000000-0005-0000-0000-0000E04C0000}"/>
    <cellStyle name="40 % - Akzent2 3 3 2 6 4" xfId="25661" xr:uid="{00000000-0005-0000-0000-0000E14C0000}"/>
    <cellStyle name="40 % - Akzent2 3 3 2 7" xfId="9844" xr:uid="{00000000-0005-0000-0000-0000E24C0000}"/>
    <cellStyle name="40 % - Akzent2 3 3 2 7 2" xfId="9845" xr:uid="{00000000-0005-0000-0000-0000E34C0000}"/>
    <cellStyle name="40 % - Akzent2 3 3 2 7 2 2" xfId="9846" xr:uid="{00000000-0005-0000-0000-0000E44C0000}"/>
    <cellStyle name="40 % - Akzent2 3 3 2 7 2 2 2" xfId="42557" xr:uid="{00000000-0005-0000-0000-0000E54C0000}"/>
    <cellStyle name="40 % - Akzent2 3 3 2 7 2 3" xfId="31736" xr:uid="{00000000-0005-0000-0000-0000E64C0000}"/>
    <cellStyle name="40 % - Akzent2 3 3 2 7 3" xfId="9847" xr:uid="{00000000-0005-0000-0000-0000E74C0000}"/>
    <cellStyle name="40 % - Akzent2 3 3 2 7 3 2" xfId="37157" xr:uid="{00000000-0005-0000-0000-0000E84C0000}"/>
    <cellStyle name="40 % - Akzent2 3 3 2 7 4" xfId="26335" xr:uid="{00000000-0005-0000-0000-0000E94C0000}"/>
    <cellStyle name="40 % - Akzent2 3 3 2 8" xfId="9848" xr:uid="{00000000-0005-0000-0000-0000EA4C0000}"/>
    <cellStyle name="40 % - Akzent2 3 3 2 8 2" xfId="9849" xr:uid="{00000000-0005-0000-0000-0000EB4C0000}"/>
    <cellStyle name="40 % - Akzent2 3 3 2 8 2 2" xfId="9850" xr:uid="{00000000-0005-0000-0000-0000EC4C0000}"/>
    <cellStyle name="40 % - Akzent2 3 3 2 8 2 2 2" xfId="43250" xr:uid="{00000000-0005-0000-0000-0000ED4C0000}"/>
    <cellStyle name="40 % - Akzent2 3 3 2 8 2 3" xfId="32429" xr:uid="{00000000-0005-0000-0000-0000EE4C0000}"/>
    <cellStyle name="40 % - Akzent2 3 3 2 8 3" xfId="9851" xr:uid="{00000000-0005-0000-0000-0000EF4C0000}"/>
    <cellStyle name="40 % - Akzent2 3 3 2 8 3 2" xfId="37849" xr:uid="{00000000-0005-0000-0000-0000F04C0000}"/>
    <cellStyle name="40 % - Akzent2 3 3 2 8 4" xfId="27028" xr:uid="{00000000-0005-0000-0000-0000F14C0000}"/>
    <cellStyle name="40 % - Akzent2 3 3 2 9" xfId="9852" xr:uid="{00000000-0005-0000-0000-0000F24C0000}"/>
    <cellStyle name="40 % - Akzent2 3 3 2 9 2" xfId="9853" xr:uid="{00000000-0005-0000-0000-0000F34C0000}"/>
    <cellStyle name="40 % - Akzent2 3 3 2 9 2 2" xfId="38525" xr:uid="{00000000-0005-0000-0000-0000F44C0000}"/>
    <cellStyle name="40 % - Akzent2 3 3 2 9 3" xfId="27704" xr:uid="{00000000-0005-0000-0000-0000F54C0000}"/>
    <cellStyle name="40 % - Akzent2 3 3 3" xfId="9854" xr:uid="{00000000-0005-0000-0000-0000F64C0000}"/>
    <cellStyle name="40 % - Akzent2 3 3 3 2" xfId="9855" xr:uid="{00000000-0005-0000-0000-0000F74C0000}"/>
    <cellStyle name="40 % - Akzent2 3 3 3 2 2" xfId="9856" xr:uid="{00000000-0005-0000-0000-0000F84C0000}"/>
    <cellStyle name="40 % - Akzent2 3 3 3 2 2 2" xfId="38808" xr:uid="{00000000-0005-0000-0000-0000F94C0000}"/>
    <cellStyle name="40 % - Akzent2 3 3 3 2 3" xfId="27987" xr:uid="{00000000-0005-0000-0000-0000FA4C0000}"/>
    <cellStyle name="40 % - Akzent2 3 3 3 3" xfId="9857" xr:uid="{00000000-0005-0000-0000-0000FB4C0000}"/>
    <cellStyle name="40 % - Akzent2 3 3 3 3 2" xfId="33408" xr:uid="{00000000-0005-0000-0000-0000FC4C0000}"/>
    <cellStyle name="40 % - Akzent2 3 3 3 4" xfId="22586" xr:uid="{00000000-0005-0000-0000-0000FD4C0000}"/>
    <cellStyle name="40 % - Akzent2 3 3 4" xfId="9858" xr:uid="{00000000-0005-0000-0000-0000FE4C0000}"/>
    <cellStyle name="40 % - Akzent2 3 3 4 2" xfId="9859" xr:uid="{00000000-0005-0000-0000-0000FF4C0000}"/>
    <cellStyle name="40 % - Akzent2 3 3 4 2 2" xfId="9860" xr:uid="{00000000-0005-0000-0000-0000004D0000}"/>
    <cellStyle name="40 % - Akzent2 3 3 4 2 2 2" xfId="39466" xr:uid="{00000000-0005-0000-0000-0000014D0000}"/>
    <cellStyle name="40 % - Akzent2 3 3 4 2 3" xfId="28645" xr:uid="{00000000-0005-0000-0000-0000024D0000}"/>
    <cellStyle name="40 % - Akzent2 3 3 4 3" xfId="9861" xr:uid="{00000000-0005-0000-0000-0000034D0000}"/>
    <cellStyle name="40 % - Akzent2 3 3 4 3 2" xfId="34066" xr:uid="{00000000-0005-0000-0000-0000044D0000}"/>
    <cellStyle name="40 % - Akzent2 3 3 4 4" xfId="23244" xr:uid="{00000000-0005-0000-0000-0000054D0000}"/>
    <cellStyle name="40 % - Akzent2 3 3 5" xfId="9862" xr:uid="{00000000-0005-0000-0000-0000064D0000}"/>
    <cellStyle name="40 % - Akzent2 3 3 5 2" xfId="9863" xr:uid="{00000000-0005-0000-0000-0000074D0000}"/>
    <cellStyle name="40 % - Akzent2 3 3 5 2 2" xfId="9864" xr:uid="{00000000-0005-0000-0000-0000084D0000}"/>
    <cellStyle name="40 % - Akzent2 3 3 5 2 2 2" xfId="40140" xr:uid="{00000000-0005-0000-0000-0000094D0000}"/>
    <cellStyle name="40 % - Akzent2 3 3 5 2 3" xfId="29319" xr:uid="{00000000-0005-0000-0000-00000A4D0000}"/>
    <cellStyle name="40 % - Akzent2 3 3 5 3" xfId="9865" xr:uid="{00000000-0005-0000-0000-00000B4D0000}"/>
    <cellStyle name="40 % - Akzent2 3 3 5 3 2" xfId="34740" xr:uid="{00000000-0005-0000-0000-00000C4D0000}"/>
    <cellStyle name="40 % - Akzent2 3 3 5 4" xfId="23918" xr:uid="{00000000-0005-0000-0000-00000D4D0000}"/>
    <cellStyle name="40 % - Akzent2 3 3 6" xfId="9866" xr:uid="{00000000-0005-0000-0000-00000E4D0000}"/>
    <cellStyle name="40 % - Akzent2 3 3 6 2" xfId="9867" xr:uid="{00000000-0005-0000-0000-00000F4D0000}"/>
    <cellStyle name="40 % - Akzent2 3 3 6 2 2" xfId="9868" xr:uid="{00000000-0005-0000-0000-0000104D0000}"/>
    <cellStyle name="40 % - Akzent2 3 3 6 2 2 2" xfId="40814" xr:uid="{00000000-0005-0000-0000-0000114D0000}"/>
    <cellStyle name="40 % - Akzent2 3 3 6 2 3" xfId="29993" xr:uid="{00000000-0005-0000-0000-0000124D0000}"/>
    <cellStyle name="40 % - Akzent2 3 3 6 3" xfId="9869" xr:uid="{00000000-0005-0000-0000-0000134D0000}"/>
    <cellStyle name="40 % - Akzent2 3 3 6 3 2" xfId="35414" xr:uid="{00000000-0005-0000-0000-0000144D0000}"/>
    <cellStyle name="40 % - Akzent2 3 3 6 4" xfId="24592" xr:uid="{00000000-0005-0000-0000-0000154D0000}"/>
    <cellStyle name="40 % - Akzent2 3 3 7" xfId="9870" xr:uid="{00000000-0005-0000-0000-0000164D0000}"/>
    <cellStyle name="40 % - Akzent2 3 3 7 2" xfId="9871" xr:uid="{00000000-0005-0000-0000-0000174D0000}"/>
    <cellStyle name="40 % - Akzent2 3 3 7 2 2" xfId="9872" xr:uid="{00000000-0005-0000-0000-0000184D0000}"/>
    <cellStyle name="40 % - Akzent2 3 3 7 2 2 2" xfId="41488" xr:uid="{00000000-0005-0000-0000-0000194D0000}"/>
    <cellStyle name="40 % - Akzent2 3 3 7 2 3" xfId="30667" xr:uid="{00000000-0005-0000-0000-00001A4D0000}"/>
    <cellStyle name="40 % - Akzent2 3 3 7 3" xfId="9873" xr:uid="{00000000-0005-0000-0000-00001B4D0000}"/>
    <cellStyle name="40 % - Akzent2 3 3 7 3 2" xfId="36088" xr:uid="{00000000-0005-0000-0000-00001C4D0000}"/>
    <cellStyle name="40 % - Akzent2 3 3 7 4" xfId="25266" xr:uid="{00000000-0005-0000-0000-00001D4D0000}"/>
    <cellStyle name="40 % - Akzent2 3 3 8" xfId="9874" xr:uid="{00000000-0005-0000-0000-00001E4D0000}"/>
    <cellStyle name="40 % - Akzent2 3 3 8 2" xfId="9875" xr:uid="{00000000-0005-0000-0000-00001F4D0000}"/>
    <cellStyle name="40 % - Akzent2 3 3 8 2 2" xfId="9876" xr:uid="{00000000-0005-0000-0000-0000204D0000}"/>
    <cellStyle name="40 % - Akzent2 3 3 8 2 2 2" xfId="42162" xr:uid="{00000000-0005-0000-0000-0000214D0000}"/>
    <cellStyle name="40 % - Akzent2 3 3 8 2 3" xfId="31341" xr:uid="{00000000-0005-0000-0000-0000224D0000}"/>
    <cellStyle name="40 % - Akzent2 3 3 8 3" xfId="9877" xr:uid="{00000000-0005-0000-0000-0000234D0000}"/>
    <cellStyle name="40 % - Akzent2 3 3 8 3 2" xfId="36762" xr:uid="{00000000-0005-0000-0000-0000244D0000}"/>
    <cellStyle name="40 % - Akzent2 3 3 8 4" xfId="25940" xr:uid="{00000000-0005-0000-0000-0000254D0000}"/>
    <cellStyle name="40 % - Akzent2 3 3 9" xfId="9878" xr:uid="{00000000-0005-0000-0000-0000264D0000}"/>
    <cellStyle name="40 % - Akzent2 3 3 9 2" xfId="9879" xr:uid="{00000000-0005-0000-0000-0000274D0000}"/>
    <cellStyle name="40 % - Akzent2 3 3 9 2 2" xfId="9880" xr:uid="{00000000-0005-0000-0000-0000284D0000}"/>
    <cellStyle name="40 % - Akzent2 3 3 9 2 2 2" xfId="42855" xr:uid="{00000000-0005-0000-0000-0000294D0000}"/>
    <cellStyle name="40 % - Akzent2 3 3 9 2 3" xfId="32034" xr:uid="{00000000-0005-0000-0000-00002A4D0000}"/>
    <cellStyle name="40 % - Akzent2 3 3 9 3" xfId="9881" xr:uid="{00000000-0005-0000-0000-00002B4D0000}"/>
    <cellStyle name="40 % - Akzent2 3 3 9 3 2" xfId="37454" xr:uid="{00000000-0005-0000-0000-00002C4D0000}"/>
    <cellStyle name="40 % - Akzent2 3 3 9 4" xfId="26633" xr:uid="{00000000-0005-0000-0000-00002D4D0000}"/>
    <cellStyle name="40 % - Akzent2 3 4" xfId="9882" xr:uid="{00000000-0005-0000-0000-00002E4D0000}"/>
    <cellStyle name="40 % - Akzent2 3 4 10" xfId="9883" xr:uid="{00000000-0005-0000-0000-00002F4D0000}"/>
    <cellStyle name="40 % - Akzent2 3 4 10 2" xfId="32862" xr:uid="{00000000-0005-0000-0000-0000304D0000}"/>
    <cellStyle name="40 % - Akzent2 3 4 11" xfId="22040" xr:uid="{00000000-0005-0000-0000-0000314D0000}"/>
    <cellStyle name="40 % - Akzent2 3 4 2" xfId="9884" xr:uid="{00000000-0005-0000-0000-0000324D0000}"/>
    <cellStyle name="40 % - Akzent2 3 4 2 2" xfId="9885" xr:uid="{00000000-0005-0000-0000-0000334D0000}"/>
    <cellStyle name="40 % - Akzent2 3 4 2 2 2" xfId="9886" xr:uid="{00000000-0005-0000-0000-0000344D0000}"/>
    <cellStyle name="40 % - Akzent2 3 4 2 2 2 2" xfId="38940" xr:uid="{00000000-0005-0000-0000-0000354D0000}"/>
    <cellStyle name="40 % - Akzent2 3 4 2 2 3" xfId="28119" xr:uid="{00000000-0005-0000-0000-0000364D0000}"/>
    <cellStyle name="40 % - Akzent2 3 4 2 3" xfId="9887" xr:uid="{00000000-0005-0000-0000-0000374D0000}"/>
    <cellStyle name="40 % - Akzent2 3 4 2 3 2" xfId="33540" xr:uid="{00000000-0005-0000-0000-0000384D0000}"/>
    <cellStyle name="40 % - Akzent2 3 4 2 4" xfId="22718" xr:uid="{00000000-0005-0000-0000-0000394D0000}"/>
    <cellStyle name="40 % - Akzent2 3 4 3" xfId="9888" xr:uid="{00000000-0005-0000-0000-00003A4D0000}"/>
    <cellStyle name="40 % - Akzent2 3 4 3 2" xfId="9889" xr:uid="{00000000-0005-0000-0000-00003B4D0000}"/>
    <cellStyle name="40 % - Akzent2 3 4 3 2 2" xfId="9890" xr:uid="{00000000-0005-0000-0000-00003C4D0000}"/>
    <cellStyle name="40 % - Akzent2 3 4 3 2 2 2" xfId="39598" xr:uid="{00000000-0005-0000-0000-00003D4D0000}"/>
    <cellStyle name="40 % - Akzent2 3 4 3 2 3" xfId="28777" xr:uid="{00000000-0005-0000-0000-00003E4D0000}"/>
    <cellStyle name="40 % - Akzent2 3 4 3 3" xfId="9891" xr:uid="{00000000-0005-0000-0000-00003F4D0000}"/>
    <cellStyle name="40 % - Akzent2 3 4 3 3 2" xfId="34198" xr:uid="{00000000-0005-0000-0000-0000404D0000}"/>
    <cellStyle name="40 % - Akzent2 3 4 3 4" xfId="23376" xr:uid="{00000000-0005-0000-0000-0000414D0000}"/>
    <cellStyle name="40 % - Akzent2 3 4 4" xfId="9892" xr:uid="{00000000-0005-0000-0000-0000424D0000}"/>
    <cellStyle name="40 % - Akzent2 3 4 4 2" xfId="9893" xr:uid="{00000000-0005-0000-0000-0000434D0000}"/>
    <cellStyle name="40 % - Akzent2 3 4 4 2 2" xfId="9894" xr:uid="{00000000-0005-0000-0000-0000444D0000}"/>
    <cellStyle name="40 % - Akzent2 3 4 4 2 2 2" xfId="40272" xr:uid="{00000000-0005-0000-0000-0000454D0000}"/>
    <cellStyle name="40 % - Akzent2 3 4 4 2 3" xfId="29451" xr:uid="{00000000-0005-0000-0000-0000464D0000}"/>
    <cellStyle name="40 % - Akzent2 3 4 4 3" xfId="9895" xr:uid="{00000000-0005-0000-0000-0000474D0000}"/>
    <cellStyle name="40 % - Akzent2 3 4 4 3 2" xfId="34872" xr:uid="{00000000-0005-0000-0000-0000484D0000}"/>
    <cellStyle name="40 % - Akzent2 3 4 4 4" xfId="24050" xr:uid="{00000000-0005-0000-0000-0000494D0000}"/>
    <cellStyle name="40 % - Akzent2 3 4 5" xfId="9896" xr:uid="{00000000-0005-0000-0000-00004A4D0000}"/>
    <cellStyle name="40 % - Akzent2 3 4 5 2" xfId="9897" xr:uid="{00000000-0005-0000-0000-00004B4D0000}"/>
    <cellStyle name="40 % - Akzent2 3 4 5 2 2" xfId="9898" xr:uid="{00000000-0005-0000-0000-00004C4D0000}"/>
    <cellStyle name="40 % - Akzent2 3 4 5 2 2 2" xfId="40946" xr:uid="{00000000-0005-0000-0000-00004D4D0000}"/>
    <cellStyle name="40 % - Akzent2 3 4 5 2 3" xfId="30125" xr:uid="{00000000-0005-0000-0000-00004E4D0000}"/>
    <cellStyle name="40 % - Akzent2 3 4 5 3" xfId="9899" xr:uid="{00000000-0005-0000-0000-00004F4D0000}"/>
    <cellStyle name="40 % - Akzent2 3 4 5 3 2" xfId="35546" xr:uid="{00000000-0005-0000-0000-0000504D0000}"/>
    <cellStyle name="40 % - Akzent2 3 4 5 4" xfId="24724" xr:uid="{00000000-0005-0000-0000-0000514D0000}"/>
    <cellStyle name="40 % - Akzent2 3 4 6" xfId="9900" xr:uid="{00000000-0005-0000-0000-0000524D0000}"/>
    <cellStyle name="40 % - Akzent2 3 4 6 2" xfId="9901" xr:uid="{00000000-0005-0000-0000-0000534D0000}"/>
    <cellStyle name="40 % - Akzent2 3 4 6 2 2" xfId="9902" xr:uid="{00000000-0005-0000-0000-0000544D0000}"/>
    <cellStyle name="40 % - Akzent2 3 4 6 2 2 2" xfId="41620" xr:uid="{00000000-0005-0000-0000-0000554D0000}"/>
    <cellStyle name="40 % - Akzent2 3 4 6 2 3" xfId="30799" xr:uid="{00000000-0005-0000-0000-0000564D0000}"/>
    <cellStyle name="40 % - Akzent2 3 4 6 3" xfId="9903" xr:uid="{00000000-0005-0000-0000-0000574D0000}"/>
    <cellStyle name="40 % - Akzent2 3 4 6 3 2" xfId="36220" xr:uid="{00000000-0005-0000-0000-0000584D0000}"/>
    <cellStyle name="40 % - Akzent2 3 4 6 4" xfId="25398" xr:uid="{00000000-0005-0000-0000-0000594D0000}"/>
    <cellStyle name="40 % - Akzent2 3 4 7" xfId="9904" xr:uid="{00000000-0005-0000-0000-00005A4D0000}"/>
    <cellStyle name="40 % - Akzent2 3 4 7 2" xfId="9905" xr:uid="{00000000-0005-0000-0000-00005B4D0000}"/>
    <cellStyle name="40 % - Akzent2 3 4 7 2 2" xfId="9906" xr:uid="{00000000-0005-0000-0000-00005C4D0000}"/>
    <cellStyle name="40 % - Akzent2 3 4 7 2 2 2" xfId="42294" xr:uid="{00000000-0005-0000-0000-00005D4D0000}"/>
    <cellStyle name="40 % - Akzent2 3 4 7 2 3" xfId="31473" xr:uid="{00000000-0005-0000-0000-00005E4D0000}"/>
    <cellStyle name="40 % - Akzent2 3 4 7 3" xfId="9907" xr:uid="{00000000-0005-0000-0000-00005F4D0000}"/>
    <cellStyle name="40 % - Akzent2 3 4 7 3 2" xfId="36894" xr:uid="{00000000-0005-0000-0000-0000604D0000}"/>
    <cellStyle name="40 % - Akzent2 3 4 7 4" xfId="26072" xr:uid="{00000000-0005-0000-0000-0000614D0000}"/>
    <cellStyle name="40 % - Akzent2 3 4 8" xfId="9908" xr:uid="{00000000-0005-0000-0000-0000624D0000}"/>
    <cellStyle name="40 % - Akzent2 3 4 8 2" xfId="9909" xr:uid="{00000000-0005-0000-0000-0000634D0000}"/>
    <cellStyle name="40 % - Akzent2 3 4 8 2 2" xfId="9910" xr:uid="{00000000-0005-0000-0000-0000644D0000}"/>
    <cellStyle name="40 % - Akzent2 3 4 8 2 2 2" xfId="42987" xr:uid="{00000000-0005-0000-0000-0000654D0000}"/>
    <cellStyle name="40 % - Akzent2 3 4 8 2 3" xfId="32166" xr:uid="{00000000-0005-0000-0000-0000664D0000}"/>
    <cellStyle name="40 % - Akzent2 3 4 8 3" xfId="9911" xr:uid="{00000000-0005-0000-0000-0000674D0000}"/>
    <cellStyle name="40 % - Akzent2 3 4 8 3 2" xfId="37586" xr:uid="{00000000-0005-0000-0000-0000684D0000}"/>
    <cellStyle name="40 % - Akzent2 3 4 8 4" xfId="26765" xr:uid="{00000000-0005-0000-0000-0000694D0000}"/>
    <cellStyle name="40 % - Akzent2 3 4 9" xfId="9912" xr:uid="{00000000-0005-0000-0000-00006A4D0000}"/>
    <cellStyle name="40 % - Akzent2 3 4 9 2" xfId="9913" xr:uid="{00000000-0005-0000-0000-00006B4D0000}"/>
    <cellStyle name="40 % - Akzent2 3 4 9 2 2" xfId="38262" xr:uid="{00000000-0005-0000-0000-00006C4D0000}"/>
    <cellStyle name="40 % - Akzent2 3 4 9 3" xfId="27441" xr:uid="{00000000-0005-0000-0000-00006D4D0000}"/>
    <cellStyle name="40 % - Akzent2 3 5" xfId="9914" xr:uid="{00000000-0005-0000-0000-00006E4D0000}"/>
    <cellStyle name="40 % - Akzent2 3 5 10" xfId="9915" xr:uid="{00000000-0005-0000-0000-00006F4D0000}"/>
    <cellStyle name="40 % - Akzent2 3 5 10 2" xfId="32993" xr:uid="{00000000-0005-0000-0000-0000704D0000}"/>
    <cellStyle name="40 % - Akzent2 3 5 11" xfId="22171" xr:uid="{00000000-0005-0000-0000-0000714D0000}"/>
    <cellStyle name="40 % - Akzent2 3 5 2" xfId="9916" xr:uid="{00000000-0005-0000-0000-0000724D0000}"/>
    <cellStyle name="40 % - Akzent2 3 5 2 2" xfId="9917" xr:uid="{00000000-0005-0000-0000-0000734D0000}"/>
    <cellStyle name="40 % - Akzent2 3 5 2 2 2" xfId="9918" xr:uid="{00000000-0005-0000-0000-0000744D0000}"/>
    <cellStyle name="40 % - Akzent2 3 5 2 2 2 2" xfId="39071" xr:uid="{00000000-0005-0000-0000-0000754D0000}"/>
    <cellStyle name="40 % - Akzent2 3 5 2 2 3" xfId="28250" xr:uid="{00000000-0005-0000-0000-0000764D0000}"/>
    <cellStyle name="40 % - Akzent2 3 5 2 3" xfId="9919" xr:uid="{00000000-0005-0000-0000-0000774D0000}"/>
    <cellStyle name="40 % - Akzent2 3 5 2 3 2" xfId="33671" xr:uid="{00000000-0005-0000-0000-0000784D0000}"/>
    <cellStyle name="40 % - Akzent2 3 5 2 4" xfId="22849" xr:uid="{00000000-0005-0000-0000-0000794D0000}"/>
    <cellStyle name="40 % - Akzent2 3 5 3" xfId="9920" xr:uid="{00000000-0005-0000-0000-00007A4D0000}"/>
    <cellStyle name="40 % - Akzent2 3 5 3 2" xfId="9921" xr:uid="{00000000-0005-0000-0000-00007B4D0000}"/>
    <cellStyle name="40 % - Akzent2 3 5 3 2 2" xfId="9922" xr:uid="{00000000-0005-0000-0000-00007C4D0000}"/>
    <cellStyle name="40 % - Akzent2 3 5 3 2 2 2" xfId="39729" xr:uid="{00000000-0005-0000-0000-00007D4D0000}"/>
    <cellStyle name="40 % - Akzent2 3 5 3 2 3" xfId="28908" xr:uid="{00000000-0005-0000-0000-00007E4D0000}"/>
    <cellStyle name="40 % - Akzent2 3 5 3 3" xfId="9923" xr:uid="{00000000-0005-0000-0000-00007F4D0000}"/>
    <cellStyle name="40 % - Akzent2 3 5 3 3 2" xfId="34329" xr:uid="{00000000-0005-0000-0000-0000804D0000}"/>
    <cellStyle name="40 % - Akzent2 3 5 3 4" xfId="23507" xr:uid="{00000000-0005-0000-0000-0000814D0000}"/>
    <cellStyle name="40 % - Akzent2 3 5 4" xfId="9924" xr:uid="{00000000-0005-0000-0000-0000824D0000}"/>
    <cellStyle name="40 % - Akzent2 3 5 4 2" xfId="9925" xr:uid="{00000000-0005-0000-0000-0000834D0000}"/>
    <cellStyle name="40 % - Akzent2 3 5 4 2 2" xfId="9926" xr:uid="{00000000-0005-0000-0000-0000844D0000}"/>
    <cellStyle name="40 % - Akzent2 3 5 4 2 2 2" xfId="40403" xr:uid="{00000000-0005-0000-0000-0000854D0000}"/>
    <cellStyle name="40 % - Akzent2 3 5 4 2 3" xfId="29582" xr:uid="{00000000-0005-0000-0000-0000864D0000}"/>
    <cellStyle name="40 % - Akzent2 3 5 4 3" xfId="9927" xr:uid="{00000000-0005-0000-0000-0000874D0000}"/>
    <cellStyle name="40 % - Akzent2 3 5 4 3 2" xfId="35003" xr:uid="{00000000-0005-0000-0000-0000884D0000}"/>
    <cellStyle name="40 % - Akzent2 3 5 4 4" xfId="24181" xr:uid="{00000000-0005-0000-0000-0000894D0000}"/>
    <cellStyle name="40 % - Akzent2 3 5 5" xfId="9928" xr:uid="{00000000-0005-0000-0000-00008A4D0000}"/>
    <cellStyle name="40 % - Akzent2 3 5 5 2" xfId="9929" xr:uid="{00000000-0005-0000-0000-00008B4D0000}"/>
    <cellStyle name="40 % - Akzent2 3 5 5 2 2" xfId="9930" xr:uid="{00000000-0005-0000-0000-00008C4D0000}"/>
    <cellStyle name="40 % - Akzent2 3 5 5 2 2 2" xfId="41077" xr:uid="{00000000-0005-0000-0000-00008D4D0000}"/>
    <cellStyle name="40 % - Akzent2 3 5 5 2 3" xfId="30256" xr:uid="{00000000-0005-0000-0000-00008E4D0000}"/>
    <cellStyle name="40 % - Akzent2 3 5 5 3" xfId="9931" xr:uid="{00000000-0005-0000-0000-00008F4D0000}"/>
    <cellStyle name="40 % - Akzent2 3 5 5 3 2" xfId="35677" xr:uid="{00000000-0005-0000-0000-0000904D0000}"/>
    <cellStyle name="40 % - Akzent2 3 5 5 4" xfId="24855" xr:uid="{00000000-0005-0000-0000-0000914D0000}"/>
    <cellStyle name="40 % - Akzent2 3 5 6" xfId="9932" xr:uid="{00000000-0005-0000-0000-0000924D0000}"/>
    <cellStyle name="40 % - Akzent2 3 5 6 2" xfId="9933" xr:uid="{00000000-0005-0000-0000-0000934D0000}"/>
    <cellStyle name="40 % - Akzent2 3 5 6 2 2" xfId="9934" xr:uid="{00000000-0005-0000-0000-0000944D0000}"/>
    <cellStyle name="40 % - Akzent2 3 5 6 2 2 2" xfId="41751" xr:uid="{00000000-0005-0000-0000-0000954D0000}"/>
    <cellStyle name="40 % - Akzent2 3 5 6 2 3" xfId="30930" xr:uid="{00000000-0005-0000-0000-0000964D0000}"/>
    <cellStyle name="40 % - Akzent2 3 5 6 3" xfId="9935" xr:uid="{00000000-0005-0000-0000-0000974D0000}"/>
    <cellStyle name="40 % - Akzent2 3 5 6 3 2" xfId="36351" xr:uid="{00000000-0005-0000-0000-0000984D0000}"/>
    <cellStyle name="40 % - Akzent2 3 5 6 4" xfId="25529" xr:uid="{00000000-0005-0000-0000-0000994D0000}"/>
    <cellStyle name="40 % - Akzent2 3 5 7" xfId="9936" xr:uid="{00000000-0005-0000-0000-00009A4D0000}"/>
    <cellStyle name="40 % - Akzent2 3 5 7 2" xfId="9937" xr:uid="{00000000-0005-0000-0000-00009B4D0000}"/>
    <cellStyle name="40 % - Akzent2 3 5 7 2 2" xfId="9938" xr:uid="{00000000-0005-0000-0000-00009C4D0000}"/>
    <cellStyle name="40 % - Akzent2 3 5 7 2 2 2" xfId="42425" xr:uid="{00000000-0005-0000-0000-00009D4D0000}"/>
    <cellStyle name="40 % - Akzent2 3 5 7 2 3" xfId="31604" xr:uid="{00000000-0005-0000-0000-00009E4D0000}"/>
    <cellStyle name="40 % - Akzent2 3 5 7 3" xfId="9939" xr:uid="{00000000-0005-0000-0000-00009F4D0000}"/>
    <cellStyle name="40 % - Akzent2 3 5 7 3 2" xfId="37025" xr:uid="{00000000-0005-0000-0000-0000A04D0000}"/>
    <cellStyle name="40 % - Akzent2 3 5 7 4" xfId="26203" xr:uid="{00000000-0005-0000-0000-0000A14D0000}"/>
    <cellStyle name="40 % - Akzent2 3 5 8" xfId="9940" xr:uid="{00000000-0005-0000-0000-0000A24D0000}"/>
    <cellStyle name="40 % - Akzent2 3 5 8 2" xfId="9941" xr:uid="{00000000-0005-0000-0000-0000A34D0000}"/>
    <cellStyle name="40 % - Akzent2 3 5 8 2 2" xfId="9942" xr:uid="{00000000-0005-0000-0000-0000A44D0000}"/>
    <cellStyle name="40 % - Akzent2 3 5 8 2 2 2" xfId="43118" xr:uid="{00000000-0005-0000-0000-0000A54D0000}"/>
    <cellStyle name="40 % - Akzent2 3 5 8 2 3" xfId="32297" xr:uid="{00000000-0005-0000-0000-0000A64D0000}"/>
    <cellStyle name="40 % - Akzent2 3 5 8 3" xfId="9943" xr:uid="{00000000-0005-0000-0000-0000A74D0000}"/>
    <cellStyle name="40 % - Akzent2 3 5 8 3 2" xfId="37717" xr:uid="{00000000-0005-0000-0000-0000A84D0000}"/>
    <cellStyle name="40 % - Akzent2 3 5 8 4" xfId="26896" xr:uid="{00000000-0005-0000-0000-0000A94D0000}"/>
    <cellStyle name="40 % - Akzent2 3 5 9" xfId="9944" xr:uid="{00000000-0005-0000-0000-0000AA4D0000}"/>
    <cellStyle name="40 % - Akzent2 3 5 9 2" xfId="9945" xr:uid="{00000000-0005-0000-0000-0000AB4D0000}"/>
    <cellStyle name="40 % - Akzent2 3 5 9 2 2" xfId="38393" xr:uid="{00000000-0005-0000-0000-0000AC4D0000}"/>
    <cellStyle name="40 % - Akzent2 3 5 9 3" xfId="27572" xr:uid="{00000000-0005-0000-0000-0000AD4D0000}"/>
    <cellStyle name="40 % - Akzent2 3 6" xfId="9946" xr:uid="{00000000-0005-0000-0000-0000AE4D0000}"/>
    <cellStyle name="40 % - Akzent2 3 6 2" xfId="9947" xr:uid="{00000000-0005-0000-0000-0000AF4D0000}"/>
    <cellStyle name="40 % - Akzent2 3 6 2 2" xfId="9948" xr:uid="{00000000-0005-0000-0000-0000B04D0000}"/>
    <cellStyle name="40 % - Akzent2 3 6 2 2 2" xfId="38676" xr:uid="{00000000-0005-0000-0000-0000B14D0000}"/>
    <cellStyle name="40 % - Akzent2 3 6 2 3" xfId="27855" xr:uid="{00000000-0005-0000-0000-0000B24D0000}"/>
    <cellStyle name="40 % - Akzent2 3 6 3" xfId="9949" xr:uid="{00000000-0005-0000-0000-0000B34D0000}"/>
    <cellStyle name="40 % - Akzent2 3 6 3 2" xfId="33276" xr:uid="{00000000-0005-0000-0000-0000B44D0000}"/>
    <cellStyle name="40 % - Akzent2 3 6 4" xfId="22454" xr:uid="{00000000-0005-0000-0000-0000B54D0000}"/>
    <cellStyle name="40 % - Akzent2 3 7" xfId="9950" xr:uid="{00000000-0005-0000-0000-0000B64D0000}"/>
    <cellStyle name="40 % - Akzent2 3 7 2" xfId="9951" xr:uid="{00000000-0005-0000-0000-0000B74D0000}"/>
    <cellStyle name="40 % - Akzent2 3 7 2 2" xfId="9952" xr:uid="{00000000-0005-0000-0000-0000B84D0000}"/>
    <cellStyle name="40 % - Akzent2 3 7 2 2 2" xfId="39334" xr:uid="{00000000-0005-0000-0000-0000B94D0000}"/>
    <cellStyle name="40 % - Akzent2 3 7 2 3" xfId="28513" xr:uid="{00000000-0005-0000-0000-0000BA4D0000}"/>
    <cellStyle name="40 % - Akzent2 3 7 3" xfId="9953" xr:uid="{00000000-0005-0000-0000-0000BB4D0000}"/>
    <cellStyle name="40 % - Akzent2 3 7 3 2" xfId="33934" xr:uid="{00000000-0005-0000-0000-0000BC4D0000}"/>
    <cellStyle name="40 % - Akzent2 3 7 4" xfId="23112" xr:uid="{00000000-0005-0000-0000-0000BD4D0000}"/>
    <cellStyle name="40 % - Akzent2 3 8" xfId="9954" xr:uid="{00000000-0005-0000-0000-0000BE4D0000}"/>
    <cellStyle name="40 % - Akzent2 3 8 2" xfId="9955" xr:uid="{00000000-0005-0000-0000-0000BF4D0000}"/>
    <cellStyle name="40 % - Akzent2 3 8 2 2" xfId="9956" xr:uid="{00000000-0005-0000-0000-0000C04D0000}"/>
    <cellStyle name="40 % - Akzent2 3 8 2 2 2" xfId="40010" xr:uid="{00000000-0005-0000-0000-0000C14D0000}"/>
    <cellStyle name="40 % - Akzent2 3 8 2 3" xfId="29189" xr:uid="{00000000-0005-0000-0000-0000C24D0000}"/>
    <cellStyle name="40 % - Akzent2 3 8 3" xfId="9957" xr:uid="{00000000-0005-0000-0000-0000C34D0000}"/>
    <cellStyle name="40 % - Akzent2 3 8 3 2" xfId="34610" xr:uid="{00000000-0005-0000-0000-0000C44D0000}"/>
    <cellStyle name="40 % - Akzent2 3 8 4" xfId="23788" xr:uid="{00000000-0005-0000-0000-0000C54D0000}"/>
    <cellStyle name="40 % - Akzent2 3 9" xfId="9958" xr:uid="{00000000-0005-0000-0000-0000C64D0000}"/>
    <cellStyle name="40 % - Akzent2 3 9 2" xfId="9959" xr:uid="{00000000-0005-0000-0000-0000C74D0000}"/>
    <cellStyle name="40 % - Akzent2 3 9 2 2" xfId="9960" xr:uid="{00000000-0005-0000-0000-0000C84D0000}"/>
    <cellStyle name="40 % - Akzent2 3 9 2 2 2" xfId="40682" xr:uid="{00000000-0005-0000-0000-0000C94D0000}"/>
    <cellStyle name="40 % - Akzent2 3 9 2 3" xfId="29861" xr:uid="{00000000-0005-0000-0000-0000CA4D0000}"/>
    <cellStyle name="40 % - Akzent2 3 9 3" xfId="9961" xr:uid="{00000000-0005-0000-0000-0000CB4D0000}"/>
    <cellStyle name="40 % - Akzent2 3 9 3 2" xfId="35282" xr:uid="{00000000-0005-0000-0000-0000CC4D0000}"/>
    <cellStyle name="40 % - Akzent2 3 9 4" xfId="24460" xr:uid="{00000000-0005-0000-0000-0000CD4D0000}"/>
    <cellStyle name="40 % - Akzent2 4" xfId="9962" xr:uid="{00000000-0005-0000-0000-0000CE4D0000}"/>
    <cellStyle name="40 % - Akzent2 4 10" xfId="9963" xr:uid="{00000000-0005-0000-0000-0000CF4D0000}"/>
    <cellStyle name="40 % - Akzent2 4 10 2" xfId="9964" xr:uid="{00000000-0005-0000-0000-0000D04D0000}"/>
    <cellStyle name="40 % - Akzent2 4 10 2 2" xfId="9965" xr:uid="{00000000-0005-0000-0000-0000D14D0000}"/>
    <cellStyle name="40 % - Akzent2 4 10 2 2 2" xfId="42062" xr:uid="{00000000-0005-0000-0000-0000D24D0000}"/>
    <cellStyle name="40 % - Akzent2 4 10 2 3" xfId="31241" xr:uid="{00000000-0005-0000-0000-0000D34D0000}"/>
    <cellStyle name="40 % - Akzent2 4 10 3" xfId="9966" xr:uid="{00000000-0005-0000-0000-0000D44D0000}"/>
    <cellStyle name="40 % - Akzent2 4 10 3 2" xfId="36662" xr:uid="{00000000-0005-0000-0000-0000D54D0000}"/>
    <cellStyle name="40 % - Akzent2 4 10 4" xfId="25840" xr:uid="{00000000-0005-0000-0000-0000D64D0000}"/>
    <cellStyle name="40 % - Akzent2 4 11" xfId="9967" xr:uid="{00000000-0005-0000-0000-0000D74D0000}"/>
    <cellStyle name="40 % - Akzent2 4 11 2" xfId="9968" xr:uid="{00000000-0005-0000-0000-0000D84D0000}"/>
    <cellStyle name="40 % - Akzent2 4 11 2 2" xfId="9969" xr:uid="{00000000-0005-0000-0000-0000D94D0000}"/>
    <cellStyle name="40 % - Akzent2 4 11 2 2 2" xfId="42755" xr:uid="{00000000-0005-0000-0000-0000DA4D0000}"/>
    <cellStyle name="40 % - Akzent2 4 11 2 3" xfId="31934" xr:uid="{00000000-0005-0000-0000-0000DB4D0000}"/>
    <cellStyle name="40 % - Akzent2 4 11 3" xfId="9970" xr:uid="{00000000-0005-0000-0000-0000DC4D0000}"/>
    <cellStyle name="40 % - Akzent2 4 11 3 2" xfId="37354" xr:uid="{00000000-0005-0000-0000-0000DD4D0000}"/>
    <cellStyle name="40 % - Akzent2 4 11 4" xfId="26533" xr:uid="{00000000-0005-0000-0000-0000DE4D0000}"/>
    <cellStyle name="40 % - Akzent2 4 12" xfId="9971" xr:uid="{00000000-0005-0000-0000-0000DF4D0000}"/>
    <cellStyle name="40 % - Akzent2 4 12 2" xfId="9972" xr:uid="{00000000-0005-0000-0000-0000E04D0000}"/>
    <cellStyle name="40 % - Akzent2 4 12 2 2" xfId="38030" xr:uid="{00000000-0005-0000-0000-0000E14D0000}"/>
    <cellStyle name="40 % - Akzent2 4 12 3" xfId="27209" xr:uid="{00000000-0005-0000-0000-0000E24D0000}"/>
    <cellStyle name="40 % - Akzent2 4 13" xfId="9973" xr:uid="{00000000-0005-0000-0000-0000E34D0000}"/>
    <cellStyle name="40 % - Akzent2 4 13 2" xfId="32630" xr:uid="{00000000-0005-0000-0000-0000E44D0000}"/>
    <cellStyle name="40 % - Akzent2 4 14" xfId="21808" xr:uid="{00000000-0005-0000-0000-0000E54D0000}"/>
    <cellStyle name="40 % - Akzent2 4 2" xfId="9974" xr:uid="{00000000-0005-0000-0000-0000E64D0000}"/>
    <cellStyle name="40 % - Akzent2 4 2 10" xfId="9975" xr:uid="{00000000-0005-0000-0000-0000E74D0000}"/>
    <cellStyle name="40 % - Akzent2 4 2 10 2" xfId="9976" xr:uid="{00000000-0005-0000-0000-0000E84D0000}"/>
    <cellStyle name="40 % - Akzent2 4 2 10 2 2" xfId="38162" xr:uid="{00000000-0005-0000-0000-0000E94D0000}"/>
    <cellStyle name="40 % - Akzent2 4 2 10 3" xfId="27341" xr:uid="{00000000-0005-0000-0000-0000EA4D0000}"/>
    <cellStyle name="40 % - Akzent2 4 2 11" xfId="9977" xr:uid="{00000000-0005-0000-0000-0000EB4D0000}"/>
    <cellStyle name="40 % - Akzent2 4 2 11 2" xfId="32762" xr:uid="{00000000-0005-0000-0000-0000EC4D0000}"/>
    <cellStyle name="40 % - Akzent2 4 2 12" xfId="21940" xr:uid="{00000000-0005-0000-0000-0000ED4D0000}"/>
    <cellStyle name="40 % - Akzent2 4 2 2" xfId="9978" xr:uid="{00000000-0005-0000-0000-0000EE4D0000}"/>
    <cellStyle name="40 % - Akzent2 4 2 2 10" xfId="9979" xr:uid="{00000000-0005-0000-0000-0000EF4D0000}"/>
    <cellStyle name="40 % - Akzent2 4 2 2 10 2" xfId="33157" xr:uid="{00000000-0005-0000-0000-0000F04D0000}"/>
    <cellStyle name="40 % - Akzent2 4 2 2 11" xfId="22335" xr:uid="{00000000-0005-0000-0000-0000F14D0000}"/>
    <cellStyle name="40 % - Akzent2 4 2 2 2" xfId="9980" xr:uid="{00000000-0005-0000-0000-0000F24D0000}"/>
    <cellStyle name="40 % - Akzent2 4 2 2 2 2" xfId="9981" xr:uid="{00000000-0005-0000-0000-0000F34D0000}"/>
    <cellStyle name="40 % - Akzent2 4 2 2 2 2 2" xfId="9982" xr:uid="{00000000-0005-0000-0000-0000F44D0000}"/>
    <cellStyle name="40 % - Akzent2 4 2 2 2 2 2 2" xfId="39235" xr:uid="{00000000-0005-0000-0000-0000F54D0000}"/>
    <cellStyle name="40 % - Akzent2 4 2 2 2 2 3" xfId="28414" xr:uid="{00000000-0005-0000-0000-0000F64D0000}"/>
    <cellStyle name="40 % - Akzent2 4 2 2 2 3" xfId="9983" xr:uid="{00000000-0005-0000-0000-0000F74D0000}"/>
    <cellStyle name="40 % - Akzent2 4 2 2 2 3 2" xfId="33835" xr:uid="{00000000-0005-0000-0000-0000F84D0000}"/>
    <cellStyle name="40 % - Akzent2 4 2 2 2 4" xfId="23013" xr:uid="{00000000-0005-0000-0000-0000F94D0000}"/>
    <cellStyle name="40 % - Akzent2 4 2 2 3" xfId="9984" xr:uid="{00000000-0005-0000-0000-0000FA4D0000}"/>
    <cellStyle name="40 % - Akzent2 4 2 2 3 2" xfId="9985" xr:uid="{00000000-0005-0000-0000-0000FB4D0000}"/>
    <cellStyle name="40 % - Akzent2 4 2 2 3 2 2" xfId="9986" xr:uid="{00000000-0005-0000-0000-0000FC4D0000}"/>
    <cellStyle name="40 % - Akzent2 4 2 2 3 2 2 2" xfId="39893" xr:uid="{00000000-0005-0000-0000-0000FD4D0000}"/>
    <cellStyle name="40 % - Akzent2 4 2 2 3 2 3" xfId="29072" xr:uid="{00000000-0005-0000-0000-0000FE4D0000}"/>
    <cellStyle name="40 % - Akzent2 4 2 2 3 3" xfId="9987" xr:uid="{00000000-0005-0000-0000-0000FF4D0000}"/>
    <cellStyle name="40 % - Akzent2 4 2 2 3 3 2" xfId="34493" xr:uid="{00000000-0005-0000-0000-0000004E0000}"/>
    <cellStyle name="40 % - Akzent2 4 2 2 3 4" xfId="23671" xr:uid="{00000000-0005-0000-0000-0000014E0000}"/>
    <cellStyle name="40 % - Akzent2 4 2 2 4" xfId="9988" xr:uid="{00000000-0005-0000-0000-0000024E0000}"/>
    <cellStyle name="40 % - Akzent2 4 2 2 4 2" xfId="9989" xr:uid="{00000000-0005-0000-0000-0000034E0000}"/>
    <cellStyle name="40 % - Akzent2 4 2 2 4 2 2" xfId="9990" xr:uid="{00000000-0005-0000-0000-0000044E0000}"/>
    <cellStyle name="40 % - Akzent2 4 2 2 4 2 2 2" xfId="40567" xr:uid="{00000000-0005-0000-0000-0000054E0000}"/>
    <cellStyle name="40 % - Akzent2 4 2 2 4 2 3" xfId="29746" xr:uid="{00000000-0005-0000-0000-0000064E0000}"/>
    <cellStyle name="40 % - Akzent2 4 2 2 4 3" xfId="9991" xr:uid="{00000000-0005-0000-0000-0000074E0000}"/>
    <cellStyle name="40 % - Akzent2 4 2 2 4 3 2" xfId="35167" xr:uid="{00000000-0005-0000-0000-0000084E0000}"/>
    <cellStyle name="40 % - Akzent2 4 2 2 4 4" xfId="24345" xr:uid="{00000000-0005-0000-0000-0000094E0000}"/>
    <cellStyle name="40 % - Akzent2 4 2 2 5" xfId="9992" xr:uid="{00000000-0005-0000-0000-00000A4E0000}"/>
    <cellStyle name="40 % - Akzent2 4 2 2 5 2" xfId="9993" xr:uid="{00000000-0005-0000-0000-00000B4E0000}"/>
    <cellStyle name="40 % - Akzent2 4 2 2 5 2 2" xfId="9994" xr:uid="{00000000-0005-0000-0000-00000C4E0000}"/>
    <cellStyle name="40 % - Akzent2 4 2 2 5 2 2 2" xfId="41241" xr:uid="{00000000-0005-0000-0000-00000D4E0000}"/>
    <cellStyle name="40 % - Akzent2 4 2 2 5 2 3" xfId="30420" xr:uid="{00000000-0005-0000-0000-00000E4E0000}"/>
    <cellStyle name="40 % - Akzent2 4 2 2 5 3" xfId="9995" xr:uid="{00000000-0005-0000-0000-00000F4E0000}"/>
    <cellStyle name="40 % - Akzent2 4 2 2 5 3 2" xfId="35841" xr:uid="{00000000-0005-0000-0000-0000104E0000}"/>
    <cellStyle name="40 % - Akzent2 4 2 2 5 4" xfId="25019" xr:uid="{00000000-0005-0000-0000-0000114E0000}"/>
    <cellStyle name="40 % - Akzent2 4 2 2 6" xfId="9996" xr:uid="{00000000-0005-0000-0000-0000124E0000}"/>
    <cellStyle name="40 % - Akzent2 4 2 2 6 2" xfId="9997" xr:uid="{00000000-0005-0000-0000-0000134E0000}"/>
    <cellStyle name="40 % - Akzent2 4 2 2 6 2 2" xfId="9998" xr:uid="{00000000-0005-0000-0000-0000144E0000}"/>
    <cellStyle name="40 % - Akzent2 4 2 2 6 2 2 2" xfId="41915" xr:uid="{00000000-0005-0000-0000-0000154E0000}"/>
    <cellStyle name="40 % - Akzent2 4 2 2 6 2 3" xfId="31094" xr:uid="{00000000-0005-0000-0000-0000164E0000}"/>
    <cellStyle name="40 % - Akzent2 4 2 2 6 3" xfId="9999" xr:uid="{00000000-0005-0000-0000-0000174E0000}"/>
    <cellStyle name="40 % - Akzent2 4 2 2 6 3 2" xfId="36515" xr:uid="{00000000-0005-0000-0000-0000184E0000}"/>
    <cellStyle name="40 % - Akzent2 4 2 2 6 4" xfId="25693" xr:uid="{00000000-0005-0000-0000-0000194E0000}"/>
    <cellStyle name="40 % - Akzent2 4 2 2 7" xfId="10000" xr:uid="{00000000-0005-0000-0000-00001A4E0000}"/>
    <cellStyle name="40 % - Akzent2 4 2 2 7 2" xfId="10001" xr:uid="{00000000-0005-0000-0000-00001B4E0000}"/>
    <cellStyle name="40 % - Akzent2 4 2 2 7 2 2" xfId="10002" xr:uid="{00000000-0005-0000-0000-00001C4E0000}"/>
    <cellStyle name="40 % - Akzent2 4 2 2 7 2 2 2" xfId="42589" xr:uid="{00000000-0005-0000-0000-00001D4E0000}"/>
    <cellStyle name="40 % - Akzent2 4 2 2 7 2 3" xfId="31768" xr:uid="{00000000-0005-0000-0000-00001E4E0000}"/>
    <cellStyle name="40 % - Akzent2 4 2 2 7 3" xfId="10003" xr:uid="{00000000-0005-0000-0000-00001F4E0000}"/>
    <cellStyle name="40 % - Akzent2 4 2 2 7 3 2" xfId="37189" xr:uid="{00000000-0005-0000-0000-0000204E0000}"/>
    <cellStyle name="40 % - Akzent2 4 2 2 7 4" xfId="26367" xr:uid="{00000000-0005-0000-0000-0000214E0000}"/>
    <cellStyle name="40 % - Akzent2 4 2 2 8" xfId="10004" xr:uid="{00000000-0005-0000-0000-0000224E0000}"/>
    <cellStyle name="40 % - Akzent2 4 2 2 8 2" xfId="10005" xr:uid="{00000000-0005-0000-0000-0000234E0000}"/>
    <cellStyle name="40 % - Akzent2 4 2 2 8 2 2" xfId="10006" xr:uid="{00000000-0005-0000-0000-0000244E0000}"/>
    <cellStyle name="40 % - Akzent2 4 2 2 8 2 2 2" xfId="43282" xr:uid="{00000000-0005-0000-0000-0000254E0000}"/>
    <cellStyle name="40 % - Akzent2 4 2 2 8 2 3" xfId="32461" xr:uid="{00000000-0005-0000-0000-0000264E0000}"/>
    <cellStyle name="40 % - Akzent2 4 2 2 8 3" xfId="10007" xr:uid="{00000000-0005-0000-0000-0000274E0000}"/>
    <cellStyle name="40 % - Akzent2 4 2 2 8 3 2" xfId="37881" xr:uid="{00000000-0005-0000-0000-0000284E0000}"/>
    <cellStyle name="40 % - Akzent2 4 2 2 8 4" xfId="27060" xr:uid="{00000000-0005-0000-0000-0000294E0000}"/>
    <cellStyle name="40 % - Akzent2 4 2 2 9" xfId="10008" xr:uid="{00000000-0005-0000-0000-00002A4E0000}"/>
    <cellStyle name="40 % - Akzent2 4 2 2 9 2" xfId="10009" xr:uid="{00000000-0005-0000-0000-00002B4E0000}"/>
    <cellStyle name="40 % - Akzent2 4 2 2 9 2 2" xfId="38557" xr:uid="{00000000-0005-0000-0000-00002C4E0000}"/>
    <cellStyle name="40 % - Akzent2 4 2 2 9 3" xfId="27736" xr:uid="{00000000-0005-0000-0000-00002D4E0000}"/>
    <cellStyle name="40 % - Akzent2 4 2 3" xfId="10010" xr:uid="{00000000-0005-0000-0000-00002E4E0000}"/>
    <cellStyle name="40 % - Akzent2 4 2 3 2" xfId="10011" xr:uid="{00000000-0005-0000-0000-00002F4E0000}"/>
    <cellStyle name="40 % - Akzent2 4 2 3 2 2" xfId="10012" xr:uid="{00000000-0005-0000-0000-0000304E0000}"/>
    <cellStyle name="40 % - Akzent2 4 2 3 2 2 2" xfId="38840" xr:uid="{00000000-0005-0000-0000-0000314E0000}"/>
    <cellStyle name="40 % - Akzent2 4 2 3 2 3" xfId="28019" xr:uid="{00000000-0005-0000-0000-0000324E0000}"/>
    <cellStyle name="40 % - Akzent2 4 2 3 3" xfId="10013" xr:uid="{00000000-0005-0000-0000-0000334E0000}"/>
    <cellStyle name="40 % - Akzent2 4 2 3 3 2" xfId="33440" xr:uid="{00000000-0005-0000-0000-0000344E0000}"/>
    <cellStyle name="40 % - Akzent2 4 2 3 4" xfId="22618" xr:uid="{00000000-0005-0000-0000-0000354E0000}"/>
    <cellStyle name="40 % - Akzent2 4 2 4" xfId="10014" xr:uid="{00000000-0005-0000-0000-0000364E0000}"/>
    <cellStyle name="40 % - Akzent2 4 2 4 2" xfId="10015" xr:uid="{00000000-0005-0000-0000-0000374E0000}"/>
    <cellStyle name="40 % - Akzent2 4 2 4 2 2" xfId="10016" xr:uid="{00000000-0005-0000-0000-0000384E0000}"/>
    <cellStyle name="40 % - Akzent2 4 2 4 2 2 2" xfId="39498" xr:uid="{00000000-0005-0000-0000-0000394E0000}"/>
    <cellStyle name="40 % - Akzent2 4 2 4 2 3" xfId="28677" xr:uid="{00000000-0005-0000-0000-00003A4E0000}"/>
    <cellStyle name="40 % - Akzent2 4 2 4 3" xfId="10017" xr:uid="{00000000-0005-0000-0000-00003B4E0000}"/>
    <cellStyle name="40 % - Akzent2 4 2 4 3 2" xfId="34098" xr:uid="{00000000-0005-0000-0000-00003C4E0000}"/>
    <cellStyle name="40 % - Akzent2 4 2 4 4" xfId="23276" xr:uid="{00000000-0005-0000-0000-00003D4E0000}"/>
    <cellStyle name="40 % - Akzent2 4 2 5" xfId="10018" xr:uid="{00000000-0005-0000-0000-00003E4E0000}"/>
    <cellStyle name="40 % - Akzent2 4 2 5 2" xfId="10019" xr:uid="{00000000-0005-0000-0000-00003F4E0000}"/>
    <cellStyle name="40 % - Akzent2 4 2 5 2 2" xfId="10020" xr:uid="{00000000-0005-0000-0000-0000404E0000}"/>
    <cellStyle name="40 % - Akzent2 4 2 5 2 2 2" xfId="40172" xr:uid="{00000000-0005-0000-0000-0000414E0000}"/>
    <cellStyle name="40 % - Akzent2 4 2 5 2 3" xfId="29351" xr:uid="{00000000-0005-0000-0000-0000424E0000}"/>
    <cellStyle name="40 % - Akzent2 4 2 5 3" xfId="10021" xr:uid="{00000000-0005-0000-0000-0000434E0000}"/>
    <cellStyle name="40 % - Akzent2 4 2 5 3 2" xfId="34772" xr:uid="{00000000-0005-0000-0000-0000444E0000}"/>
    <cellStyle name="40 % - Akzent2 4 2 5 4" xfId="23950" xr:uid="{00000000-0005-0000-0000-0000454E0000}"/>
    <cellStyle name="40 % - Akzent2 4 2 6" xfId="10022" xr:uid="{00000000-0005-0000-0000-0000464E0000}"/>
    <cellStyle name="40 % - Akzent2 4 2 6 2" xfId="10023" xr:uid="{00000000-0005-0000-0000-0000474E0000}"/>
    <cellStyle name="40 % - Akzent2 4 2 6 2 2" xfId="10024" xr:uid="{00000000-0005-0000-0000-0000484E0000}"/>
    <cellStyle name="40 % - Akzent2 4 2 6 2 2 2" xfId="40846" xr:uid="{00000000-0005-0000-0000-0000494E0000}"/>
    <cellStyle name="40 % - Akzent2 4 2 6 2 3" xfId="30025" xr:uid="{00000000-0005-0000-0000-00004A4E0000}"/>
    <cellStyle name="40 % - Akzent2 4 2 6 3" xfId="10025" xr:uid="{00000000-0005-0000-0000-00004B4E0000}"/>
    <cellStyle name="40 % - Akzent2 4 2 6 3 2" xfId="35446" xr:uid="{00000000-0005-0000-0000-00004C4E0000}"/>
    <cellStyle name="40 % - Akzent2 4 2 6 4" xfId="24624" xr:uid="{00000000-0005-0000-0000-00004D4E0000}"/>
    <cellStyle name="40 % - Akzent2 4 2 7" xfId="10026" xr:uid="{00000000-0005-0000-0000-00004E4E0000}"/>
    <cellStyle name="40 % - Akzent2 4 2 7 2" xfId="10027" xr:uid="{00000000-0005-0000-0000-00004F4E0000}"/>
    <cellStyle name="40 % - Akzent2 4 2 7 2 2" xfId="10028" xr:uid="{00000000-0005-0000-0000-0000504E0000}"/>
    <cellStyle name="40 % - Akzent2 4 2 7 2 2 2" xfId="41520" xr:uid="{00000000-0005-0000-0000-0000514E0000}"/>
    <cellStyle name="40 % - Akzent2 4 2 7 2 3" xfId="30699" xr:uid="{00000000-0005-0000-0000-0000524E0000}"/>
    <cellStyle name="40 % - Akzent2 4 2 7 3" xfId="10029" xr:uid="{00000000-0005-0000-0000-0000534E0000}"/>
    <cellStyle name="40 % - Akzent2 4 2 7 3 2" xfId="36120" xr:uid="{00000000-0005-0000-0000-0000544E0000}"/>
    <cellStyle name="40 % - Akzent2 4 2 7 4" xfId="25298" xr:uid="{00000000-0005-0000-0000-0000554E0000}"/>
    <cellStyle name="40 % - Akzent2 4 2 8" xfId="10030" xr:uid="{00000000-0005-0000-0000-0000564E0000}"/>
    <cellStyle name="40 % - Akzent2 4 2 8 2" xfId="10031" xr:uid="{00000000-0005-0000-0000-0000574E0000}"/>
    <cellStyle name="40 % - Akzent2 4 2 8 2 2" xfId="10032" xr:uid="{00000000-0005-0000-0000-0000584E0000}"/>
    <cellStyle name="40 % - Akzent2 4 2 8 2 2 2" xfId="42194" xr:uid="{00000000-0005-0000-0000-0000594E0000}"/>
    <cellStyle name="40 % - Akzent2 4 2 8 2 3" xfId="31373" xr:uid="{00000000-0005-0000-0000-00005A4E0000}"/>
    <cellStyle name="40 % - Akzent2 4 2 8 3" xfId="10033" xr:uid="{00000000-0005-0000-0000-00005B4E0000}"/>
    <cellStyle name="40 % - Akzent2 4 2 8 3 2" xfId="36794" xr:uid="{00000000-0005-0000-0000-00005C4E0000}"/>
    <cellStyle name="40 % - Akzent2 4 2 8 4" xfId="25972" xr:uid="{00000000-0005-0000-0000-00005D4E0000}"/>
    <cellStyle name="40 % - Akzent2 4 2 9" xfId="10034" xr:uid="{00000000-0005-0000-0000-00005E4E0000}"/>
    <cellStyle name="40 % - Akzent2 4 2 9 2" xfId="10035" xr:uid="{00000000-0005-0000-0000-00005F4E0000}"/>
    <cellStyle name="40 % - Akzent2 4 2 9 2 2" xfId="10036" xr:uid="{00000000-0005-0000-0000-0000604E0000}"/>
    <cellStyle name="40 % - Akzent2 4 2 9 2 2 2" xfId="42887" xr:uid="{00000000-0005-0000-0000-0000614E0000}"/>
    <cellStyle name="40 % - Akzent2 4 2 9 2 3" xfId="32066" xr:uid="{00000000-0005-0000-0000-0000624E0000}"/>
    <cellStyle name="40 % - Akzent2 4 2 9 3" xfId="10037" xr:uid="{00000000-0005-0000-0000-0000634E0000}"/>
    <cellStyle name="40 % - Akzent2 4 2 9 3 2" xfId="37486" xr:uid="{00000000-0005-0000-0000-0000644E0000}"/>
    <cellStyle name="40 % - Akzent2 4 2 9 4" xfId="26665" xr:uid="{00000000-0005-0000-0000-0000654E0000}"/>
    <cellStyle name="40 % - Akzent2 4 3" xfId="10038" xr:uid="{00000000-0005-0000-0000-0000664E0000}"/>
    <cellStyle name="40 % - Akzent2 4 3 10" xfId="10039" xr:uid="{00000000-0005-0000-0000-0000674E0000}"/>
    <cellStyle name="40 % - Akzent2 4 3 10 2" xfId="32894" xr:uid="{00000000-0005-0000-0000-0000684E0000}"/>
    <cellStyle name="40 % - Akzent2 4 3 11" xfId="22072" xr:uid="{00000000-0005-0000-0000-0000694E0000}"/>
    <cellStyle name="40 % - Akzent2 4 3 2" xfId="10040" xr:uid="{00000000-0005-0000-0000-00006A4E0000}"/>
    <cellStyle name="40 % - Akzent2 4 3 2 2" xfId="10041" xr:uid="{00000000-0005-0000-0000-00006B4E0000}"/>
    <cellStyle name="40 % - Akzent2 4 3 2 2 2" xfId="10042" xr:uid="{00000000-0005-0000-0000-00006C4E0000}"/>
    <cellStyle name="40 % - Akzent2 4 3 2 2 2 2" xfId="38972" xr:uid="{00000000-0005-0000-0000-00006D4E0000}"/>
    <cellStyle name="40 % - Akzent2 4 3 2 2 3" xfId="28151" xr:uid="{00000000-0005-0000-0000-00006E4E0000}"/>
    <cellStyle name="40 % - Akzent2 4 3 2 3" xfId="10043" xr:uid="{00000000-0005-0000-0000-00006F4E0000}"/>
    <cellStyle name="40 % - Akzent2 4 3 2 3 2" xfId="33572" xr:uid="{00000000-0005-0000-0000-0000704E0000}"/>
    <cellStyle name="40 % - Akzent2 4 3 2 4" xfId="22750" xr:uid="{00000000-0005-0000-0000-0000714E0000}"/>
    <cellStyle name="40 % - Akzent2 4 3 3" xfId="10044" xr:uid="{00000000-0005-0000-0000-0000724E0000}"/>
    <cellStyle name="40 % - Akzent2 4 3 3 2" xfId="10045" xr:uid="{00000000-0005-0000-0000-0000734E0000}"/>
    <cellStyle name="40 % - Akzent2 4 3 3 2 2" xfId="10046" xr:uid="{00000000-0005-0000-0000-0000744E0000}"/>
    <cellStyle name="40 % - Akzent2 4 3 3 2 2 2" xfId="39630" xr:uid="{00000000-0005-0000-0000-0000754E0000}"/>
    <cellStyle name="40 % - Akzent2 4 3 3 2 3" xfId="28809" xr:uid="{00000000-0005-0000-0000-0000764E0000}"/>
    <cellStyle name="40 % - Akzent2 4 3 3 3" xfId="10047" xr:uid="{00000000-0005-0000-0000-0000774E0000}"/>
    <cellStyle name="40 % - Akzent2 4 3 3 3 2" xfId="34230" xr:uid="{00000000-0005-0000-0000-0000784E0000}"/>
    <cellStyle name="40 % - Akzent2 4 3 3 4" xfId="23408" xr:uid="{00000000-0005-0000-0000-0000794E0000}"/>
    <cellStyle name="40 % - Akzent2 4 3 4" xfId="10048" xr:uid="{00000000-0005-0000-0000-00007A4E0000}"/>
    <cellStyle name="40 % - Akzent2 4 3 4 2" xfId="10049" xr:uid="{00000000-0005-0000-0000-00007B4E0000}"/>
    <cellStyle name="40 % - Akzent2 4 3 4 2 2" xfId="10050" xr:uid="{00000000-0005-0000-0000-00007C4E0000}"/>
    <cellStyle name="40 % - Akzent2 4 3 4 2 2 2" xfId="40304" xr:uid="{00000000-0005-0000-0000-00007D4E0000}"/>
    <cellStyle name="40 % - Akzent2 4 3 4 2 3" xfId="29483" xr:uid="{00000000-0005-0000-0000-00007E4E0000}"/>
    <cellStyle name="40 % - Akzent2 4 3 4 3" xfId="10051" xr:uid="{00000000-0005-0000-0000-00007F4E0000}"/>
    <cellStyle name="40 % - Akzent2 4 3 4 3 2" xfId="34904" xr:uid="{00000000-0005-0000-0000-0000804E0000}"/>
    <cellStyle name="40 % - Akzent2 4 3 4 4" xfId="24082" xr:uid="{00000000-0005-0000-0000-0000814E0000}"/>
    <cellStyle name="40 % - Akzent2 4 3 5" xfId="10052" xr:uid="{00000000-0005-0000-0000-0000824E0000}"/>
    <cellStyle name="40 % - Akzent2 4 3 5 2" xfId="10053" xr:uid="{00000000-0005-0000-0000-0000834E0000}"/>
    <cellStyle name="40 % - Akzent2 4 3 5 2 2" xfId="10054" xr:uid="{00000000-0005-0000-0000-0000844E0000}"/>
    <cellStyle name="40 % - Akzent2 4 3 5 2 2 2" xfId="40978" xr:uid="{00000000-0005-0000-0000-0000854E0000}"/>
    <cellStyle name="40 % - Akzent2 4 3 5 2 3" xfId="30157" xr:uid="{00000000-0005-0000-0000-0000864E0000}"/>
    <cellStyle name="40 % - Akzent2 4 3 5 3" xfId="10055" xr:uid="{00000000-0005-0000-0000-0000874E0000}"/>
    <cellStyle name="40 % - Akzent2 4 3 5 3 2" xfId="35578" xr:uid="{00000000-0005-0000-0000-0000884E0000}"/>
    <cellStyle name="40 % - Akzent2 4 3 5 4" xfId="24756" xr:uid="{00000000-0005-0000-0000-0000894E0000}"/>
    <cellStyle name="40 % - Akzent2 4 3 6" xfId="10056" xr:uid="{00000000-0005-0000-0000-00008A4E0000}"/>
    <cellStyle name="40 % - Akzent2 4 3 6 2" xfId="10057" xr:uid="{00000000-0005-0000-0000-00008B4E0000}"/>
    <cellStyle name="40 % - Akzent2 4 3 6 2 2" xfId="10058" xr:uid="{00000000-0005-0000-0000-00008C4E0000}"/>
    <cellStyle name="40 % - Akzent2 4 3 6 2 2 2" xfId="41652" xr:uid="{00000000-0005-0000-0000-00008D4E0000}"/>
    <cellStyle name="40 % - Akzent2 4 3 6 2 3" xfId="30831" xr:uid="{00000000-0005-0000-0000-00008E4E0000}"/>
    <cellStyle name="40 % - Akzent2 4 3 6 3" xfId="10059" xr:uid="{00000000-0005-0000-0000-00008F4E0000}"/>
    <cellStyle name="40 % - Akzent2 4 3 6 3 2" xfId="36252" xr:uid="{00000000-0005-0000-0000-0000904E0000}"/>
    <cellStyle name="40 % - Akzent2 4 3 6 4" xfId="25430" xr:uid="{00000000-0005-0000-0000-0000914E0000}"/>
    <cellStyle name="40 % - Akzent2 4 3 7" xfId="10060" xr:uid="{00000000-0005-0000-0000-0000924E0000}"/>
    <cellStyle name="40 % - Akzent2 4 3 7 2" xfId="10061" xr:uid="{00000000-0005-0000-0000-0000934E0000}"/>
    <cellStyle name="40 % - Akzent2 4 3 7 2 2" xfId="10062" xr:uid="{00000000-0005-0000-0000-0000944E0000}"/>
    <cellStyle name="40 % - Akzent2 4 3 7 2 2 2" xfId="42326" xr:uid="{00000000-0005-0000-0000-0000954E0000}"/>
    <cellStyle name="40 % - Akzent2 4 3 7 2 3" xfId="31505" xr:uid="{00000000-0005-0000-0000-0000964E0000}"/>
    <cellStyle name="40 % - Akzent2 4 3 7 3" xfId="10063" xr:uid="{00000000-0005-0000-0000-0000974E0000}"/>
    <cellStyle name="40 % - Akzent2 4 3 7 3 2" xfId="36926" xr:uid="{00000000-0005-0000-0000-0000984E0000}"/>
    <cellStyle name="40 % - Akzent2 4 3 7 4" xfId="26104" xr:uid="{00000000-0005-0000-0000-0000994E0000}"/>
    <cellStyle name="40 % - Akzent2 4 3 8" xfId="10064" xr:uid="{00000000-0005-0000-0000-00009A4E0000}"/>
    <cellStyle name="40 % - Akzent2 4 3 8 2" xfId="10065" xr:uid="{00000000-0005-0000-0000-00009B4E0000}"/>
    <cellStyle name="40 % - Akzent2 4 3 8 2 2" xfId="10066" xr:uid="{00000000-0005-0000-0000-00009C4E0000}"/>
    <cellStyle name="40 % - Akzent2 4 3 8 2 2 2" xfId="43019" xr:uid="{00000000-0005-0000-0000-00009D4E0000}"/>
    <cellStyle name="40 % - Akzent2 4 3 8 2 3" xfId="32198" xr:uid="{00000000-0005-0000-0000-00009E4E0000}"/>
    <cellStyle name="40 % - Akzent2 4 3 8 3" xfId="10067" xr:uid="{00000000-0005-0000-0000-00009F4E0000}"/>
    <cellStyle name="40 % - Akzent2 4 3 8 3 2" xfId="37618" xr:uid="{00000000-0005-0000-0000-0000A04E0000}"/>
    <cellStyle name="40 % - Akzent2 4 3 8 4" xfId="26797" xr:uid="{00000000-0005-0000-0000-0000A14E0000}"/>
    <cellStyle name="40 % - Akzent2 4 3 9" xfId="10068" xr:uid="{00000000-0005-0000-0000-0000A24E0000}"/>
    <cellStyle name="40 % - Akzent2 4 3 9 2" xfId="10069" xr:uid="{00000000-0005-0000-0000-0000A34E0000}"/>
    <cellStyle name="40 % - Akzent2 4 3 9 2 2" xfId="38294" xr:uid="{00000000-0005-0000-0000-0000A44E0000}"/>
    <cellStyle name="40 % - Akzent2 4 3 9 3" xfId="27473" xr:uid="{00000000-0005-0000-0000-0000A54E0000}"/>
    <cellStyle name="40 % - Akzent2 4 4" xfId="10070" xr:uid="{00000000-0005-0000-0000-0000A64E0000}"/>
    <cellStyle name="40 % - Akzent2 4 4 10" xfId="10071" xr:uid="{00000000-0005-0000-0000-0000A74E0000}"/>
    <cellStyle name="40 % - Akzent2 4 4 10 2" xfId="33025" xr:uid="{00000000-0005-0000-0000-0000A84E0000}"/>
    <cellStyle name="40 % - Akzent2 4 4 11" xfId="22203" xr:uid="{00000000-0005-0000-0000-0000A94E0000}"/>
    <cellStyle name="40 % - Akzent2 4 4 2" xfId="10072" xr:uid="{00000000-0005-0000-0000-0000AA4E0000}"/>
    <cellStyle name="40 % - Akzent2 4 4 2 2" xfId="10073" xr:uid="{00000000-0005-0000-0000-0000AB4E0000}"/>
    <cellStyle name="40 % - Akzent2 4 4 2 2 2" xfId="10074" xr:uid="{00000000-0005-0000-0000-0000AC4E0000}"/>
    <cellStyle name="40 % - Akzent2 4 4 2 2 2 2" xfId="39103" xr:uid="{00000000-0005-0000-0000-0000AD4E0000}"/>
    <cellStyle name="40 % - Akzent2 4 4 2 2 3" xfId="28282" xr:uid="{00000000-0005-0000-0000-0000AE4E0000}"/>
    <cellStyle name="40 % - Akzent2 4 4 2 3" xfId="10075" xr:uid="{00000000-0005-0000-0000-0000AF4E0000}"/>
    <cellStyle name="40 % - Akzent2 4 4 2 3 2" xfId="33703" xr:uid="{00000000-0005-0000-0000-0000B04E0000}"/>
    <cellStyle name="40 % - Akzent2 4 4 2 4" xfId="22881" xr:uid="{00000000-0005-0000-0000-0000B14E0000}"/>
    <cellStyle name="40 % - Akzent2 4 4 3" xfId="10076" xr:uid="{00000000-0005-0000-0000-0000B24E0000}"/>
    <cellStyle name="40 % - Akzent2 4 4 3 2" xfId="10077" xr:uid="{00000000-0005-0000-0000-0000B34E0000}"/>
    <cellStyle name="40 % - Akzent2 4 4 3 2 2" xfId="10078" xr:uid="{00000000-0005-0000-0000-0000B44E0000}"/>
    <cellStyle name="40 % - Akzent2 4 4 3 2 2 2" xfId="39761" xr:uid="{00000000-0005-0000-0000-0000B54E0000}"/>
    <cellStyle name="40 % - Akzent2 4 4 3 2 3" xfId="28940" xr:uid="{00000000-0005-0000-0000-0000B64E0000}"/>
    <cellStyle name="40 % - Akzent2 4 4 3 3" xfId="10079" xr:uid="{00000000-0005-0000-0000-0000B74E0000}"/>
    <cellStyle name="40 % - Akzent2 4 4 3 3 2" xfId="34361" xr:uid="{00000000-0005-0000-0000-0000B84E0000}"/>
    <cellStyle name="40 % - Akzent2 4 4 3 4" xfId="23539" xr:uid="{00000000-0005-0000-0000-0000B94E0000}"/>
    <cellStyle name="40 % - Akzent2 4 4 4" xfId="10080" xr:uid="{00000000-0005-0000-0000-0000BA4E0000}"/>
    <cellStyle name="40 % - Akzent2 4 4 4 2" xfId="10081" xr:uid="{00000000-0005-0000-0000-0000BB4E0000}"/>
    <cellStyle name="40 % - Akzent2 4 4 4 2 2" xfId="10082" xr:uid="{00000000-0005-0000-0000-0000BC4E0000}"/>
    <cellStyle name="40 % - Akzent2 4 4 4 2 2 2" xfId="40435" xr:uid="{00000000-0005-0000-0000-0000BD4E0000}"/>
    <cellStyle name="40 % - Akzent2 4 4 4 2 3" xfId="29614" xr:uid="{00000000-0005-0000-0000-0000BE4E0000}"/>
    <cellStyle name="40 % - Akzent2 4 4 4 3" xfId="10083" xr:uid="{00000000-0005-0000-0000-0000BF4E0000}"/>
    <cellStyle name="40 % - Akzent2 4 4 4 3 2" xfId="35035" xr:uid="{00000000-0005-0000-0000-0000C04E0000}"/>
    <cellStyle name="40 % - Akzent2 4 4 4 4" xfId="24213" xr:uid="{00000000-0005-0000-0000-0000C14E0000}"/>
    <cellStyle name="40 % - Akzent2 4 4 5" xfId="10084" xr:uid="{00000000-0005-0000-0000-0000C24E0000}"/>
    <cellStyle name="40 % - Akzent2 4 4 5 2" xfId="10085" xr:uid="{00000000-0005-0000-0000-0000C34E0000}"/>
    <cellStyle name="40 % - Akzent2 4 4 5 2 2" xfId="10086" xr:uid="{00000000-0005-0000-0000-0000C44E0000}"/>
    <cellStyle name="40 % - Akzent2 4 4 5 2 2 2" xfId="41109" xr:uid="{00000000-0005-0000-0000-0000C54E0000}"/>
    <cellStyle name="40 % - Akzent2 4 4 5 2 3" xfId="30288" xr:uid="{00000000-0005-0000-0000-0000C64E0000}"/>
    <cellStyle name="40 % - Akzent2 4 4 5 3" xfId="10087" xr:uid="{00000000-0005-0000-0000-0000C74E0000}"/>
    <cellStyle name="40 % - Akzent2 4 4 5 3 2" xfId="35709" xr:uid="{00000000-0005-0000-0000-0000C84E0000}"/>
    <cellStyle name="40 % - Akzent2 4 4 5 4" xfId="24887" xr:uid="{00000000-0005-0000-0000-0000C94E0000}"/>
    <cellStyle name="40 % - Akzent2 4 4 6" xfId="10088" xr:uid="{00000000-0005-0000-0000-0000CA4E0000}"/>
    <cellStyle name="40 % - Akzent2 4 4 6 2" xfId="10089" xr:uid="{00000000-0005-0000-0000-0000CB4E0000}"/>
    <cellStyle name="40 % - Akzent2 4 4 6 2 2" xfId="10090" xr:uid="{00000000-0005-0000-0000-0000CC4E0000}"/>
    <cellStyle name="40 % - Akzent2 4 4 6 2 2 2" xfId="41783" xr:uid="{00000000-0005-0000-0000-0000CD4E0000}"/>
    <cellStyle name="40 % - Akzent2 4 4 6 2 3" xfId="30962" xr:uid="{00000000-0005-0000-0000-0000CE4E0000}"/>
    <cellStyle name="40 % - Akzent2 4 4 6 3" xfId="10091" xr:uid="{00000000-0005-0000-0000-0000CF4E0000}"/>
    <cellStyle name="40 % - Akzent2 4 4 6 3 2" xfId="36383" xr:uid="{00000000-0005-0000-0000-0000D04E0000}"/>
    <cellStyle name="40 % - Akzent2 4 4 6 4" xfId="25561" xr:uid="{00000000-0005-0000-0000-0000D14E0000}"/>
    <cellStyle name="40 % - Akzent2 4 4 7" xfId="10092" xr:uid="{00000000-0005-0000-0000-0000D24E0000}"/>
    <cellStyle name="40 % - Akzent2 4 4 7 2" xfId="10093" xr:uid="{00000000-0005-0000-0000-0000D34E0000}"/>
    <cellStyle name="40 % - Akzent2 4 4 7 2 2" xfId="10094" xr:uid="{00000000-0005-0000-0000-0000D44E0000}"/>
    <cellStyle name="40 % - Akzent2 4 4 7 2 2 2" xfId="42457" xr:uid="{00000000-0005-0000-0000-0000D54E0000}"/>
    <cellStyle name="40 % - Akzent2 4 4 7 2 3" xfId="31636" xr:uid="{00000000-0005-0000-0000-0000D64E0000}"/>
    <cellStyle name="40 % - Akzent2 4 4 7 3" xfId="10095" xr:uid="{00000000-0005-0000-0000-0000D74E0000}"/>
    <cellStyle name="40 % - Akzent2 4 4 7 3 2" xfId="37057" xr:uid="{00000000-0005-0000-0000-0000D84E0000}"/>
    <cellStyle name="40 % - Akzent2 4 4 7 4" xfId="26235" xr:uid="{00000000-0005-0000-0000-0000D94E0000}"/>
    <cellStyle name="40 % - Akzent2 4 4 8" xfId="10096" xr:uid="{00000000-0005-0000-0000-0000DA4E0000}"/>
    <cellStyle name="40 % - Akzent2 4 4 8 2" xfId="10097" xr:uid="{00000000-0005-0000-0000-0000DB4E0000}"/>
    <cellStyle name="40 % - Akzent2 4 4 8 2 2" xfId="10098" xr:uid="{00000000-0005-0000-0000-0000DC4E0000}"/>
    <cellStyle name="40 % - Akzent2 4 4 8 2 2 2" xfId="43150" xr:uid="{00000000-0005-0000-0000-0000DD4E0000}"/>
    <cellStyle name="40 % - Akzent2 4 4 8 2 3" xfId="32329" xr:uid="{00000000-0005-0000-0000-0000DE4E0000}"/>
    <cellStyle name="40 % - Akzent2 4 4 8 3" xfId="10099" xr:uid="{00000000-0005-0000-0000-0000DF4E0000}"/>
    <cellStyle name="40 % - Akzent2 4 4 8 3 2" xfId="37749" xr:uid="{00000000-0005-0000-0000-0000E04E0000}"/>
    <cellStyle name="40 % - Akzent2 4 4 8 4" xfId="26928" xr:uid="{00000000-0005-0000-0000-0000E14E0000}"/>
    <cellStyle name="40 % - Akzent2 4 4 9" xfId="10100" xr:uid="{00000000-0005-0000-0000-0000E24E0000}"/>
    <cellStyle name="40 % - Akzent2 4 4 9 2" xfId="10101" xr:uid="{00000000-0005-0000-0000-0000E34E0000}"/>
    <cellStyle name="40 % - Akzent2 4 4 9 2 2" xfId="38425" xr:uid="{00000000-0005-0000-0000-0000E44E0000}"/>
    <cellStyle name="40 % - Akzent2 4 4 9 3" xfId="27604" xr:uid="{00000000-0005-0000-0000-0000E54E0000}"/>
    <cellStyle name="40 % - Akzent2 4 5" xfId="10102" xr:uid="{00000000-0005-0000-0000-0000E64E0000}"/>
    <cellStyle name="40 % - Akzent2 4 5 2" xfId="10103" xr:uid="{00000000-0005-0000-0000-0000E74E0000}"/>
    <cellStyle name="40 % - Akzent2 4 5 2 2" xfId="10104" xr:uid="{00000000-0005-0000-0000-0000E84E0000}"/>
    <cellStyle name="40 % - Akzent2 4 5 2 2 2" xfId="38708" xr:uid="{00000000-0005-0000-0000-0000E94E0000}"/>
    <cellStyle name="40 % - Akzent2 4 5 2 3" xfId="27887" xr:uid="{00000000-0005-0000-0000-0000EA4E0000}"/>
    <cellStyle name="40 % - Akzent2 4 5 3" xfId="10105" xr:uid="{00000000-0005-0000-0000-0000EB4E0000}"/>
    <cellStyle name="40 % - Akzent2 4 5 3 2" xfId="33308" xr:uid="{00000000-0005-0000-0000-0000EC4E0000}"/>
    <cellStyle name="40 % - Akzent2 4 5 4" xfId="22486" xr:uid="{00000000-0005-0000-0000-0000ED4E0000}"/>
    <cellStyle name="40 % - Akzent2 4 6" xfId="10106" xr:uid="{00000000-0005-0000-0000-0000EE4E0000}"/>
    <cellStyle name="40 % - Akzent2 4 6 2" xfId="10107" xr:uid="{00000000-0005-0000-0000-0000EF4E0000}"/>
    <cellStyle name="40 % - Akzent2 4 6 2 2" xfId="10108" xr:uid="{00000000-0005-0000-0000-0000F04E0000}"/>
    <cellStyle name="40 % - Akzent2 4 6 2 2 2" xfId="39366" xr:uid="{00000000-0005-0000-0000-0000F14E0000}"/>
    <cellStyle name="40 % - Akzent2 4 6 2 3" xfId="28545" xr:uid="{00000000-0005-0000-0000-0000F24E0000}"/>
    <cellStyle name="40 % - Akzent2 4 6 3" xfId="10109" xr:uid="{00000000-0005-0000-0000-0000F34E0000}"/>
    <cellStyle name="40 % - Akzent2 4 6 3 2" xfId="33966" xr:uid="{00000000-0005-0000-0000-0000F44E0000}"/>
    <cellStyle name="40 % - Akzent2 4 6 4" xfId="23144" xr:uid="{00000000-0005-0000-0000-0000F54E0000}"/>
    <cellStyle name="40 % - Akzent2 4 7" xfId="10110" xr:uid="{00000000-0005-0000-0000-0000F64E0000}"/>
    <cellStyle name="40 % - Akzent2 4 7 2" xfId="10111" xr:uid="{00000000-0005-0000-0000-0000F74E0000}"/>
    <cellStyle name="40 % - Akzent2 4 7 2 2" xfId="10112" xr:uid="{00000000-0005-0000-0000-0000F84E0000}"/>
    <cellStyle name="40 % - Akzent2 4 7 2 2 2" xfId="40041" xr:uid="{00000000-0005-0000-0000-0000F94E0000}"/>
    <cellStyle name="40 % - Akzent2 4 7 2 3" xfId="29220" xr:uid="{00000000-0005-0000-0000-0000FA4E0000}"/>
    <cellStyle name="40 % - Akzent2 4 7 3" xfId="10113" xr:uid="{00000000-0005-0000-0000-0000FB4E0000}"/>
    <cellStyle name="40 % - Akzent2 4 7 3 2" xfId="34641" xr:uid="{00000000-0005-0000-0000-0000FC4E0000}"/>
    <cellStyle name="40 % - Akzent2 4 7 4" xfId="23819" xr:uid="{00000000-0005-0000-0000-0000FD4E0000}"/>
    <cellStyle name="40 % - Akzent2 4 8" xfId="10114" xr:uid="{00000000-0005-0000-0000-0000FE4E0000}"/>
    <cellStyle name="40 % - Akzent2 4 8 2" xfId="10115" xr:uid="{00000000-0005-0000-0000-0000FF4E0000}"/>
    <cellStyle name="40 % - Akzent2 4 8 2 2" xfId="10116" xr:uid="{00000000-0005-0000-0000-0000004F0000}"/>
    <cellStyle name="40 % - Akzent2 4 8 2 2 2" xfId="40714" xr:uid="{00000000-0005-0000-0000-0000014F0000}"/>
    <cellStyle name="40 % - Akzent2 4 8 2 3" xfId="29893" xr:uid="{00000000-0005-0000-0000-0000024F0000}"/>
    <cellStyle name="40 % - Akzent2 4 8 3" xfId="10117" xr:uid="{00000000-0005-0000-0000-0000034F0000}"/>
    <cellStyle name="40 % - Akzent2 4 8 3 2" xfId="35314" xr:uid="{00000000-0005-0000-0000-0000044F0000}"/>
    <cellStyle name="40 % - Akzent2 4 8 4" xfId="24492" xr:uid="{00000000-0005-0000-0000-0000054F0000}"/>
    <cellStyle name="40 % - Akzent2 4 9" xfId="10118" xr:uid="{00000000-0005-0000-0000-0000064F0000}"/>
    <cellStyle name="40 % - Akzent2 4 9 2" xfId="10119" xr:uid="{00000000-0005-0000-0000-0000074F0000}"/>
    <cellStyle name="40 % - Akzent2 4 9 2 2" xfId="10120" xr:uid="{00000000-0005-0000-0000-0000084F0000}"/>
    <cellStyle name="40 % - Akzent2 4 9 2 2 2" xfId="41388" xr:uid="{00000000-0005-0000-0000-0000094F0000}"/>
    <cellStyle name="40 % - Akzent2 4 9 2 3" xfId="30567" xr:uid="{00000000-0005-0000-0000-00000A4F0000}"/>
    <cellStyle name="40 % - Akzent2 4 9 3" xfId="10121" xr:uid="{00000000-0005-0000-0000-00000B4F0000}"/>
    <cellStyle name="40 % - Akzent2 4 9 3 2" xfId="35988" xr:uid="{00000000-0005-0000-0000-00000C4F0000}"/>
    <cellStyle name="40 % - Akzent2 4 9 4" xfId="25166" xr:uid="{00000000-0005-0000-0000-00000D4F0000}"/>
    <cellStyle name="40 % - Akzent2 5" xfId="10122" xr:uid="{00000000-0005-0000-0000-00000E4F0000}"/>
    <cellStyle name="40 % - Akzent2 5 10" xfId="10123" xr:uid="{00000000-0005-0000-0000-00000F4F0000}"/>
    <cellStyle name="40 % - Akzent2 5 10 2" xfId="10124" xr:uid="{00000000-0005-0000-0000-0000104F0000}"/>
    <cellStyle name="40 % - Akzent2 5 10 2 2" xfId="38097" xr:uid="{00000000-0005-0000-0000-0000114F0000}"/>
    <cellStyle name="40 % - Akzent2 5 10 3" xfId="27276" xr:uid="{00000000-0005-0000-0000-0000124F0000}"/>
    <cellStyle name="40 % - Akzent2 5 11" xfId="10125" xr:uid="{00000000-0005-0000-0000-0000134F0000}"/>
    <cellStyle name="40 % - Akzent2 5 11 2" xfId="32697" xr:uid="{00000000-0005-0000-0000-0000144F0000}"/>
    <cellStyle name="40 % - Akzent2 5 12" xfId="21875" xr:uid="{00000000-0005-0000-0000-0000154F0000}"/>
    <cellStyle name="40 % - Akzent2 5 2" xfId="10126" xr:uid="{00000000-0005-0000-0000-0000164F0000}"/>
    <cellStyle name="40 % - Akzent2 5 2 10" xfId="10127" xr:uid="{00000000-0005-0000-0000-0000174F0000}"/>
    <cellStyle name="40 % - Akzent2 5 2 10 2" xfId="33092" xr:uid="{00000000-0005-0000-0000-0000184F0000}"/>
    <cellStyle name="40 % - Akzent2 5 2 11" xfId="22270" xr:uid="{00000000-0005-0000-0000-0000194F0000}"/>
    <cellStyle name="40 % - Akzent2 5 2 2" xfId="10128" xr:uid="{00000000-0005-0000-0000-00001A4F0000}"/>
    <cellStyle name="40 % - Akzent2 5 2 2 2" xfId="10129" xr:uid="{00000000-0005-0000-0000-00001B4F0000}"/>
    <cellStyle name="40 % - Akzent2 5 2 2 2 2" xfId="10130" xr:uid="{00000000-0005-0000-0000-00001C4F0000}"/>
    <cellStyle name="40 % - Akzent2 5 2 2 2 2 2" xfId="39170" xr:uid="{00000000-0005-0000-0000-00001D4F0000}"/>
    <cellStyle name="40 % - Akzent2 5 2 2 2 3" xfId="28349" xr:uid="{00000000-0005-0000-0000-00001E4F0000}"/>
    <cellStyle name="40 % - Akzent2 5 2 2 3" xfId="10131" xr:uid="{00000000-0005-0000-0000-00001F4F0000}"/>
    <cellStyle name="40 % - Akzent2 5 2 2 3 2" xfId="33770" xr:uid="{00000000-0005-0000-0000-0000204F0000}"/>
    <cellStyle name="40 % - Akzent2 5 2 2 4" xfId="22948" xr:uid="{00000000-0005-0000-0000-0000214F0000}"/>
    <cellStyle name="40 % - Akzent2 5 2 3" xfId="10132" xr:uid="{00000000-0005-0000-0000-0000224F0000}"/>
    <cellStyle name="40 % - Akzent2 5 2 3 2" xfId="10133" xr:uid="{00000000-0005-0000-0000-0000234F0000}"/>
    <cellStyle name="40 % - Akzent2 5 2 3 2 2" xfId="10134" xr:uid="{00000000-0005-0000-0000-0000244F0000}"/>
    <cellStyle name="40 % - Akzent2 5 2 3 2 2 2" xfId="39828" xr:uid="{00000000-0005-0000-0000-0000254F0000}"/>
    <cellStyle name="40 % - Akzent2 5 2 3 2 3" xfId="29007" xr:uid="{00000000-0005-0000-0000-0000264F0000}"/>
    <cellStyle name="40 % - Akzent2 5 2 3 3" xfId="10135" xr:uid="{00000000-0005-0000-0000-0000274F0000}"/>
    <cellStyle name="40 % - Akzent2 5 2 3 3 2" xfId="34428" xr:uid="{00000000-0005-0000-0000-0000284F0000}"/>
    <cellStyle name="40 % - Akzent2 5 2 3 4" xfId="23606" xr:uid="{00000000-0005-0000-0000-0000294F0000}"/>
    <cellStyle name="40 % - Akzent2 5 2 4" xfId="10136" xr:uid="{00000000-0005-0000-0000-00002A4F0000}"/>
    <cellStyle name="40 % - Akzent2 5 2 4 2" xfId="10137" xr:uid="{00000000-0005-0000-0000-00002B4F0000}"/>
    <cellStyle name="40 % - Akzent2 5 2 4 2 2" xfId="10138" xr:uid="{00000000-0005-0000-0000-00002C4F0000}"/>
    <cellStyle name="40 % - Akzent2 5 2 4 2 2 2" xfId="40502" xr:uid="{00000000-0005-0000-0000-00002D4F0000}"/>
    <cellStyle name="40 % - Akzent2 5 2 4 2 3" xfId="29681" xr:uid="{00000000-0005-0000-0000-00002E4F0000}"/>
    <cellStyle name="40 % - Akzent2 5 2 4 3" xfId="10139" xr:uid="{00000000-0005-0000-0000-00002F4F0000}"/>
    <cellStyle name="40 % - Akzent2 5 2 4 3 2" xfId="35102" xr:uid="{00000000-0005-0000-0000-0000304F0000}"/>
    <cellStyle name="40 % - Akzent2 5 2 4 4" xfId="24280" xr:uid="{00000000-0005-0000-0000-0000314F0000}"/>
    <cellStyle name="40 % - Akzent2 5 2 5" xfId="10140" xr:uid="{00000000-0005-0000-0000-0000324F0000}"/>
    <cellStyle name="40 % - Akzent2 5 2 5 2" xfId="10141" xr:uid="{00000000-0005-0000-0000-0000334F0000}"/>
    <cellStyle name="40 % - Akzent2 5 2 5 2 2" xfId="10142" xr:uid="{00000000-0005-0000-0000-0000344F0000}"/>
    <cellStyle name="40 % - Akzent2 5 2 5 2 2 2" xfId="41176" xr:uid="{00000000-0005-0000-0000-0000354F0000}"/>
    <cellStyle name="40 % - Akzent2 5 2 5 2 3" xfId="30355" xr:uid="{00000000-0005-0000-0000-0000364F0000}"/>
    <cellStyle name="40 % - Akzent2 5 2 5 3" xfId="10143" xr:uid="{00000000-0005-0000-0000-0000374F0000}"/>
    <cellStyle name="40 % - Akzent2 5 2 5 3 2" xfId="35776" xr:uid="{00000000-0005-0000-0000-0000384F0000}"/>
    <cellStyle name="40 % - Akzent2 5 2 5 4" xfId="24954" xr:uid="{00000000-0005-0000-0000-0000394F0000}"/>
    <cellStyle name="40 % - Akzent2 5 2 6" xfId="10144" xr:uid="{00000000-0005-0000-0000-00003A4F0000}"/>
    <cellStyle name="40 % - Akzent2 5 2 6 2" xfId="10145" xr:uid="{00000000-0005-0000-0000-00003B4F0000}"/>
    <cellStyle name="40 % - Akzent2 5 2 6 2 2" xfId="10146" xr:uid="{00000000-0005-0000-0000-00003C4F0000}"/>
    <cellStyle name="40 % - Akzent2 5 2 6 2 2 2" xfId="41850" xr:uid="{00000000-0005-0000-0000-00003D4F0000}"/>
    <cellStyle name="40 % - Akzent2 5 2 6 2 3" xfId="31029" xr:uid="{00000000-0005-0000-0000-00003E4F0000}"/>
    <cellStyle name="40 % - Akzent2 5 2 6 3" xfId="10147" xr:uid="{00000000-0005-0000-0000-00003F4F0000}"/>
    <cellStyle name="40 % - Akzent2 5 2 6 3 2" xfId="36450" xr:uid="{00000000-0005-0000-0000-0000404F0000}"/>
    <cellStyle name="40 % - Akzent2 5 2 6 4" xfId="25628" xr:uid="{00000000-0005-0000-0000-0000414F0000}"/>
    <cellStyle name="40 % - Akzent2 5 2 7" xfId="10148" xr:uid="{00000000-0005-0000-0000-0000424F0000}"/>
    <cellStyle name="40 % - Akzent2 5 2 7 2" xfId="10149" xr:uid="{00000000-0005-0000-0000-0000434F0000}"/>
    <cellStyle name="40 % - Akzent2 5 2 7 2 2" xfId="10150" xr:uid="{00000000-0005-0000-0000-0000444F0000}"/>
    <cellStyle name="40 % - Akzent2 5 2 7 2 2 2" xfId="42524" xr:uid="{00000000-0005-0000-0000-0000454F0000}"/>
    <cellStyle name="40 % - Akzent2 5 2 7 2 3" xfId="31703" xr:uid="{00000000-0005-0000-0000-0000464F0000}"/>
    <cellStyle name="40 % - Akzent2 5 2 7 3" xfId="10151" xr:uid="{00000000-0005-0000-0000-0000474F0000}"/>
    <cellStyle name="40 % - Akzent2 5 2 7 3 2" xfId="37124" xr:uid="{00000000-0005-0000-0000-0000484F0000}"/>
    <cellStyle name="40 % - Akzent2 5 2 7 4" xfId="26302" xr:uid="{00000000-0005-0000-0000-0000494F0000}"/>
    <cellStyle name="40 % - Akzent2 5 2 8" xfId="10152" xr:uid="{00000000-0005-0000-0000-00004A4F0000}"/>
    <cellStyle name="40 % - Akzent2 5 2 8 2" xfId="10153" xr:uid="{00000000-0005-0000-0000-00004B4F0000}"/>
    <cellStyle name="40 % - Akzent2 5 2 8 2 2" xfId="10154" xr:uid="{00000000-0005-0000-0000-00004C4F0000}"/>
    <cellStyle name="40 % - Akzent2 5 2 8 2 2 2" xfId="43217" xr:uid="{00000000-0005-0000-0000-00004D4F0000}"/>
    <cellStyle name="40 % - Akzent2 5 2 8 2 3" xfId="32396" xr:uid="{00000000-0005-0000-0000-00004E4F0000}"/>
    <cellStyle name="40 % - Akzent2 5 2 8 3" xfId="10155" xr:uid="{00000000-0005-0000-0000-00004F4F0000}"/>
    <cellStyle name="40 % - Akzent2 5 2 8 3 2" xfId="37816" xr:uid="{00000000-0005-0000-0000-0000504F0000}"/>
    <cellStyle name="40 % - Akzent2 5 2 8 4" xfId="26995" xr:uid="{00000000-0005-0000-0000-0000514F0000}"/>
    <cellStyle name="40 % - Akzent2 5 2 9" xfId="10156" xr:uid="{00000000-0005-0000-0000-0000524F0000}"/>
    <cellStyle name="40 % - Akzent2 5 2 9 2" xfId="10157" xr:uid="{00000000-0005-0000-0000-0000534F0000}"/>
    <cellStyle name="40 % - Akzent2 5 2 9 2 2" xfId="38492" xr:uid="{00000000-0005-0000-0000-0000544F0000}"/>
    <cellStyle name="40 % - Akzent2 5 2 9 3" xfId="27671" xr:uid="{00000000-0005-0000-0000-0000554F0000}"/>
    <cellStyle name="40 % - Akzent2 5 3" xfId="10158" xr:uid="{00000000-0005-0000-0000-0000564F0000}"/>
    <cellStyle name="40 % - Akzent2 5 3 2" xfId="10159" xr:uid="{00000000-0005-0000-0000-0000574F0000}"/>
    <cellStyle name="40 % - Akzent2 5 3 2 2" xfId="10160" xr:uid="{00000000-0005-0000-0000-0000584F0000}"/>
    <cellStyle name="40 % - Akzent2 5 3 2 2 2" xfId="38775" xr:uid="{00000000-0005-0000-0000-0000594F0000}"/>
    <cellStyle name="40 % - Akzent2 5 3 2 3" xfId="27954" xr:uid="{00000000-0005-0000-0000-00005A4F0000}"/>
    <cellStyle name="40 % - Akzent2 5 3 3" xfId="10161" xr:uid="{00000000-0005-0000-0000-00005B4F0000}"/>
    <cellStyle name="40 % - Akzent2 5 3 3 2" xfId="33375" xr:uid="{00000000-0005-0000-0000-00005C4F0000}"/>
    <cellStyle name="40 % - Akzent2 5 3 4" xfId="22553" xr:uid="{00000000-0005-0000-0000-00005D4F0000}"/>
    <cellStyle name="40 % - Akzent2 5 4" xfId="10162" xr:uid="{00000000-0005-0000-0000-00005E4F0000}"/>
    <cellStyle name="40 % - Akzent2 5 4 2" xfId="10163" xr:uid="{00000000-0005-0000-0000-00005F4F0000}"/>
    <cellStyle name="40 % - Akzent2 5 4 2 2" xfId="10164" xr:uid="{00000000-0005-0000-0000-0000604F0000}"/>
    <cellStyle name="40 % - Akzent2 5 4 2 2 2" xfId="39433" xr:uid="{00000000-0005-0000-0000-0000614F0000}"/>
    <cellStyle name="40 % - Akzent2 5 4 2 3" xfId="28612" xr:uid="{00000000-0005-0000-0000-0000624F0000}"/>
    <cellStyle name="40 % - Akzent2 5 4 3" xfId="10165" xr:uid="{00000000-0005-0000-0000-0000634F0000}"/>
    <cellStyle name="40 % - Akzent2 5 4 3 2" xfId="34033" xr:uid="{00000000-0005-0000-0000-0000644F0000}"/>
    <cellStyle name="40 % - Akzent2 5 4 4" xfId="23211" xr:uid="{00000000-0005-0000-0000-0000654F0000}"/>
    <cellStyle name="40 % - Akzent2 5 5" xfId="10166" xr:uid="{00000000-0005-0000-0000-0000664F0000}"/>
    <cellStyle name="40 % - Akzent2 5 5 2" xfId="10167" xr:uid="{00000000-0005-0000-0000-0000674F0000}"/>
    <cellStyle name="40 % - Akzent2 5 5 2 2" xfId="10168" xr:uid="{00000000-0005-0000-0000-0000684F0000}"/>
    <cellStyle name="40 % - Akzent2 5 5 2 2 2" xfId="40107" xr:uid="{00000000-0005-0000-0000-0000694F0000}"/>
    <cellStyle name="40 % - Akzent2 5 5 2 3" xfId="29286" xr:uid="{00000000-0005-0000-0000-00006A4F0000}"/>
    <cellStyle name="40 % - Akzent2 5 5 3" xfId="10169" xr:uid="{00000000-0005-0000-0000-00006B4F0000}"/>
    <cellStyle name="40 % - Akzent2 5 5 3 2" xfId="34707" xr:uid="{00000000-0005-0000-0000-00006C4F0000}"/>
    <cellStyle name="40 % - Akzent2 5 5 4" xfId="23885" xr:uid="{00000000-0005-0000-0000-00006D4F0000}"/>
    <cellStyle name="40 % - Akzent2 5 6" xfId="10170" xr:uid="{00000000-0005-0000-0000-00006E4F0000}"/>
    <cellStyle name="40 % - Akzent2 5 6 2" xfId="10171" xr:uid="{00000000-0005-0000-0000-00006F4F0000}"/>
    <cellStyle name="40 % - Akzent2 5 6 2 2" xfId="10172" xr:uid="{00000000-0005-0000-0000-0000704F0000}"/>
    <cellStyle name="40 % - Akzent2 5 6 2 2 2" xfId="40781" xr:uid="{00000000-0005-0000-0000-0000714F0000}"/>
    <cellStyle name="40 % - Akzent2 5 6 2 3" xfId="29960" xr:uid="{00000000-0005-0000-0000-0000724F0000}"/>
    <cellStyle name="40 % - Akzent2 5 6 3" xfId="10173" xr:uid="{00000000-0005-0000-0000-0000734F0000}"/>
    <cellStyle name="40 % - Akzent2 5 6 3 2" xfId="35381" xr:uid="{00000000-0005-0000-0000-0000744F0000}"/>
    <cellStyle name="40 % - Akzent2 5 6 4" xfId="24559" xr:uid="{00000000-0005-0000-0000-0000754F0000}"/>
    <cellStyle name="40 % - Akzent2 5 7" xfId="10174" xr:uid="{00000000-0005-0000-0000-0000764F0000}"/>
    <cellStyle name="40 % - Akzent2 5 7 2" xfId="10175" xr:uid="{00000000-0005-0000-0000-0000774F0000}"/>
    <cellStyle name="40 % - Akzent2 5 7 2 2" xfId="10176" xr:uid="{00000000-0005-0000-0000-0000784F0000}"/>
    <cellStyle name="40 % - Akzent2 5 7 2 2 2" xfId="41455" xr:uid="{00000000-0005-0000-0000-0000794F0000}"/>
    <cellStyle name="40 % - Akzent2 5 7 2 3" xfId="30634" xr:uid="{00000000-0005-0000-0000-00007A4F0000}"/>
    <cellStyle name="40 % - Akzent2 5 7 3" xfId="10177" xr:uid="{00000000-0005-0000-0000-00007B4F0000}"/>
    <cellStyle name="40 % - Akzent2 5 7 3 2" xfId="36055" xr:uid="{00000000-0005-0000-0000-00007C4F0000}"/>
    <cellStyle name="40 % - Akzent2 5 7 4" xfId="25233" xr:uid="{00000000-0005-0000-0000-00007D4F0000}"/>
    <cellStyle name="40 % - Akzent2 5 8" xfId="10178" xr:uid="{00000000-0005-0000-0000-00007E4F0000}"/>
    <cellStyle name="40 % - Akzent2 5 8 2" xfId="10179" xr:uid="{00000000-0005-0000-0000-00007F4F0000}"/>
    <cellStyle name="40 % - Akzent2 5 8 2 2" xfId="10180" xr:uid="{00000000-0005-0000-0000-0000804F0000}"/>
    <cellStyle name="40 % - Akzent2 5 8 2 2 2" xfId="42129" xr:uid="{00000000-0005-0000-0000-0000814F0000}"/>
    <cellStyle name="40 % - Akzent2 5 8 2 3" xfId="31308" xr:uid="{00000000-0005-0000-0000-0000824F0000}"/>
    <cellStyle name="40 % - Akzent2 5 8 3" xfId="10181" xr:uid="{00000000-0005-0000-0000-0000834F0000}"/>
    <cellStyle name="40 % - Akzent2 5 8 3 2" xfId="36729" xr:uid="{00000000-0005-0000-0000-0000844F0000}"/>
    <cellStyle name="40 % - Akzent2 5 8 4" xfId="25907" xr:uid="{00000000-0005-0000-0000-0000854F0000}"/>
    <cellStyle name="40 % - Akzent2 5 9" xfId="10182" xr:uid="{00000000-0005-0000-0000-0000864F0000}"/>
    <cellStyle name="40 % - Akzent2 5 9 2" xfId="10183" xr:uid="{00000000-0005-0000-0000-0000874F0000}"/>
    <cellStyle name="40 % - Akzent2 5 9 2 2" xfId="10184" xr:uid="{00000000-0005-0000-0000-0000884F0000}"/>
    <cellStyle name="40 % - Akzent2 5 9 2 2 2" xfId="42822" xr:uid="{00000000-0005-0000-0000-0000894F0000}"/>
    <cellStyle name="40 % - Akzent2 5 9 2 3" xfId="32001" xr:uid="{00000000-0005-0000-0000-00008A4F0000}"/>
    <cellStyle name="40 % - Akzent2 5 9 3" xfId="10185" xr:uid="{00000000-0005-0000-0000-00008B4F0000}"/>
    <cellStyle name="40 % - Akzent2 5 9 3 2" xfId="37421" xr:uid="{00000000-0005-0000-0000-00008C4F0000}"/>
    <cellStyle name="40 % - Akzent2 5 9 4" xfId="26600" xr:uid="{00000000-0005-0000-0000-00008D4F0000}"/>
    <cellStyle name="40 % - Akzent2 6" xfId="10186" xr:uid="{00000000-0005-0000-0000-00008E4F0000}"/>
    <cellStyle name="40 % - Akzent2 6 10" xfId="10187" xr:uid="{00000000-0005-0000-0000-00008F4F0000}"/>
    <cellStyle name="40 % - Akzent2 6 10 2" xfId="32829" xr:uid="{00000000-0005-0000-0000-0000904F0000}"/>
    <cellStyle name="40 % - Akzent2 6 11" xfId="22007" xr:uid="{00000000-0005-0000-0000-0000914F0000}"/>
    <cellStyle name="40 % - Akzent2 6 2" xfId="10188" xr:uid="{00000000-0005-0000-0000-0000924F0000}"/>
    <cellStyle name="40 % - Akzent2 6 2 2" xfId="10189" xr:uid="{00000000-0005-0000-0000-0000934F0000}"/>
    <cellStyle name="40 % - Akzent2 6 2 2 2" xfId="10190" xr:uid="{00000000-0005-0000-0000-0000944F0000}"/>
    <cellStyle name="40 % - Akzent2 6 2 2 2 2" xfId="38907" xr:uid="{00000000-0005-0000-0000-0000954F0000}"/>
    <cellStyle name="40 % - Akzent2 6 2 2 3" xfId="28086" xr:uid="{00000000-0005-0000-0000-0000964F0000}"/>
    <cellStyle name="40 % - Akzent2 6 2 3" xfId="10191" xr:uid="{00000000-0005-0000-0000-0000974F0000}"/>
    <cellStyle name="40 % - Akzent2 6 2 3 2" xfId="33507" xr:uid="{00000000-0005-0000-0000-0000984F0000}"/>
    <cellStyle name="40 % - Akzent2 6 2 4" xfId="22685" xr:uid="{00000000-0005-0000-0000-0000994F0000}"/>
    <cellStyle name="40 % - Akzent2 6 3" xfId="10192" xr:uid="{00000000-0005-0000-0000-00009A4F0000}"/>
    <cellStyle name="40 % - Akzent2 6 3 2" xfId="10193" xr:uid="{00000000-0005-0000-0000-00009B4F0000}"/>
    <cellStyle name="40 % - Akzent2 6 3 2 2" xfId="10194" xr:uid="{00000000-0005-0000-0000-00009C4F0000}"/>
    <cellStyle name="40 % - Akzent2 6 3 2 2 2" xfId="39565" xr:uid="{00000000-0005-0000-0000-00009D4F0000}"/>
    <cellStyle name="40 % - Akzent2 6 3 2 3" xfId="28744" xr:uid="{00000000-0005-0000-0000-00009E4F0000}"/>
    <cellStyle name="40 % - Akzent2 6 3 3" xfId="10195" xr:uid="{00000000-0005-0000-0000-00009F4F0000}"/>
    <cellStyle name="40 % - Akzent2 6 3 3 2" xfId="34165" xr:uid="{00000000-0005-0000-0000-0000A04F0000}"/>
    <cellStyle name="40 % - Akzent2 6 3 4" xfId="23343" xr:uid="{00000000-0005-0000-0000-0000A14F0000}"/>
    <cellStyle name="40 % - Akzent2 6 4" xfId="10196" xr:uid="{00000000-0005-0000-0000-0000A24F0000}"/>
    <cellStyle name="40 % - Akzent2 6 4 2" xfId="10197" xr:uid="{00000000-0005-0000-0000-0000A34F0000}"/>
    <cellStyle name="40 % - Akzent2 6 4 2 2" xfId="10198" xr:uid="{00000000-0005-0000-0000-0000A44F0000}"/>
    <cellStyle name="40 % - Akzent2 6 4 2 2 2" xfId="40239" xr:uid="{00000000-0005-0000-0000-0000A54F0000}"/>
    <cellStyle name="40 % - Akzent2 6 4 2 3" xfId="29418" xr:uid="{00000000-0005-0000-0000-0000A64F0000}"/>
    <cellStyle name="40 % - Akzent2 6 4 3" xfId="10199" xr:uid="{00000000-0005-0000-0000-0000A74F0000}"/>
    <cellStyle name="40 % - Akzent2 6 4 3 2" xfId="34839" xr:uid="{00000000-0005-0000-0000-0000A84F0000}"/>
    <cellStyle name="40 % - Akzent2 6 4 4" xfId="24017" xr:uid="{00000000-0005-0000-0000-0000A94F0000}"/>
    <cellStyle name="40 % - Akzent2 6 5" xfId="10200" xr:uid="{00000000-0005-0000-0000-0000AA4F0000}"/>
    <cellStyle name="40 % - Akzent2 6 5 2" xfId="10201" xr:uid="{00000000-0005-0000-0000-0000AB4F0000}"/>
    <cellStyle name="40 % - Akzent2 6 5 2 2" xfId="10202" xr:uid="{00000000-0005-0000-0000-0000AC4F0000}"/>
    <cellStyle name="40 % - Akzent2 6 5 2 2 2" xfId="40913" xr:uid="{00000000-0005-0000-0000-0000AD4F0000}"/>
    <cellStyle name="40 % - Akzent2 6 5 2 3" xfId="30092" xr:uid="{00000000-0005-0000-0000-0000AE4F0000}"/>
    <cellStyle name="40 % - Akzent2 6 5 3" xfId="10203" xr:uid="{00000000-0005-0000-0000-0000AF4F0000}"/>
    <cellStyle name="40 % - Akzent2 6 5 3 2" xfId="35513" xr:uid="{00000000-0005-0000-0000-0000B04F0000}"/>
    <cellStyle name="40 % - Akzent2 6 5 4" xfId="24691" xr:uid="{00000000-0005-0000-0000-0000B14F0000}"/>
    <cellStyle name="40 % - Akzent2 6 6" xfId="10204" xr:uid="{00000000-0005-0000-0000-0000B24F0000}"/>
    <cellStyle name="40 % - Akzent2 6 6 2" xfId="10205" xr:uid="{00000000-0005-0000-0000-0000B34F0000}"/>
    <cellStyle name="40 % - Akzent2 6 6 2 2" xfId="10206" xr:uid="{00000000-0005-0000-0000-0000B44F0000}"/>
    <cellStyle name="40 % - Akzent2 6 6 2 2 2" xfId="41587" xr:uid="{00000000-0005-0000-0000-0000B54F0000}"/>
    <cellStyle name="40 % - Akzent2 6 6 2 3" xfId="30766" xr:uid="{00000000-0005-0000-0000-0000B64F0000}"/>
    <cellStyle name="40 % - Akzent2 6 6 3" xfId="10207" xr:uid="{00000000-0005-0000-0000-0000B74F0000}"/>
    <cellStyle name="40 % - Akzent2 6 6 3 2" xfId="36187" xr:uid="{00000000-0005-0000-0000-0000B84F0000}"/>
    <cellStyle name="40 % - Akzent2 6 6 4" xfId="25365" xr:uid="{00000000-0005-0000-0000-0000B94F0000}"/>
    <cellStyle name="40 % - Akzent2 6 7" xfId="10208" xr:uid="{00000000-0005-0000-0000-0000BA4F0000}"/>
    <cellStyle name="40 % - Akzent2 6 7 2" xfId="10209" xr:uid="{00000000-0005-0000-0000-0000BB4F0000}"/>
    <cellStyle name="40 % - Akzent2 6 7 2 2" xfId="10210" xr:uid="{00000000-0005-0000-0000-0000BC4F0000}"/>
    <cellStyle name="40 % - Akzent2 6 7 2 2 2" xfId="42261" xr:uid="{00000000-0005-0000-0000-0000BD4F0000}"/>
    <cellStyle name="40 % - Akzent2 6 7 2 3" xfId="31440" xr:uid="{00000000-0005-0000-0000-0000BE4F0000}"/>
    <cellStyle name="40 % - Akzent2 6 7 3" xfId="10211" xr:uid="{00000000-0005-0000-0000-0000BF4F0000}"/>
    <cellStyle name="40 % - Akzent2 6 7 3 2" xfId="36861" xr:uid="{00000000-0005-0000-0000-0000C04F0000}"/>
    <cellStyle name="40 % - Akzent2 6 7 4" xfId="26039" xr:uid="{00000000-0005-0000-0000-0000C14F0000}"/>
    <cellStyle name="40 % - Akzent2 6 8" xfId="10212" xr:uid="{00000000-0005-0000-0000-0000C24F0000}"/>
    <cellStyle name="40 % - Akzent2 6 8 2" xfId="10213" xr:uid="{00000000-0005-0000-0000-0000C34F0000}"/>
    <cellStyle name="40 % - Akzent2 6 8 2 2" xfId="10214" xr:uid="{00000000-0005-0000-0000-0000C44F0000}"/>
    <cellStyle name="40 % - Akzent2 6 8 2 2 2" xfId="42954" xr:uid="{00000000-0005-0000-0000-0000C54F0000}"/>
    <cellStyle name="40 % - Akzent2 6 8 2 3" xfId="32133" xr:uid="{00000000-0005-0000-0000-0000C64F0000}"/>
    <cellStyle name="40 % - Akzent2 6 8 3" xfId="10215" xr:uid="{00000000-0005-0000-0000-0000C74F0000}"/>
    <cellStyle name="40 % - Akzent2 6 8 3 2" xfId="37553" xr:uid="{00000000-0005-0000-0000-0000C84F0000}"/>
    <cellStyle name="40 % - Akzent2 6 8 4" xfId="26732" xr:uid="{00000000-0005-0000-0000-0000C94F0000}"/>
    <cellStyle name="40 % - Akzent2 6 9" xfId="10216" xr:uid="{00000000-0005-0000-0000-0000CA4F0000}"/>
    <cellStyle name="40 % - Akzent2 6 9 2" xfId="10217" xr:uid="{00000000-0005-0000-0000-0000CB4F0000}"/>
    <cellStyle name="40 % - Akzent2 6 9 2 2" xfId="38229" xr:uid="{00000000-0005-0000-0000-0000CC4F0000}"/>
    <cellStyle name="40 % - Akzent2 6 9 3" xfId="27408" xr:uid="{00000000-0005-0000-0000-0000CD4F0000}"/>
    <cellStyle name="40 % - Akzent2 7" xfId="10218" xr:uid="{00000000-0005-0000-0000-0000CE4F0000}"/>
    <cellStyle name="40 % - Akzent2 7 10" xfId="10219" xr:uid="{00000000-0005-0000-0000-0000CF4F0000}"/>
    <cellStyle name="40 % - Akzent2 7 10 2" xfId="32960" xr:uid="{00000000-0005-0000-0000-0000D04F0000}"/>
    <cellStyle name="40 % - Akzent2 7 11" xfId="22138" xr:uid="{00000000-0005-0000-0000-0000D14F0000}"/>
    <cellStyle name="40 % - Akzent2 7 2" xfId="10220" xr:uid="{00000000-0005-0000-0000-0000D24F0000}"/>
    <cellStyle name="40 % - Akzent2 7 2 2" xfId="10221" xr:uid="{00000000-0005-0000-0000-0000D34F0000}"/>
    <cellStyle name="40 % - Akzent2 7 2 2 2" xfId="10222" xr:uid="{00000000-0005-0000-0000-0000D44F0000}"/>
    <cellStyle name="40 % - Akzent2 7 2 2 2 2" xfId="39038" xr:uid="{00000000-0005-0000-0000-0000D54F0000}"/>
    <cellStyle name="40 % - Akzent2 7 2 2 3" xfId="28217" xr:uid="{00000000-0005-0000-0000-0000D64F0000}"/>
    <cellStyle name="40 % - Akzent2 7 2 3" xfId="10223" xr:uid="{00000000-0005-0000-0000-0000D74F0000}"/>
    <cellStyle name="40 % - Akzent2 7 2 3 2" xfId="33638" xr:uid="{00000000-0005-0000-0000-0000D84F0000}"/>
    <cellStyle name="40 % - Akzent2 7 2 4" xfId="22816" xr:uid="{00000000-0005-0000-0000-0000D94F0000}"/>
    <cellStyle name="40 % - Akzent2 7 3" xfId="10224" xr:uid="{00000000-0005-0000-0000-0000DA4F0000}"/>
    <cellStyle name="40 % - Akzent2 7 3 2" xfId="10225" xr:uid="{00000000-0005-0000-0000-0000DB4F0000}"/>
    <cellStyle name="40 % - Akzent2 7 3 2 2" xfId="10226" xr:uid="{00000000-0005-0000-0000-0000DC4F0000}"/>
    <cellStyle name="40 % - Akzent2 7 3 2 2 2" xfId="39696" xr:uid="{00000000-0005-0000-0000-0000DD4F0000}"/>
    <cellStyle name="40 % - Akzent2 7 3 2 3" xfId="28875" xr:uid="{00000000-0005-0000-0000-0000DE4F0000}"/>
    <cellStyle name="40 % - Akzent2 7 3 3" xfId="10227" xr:uid="{00000000-0005-0000-0000-0000DF4F0000}"/>
    <cellStyle name="40 % - Akzent2 7 3 3 2" xfId="34296" xr:uid="{00000000-0005-0000-0000-0000E04F0000}"/>
    <cellStyle name="40 % - Akzent2 7 3 4" xfId="23474" xr:uid="{00000000-0005-0000-0000-0000E14F0000}"/>
    <cellStyle name="40 % - Akzent2 7 4" xfId="10228" xr:uid="{00000000-0005-0000-0000-0000E24F0000}"/>
    <cellStyle name="40 % - Akzent2 7 4 2" xfId="10229" xr:uid="{00000000-0005-0000-0000-0000E34F0000}"/>
    <cellStyle name="40 % - Akzent2 7 4 2 2" xfId="10230" xr:uid="{00000000-0005-0000-0000-0000E44F0000}"/>
    <cellStyle name="40 % - Akzent2 7 4 2 2 2" xfId="40370" xr:uid="{00000000-0005-0000-0000-0000E54F0000}"/>
    <cellStyle name="40 % - Akzent2 7 4 2 3" xfId="29549" xr:uid="{00000000-0005-0000-0000-0000E64F0000}"/>
    <cellStyle name="40 % - Akzent2 7 4 3" xfId="10231" xr:uid="{00000000-0005-0000-0000-0000E74F0000}"/>
    <cellStyle name="40 % - Akzent2 7 4 3 2" xfId="34970" xr:uid="{00000000-0005-0000-0000-0000E84F0000}"/>
    <cellStyle name="40 % - Akzent2 7 4 4" xfId="24148" xr:uid="{00000000-0005-0000-0000-0000E94F0000}"/>
    <cellStyle name="40 % - Akzent2 7 5" xfId="10232" xr:uid="{00000000-0005-0000-0000-0000EA4F0000}"/>
    <cellStyle name="40 % - Akzent2 7 5 2" xfId="10233" xr:uid="{00000000-0005-0000-0000-0000EB4F0000}"/>
    <cellStyle name="40 % - Akzent2 7 5 2 2" xfId="10234" xr:uid="{00000000-0005-0000-0000-0000EC4F0000}"/>
    <cellStyle name="40 % - Akzent2 7 5 2 2 2" xfId="41044" xr:uid="{00000000-0005-0000-0000-0000ED4F0000}"/>
    <cellStyle name="40 % - Akzent2 7 5 2 3" xfId="30223" xr:uid="{00000000-0005-0000-0000-0000EE4F0000}"/>
    <cellStyle name="40 % - Akzent2 7 5 3" xfId="10235" xr:uid="{00000000-0005-0000-0000-0000EF4F0000}"/>
    <cellStyle name="40 % - Akzent2 7 5 3 2" xfId="35644" xr:uid="{00000000-0005-0000-0000-0000F04F0000}"/>
    <cellStyle name="40 % - Akzent2 7 5 4" xfId="24822" xr:uid="{00000000-0005-0000-0000-0000F14F0000}"/>
    <cellStyle name="40 % - Akzent2 7 6" xfId="10236" xr:uid="{00000000-0005-0000-0000-0000F24F0000}"/>
    <cellStyle name="40 % - Akzent2 7 6 2" xfId="10237" xr:uid="{00000000-0005-0000-0000-0000F34F0000}"/>
    <cellStyle name="40 % - Akzent2 7 6 2 2" xfId="10238" xr:uid="{00000000-0005-0000-0000-0000F44F0000}"/>
    <cellStyle name="40 % - Akzent2 7 6 2 2 2" xfId="41718" xr:uid="{00000000-0005-0000-0000-0000F54F0000}"/>
    <cellStyle name="40 % - Akzent2 7 6 2 3" xfId="30897" xr:uid="{00000000-0005-0000-0000-0000F64F0000}"/>
    <cellStyle name="40 % - Akzent2 7 6 3" xfId="10239" xr:uid="{00000000-0005-0000-0000-0000F74F0000}"/>
    <cellStyle name="40 % - Akzent2 7 6 3 2" xfId="36318" xr:uid="{00000000-0005-0000-0000-0000F84F0000}"/>
    <cellStyle name="40 % - Akzent2 7 6 4" xfId="25496" xr:uid="{00000000-0005-0000-0000-0000F94F0000}"/>
    <cellStyle name="40 % - Akzent2 7 7" xfId="10240" xr:uid="{00000000-0005-0000-0000-0000FA4F0000}"/>
    <cellStyle name="40 % - Akzent2 7 7 2" xfId="10241" xr:uid="{00000000-0005-0000-0000-0000FB4F0000}"/>
    <cellStyle name="40 % - Akzent2 7 7 2 2" xfId="10242" xr:uid="{00000000-0005-0000-0000-0000FC4F0000}"/>
    <cellStyle name="40 % - Akzent2 7 7 2 2 2" xfId="42392" xr:uid="{00000000-0005-0000-0000-0000FD4F0000}"/>
    <cellStyle name="40 % - Akzent2 7 7 2 3" xfId="31571" xr:uid="{00000000-0005-0000-0000-0000FE4F0000}"/>
    <cellStyle name="40 % - Akzent2 7 7 3" xfId="10243" xr:uid="{00000000-0005-0000-0000-0000FF4F0000}"/>
    <cellStyle name="40 % - Akzent2 7 7 3 2" xfId="36992" xr:uid="{00000000-0005-0000-0000-000000500000}"/>
    <cellStyle name="40 % - Akzent2 7 7 4" xfId="26170" xr:uid="{00000000-0005-0000-0000-000001500000}"/>
    <cellStyle name="40 % - Akzent2 7 8" xfId="10244" xr:uid="{00000000-0005-0000-0000-000002500000}"/>
    <cellStyle name="40 % - Akzent2 7 8 2" xfId="10245" xr:uid="{00000000-0005-0000-0000-000003500000}"/>
    <cellStyle name="40 % - Akzent2 7 8 2 2" xfId="10246" xr:uid="{00000000-0005-0000-0000-000004500000}"/>
    <cellStyle name="40 % - Akzent2 7 8 2 2 2" xfId="43085" xr:uid="{00000000-0005-0000-0000-000005500000}"/>
    <cellStyle name="40 % - Akzent2 7 8 2 3" xfId="32264" xr:uid="{00000000-0005-0000-0000-000006500000}"/>
    <cellStyle name="40 % - Akzent2 7 8 3" xfId="10247" xr:uid="{00000000-0005-0000-0000-000007500000}"/>
    <cellStyle name="40 % - Akzent2 7 8 3 2" xfId="37684" xr:uid="{00000000-0005-0000-0000-000008500000}"/>
    <cellStyle name="40 % - Akzent2 7 8 4" xfId="26863" xr:uid="{00000000-0005-0000-0000-000009500000}"/>
    <cellStyle name="40 % - Akzent2 7 9" xfId="10248" xr:uid="{00000000-0005-0000-0000-00000A500000}"/>
    <cellStyle name="40 % - Akzent2 7 9 2" xfId="10249" xr:uid="{00000000-0005-0000-0000-00000B500000}"/>
    <cellStyle name="40 % - Akzent2 7 9 2 2" xfId="38360" xr:uid="{00000000-0005-0000-0000-00000C500000}"/>
    <cellStyle name="40 % - Akzent2 7 9 3" xfId="27539" xr:uid="{00000000-0005-0000-0000-00000D500000}"/>
    <cellStyle name="40 % - Akzent2 8" xfId="10250" xr:uid="{00000000-0005-0000-0000-00000E500000}"/>
    <cellStyle name="40 % - Akzent2 8 2" xfId="10251" xr:uid="{00000000-0005-0000-0000-00000F500000}"/>
    <cellStyle name="40 % - Akzent2 8 2 2" xfId="10252" xr:uid="{00000000-0005-0000-0000-000010500000}"/>
    <cellStyle name="40 % - Akzent2 8 2 2 2" xfId="38644" xr:uid="{00000000-0005-0000-0000-000011500000}"/>
    <cellStyle name="40 % - Akzent2 8 2 3" xfId="27823" xr:uid="{00000000-0005-0000-0000-000012500000}"/>
    <cellStyle name="40 % - Akzent2 8 3" xfId="10253" xr:uid="{00000000-0005-0000-0000-000013500000}"/>
    <cellStyle name="40 % - Akzent2 8 3 2" xfId="33244" xr:uid="{00000000-0005-0000-0000-000014500000}"/>
    <cellStyle name="40 % - Akzent2 8 4" xfId="22422" xr:uid="{00000000-0005-0000-0000-000015500000}"/>
    <cellStyle name="40 % - Akzent2 9" xfId="10254" xr:uid="{00000000-0005-0000-0000-000016500000}"/>
    <cellStyle name="40 % - Akzent2 9 2" xfId="10255" xr:uid="{00000000-0005-0000-0000-000017500000}"/>
    <cellStyle name="40 % - Akzent2 9 2 2" xfId="10256" xr:uid="{00000000-0005-0000-0000-000018500000}"/>
    <cellStyle name="40 % - Akzent2 9 2 2 2" xfId="39301" xr:uid="{00000000-0005-0000-0000-000019500000}"/>
    <cellStyle name="40 % - Akzent2 9 2 3" xfId="28480" xr:uid="{00000000-0005-0000-0000-00001A500000}"/>
    <cellStyle name="40 % - Akzent2 9 3" xfId="10257" xr:uid="{00000000-0005-0000-0000-00001B500000}"/>
    <cellStyle name="40 % - Akzent2 9 3 2" xfId="33901" xr:uid="{00000000-0005-0000-0000-00001C500000}"/>
    <cellStyle name="40 % - Akzent2 9 4" xfId="23079" xr:uid="{00000000-0005-0000-0000-00001D500000}"/>
    <cellStyle name="40 % - Akzent3 10" xfId="10258" xr:uid="{00000000-0005-0000-0000-00001E500000}"/>
    <cellStyle name="40 % - Akzent3 10 2" xfId="10259" xr:uid="{00000000-0005-0000-0000-00001F500000}"/>
    <cellStyle name="40 % - Akzent3 10 2 2" xfId="10260" xr:uid="{00000000-0005-0000-0000-000020500000}"/>
    <cellStyle name="40 % - Akzent3 10 2 2 2" xfId="39981" xr:uid="{00000000-0005-0000-0000-000021500000}"/>
    <cellStyle name="40 % - Akzent3 10 2 3" xfId="29160" xr:uid="{00000000-0005-0000-0000-000022500000}"/>
    <cellStyle name="40 % - Akzent3 10 3" xfId="10261" xr:uid="{00000000-0005-0000-0000-000023500000}"/>
    <cellStyle name="40 % - Akzent3 10 3 2" xfId="34581" xr:uid="{00000000-0005-0000-0000-000024500000}"/>
    <cellStyle name="40 % - Akzent3 10 4" xfId="23759" xr:uid="{00000000-0005-0000-0000-000025500000}"/>
    <cellStyle name="40 % - Akzent3 11" xfId="10262" xr:uid="{00000000-0005-0000-0000-000026500000}"/>
    <cellStyle name="40 % - Akzent3 11 2" xfId="10263" xr:uid="{00000000-0005-0000-0000-000027500000}"/>
    <cellStyle name="40 % - Akzent3 11 2 2" xfId="10264" xr:uid="{00000000-0005-0000-0000-000028500000}"/>
    <cellStyle name="40 % - Akzent3 11 2 2 2" xfId="40651" xr:uid="{00000000-0005-0000-0000-000029500000}"/>
    <cellStyle name="40 % - Akzent3 11 2 3" xfId="29830" xr:uid="{00000000-0005-0000-0000-00002A500000}"/>
    <cellStyle name="40 % - Akzent3 11 3" xfId="10265" xr:uid="{00000000-0005-0000-0000-00002B500000}"/>
    <cellStyle name="40 % - Akzent3 11 3 2" xfId="35251" xr:uid="{00000000-0005-0000-0000-00002C500000}"/>
    <cellStyle name="40 % - Akzent3 11 4" xfId="24429" xr:uid="{00000000-0005-0000-0000-00002D500000}"/>
    <cellStyle name="40 % - Akzent3 12" xfId="10266" xr:uid="{00000000-0005-0000-0000-00002E500000}"/>
    <cellStyle name="40 % - Akzent3 12 2" xfId="10267" xr:uid="{00000000-0005-0000-0000-00002F500000}"/>
    <cellStyle name="40 % - Akzent3 12 2 2" xfId="10268" xr:uid="{00000000-0005-0000-0000-000030500000}"/>
    <cellStyle name="40 % - Akzent3 12 2 2 2" xfId="41325" xr:uid="{00000000-0005-0000-0000-000031500000}"/>
    <cellStyle name="40 % - Akzent3 12 2 3" xfId="30504" xr:uid="{00000000-0005-0000-0000-000032500000}"/>
    <cellStyle name="40 % - Akzent3 12 3" xfId="10269" xr:uid="{00000000-0005-0000-0000-000033500000}"/>
    <cellStyle name="40 % - Akzent3 12 3 2" xfId="35925" xr:uid="{00000000-0005-0000-0000-000034500000}"/>
    <cellStyle name="40 % - Akzent3 12 4" xfId="25103" xr:uid="{00000000-0005-0000-0000-000035500000}"/>
    <cellStyle name="40 % - Akzent3 13" xfId="10270" xr:uid="{00000000-0005-0000-0000-000036500000}"/>
    <cellStyle name="40 % - Akzent3 13 2" xfId="10271" xr:uid="{00000000-0005-0000-0000-000037500000}"/>
    <cellStyle name="40 % - Akzent3 13 2 2" xfId="10272" xr:uid="{00000000-0005-0000-0000-000038500000}"/>
    <cellStyle name="40 % - Akzent3 13 2 2 2" xfId="41999" xr:uid="{00000000-0005-0000-0000-000039500000}"/>
    <cellStyle name="40 % - Akzent3 13 2 3" xfId="31178" xr:uid="{00000000-0005-0000-0000-00003A500000}"/>
    <cellStyle name="40 % - Akzent3 13 3" xfId="10273" xr:uid="{00000000-0005-0000-0000-00003B500000}"/>
    <cellStyle name="40 % - Akzent3 13 3 2" xfId="36599" xr:uid="{00000000-0005-0000-0000-00003C500000}"/>
    <cellStyle name="40 % - Akzent3 13 4" xfId="25777" xr:uid="{00000000-0005-0000-0000-00003D500000}"/>
    <cellStyle name="40 % - Akzent3 14" xfId="10274" xr:uid="{00000000-0005-0000-0000-00003E500000}"/>
    <cellStyle name="40 % - Akzent3 14 2" xfId="10275" xr:uid="{00000000-0005-0000-0000-00003F500000}"/>
    <cellStyle name="40 % - Akzent3 14 2 2" xfId="10276" xr:uid="{00000000-0005-0000-0000-000040500000}"/>
    <cellStyle name="40 % - Akzent3 14 2 2 2" xfId="42692" xr:uid="{00000000-0005-0000-0000-000041500000}"/>
    <cellStyle name="40 % - Akzent3 14 2 3" xfId="31871" xr:uid="{00000000-0005-0000-0000-000042500000}"/>
    <cellStyle name="40 % - Akzent3 14 3" xfId="10277" xr:uid="{00000000-0005-0000-0000-000043500000}"/>
    <cellStyle name="40 % - Akzent3 14 3 2" xfId="37291" xr:uid="{00000000-0005-0000-0000-000044500000}"/>
    <cellStyle name="40 % - Akzent3 14 4" xfId="26470" xr:uid="{00000000-0005-0000-0000-000045500000}"/>
    <cellStyle name="40 % - Akzent3 15" xfId="10278" xr:uid="{00000000-0005-0000-0000-000046500000}"/>
    <cellStyle name="40 % - Akzent3 15 2" xfId="10279" xr:uid="{00000000-0005-0000-0000-000047500000}"/>
    <cellStyle name="40 % - Akzent3 15 2 2" xfId="37967" xr:uid="{00000000-0005-0000-0000-000048500000}"/>
    <cellStyle name="40 % - Akzent3 15 3" xfId="27146" xr:uid="{00000000-0005-0000-0000-000049500000}"/>
    <cellStyle name="40 % - Akzent3 16" xfId="10280" xr:uid="{00000000-0005-0000-0000-00004A500000}"/>
    <cellStyle name="40 % - Akzent3 16 2" xfId="10281" xr:uid="{00000000-0005-0000-0000-00004B500000}"/>
    <cellStyle name="40 % - Akzent3 16 2 2" xfId="43370" xr:uid="{00000000-0005-0000-0000-00004C500000}"/>
    <cellStyle name="40 % - Akzent3 16 3" xfId="32550" xr:uid="{00000000-0005-0000-0000-00004D500000}"/>
    <cellStyle name="40 % - Akzent3 17" xfId="10282" xr:uid="{00000000-0005-0000-0000-00004E500000}"/>
    <cellStyle name="40 % - Akzent3 17 2" xfId="32566" xr:uid="{00000000-0005-0000-0000-00004F500000}"/>
    <cellStyle name="40 % - Akzent3 18" xfId="10283" xr:uid="{00000000-0005-0000-0000-000050500000}"/>
    <cellStyle name="40 % - Akzent3 2" xfId="10284" xr:uid="{00000000-0005-0000-0000-000051500000}"/>
    <cellStyle name="40 % - Akzent3 2 10" xfId="10285" xr:uid="{00000000-0005-0000-0000-000052500000}"/>
    <cellStyle name="40 % - Akzent3 2 10 2" xfId="10286" xr:uid="{00000000-0005-0000-0000-000053500000}"/>
    <cellStyle name="40 % - Akzent3 2 10 2 2" xfId="10287" xr:uid="{00000000-0005-0000-0000-000054500000}"/>
    <cellStyle name="40 % - Akzent3 2 10 2 2 2" xfId="40670" xr:uid="{00000000-0005-0000-0000-000055500000}"/>
    <cellStyle name="40 % - Akzent3 2 10 2 3" xfId="29849" xr:uid="{00000000-0005-0000-0000-000056500000}"/>
    <cellStyle name="40 % - Akzent3 2 10 3" xfId="10288" xr:uid="{00000000-0005-0000-0000-000057500000}"/>
    <cellStyle name="40 % - Akzent3 2 10 3 2" xfId="35270" xr:uid="{00000000-0005-0000-0000-000058500000}"/>
    <cellStyle name="40 % - Akzent3 2 10 4" xfId="24448" xr:uid="{00000000-0005-0000-0000-000059500000}"/>
    <cellStyle name="40 % - Akzent3 2 11" xfId="10289" xr:uid="{00000000-0005-0000-0000-00005A500000}"/>
    <cellStyle name="40 % - Akzent3 2 11 2" xfId="10290" xr:uid="{00000000-0005-0000-0000-00005B500000}"/>
    <cellStyle name="40 % - Akzent3 2 11 2 2" xfId="10291" xr:uid="{00000000-0005-0000-0000-00005C500000}"/>
    <cellStyle name="40 % - Akzent3 2 11 2 2 2" xfId="41344" xr:uid="{00000000-0005-0000-0000-00005D500000}"/>
    <cellStyle name="40 % - Akzent3 2 11 2 3" xfId="30523" xr:uid="{00000000-0005-0000-0000-00005E500000}"/>
    <cellStyle name="40 % - Akzent3 2 11 3" xfId="10292" xr:uid="{00000000-0005-0000-0000-00005F500000}"/>
    <cellStyle name="40 % - Akzent3 2 11 3 2" xfId="35944" xr:uid="{00000000-0005-0000-0000-000060500000}"/>
    <cellStyle name="40 % - Akzent3 2 11 4" xfId="25122" xr:uid="{00000000-0005-0000-0000-000061500000}"/>
    <cellStyle name="40 % - Akzent3 2 12" xfId="10293" xr:uid="{00000000-0005-0000-0000-000062500000}"/>
    <cellStyle name="40 % - Akzent3 2 12 2" xfId="10294" xr:uid="{00000000-0005-0000-0000-000063500000}"/>
    <cellStyle name="40 % - Akzent3 2 12 2 2" xfId="10295" xr:uid="{00000000-0005-0000-0000-000064500000}"/>
    <cellStyle name="40 % - Akzent3 2 12 2 2 2" xfId="42018" xr:uid="{00000000-0005-0000-0000-000065500000}"/>
    <cellStyle name="40 % - Akzent3 2 12 2 3" xfId="31197" xr:uid="{00000000-0005-0000-0000-000066500000}"/>
    <cellStyle name="40 % - Akzent3 2 12 3" xfId="10296" xr:uid="{00000000-0005-0000-0000-000067500000}"/>
    <cellStyle name="40 % - Akzent3 2 12 3 2" xfId="36618" xr:uid="{00000000-0005-0000-0000-000068500000}"/>
    <cellStyle name="40 % - Akzent3 2 12 4" xfId="25796" xr:uid="{00000000-0005-0000-0000-000069500000}"/>
    <cellStyle name="40 % - Akzent3 2 13" xfId="10297" xr:uid="{00000000-0005-0000-0000-00006A500000}"/>
    <cellStyle name="40 % - Akzent3 2 13 2" xfId="10298" xr:uid="{00000000-0005-0000-0000-00006B500000}"/>
    <cellStyle name="40 % - Akzent3 2 13 2 2" xfId="10299" xr:uid="{00000000-0005-0000-0000-00006C500000}"/>
    <cellStyle name="40 % - Akzent3 2 13 2 2 2" xfId="42711" xr:uid="{00000000-0005-0000-0000-00006D500000}"/>
    <cellStyle name="40 % - Akzent3 2 13 2 3" xfId="31890" xr:uid="{00000000-0005-0000-0000-00006E500000}"/>
    <cellStyle name="40 % - Akzent3 2 13 3" xfId="10300" xr:uid="{00000000-0005-0000-0000-00006F500000}"/>
    <cellStyle name="40 % - Akzent3 2 13 3 2" xfId="37310" xr:uid="{00000000-0005-0000-0000-000070500000}"/>
    <cellStyle name="40 % - Akzent3 2 13 4" xfId="26489" xr:uid="{00000000-0005-0000-0000-000071500000}"/>
    <cellStyle name="40 % - Akzent3 2 14" xfId="10301" xr:uid="{00000000-0005-0000-0000-000072500000}"/>
    <cellStyle name="40 % - Akzent3 2 14 2" xfId="10302" xr:uid="{00000000-0005-0000-0000-000073500000}"/>
    <cellStyle name="40 % - Akzent3 2 14 2 2" xfId="37986" xr:uid="{00000000-0005-0000-0000-000074500000}"/>
    <cellStyle name="40 % - Akzent3 2 14 3" xfId="27165" xr:uid="{00000000-0005-0000-0000-000075500000}"/>
    <cellStyle name="40 % - Akzent3 2 15" xfId="10303" xr:uid="{00000000-0005-0000-0000-000076500000}"/>
    <cellStyle name="40 % - Akzent3 2 15 2" xfId="32586" xr:uid="{00000000-0005-0000-0000-000077500000}"/>
    <cellStyle name="40 % - Akzent3 2 16" xfId="21764" xr:uid="{00000000-0005-0000-0000-000078500000}"/>
    <cellStyle name="40 % - Akzent3 2 2" xfId="10304" xr:uid="{00000000-0005-0000-0000-000079500000}"/>
    <cellStyle name="40 % - Akzent3 2 2 10" xfId="10305" xr:uid="{00000000-0005-0000-0000-00007A500000}"/>
    <cellStyle name="40 % - Akzent3 2 2 10 2" xfId="10306" xr:uid="{00000000-0005-0000-0000-00007B500000}"/>
    <cellStyle name="40 % - Akzent3 2 2 10 2 2" xfId="10307" xr:uid="{00000000-0005-0000-0000-00007C500000}"/>
    <cellStyle name="40 % - Akzent3 2 2 10 2 2 2" xfId="41377" xr:uid="{00000000-0005-0000-0000-00007D500000}"/>
    <cellStyle name="40 % - Akzent3 2 2 10 2 3" xfId="30556" xr:uid="{00000000-0005-0000-0000-00007E500000}"/>
    <cellStyle name="40 % - Akzent3 2 2 10 3" xfId="10308" xr:uid="{00000000-0005-0000-0000-00007F500000}"/>
    <cellStyle name="40 % - Akzent3 2 2 10 3 2" xfId="35977" xr:uid="{00000000-0005-0000-0000-000080500000}"/>
    <cellStyle name="40 % - Akzent3 2 2 10 4" xfId="25155" xr:uid="{00000000-0005-0000-0000-000081500000}"/>
    <cellStyle name="40 % - Akzent3 2 2 11" xfId="10309" xr:uid="{00000000-0005-0000-0000-000082500000}"/>
    <cellStyle name="40 % - Akzent3 2 2 11 2" xfId="10310" xr:uid="{00000000-0005-0000-0000-000083500000}"/>
    <cellStyle name="40 % - Akzent3 2 2 11 2 2" xfId="10311" xr:uid="{00000000-0005-0000-0000-000084500000}"/>
    <cellStyle name="40 % - Akzent3 2 2 11 2 2 2" xfId="42051" xr:uid="{00000000-0005-0000-0000-000085500000}"/>
    <cellStyle name="40 % - Akzent3 2 2 11 2 3" xfId="31230" xr:uid="{00000000-0005-0000-0000-000086500000}"/>
    <cellStyle name="40 % - Akzent3 2 2 11 3" xfId="10312" xr:uid="{00000000-0005-0000-0000-000087500000}"/>
    <cellStyle name="40 % - Akzent3 2 2 11 3 2" xfId="36651" xr:uid="{00000000-0005-0000-0000-000088500000}"/>
    <cellStyle name="40 % - Akzent3 2 2 11 4" xfId="25829" xr:uid="{00000000-0005-0000-0000-000089500000}"/>
    <cellStyle name="40 % - Akzent3 2 2 12" xfId="10313" xr:uid="{00000000-0005-0000-0000-00008A500000}"/>
    <cellStyle name="40 % - Akzent3 2 2 12 2" xfId="10314" xr:uid="{00000000-0005-0000-0000-00008B500000}"/>
    <cellStyle name="40 % - Akzent3 2 2 12 2 2" xfId="10315" xr:uid="{00000000-0005-0000-0000-00008C500000}"/>
    <cellStyle name="40 % - Akzent3 2 2 12 2 2 2" xfId="42744" xr:uid="{00000000-0005-0000-0000-00008D500000}"/>
    <cellStyle name="40 % - Akzent3 2 2 12 2 3" xfId="31923" xr:uid="{00000000-0005-0000-0000-00008E500000}"/>
    <cellStyle name="40 % - Akzent3 2 2 12 3" xfId="10316" xr:uid="{00000000-0005-0000-0000-00008F500000}"/>
    <cellStyle name="40 % - Akzent3 2 2 12 3 2" xfId="37343" xr:uid="{00000000-0005-0000-0000-000090500000}"/>
    <cellStyle name="40 % - Akzent3 2 2 12 4" xfId="26522" xr:uid="{00000000-0005-0000-0000-000091500000}"/>
    <cellStyle name="40 % - Akzent3 2 2 13" xfId="10317" xr:uid="{00000000-0005-0000-0000-000092500000}"/>
    <cellStyle name="40 % - Akzent3 2 2 13 2" xfId="10318" xr:uid="{00000000-0005-0000-0000-000093500000}"/>
    <cellStyle name="40 % - Akzent3 2 2 13 2 2" xfId="38019" xr:uid="{00000000-0005-0000-0000-000094500000}"/>
    <cellStyle name="40 % - Akzent3 2 2 13 3" xfId="27198" xr:uid="{00000000-0005-0000-0000-000095500000}"/>
    <cellStyle name="40 % - Akzent3 2 2 14" xfId="10319" xr:uid="{00000000-0005-0000-0000-000096500000}"/>
    <cellStyle name="40 % - Akzent3 2 2 14 2" xfId="32619" xr:uid="{00000000-0005-0000-0000-000097500000}"/>
    <cellStyle name="40 % - Akzent3 2 2 15" xfId="21797" xr:uid="{00000000-0005-0000-0000-000098500000}"/>
    <cellStyle name="40 % - Akzent3 2 2 2" xfId="10320" xr:uid="{00000000-0005-0000-0000-000099500000}"/>
    <cellStyle name="40 % - Akzent3 2 2 2 10" xfId="10321" xr:uid="{00000000-0005-0000-0000-00009A500000}"/>
    <cellStyle name="40 % - Akzent3 2 2 2 10 2" xfId="10322" xr:uid="{00000000-0005-0000-0000-00009B500000}"/>
    <cellStyle name="40 % - Akzent3 2 2 2 10 2 2" xfId="10323" xr:uid="{00000000-0005-0000-0000-00009C500000}"/>
    <cellStyle name="40 % - Akzent3 2 2 2 10 2 2 2" xfId="42116" xr:uid="{00000000-0005-0000-0000-00009D500000}"/>
    <cellStyle name="40 % - Akzent3 2 2 2 10 2 3" xfId="31295" xr:uid="{00000000-0005-0000-0000-00009E500000}"/>
    <cellStyle name="40 % - Akzent3 2 2 2 10 3" xfId="10324" xr:uid="{00000000-0005-0000-0000-00009F500000}"/>
    <cellStyle name="40 % - Akzent3 2 2 2 10 3 2" xfId="36716" xr:uid="{00000000-0005-0000-0000-0000A0500000}"/>
    <cellStyle name="40 % - Akzent3 2 2 2 10 4" xfId="25894" xr:uid="{00000000-0005-0000-0000-0000A1500000}"/>
    <cellStyle name="40 % - Akzent3 2 2 2 11" xfId="10325" xr:uid="{00000000-0005-0000-0000-0000A2500000}"/>
    <cellStyle name="40 % - Akzent3 2 2 2 11 2" xfId="10326" xr:uid="{00000000-0005-0000-0000-0000A3500000}"/>
    <cellStyle name="40 % - Akzent3 2 2 2 11 2 2" xfId="10327" xr:uid="{00000000-0005-0000-0000-0000A4500000}"/>
    <cellStyle name="40 % - Akzent3 2 2 2 11 2 2 2" xfId="42809" xr:uid="{00000000-0005-0000-0000-0000A5500000}"/>
    <cellStyle name="40 % - Akzent3 2 2 2 11 2 3" xfId="31988" xr:uid="{00000000-0005-0000-0000-0000A6500000}"/>
    <cellStyle name="40 % - Akzent3 2 2 2 11 3" xfId="10328" xr:uid="{00000000-0005-0000-0000-0000A7500000}"/>
    <cellStyle name="40 % - Akzent3 2 2 2 11 3 2" xfId="37408" xr:uid="{00000000-0005-0000-0000-0000A8500000}"/>
    <cellStyle name="40 % - Akzent3 2 2 2 11 4" xfId="26587" xr:uid="{00000000-0005-0000-0000-0000A9500000}"/>
    <cellStyle name="40 % - Akzent3 2 2 2 12" xfId="10329" xr:uid="{00000000-0005-0000-0000-0000AA500000}"/>
    <cellStyle name="40 % - Akzent3 2 2 2 12 2" xfId="10330" xr:uid="{00000000-0005-0000-0000-0000AB500000}"/>
    <cellStyle name="40 % - Akzent3 2 2 2 12 2 2" xfId="38084" xr:uid="{00000000-0005-0000-0000-0000AC500000}"/>
    <cellStyle name="40 % - Akzent3 2 2 2 12 3" xfId="27263" xr:uid="{00000000-0005-0000-0000-0000AD500000}"/>
    <cellStyle name="40 % - Akzent3 2 2 2 13" xfId="10331" xr:uid="{00000000-0005-0000-0000-0000AE500000}"/>
    <cellStyle name="40 % - Akzent3 2 2 2 13 2" xfId="32684" xr:uid="{00000000-0005-0000-0000-0000AF500000}"/>
    <cellStyle name="40 % - Akzent3 2 2 2 14" xfId="21862" xr:uid="{00000000-0005-0000-0000-0000B0500000}"/>
    <cellStyle name="40 % - Akzent3 2 2 2 2" xfId="10332" xr:uid="{00000000-0005-0000-0000-0000B1500000}"/>
    <cellStyle name="40 % - Akzent3 2 2 2 2 10" xfId="10333" xr:uid="{00000000-0005-0000-0000-0000B2500000}"/>
    <cellStyle name="40 % - Akzent3 2 2 2 2 10 2" xfId="10334" xr:uid="{00000000-0005-0000-0000-0000B3500000}"/>
    <cellStyle name="40 % - Akzent3 2 2 2 2 10 2 2" xfId="38216" xr:uid="{00000000-0005-0000-0000-0000B4500000}"/>
    <cellStyle name="40 % - Akzent3 2 2 2 2 10 3" xfId="27395" xr:uid="{00000000-0005-0000-0000-0000B5500000}"/>
    <cellStyle name="40 % - Akzent3 2 2 2 2 11" xfId="10335" xr:uid="{00000000-0005-0000-0000-0000B6500000}"/>
    <cellStyle name="40 % - Akzent3 2 2 2 2 11 2" xfId="32816" xr:uid="{00000000-0005-0000-0000-0000B7500000}"/>
    <cellStyle name="40 % - Akzent3 2 2 2 2 12" xfId="21994" xr:uid="{00000000-0005-0000-0000-0000B8500000}"/>
    <cellStyle name="40 % - Akzent3 2 2 2 2 2" xfId="10336" xr:uid="{00000000-0005-0000-0000-0000B9500000}"/>
    <cellStyle name="40 % - Akzent3 2 2 2 2 2 10" xfId="10337" xr:uid="{00000000-0005-0000-0000-0000BA500000}"/>
    <cellStyle name="40 % - Akzent3 2 2 2 2 2 10 2" xfId="33211" xr:uid="{00000000-0005-0000-0000-0000BB500000}"/>
    <cellStyle name="40 % - Akzent3 2 2 2 2 2 11" xfId="22389" xr:uid="{00000000-0005-0000-0000-0000BC500000}"/>
    <cellStyle name="40 % - Akzent3 2 2 2 2 2 2" xfId="10338" xr:uid="{00000000-0005-0000-0000-0000BD500000}"/>
    <cellStyle name="40 % - Akzent3 2 2 2 2 2 2 2" xfId="10339" xr:uid="{00000000-0005-0000-0000-0000BE500000}"/>
    <cellStyle name="40 % - Akzent3 2 2 2 2 2 2 2 2" xfId="10340" xr:uid="{00000000-0005-0000-0000-0000BF500000}"/>
    <cellStyle name="40 % - Akzent3 2 2 2 2 2 2 2 2 2" xfId="39289" xr:uid="{00000000-0005-0000-0000-0000C0500000}"/>
    <cellStyle name="40 % - Akzent3 2 2 2 2 2 2 2 3" xfId="28468" xr:uid="{00000000-0005-0000-0000-0000C1500000}"/>
    <cellStyle name="40 % - Akzent3 2 2 2 2 2 2 3" xfId="10341" xr:uid="{00000000-0005-0000-0000-0000C2500000}"/>
    <cellStyle name="40 % - Akzent3 2 2 2 2 2 2 3 2" xfId="33889" xr:uid="{00000000-0005-0000-0000-0000C3500000}"/>
    <cellStyle name="40 % - Akzent3 2 2 2 2 2 2 4" xfId="23067" xr:uid="{00000000-0005-0000-0000-0000C4500000}"/>
    <cellStyle name="40 % - Akzent3 2 2 2 2 2 3" xfId="10342" xr:uid="{00000000-0005-0000-0000-0000C5500000}"/>
    <cellStyle name="40 % - Akzent3 2 2 2 2 2 3 2" xfId="10343" xr:uid="{00000000-0005-0000-0000-0000C6500000}"/>
    <cellStyle name="40 % - Akzent3 2 2 2 2 2 3 2 2" xfId="10344" xr:uid="{00000000-0005-0000-0000-0000C7500000}"/>
    <cellStyle name="40 % - Akzent3 2 2 2 2 2 3 2 2 2" xfId="39947" xr:uid="{00000000-0005-0000-0000-0000C8500000}"/>
    <cellStyle name="40 % - Akzent3 2 2 2 2 2 3 2 3" xfId="29126" xr:uid="{00000000-0005-0000-0000-0000C9500000}"/>
    <cellStyle name="40 % - Akzent3 2 2 2 2 2 3 3" xfId="10345" xr:uid="{00000000-0005-0000-0000-0000CA500000}"/>
    <cellStyle name="40 % - Akzent3 2 2 2 2 2 3 3 2" xfId="34547" xr:uid="{00000000-0005-0000-0000-0000CB500000}"/>
    <cellStyle name="40 % - Akzent3 2 2 2 2 2 3 4" xfId="23725" xr:uid="{00000000-0005-0000-0000-0000CC500000}"/>
    <cellStyle name="40 % - Akzent3 2 2 2 2 2 4" xfId="10346" xr:uid="{00000000-0005-0000-0000-0000CD500000}"/>
    <cellStyle name="40 % - Akzent3 2 2 2 2 2 4 2" xfId="10347" xr:uid="{00000000-0005-0000-0000-0000CE500000}"/>
    <cellStyle name="40 % - Akzent3 2 2 2 2 2 4 2 2" xfId="10348" xr:uid="{00000000-0005-0000-0000-0000CF500000}"/>
    <cellStyle name="40 % - Akzent3 2 2 2 2 2 4 2 2 2" xfId="40621" xr:uid="{00000000-0005-0000-0000-0000D0500000}"/>
    <cellStyle name="40 % - Akzent3 2 2 2 2 2 4 2 3" xfId="29800" xr:uid="{00000000-0005-0000-0000-0000D1500000}"/>
    <cellStyle name="40 % - Akzent3 2 2 2 2 2 4 3" xfId="10349" xr:uid="{00000000-0005-0000-0000-0000D2500000}"/>
    <cellStyle name="40 % - Akzent3 2 2 2 2 2 4 3 2" xfId="35221" xr:uid="{00000000-0005-0000-0000-0000D3500000}"/>
    <cellStyle name="40 % - Akzent3 2 2 2 2 2 4 4" xfId="24399" xr:uid="{00000000-0005-0000-0000-0000D4500000}"/>
    <cellStyle name="40 % - Akzent3 2 2 2 2 2 5" xfId="10350" xr:uid="{00000000-0005-0000-0000-0000D5500000}"/>
    <cellStyle name="40 % - Akzent3 2 2 2 2 2 5 2" xfId="10351" xr:uid="{00000000-0005-0000-0000-0000D6500000}"/>
    <cellStyle name="40 % - Akzent3 2 2 2 2 2 5 2 2" xfId="10352" xr:uid="{00000000-0005-0000-0000-0000D7500000}"/>
    <cellStyle name="40 % - Akzent3 2 2 2 2 2 5 2 2 2" xfId="41295" xr:uid="{00000000-0005-0000-0000-0000D8500000}"/>
    <cellStyle name="40 % - Akzent3 2 2 2 2 2 5 2 3" xfId="30474" xr:uid="{00000000-0005-0000-0000-0000D9500000}"/>
    <cellStyle name="40 % - Akzent3 2 2 2 2 2 5 3" xfId="10353" xr:uid="{00000000-0005-0000-0000-0000DA500000}"/>
    <cellStyle name="40 % - Akzent3 2 2 2 2 2 5 3 2" xfId="35895" xr:uid="{00000000-0005-0000-0000-0000DB500000}"/>
    <cellStyle name="40 % - Akzent3 2 2 2 2 2 5 4" xfId="25073" xr:uid="{00000000-0005-0000-0000-0000DC500000}"/>
    <cellStyle name="40 % - Akzent3 2 2 2 2 2 6" xfId="10354" xr:uid="{00000000-0005-0000-0000-0000DD500000}"/>
    <cellStyle name="40 % - Akzent3 2 2 2 2 2 6 2" xfId="10355" xr:uid="{00000000-0005-0000-0000-0000DE500000}"/>
    <cellStyle name="40 % - Akzent3 2 2 2 2 2 6 2 2" xfId="10356" xr:uid="{00000000-0005-0000-0000-0000DF500000}"/>
    <cellStyle name="40 % - Akzent3 2 2 2 2 2 6 2 2 2" xfId="41969" xr:uid="{00000000-0005-0000-0000-0000E0500000}"/>
    <cellStyle name="40 % - Akzent3 2 2 2 2 2 6 2 3" xfId="31148" xr:uid="{00000000-0005-0000-0000-0000E1500000}"/>
    <cellStyle name="40 % - Akzent3 2 2 2 2 2 6 3" xfId="10357" xr:uid="{00000000-0005-0000-0000-0000E2500000}"/>
    <cellStyle name="40 % - Akzent3 2 2 2 2 2 6 3 2" xfId="36569" xr:uid="{00000000-0005-0000-0000-0000E3500000}"/>
    <cellStyle name="40 % - Akzent3 2 2 2 2 2 6 4" xfId="25747" xr:uid="{00000000-0005-0000-0000-0000E4500000}"/>
    <cellStyle name="40 % - Akzent3 2 2 2 2 2 7" xfId="10358" xr:uid="{00000000-0005-0000-0000-0000E5500000}"/>
    <cellStyle name="40 % - Akzent3 2 2 2 2 2 7 2" xfId="10359" xr:uid="{00000000-0005-0000-0000-0000E6500000}"/>
    <cellStyle name="40 % - Akzent3 2 2 2 2 2 7 2 2" xfId="10360" xr:uid="{00000000-0005-0000-0000-0000E7500000}"/>
    <cellStyle name="40 % - Akzent3 2 2 2 2 2 7 2 2 2" xfId="42643" xr:uid="{00000000-0005-0000-0000-0000E8500000}"/>
    <cellStyle name="40 % - Akzent3 2 2 2 2 2 7 2 3" xfId="31822" xr:uid="{00000000-0005-0000-0000-0000E9500000}"/>
    <cellStyle name="40 % - Akzent3 2 2 2 2 2 7 3" xfId="10361" xr:uid="{00000000-0005-0000-0000-0000EA500000}"/>
    <cellStyle name="40 % - Akzent3 2 2 2 2 2 7 3 2" xfId="37243" xr:uid="{00000000-0005-0000-0000-0000EB500000}"/>
    <cellStyle name="40 % - Akzent3 2 2 2 2 2 7 4" xfId="26421" xr:uid="{00000000-0005-0000-0000-0000EC500000}"/>
    <cellStyle name="40 % - Akzent3 2 2 2 2 2 8" xfId="10362" xr:uid="{00000000-0005-0000-0000-0000ED500000}"/>
    <cellStyle name="40 % - Akzent3 2 2 2 2 2 8 2" xfId="10363" xr:uid="{00000000-0005-0000-0000-0000EE500000}"/>
    <cellStyle name="40 % - Akzent3 2 2 2 2 2 8 2 2" xfId="10364" xr:uid="{00000000-0005-0000-0000-0000EF500000}"/>
    <cellStyle name="40 % - Akzent3 2 2 2 2 2 8 2 2 2" xfId="43336" xr:uid="{00000000-0005-0000-0000-0000F0500000}"/>
    <cellStyle name="40 % - Akzent3 2 2 2 2 2 8 2 3" xfId="32515" xr:uid="{00000000-0005-0000-0000-0000F1500000}"/>
    <cellStyle name="40 % - Akzent3 2 2 2 2 2 8 3" xfId="10365" xr:uid="{00000000-0005-0000-0000-0000F2500000}"/>
    <cellStyle name="40 % - Akzent3 2 2 2 2 2 8 3 2" xfId="37935" xr:uid="{00000000-0005-0000-0000-0000F3500000}"/>
    <cellStyle name="40 % - Akzent3 2 2 2 2 2 8 4" xfId="27114" xr:uid="{00000000-0005-0000-0000-0000F4500000}"/>
    <cellStyle name="40 % - Akzent3 2 2 2 2 2 9" xfId="10366" xr:uid="{00000000-0005-0000-0000-0000F5500000}"/>
    <cellStyle name="40 % - Akzent3 2 2 2 2 2 9 2" xfId="10367" xr:uid="{00000000-0005-0000-0000-0000F6500000}"/>
    <cellStyle name="40 % - Akzent3 2 2 2 2 2 9 2 2" xfId="38611" xr:uid="{00000000-0005-0000-0000-0000F7500000}"/>
    <cellStyle name="40 % - Akzent3 2 2 2 2 2 9 3" xfId="27790" xr:uid="{00000000-0005-0000-0000-0000F8500000}"/>
    <cellStyle name="40 % - Akzent3 2 2 2 2 3" xfId="10368" xr:uid="{00000000-0005-0000-0000-0000F9500000}"/>
    <cellStyle name="40 % - Akzent3 2 2 2 2 3 2" xfId="10369" xr:uid="{00000000-0005-0000-0000-0000FA500000}"/>
    <cellStyle name="40 % - Akzent3 2 2 2 2 3 2 2" xfId="10370" xr:uid="{00000000-0005-0000-0000-0000FB500000}"/>
    <cellStyle name="40 % - Akzent3 2 2 2 2 3 2 2 2" xfId="38894" xr:uid="{00000000-0005-0000-0000-0000FC500000}"/>
    <cellStyle name="40 % - Akzent3 2 2 2 2 3 2 3" xfId="28073" xr:uid="{00000000-0005-0000-0000-0000FD500000}"/>
    <cellStyle name="40 % - Akzent3 2 2 2 2 3 3" xfId="10371" xr:uid="{00000000-0005-0000-0000-0000FE500000}"/>
    <cellStyle name="40 % - Akzent3 2 2 2 2 3 3 2" xfId="33494" xr:uid="{00000000-0005-0000-0000-0000FF500000}"/>
    <cellStyle name="40 % - Akzent3 2 2 2 2 3 4" xfId="22672" xr:uid="{00000000-0005-0000-0000-000000510000}"/>
    <cellStyle name="40 % - Akzent3 2 2 2 2 4" xfId="10372" xr:uid="{00000000-0005-0000-0000-000001510000}"/>
    <cellStyle name="40 % - Akzent3 2 2 2 2 4 2" xfId="10373" xr:uid="{00000000-0005-0000-0000-000002510000}"/>
    <cellStyle name="40 % - Akzent3 2 2 2 2 4 2 2" xfId="10374" xr:uid="{00000000-0005-0000-0000-000003510000}"/>
    <cellStyle name="40 % - Akzent3 2 2 2 2 4 2 2 2" xfId="39552" xr:uid="{00000000-0005-0000-0000-000004510000}"/>
    <cellStyle name="40 % - Akzent3 2 2 2 2 4 2 3" xfId="28731" xr:uid="{00000000-0005-0000-0000-000005510000}"/>
    <cellStyle name="40 % - Akzent3 2 2 2 2 4 3" xfId="10375" xr:uid="{00000000-0005-0000-0000-000006510000}"/>
    <cellStyle name="40 % - Akzent3 2 2 2 2 4 3 2" xfId="34152" xr:uid="{00000000-0005-0000-0000-000007510000}"/>
    <cellStyle name="40 % - Akzent3 2 2 2 2 4 4" xfId="23330" xr:uid="{00000000-0005-0000-0000-000008510000}"/>
    <cellStyle name="40 % - Akzent3 2 2 2 2 5" xfId="10376" xr:uid="{00000000-0005-0000-0000-000009510000}"/>
    <cellStyle name="40 % - Akzent3 2 2 2 2 5 2" xfId="10377" xr:uid="{00000000-0005-0000-0000-00000A510000}"/>
    <cellStyle name="40 % - Akzent3 2 2 2 2 5 2 2" xfId="10378" xr:uid="{00000000-0005-0000-0000-00000B510000}"/>
    <cellStyle name="40 % - Akzent3 2 2 2 2 5 2 2 2" xfId="40226" xr:uid="{00000000-0005-0000-0000-00000C510000}"/>
    <cellStyle name="40 % - Akzent3 2 2 2 2 5 2 3" xfId="29405" xr:uid="{00000000-0005-0000-0000-00000D510000}"/>
    <cellStyle name="40 % - Akzent3 2 2 2 2 5 3" xfId="10379" xr:uid="{00000000-0005-0000-0000-00000E510000}"/>
    <cellStyle name="40 % - Akzent3 2 2 2 2 5 3 2" xfId="34826" xr:uid="{00000000-0005-0000-0000-00000F510000}"/>
    <cellStyle name="40 % - Akzent3 2 2 2 2 5 4" xfId="24004" xr:uid="{00000000-0005-0000-0000-000010510000}"/>
    <cellStyle name="40 % - Akzent3 2 2 2 2 6" xfId="10380" xr:uid="{00000000-0005-0000-0000-000011510000}"/>
    <cellStyle name="40 % - Akzent3 2 2 2 2 6 2" xfId="10381" xr:uid="{00000000-0005-0000-0000-000012510000}"/>
    <cellStyle name="40 % - Akzent3 2 2 2 2 6 2 2" xfId="10382" xr:uid="{00000000-0005-0000-0000-000013510000}"/>
    <cellStyle name="40 % - Akzent3 2 2 2 2 6 2 2 2" xfId="40900" xr:uid="{00000000-0005-0000-0000-000014510000}"/>
    <cellStyle name="40 % - Akzent3 2 2 2 2 6 2 3" xfId="30079" xr:uid="{00000000-0005-0000-0000-000015510000}"/>
    <cellStyle name="40 % - Akzent3 2 2 2 2 6 3" xfId="10383" xr:uid="{00000000-0005-0000-0000-000016510000}"/>
    <cellStyle name="40 % - Akzent3 2 2 2 2 6 3 2" xfId="35500" xr:uid="{00000000-0005-0000-0000-000017510000}"/>
    <cellStyle name="40 % - Akzent3 2 2 2 2 6 4" xfId="24678" xr:uid="{00000000-0005-0000-0000-000018510000}"/>
    <cellStyle name="40 % - Akzent3 2 2 2 2 7" xfId="10384" xr:uid="{00000000-0005-0000-0000-000019510000}"/>
    <cellStyle name="40 % - Akzent3 2 2 2 2 7 2" xfId="10385" xr:uid="{00000000-0005-0000-0000-00001A510000}"/>
    <cellStyle name="40 % - Akzent3 2 2 2 2 7 2 2" xfId="10386" xr:uid="{00000000-0005-0000-0000-00001B510000}"/>
    <cellStyle name="40 % - Akzent3 2 2 2 2 7 2 2 2" xfId="41574" xr:uid="{00000000-0005-0000-0000-00001C510000}"/>
    <cellStyle name="40 % - Akzent3 2 2 2 2 7 2 3" xfId="30753" xr:uid="{00000000-0005-0000-0000-00001D510000}"/>
    <cellStyle name="40 % - Akzent3 2 2 2 2 7 3" xfId="10387" xr:uid="{00000000-0005-0000-0000-00001E510000}"/>
    <cellStyle name="40 % - Akzent3 2 2 2 2 7 3 2" xfId="36174" xr:uid="{00000000-0005-0000-0000-00001F510000}"/>
    <cellStyle name="40 % - Akzent3 2 2 2 2 7 4" xfId="25352" xr:uid="{00000000-0005-0000-0000-000020510000}"/>
    <cellStyle name="40 % - Akzent3 2 2 2 2 8" xfId="10388" xr:uid="{00000000-0005-0000-0000-000021510000}"/>
    <cellStyle name="40 % - Akzent3 2 2 2 2 8 2" xfId="10389" xr:uid="{00000000-0005-0000-0000-000022510000}"/>
    <cellStyle name="40 % - Akzent3 2 2 2 2 8 2 2" xfId="10390" xr:uid="{00000000-0005-0000-0000-000023510000}"/>
    <cellStyle name="40 % - Akzent3 2 2 2 2 8 2 2 2" xfId="42248" xr:uid="{00000000-0005-0000-0000-000024510000}"/>
    <cellStyle name="40 % - Akzent3 2 2 2 2 8 2 3" xfId="31427" xr:uid="{00000000-0005-0000-0000-000025510000}"/>
    <cellStyle name="40 % - Akzent3 2 2 2 2 8 3" xfId="10391" xr:uid="{00000000-0005-0000-0000-000026510000}"/>
    <cellStyle name="40 % - Akzent3 2 2 2 2 8 3 2" xfId="36848" xr:uid="{00000000-0005-0000-0000-000027510000}"/>
    <cellStyle name="40 % - Akzent3 2 2 2 2 8 4" xfId="26026" xr:uid="{00000000-0005-0000-0000-000028510000}"/>
    <cellStyle name="40 % - Akzent3 2 2 2 2 9" xfId="10392" xr:uid="{00000000-0005-0000-0000-000029510000}"/>
    <cellStyle name="40 % - Akzent3 2 2 2 2 9 2" xfId="10393" xr:uid="{00000000-0005-0000-0000-00002A510000}"/>
    <cellStyle name="40 % - Akzent3 2 2 2 2 9 2 2" xfId="10394" xr:uid="{00000000-0005-0000-0000-00002B510000}"/>
    <cellStyle name="40 % - Akzent3 2 2 2 2 9 2 2 2" xfId="42941" xr:uid="{00000000-0005-0000-0000-00002C510000}"/>
    <cellStyle name="40 % - Akzent3 2 2 2 2 9 2 3" xfId="32120" xr:uid="{00000000-0005-0000-0000-00002D510000}"/>
    <cellStyle name="40 % - Akzent3 2 2 2 2 9 3" xfId="10395" xr:uid="{00000000-0005-0000-0000-00002E510000}"/>
    <cellStyle name="40 % - Akzent3 2 2 2 2 9 3 2" xfId="37540" xr:uid="{00000000-0005-0000-0000-00002F510000}"/>
    <cellStyle name="40 % - Akzent3 2 2 2 2 9 4" xfId="26719" xr:uid="{00000000-0005-0000-0000-000030510000}"/>
    <cellStyle name="40 % - Akzent3 2 2 2 3" xfId="10396" xr:uid="{00000000-0005-0000-0000-000031510000}"/>
    <cellStyle name="40 % - Akzent3 2 2 2 3 10" xfId="10397" xr:uid="{00000000-0005-0000-0000-000032510000}"/>
    <cellStyle name="40 % - Akzent3 2 2 2 3 10 2" xfId="32948" xr:uid="{00000000-0005-0000-0000-000033510000}"/>
    <cellStyle name="40 % - Akzent3 2 2 2 3 11" xfId="22126" xr:uid="{00000000-0005-0000-0000-000034510000}"/>
    <cellStyle name="40 % - Akzent3 2 2 2 3 2" xfId="10398" xr:uid="{00000000-0005-0000-0000-000035510000}"/>
    <cellStyle name="40 % - Akzent3 2 2 2 3 2 2" xfId="10399" xr:uid="{00000000-0005-0000-0000-000036510000}"/>
    <cellStyle name="40 % - Akzent3 2 2 2 3 2 2 2" xfId="10400" xr:uid="{00000000-0005-0000-0000-000037510000}"/>
    <cellStyle name="40 % - Akzent3 2 2 2 3 2 2 2 2" xfId="39026" xr:uid="{00000000-0005-0000-0000-000038510000}"/>
    <cellStyle name="40 % - Akzent3 2 2 2 3 2 2 3" xfId="28205" xr:uid="{00000000-0005-0000-0000-000039510000}"/>
    <cellStyle name="40 % - Akzent3 2 2 2 3 2 3" xfId="10401" xr:uid="{00000000-0005-0000-0000-00003A510000}"/>
    <cellStyle name="40 % - Akzent3 2 2 2 3 2 3 2" xfId="33626" xr:uid="{00000000-0005-0000-0000-00003B510000}"/>
    <cellStyle name="40 % - Akzent3 2 2 2 3 2 4" xfId="22804" xr:uid="{00000000-0005-0000-0000-00003C510000}"/>
    <cellStyle name="40 % - Akzent3 2 2 2 3 3" xfId="10402" xr:uid="{00000000-0005-0000-0000-00003D510000}"/>
    <cellStyle name="40 % - Akzent3 2 2 2 3 3 2" xfId="10403" xr:uid="{00000000-0005-0000-0000-00003E510000}"/>
    <cellStyle name="40 % - Akzent3 2 2 2 3 3 2 2" xfId="10404" xr:uid="{00000000-0005-0000-0000-00003F510000}"/>
    <cellStyle name="40 % - Akzent3 2 2 2 3 3 2 2 2" xfId="39684" xr:uid="{00000000-0005-0000-0000-000040510000}"/>
    <cellStyle name="40 % - Akzent3 2 2 2 3 3 2 3" xfId="28863" xr:uid="{00000000-0005-0000-0000-000041510000}"/>
    <cellStyle name="40 % - Akzent3 2 2 2 3 3 3" xfId="10405" xr:uid="{00000000-0005-0000-0000-000042510000}"/>
    <cellStyle name="40 % - Akzent3 2 2 2 3 3 3 2" xfId="34284" xr:uid="{00000000-0005-0000-0000-000043510000}"/>
    <cellStyle name="40 % - Akzent3 2 2 2 3 3 4" xfId="23462" xr:uid="{00000000-0005-0000-0000-000044510000}"/>
    <cellStyle name="40 % - Akzent3 2 2 2 3 4" xfId="10406" xr:uid="{00000000-0005-0000-0000-000045510000}"/>
    <cellStyle name="40 % - Akzent3 2 2 2 3 4 2" xfId="10407" xr:uid="{00000000-0005-0000-0000-000046510000}"/>
    <cellStyle name="40 % - Akzent3 2 2 2 3 4 2 2" xfId="10408" xr:uid="{00000000-0005-0000-0000-000047510000}"/>
    <cellStyle name="40 % - Akzent3 2 2 2 3 4 2 2 2" xfId="40358" xr:uid="{00000000-0005-0000-0000-000048510000}"/>
    <cellStyle name="40 % - Akzent3 2 2 2 3 4 2 3" xfId="29537" xr:uid="{00000000-0005-0000-0000-000049510000}"/>
    <cellStyle name="40 % - Akzent3 2 2 2 3 4 3" xfId="10409" xr:uid="{00000000-0005-0000-0000-00004A510000}"/>
    <cellStyle name="40 % - Akzent3 2 2 2 3 4 3 2" xfId="34958" xr:uid="{00000000-0005-0000-0000-00004B510000}"/>
    <cellStyle name="40 % - Akzent3 2 2 2 3 4 4" xfId="24136" xr:uid="{00000000-0005-0000-0000-00004C510000}"/>
    <cellStyle name="40 % - Akzent3 2 2 2 3 5" xfId="10410" xr:uid="{00000000-0005-0000-0000-00004D510000}"/>
    <cellStyle name="40 % - Akzent3 2 2 2 3 5 2" xfId="10411" xr:uid="{00000000-0005-0000-0000-00004E510000}"/>
    <cellStyle name="40 % - Akzent3 2 2 2 3 5 2 2" xfId="10412" xr:uid="{00000000-0005-0000-0000-00004F510000}"/>
    <cellStyle name="40 % - Akzent3 2 2 2 3 5 2 2 2" xfId="41032" xr:uid="{00000000-0005-0000-0000-000050510000}"/>
    <cellStyle name="40 % - Akzent3 2 2 2 3 5 2 3" xfId="30211" xr:uid="{00000000-0005-0000-0000-000051510000}"/>
    <cellStyle name="40 % - Akzent3 2 2 2 3 5 3" xfId="10413" xr:uid="{00000000-0005-0000-0000-000052510000}"/>
    <cellStyle name="40 % - Akzent3 2 2 2 3 5 3 2" xfId="35632" xr:uid="{00000000-0005-0000-0000-000053510000}"/>
    <cellStyle name="40 % - Akzent3 2 2 2 3 5 4" xfId="24810" xr:uid="{00000000-0005-0000-0000-000054510000}"/>
    <cellStyle name="40 % - Akzent3 2 2 2 3 6" xfId="10414" xr:uid="{00000000-0005-0000-0000-000055510000}"/>
    <cellStyle name="40 % - Akzent3 2 2 2 3 6 2" xfId="10415" xr:uid="{00000000-0005-0000-0000-000056510000}"/>
    <cellStyle name="40 % - Akzent3 2 2 2 3 6 2 2" xfId="10416" xr:uid="{00000000-0005-0000-0000-000057510000}"/>
    <cellStyle name="40 % - Akzent3 2 2 2 3 6 2 2 2" xfId="41706" xr:uid="{00000000-0005-0000-0000-000058510000}"/>
    <cellStyle name="40 % - Akzent3 2 2 2 3 6 2 3" xfId="30885" xr:uid="{00000000-0005-0000-0000-000059510000}"/>
    <cellStyle name="40 % - Akzent3 2 2 2 3 6 3" xfId="10417" xr:uid="{00000000-0005-0000-0000-00005A510000}"/>
    <cellStyle name="40 % - Akzent3 2 2 2 3 6 3 2" xfId="36306" xr:uid="{00000000-0005-0000-0000-00005B510000}"/>
    <cellStyle name="40 % - Akzent3 2 2 2 3 6 4" xfId="25484" xr:uid="{00000000-0005-0000-0000-00005C510000}"/>
    <cellStyle name="40 % - Akzent3 2 2 2 3 7" xfId="10418" xr:uid="{00000000-0005-0000-0000-00005D510000}"/>
    <cellStyle name="40 % - Akzent3 2 2 2 3 7 2" xfId="10419" xr:uid="{00000000-0005-0000-0000-00005E510000}"/>
    <cellStyle name="40 % - Akzent3 2 2 2 3 7 2 2" xfId="10420" xr:uid="{00000000-0005-0000-0000-00005F510000}"/>
    <cellStyle name="40 % - Akzent3 2 2 2 3 7 2 2 2" xfId="42380" xr:uid="{00000000-0005-0000-0000-000060510000}"/>
    <cellStyle name="40 % - Akzent3 2 2 2 3 7 2 3" xfId="31559" xr:uid="{00000000-0005-0000-0000-000061510000}"/>
    <cellStyle name="40 % - Akzent3 2 2 2 3 7 3" xfId="10421" xr:uid="{00000000-0005-0000-0000-000062510000}"/>
    <cellStyle name="40 % - Akzent3 2 2 2 3 7 3 2" xfId="36980" xr:uid="{00000000-0005-0000-0000-000063510000}"/>
    <cellStyle name="40 % - Akzent3 2 2 2 3 7 4" xfId="26158" xr:uid="{00000000-0005-0000-0000-000064510000}"/>
    <cellStyle name="40 % - Akzent3 2 2 2 3 8" xfId="10422" xr:uid="{00000000-0005-0000-0000-000065510000}"/>
    <cellStyle name="40 % - Akzent3 2 2 2 3 8 2" xfId="10423" xr:uid="{00000000-0005-0000-0000-000066510000}"/>
    <cellStyle name="40 % - Akzent3 2 2 2 3 8 2 2" xfId="10424" xr:uid="{00000000-0005-0000-0000-000067510000}"/>
    <cellStyle name="40 % - Akzent3 2 2 2 3 8 2 2 2" xfId="43073" xr:uid="{00000000-0005-0000-0000-000068510000}"/>
    <cellStyle name="40 % - Akzent3 2 2 2 3 8 2 3" xfId="32252" xr:uid="{00000000-0005-0000-0000-000069510000}"/>
    <cellStyle name="40 % - Akzent3 2 2 2 3 8 3" xfId="10425" xr:uid="{00000000-0005-0000-0000-00006A510000}"/>
    <cellStyle name="40 % - Akzent3 2 2 2 3 8 3 2" xfId="37672" xr:uid="{00000000-0005-0000-0000-00006B510000}"/>
    <cellStyle name="40 % - Akzent3 2 2 2 3 8 4" xfId="26851" xr:uid="{00000000-0005-0000-0000-00006C510000}"/>
    <cellStyle name="40 % - Akzent3 2 2 2 3 9" xfId="10426" xr:uid="{00000000-0005-0000-0000-00006D510000}"/>
    <cellStyle name="40 % - Akzent3 2 2 2 3 9 2" xfId="10427" xr:uid="{00000000-0005-0000-0000-00006E510000}"/>
    <cellStyle name="40 % - Akzent3 2 2 2 3 9 2 2" xfId="38348" xr:uid="{00000000-0005-0000-0000-00006F510000}"/>
    <cellStyle name="40 % - Akzent3 2 2 2 3 9 3" xfId="27527" xr:uid="{00000000-0005-0000-0000-000070510000}"/>
    <cellStyle name="40 % - Akzent3 2 2 2 4" xfId="10428" xr:uid="{00000000-0005-0000-0000-000071510000}"/>
    <cellStyle name="40 % - Akzent3 2 2 2 4 10" xfId="10429" xr:uid="{00000000-0005-0000-0000-000072510000}"/>
    <cellStyle name="40 % - Akzent3 2 2 2 4 10 2" xfId="33079" xr:uid="{00000000-0005-0000-0000-000073510000}"/>
    <cellStyle name="40 % - Akzent3 2 2 2 4 11" xfId="22257" xr:uid="{00000000-0005-0000-0000-000074510000}"/>
    <cellStyle name="40 % - Akzent3 2 2 2 4 2" xfId="10430" xr:uid="{00000000-0005-0000-0000-000075510000}"/>
    <cellStyle name="40 % - Akzent3 2 2 2 4 2 2" xfId="10431" xr:uid="{00000000-0005-0000-0000-000076510000}"/>
    <cellStyle name="40 % - Akzent3 2 2 2 4 2 2 2" xfId="10432" xr:uid="{00000000-0005-0000-0000-000077510000}"/>
    <cellStyle name="40 % - Akzent3 2 2 2 4 2 2 2 2" xfId="39157" xr:uid="{00000000-0005-0000-0000-000078510000}"/>
    <cellStyle name="40 % - Akzent3 2 2 2 4 2 2 3" xfId="28336" xr:uid="{00000000-0005-0000-0000-000079510000}"/>
    <cellStyle name="40 % - Akzent3 2 2 2 4 2 3" xfId="10433" xr:uid="{00000000-0005-0000-0000-00007A510000}"/>
    <cellStyle name="40 % - Akzent3 2 2 2 4 2 3 2" xfId="33757" xr:uid="{00000000-0005-0000-0000-00007B510000}"/>
    <cellStyle name="40 % - Akzent3 2 2 2 4 2 4" xfId="22935" xr:uid="{00000000-0005-0000-0000-00007C510000}"/>
    <cellStyle name="40 % - Akzent3 2 2 2 4 3" xfId="10434" xr:uid="{00000000-0005-0000-0000-00007D510000}"/>
    <cellStyle name="40 % - Akzent3 2 2 2 4 3 2" xfId="10435" xr:uid="{00000000-0005-0000-0000-00007E510000}"/>
    <cellStyle name="40 % - Akzent3 2 2 2 4 3 2 2" xfId="10436" xr:uid="{00000000-0005-0000-0000-00007F510000}"/>
    <cellStyle name="40 % - Akzent3 2 2 2 4 3 2 2 2" xfId="39815" xr:uid="{00000000-0005-0000-0000-000080510000}"/>
    <cellStyle name="40 % - Akzent3 2 2 2 4 3 2 3" xfId="28994" xr:uid="{00000000-0005-0000-0000-000081510000}"/>
    <cellStyle name="40 % - Akzent3 2 2 2 4 3 3" xfId="10437" xr:uid="{00000000-0005-0000-0000-000082510000}"/>
    <cellStyle name="40 % - Akzent3 2 2 2 4 3 3 2" xfId="34415" xr:uid="{00000000-0005-0000-0000-000083510000}"/>
    <cellStyle name="40 % - Akzent3 2 2 2 4 3 4" xfId="23593" xr:uid="{00000000-0005-0000-0000-000084510000}"/>
    <cellStyle name="40 % - Akzent3 2 2 2 4 4" xfId="10438" xr:uid="{00000000-0005-0000-0000-000085510000}"/>
    <cellStyle name="40 % - Akzent3 2 2 2 4 4 2" xfId="10439" xr:uid="{00000000-0005-0000-0000-000086510000}"/>
    <cellStyle name="40 % - Akzent3 2 2 2 4 4 2 2" xfId="10440" xr:uid="{00000000-0005-0000-0000-000087510000}"/>
    <cellStyle name="40 % - Akzent3 2 2 2 4 4 2 2 2" xfId="40489" xr:uid="{00000000-0005-0000-0000-000088510000}"/>
    <cellStyle name="40 % - Akzent3 2 2 2 4 4 2 3" xfId="29668" xr:uid="{00000000-0005-0000-0000-000089510000}"/>
    <cellStyle name="40 % - Akzent3 2 2 2 4 4 3" xfId="10441" xr:uid="{00000000-0005-0000-0000-00008A510000}"/>
    <cellStyle name="40 % - Akzent3 2 2 2 4 4 3 2" xfId="35089" xr:uid="{00000000-0005-0000-0000-00008B510000}"/>
    <cellStyle name="40 % - Akzent3 2 2 2 4 4 4" xfId="24267" xr:uid="{00000000-0005-0000-0000-00008C510000}"/>
    <cellStyle name="40 % - Akzent3 2 2 2 4 5" xfId="10442" xr:uid="{00000000-0005-0000-0000-00008D510000}"/>
    <cellStyle name="40 % - Akzent3 2 2 2 4 5 2" xfId="10443" xr:uid="{00000000-0005-0000-0000-00008E510000}"/>
    <cellStyle name="40 % - Akzent3 2 2 2 4 5 2 2" xfId="10444" xr:uid="{00000000-0005-0000-0000-00008F510000}"/>
    <cellStyle name="40 % - Akzent3 2 2 2 4 5 2 2 2" xfId="41163" xr:uid="{00000000-0005-0000-0000-000090510000}"/>
    <cellStyle name="40 % - Akzent3 2 2 2 4 5 2 3" xfId="30342" xr:uid="{00000000-0005-0000-0000-000091510000}"/>
    <cellStyle name="40 % - Akzent3 2 2 2 4 5 3" xfId="10445" xr:uid="{00000000-0005-0000-0000-000092510000}"/>
    <cellStyle name="40 % - Akzent3 2 2 2 4 5 3 2" xfId="35763" xr:uid="{00000000-0005-0000-0000-000093510000}"/>
    <cellStyle name="40 % - Akzent3 2 2 2 4 5 4" xfId="24941" xr:uid="{00000000-0005-0000-0000-000094510000}"/>
    <cellStyle name="40 % - Akzent3 2 2 2 4 6" xfId="10446" xr:uid="{00000000-0005-0000-0000-000095510000}"/>
    <cellStyle name="40 % - Akzent3 2 2 2 4 6 2" xfId="10447" xr:uid="{00000000-0005-0000-0000-000096510000}"/>
    <cellStyle name="40 % - Akzent3 2 2 2 4 6 2 2" xfId="10448" xr:uid="{00000000-0005-0000-0000-000097510000}"/>
    <cellStyle name="40 % - Akzent3 2 2 2 4 6 2 2 2" xfId="41837" xr:uid="{00000000-0005-0000-0000-000098510000}"/>
    <cellStyle name="40 % - Akzent3 2 2 2 4 6 2 3" xfId="31016" xr:uid="{00000000-0005-0000-0000-000099510000}"/>
    <cellStyle name="40 % - Akzent3 2 2 2 4 6 3" xfId="10449" xr:uid="{00000000-0005-0000-0000-00009A510000}"/>
    <cellStyle name="40 % - Akzent3 2 2 2 4 6 3 2" xfId="36437" xr:uid="{00000000-0005-0000-0000-00009B510000}"/>
    <cellStyle name="40 % - Akzent3 2 2 2 4 6 4" xfId="25615" xr:uid="{00000000-0005-0000-0000-00009C510000}"/>
    <cellStyle name="40 % - Akzent3 2 2 2 4 7" xfId="10450" xr:uid="{00000000-0005-0000-0000-00009D510000}"/>
    <cellStyle name="40 % - Akzent3 2 2 2 4 7 2" xfId="10451" xr:uid="{00000000-0005-0000-0000-00009E510000}"/>
    <cellStyle name="40 % - Akzent3 2 2 2 4 7 2 2" xfId="10452" xr:uid="{00000000-0005-0000-0000-00009F510000}"/>
    <cellStyle name="40 % - Akzent3 2 2 2 4 7 2 2 2" xfId="42511" xr:uid="{00000000-0005-0000-0000-0000A0510000}"/>
    <cellStyle name="40 % - Akzent3 2 2 2 4 7 2 3" xfId="31690" xr:uid="{00000000-0005-0000-0000-0000A1510000}"/>
    <cellStyle name="40 % - Akzent3 2 2 2 4 7 3" xfId="10453" xr:uid="{00000000-0005-0000-0000-0000A2510000}"/>
    <cellStyle name="40 % - Akzent3 2 2 2 4 7 3 2" xfId="37111" xr:uid="{00000000-0005-0000-0000-0000A3510000}"/>
    <cellStyle name="40 % - Akzent3 2 2 2 4 7 4" xfId="26289" xr:uid="{00000000-0005-0000-0000-0000A4510000}"/>
    <cellStyle name="40 % - Akzent3 2 2 2 4 8" xfId="10454" xr:uid="{00000000-0005-0000-0000-0000A5510000}"/>
    <cellStyle name="40 % - Akzent3 2 2 2 4 8 2" xfId="10455" xr:uid="{00000000-0005-0000-0000-0000A6510000}"/>
    <cellStyle name="40 % - Akzent3 2 2 2 4 8 2 2" xfId="10456" xr:uid="{00000000-0005-0000-0000-0000A7510000}"/>
    <cellStyle name="40 % - Akzent3 2 2 2 4 8 2 2 2" xfId="43204" xr:uid="{00000000-0005-0000-0000-0000A8510000}"/>
    <cellStyle name="40 % - Akzent3 2 2 2 4 8 2 3" xfId="32383" xr:uid="{00000000-0005-0000-0000-0000A9510000}"/>
    <cellStyle name="40 % - Akzent3 2 2 2 4 8 3" xfId="10457" xr:uid="{00000000-0005-0000-0000-0000AA510000}"/>
    <cellStyle name="40 % - Akzent3 2 2 2 4 8 3 2" xfId="37803" xr:uid="{00000000-0005-0000-0000-0000AB510000}"/>
    <cellStyle name="40 % - Akzent3 2 2 2 4 8 4" xfId="26982" xr:uid="{00000000-0005-0000-0000-0000AC510000}"/>
    <cellStyle name="40 % - Akzent3 2 2 2 4 9" xfId="10458" xr:uid="{00000000-0005-0000-0000-0000AD510000}"/>
    <cellStyle name="40 % - Akzent3 2 2 2 4 9 2" xfId="10459" xr:uid="{00000000-0005-0000-0000-0000AE510000}"/>
    <cellStyle name="40 % - Akzent3 2 2 2 4 9 2 2" xfId="38479" xr:uid="{00000000-0005-0000-0000-0000AF510000}"/>
    <cellStyle name="40 % - Akzent3 2 2 2 4 9 3" xfId="27658" xr:uid="{00000000-0005-0000-0000-0000B0510000}"/>
    <cellStyle name="40 % - Akzent3 2 2 2 5" xfId="10460" xr:uid="{00000000-0005-0000-0000-0000B1510000}"/>
    <cellStyle name="40 % - Akzent3 2 2 2 5 2" xfId="10461" xr:uid="{00000000-0005-0000-0000-0000B2510000}"/>
    <cellStyle name="40 % - Akzent3 2 2 2 5 2 2" xfId="10462" xr:uid="{00000000-0005-0000-0000-0000B3510000}"/>
    <cellStyle name="40 % - Akzent3 2 2 2 5 2 2 2" xfId="38762" xr:uid="{00000000-0005-0000-0000-0000B4510000}"/>
    <cellStyle name="40 % - Akzent3 2 2 2 5 2 3" xfId="27941" xr:uid="{00000000-0005-0000-0000-0000B5510000}"/>
    <cellStyle name="40 % - Akzent3 2 2 2 5 3" xfId="10463" xr:uid="{00000000-0005-0000-0000-0000B6510000}"/>
    <cellStyle name="40 % - Akzent3 2 2 2 5 3 2" xfId="33362" xr:uid="{00000000-0005-0000-0000-0000B7510000}"/>
    <cellStyle name="40 % - Akzent3 2 2 2 5 4" xfId="22540" xr:uid="{00000000-0005-0000-0000-0000B8510000}"/>
    <cellStyle name="40 % - Akzent3 2 2 2 6" xfId="10464" xr:uid="{00000000-0005-0000-0000-0000B9510000}"/>
    <cellStyle name="40 % - Akzent3 2 2 2 6 2" xfId="10465" xr:uid="{00000000-0005-0000-0000-0000BA510000}"/>
    <cellStyle name="40 % - Akzent3 2 2 2 6 2 2" xfId="10466" xr:uid="{00000000-0005-0000-0000-0000BB510000}"/>
    <cellStyle name="40 % - Akzent3 2 2 2 6 2 2 2" xfId="39420" xr:uid="{00000000-0005-0000-0000-0000BC510000}"/>
    <cellStyle name="40 % - Akzent3 2 2 2 6 2 3" xfId="28599" xr:uid="{00000000-0005-0000-0000-0000BD510000}"/>
    <cellStyle name="40 % - Akzent3 2 2 2 6 3" xfId="10467" xr:uid="{00000000-0005-0000-0000-0000BE510000}"/>
    <cellStyle name="40 % - Akzent3 2 2 2 6 3 2" xfId="34020" xr:uid="{00000000-0005-0000-0000-0000BF510000}"/>
    <cellStyle name="40 % - Akzent3 2 2 2 6 4" xfId="23198" xr:uid="{00000000-0005-0000-0000-0000C0510000}"/>
    <cellStyle name="40 % - Akzent3 2 2 2 7" xfId="10468" xr:uid="{00000000-0005-0000-0000-0000C1510000}"/>
    <cellStyle name="40 % - Akzent3 2 2 2 7 2" xfId="10469" xr:uid="{00000000-0005-0000-0000-0000C2510000}"/>
    <cellStyle name="40 % - Akzent3 2 2 2 7 2 2" xfId="10470" xr:uid="{00000000-0005-0000-0000-0000C3510000}"/>
    <cellStyle name="40 % - Akzent3 2 2 2 7 2 2 2" xfId="40094" xr:uid="{00000000-0005-0000-0000-0000C4510000}"/>
    <cellStyle name="40 % - Akzent3 2 2 2 7 2 3" xfId="29273" xr:uid="{00000000-0005-0000-0000-0000C5510000}"/>
    <cellStyle name="40 % - Akzent3 2 2 2 7 3" xfId="10471" xr:uid="{00000000-0005-0000-0000-0000C6510000}"/>
    <cellStyle name="40 % - Akzent3 2 2 2 7 3 2" xfId="34694" xr:uid="{00000000-0005-0000-0000-0000C7510000}"/>
    <cellStyle name="40 % - Akzent3 2 2 2 7 4" xfId="23872" xr:uid="{00000000-0005-0000-0000-0000C8510000}"/>
    <cellStyle name="40 % - Akzent3 2 2 2 8" xfId="10472" xr:uid="{00000000-0005-0000-0000-0000C9510000}"/>
    <cellStyle name="40 % - Akzent3 2 2 2 8 2" xfId="10473" xr:uid="{00000000-0005-0000-0000-0000CA510000}"/>
    <cellStyle name="40 % - Akzent3 2 2 2 8 2 2" xfId="10474" xr:uid="{00000000-0005-0000-0000-0000CB510000}"/>
    <cellStyle name="40 % - Akzent3 2 2 2 8 2 2 2" xfId="40768" xr:uid="{00000000-0005-0000-0000-0000CC510000}"/>
    <cellStyle name="40 % - Akzent3 2 2 2 8 2 3" xfId="29947" xr:uid="{00000000-0005-0000-0000-0000CD510000}"/>
    <cellStyle name="40 % - Akzent3 2 2 2 8 3" xfId="10475" xr:uid="{00000000-0005-0000-0000-0000CE510000}"/>
    <cellStyle name="40 % - Akzent3 2 2 2 8 3 2" xfId="35368" xr:uid="{00000000-0005-0000-0000-0000CF510000}"/>
    <cellStyle name="40 % - Akzent3 2 2 2 8 4" xfId="24546" xr:uid="{00000000-0005-0000-0000-0000D0510000}"/>
    <cellStyle name="40 % - Akzent3 2 2 2 9" xfId="10476" xr:uid="{00000000-0005-0000-0000-0000D1510000}"/>
    <cellStyle name="40 % - Akzent3 2 2 2 9 2" xfId="10477" xr:uid="{00000000-0005-0000-0000-0000D2510000}"/>
    <cellStyle name="40 % - Akzent3 2 2 2 9 2 2" xfId="10478" xr:uid="{00000000-0005-0000-0000-0000D3510000}"/>
    <cellStyle name="40 % - Akzent3 2 2 2 9 2 2 2" xfId="41442" xr:uid="{00000000-0005-0000-0000-0000D4510000}"/>
    <cellStyle name="40 % - Akzent3 2 2 2 9 2 3" xfId="30621" xr:uid="{00000000-0005-0000-0000-0000D5510000}"/>
    <cellStyle name="40 % - Akzent3 2 2 2 9 3" xfId="10479" xr:uid="{00000000-0005-0000-0000-0000D6510000}"/>
    <cellStyle name="40 % - Akzent3 2 2 2 9 3 2" xfId="36042" xr:uid="{00000000-0005-0000-0000-0000D7510000}"/>
    <cellStyle name="40 % - Akzent3 2 2 2 9 4" xfId="25220" xr:uid="{00000000-0005-0000-0000-0000D8510000}"/>
    <cellStyle name="40 % - Akzent3 2 2 3" xfId="10480" xr:uid="{00000000-0005-0000-0000-0000D9510000}"/>
    <cellStyle name="40 % - Akzent3 2 2 3 10" xfId="10481" xr:uid="{00000000-0005-0000-0000-0000DA510000}"/>
    <cellStyle name="40 % - Akzent3 2 2 3 10 2" xfId="10482" xr:uid="{00000000-0005-0000-0000-0000DB510000}"/>
    <cellStyle name="40 % - Akzent3 2 2 3 10 2 2" xfId="38151" xr:uid="{00000000-0005-0000-0000-0000DC510000}"/>
    <cellStyle name="40 % - Akzent3 2 2 3 10 3" xfId="27330" xr:uid="{00000000-0005-0000-0000-0000DD510000}"/>
    <cellStyle name="40 % - Akzent3 2 2 3 11" xfId="10483" xr:uid="{00000000-0005-0000-0000-0000DE510000}"/>
    <cellStyle name="40 % - Akzent3 2 2 3 11 2" xfId="32751" xr:uid="{00000000-0005-0000-0000-0000DF510000}"/>
    <cellStyle name="40 % - Akzent3 2 2 3 12" xfId="21929" xr:uid="{00000000-0005-0000-0000-0000E0510000}"/>
    <cellStyle name="40 % - Akzent3 2 2 3 2" xfId="10484" xr:uid="{00000000-0005-0000-0000-0000E1510000}"/>
    <cellStyle name="40 % - Akzent3 2 2 3 2 10" xfId="10485" xr:uid="{00000000-0005-0000-0000-0000E2510000}"/>
    <cellStyle name="40 % - Akzent3 2 2 3 2 10 2" xfId="33146" xr:uid="{00000000-0005-0000-0000-0000E3510000}"/>
    <cellStyle name="40 % - Akzent3 2 2 3 2 11" xfId="22324" xr:uid="{00000000-0005-0000-0000-0000E4510000}"/>
    <cellStyle name="40 % - Akzent3 2 2 3 2 2" xfId="10486" xr:uid="{00000000-0005-0000-0000-0000E5510000}"/>
    <cellStyle name="40 % - Akzent3 2 2 3 2 2 2" xfId="10487" xr:uid="{00000000-0005-0000-0000-0000E6510000}"/>
    <cellStyle name="40 % - Akzent3 2 2 3 2 2 2 2" xfId="10488" xr:uid="{00000000-0005-0000-0000-0000E7510000}"/>
    <cellStyle name="40 % - Akzent3 2 2 3 2 2 2 2 2" xfId="39224" xr:uid="{00000000-0005-0000-0000-0000E8510000}"/>
    <cellStyle name="40 % - Akzent3 2 2 3 2 2 2 3" xfId="28403" xr:uid="{00000000-0005-0000-0000-0000E9510000}"/>
    <cellStyle name="40 % - Akzent3 2 2 3 2 2 3" xfId="10489" xr:uid="{00000000-0005-0000-0000-0000EA510000}"/>
    <cellStyle name="40 % - Akzent3 2 2 3 2 2 3 2" xfId="33824" xr:uid="{00000000-0005-0000-0000-0000EB510000}"/>
    <cellStyle name="40 % - Akzent3 2 2 3 2 2 4" xfId="23002" xr:uid="{00000000-0005-0000-0000-0000EC510000}"/>
    <cellStyle name="40 % - Akzent3 2 2 3 2 3" xfId="10490" xr:uid="{00000000-0005-0000-0000-0000ED510000}"/>
    <cellStyle name="40 % - Akzent3 2 2 3 2 3 2" xfId="10491" xr:uid="{00000000-0005-0000-0000-0000EE510000}"/>
    <cellStyle name="40 % - Akzent3 2 2 3 2 3 2 2" xfId="10492" xr:uid="{00000000-0005-0000-0000-0000EF510000}"/>
    <cellStyle name="40 % - Akzent3 2 2 3 2 3 2 2 2" xfId="39882" xr:uid="{00000000-0005-0000-0000-0000F0510000}"/>
    <cellStyle name="40 % - Akzent3 2 2 3 2 3 2 3" xfId="29061" xr:uid="{00000000-0005-0000-0000-0000F1510000}"/>
    <cellStyle name="40 % - Akzent3 2 2 3 2 3 3" xfId="10493" xr:uid="{00000000-0005-0000-0000-0000F2510000}"/>
    <cellStyle name="40 % - Akzent3 2 2 3 2 3 3 2" xfId="34482" xr:uid="{00000000-0005-0000-0000-0000F3510000}"/>
    <cellStyle name="40 % - Akzent3 2 2 3 2 3 4" xfId="23660" xr:uid="{00000000-0005-0000-0000-0000F4510000}"/>
    <cellStyle name="40 % - Akzent3 2 2 3 2 4" xfId="10494" xr:uid="{00000000-0005-0000-0000-0000F5510000}"/>
    <cellStyle name="40 % - Akzent3 2 2 3 2 4 2" xfId="10495" xr:uid="{00000000-0005-0000-0000-0000F6510000}"/>
    <cellStyle name="40 % - Akzent3 2 2 3 2 4 2 2" xfId="10496" xr:uid="{00000000-0005-0000-0000-0000F7510000}"/>
    <cellStyle name="40 % - Akzent3 2 2 3 2 4 2 2 2" xfId="40556" xr:uid="{00000000-0005-0000-0000-0000F8510000}"/>
    <cellStyle name="40 % - Akzent3 2 2 3 2 4 2 3" xfId="29735" xr:uid="{00000000-0005-0000-0000-0000F9510000}"/>
    <cellStyle name="40 % - Akzent3 2 2 3 2 4 3" xfId="10497" xr:uid="{00000000-0005-0000-0000-0000FA510000}"/>
    <cellStyle name="40 % - Akzent3 2 2 3 2 4 3 2" xfId="35156" xr:uid="{00000000-0005-0000-0000-0000FB510000}"/>
    <cellStyle name="40 % - Akzent3 2 2 3 2 4 4" xfId="24334" xr:uid="{00000000-0005-0000-0000-0000FC510000}"/>
    <cellStyle name="40 % - Akzent3 2 2 3 2 5" xfId="10498" xr:uid="{00000000-0005-0000-0000-0000FD510000}"/>
    <cellStyle name="40 % - Akzent3 2 2 3 2 5 2" xfId="10499" xr:uid="{00000000-0005-0000-0000-0000FE510000}"/>
    <cellStyle name="40 % - Akzent3 2 2 3 2 5 2 2" xfId="10500" xr:uid="{00000000-0005-0000-0000-0000FF510000}"/>
    <cellStyle name="40 % - Akzent3 2 2 3 2 5 2 2 2" xfId="41230" xr:uid="{00000000-0005-0000-0000-000000520000}"/>
    <cellStyle name="40 % - Akzent3 2 2 3 2 5 2 3" xfId="30409" xr:uid="{00000000-0005-0000-0000-000001520000}"/>
    <cellStyle name="40 % - Akzent3 2 2 3 2 5 3" xfId="10501" xr:uid="{00000000-0005-0000-0000-000002520000}"/>
    <cellStyle name="40 % - Akzent3 2 2 3 2 5 3 2" xfId="35830" xr:uid="{00000000-0005-0000-0000-000003520000}"/>
    <cellStyle name="40 % - Akzent3 2 2 3 2 5 4" xfId="25008" xr:uid="{00000000-0005-0000-0000-000004520000}"/>
    <cellStyle name="40 % - Akzent3 2 2 3 2 6" xfId="10502" xr:uid="{00000000-0005-0000-0000-000005520000}"/>
    <cellStyle name="40 % - Akzent3 2 2 3 2 6 2" xfId="10503" xr:uid="{00000000-0005-0000-0000-000006520000}"/>
    <cellStyle name="40 % - Akzent3 2 2 3 2 6 2 2" xfId="10504" xr:uid="{00000000-0005-0000-0000-000007520000}"/>
    <cellStyle name="40 % - Akzent3 2 2 3 2 6 2 2 2" xfId="41904" xr:uid="{00000000-0005-0000-0000-000008520000}"/>
    <cellStyle name="40 % - Akzent3 2 2 3 2 6 2 3" xfId="31083" xr:uid="{00000000-0005-0000-0000-000009520000}"/>
    <cellStyle name="40 % - Akzent3 2 2 3 2 6 3" xfId="10505" xr:uid="{00000000-0005-0000-0000-00000A520000}"/>
    <cellStyle name="40 % - Akzent3 2 2 3 2 6 3 2" xfId="36504" xr:uid="{00000000-0005-0000-0000-00000B520000}"/>
    <cellStyle name="40 % - Akzent3 2 2 3 2 6 4" xfId="25682" xr:uid="{00000000-0005-0000-0000-00000C520000}"/>
    <cellStyle name="40 % - Akzent3 2 2 3 2 7" xfId="10506" xr:uid="{00000000-0005-0000-0000-00000D520000}"/>
    <cellStyle name="40 % - Akzent3 2 2 3 2 7 2" xfId="10507" xr:uid="{00000000-0005-0000-0000-00000E520000}"/>
    <cellStyle name="40 % - Akzent3 2 2 3 2 7 2 2" xfId="10508" xr:uid="{00000000-0005-0000-0000-00000F520000}"/>
    <cellStyle name="40 % - Akzent3 2 2 3 2 7 2 2 2" xfId="42578" xr:uid="{00000000-0005-0000-0000-000010520000}"/>
    <cellStyle name="40 % - Akzent3 2 2 3 2 7 2 3" xfId="31757" xr:uid="{00000000-0005-0000-0000-000011520000}"/>
    <cellStyle name="40 % - Akzent3 2 2 3 2 7 3" xfId="10509" xr:uid="{00000000-0005-0000-0000-000012520000}"/>
    <cellStyle name="40 % - Akzent3 2 2 3 2 7 3 2" xfId="37178" xr:uid="{00000000-0005-0000-0000-000013520000}"/>
    <cellStyle name="40 % - Akzent3 2 2 3 2 7 4" xfId="26356" xr:uid="{00000000-0005-0000-0000-000014520000}"/>
    <cellStyle name="40 % - Akzent3 2 2 3 2 8" xfId="10510" xr:uid="{00000000-0005-0000-0000-000015520000}"/>
    <cellStyle name="40 % - Akzent3 2 2 3 2 8 2" xfId="10511" xr:uid="{00000000-0005-0000-0000-000016520000}"/>
    <cellStyle name="40 % - Akzent3 2 2 3 2 8 2 2" xfId="10512" xr:uid="{00000000-0005-0000-0000-000017520000}"/>
    <cellStyle name="40 % - Akzent3 2 2 3 2 8 2 2 2" xfId="43271" xr:uid="{00000000-0005-0000-0000-000018520000}"/>
    <cellStyle name="40 % - Akzent3 2 2 3 2 8 2 3" xfId="32450" xr:uid="{00000000-0005-0000-0000-000019520000}"/>
    <cellStyle name="40 % - Akzent3 2 2 3 2 8 3" xfId="10513" xr:uid="{00000000-0005-0000-0000-00001A520000}"/>
    <cellStyle name="40 % - Akzent3 2 2 3 2 8 3 2" xfId="37870" xr:uid="{00000000-0005-0000-0000-00001B520000}"/>
    <cellStyle name="40 % - Akzent3 2 2 3 2 8 4" xfId="27049" xr:uid="{00000000-0005-0000-0000-00001C520000}"/>
    <cellStyle name="40 % - Akzent3 2 2 3 2 9" xfId="10514" xr:uid="{00000000-0005-0000-0000-00001D520000}"/>
    <cellStyle name="40 % - Akzent3 2 2 3 2 9 2" xfId="10515" xr:uid="{00000000-0005-0000-0000-00001E520000}"/>
    <cellStyle name="40 % - Akzent3 2 2 3 2 9 2 2" xfId="38546" xr:uid="{00000000-0005-0000-0000-00001F520000}"/>
    <cellStyle name="40 % - Akzent3 2 2 3 2 9 3" xfId="27725" xr:uid="{00000000-0005-0000-0000-000020520000}"/>
    <cellStyle name="40 % - Akzent3 2 2 3 3" xfId="10516" xr:uid="{00000000-0005-0000-0000-000021520000}"/>
    <cellStyle name="40 % - Akzent3 2 2 3 3 2" xfId="10517" xr:uid="{00000000-0005-0000-0000-000022520000}"/>
    <cellStyle name="40 % - Akzent3 2 2 3 3 2 2" xfId="10518" xr:uid="{00000000-0005-0000-0000-000023520000}"/>
    <cellStyle name="40 % - Akzent3 2 2 3 3 2 2 2" xfId="38829" xr:uid="{00000000-0005-0000-0000-000024520000}"/>
    <cellStyle name="40 % - Akzent3 2 2 3 3 2 3" xfId="28008" xr:uid="{00000000-0005-0000-0000-000025520000}"/>
    <cellStyle name="40 % - Akzent3 2 2 3 3 3" xfId="10519" xr:uid="{00000000-0005-0000-0000-000026520000}"/>
    <cellStyle name="40 % - Akzent3 2 2 3 3 3 2" xfId="33429" xr:uid="{00000000-0005-0000-0000-000027520000}"/>
    <cellStyle name="40 % - Akzent3 2 2 3 3 4" xfId="22607" xr:uid="{00000000-0005-0000-0000-000028520000}"/>
    <cellStyle name="40 % - Akzent3 2 2 3 4" xfId="10520" xr:uid="{00000000-0005-0000-0000-000029520000}"/>
    <cellStyle name="40 % - Akzent3 2 2 3 4 2" xfId="10521" xr:uid="{00000000-0005-0000-0000-00002A520000}"/>
    <cellStyle name="40 % - Akzent3 2 2 3 4 2 2" xfId="10522" xr:uid="{00000000-0005-0000-0000-00002B520000}"/>
    <cellStyle name="40 % - Akzent3 2 2 3 4 2 2 2" xfId="39487" xr:uid="{00000000-0005-0000-0000-00002C520000}"/>
    <cellStyle name="40 % - Akzent3 2 2 3 4 2 3" xfId="28666" xr:uid="{00000000-0005-0000-0000-00002D520000}"/>
    <cellStyle name="40 % - Akzent3 2 2 3 4 3" xfId="10523" xr:uid="{00000000-0005-0000-0000-00002E520000}"/>
    <cellStyle name="40 % - Akzent3 2 2 3 4 3 2" xfId="34087" xr:uid="{00000000-0005-0000-0000-00002F520000}"/>
    <cellStyle name="40 % - Akzent3 2 2 3 4 4" xfId="23265" xr:uid="{00000000-0005-0000-0000-000030520000}"/>
    <cellStyle name="40 % - Akzent3 2 2 3 5" xfId="10524" xr:uid="{00000000-0005-0000-0000-000031520000}"/>
    <cellStyle name="40 % - Akzent3 2 2 3 5 2" xfId="10525" xr:uid="{00000000-0005-0000-0000-000032520000}"/>
    <cellStyle name="40 % - Akzent3 2 2 3 5 2 2" xfId="10526" xr:uid="{00000000-0005-0000-0000-000033520000}"/>
    <cellStyle name="40 % - Akzent3 2 2 3 5 2 2 2" xfId="40161" xr:uid="{00000000-0005-0000-0000-000034520000}"/>
    <cellStyle name="40 % - Akzent3 2 2 3 5 2 3" xfId="29340" xr:uid="{00000000-0005-0000-0000-000035520000}"/>
    <cellStyle name="40 % - Akzent3 2 2 3 5 3" xfId="10527" xr:uid="{00000000-0005-0000-0000-000036520000}"/>
    <cellStyle name="40 % - Akzent3 2 2 3 5 3 2" xfId="34761" xr:uid="{00000000-0005-0000-0000-000037520000}"/>
    <cellStyle name="40 % - Akzent3 2 2 3 5 4" xfId="23939" xr:uid="{00000000-0005-0000-0000-000038520000}"/>
    <cellStyle name="40 % - Akzent3 2 2 3 6" xfId="10528" xr:uid="{00000000-0005-0000-0000-000039520000}"/>
    <cellStyle name="40 % - Akzent3 2 2 3 6 2" xfId="10529" xr:uid="{00000000-0005-0000-0000-00003A520000}"/>
    <cellStyle name="40 % - Akzent3 2 2 3 6 2 2" xfId="10530" xr:uid="{00000000-0005-0000-0000-00003B520000}"/>
    <cellStyle name="40 % - Akzent3 2 2 3 6 2 2 2" xfId="40835" xr:uid="{00000000-0005-0000-0000-00003C520000}"/>
    <cellStyle name="40 % - Akzent3 2 2 3 6 2 3" xfId="30014" xr:uid="{00000000-0005-0000-0000-00003D520000}"/>
    <cellStyle name="40 % - Akzent3 2 2 3 6 3" xfId="10531" xr:uid="{00000000-0005-0000-0000-00003E520000}"/>
    <cellStyle name="40 % - Akzent3 2 2 3 6 3 2" xfId="35435" xr:uid="{00000000-0005-0000-0000-00003F520000}"/>
    <cellStyle name="40 % - Akzent3 2 2 3 6 4" xfId="24613" xr:uid="{00000000-0005-0000-0000-000040520000}"/>
    <cellStyle name="40 % - Akzent3 2 2 3 7" xfId="10532" xr:uid="{00000000-0005-0000-0000-000041520000}"/>
    <cellStyle name="40 % - Akzent3 2 2 3 7 2" xfId="10533" xr:uid="{00000000-0005-0000-0000-000042520000}"/>
    <cellStyle name="40 % - Akzent3 2 2 3 7 2 2" xfId="10534" xr:uid="{00000000-0005-0000-0000-000043520000}"/>
    <cellStyle name="40 % - Akzent3 2 2 3 7 2 2 2" xfId="41509" xr:uid="{00000000-0005-0000-0000-000044520000}"/>
    <cellStyle name="40 % - Akzent3 2 2 3 7 2 3" xfId="30688" xr:uid="{00000000-0005-0000-0000-000045520000}"/>
    <cellStyle name="40 % - Akzent3 2 2 3 7 3" xfId="10535" xr:uid="{00000000-0005-0000-0000-000046520000}"/>
    <cellStyle name="40 % - Akzent3 2 2 3 7 3 2" xfId="36109" xr:uid="{00000000-0005-0000-0000-000047520000}"/>
    <cellStyle name="40 % - Akzent3 2 2 3 7 4" xfId="25287" xr:uid="{00000000-0005-0000-0000-000048520000}"/>
    <cellStyle name="40 % - Akzent3 2 2 3 8" xfId="10536" xr:uid="{00000000-0005-0000-0000-000049520000}"/>
    <cellStyle name="40 % - Akzent3 2 2 3 8 2" xfId="10537" xr:uid="{00000000-0005-0000-0000-00004A520000}"/>
    <cellStyle name="40 % - Akzent3 2 2 3 8 2 2" xfId="10538" xr:uid="{00000000-0005-0000-0000-00004B520000}"/>
    <cellStyle name="40 % - Akzent3 2 2 3 8 2 2 2" xfId="42183" xr:uid="{00000000-0005-0000-0000-00004C520000}"/>
    <cellStyle name="40 % - Akzent3 2 2 3 8 2 3" xfId="31362" xr:uid="{00000000-0005-0000-0000-00004D520000}"/>
    <cellStyle name="40 % - Akzent3 2 2 3 8 3" xfId="10539" xr:uid="{00000000-0005-0000-0000-00004E520000}"/>
    <cellStyle name="40 % - Akzent3 2 2 3 8 3 2" xfId="36783" xr:uid="{00000000-0005-0000-0000-00004F520000}"/>
    <cellStyle name="40 % - Akzent3 2 2 3 8 4" xfId="25961" xr:uid="{00000000-0005-0000-0000-000050520000}"/>
    <cellStyle name="40 % - Akzent3 2 2 3 9" xfId="10540" xr:uid="{00000000-0005-0000-0000-000051520000}"/>
    <cellStyle name="40 % - Akzent3 2 2 3 9 2" xfId="10541" xr:uid="{00000000-0005-0000-0000-000052520000}"/>
    <cellStyle name="40 % - Akzent3 2 2 3 9 2 2" xfId="10542" xr:uid="{00000000-0005-0000-0000-000053520000}"/>
    <cellStyle name="40 % - Akzent3 2 2 3 9 2 2 2" xfId="42876" xr:uid="{00000000-0005-0000-0000-000054520000}"/>
    <cellStyle name="40 % - Akzent3 2 2 3 9 2 3" xfId="32055" xr:uid="{00000000-0005-0000-0000-000055520000}"/>
    <cellStyle name="40 % - Akzent3 2 2 3 9 3" xfId="10543" xr:uid="{00000000-0005-0000-0000-000056520000}"/>
    <cellStyle name="40 % - Akzent3 2 2 3 9 3 2" xfId="37475" xr:uid="{00000000-0005-0000-0000-000057520000}"/>
    <cellStyle name="40 % - Akzent3 2 2 3 9 4" xfId="26654" xr:uid="{00000000-0005-0000-0000-000058520000}"/>
    <cellStyle name="40 % - Akzent3 2 2 4" xfId="10544" xr:uid="{00000000-0005-0000-0000-000059520000}"/>
    <cellStyle name="40 % - Akzent3 2 2 4 10" xfId="10545" xr:uid="{00000000-0005-0000-0000-00005A520000}"/>
    <cellStyle name="40 % - Akzent3 2 2 4 10 2" xfId="32883" xr:uid="{00000000-0005-0000-0000-00005B520000}"/>
    <cellStyle name="40 % - Akzent3 2 2 4 11" xfId="22061" xr:uid="{00000000-0005-0000-0000-00005C520000}"/>
    <cellStyle name="40 % - Akzent3 2 2 4 2" xfId="10546" xr:uid="{00000000-0005-0000-0000-00005D520000}"/>
    <cellStyle name="40 % - Akzent3 2 2 4 2 2" xfId="10547" xr:uid="{00000000-0005-0000-0000-00005E520000}"/>
    <cellStyle name="40 % - Akzent3 2 2 4 2 2 2" xfId="10548" xr:uid="{00000000-0005-0000-0000-00005F520000}"/>
    <cellStyle name="40 % - Akzent3 2 2 4 2 2 2 2" xfId="38961" xr:uid="{00000000-0005-0000-0000-000060520000}"/>
    <cellStyle name="40 % - Akzent3 2 2 4 2 2 3" xfId="28140" xr:uid="{00000000-0005-0000-0000-000061520000}"/>
    <cellStyle name="40 % - Akzent3 2 2 4 2 3" xfId="10549" xr:uid="{00000000-0005-0000-0000-000062520000}"/>
    <cellStyle name="40 % - Akzent3 2 2 4 2 3 2" xfId="33561" xr:uid="{00000000-0005-0000-0000-000063520000}"/>
    <cellStyle name="40 % - Akzent3 2 2 4 2 4" xfId="22739" xr:uid="{00000000-0005-0000-0000-000064520000}"/>
    <cellStyle name="40 % - Akzent3 2 2 4 3" xfId="10550" xr:uid="{00000000-0005-0000-0000-000065520000}"/>
    <cellStyle name="40 % - Akzent3 2 2 4 3 2" xfId="10551" xr:uid="{00000000-0005-0000-0000-000066520000}"/>
    <cellStyle name="40 % - Akzent3 2 2 4 3 2 2" xfId="10552" xr:uid="{00000000-0005-0000-0000-000067520000}"/>
    <cellStyle name="40 % - Akzent3 2 2 4 3 2 2 2" xfId="39619" xr:uid="{00000000-0005-0000-0000-000068520000}"/>
    <cellStyle name="40 % - Akzent3 2 2 4 3 2 3" xfId="28798" xr:uid="{00000000-0005-0000-0000-000069520000}"/>
    <cellStyle name="40 % - Akzent3 2 2 4 3 3" xfId="10553" xr:uid="{00000000-0005-0000-0000-00006A520000}"/>
    <cellStyle name="40 % - Akzent3 2 2 4 3 3 2" xfId="34219" xr:uid="{00000000-0005-0000-0000-00006B520000}"/>
    <cellStyle name="40 % - Akzent3 2 2 4 3 4" xfId="23397" xr:uid="{00000000-0005-0000-0000-00006C520000}"/>
    <cellStyle name="40 % - Akzent3 2 2 4 4" xfId="10554" xr:uid="{00000000-0005-0000-0000-00006D520000}"/>
    <cellStyle name="40 % - Akzent3 2 2 4 4 2" xfId="10555" xr:uid="{00000000-0005-0000-0000-00006E520000}"/>
    <cellStyle name="40 % - Akzent3 2 2 4 4 2 2" xfId="10556" xr:uid="{00000000-0005-0000-0000-00006F520000}"/>
    <cellStyle name="40 % - Akzent3 2 2 4 4 2 2 2" xfId="40293" xr:uid="{00000000-0005-0000-0000-000070520000}"/>
    <cellStyle name="40 % - Akzent3 2 2 4 4 2 3" xfId="29472" xr:uid="{00000000-0005-0000-0000-000071520000}"/>
    <cellStyle name="40 % - Akzent3 2 2 4 4 3" xfId="10557" xr:uid="{00000000-0005-0000-0000-000072520000}"/>
    <cellStyle name="40 % - Akzent3 2 2 4 4 3 2" xfId="34893" xr:uid="{00000000-0005-0000-0000-000073520000}"/>
    <cellStyle name="40 % - Akzent3 2 2 4 4 4" xfId="24071" xr:uid="{00000000-0005-0000-0000-000074520000}"/>
    <cellStyle name="40 % - Akzent3 2 2 4 5" xfId="10558" xr:uid="{00000000-0005-0000-0000-000075520000}"/>
    <cellStyle name="40 % - Akzent3 2 2 4 5 2" xfId="10559" xr:uid="{00000000-0005-0000-0000-000076520000}"/>
    <cellStyle name="40 % - Akzent3 2 2 4 5 2 2" xfId="10560" xr:uid="{00000000-0005-0000-0000-000077520000}"/>
    <cellStyle name="40 % - Akzent3 2 2 4 5 2 2 2" xfId="40967" xr:uid="{00000000-0005-0000-0000-000078520000}"/>
    <cellStyle name="40 % - Akzent3 2 2 4 5 2 3" xfId="30146" xr:uid="{00000000-0005-0000-0000-000079520000}"/>
    <cellStyle name="40 % - Akzent3 2 2 4 5 3" xfId="10561" xr:uid="{00000000-0005-0000-0000-00007A520000}"/>
    <cellStyle name="40 % - Akzent3 2 2 4 5 3 2" xfId="35567" xr:uid="{00000000-0005-0000-0000-00007B520000}"/>
    <cellStyle name="40 % - Akzent3 2 2 4 5 4" xfId="24745" xr:uid="{00000000-0005-0000-0000-00007C520000}"/>
    <cellStyle name="40 % - Akzent3 2 2 4 6" xfId="10562" xr:uid="{00000000-0005-0000-0000-00007D520000}"/>
    <cellStyle name="40 % - Akzent3 2 2 4 6 2" xfId="10563" xr:uid="{00000000-0005-0000-0000-00007E520000}"/>
    <cellStyle name="40 % - Akzent3 2 2 4 6 2 2" xfId="10564" xr:uid="{00000000-0005-0000-0000-00007F520000}"/>
    <cellStyle name="40 % - Akzent3 2 2 4 6 2 2 2" xfId="41641" xr:uid="{00000000-0005-0000-0000-000080520000}"/>
    <cellStyle name="40 % - Akzent3 2 2 4 6 2 3" xfId="30820" xr:uid="{00000000-0005-0000-0000-000081520000}"/>
    <cellStyle name="40 % - Akzent3 2 2 4 6 3" xfId="10565" xr:uid="{00000000-0005-0000-0000-000082520000}"/>
    <cellStyle name="40 % - Akzent3 2 2 4 6 3 2" xfId="36241" xr:uid="{00000000-0005-0000-0000-000083520000}"/>
    <cellStyle name="40 % - Akzent3 2 2 4 6 4" xfId="25419" xr:uid="{00000000-0005-0000-0000-000084520000}"/>
    <cellStyle name="40 % - Akzent3 2 2 4 7" xfId="10566" xr:uid="{00000000-0005-0000-0000-000085520000}"/>
    <cellStyle name="40 % - Akzent3 2 2 4 7 2" xfId="10567" xr:uid="{00000000-0005-0000-0000-000086520000}"/>
    <cellStyle name="40 % - Akzent3 2 2 4 7 2 2" xfId="10568" xr:uid="{00000000-0005-0000-0000-000087520000}"/>
    <cellStyle name="40 % - Akzent3 2 2 4 7 2 2 2" xfId="42315" xr:uid="{00000000-0005-0000-0000-000088520000}"/>
    <cellStyle name="40 % - Akzent3 2 2 4 7 2 3" xfId="31494" xr:uid="{00000000-0005-0000-0000-000089520000}"/>
    <cellStyle name="40 % - Akzent3 2 2 4 7 3" xfId="10569" xr:uid="{00000000-0005-0000-0000-00008A520000}"/>
    <cellStyle name="40 % - Akzent3 2 2 4 7 3 2" xfId="36915" xr:uid="{00000000-0005-0000-0000-00008B520000}"/>
    <cellStyle name="40 % - Akzent3 2 2 4 7 4" xfId="26093" xr:uid="{00000000-0005-0000-0000-00008C520000}"/>
    <cellStyle name="40 % - Akzent3 2 2 4 8" xfId="10570" xr:uid="{00000000-0005-0000-0000-00008D520000}"/>
    <cellStyle name="40 % - Akzent3 2 2 4 8 2" xfId="10571" xr:uid="{00000000-0005-0000-0000-00008E520000}"/>
    <cellStyle name="40 % - Akzent3 2 2 4 8 2 2" xfId="10572" xr:uid="{00000000-0005-0000-0000-00008F520000}"/>
    <cellStyle name="40 % - Akzent3 2 2 4 8 2 2 2" xfId="43008" xr:uid="{00000000-0005-0000-0000-000090520000}"/>
    <cellStyle name="40 % - Akzent3 2 2 4 8 2 3" xfId="32187" xr:uid="{00000000-0005-0000-0000-000091520000}"/>
    <cellStyle name="40 % - Akzent3 2 2 4 8 3" xfId="10573" xr:uid="{00000000-0005-0000-0000-000092520000}"/>
    <cellStyle name="40 % - Akzent3 2 2 4 8 3 2" xfId="37607" xr:uid="{00000000-0005-0000-0000-000093520000}"/>
    <cellStyle name="40 % - Akzent3 2 2 4 8 4" xfId="26786" xr:uid="{00000000-0005-0000-0000-000094520000}"/>
    <cellStyle name="40 % - Akzent3 2 2 4 9" xfId="10574" xr:uid="{00000000-0005-0000-0000-000095520000}"/>
    <cellStyle name="40 % - Akzent3 2 2 4 9 2" xfId="10575" xr:uid="{00000000-0005-0000-0000-000096520000}"/>
    <cellStyle name="40 % - Akzent3 2 2 4 9 2 2" xfId="38283" xr:uid="{00000000-0005-0000-0000-000097520000}"/>
    <cellStyle name="40 % - Akzent3 2 2 4 9 3" xfId="27462" xr:uid="{00000000-0005-0000-0000-000098520000}"/>
    <cellStyle name="40 % - Akzent3 2 2 5" xfId="10576" xr:uid="{00000000-0005-0000-0000-000099520000}"/>
    <cellStyle name="40 % - Akzent3 2 2 5 10" xfId="10577" xr:uid="{00000000-0005-0000-0000-00009A520000}"/>
    <cellStyle name="40 % - Akzent3 2 2 5 10 2" xfId="33014" xr:uid="{00000000-0005-0000-0000-00009B520000}"/>
    <cellStyle name="40 % - Akzent3 2 2 5 11" xfId="22192" xr:uid="{00000000-0005-0000-0000-00009C520000}"/>
    <cellStyle name="40 % - Akzent3 2 2 5 2" xfId="10578" xr:uid="{00000000-0005-0000-0000-00009D520000}"/>
    <cellStyle name="40 % - Akzent3 2 2 5 2 2" xfId="10579" xr:uid="{00000000-0005-0000-0000-00009E520000}"/>
    <cellStyle name="40 % - Akzent3 2 2 5 2 2 2" xfId="10580" xr:uid="{00000000-0005-0000-0000-00009F520000}"/>
    <cellStyle name="40 % - Akzent3 2 2 5 2 2 2 2" xfId="39092" xr:uid="{00000000-0005-0000-0000-0000A0520000}"/>
    <cellStyle name="40 % - Akzent3 2 2 5 2 2 3" xfId="28271" xr:uid="{00000000-0005-0000-0000-0000A1520000}"/>
    <cellStyle name="40 % - Akzent3 2 2 5 2 3" xfId="10581" xr:uid="{00000000-0005-0000-0000-0000A2520000}"/>
    <cellStyle name="40 % - Akzent3 2 2 5 2 3 2" xfId="33692" xr:uid="{00000000-0005-0000-0000-0000A3520000}"/>
    <cellStyle name="40 % - Akzent3 2 2 5 2 4" xfId="22870" xr:uid="{00000000-0005-0000-0000-0000A4520000}"/>
    <cellStyle name="40 % - Akzent3 2 2 5 3" xfId="10582" xr:uid="{00000000-0005-0000-0000-0000A5520000}"/>
    <cellStyle name="40 % - Akzent3 2 2 5 3 2" xfId="10583" xr:uid="{00000000-0005-0000-0000-0000A6520000}"/>
    <cellStyle name="40 % - Akzent3 2 2 5 3 2 2" xfId="10584" xr:uid="{00000000-0005-0000-0000-0000A7520000}"/>
    <cellStyle name="40 % - Akzent3 2 2 5 3 2 2 2" xfId="39750" xr:uid="{00000000-0005-0000-0000-0000A8520000}"/>
    <cellStyle name="40 % - Akzent3 2 2 5 3 2 3" xfId="28929" xr:uid="{00000000-0005-0000-0000-0000A9520000}"/>
    <cellStyle name="40 % - Akzent3 2 2 5 3 3" xfId="10585" xr:uid="{00000000-0005-0000-0000-0000AA520000}"/>
    <cellStyle name="40 % - Akzent3 2 2 5 3 3 2" xfId="34350" xr:uid="{00000000-0005-0000-0000-0000AB520000}"/>
    <cellStyle name="40 % - Akzent3 2 2 5 3 4" xfId="23528" xr:uid="{00000000-0005-0000-0000-0000AC520000}"/>
    <cellStyle name="40 % - Akzent3 2 2 5 4" xfId="10586" xr:uid="{00000000-0005-0000-0000-0000AD520000}"/>
    <cellStyle name="40 % - Akzent3 2 2 5 4 2" xfId="10587" xr:uid="{00000000-0005-0000-0000-0000AE520000}"/>
    <cellStyle name="40 % - Akzent3 2 2 5 4 2 2" xfId="10588" xr:uid="{00000000-0005-0000-0000-0000AF520000}"/>
    <cellStyle name="40 % - Akzent3 2 2 5 4 2 2 2" xfId="40424" xr:uid="{00000000-0005-0000-0000-0000B0520000}"/>
    <cellStyle name="40 % - Akzent3 2 2 5 4 2 3" xfId="29603" xr:uid="{00000000-0005-0000-0000-0000B1520000}"/>
    <cellStyle name="40 % - Akzent3 2 2 5 4 3" xfId="10589" xr:uid="{00000000-0005-0000-0000-0000B2520000}"/>
    <cellStyle name="40 % - Akzent3 2 2 5 4 3 2" xfId="35024" xr:uid="{00000000-0005-0000-0000-0000B3520000}"/>
    <cellStyle name="40 % - Akzent3 2 2 5 4 4" xfId="24202" xr:uid="{00000000-0005-0000-0000-0000B4520000}"/>
    <cellStyle name="40 % - Akzent3 2 2 5 5" xfId="10590" xr:uid="{00000000-0005-0000-0000-0000B5520000}"/>
    <cellStyle name="40 % - Akzent3 2 2 5 5 2" xfId="10591" xr:uid="{00000000-0005-0000-0000-0000B6520000}"/>
    <cellStyle name="40 % - Akzent3 2 2 5 5 2 2" xfId="10592" xr:uid="{00000000-0005-0000-0000-0000B7520000}"/>
    <cellStyle name="40 % - Akzent3 2 2 5 5 2 2 2" xfId="41098" xr:uid="{00000000-0005-0000-0000-0000B8520000}"/>
    <cellStyle name="40 % - Akzent3 2 2 5 5 2 3" xfId="30277" xr:uid="{00000000-0005-0000-0000-0000B9520000}"/>
    <cellStyle name="40 % - Akzent3 2 2 5 5 3" xfId="10593" xr:uid="{00000000-0005-0000-0000-0000BA520000}"/>
    <cellStyle name="40 % - Akzent3 2 2 5 5 3 2" xfId="35698" xr:uid="{00000000-0005-0000-0000-0000BB520000}"/>
    <cellStyle name="40 % - Akzent3 2 2 5 5 4" xfId="24876" xr:uid="{00000000-0005-0000-0000-0000BC520000}"/>
    <cellStyle name="40 % - Akzent3 2 2 5 6" xfId="10594" xr:uid="{00000000-0005-0000-0000-0000BD520000}"/>
    <cellStyle name="40 % - Akzent3 2 2 5 6 2" xfId="10595" xr:uid="{00000000-0005-0000-0000-0000BE520000}"/>
    <cellStyle name="40 % - Akzent3 2 2 5 6 2 2" xfId="10596" xr:uid="{00000000-0005-0000-0000-0000BF520000}"/>
    <cellStyle name="40 % - Akzent3 2 2 5 6 2 2 2" xfId="41772" xr:uid="{00000000-0005-0000-0000-0000C0520000}"/>
    <cellStyle name="40 % - Akzent3 2 2 5 6 2 3" xfId="30951" xr:uid="{00000000-0005-0000-0000-0000C1520000}"/>
    <cellStyle name="40 % - Akzent3 2 2 5 6 3" xfId="10597" xr:uid="{00000000-0005-0000-0000-0000C2520000}"/>
    <cellStyle name="40 % - Akzent3 2 2 5 6 3 2" xfId="36372" xr:uid="{00000000-0005-0000-0000-0000C3520000}"/>
    <cellStyle name="40 % - Akzent3 2 2 5 6 4" xfId="25550" xr:uid="{00000000-0005-0000-0000-0000C4520000}"/>
    <cellStyle name="40 % - Akzent3 2 2 5 7" xfId="10598" xr:uid="{00000000-0005-0000-0000-0000C5520000}"/>
    <cellStyle name="40 % - Akzent3 2 2 5 7 2" xfId="10599" xr:uid="{00000000-0005-0000-0000-0000C6520000}"/>
    <cellStyle name="40 % - Akzent3 2 2 5 7 2 2" xfId="10600" xr:uid="{00000000-0005-0000-0000-0000C7520000}"/>
    <cellStyle name="40 % - Akzent3 2 2 5 7 2 2 2" xfId="42446" xr:uid="{00000000-0005-0000-0000-0000C8520000}"/>
    <cellStyle name="40 % - Akzent3 2 2 5 7 2 3" xfId="31625" xr:uid="{00000000-0005-0000-0000-0000C9520000}"/>
    <cellStyle name="40 % - Akzent3 2 2 5 7 3" xfId="10601" xr:uid="{00000000-0005-0000-0000-0000CA520000}"/>
    <cellStyle name="40 % - Akzent3 2 2 5 7 3 2" xfId="37046" xr:uid="{00000000-0005-0000-0000-0000CB520000}"/>
    <cellStyle name="40 % - Akzent3 2 2 5 7 4" xfId="26224" xr:uid="{00000000-0005-0000-0000-0000CC520000}"/>
    <cellStyle name="40 % - Akzent3 2 2 5 8" xfId="10602" xr:uid="{00000000-0005-0000-0000-0000CD520000}"/>
    <cellStyle name="40 % - Akzent3 2 2 5 8 2" xfId="10603" xr:uid="{00000000-0005-0000-0000-0000CE520000}"/>
    <cellStyle name="40 % - Akzent3 2 2 5 8 2 2" xfId="10604" xr:uid="{00000000-0005-0000-0000-0000CF520000}"/>
    <cellStyle name="40 % - Akzent3 2 2 5 8 2 2 2" xfId="43139" xr:uid="{00000000-0005-0000-0000-0000D0520000}"/>
    <cellStyle name="40 % - Akzent3 2 2 5 8 2 3" xfId="32318" xr:uid="{00000000-0005-0000-0000-0000D1520000}"/>
    <cellStyle name="40 % - Akzent3 2 2 5 8 3" xfId="10605" xr:uid="{00000000-0005-0000-0000-0000D2520000}"/>
    <cellStyle name="40 % - Akzent3 2 2 5 8 3 2" xfId="37738" xr:uid="{00000000-0005-0000-0000-0000D3520000}"/>
    <cellStyle name="40 % - Akzent3 2 2 5 8 4" xfId="26917" xr:uid="{00000000-0005-0000-0000-0000D4520000}"/>
    <cellStyle name="40 % - Akzent3 2 2 5 9" xfId="10606" xr:uid="{00000000-0005-0000-0000-0000D5520000}"/>
    <cellStyle name="40 % - Akzent3 2 2 5 9 2" xfId="10607" xr:uid="{00000000-0005-0000-0000-0000D6520000}"/>
    <cellStyle name="40 % - Akzent3 2 2 5 9 2 2" xfId="38414" xr:uid="{00000000-0005-0000-0000-0000D7520000}"/>
    <cellStyle name="40 % - Akzent3 2 2 5 9 3" xfId="27593" xr:uid="{00000000-0005-0000-0000-0000D8520000}"/>
    <cellStyle name="40 % - Akzent3 2 2 6" xfId="10608" xr:uid="{00000000-0005-0000-0000-0000D9520000}"/>
    <cellStyle name="40 % - Akzent3 2 2 6 2" xfId="10609" xr:uid="{00000000-0005-0000-0000-0000DA520000}"/>
    <cellStyle name="40 % - Akzent3 2 2 6 2 2" xfId="10610" xr:uid="{00000000-0005-0000-0000-0000DB520000}"/>
    <cellStyle name="40 % - Akzent3 2 2 6 2 2 2" xfId="38697" xr:uid="{00000000-0005-0000-0000-0000DC520000}"/>
    <cellStyle name="40 % - Akzent3 2 2 6 2 3" xfId="27876" xr:uid="{00000000-0005-0000-0000-0000DD520000}"/>
    <cellStyle name="40 % - Akzent3 2 2 6 3" xfId="10611" xr:uid="{00000000-0005-0000-0000-0000DE520000}"/>
    <cellStyle name="40 % - Akzent3 2 2 6 3 2" xfId="33297" xr:uid="{00000000-0005-0000-0000-0000DF520000}"/>
    <cellStyle name="40 % - Akzent3 2 2 6 4" xfId="22475" xr:uid="{00000000-0005-0000-0000-0000E0520000}"/>
    <cellStyle name="40 % - Akzent3 2 2 7" xfId="10612" xr:uid="{00000000-0005-0000-0000-0000E1520000}"/>
    <cellStyle name="40 % - Akzent3 2 2 7 2" xfId="10613" xr:uid="{00000000-0005-0000-0000-0000E2520000}"/>
    <cellStyle name="40 % - Akzent3 2 2 7 2 2" xfId="10614" xr:uid="{00000000-0005-0000-0000-0000E3520000}"/>
    <cellStyle name="40 % - Akzent3 2 2 7 2 2 2" xfId="39355" xr:uid="{00000000-0005-0000-0000-0000E4520000}"/>
    <cellStyle name="40 % - Akzent3 2 2 7 2 3" xfId="28534" xr:uid="{00000000-0005-0000-0000-0000E5520000}"/>
    <cellStyle name="40 % - Akzent3 2 2 7 3" xfId="10615" xr:uid="{00000000-0005-0000-0000-0000E6520000}"/>
    <cellStyle name="40 % - Akzent3 2 2 7 3 2" xfId="33955" xr:uid="{00000000-0005-0000-0000-0000E7520000}"/>
    <cellStyle name="40 % - Akzent3 2 2 7 4" xfId="23133" xr:uid="{00000000-0005-0000-0000-0000E8520000}"/>
    <cellStyle name="40 % - Akzent3 2 2 8" xfId="10616" xr:uid="{00000000-0005-0000-0000-0000E9520000}"/>
    <cellStyle name="40 % - Akzent3 2 2 8 2" xfId="10617" xr:uid="{00000000-0005-0000-0000-0000EA520000}"/>
    <cellStyle name="40 % - Akzent3 2 2 8 2 2" xfId="10618" xr:uid="{00000000-0005-0000-0000-0000EB520000}"/>
    <cellStyle name="40 % - Akzent3 2 2 8 2 2 2" xfId="40030" xr:uid="{00000000-0005-0000-0000-0000EC520000}"/>
    <cellStyle name="40 % - Akzent3 2 2 8 2 3" xfId="29209" xr:uid="{00000000-0005-0000-0000-0000ED520000}"/>
    <cellStyle name="40 % - Akzent3 2 2 8 3" xfId="10619" xr:uid="{00000000-0005-0000-0000-0000EE520000}"/>
    <cellStyle name="40 % - Akzent3 2 2 8 3 2" xfId="34630" xr:uid="{00000000-0005-0000-0000-0000EF520000}"/>
    <cellStyle name="40 % - Akzent3 2 2 8 4" xfId="23808" xr:uid="{00000000-0005-0000-0000-0000F0520000}"/>
    <cellStyle name="40 % - Akzent3 2 2 9" xfId="10620" xr:uid="{00000000-0005-0000-0000-0000F1520000}"/>
    <cellStyle name="40 % - Akzent3 2 2 9 2" xfId="10621" xr:uid="{00000000-0005-0000-0000-0000F2520000}"/>
    <cellStyle name="40 % - Akzent3 2 2 9 2 2" xfId="10622" xr:uid="{00000000-0005-0000-0000-0000F3520000}"/>
    <cellStyle name="40 % - Akzent3 2 2 9 2 2 2" xfId="40703" xr:uid="{00000000-0005-0000-0000-0000F4520000}"/>
    <cellStyle name="40 % - Akzent3 2 2 9 2 3" xfId="29882" xr:uid="{00000000-0005-0000-0000-0000F5520000}"/>
    <cellStyle name="40 % - Akzent3 2 2 9 3" xfId="10623" xr:uid="{00000000-0005-0000-0000-0000F6520000}"/>
    <cellStyle name="40 % - Akzent3 2 2 9 3 2" xfId="35303" xr:uid="{00000000-0005-0000-0000-0000F7520000}"/>
    <cellStyle name="40 % - Akzent3 2 2 9 4" xfId="24481" xr:uid="{00000000-0005-0000-0000-0000F8520000}"/>
    <cellStyle name="40 % - Akzent3 2 3" xfId="10624" xr:uid="{00000000-0005-0000-0000-0000F9520000}"/>
    <cellStyle name="40 % - Akzent3 2 3 10" xfId="10625" xr:uid="{00000000-0005-0000-0000-0000FA520000}"/>
    <cellStyle name="40 % - Akzent3 2 3 10 2" xfId="10626" xr:uid="{00000000-0005-0000-0000-0000FB520000}"/>
    <cellStyle name="40 % - Akzent3 2 3 10 2 2" xfId="10627" xr:uid="{00000000-0005-0000-0000-0000FC520000}"/>
    <cellStyle name="40 % - Akzent3 2 3 10 2 2 2" xfId="42083" xr:uid="{00000000-0005-0000-0000-0000FD520000}"/>
    <cellStyle name="40 % - Akzent3 2 3 10 2 3" xfId="31262" xr:uid="{00000000-0005-0000-0000-0000FE520000}"/>
    <cellStyle name="40 % - Akzent3 2 3 10 3" xfId="10628" xr:uid="{00000000-0005-0000-0000-0000FF520000}"/>
    <cellStyle name="40 % - Akzent3 2 3 10 3 2" xfId="36683" xr:uid="{00000000-0005-0000-0000-000000530000}"/>
    <cellStyle name="40 % - Akzent3 2 3 10 4" xfId="25861" xr:uid="{00000000-0005-0000-0000-000001530000}"/>
    <cellStyle name="40 % - Akzent3 2 3 11" xfId="10629" xr:uid="{00000000-0005-0000-0000-000002530000}"/>
    <cellStyle name="40 % - Akzent3 2 3 11 2" xfId="10630" xr:uid="{00000000-0005-0000-0000-000003530000}"/>
    <cellStyle name="40 % - Akzent3 2 3 11 2 2" xfId="10631" xr:uid="{00000000-0005-0000-0000-000004530000}"/>
    <cellStyle name="40 % - Akzent3 2 3 11 2 2 2" xfId="42776" xr:uid="{00000000-0005-0000-0000-000005530000}"/>
    <cellStyle name="40 % - Akzent3 2 3 11 2 3" xfId="31955" xr:uid="{00000000-0005-0000-0000-000006530000}"/>
    <cellStyle name="40 % - Akzent3 2 3 11 3" xfId="10632" xr:uid="{00000000-0005-0000-0000-000007530000}"/>
    <cellStyle name="40 % - Akzent3 2 3 11 3 2" xfId="37375" xr:uid="{00000000-0005-0000-0000-000008530000}"/>
    <cellStyle name="40 % - Akzent3 2 3 11 4" xfId="26554" xr:uid="{00000000-0005-0000-0000-000009530000}"/>
    <cellStyle name="40 % - Akzent3 2 3 12" xfId="10633" xr:uid="{00000000-0005-0000-0000-00000A530000}"/>
    <cellStyle name="40 % - Akzent3 2 3 12 2" xfId="10634" xr:uid="{00000000-0005-0000-0000-00000B530000}"/>
    <cellStyle name="40 % - Akzent3 2 3 12 2 2" xfId="38051" xr:uid="{00000000-0005-0000-0000-00000C530000}"/>
    <cellStyle name="40 % - Akzent3 2 3 12 3" xfId="27230" xr:uid="{00000000-0005-0000-0000-00000D530000}"/>
    <cellStyle name="40 % - Akzent3 2 3 13" xfId="10635" xr:uid="{00000000-0005-0000-0000-00000E530000}"/>
    <cellStyle name="40 % - Akzent3 2 3 13 2" xfId="32651" xr:uid="{00000000-0005-0000-0000-00000F530000}"/>
    <cellStyle name="40 % - Akzent3 2 3 14" xfId="21829" xr:uid="{00000000-0005-0000-0000-000010530000}"/>
    <cellStyle name="40 % - Akzent3 2 3 2" xfId="10636" xr:uid="{00000000-0005-0000-0000-000011530000}"/>
    <cellStyle name="40 % - Akzent3 2 3 2 10" xfId="10637" xr:uid="{00000000-0005-0000-0000-000012530000}"/>
    <cellStyle name="40 % - Akzent3 2 3 2 10 2" xfId="10638" xr:uid="{00000000-0005-0000-0000-000013530000}"/>
    <cellStyle name="40 % - Akzent3 2 3 2 10 2 2" xfId="38183" xr:uid="{00000000-0005-0000-0000-000014530000}"/>
    <cellStyle name="40 % - Akzent3 2 3 2 10 3" xfId="27362" xr:uid="{00000000-0005-0000-0000-000015530000}"/>
    <cellStyle name="40 % - Akzent3 2 3 2 11" xfId="10639" xr:uid="{00000000-0005-0000-0000-000016530000}"/>
    <cellStyle name="40 % - Akzent3 2 3 2 11 2" xfId="32783" xr:uid="{00000000-0005-0000-0000-000017530000}"/>
    <cellStyle name="40 % - Akzent3 2 3 2 12" xfId="21961" xr:uid="{00000000-0005-0000-0000-000018530000}"/>
    <cellStyle name="40 % - Akzent3 2 3 2 2" xfId="10640" xr:uid="{00000000-0005-0000-0000-000019530000}"/>
    <cellStyle name="40 % - Akzent3 2 3 2 2 10" xfId="10641" xr:uid="{00000000-0005-0000-0000-00001A530000}"/>
    <cellStyle name="40 % - Akzent3 2 3 2 2 10 2" xfId="33178" xr:uid="{00000000-0005-0000-0000-00001B530000}"/>
    <cellStyle name="40 % - Akzent3 2 3 2 2 11" xfId="22356" xr:uid="{00000000-0005-0000-0000-00001C530000}"/>
    <cellStyle name="40 % - Akzent3 2 3 2 2 2" xfId="10642" xr:uid="{00000000-0005-0000-0000-00001D530000}"/>
    <cellStyle name="40 % - Akzent3 2 3 2 2 2 2" xfId="10643" xr:uid="{00000000-0005-0000-0000-00001E530000}"/>
    <cellStyle name="40 % - Akzent3 2 3 2 2 2 2 2" xfId="10644" xr:uid="{00000000-0005-0000-0000-00001F530000}"/>
    <cellStyle name="40 % - Akzent3 2 3 2 2 2 2 2 2" xfId="39256" xr:uid="{00000000-0005-0000-0000-000020530000}"/>
    <cellStyle name="40 % - Akzent3 2 3 2 2 2 2 3" xfId="28435" xr:uid="{00000000-0005-0000-0000-000021530000}"/>
    <cellStyle name="40 % - Akzent3 2 3 2 2 2 3" xfId="10645" xr:uid="{00000000-0005-0000-0000-000022530000}"/>
    <cellStyle name="40 % - Akzent3 2 3 2 2 2 3 2" xfId="33856" xr:uid="{00000000-0005-0000-0000-000023530000}"/>
    <cellStyle name="40 % - Akzent3 2 3 2 2 2 4" xfId="23034" xr:uid="{00000000-0005-0000-0000-000024530000}"/>
    <cellStyle name="40 % - Akzent3 2 3 2 2 3" xfId="10646" xr:uid="{00000000-0005-0000-0000-000025530000}"/>
    <cellStyle name="40 % - Akzent3 2 3 2 2 3 2" xfId="10647" xr:uid="{00000000-0005-0000-0000-000026530000}"/>
    <cellStyle name="40 % - Akzent3 2 3 2 2 3 2 2" xfId="10648" xr:uid="{00000000-0005-0000-0000-000027530000}"/>
    <cellStyle name="40 % - Akzent3 2 3 2 2 3 2 2 2" xfId="39914" xr:uid="{00000000-0005-0000-0000-000028530000}"/>
    <cellStyle name="40 % - Akzent3 2 3 2 2 3 2 3" xfId="29093" xr:uid="{00000000-0005-0000-0000-000029530000}"/>
    <cellStyle name="40 % - Akzent3 2 3 2 2 3 3" xfId="10649" xr:uid="{00000000-0005-0000-0000-00002A530000}"/>
    <cellStyle name="40 % - Akzent3 2 3 2 2 3 3 2" xfId="34514" xr:uid="{00000000-0005-0000-0000-00002B530000}"/>
    <cellStyle name="40 % - Akzent3 2 3 2 2 3 4" xfId="23692" xr:uid="{00000000-0005-0000-0000-00002C530000}"/>
    <cellStyle name="40 % - Akzent3 2 3 2 2 4" xfId="10650" xr:uid="{00000000-0005-0000-0000-00002D530000}"/>
    <cellStyle name="40 % - Akzent3 2 3 2 2 4 2" xfId="10651" xr:uid="{00000000-0005-0000-0000-00002E530000}"/>
    <cellStyle name="40 % - Akzent3 2 3 2 2 4 2 2" xfId="10652" xr:uid="{00000000-0005-0000-0000-00002F530000}"/>
    <cellStyle name="40 % - Akzent3 2 3 2 2 4 2 2 2" xfId="40588" xr:uid="{00000000-0005-0000-0000-000030530000}"/>
    <cellStyle name="40 % - Akzent3 2 3 2 2 4 2 3" xfId="29767" xr:uid="{00000000-0005-0000-0000-000031530000}"/>
    <cellStyle name="40 % - Akzent3 2 3 2 2 4 3" xfId="10653" xr:uid="{00000000-0005-0000-0000-000032530000}"/>
    <cellStyle name="40 % - Akzent3 2 3 2 2 4 3 2" xfId="35188" xr:uid="{00000000-0005-0000-0000-000033530000}"/>
    <cellStyle name="40 % - Akzent3 2 3 2 2 4 4" xfId="24366" xr:uid="{00000000-0005-0000-0000-000034530000}"/>
    <cellStyle name="40 % - Akzent3 2 3 2 2 5" xfId="10654" xr:uid="{00000000-0005-0000-0000-000035530000}"/>
    <cellStyle name="40 % - Akzent3 2 3 2 2 5 2" xfId="10655" xr:uid="{00000000-0005-0000-0000-000036530000}"/>
    <cellStyle name="40 % - Akzent3 2 3 2 2 5 2 2" xfId="10656" xr:uid="{00000000-0005-0000-0000-000037530000}"/>
    <cellStyle name="40 % - Akzent3 2 3 2 2 5 2 2 2" xfId="41262" xr:uid="{00000000-0005-0000-0000-000038530000}"/>
    <cellStyle name="40 % - Akzent3 2 3 2 2 5 2 3" xfId="30441" xr:uid="{00000000-0005-0000-0000-000039530000}"/>
    <cellStyle name="40 % - Akzent3 2 3 2 2 5 3" xfId="10657" xr:uid="{00000000-0005-0000-0000-00003A530000}"/>
    <cellStyle name="40 % - Akzent3 2 3 2 2 5 3 2" xfId="35862" xr:uid="{00000000-0005-0000-0000-00003B530000}"/>
    <cellStyle name="40 % - Akzent3 2 3 2 2 5 4" xfId="25040" xr:uid="{00000000-0005-0000-0000-00003C530000}"/>
    <cellStyle name="40 % - Akzent3 2 3 2 2 6" xfId="10658" xr:uid="{00000000-0005-0000-0000-00003D530000}"/>
    <cellStyle name="40 % - Akzent3 2 3 2 2 6 2" xfId="10659" xr:uid="{00000000-0005-0000-0000-00003E530000}"/>
    <cellStyle name="40 % - Akzent3 2 3 2 2 6 2 2" xfId="10660" xr:uid="{00000000-0005-0000-0000-00003F530000}"/>
    <cellStyle name="40 % - Akzent3 2 3 2 2 6 2 2 2" xfId="41936" xr:uid="{00000000-0005-0000-0000-000040530000}"/>
    <cellStyle name="40 % - Akzent3 2 3 2 2 6 2 3" xfId="31115" xr:uid="{00000000-0005-0000-0000-000041530000}"/>
    <cellStyle name="40 % - Akzent3 2 3 2 2 6 3" xfId="10661" xr:uid="{00000000-0005-0000-0000-000042530000}"/>
    <cellStyle name="40 % - Akzent3 2 3 2 2 6 3 2" xfId="36536" xr:uid="{00000000-0005-0000-0000-000043530000}"/>
    <cellStyle name="40 % - Akzent3 2 3 2 2 6 4" xfId="25714" xr:uid="{00000000-0005-0000-0000-000044530000}"/>
    <cellStyle name="40 % - Akzent3 2 3 2 2 7" xfId="10662" xr:uid="{00000000-0005-0000-0000-000045530000}"/>
    <cellStyle name="40 % - Akzent3 2 3 2 2 7 2" xfId="10663" xr:uid="{00000000-0005-0000-0000-000046530000}"/>
    <cellStyle name="40 % - Akzent3 2 3 2 2 7 2 2" xfId="10664" xr:uid="{00000000-0005-0000-0000-000047530000}"/>
    <cellStyle name="40 % - Akzent3 2 3 2 2 7 2 2 2" xfId="42610" xr:uid="{00000000-0005-0000-0000-000048530000}"/>
    <cellStyle name="40 % - Akzent3 2 3 2 2 7 2 3" xfId="31789" xr:uid="{00000000-0005-0000-0000-000049530000}"/>
    <cellStyle name="40 % - Akzent3 2 3 2 2 7 3" xfId="10665" xr:uid="{00000000-0005-0000-0000-00004A530000}"/>
    <cellStyle name="40 % - Akzent3 2 3 2 2 7 3 2" xfId="37210" xr:uid="{00000000-0005-0000-0000-00004B530000}"/>
    <cellStyle name="40 % - Akzent3 2 3 2 2 7 4" xfId="26388" xr:uid="{00000000-0005-0000-0000-00004C530000}"/>
    <cellStyle name="40 % - Akzent3 2 3 2 2 8" xfId="10666" xr:uid="{00000000-0005-0000-0000-00004D530000}"/>
    <cellStyle name="40 % - Akzent3 2 3 2 2 8 2" xfId="10667" xr:uid="{00000000-0005-0000-0000-00004E530000}"/>
    <cellStyle name="40 % - Akzent3 2 3 2 2 8 2 2" xfId="10668" xr:uid="{00000000-0005-0000-0000-00004F530000}"/>
    <cellStyle name="40 % - Akzent3 2 3 2 2 8 2 2 2" xfId="43303" xr:uid="{00000000-0005-0000-0000-000050530000}"/>
    <cellStyle name="40 % - Akzent3 2 3 2 2 8 2 3" xfId="32482" xr:uid="{00000000-0005-0000-0000-000051530000}"/>
    <cellStyle name="40 % - Akzent3 2 3 2 2 8 3" xfId="10669" xr:uid="{00000000-0005-0000-0000-000052530000}"/>
    <cellStyle name="40 % - Akzent3 2 3 2 2 8 3 2" xfId="37902" xr:uid="{00000000-0005-0000-0000-000053530000}"/>
    <cellStyle name="40 % - Akzent3 2 3 2 2 8 4" xfId="27081" xr:uid="{00000000-0005-0000-0000-000054530000}"/>
    <cellStyle name="40 % - Akzent3 2 3 2 2 9" xfId="10670" xr:uid="{00000000-0005-0000-0000-000055530000}"/>
    <cellStyle name="40 % - Akzent3 2 3 2 2 9 2" xfId="10671" xr:uid="{00000000-0005-0000-0000-000056530000}"/>
    <cellStyle name="40 % - Akzent3 2 3 2 2 9 2 2" xfId="38578" xr:uid="{00000000-0005-0000-0000-000057530000}"/>
    <cellStyle name="40 % - Akzent3 2 3 2 2 9 3" xfId="27757" xr:uid="{00000000-0005-0000-0000-000058530000}"/>
    <cellStyle name="40 % - Akzent3 2 3 2 3" xfId="10672" xr:uid="{00000000-0005-0000-0000-000059530000}"/>
    <cellStyle name="40 % - Akzent3 2 3 2 3 2" xfId="10673" xr:uid="{00000000-0005-0000-0000-00005A530000}"/>
    <cellStyle name="40 % - Akzent3 2 3 2 3 2 2" xfId="10674" xr:uid="{00000000-0005-0000-0000-00005B530000}"/>
    <cellStyle name="40 % - Akzent3 2 3 2 3 2 2 2" xfId="38861" xr:uid="{00000000-0005-0000-0000-00005C530000}"/>
    <cellStyle name="40 % - Akzent3 2 3 2 3 2 3" xfId="28040" xr:uid="{00000000-0005-0000-0000-00005D530000}"/>
    <cellStyle name="40 % - Akzent3 2 3 2 3 3" xfId="10675" xr:uid="{00000000-0005-0000-0000-00005E530000}"/>
    <cellStyle name="40 % - Akzent3 2 3 2 3 3 2" xfId="33461" xr:uid="{00000000-0005-0000-0000-00005F530000}"/>
    <cellStyle name="40 % - Akzent3 2 3 2 3 4" xfId="22639" xr:uid="{00000000-0005-0000-0000-000060530000}"/>
    <cellStyle name="40 % - Akzent3 2 3 2 4" xfId="10676" xr:uid="{00000000-0005-0000-0000-000061530000}"/>
    <cellStyle name="40 % - Akzent3 2 3 2 4 2" xfId="10677" xr:uid="{00000000-0005-0000-0000-000062530000}"/>
    <cellStyle name="40 % - Akzent3 2 3 2 4 2 2" xfId="10678" xr:uid="{00000000-0005-0000-0000-000063530000}"/>
    <cellStyle name="40 % - Akzent3 2 3 2 4 2 2 2" xfId="39519" xr:uid="{00000000-0005-0000-0000-000064530000}"/>
    <cellStyle name="40 % - Akzent3 2 3 2 4 2 3" xfId="28698" xr:uid="{00000000-0005-0000-0000-000065530000}"/>
    <cellStyle name="40 % - Akzent3 2 3 2 4 3" xfId="10679" xr:uid="{00000000-0005-0000-0000-000066530000}"/>
    <cellStyle name="40 % - Akzent3 2 3 2 4 3 2" xfId="34119" xr:uid="{00000000-0005-0000-0000-000067530000}"/>
    <cellStyle name="40 % - Akzent3 2 3 2 4 4" xfId="23297" xr:uid="{00000000-0005-0000-0000-000068530000}"/>
    <cellStyle name="40 % - Akzent3 2 3 2 5" xfId="10680" xr:uid="{00000000-0005-0000-0000-000069530000}"/>
    <cellStyle name="40 % - Akzent3 2 3 2 5 2" xfId="10681" xr:uid="{00000000-0005-0000-0000-00006A530000}"/>
    <cellStyle name="40 % - Akzent3 2 3 2 5 2 2" xfId="10682" xr:uid="{00000000-0005-0000-0000-00006B530000}"/>
    <cellStyle name="40 % - Akzent3 2 3 2 5 2 2 2" xfId="40193" xr:uid="{00000000-0005-0000-0000-00006C530000}"/>
    <cellStyle name="40 % - Akzent3 2 3 2 5 2 3" xfId="29372" xr:uid="{00000000-0005-0000-0000-00006D530000}"/>
    <cellStyle name="40 % - Akzent3 2 3 2 5 3" xfId="10683" xr:uid="{00000000-0005-0000-0000-00006E530000}"/>
    <cellStyle name="40 % - Akzent3 2 3 2 5 3 2" xfId="34793" xr:uid="{00000000-0005-0000-0000-00006F530000}"/>
    <cellStyle name="40 % - Akzent3 2 3 2 5 4" xfId="23971" xr:uid="{00000000-0005-0000-0000-000070530000}"/>
    <cellStyle name="40 % - Akzent3 2 3 2 6" xfId="10684" xr:uid="{00000000-0005-0000-0000-000071530000}"/>
    <cellStyle name="40 % - Akzent3 2 3 2 6 2" xfId="10685" xr:uid="{00000000-0005-0000-0000-000072530000}"/>
    <cellStyle name="40 % - Akzent3 2 3 2 6 2 2" xfId="10686" xr:uid="{00000000-0005-0000-0000-000073530000}"/>
    <cellStyle name="40 % - Akzent3 2 3 2 6 2 2 2" xfId="40867" xr:uid="{00000000-0005-0000-0000-000074530000}"/>
    <cellStyle name="40 % - Akzent3 2 3 2 6 2 3" xfId="30046" xr:uid="{00000000-0005-0000-0000-000075530000}"/>
    <cellStyle name="40 % - Akzent3 2 3 2 6 3" xfId="10687" xr:uid="{00000000-0005-0000-0000-000076530000}"/>
    <cellStyle name="40 % - Akzent3 2 3 2 6 3 2" xfId="35467" xr:uid="{00000000-0005-0000-0000-000077530000}"/>
    <cellStyle name="40 % - Akzent3 2 3 2 6 4" xfId="24645" xr:uid="{00000000-0005-0000-0000-000078530000}"/>
    <cellStyle name="40 % - Akzent3 2 3 2 7" xfId="10688" xr:uid="{00000000-0005-0000-0000-000079530000}"/>
    <cellStyle name="40 % - Akzent3 2 3 2 7 2" xfId="10689" xr:uid="{00000000-0005-0000-0000-00007A530000}"/>
    <cellStyle name="40 % - Akzent3 2 3 2 7 2 2" xfId="10690" xr:uid="{00000000-0005-0000-0000-00007B530000}"/>
    <cellStyle name="40 % - Akzent3 2 3 2 7 2 2 2" xfId="41541" xr:uid="{00000000-0005-0000-0000-00007C530000}"/>
    <cellStyle name="40 % - Akzent3 2 3 2 7 2 3" xfId="30720" xr:uid="{00000000-0005-0000-0000-00007D530000}"/>
    <cellStyle name="40 % - Akzent3 2 3 2 7 3" xfId="10691" xr:uid="{00000000-0005-0000-0000-00007E530000}"/>
    <cellStyle name="40 % - Akzent3 2 3 2 7 3 2" xfId="36141" xr:uid="{00000000-0005-0000-0000-00007F530000}"/>
    <cellStyle name="40 % - Akzent3 2 3 2 7 4" xfId="25319" xr:uid="{00000000-0005-0000-0000-000080530000}"/>
    <cellStyle name="40 % - Akzent3 2 3 2 8" xfId="10692" xr:uid="{00000000-0005-0000-0000-000081530000}"/>
    <cellStyle name="40 % - Akzent3 2 3 2 8 2" xfId="10693" xr:uid="{00000000-0005-0000-0000-000082530000}"/>
    <cellStyle name="40 % - Akzent3 2 3 2 8 2 2" xfId="10694" xr:uid="{00000000-0005-0000-0000-000083530000}"/>
    <cellStyle name="40 % - Akzent3 2 3 2 8 2 2 2" xfId="42215" xr:uid="{00000000-0005-0000-0000-000084530000}"/>
    <cellStyle name="40 % - Akzent3 2 3 2 8 2 3" xfId="31394" xr:uid="{00000000-0005-0000-0000-000085530000}"/>
    <cellStyle name="40 % - Akzent3 2 3 2 8 3" xfId="10695" xr:uid="{00000000-0005-0000-0000-000086530000}"/>
    <cellStyle name="40 % - Akzent3 2 3 2 8 3 2" xfId="36815" xr:uid="{00000000-0005-0000-0000-000087530000}"/>
    <cellStyle name="40 % - Akzent3 2 3 2 8 4" xfId="25993" xr:uid="{00000000-0005-0000-0000-000088530000}"/>
    <cellStyle name="40 % - Akzent3 2 3 2 9" xfId="10696" xr:uid="{00000000-0005-0000-0000-000089530000}"/>
    <cellStyle name="40 % - Akzent3 2 3 2 9 2" xfId="10697" xr:uid="{00000000-0005-0000-0000-00008A530000}"/>
    <cellStyle name="40 % - Akzent3 2 3 2 9 2 2" xfId="10698" xr:uid="{00000000-0005-0000-0000-00008B530000}"/>
    <cellStyle name="40 % - Akzent3 2 3 2 9 2 2 2" xfId="42908" xr:uid="{00000000-0005-0000-0000-00008C530000}"/>
    <cellStyle name="40 % - Akzent3 2 3 2 9 2 3" xfId="32087" xr:uid="{00000000-0005-0000-0000-00008D530000}"/>
    <cellStyle name="40 % - Akzent3 2 3 2 9 3" xfId="10699" xr:uid="{00000000-0005-0000-0000-00008E530000}"/>
    <cellStyle name="40 % - Akzent3 2 3 2 9 3 2" xfId="37507" xr:uid="{00000000-0005-0000-0000-00008F530000}"/>
    <cellStyle name="40 % - Akzent3 2 3 2 9 4" xfId="26686" xr:uid="{00000000-0005-0000-0000-000090530000}"/>
    <cellStyle name="40 % - Akzent3 2 3 3" xfId="10700" xr:uid="{00000000-0005-0000-0000-000091530000}"/>
    <cellStyle name="40 % - Akzent3 2 3 3 10" xfId="10701" xr:uid="{00000000-0005-0000-0000-000092530000}"/>
    <cellStyle name="40 % - Akzent3 2 3 3 10 2" xfId="32915" xr:uid="{00000000-0005-0000-0000-000093530000}"/>
    <cellStyle name="40 % - Akzent3 2 3 3 11" xfId="22093" xr:uid="{00000000-0005-0000-0000-000094530000}"/>
    <cellStyle name="40 % - Akzent3 2 3 3 2" xfId="10702" xr:uid="{00000000-0005-0000-0000-000095530000}"/>
    <cellStyle name="40 % - Akzent3 2 3 3 2 2" xfId="10703" xr:uid="{00000000-0005-0000-0000-000096530000}"/>
    <cellStyle name="40 % - Akzent3 2 3 3 2 2 2" xfId="10704" xr:uid="{00000000-0005-0000-0000-000097530000}"/>
    <cellStyle name="40 % - Akzent3 2 3 3 2 2 2 2" xfId="38993" xr:uid="{00000000-0005-0000-0000-000098530000}"/>
    <cellStyle name="40 % - Akzent3 2 3 3 2 2 3" xfId="28172" xr:uid="{00000000-0005-0000-0000-000099530000}"/>
    <cellStyle name="40 % - Akzent3 2 3 3 2 3" xfId="10705" xr:uid="{00000000-0005-0000-0000-00009A530000}"/>
    <cellStyle name="40 % - Akzent3 2 3 3 2 3 2" xfId="33593" xr:uid="{00000000-0005-0000-0000-00009B530000}"/>
    <cellStyle name="40 % - Akzent3 2 3 3 2 4" xfId="22771" xr:uid="{00000000-0005-0000-0000-00009C530000}"/>
    <cellStyle name="40 % - Akzent3 2 3 3 3" xfId="10706" xr:uid="{00000000-0005-0000-0000-00009D530000}"/>
    <cellStyle name="40 % - Akzent3 2 3 3 3 2" xfId="10707" xr:uid="{00000000-0005-0000-0000-00009E530000}"/>
    <cellStyle name="40 % - Akzent3 2 3 3 3 2 2" xfId="10708" xr:uid="{00000000-0005-0000-0000-00009F530000}"/>
    <cellStyle name="40 % - Akzent3 2 3 3 3 2 2 2" xfId="39651" xr:uid="{00000000-0005-0000-0000-0000A0530000}"/>
    <cellStyle name="40 % - Akzent3 2 3 3 3 2 3" xfId="28830" xr:uid="{00000000-0005-0000-0000-0000A1530000}"/>
    <cellStyle name="40 % - Akzent3 2 3 3 3 3" xfId="10709" xr:uid="{00000000-0005-0000-0000-0000A2530000}"/>
    <cellStyle name="40 % - Akzent3 2 3 3 3 3 2" xfId="34251" xr:uid="{00000000-0005-0000-0000-0000A3530000}"/>
    <cellStyle name="40 % - Akzent3 2 3 3 3 4" xfId="23429" xr:uid="{00000000-0005-0000-0000-0000A4530000}"/>
    <cellStyle name="40 % - Akzent3 2 3 3 4" xfId="10710" xr:uid="{00000000-0005-0000-0000-0000A5530000}"/>
    <cellStyle name="40 % - Akzent3 2 3 3 4 2" xfId="10711" xr:uid="{00000000-0005-0000-0000-0000A6530000}"/>
    <cellStyle name="40 % - Akzent3 2 3 3 4 2 2" xfId="10712" xr:uid="{00000000-0005-0000-0000-0000A7530000}"/>
    <cellStyle name="40 % - Akzent3 2 3 3 4 2 2 2" xfId="40325" xr:uid="{00000000-0005-0000-0000-0000A8530000}"/>
    <cellStyle name="40 % - Akzent3 2 3 3 4 2 3" xfId="29504" xr:uid="{00000000-0005-0000-0000-0000A9530000}"/>
    <cellStyle name="40 % - Akzent3 2 3 3 4 3" xfId="10713" xr:uid="{00000000-0005-0000-0000-0000AA530000}"/>
    <cellStyle name="40 % - Akzent3 2 3 3 4 3 2" xfId="34925" xr:uid="{00000000-0005-0000-0000-0000AB530000}"/>
    <cellStyle name="40 % - Akzent3 2 3 3 4 4" xfId="24103" xr:uid="{00000000-0005-0000-0000-0000AC530000}"/>
    <cellStyle name="40 % - Akzent3 2 3 3 5" xfId="10714" xr:uid="{00000000-0005-0000-0000-0000AD530000}"/>
    <cellStyle name="40 % - Akzent3 2 3 3 5 2" xfId="10715" xr:uid="{00000000-0005-0000-0000-0000AE530000}"/>
    <cellStyle name="40 % - Akzent3 2 3 3 5 2 2" xfId="10716" xr:uid="{00000000-0005-0000-0000-0000AF530000}"/>
    <cellStyle name="40 % - Akzent3 2 3 3 5 2 2 2" xfId="40999" xr:uid="{00000000-0005-0000-0000-0000B0530000}"/>
    <cellStyle name="40 % - Akzent3 2 3 3 5 2 3" xfId="30178" xr:uid="{00000000-0005-0000-0000-0000B1530000}"/>
    <cellStyle name="40 % - Akzent3 2 3 3 5 3" xfId="10717" xr:uid="{00000000-0005-0000-0000-0000B2530000}"/>
    <cellStyle name="40 % - Akzent3 2 3 3 5 3 2" xfId="35599" xr:uid="{00000000-0005-0000-0000-0000B3530000}"/>
    <cellStyle name="40 % - Akzent3 2 3 3 5 4" xfId="24777" xr:uid="{00000000-0005-0000-0000-0000B4530000}"/>
    <cellStyle name="40 % - Akzent3 2 3 3 6" xfId="10718" xr:uid="{00000000-0005-0000-0000-0000B5530000}"/>
    <cellStyle name="40 % - Akzent3 2 3 3 6 2" xfId="10719" xr:uid="{00000000-0005-0000-0000-0000B6530000}"/>
    <cellStyle name="40 % - Akzent3 2 3 3 6 2 2" xfId="10720" xr:uid="{00000000-0005-0000-0000-0000B7530000}"/>
    <cellStyle name="40 % - Akzent3 2 3 3 6 2 2 2" xfId="41673" xr:uid="{00000000-0005-0000-0000-0000B8530000}"/>
    <cellStyle name="40 % - Akzent3 2 3 3 6 2 3" xfId="30852" xr:uid="{00000000-0005-0000-0000-0000B9530000}"/>
    <cellStyle name="40 % - Akzent3 2 3 3 6 3" xfId="10721" xr:uid="{00000000-0005-0000-0000-0000BA530000}"/>
    <cellStyle name="40 % - Akzent3 2 3 3 6 3 2" xfId="36273" xr:uid="{00000000-0005-0000-0000-0000BB530000}"/>
    <cellStyle name="40 % - Akzent3 2 3 3 6 4" xfId="25451" xr:uid="{00000000-0005-0000-0000-0000BC530000}"/>
    <cellStyle name="40 % - Akzent3 2 3 3 7" xfId="10722" xr:uid="{00000000-0005-0000-0000-0000BD530000}"/>
    <cellStyle name="40 % - Akzent3 2 3 3 7 2" xfId="10723" xr:uid="{00000000-0005-0000-0000-0000BE530000}"/>
    <cellStyle name="40 % - Akzent3 2 3 3 7 2 2" xfId="10724" xr:uid="{00000000-0005-0000-0000-0000BF530000}"/>
    <cellStyle name="40 % - Akzent3 2 3 3 7 2 2 2" xfId="42347" xr:uid="{00000000-0005-0000-0000-0000C0530000}"/>
    <cellStyle name="40 % - Akzent3 2 3 3 7 2 3" xfId="31526" xr:uid="{00000000-0005-0000-0000-0000C1530000}"/>
    <cellStyle name="40 % - Akzent3 2 3 3 7 3" xfId="10725" xr:uid="{00000000-0005-0000-0000-0000C2530000}"/>
    <cellStyle name="40 % - Akzent3 2 3 3 7 3 2" xfId="36947" xr:uid="{00000000-0005-0000-0000-0000C3530000}"/>
    <cellStyle name="40 % - Akzent3 2 3 3 7 4" xfId="26125" xr:uid="{00000000-0005-0000-0000-0000C4530000}"/>
    <cellStyle name="40 % - Akzent3 2 3 3 8" xfId="10726" xr:uid="{00000000-0005-0000-0000-0000C5530000}"/>
    <cellStyle name="40 % - Akzent3 2 3 3 8 2" xfId="10727" xr:uid="{00000000-0005-0000-0000-0000C6530000}"/>
    <cellStyle name="40 % - Akzent3 2 3 3 8 2 2" xfId="10728" xr:uid="{00000000-0005-0000-0000-0000C7530000}"/>
    <cellStyle name="40 % - Akzent3 2 3 3 8 2 2 2" xfId="43040" xr:uid="{00000000-0005-0000-0000-0000C8530000}"/>
    <cellStyle name="40 % - Akzent3 2 3 3 8 2 3" xfId="32219" xr:uid="{00000000-0005-0000-0000-0000C9530000}"/>
    <cellStyle name="40 % - Akzent3 2 3 3 8 3" xfId="10729" xr:uid="{00000000-0005-0000-0000-0000CA530000}"/>
    <cellStyle name="40 % - Akzent3 2 3 3 8 3 2" xfId="37639" xr:uid="{00000000-0005-0000-0000-0000CB530000}"/>
    <cellStyle name="40 % - Akzent3 2 3 3 8 4" xfId="26818" xr:uid="{00000000-0005-0000-0000-0000CC530000}"/>
    <cellStyle name="40 % - Akzent3 2 3 3 9" xfId="10730" xr:uid="{00000000-0005-0000-0000-0000CD530000}"/>
    <cellStyle name="40 % - Akzent3 2 3 3 9 2" xfId="10731" xr:uid="{00000000-0005-0000-0000-0000CE530000}"/>
    <cellStyle name="40 % - Akzent3 2 3 3 9 2 2" xfId="38315" xr:uid="{00000000-0005-0000-0000-0000CF530000}"/>
    <cellStyle name="40 % - Akzent3 2 3 3 9 3" xfId="27494" xr:uid="{00000000-0005-0000-0000-0000D0530000}"/>
    <cellStyle name="40 % - Akzent3 2 3 4" xfId="10732" xr:uid="{00000000-0005-0000-0000-0000D1530000}"/>
    <cellStyle name="40 % - Akzent3 2 3 4 10" xfId="10733" xr:uid="{00000000-0005-0000-0000-0000D2530000}"/>
    <cellStyle name="40 % - Akzent3 2 3 4 10 2" xfId="33046" xr:uid="{00000000-0005-0000-0000-0000D3530000}"/>
    <cellStyle name="40 % - Akzent3 2 3 4 11" xfId="22224" xr:uid="{00000000-0005-0000-0000-0000D4530000}"/>
    <cellStyle name="40 % - Akzent3 2 3 4 2" xfId="10734" xr:uid="{00000000-0005-0000-0000-0000D5530000}"/>
    <cellStyle name="40 % - Akzent3 2 3 4 2 2" xfId="10735" xr:uid="{00000000-0005-0000-0000-0000D6530000}"/>
    <cellStyle name="40 % - Akzent3 2 3 4 2 2 2" xfId="10736" xr:uid="{00000000-0005-0000-0000-0000D7530000}"/>
    <cellStyle name="40 % - Akzent3 2 3 4 2 2 2 2" xfId="39124" xr:uid="{00000000-0005-0000-0000-0000D8530000}"/>
    <cellStyle name="40 % - Akzent3 2 3 4 2 2 3" xfId="28303" xr:uid="{00000000-0005-0000-0000-0000D9530000}"/>
    <cellStyle name="40 % - Akzent3 2 3 4 2 3" xfId="10737" xr:uid="{00000000-0005-0000-0000-0000DA530000}"/>
    <cellStyle name="40 % - Akzent3 2 3 4 2 3 2" xfId="33724" xr:uid="{00000000-0005-0000-0000-0000DB530000}"/>
    <cellStyle name="40 % - Akzent3 2 3 4 2 4" xfId="22902" xr:uid="{00000000-0005-0000-0000-0000DC530000}"/>
    <cellStyle name="40 % - Akzent3 2 3 4 3" xfId="10738" xr:uid="{00000000-0005-0000-0000-0000DD530000}"/>
    <cellStyle name="40 % - Akzent3 2 3 4 3 2" xfId="10739" xr:uid="{00000000-0005-0000-0000-0000DE530000}"/>
    <cellStyle name="40 % - Akzent3 2 3 4 3 2 2" xfId="10740" xr:uid="{00000000-0005-0000-0000-0000DF530000}"/>
    <cellStyle name="40 % - Akzent3 2 3 4 3 2 2 2" xfId="39782" xr:uid="{00000000-0005-0000-0000-0000E0530000}"/>
    <cellStyle name="40 % - Akzent3 2 3 4 3 2 3" xfId="28961" xr:uid="{00000000-0005-0000-0000-0000E1530000}"/>
    <cellStyle name="40 % - Akzent3 2 3 4 3 3" xfId="10741" xr:uid="{00000000-0005-0000-0000-0000E2530000}"/>
    <cellStyle name="40 % - Akzent3 2 3 4 3 3 2" xfId="34382" xr:uid="{00000000-0005-0000-0000-0000E3530000}"/>
    <cellStyle name="40 % - Akzent3 2 3 4 3 4" xfId="23560" xr:uid="{00000000-0005-0000-0000-0000E4530000}"/>
    <cellStyle name="40 % - Akzent3 2 3 4 4" xfId="10742" xr:uid="{00000000-0005-0000-0000-0000E5530000}"/>
    <cellStyle name="40 % - Akzent3 2 3 4 4 2" xfId="10743" xr:uid="{00000000-0005-0000-0000-0000E6530000}"/>
    <cellStyle name="40 % - Akzent3 2 3 4 4 2 2" xfId="10744" xr:uid="{00000000-0005-0000-0000-0000E7530000}"/>
    <cellStyle name="40 % - Akzent3 2 3 4 4 2 2 2" xfId="40456" xr:uid="{00000000-0005-0000-0000-0000E8530000}"/>
    <cellStyle name="40 % - Akzent3 2 3 4 4 2 3" xfId="29635" xr:uid="{00000000-0005-0000-0000-0000E9530000}"/>
    <cellStyle name="40 % - Akzent3 2 3 4 4 3" xfId="10745" xr:uid="{00000000-0005-0000-0000-0000EA530000}"/>
    <cellStyle name="40 % - Akzent3 2 3 4 4 3 2" xfId="35056" xr:uid="{00000000-0005-0000-0000-0000EB530000}"/>
    <cellStyle name="40 % - Akzent3 2 3 4 4 4" xfId="24234" xr:uid="{00000000-0005-0000-0000-0000EC530000}"/>
    <cellStyle name="40 % - Akzent3 2 3 4 5" xfId="10746" xr:uid="{00000000-0005-0000-0000-0000ED530000}"/>
    <cellStyle name="40 % - Akzent3 2 3 4 5 2" xfId="10747" xr:uid="{00000000-0005-0000-0000-0000EE530000}"/>
    <cellStyle name="40 % - Akzent3 2 3 4 5 2 2" xfId="10748" xr:uid="{00000000-0005-0000-0000-0000EF530000}"/>
    <cellStyle name="40 % - Akzent3 2 3 4 5 2 2 2" xfId="41130" xr:uid="{00000000-0005-0000-0000-0000F0530000}"/>
    <cellStyle name="40 % - Akzent3 2 3 4 5 2 3" xfId="30309" xr:uid="{00000000-0005-0000-0000-0000F1530000}"/>
    <cellStyle name="40 % - Akzent3 2 3 4 5 3" xfId="10749" xr:uid="{00000000-0005-0000-0000-0000F2530000}"/>
    <cellStyle name="40 % - Akzent3 2 3 4 5 3 2" xfId="35730" xr:uid="{00000000-0005-0000-0000-0000F3530000}"/>
    <cellStyle name="40 % - Akzent3 2 3 4 5 4" xfId="24908" xr:uid="{00000000-0005-0000-0000-0000F4530000}"/>
    <cellStyle name="40 % - Akzent3 2 3 4 6" xfId="10750" xr:uid="{00000000-0005-0000-0000-0000F5530000}"/>
    <cellStyle name="40 % - Akzent3 2 3 4 6 2" xfId="10751" xr:uid="{00000000-0005-0000-0000-0000F6530000}"/>
    <cellStyle name="40 % - Akzent3 2 3 4 6 2 2" xfId="10752" xr:uid="{00000000-0005-0000-0000-0000F7530000}"/>
    <cellStyle name="40 % - Akzent3 2 3 4 6 2 2 2" xfId="41804" xr:uid="{00000000-0005-0000-0000-0000F8530000}"/>
    <cellStyle name="40 % - Akzent3 2 3 4 6 2 3" xfId="30983" xr:uid="{00000000-0005-0000-0000-0000F9530000}"/>
    <cellStyle name="40 % - Akzent3 2 3 4 6 3" xfId="10753" xr:uid="{00000000-0005-0000-0000-0000FA530000}"/>
    <cellStyle name="40 % - Akzent3 2 3 4 6 3 2" xfId="36404" xr:uid="{00000000-0005-0000-0000-0000FB530000}"/>
    <cellStyle name="40 % - Akzent3 2 3 4 6 4" xfId="25582" xr:uid="{00000000-0005-0000-0000-0000FC530000}"/>
    <cellStyle name="40 % - Akzent3 2 3 4 7" xfId="10754" xr:uid="{00000000-0005-0000-0000-0000FD530000}"/>
    <cellStyle name="40 % - Akzent3 2 3 4 7 2" xfId="10755" xr:uid="{00000000-0005-0000-0000-0000FE530000}"/>
    <cellStyle name="40 % - Akzent3 2 3 4 7 2 2" xfId="10756" xr:uid="{00000000-0005-0000-0000-0000FF530000}"/>
    <cellStyle name="40 % - Akzent3 2 3 4 7 2 2 2" xfId="42478" xr:uid="{00000000-0005-0000-0000-000000540000}"/>
    <cellStyle name="40 % - Akzent3 2 3 4 7 2 3" xfId="31657" xr:uid="{00000000-0005-0000-0000-000001540000}"/>
    <cellStyle name="40 % - Akzent3 2 3 4 7 3" xfId="10757" xr:uid="{00000000-0005-0000-0000-000002540000}"/>
    <cellStyle name="40 % - Akzent3 2 3 4 7 3 2" xfId="37078" xr:uid="{00000000-0005-0000-0000-000003540000}"/>
    <cellStyle name="40 % - Akzent3 2 3 4 7 4" xfId="26256" xr:uid="{00000000-0005-0000-0000-000004540000}"/>
    <cellStyle name="40 % - Akzent3 2 3 4 8" xfId="10758" xr:uid="{00000000-0005-0000-0000-000005540000}"/>
    <cellStyle name="40 % - Akzent3 2 3 4 8 2" xfId="10759" xr:uid="{00000000-0005-0000-0000-000006540000}"/>
    <cellStyle name="40 % - Akzent3 2 3 4 8 2 2" xfId="10760" xr:uid="{00000000-0005-0000-0000-000007540000}"/>
    <cellStyle name="40 % - Akzent3 2 3 4 8 2 2 2" xfId="43171" xr:uid="{00000000-0005-0000-0000-000008540000}"/>
    <cellStyle name="40 % - Akzent3 2 3 4 8 2 3" xfId="32350" xr:uid="{00000000-0005-0000-0000-000009540000}"/>
    <cellStyle name="40 % - Akzent3 2 3 4 8 3" xfId="10761" xr:uid="{00000000-0005-0000-0000-00000A540000}"/>
    <cellStyle name="40 % - Akzent3 2 3 4 8 3 2" xfId="37770" xr:uid="{00000000-0005-0000-0000-00000B540000}"/>
    <cellStyle name="40 % - Akzent3 2 3 4 8 4" xfId="26949" xr:uid="{00000000-0005-0000-0000-00000C540000}"/>
    <cellStyle name="40 % - Akzent3 2 3 4 9" xfId="10762" xr:uid="{00000000-0005-0000-0000-00000D540000}"/>
    <cellStyle name="40 % - Akzent3 2 3 4 9 2" xfId="10763" xr:uid="{00000000-0005-0000-0000-00000E540000}"/>
    <cellStyle name="40 % - Akzent3 2 3 4 9 2 2" xfId="38446" xr:uid="{00000000-0005-0000-0000-00000F540000}"/>
    <cellStyle name="40 % - Akzent3 2 3 4 9 3" xfId="27625" xr:uid="{00000000-0005-0000-0000-000010540000}"/>
    <cellStyle name="40 % - Akzent3 2 3 5" xfId="10764" xr:uid="{00000000-0005-0000-0000-000011540000}"/>
    <cellStyle name="40 % - Akzent3 2 3 5 2" xfId="10765" xr:uid="{00000000-0005-0000-0000-000012540000}"/>
    <cellStyle name="40 % - Akzent3 2 3 5 2 2" xfId="10766" xr:uid="{00000000-0005-0000-0000-000013540000}"/>
    <cellStyle name="40 % - Akzent3 2 3 5 2 2 2" xfId="38729" xr:uid="{00000000-0005-0000-0000-000014540000}"/>
    <cellStyle name="40 % - Akzent3 2 3 5 2 3" xfId="27908" xr:uid="{00000000-0005-0000-0000-000015540000}"/>
    <cellStyle name="40 % - Akzent3 2 3 5 3" xfId="10767" xr:uid="{00000000-0005-0000-0000-000016540000}"/>
    <cellStyle name="40 % - Akzent3 2 3 5 3 2" xfId="33329" xr:uid="{00000000-0005-0000-0000-000017540000}"/>
    <cellStyle name="40 % - Akzent3 2 3 5 4" xfId="22507" xr:uid="{00000000-0005-0000-0000-000018540000}"/>
    <cellStyle name="40 % - Akzent3 2 3 6" xfId="10768" xr:uid="{00000000-0005-0000-0000-000019540000}"/>
    <cellStyle name="40 % - Akzent3 2 3 6 2" xfId="10769" xr:uid="{00000000-0005-0000-0000-00001A540000}"/>
    <cellStyle name="40 % - Akzent3 2 3 6 2 2" xfId="10770" xr:uid="{00000000-0005-0000-0000-00001B540000}"/>
    <cellStyle name="40 % - Akzent3 2 3 6 2 2 2" xfId="39387" xr:uid="{00000000-0005-0000-0000-00001C540000}"/>
    <cellStyle name="40 % - Akzent3 2 3 6 2 3" xfId="28566" xr:uid="{00000000-0005-0000-0000-00001D540000}"/>
    <cellStyle name="40 % - Akzent3 2 3 6 3" xfId="10771" xr:uid="{00000000-0005-0000-0000-00001E540000}"/>
    <cellStyle name="40 % - Akzent3 2 3 6 3 2" xfId="33987" xr:uid="{00000000-0005-0000-0000-00001F540000}"/>
    <cellStyle name="40 % - Akzent3 2 3 6 4" xfId="23165" xr:uid="{00000000-0005-0000-0000-000020540000}"/>
    <cellStyle name="40 % - Akzent3 2 3 7" xfId="10772" xr:uid="{00000000-0005-0000-0000-000021540000}"/>
    <cellStyle name="40 % - Akzent3 2 3 7 2" xfId="10773" xr:uid="{00000000-0005-0000-0000-000022540000}"/>
    <cellStyle name="40 % - Akzent3 2 3 7 2 2" xfId="10774" xr:uid="{00000000-0005-0000-0000-000023540000}"/>
    <cellStyle name="40 % - Akzent3 2 3 7 2 2 2" xfId="40061" xr:uid="{00000000-0005-0000-0000-000024540000}"/>
    <cellStyle name="40 % - Akzent3 2 3 7 2 3" xfId="29240" xr:uid="{00000000-0005-0000-0000-000025540000}"/>
    <cellStyle name="40 % - Akzent3 2 3 7 3" xfId="10775" xr:uid="{00000000-0005-0000-0000-000026540000}"/>
    <cellStyle name="40 % - Akzent3 2 3 7 3 2" xfId="34661" xr:uid="{00000000-0005-0000-0000-000027540000}"/>
    <cellStyle name="40 % - Akzent3 2 3 7 4" xfId="23839" xr:uid="{00000000-0005-0000-0000-000028540000}"/>
    <cellStyle name="40 % - Akzent3 2 3 8" xfId="10776" xr:uid="{00000000-0005-0000-0000-000029540000}"/>
    <cellStyle name="40 % - Akzent3 2 3 8 2" xfId="10777" xr:uid="{00000000-0005-0000-0000-00002A540000}"/>
    <cellStyle name="40 % - Akzent3 2 3 8 2 2" xfId="10778" xr:uid="{00000000-0005-0000-0000-00002B540000}"/>
    <cellStyle name="40 % - Akzent3 2 3 8 2 2 2" xfId="40735" xr:uid="{00000000-0005-0000-0000-00002C540000}"/>
    <cellStyle name="40 % - Akzent3 2 3 8 2 3" xfId="29914" xr:uid="{00000000-0005-0000-0000-00002D540000}"/>
    <cellStyle name="40 % - Akzent3 2 3 8 3" xfId="10779" xr:uid="{00000000-0005-0000-0000-00002E540000}"/>
    <cellStyle name="40 % - Akzent3 2 3 8 3 2" xfId="35335" xr:uid="{00000000-0005-0000-0000-00002F540000}"/>
    <cellStyle name="40 % - Akzent3 2 3 8 4" xfId="24513" xr:uid="{00000000-0005-0000-0000-000030540000}"/>
    <cellStyle name="40 % - Akzent3 2 3 9" xfId="10780" xr:uid="{00000000-0005-0000-0000-000031540000}"/>
    <cellStyle name="40 % - Akzent3 2 3 9 2" xfId="10781" xr:uid="{00000000-0005-0000-0000-000032540000}"/>
    <cellStyle name="40 % - Akzent3 2 3 9 2 2" xfId="10782" xr:uid="{00000000-0005-0000-0000-000033540000}"/>
    <cellStyle name="40 % - Akzent3 2 3 9 2 2 2" xfId="41409" xr:uid="{00000000-0005-0000-0000-000034540000}"/>
    <cellStyle name="40 % - Akzent3 2 3 9 2 3" xfId="30588" xr:uid="{00000000-0005-0000-0000-000035540000}"/>
    <cellStyle name="40 % - Akzent3 2 3 9 3" xfId="10783" xr:uid="{00000000-0005-0000-0000-000036540000}"/>
    <cellStyle name="40 % - Akzent3 2 3 9 3 2" xfId="36009" xr:uid="{00000000-0005-0000-0000-000037540000}"/>
    <cellStyle name="40 % - Akzent3 2 3 9 4" xfId="25187" xr:uid="{00000000-0005-0000-0000-000038540000}"/>
    <cellStyle name="40 % - Akzent3 2 4" xfId="10784" xr:uid="{00000000-0005-0000-0000-000039540000}"/>
    <cellStyle name="40 % - Akzent3 2 4 10" xfId="10785" xr:uid="{00000000-0005-0000-0000-00003A540000}"/>
    <cellStyle name="40 % - Akzent3 2 4 10 2" xfId="10786" xr:uid="{00000000-0005-0000-0000-00003B540000}"/>
    <cellStyle name="40 % - Akzent3 2 4 10 2 2" xfId="38118" xr:uid="{00000000-0005-0000-0000-00003C540000}"/>
    <cellStyle name="40 % - Akzent3 2 4 10 3" xfId="27297" xr:uid="{00000000-0005-0000-0000-00003D540000}"/>
    <cellStyle name="40 % - Akzent3 2 4 11" xfId="10787" xr:uid="{00000000-0005-0000-0000-00003E540000}"/>
    <cellStyle name="40 % - Akzent3 2 4 11 2" xfId="32718" xr:uid="{00000000-0005-0000-0000-00003F540000}"/>
    <cellStyle name="40 % - Akzent3 2 4 12" xfId="21896" xr:uid="{00000000-0005-0000-0000-000040540000}"/>
    <cellStyle name="40 % - Akzent3 2 4 2" xfId="10788" xr:uid="{00000000-0005-0000-0000-000041540000}"/>
    <cellStyle name="40 % - Akzent3 2 4 2 10" xfId="10789" xr:uid="{00000000-0005-0000-0000-000042540000}"/>
    <cellStyle name="40 % - Akzent3 2 4 2 10 2" xfId="33113" xr:uid="{00000000-0005-0000-0000-000043540000}"/>
    <cellStyle name="40 % - Akzent3 2 4 2 11" xfId="22291" xr:uid="{00000000-0005-0000-0000-000044540000}"/>
    <cellStyle name="40 % - Akzent3 2 4 2 2" xfId="10790" xr:uid="{00000000-0005-0000-0000-000045540000}"/>
    <cellStyle name="40 % - Akzent3 2 4 2 2 2" xfId="10791" xr:uid="{00000000-0005-0000-0000-000046540000}"/>
    <cellStyle name="40 % - Akzent3 2 4 2 2 2 2" xfId="10792" xr:uid="{00000000-0005-0000-0000-000047540000}"/>
    <cellStyle name="40 % - Akzent3 2 4 2 2 2 2 2" xfId="39191" xr:uid="{00000000-0005-0000-0000-000048540000}"/>
    <cellStyle name="40 % - Akzent3 2 4 2 2 2 3" xfId="28370" xr:uid="{00000000-0005-0000-0000-000049540000}"/>
    <cellStyle name="40 % - Akzent3 2 4 2 2 3" xfId="10793" xr:uid="{00000000-0005-0000-0000-00004A540000}"/>
    <cellStyle name="40 % - Akzent3 2 4 2 2 3 2" xfId="33791" xr:uid="{00000000-0005-0000-0000-00004B540000}"/>
    <cellStyle name="40 % - Akzent3 2 4 2 2 4" xfId="22969" xr:uid="{00000000-0005-0000-0000-00004C540000}"/>
    <cellStyle name="40 % - Akzent3 2 4 2 3" xfId="10794" xr:uid="{00000000-0005-0000-0000-00004D540000}"/>
    <cellStyle name="40 % - Akzent3 2 4 2 3 2" xfId="10795" xr:uid="{00000000-0005-0000-0000-00004E540000}"/>
    <cellStyle name="40 % - Akzent3 2 4 2 3 2 2" xfId="10796" xr:uid="{00000000-0005-0000-0000-00004F540000}"/>
    <cellStyle name="40 % - Akzent3 2 4 2 3 2 2 2" xfId="39849" xr:uid="{00000000-0005-0000-0000-000050540000}"/>
    <cellStyle name="40 % - Akzent3 2 4 2 3 2 3" xfId="29028" xr:uid="{00000000-0005-0000-0000-000051540000}"/>
    <cellStyle name="40 % - Akzent3 2 4 2 3 3" xfId="10797" xr:uid="{00000000-0005-0000-0000-000052540000}"/>
    <cellStyle name="40 % - Akzent3 2 4 2 3 3 2" xfId="34449" xr:uid="{00000000-0005-0000-0000-000053540000}"/>
    <cellStyle name="40 % - Akzent3 2 4 2 3 4" xfId="23627" xr:uid="{00000000-0005-0000-0000-000054540000}"/>
    <cellStyle name="40 % - Akzent3 2 4 2 4" xfId="10798" xr:uid="{00000000-0005-0000-0000-000055540000}"/>
    <cellStyle name="40 % - Akzent3 2 4 2 4 2" xfId="10799" xr:uid="{00000000-0005-0000-0000-000056540000}"/>
    <cellStyle name="40 % - Akzent3 2 4 2 4 2 2" xfId="10800" xr:uid="{00000000-0005-0000-0000-000057540000}"/>
    <cellStyle name="40 % - Akzent3 2 4 2 4 2 2 2" xfId="40523" xr:uid="{00000000-0005-0000-0000-000058540000}"/>
    <cellStyle name="40 % - Akzent3 2 4 2 4 2 3" xfId="29702" xr:uid="{00000000-0005-0000-0000-000059540000}"/>
    <cellStyle name="40 % - Akzent3 2 4 2 4 3" xfId="10801" xr:uid="{00000000-0005-0000-0000-00005A540000}"/>
    <cellStyle name="40 % - Akzent3 2 4 2 4 3 2" xfId="35123" xr:uid="{00000000-0005-0000-0000-00005B540000}"/>
    <cellStyle name="40 % - Akzent3 2 4 2 4 4" xfId="24301" xr:uid="{00000000-0005-0000-0000-00005C540000}"/>
    <cellStyle name="40 % - Akzent3 2 4 2 5" xfId="10802" xr:uid="{00000000-0005-0000-0000-00005D540000}"/>
    <cellStyle name="40 % - Akzent3 2 4 2 5 2" xfId="10803" xr:uid="{00000000-0005-0000-0000-00005E540000}"/>
    <cellStyle name="40 % - Akzent3 2 4 2 5 2 2" xfId="10804" xr:uid="{00000000-0005-0000-0000-00005F540000}"/>
    <cellStyle name="40 % - Akzent3 2 4 2 5 2 2 2" xfId="41197" xr:uid="{00000000-0005-0000-0000-000060540000}"/>
    <cellStyle name="40 % - Akzent3 2 4 2 5 2 3" xfId="30376" xr:uid="{00000000-0005-0000-0000-000061540000}"/>
    <cellStyle name="40 % - Akzent3 2 4 2 5 3" xfId="10805" xr:uid="{00000000-0005-0000-0000-000062540000}"/>
    <cellStyle name="40 % - Akzent3 2 4 2 5 3 2" xfId="35797" xr:uid="{00000000-0005-0000-0000-000063540000}"/>
    <cellStyle name="40 % - Akzent3 2 4 2 5 4" xfId="24975" xr:uid="{00000000-0005-0000-0000-000064540000}"/>
    <cellStyle name="40 % - Akzent3 2 4 2 6" xfId="10806" xr:uid="{00000000-0005-0000-0000-000065540000}"/>
    <cellStyle name="40 % - Akzent3 2 4 2 6 2" xfId="10807" xr:uid="{00000000-0005-0000-0000-000066540000}"/>
    <cellStyle name="40 % - Akzent3 2 4 2 6 2 2" xfId="10808" xr:uid="{00000000-0005-0000-0000-000067540000}"/>
    <cellStyle name="40 % - Akzent3 2 4 2 6 2 2 2" xfId="41871" xr:uid="{00000000-0005-0000-0000-000068540000}"/>
    <cellStyle name="40 % - Akzent3 2 4 2 6 2 3" xfId="31050" xr:uid="{00000000-0005-0000-0000-000069540000}"/>
    <cellStyle name="40 % - Akzent3 2 4 2 6 3" xfId="10809" xr:uid="{00000000-0005-0000-0000-00006A540000}"/>
    <cellStyle name="40 % - Akzent3 2 4 2 6 3 2" xfId="36471" xr:uid="{00000000-0005-0000-0000-00006B540000}"/>
    <cellStyle name="40 % - Akzent3 2 4 2 6 4" xfId="25649" xr:uid="{00000000-0005-0000-0000-00006C540000}"/>
    <cellStyle name="40 % - Akzent3 2 4 2 7" xfId="10810" xr:uid="{00000000-0005-0000-0000-00006D540000}"/>
    <cellStyle name="40 % - Akzent3 2 4 2 7 2" xfId="10811" xr:uid="{00000000-0005-0000-0000-00006E540000}"/>
    <cellStyle name="40 % - Akzent3 2 4 2 7 2 2" xfId="10812" xr:uid="{00000000-0005-0000-0000-00006F540000}"/>
    <cellStyle name="40 % - Akzent3 2 4 2 7 2 2 2" xfId="42545" xr:uid="{00000000-0005-0000-0000-000070540000}"/>
    <cellStyle name="40 % - Akzent3 2 4 2 7 2 3" xfId="31724" xr:uid="{00000000-0005-0000-0000-000071540000}"/>
    <cellStyle name="40 % - Akzent3 2 4 2 7 3" xfId="10813" xr:uid="{00000000-0005-0000-0000-000072540000}"/>
    <cellStyle name="40 % - Akzent3 2 4 2 7 3 2" xfId="37145" xr:uid="{00000000-0005-0000-0000-000073540000}"/>
    <cellStyle name="40 % - Akzent3 2 4 2 7 4" xfId="26323" xr:uid="{00000000-0005-0000-0000-000074540000}"/>
    <cellStyle name="40 % - Akzent3 2 4 2 8" xfId="10814" xr:uid="{00000000-0005-0000-0000-000075540000}"/>
    <cellStyle name="40 % - Akzent3 2 4 2 8 2" xfId="10815" xr:uid="{00000000-0005-0000-0000-000076540000}"/>
    <cellStyle name="40 % - Akzent3 2 4 2 8 2 2" xfId="10816" xr:uid="{00000000-0005-0000-0000-000077540000}"/>
    <cellStyle name="40 % - Akzent3 2 4 2 8 2 2 2" xfId="43238" xr:uid="{00000000-0005-0000-0000-000078540000}"/>
    <cellStyle name="40 % - Akzent3 2 4 2 8 2 3" xfId="32417" xr:uid="{00000000-0005-0000-0000-000079540000}"/>
    <cellStyle name="40 % - Akzent3 2 4 2 8 3" xfId="10817" xr:uid="{00000000-0005-0000-0000-00007A540000}"/>
    <cellStyle name="40 % - Akzent3 2 4 2 8 3 2" xfId="37837" xr:uid="{00000000-0005-0000-0000-00007B540000}"/>
    <cellStyle name="40 % - Akzent3 2 4 2 8 4" xfId="27016" xr:uid="{00000000-0005-0000-0000-00007C540000}"/>
    <cellStyle name="40 % - Akzent3 2 4 2 9" xfId="10818" xr:uid="{00000000-0005-0000-0000-00007D540000}"/>
    <cellStyle name="40 % - Akzent3 2 4 2 9 2" xfId="10819" xr:uid="{00000000-0005-0000-0000-00007E540000}"/>
    <cellStyle name="40 % - Akzent3 2 4 2 9 2 2" xfId="38513" xr:uid="{00000000-0005-0000-0000-00007F540000}"/>
    <cellStyle name="40 % - Akzent3 2 4 2 9 3" xfId="27692" xr:uid="{00000000-0005-0000-0000-000080540000}"/>
    <cellStyle name="40 % - Akzent3 2 4 3" xfId="10820" xr:uid="{00000000-0005-0000-0000-000081540000}"/>
    <cellStyle name="40 % - Akzent3 2 4 3 2" xfId="10821" xr:uid="{00000000-0005-0000-0000-000082540000}"/>
    <cellStyle name="40 % - Akzent3 2 4 3 2 2" xfId="10822" xr:uid="{00000000-0005-0000-0000-000083540000}"/>
    <cellStyle name="40 % - Akzent3 2 4 3 2 2 2" xfId="38796" xr:uid="{00000000-0005-0000-0000-000084540000}"/>
    <cellStyle name="40 % - Akzent3 2 4 3 2 3" xfId="27975" xr:uid="{00000000-0005-0000-0000-000085540000}"/>
    <cellStyle name="40 % - Akzent3 2 4 3 3" xfId="10823" xr:uid="{00000000-0005-0000-0000-000086540000}"/>
    <cellStyle name="40 % - Akzent3 2 4 3 3 2" xfId="33396" xr:uid="{00000000-0005-0000-0000-000087540000}"/>
    <cellStyle name="40 % - Akzent3 2 4 3 4" xfId="22574" xr:uid="{00000000-0005-0000-0000-000088540000}"/>
    <cellStyle name="40 % - Akzent3 2 4 4" xfId="10824" xr:uid="{00000000-0005-0000-0000-000089540000}"/>
    <cellStyle name="40 % - Akzent3 2 4 4 2" xfId="10825" xr:uid="{00000000-0005-0000-0000-00008A540000}"/>
    <cellStyle name="40 % - Akzent3 2 4 4 2 2" xfId="10826" xr:uid="{00000000-0005-0000-0000-00008B540000}"/>
    <cellStyle name="40 % - Akzent3 2 4 4 2 2 2" xfId="39454" xr:uid="{00000000-0005-0000-0000-00008C540000}"/>
    <cellStyle name="40 % - Akzent3 2 4 4 2 3" xfId="28633" xr:uid="{00000000-0005-0000-0000-00008D540000}"/>
    <cellStyle name="40 % - Akzent3 2 4 4 3" xfId="10827" xr:uid="{00000000-0005-0000-0000-00008E540000}"/>
    <cellStyle name="40 % - Akzent3 2 4 4 3 2" xfId="34054" xr:uid="{00000000-0005-0000-0000-00008F540000}"/>
    <cellStyle name="40 % - Akzent3 2 4 4 4" xfId="23232" xr:uid="{00000000-0005-0000-0000-000090540000}"/>
    <cellStyle name="40 % - Akzent3 2 4 5" xfId="10828" xr:uid="{00000000-0005-0000-0000-000091540000}"/>
    <cellStyle name="40 % - Akzent3 2 4 5 2" xfId="10829" xr:uid="{00000000-0005-0000-0000-000092540000}"/>
    <cellStyle name="40 % - Akzent3 2 4 5 2 2" xfId="10830" xr:uid="{00000000-0005-0000-0000-000093540000}"/>
    <cellStyle name="40 % - Akzent3 2 4 5 2 2 2" xfId="40128" xr:uid="{00000000-0005-0000-0000-000094540000}"/>
    <cellStyle name="40 % - Akzent3 2 4 5 2 3" xfId="29307" xr:uid="{00000000-0005-0000-0000-000095540000}"/>
    <cellStyle name="40 % - Akzent3 2 4 5 3" xfId="10831" xr:uid="{00000000-0005-0000-0000-000096540000}"/>
    <cellStyle name="40 % - Akzent3 2 4 5 3 2" xfId="34728" xr:uid="{00000000-0005-0000-0000-000097540000}"/>
    <cellStyle name="40 % - Akzent3 2 4 5 4" xfId="23906" xr:uid="{00000000-0005-0000-0000-000098540000}"/>
    <cellStyle name="40 % - Akzent3 2 4 6" xfId="10832" xr:uid="{00000000-0005-0000-0000-000099540000}"/>
    <cellStyle name="40 % - Akzent3 2 4 6 2" xfId="10833" xr:uid="{00000000-0005-0000-0000-00009A540000}"/>
    <cellStyle name="40 % - Akzent3 2 4 6 2 2" xfId="10834" xr:uid="{00000000-0005-0000-0000-00009B540000}"/>
    <cellStyle name="40 % - Akzent3 2 4 6 2 2 2" xfId="40802" xr:uid="{00000000-0005-0000-0000-00009C540000}"/>
    <cellStyle name="40 % - Akzent3 2 4 6 2 3" xfId="29981" xr:uid="{00000000-0005-0000-0000-00009D540000}"/>
    <cellStyle name="40 % - Akzent3 2 4 6 3" xfId="10835" xr:uid="{00000000-0005-0000-0000-00009E540000}"/>
    <cellStyle name="40 % - Akzent3 2 4 6 3 2" xfId="35402" xr:uid="{00000000-0005-0000-0000-00009F540000}"/>
    <cellStyle name="40 % - Akzent3 2 4 6 4" xfId="24580" xr:uid="{00000000-0005-0000-0000-0000A0540000}"/>
    <cellStyle name="40 % - Akzent3 2 4 7" xfId="10836" xr:uid="{00000000-0005-0000-0000-0000A1540000}"/>
    <cellStyle name="40 % - Akzent3 2 4 7 2" xfId="10837" xr:uid="{00000000-0005-0000-0000-0000A2540000}"/>
    <cellStyle name="40 % - Akzent3 2 4 7 2 2" xfId="10838" xr:uid="{00000000-0005-0000-0000-0000A3540000}"/>
    <cellStyle name="40 % - Akzent3 2 4 7 2 2 2" xfId="41476" xr:uid="{00000000-0005-0000-0000-0000A4540000}"/>
    <cellStyle name="40 % - Akzent3 2 4 7 2 3" xfId="30655" xr:uid="{00000000-0005-0000-0000-0000A5540000}"/>
    <cellStyle name="40 % - Akzent3 2 4 7 3" xfId="10839" xr:uid="{00000000-0005-0000-0000-0000A6540000}"/>
    <cellStyle name="40 % - Akzent3 2 4 7 3 2" xfId="36076" xr:uid="{00000000-0005-0000-0000-0000A7540000}"/>
    <cellStyle name="40 % - Akzent3 2 4 7 4" xfId="25254" xr:uid="{00000000-0005-0000-0000-0000A8540000}"/>
    <cellStyle name="40 % - Akzent3 2 4 8" xfId="10840" xr:uid="{00000000-0005-0000-0000-0000A9540000}"/>
    <cellStyle name="40 % - Akzent3 2 4 8 2" xfId="10841" xr:uid="{00000000-0005-0000-0000-0000AA540000}"/>
    <cellStyle name="40 % - Akzent3 2 4 8 2 2" xfId="10842" xr:uid="{00000000-0005-0000-0000-0000AB540000}"/>
    <cellStyle name="40 % - Akzent3 2 4 8 2 2 2" xfId="42150" xr:uid="{00000000-0005-0000-0000-0000AC540000}"/>
    <cellStyle name="40 % - Akzent3 2 4 8 2 3" xfId="31329" xr:uid="{00000000-0005-0000-0000-0000AD540000}"/>
    <cellStyle name="40 % - Akzent3 2 4 8 3" xfId="10843" xr:uid="{00000000-0005-0000-0000-0000AE540000}"/>
    <cellStyle name="40 % - Akzent3 2 4 8 3 2" xfId="36750" xr:uid="{00000000-0005-0000-0000-0000AF540000}"/>
    <cellStyle name="40 % - Akzent3 2 4 8 4" xfId="25928" xr:uid="{00000000-0005-0000-0000-0000B0540000}"/>
    <cellStyle name="40 % - Akzent3 2 4 9" xfId="10844" xr:uid="{00000000-0005-0000-0000-0000B1540000}"/>
    <cellStyle name="40 % - Akzent3 2 4 9 2" xfId="10845" xr:uid="{00000000-0005-0000-0000-0000B2540000}"/>
    <cellStyle name="40 % - Akzent3 2 4 9 2 2" xfId="10846" xr:uid="{00000000-0005-0000-0000-0000B3540000}"/>
    <cellStyle name="40 % - Akzent3 2 4 9 2 2 2" xfId="42843" xr:uid="{00000000-0005-0000-0000-0000B4540000}"/>
    <cellStyle name="40 % - Akzent3 2 4 9 2 3" xfId="32022" xr:uid="{00000000-0005-0000-0000-0000B5540000}"/>
    <cellStyle name="40 % - Akzent3 2 4 9 3" xfId="10847" xr:uid="{00000000-0005-0000-0000-0000B6540000}"/>
    <cellStyle name="40 % - Akzent3 2 4 9 3 2" xfId="37442" xr:uid="{00000000-0005-0000-0000-0000B7540000}"/>
    <cellStyle name="40 % - Akzent3 2 4 9 4" xfId="26621" xr:uid="{00000000-0005-0000-0000-0000B8540000}"/>
    <cellStyle name="40 % - Akzent3 2 5" xfId="10848" xr:uid="{00000000-0005-0000-0000-0000B9540000}"/>
    <cellStyle name="40 % - Akzent3 2 5 10" xfId="10849" xr:uid="{00000000-0005-0000-0000-0000BA540000}"/>
    <cellStyle name="40 % - Akzent3 2 5 10 2" xfId="32850" xr:uid="{00000000-0005-0000-0000-0000BB540000}"/>
    <cellStyle name="40 % - Akzent3 2 5 11" xfId="22028" xr:uid="{00000000-0005-0000-0000-0000BC540000}"/>
    <cellStyle name="40 % - Akzent3 2 5 2" xfId="10850" xr:uid="{00000000-0005-0000-0000-0000BD540000}"/>
    <cellStyle name="40 % - Akzent3 2 5 2 2" xfId="10851" xr:uid="{00000000-0005-0000-0000-0000BE540000}"/>
    <cellStyle name="40 % - Akzent3 2 5 2 2 2" xfId="10852" xr:uid="{00000000-0005-0000-0000-0000BF540000}"/>
    <cellStyle name="40 % - Akzent3 2 5 2 2 2 2" xfId="38928" xr:uid="{00000000-0005-0000-0000-0000C0540000}"/>
    <cellStyle name="40 % - Akzent3 2 5 2 2 3" xfId="28107" xr:uid="{00000000-0005-0000-0000-0000C1540000}"/>
    <cellStyle name="40 % - Akzent3 2 5 2 3" xfId="10853" xr:uid="{00000000-0005-0000-0000-0000C2540000}"/>
    <cellStyle name="40 % - Akzent3 2 5 2 3 2" xfId="33528" xr:uid="{00000000-0005-0000-0000-0000C3540000}"/>
    <cellStyle name="40 % - Akzent3 2 5 2 4" xfId="22706" xr:uid="{00000000-0005-0000-0000-0000C4540000}"/>
    <cellStyle name="40 % - Akzent3 2 5 3" xfId="10854" xr:uid="{00000000-0005-0000-0000-0000C5540000}"/>
    <cellStyle name="40 % - Akzent3 2 5 3 2" xfId="10855" xr:uid="{00000000-0005-0000-0000-0000C6540000}"/>
    <cellStyle name="40 % - Akzent3 2 5 3 2 2" xfId="10856" xr:uid="{00000000-0005-0000-0000-0000C7540000}"/>
    <cellStyle name="40 % - Akzent3 2 5 3 2 2 2" xfId="39586" xr:uid="{00000000-0005-0000-0000-0000C8540000}"/>
    <cellStyle name="40 % - Akzent3 2 5 3 2 3" xfId="28765" xr:uid="{00000000-0005-0000-0000-0000C9540000}"/>
    <cellStyle name="40 % - Akzent3 2 5 3 3" xfId="10857" xr:uid="{00000000-0005-0000-0000-0000CA540000}"/>
    <cellStyle name="40 % - Akzent3 2 5 3 3 2" xfId="34186" xr:uid="{00000000-0005-0000-0000-0000CB540000}"/>
    <cellStyle name="40 % - Akzent3 2 5 3 4" xfId="23364" xr:uid="{00000000-0005-0000-0000-0000CC540000}"/>
    <cellStyle name="40 % - Akzent3 2 5 4" xfId="10858" xr:uid="{00000000-0005-0000-0000-0000CD540000}"/>
    <cellStyle name="40 % - Akzent3 2 5 4 2" xfId="10859" xr:uid="{00000000-0005-0000-0000-0000CE540000}"/>
    <cellStyle name="40 % - Akzent3 2 5 4 2 2" xfId="10860" xr:uid="{00000000-0005-0000-0000-0000CF540000}"/>
    <cellStyle name="40 % - Akzent3 2 5 4 2 2 2" xfId="40260" xr:uid="{00000000-0005-0000-0000-0000D0540000}"/>
    <cellStyle name="40 % - Akzent3 2 5 4 2 3" xfId="29439" xr:uid="{00000000-0005-0000-0000-0000D1540000}"/>
    <cellStyle name="40 % - Akzent3 2 5 4 3" xfId="10861" xr:uid="{00000000-0005-0000-0000-0000D2540000}"/>
    <cellStyle name="40 % - Akzent3 2 5 4 3 2" xfId="34860" xr:uid="{00000000-0005-0000-0000-0000D3540000}"/>
    <cellStyle name="40 % - Akzent3 2 5 4 4" xfId="24038" xr:uid="{00000000-0005-0000-0000-0000D4540000}"/>
    <cellStyle name="40 % - Akzent3 2 5 5" xfId="10862" xr:uid="{00000000-0005-0000-0000-0000D5540000}"/>
    <cellStyle name="40 % - Akzent3 2 5 5 2" xfId="10863" xr:uid="{00000000-0005-0000-0000-0000D6540000}"/>
    <cellStyle name="40 % - Akzent3 2 5 5 2 2" xfId="10864" xr:uid="{00000000-0005-0000-0000-0000D7540000}"/>
    <cellStyle name="40 % - Akzent3 2 5 5 2 2 2" xfId="40934" xr:uid="{00000000-0005-0000-0000-0000D8540000}"/>
    <cellStyle name="40 % - Akzent3 2 5 5 2 3" xfId="30113" xr:uid="{00000000-0005-0000-0000-0000D9540000}"/>
    <cellStyle name="40 % - Akzent3 2 5 5 3" xfId="10865" xr:uid="{00000000-0005-0000-0000-0000DA540000}"/>
    <cellStyle name="40 % - Akzent3 2 5 5 3 2" xfId="35534" xr:uid="{00000000-0005-0000-0000-0000DB540000}"/>
    <cellStyle name="40 % - Akzent3 2 5 5 4" xfId="24712" xr:uid="{00000000-0005-0000-0000-0000DC540000}"/>
    <cellStyle name="40 % - Akzent3 2 5 6" xfId="10866" xr:uid="{00000000-0005-0000-0000-0000DD540000}"/>
    <cellStyle name="40 % - Akzent3 2 5 6 2" xfId="10867" xr:uid="{00000000-0005-0000-0000-0000DE540000}"/>
    <cellStyle name="40 % - Akzent3 2 5 6 2 2" xfId="10868" xr:uid="{00000000-0005-0000-0000-0000DF540000}"/>
    <cellStyle name="40 % - Akzent3 2 5 6 2 2 2" xfId="41608" xr:uid="{00000000-0005-0000-0000-0000E0540000}"/>
    <cellStyle name="40 % - Akzent3 2 5 6 2 3" xfId="30787" xr:uid="{00000000-0005-0000-0000-0000E1540000}"/>
    <cellStyle name="40 % - Akzent3 2 5 6 3" xfId="10869" xr:uid="{00000000-0005-0000-0000-0000E2540000}"/>
    <cellStyle name="40 % - Akzent3 2 5 6 3 2" xfId="36208" xr:uid="{00000000-0005-0000-0000-0000E3540000}"/>
    <cellStyle name="40 % - Akzent3 2 5 6 4" xfId="25386" xr:uid="{00000000-0005-0000-0000-0000E4540000}"/>
    <cellStyle name="40 % - Akzent3 2 5 7" xfId="10870" xr:uid="{00000000-0005-0000-0000-0000E5540000}"/>
    <cellStyle name="40 % - Akzent3 2 5 7 2" xfId="10871" xr:uid="{00000000-0005-0000-0000-0000E6540000}"/>
    <cellStyle name="40 % - Akzent3 2 5 7 2 2" xfId="10872" xr:uid="{00000000-0005-0000-0000-0000E7540000}"/>
    <cellStyle name="40 % - Akzent3 2 5 7 2 2 2" xfId="42282" xr:uid="{00000000-0005-0000-0000-0000E8540000}"/>
    <cellStyle name="40 % - Akzent3 2 5 7 2 3" xfId="31461" xr:uid="{00000000-0005-0000-0000-0000E9540000}"/>
    <cellStyle name="40 % - Akzent3 2 5 7 3" xfId="10873" xr:uid="{00000000-0005-0000-0000-0000EA540000}"/>
    <cellStyle name="40 % - Akzent3 2 5 7 3 2" xfId="36882" xr:uid="{00000000-0005-0000-0000-0000EB540000}"/>
    <cellStyle name="40 % - Akzent3 2 5 7 4" xfId="26060" xr:uid="{00000000-0005-0000-0000-0000EC540000}"/>
    <cellStyle name="40 % - Akzent3 2 5 8" xfId="10874" xr:uid="{00000000-0005-0000-0000-0000ED540000}"/>
    <cellStyle name="40 % - Akzent3 2 5 8 2" xfId="10875" xr:uid="{00000000-0005-0000-0000-0000EE540000}"/>
    <cellStyle name="40 % - Akzent3 2 5 8 2 2" xfId="10876" xr:uid="{00000000-0005-0000-0000-0000EF540000}"/>
    <cellStyle name="40 % - Akzent3 2 5 8 2 2 2" xfId="42975" xr:uid="{00000000-0005-0000-0000-0000F0540000}"/>
    <cellStyle name="40 % - Akzent3 2 5 8 2 3" xfId="32154" xr:uid="{00000000-0005-0000-0000-0000F1540000}"/>
    <cellStyle name="40 % - Akzent3 2 5 8 3" xfId="10877" xr:uid="{00000000-0005-0000-0000-0000F2540000}"/>
    <cellStyle name="40 % - Akzent3 2 5 8 3 2" xfId="37574" xr:uid="{00000000-0005-0000-0000-0000F3540000}"/>
    <cellStyle name="40 % - Akzent3 2 5 8 4" xfId="26753" xr:uid="{00000000-0005-0000-0000-0000F4540000}"/>
    <cellStyle name="40 % - Akzent3 2 5 9" xfId="10878" xr:uid="{00000000-0005-0000-0000-0000F5540000}"/>
    <cellStyle name="40 % - Akzent3 2 5 9 2" xfId="10879" xr:uid="{00000000-0005-0000-0000-0000F6540000}"/>
    <cellStyle name="40 % - Akzent3 2 5 9 2 2" xfId="38250" xr:uid="{00000000-0005-0000-0000-0000F7540000}"/>
    <cellStyle name="40 % - Akzent3 2 5 9 3" xfId="27429" xr:uid="{00000000-0005-0000-0000-0000F8540000}"/>
    <cellStyle name="40 % - Akzent3 2 6" xfId="10880" xr:uid="{00000000-0005-0000-0000-0000F9540000}"/>
    <cellStyle name="40 % - Akzent3 2 6 10" xfId="10881" xr:uid="{00000000-0005-0000-0000-0000FA540000}"/>
    <cellStyle name="40 % - Akzent3 2 6 10 2" xfId="32981" xr:uid="{00000000-0005-0000-0000-0000FB540000}"/>
    <cellStyle name="40 % - Akzent3 2 6 11" xfId="22159" xr:uid="{00000000-0005-0000-0000-0000FC540000}"/>
    <cellStyle name="40 % - Akzent3 2 6 2" xfId="10882" xr:uid="{00000000-0005-0000-0000-0000FD540000}"/>
    <cellStyle name="40 % - Akzent3 2 6 2 2" xfId="10883" xr:uid="{00000000-0005-0000-0000-0000FE540000}"/>
    <cellStyle name="40 % - Akzent3 2 6 2 2 2" xfId="10884" xr:uid="{00000000-0005-0000-0000-0000FF540000}"/>
    <cellStyle name="40 % - Akzent3 2 6 2 2 2 2" xfId="39059" xr:uid="{00000000-0005-0000-0000-000000550000}"/>
    <cellStyle name="40 % - Akzent3 2 6 2 2 3" xfId="28238" xr:uid="{00000000-0005-0000-0000-000001550000}"/>
    <cellStyle name="40 % - Akzent3 2 6 2 3" xfId="10885" xr:uid="{00000000-0005-0000-0000-000002550000}"/>
    <cellStyle name="40 % - Akzent3 2 6 2 3 2" xfId="33659" xr:uid="{00000000-0005-0000-0000-000003550000}"/>
    <cellStyle name="40 % - Akzent3 2 6 2 4" xfId="22837" xr:uid="{00000000-0005-0000-0000-000004550000}"/>
    <cellStyle name="40 % - Akzent3 2 6 3" xfId="10886" xr:uid="{00000000-0005-0000-0000-000005550000}"/>
    <cellStyle name="40 % - Akzent3 2 6 3 2" xfId="10887" xr:uid="{00000000-0005-0000-0000-000006550000}"/>
    <cellStyle name="40 % - Akzent3 2 6 3 2 2" xfId="10888" xr:uid="{00000000-0005-0000-0000-000007550000}"/>
    <cellStyle name="40 % - Akzent3 2 6 3 2 2 2" xfId="39717" xr:uid="{00000000-0005-0000-0000-000008550000}"/>
    <cellStyle name="40 % - Akzent3 2 6 3 2 3" xfId="28896" xr:uid="{00000000-0005-0000-0000-000009550000}"/>
    <cellStyle name="40 % - Akzent3 2 6 3 3" xfId="10889" xr:uid="{00000000-0005-0000-0000-00000A550000}"/>
    <cellStyle name="40 % - Akzent3 2 6 3 3 2" xfId="34317" xr:uid="{00000000-0005-0000-0000-00000B550000}"/>
    <cellStyle name="40 % - Akzent3 2 6 3 4" xfId="23495" xr:uid="{00000000-0005-0000-0000-00000C550000}"/>
    <cellStyle name="40 % - Akzent3 2 6 4" xfId="10890" xr:uid="{00000000-0005-0000-0000-00000D550000}"/>
    <cellStyle name="40 % - Akzent3 2 6 4 2" xfId="10891" xr:uid="{00000000-0005-0000-0000-00000E550000}"/>
    <cellStyle name="40 % - Akzent3 2 6 4 2 2" xfId="10892" xr:uid="{00000000-0005-0000-0000-00000F550000}"/>
    <cellStyle name="40 % - Akzent3 2 6 4 2 2 2" xfId="40391" xr:uid="{00000000-0005-0000-0000-000010550000}"/>
    <cellStyle name="40 % - Akzent3 2 6 4 2 3" xfId="29570" xr:uid="{00000000-0005-0000-0000-000011550000}"/>
    <cellStyle name="40 % - Akzent3 2 6 4 3" xfId="10893" xr:uid="{00000000-0005-0000-0000-000012550000}"/>
    <cellStyle name="40 % - Akzent3 2 6 4 3 2" xfId="34991" xr:uid="{00000000-0005-0000-0000-000013550000}"/>
    <cellStyle name="40 % - Akzent3 2 6 4 4" xfId="24169" xr:uid="{00000000-0005-0000-0000-000014550000}"/>
    <cellStyle name="40 % - Akzent3 2 6 5" xfId="10894" xr:uid="{00000000-0005-0000-0000-000015550000}"/>
    <cellStyle name="40 % - Akzent3 2 6 5 2" xfId="10895" xr:uid="{00000000-0005-0000-0000-000016550000}"/>
    <cellStyle name="40 % - Akzent3 2 6 5 2 2" xfId="10896" xr:uid="{00000000-0005-0000-0000-000017550000}"/>
    <cellStyle name="40 % - Akzent3 2 6 5 2 2 2" xfId="41065" xr:uid="{00000000-0005-0000-0000-000018550000}"/>
    <cellStyle name="40 % - Akzent3 2 6 5 2 3" xfId="30244" xr:uid="{00000000-0005-0000-0000-000019550000}"/>
    <cellStyle name="40 % - Akzent3 2 6 5 3" xfId="10897" xr:uid="{00000000-0005-0000-0000-00001A550000}"/>
    <cellStyle name="40 % - Akzent3 2 6 5 3 2" xfId="35665" xr:uid="{00000000-0005-0000-0000-00001B550000}"/>
    <cellStyle name="40 % - Akzent3 2 6 5 4" xfId="24843" xr:uid="{00000000-0005-0000-0000-00001C550000}"/>
    <cellStyle name="40 % - Akzent3 2 6 6" xfId="10898" xr:uid="{00000000-0005-0000-0000-00001D550000}"/>
    <cellStyle name="40 % - Akzent3 2 6 6 2" xfId="10899" xr:uid="{00000000-0005-0000-0000-00001E550000}"/>
    <cellStyle name="40 % - Akzent3 2 6 6 2 2" xfId="10900" xr:uid="{00000000-0005-0000-0000-00001F550000}"/>
    <cellStyle name="40 % - Akzent3 2 6 6 2 2 2" xfId="41739" xr:uid="{00000000-0005-0000-0000-000020550000}"/>
    <cellStyle name="40 % - Akzent3 2 6 6 2 3" xfId="30918" xr:uid="{00000000-0005-0000-0000-000021550000}"/>
    <cellStyle name="40 % - Akzent3 2 6 6 3" xfId="10901" xr:uid="{00000000-0005-0000-0000-000022550000}"/>
    <cellStyle name="40 % - Akzent3 2 6 6 3 2" xfId="36339" xr:uid="{00000000-0005-0000-0000-000023550000}"/>
    <cellStyle name="40 % - Akzent3 2 6 6 4" xfId="25517" xr:uid="{00000000-0005-0000-0000-000024550000}"/>
    <cellStyle name="40 % - Akzent3 2 6 7" xfId="10902" xr:uid="{00000000-0005-0000-0000-000025550000}"/>
    <cellStyle name="40 % - Akzent3 2 6 7 2" xfId="10903" xr:uid="{00000000-0005-0000-0000-000026550000}"/>
    <cellStyle name="40 % - Akzent3 2 6 7 2 2" xfId="10904" xr:uid="{00000000-0005-0000-0000-000027550000}"/>
    <cellStyle name="40 % - Akzent3 2 6 7 2 2 2" xfId="42413" xr:uid="{00000000-0005-0000-0000-000028550000}"/>
    <cellStyle name="40 % - Akzent3 2 6 7 2 3" xfId="31592" xr:uid="{00000000-0005-0000-0000-000029550000}"/>
    <cellStyle name="40 % - Akzent3 2 6 7 3" xfId="10905" xr:uid="{00000000-0005-0000-0000-00002A550000}"/>
    <cellStyle name="40 % - Akzent3 2 6 7 3 2" xfId="37013" xr:uid="{00000000-0005-0000-0000-00002B550000}"/>
    <cellStyle name="40 % - Akzent3 2 6 7 4" xfId="26191" xr:uid="{00000000-0005-0000-0000-00002C550000}"/>
    <cellStyle name="40 % - Akzent3 2 6 8" xfId="10906" xr:uid="{00000000-0005-0000-0000-00002D550000}"/>
    <cellStyle name="40 % - Akzent3 2 6 8 2" xfId="10907" xr:uid="{00000000-0005-0000-0000-00002E550000}"/>
    <cellStyle name="40 % - Akzent3 2 6 8 2 2" xfId="10908" xr:uid="{00000000-0005-0000-0000-00002F550000}"/>
    <cellStyle name="40 % - Akzent3 2 6 8 2 2 2" xfId="43106" xr:uid="{00000000-0005-0000-0000-000030550000}"/>
    <cellStyle name="40 % - Akzent3 2 6 8 2 3" xfId="32285" xr:uid="{00000000-0005-0000-0000-000031550000}"/>
    <cellStyle name="40 % - Akzent3 2 6 8 3" xfId="10909" xr:uid="{00000000-0005-0000-0000-000032550000}"/>
    <cellStyle name="40 % - Akzent3 2 6 8 3 2" xfId="37705" xr:uid="{00000000-0005-0000-0000-000033550000}"/>
    <cellStyle name="40 % - Akzent3 2 6 8 4" xfId="26884" xr:uid="{00000000-0005-0000-0000-000034550000}"/>
    <cellStyle name="40 % - Akzent3 2 6 9" xfId="10910" xr:uid="{00000000-0005-0000-0000-000035550000}"/>
    <cellStyle name="40 % - Akzent3 2 6 9 2" xfId="10911" xr:uid="{00000000-0005-0000-0000-000036550000}"/>
    <cellStyle name="40 % - Akzent3 2 6 9 2 2" xfId="38381" xr:uid="{00000000-0005-0000-0000-000037550000}"/>
    <cellStyle name="40 % - Akzent3 2 6 9 3" xfId="27560" xr:uid="{00000000-0005-0000-0000-000038550000}"/>
    <cellStyle name="40 % - Akzent3 2 7" xfId="10912" xr:uid="{00000000-0005-0000-0000-000039550000}"/>
    <cellStyle name="40 % - Akzent3 2 7 2" xfId="10913" xr:uid="{00000000-0005-0000-0000-00003A550000}"/>
    <cellStyle name="40 % - Akzent3 2 7 2 2" xfId="10914" xr:uid="{00000000-0005-0000-0000-00003B550000}"/>
    <cellStyle name="40 % - Akzent3 2 7 2 2 2" xfId="38664" xr:uid="{00000000-0005-0000-0000-00003C550000}"/>
    <cellStyle name="40 % - Akzent3 2 7 2 3" xfId="27843" xr:uid="{00000000-0005-0000-0000-00003D550000}"/>
    <cellStyle name="40 % - Akzent3 2 7 3" xfId="10915" xr:uid="{00000000-0005-0000-0000-00003E550000}"/>
    <cellStyle name="40 % - Akzent3 2 7 3 2" xfId="33264" xr:uid="{00000000-0005-0000-0000-00003F550000}"/>
    <cellStyle name="40 % - Akzent3 2 7 4" xfId="22442" xr:uid="{00000000-0005-0000-0000-000040550000}"/>
    <cellStyle name="40 % - Akzent3 2 8" xfId="10916" xr:uid="{00000000-0005-0000-0000-000041550000}"/>
    <cellStyle name="40 % - Akzent3 2 8 2" xfId="10917" xr:uid="{00000000-0005-0000-0000-000042550000}"/>
    <cellStyle name="40 % - Akzent3 2 8 2 2" xfId="10918" xr:uid="{00000000-0005-0000-0000-000043550000}"/>
    <cellStyle name="40 % - Akzent3 2 8 2 2 2" xfId="39322" xr:uid="{00000000-0005-0000-0000-000044550000}"/>
    <cellStyle name="40 % - Akzent3 2 8 2 3" xfId="28501" xr:uid="{00000000-0005-0000-0000-000045550000}"/>
    <cellStyle name="40 % - Akzent3 2 8 3" xfId="10919" xr:uid="{00000000-0005-0000-0000-000046550000}"/>
    <cellStyle name="40 % - Akzent3 2 8 3 2" xfId="33922" xr:uid="{00000000-0005-0000-0000-000047550000}"/>
    <cellStyle name="40 % - Akzent3 2 8 4" xfId="23100" xr:uid="{00000000-0005-0000-0000-000048550000}"/>
    <cellStyle name="40 % - Akzent3 2 9" xfId="10920" xr:uid="{00000000-0005-0000-0000-000049550000}"/>
    <cellStyle name="40 % - Akzent3 2 9 2" xfId="10921" xr:uid="{00000000-0005-0000-0000-00004A550000}"/>
    <cellStyle name="40 % - Akzent3 2 9 2 2" xfId="10922" xr:uid="{00000000-0005-0000-0000-00004B550000}"/>
    <cellStyle name="40 % - Akzent3 2 9 2 2 2" xfId="39998" xr:uid="{00000000-0005-0000-0000-00004C550000}"/>
    <cellStyle name="40 % - Akzent3 2 9 2 3" xfId="29177" xr:uid="{00000000-0005-0000-0000-00004D550000}"/>
    <cellStyle name="40 % - Akzent3 2 9 3" xfId="10923" xr:uid="{00000000-0005-0000-0000-00004E550000}"/>
    <cellStyle name="40 % - Akzent3 2 9 3 2" xfId="34598" xr:uid="{00000000-0005-0000-0000-00004F550000}"/>
    <cellStyle name="40 % - Akzent3 2 9 4" xfId="23776" xr:uid="{00000000-0005-0000-0000-000050550000}"/>
    <cellStyle name="40 % - Akzent3 3" xfId="10924" xr:uid="{00000000-0005-0000-0000-000051550000}"/>
    <cellStyle name="40 % - Akzent3 3 10" xfId="10925" xr:uid="{00000000-0005-0000-0000-000052550000}"/>
    <cellStyle name="40 % - Akzent3 3 10 2" xfId="10926" xr:uid="{00000000-0005-0000-0000-000053550000}"/>
    <cellStyle name="40 % - Akzent3 3 10 2 2" xfId="10927" xr:uid="{00000000-0005-0000-0000-000054550000}"/>
    <cellStyle name="40 % - Akzent3 3 10 2 2 2" xfId="41358" xr:uid="{00000000-0005-0000-0000-000055550000}"/>
    <cellStyle name="40 % - Akzent3 3 10 2 3" xfId="30537" xr:uid="{00000000-0005-0000-0000-000056550000}"/>
    <cellStyle name="40 % - Akzent3 3 10 3" xfId="10928" xr:uid="{00000000-0005-0000-0000-000057550000}"/>
    <cellStyle name="40 % - Akzent3 3 10 3 2" xfId="35958" xr:uid="{00000000-0005-0000-0000-000058550000}"/>
    <cellStyle name="40 % - Akzent3 3 10 4" xfId="25136" xr:uid="{00000000-0005-0000-0000-000059550000}"/>
    <cellStyle name="40 % - Akzent3 3 11" xfId="10929" xr:uid="{00000000-0005-0000-0000-00005A550000}"/>
    <cellStyle name="40 % - Akzent3 3 11 2" xfId="10930" xr:uid="{00000000-0005-0000-0000-00005B550000}"/>
    <cellStyle name="40 % - Akzent3 3 11 2 2" xfId="10931" xr:uid="{00000000-0005-0000-0000-00005C550000}"/>
    <cellStyle name="40 % - Akzent3 3 11 2 2 2" xfId="42032" xr:uid="{00000000-0005-0000-0000-00005D550000}"/>
    <cellStyle name="40 % - Akzent3 3 11 2 3" xfId="31211" xr:uid="{00000000-0005-0000-0000-00005E550000}"/>
    <cellStyle name="40 % - Akzent3 3 11 3" xfId="10932" xr:uid="{00000000-0005-0000-0000-00005F550000}"/>
    <cellStyle name="40 % - Akzent3 3 11 3 2" xfId="36632" xr:uid="{00000000-0005-0000-0000-000060550000}"/>
    <cellStyle name="40 % - Akzent3 3 11 4" xfId="25810" xr:uid="{00000000-0005-0000-0000-000061550000}"/>
    <cellStyle name="40 % - Akzent3 3 12" xfId="10933" xr:uid="{00000000-0005-0000-0000-000062550000}"/>
    <cellStyle name="40 % - Akzent3 3 12 2" xfId="10934" xr:uid="{00000000-0005-0000-0000-000063550000}"/>
    <cellStyle name="40 % - Akzent3 3 12 2 2" xfId="10935" xr:uid="{00000000-0005-0000-0000-000064550000}"/>
    <cellStyle name="40 % - Akzent3 3 12 2 2 2" xfId="42725" xr:uid="{00000000-0005-0000-0000-000065550000}"/>
    <cellStyle name="40 % - Akzent3 3 12 2 3" xfId="31904" xr:uid="{00000000-0005-0000-0000-000066550000}"/>
    <cellStyle name="40 % - Akzent3 3 12 3" xfId="10936" xr:uid="{00000000-0005-0000-0000-000067550000}"/>
    <cellStyle name="40 % - Akzent3 3 12 3 2" xfId="37324" xr:uid="{00000000-0005-0000-0000-000068550000}"/>
    <cellStyle name="40 % - Akzent3 3 12 4" xfId="26503" xr:uid="{00000000-0005-0000-0000-000069550000}"/>
    <cellStyle name="40 % - Akzent3 3 13" xfId="10937" xr:uid="{00000000-0005-0000-0000-00006A550000}"/>
    <cellStyle name="40 % - Akzent3 3 13 2" xfId="10938" xr:uid="{00000000-0005-0000-0000-00006B550000}"/>
    <cellStyle name="40 % - Akzent3 3 13 2 2" xfId="38000" xr:uid="{00000000-0005-0000-0000-00006C550000}"/>
    <cellStyle name="40 % - Akzent3 3 13 3" xfId="27179" xr:uid="{00000000-0005-0000-0000-00006D550000}"/>
    <cellStyle name="40 % - Akzent3 3 14" xfId="10939" xr:uid="{00000000-0005-0000-0000-00006E550000}"/>
    <cellStyle name="40 % - Akzent3 3 14 2" xfId="32600" xr:uid="{00000000-0005-0000-0000-00006F550000}"/>
    <cellStyle name="40 % - Akzent3 3 15" xfId="21778" xr:uid="{00000000-0005-0000-0000-000070550000}"/>
    <cellStyle name="40 % - Akzent3 3 2" xfId="10940" xr:uid="{00000000-0005-0000-0000-000071550000}"/>
    <cellStyle name="40 % - Akzent3 3 2 10" xfId="10941" xr:uid="{00000000-0005-0000-0000-000072550000}"/>
    <cellStyle name="40 % - Akzent3 3 2 10 2" xfId="10942" xr:uid="{00000000-0005-0000-0000-000073550000}"/>
    <cellStyle name="40 % - Akzent3 3 2 10 2 2" xfId="10943" xr:uid="{00000000-0005-0000-0000-000074550000}"/>
    <cellStyle name="40 % - Akzent3 3 2 10 2 2 2" xfId="42097" xr:uid="{00000000-0005-0000-0000-000075550000}"/>
    <cellStyle name="40 % - Akzent3 3 2 10 2 3" xfId="31276" xr:uid="{00000000-0005-0000-0000-000076550000}"/>
    <cellStyle name="40 % - Akzent3 3 2 10 3" xfId="10944" xr:uid="{00000000-0005-0000-0000-000077550000}"/>
    <cellStyle name="40 % - Akzent3 3 2 10 3 2" xfId="36697" xr:uid="{00000000-0005-0000-0000-000078550000}"/>
    <cellStyle name="40 % - Akzent3 3 2 10 4" xfId="25875" xr:uid="{00000000-0005-0000-0000-000079550000}"/>
    <cellStyle name="40 % - Akzent3 3 2 11" xfId="10945" xr:uid="{00000000-0005-0000-0000-00007A550000}"/>
    <cellStyle name="40 % - Akzent3 3 2 11 2" xfId="10946" xr:uid="{00000000-0005-0000-0000-00007B550000}"/>
    <cellStyle name="40 % - Akzent3 3 2 11 2 2" xfId="10947" xr:uid="{00000000-0005-0000-0000-00007C550000}"/>
    <cellStyle name="40 % - Akzent3 3 2 11 2 2 2" xfId="42790" xr:uid="{00000000-0005-0000-0000-00007D550000}"/>
    <cellStyle name="40 % - Akzent3 3 2 11 2 3" xfId="31969" xr:uid="{00000000-0005-0000-0000-00007E550000}"/>
    <cellStyle name="40 % - Akzent3 3 2 11 3" xfId="10948" xr:uid="{00000000-0005-0000-0000-00007F550000}"/>
    <cellStyle name="40 % - Akzent3 3 2 11 3 2" xfId="37389" xr:uid="{00000000-0005-0000-0000-000080550000}"/>
    <cellStyle name="40 % - Akzent3 3 2 11 4" xfId="26568" xr:uid="{00000000-0005-0000-0000-000081550000}"/>
    <cellStyle name="40 % - Akzent3 3 2 12" xfId="10949" xr:uid="{00000000-0005-0000-0000-000082550000}"/>
    <cellStyle name="40 % - Akzent3 3 2 12 2" xfId="10950" xr:uid="{00000000-0005-0000-0000-000083550000}"/>
    <cellStyle name="40 % - Akzent3 3 2 12 2 2" xfId="38065" xr:uid="{00000000-0005-0000-0000-000084550000}"/>
    <cellStyle name="40 % - Akzent3 3 2 12 3" xfId="27244" xr:uid="{00000000-0005-0000-0000-000085550000}"/>
    <cellStyle name="40 % - Akzent3 3 2 13" xfId="10951" xr:uid="{00000000-0005-0000-0000-000086550000}"/>
    <cellStyle name="40 % - Akzent3 3 2 13 2" xfId="32665" xr:uid="{00000000-0005-0000-0000-000087550000}"/>
    <cellStyle name="40 % - Akzent3 3 2 14" xfId="21843" xr:uid="{00000000-0005-0000-0000-000088550000}"/>
    <cellStyle name="40 % - Akzent3 3 2 2" xfId="10952" xr:uid="{00000000-0005-0000-0000-000089550000}"/>
    <cellStyle name="40 % - Akzent3 3 2 2 10" xfId="10953" xr:uid="{00000000-0005-0000-0000-00008A550000}"/>
    <cellStyle name="40 % - Akzent3 3 2 2 10 2" xfId="10954" xr:uid="{00000000-0005-0000-0000-00008B550000}"/>
    <cellStyle name="40 % - Akzent3 3 2 2 10 2 2" xfId="38197" xr:uid="{00000000-0005-0000-0000-00008C550000}"/>
    <cellStyle name="40 % - Akzent3 3 2 2 10 3" xfId="27376" xr:uid="{00000000-0005-0000-0000-00008D550000}"/>
    <cellStyle name="40 % - Akzent3 3 2 2 11" xfId="10955" xr:uid="{00000000-0005-0000-0000-00008E550000}"/>
    <cellStyle name="40 % - Akzent3 3 2 2 11 2" xfId="32797" xr:uid="{00000000-0005-0000-0000-00008F550000}"/>
    <cellStyle name="40 % - Akzent3 3 2 2 12" xfId="21975" xr:uid="{00000000-0005-0000-0000-000090550000}"/>
    <cellStyle name="40 % - Akzent3 3 2 2 2" xfId="10956" xr:uid="{00000000-0005-0000-0000-000091550000}"/>
    <cellStyle name="40 % - Akzent3 3 2 2 2 10" xfId="10957" xr:uid="{00000000-0005-0000-0000-000092550000}"/>
    <cellStyle name="40 % - Akzent3 3 2 2 2 10 2" xfId="33192" xr:uid="{00000000-0005-0000-0000-000093550000}"/>
    <cellStyle name="40 % - Akzent3 3 2 2 2 11" xfId="22370" xr:uid="{00000000-0005-0000-0000-000094550000}"/>
    <cellStyle name="40 % - Akzent3 3 2 2 2 2" xfId="10958" xr:uid="{00000000-0005-0000-0000-000095550000}"/>
    <cellStyle name="40 % - Akzent3 3 2 2 2 2 2" xfId="10959" xr:uid="{00000000-0005-0000-0000-000096550000}"/>
    <cellStyle name="40 % - Akzent3 3 2 2 2 2 2 2" xfId="10960" xr:uid="{00000000-0005-0000-0000-000097550000}"/>
    <cellStyle name="40 % - Akzent3 3 2 2 2 2 2 2 2" xfId="39270" xr:uid="{00000000-0005-0000-0000-000098550000}"/>
    <cellStyle name="40 % - Akzent3 3 2 2 2 2 2 3" xfId="28449" xr:uid="{00000000-0005-0000-0000-000099550000}"/>
    <cellStyle name="40 % - Akzent3 3 2 2 2 2 3" xfId="10961" xr:uid="{00000000-0005-0000-0000-00009A550000}"/>
    <cellStyle name="40 % - Akzent3 3 2 2 2 2 3 2" xfId="33870" xr:uid="{00000000-0005-0000-0000-00009B550000}"/>
    <cellStyle name="40 % - Akzent3 3 2 2 2 2 4" xfId="23048" xr:uid="{00000000-0005-0000-0000-00009C550000}"/>
    <cellStyle name="40 % - Akzent3 3 2 2 2 3" xfId="10962" xr:uid="{00000000-0005-0000-0000-00009D550000}"/>
    <cellStyle name="40 % - Akzent3 3 2 2 2 3 2" xfId="10963" xr:uid="{00000000-0005-0000-0000-00009E550000}"/>
    <cellStyle name="40 % - Akzent3 3 2 2 2 3 2 2" xfId="10964" xr:uid="{00000000-0005-0000-0000-00009F550000}"/>
    <cellStyle name="40 % - Akzent3 3 2 2 2 3 2 2 2" xfId="39928" xr:uid="{00000000-0005-0000-0000-0000A0550000}"/>
    <cellStyle name="40 % - Akzent3 3 2 2 2 3 2 3" xfId="29107" xr:uid="{00000000-0005-0000-0000-0000A1550000}"/>
    <cellStyle name="40 % - Akzent3 3 2 2 2 3 3" xfId="10965" xr:uid="{00000000-0005-0000-0000-0000A2550000}"/>
    <cellStyle name="40 % - Akzent3 3 2 2 2 3 3 2" xfId="34528" xr:uid="{00000000-0005-0000-0000-0000A3550000}"/>
    <cellStyle name="40 % - Akzent3 3 2 2 2 3 4" xfId="23706" xr:uid="{00000000-0005-0000-0000-0000A4550000}"/>
    <cellStyle name="40 % - Akzent3 3 2 2 2 4" xfId="10966" xr:uid="{00000000-0005-0000-0000-0000A5550000}"/>
    <cellStyle name="40 % - Akzent3 3 2 2 2 4 2" xfId="10967" xr:uid="{00000000-0005-0000-0000-0000A6550000}"/>
    <cellStyle name="40 % - Akzent3 3 2 2 2 4 2 2" xfId="10968" xr:uid="{00000000-0005-0000-0000-0000A7550000}"/>
    <cellStyle name="40 % - Akzent3 3 2 2 2 4 2 2 2" xfId="40602" xr:uid="{00000000-0005-0000-0000-0000A8550000}"/>
    <cellStyle name="40 % - Akzent3 3 2 2 2 4 2 3" xfId="29781" xr:uid="{00000000-0005-0000-0000-0000A9550000}"/>
    <cellStyle name="40 % - Akzent3 3 2 2 2 4 3" xfId="10969" xr:uid="{00000000-0005-0000-0000-0000AA550000}"/>
    <cellStyle name="40 % - Akzent3 3 2 2 2 4 3 2" xfId="35202" xr:uid="{00000000-0005-0000-0000-0000AB550000}"/>
    <cellStyle name="40 % - Akzent3 3 2 2 2 4 4" xfId="24380" xr:uid="{00000000-0005-0000-0000-0000AC550000}"/>
    <cellStyle name="40 % - Akzent3 3 2 2 2 5" xfId="10970" xr:uid="{00000000-0005-0000-0000-0000AD550000}"/>
    <cellStyle name="40 % - Akzent3 3 2 2 2 5 2" xfId="10971" xr:uid="{00000000-0005-0000-0000-0000AE550000}"/>
    <cellStyle name="40 % - Akzent3 3 2 2 2 5 2 2" xfId="10972" xr:uid="{00000000-0005-0000-0000-0000AF550000}"/>
    <cellStyle name="40 % - Akzent3 3 2 2 2 5 2 2 2" xfId="41276" xr:uid="{00000000-0005-0000-0000-0000B0550000}"/>
    <cellStyle name="40 % - Akzent3 3 2 2 2 5 2 3" xfId="30455" xr:uid="{00000000-0005-0000-0000-0000B1550000}"/>
    <cellStyle name="40 % - Akzent3 3 2 2 2 5 3" xfId="10973" xr:uid="{00000000-0005-0000-0000-0000B2550000}"/>
    <cellStyle name="40 % - Akzent3 3 2 2 2 5 3 2" xfId="35876" xr:uid="{00000000-0005-0000-0000-0000B3550000}"/>
    <cellStyle name="40 % - Akzent3 3 2 2 2 5 4" xfId="25054" xr:uid="{00000000-0005-0000-0000-0000B4550000}"/>
    <cellStyle name="40 % - Akzent3 3 2 2 2 6" xfId="10974" xr:uid="{00000000-0005-0000-0000-0000B5550000}"/>
    <cellStyle name="40 % - Akzent3 3 2 2 2 6 2" xfId="10975" xr:uid="{00000000-0005-0000-0000-0000B6550000}"/>
    <cellStyle name="40 % - Akzent3 3 2 2 2 6 2 2" xfId="10976" xr:uid="{00000000-0005-0000-0000-0000B7550000}"/>
    <cellStyle name="40 % - Akzent3 3 2 2 2 6 2 2 2" xfId="41950" xr:uid="{00000000-0005-0000-0000-0000B8550000}"/>
    <cellStyle name="40 % - Akzent3 3 2 2 2 6 2 3" xfId="31129" xr:uid="{00000000-0005-0000-0000-0000B9550000}"/>
    <cellStyle name="40 % - Akzent3 3 2 2 2 6 3" xfId="10977" xr:uid="{00000000-0005-0000-0000-0000BA550000}"/>
    <cellStyle name="40 % - Akzent3 3 2 2 2 6 3 2" xfId="36550" xr:uid="{00000000-0005-0000-0000-0000BB550000}"/>
    <cellStyle name="40 % - Akzent3 3 2 2 2 6 4" xfId="25728" xr:uid="{00000000-0005-0000-0000-0000BC550000}"/>
    <cellStyle name="40 % - Akzent3 3 2 2 2 7" xfId="10978" xr:uid="{00000000-0005-0000-0000-0000BD550000}"/>
    <cellStyle name="40 % - Akzent3 3 2 2 2 7 2" xfId="10979" xr:uid="{00000000-0005-0000-0000-0000BE550000}"/>
    <cellStyle name="40 % - Akzent3 3 2 2 2 7 2 2" xfId="10980" xr:uid="{00000000-0005-0000-0000-0000BF550000}"/>
    <cellStyle name="40 % - Akzent3 3 2 2 2 7 2 2 2" xfId="42624" xr:uid="{00000000-0005-0000-0000-0000C0550000}"/>
    <cellStyle name="40 % - Akzent3 3 2 2 2 7 2 3" xfId="31803" xr:uid="{00000000-0005-0000-0000-0000C1550000}"/>
    <cellStyle name="40 % - Akzent3 3 2 2 2 7 3" xfId="10981" xr:uid="{00000000-0005-0000-0000-0000C2550000}"/>
    <cellStyle name="40 % - Akzent3 3 2 2 2 7 3 2" xfId="37224" xr:uid="{00000000-0005-0000-0000-0000C3550000}"/>
    <cellStyle name="40 % - Akzent3 3 2 2 2 7 4" xfId="26402" xr:uid="{00000000-0005-0000-0000-0000C4550000}"/>
    <cellStyle name="40 % - Akzent3 3 2 2 2 8" xfId="10982" xr:uid="{00000000-0005-0000-0000-0000C5550000}"/>
    <cellStyle name="40 % - Akzent3 3 2 2 2 8 2" xfId="10983" xr:uid="{00000000-0005-0000-0000-0000C6550000}"/>
    <cellStyle name="40 % - Akzent3 3 2 2 2 8 2 2" xfId="10984" xr:uid="{00000000-0005-0000-0000-0000C7550000}"/>
    <cellStyle name="40 % - Akzent3 3 2 2 2 8 2 2 2" xfId="43317" xr:uid="{00000000-0005-0000-0000-0000C8550000}"/>
    <cellStyle name="40 % - Akzent3 3 2 2 2 8 2 3" xfId="32496" xr:uid="{00000000-0005-0000-0000-0000C9550000}"/>
    <cellStyle name="40 % - Akzent3 3 2 2 2 8 3" xfId="10985" xr:uid="{00000000-0005-0000-0000-0000CA550000}"/>
    <cellStyle name="40 % - Akzent3 3 2 2 2 8 3 2" xfId="37916" xr:uid="{00000000-0005-0000-0000-0000CB550000}"/>
    <cellStyle name="40 % - Akzent3 3 2 2 2 8 4" xfId="27095" xr:uid="{00000000-0005-0000-0000-0000CC550000}"/>
    <cellStyle name="40 % - Akzent3 3 2 2 2 9" xfId="10986" xr:uid="{00000000-0005-0000-0000-0000CD550000}"/>
    <cellStyle name="40 % - Akzent3 3 2 2 2 9 2" xfId="10987" xr:uid="{00000000-0005-0000-0000-0000CE550000}"/>
    <cellStyle name="40 % - Akzent3 3 2 2 2 9 2 2" xfId="38592" xr:uid="{00000000-0005-0000-0000-0000CF550000}"/>
    <cellStyle name="40 % - Akzent3 3 2 2 2 9 3" xfId="27771" xr:uid="{00000000-0005-0000-0000-0000D0550000}"/>
    <cellStyle name="40 % - Akzent3 3 2 2 3" xfId="10988" xr:uid="{00000000-0005-0000-0000-0000D1550000}"/>
    <cellStyle name="40 % - Akzent3 3 2 2 3 2" xfId="10989" xr:uid="{00000000-0005-0000-0000-0000D2550000}"/>
    <cellStyle name="40 % - Akzent3 3 2 2 3 2 2" xfId="10990" xr:uid="{00000000-0005-0000-0000-0000D3550000}"/>
    <cellStyle name="40 % - Akzent3 3 2 2 3 2 2 2" xfId="38875" xr:uid="{00000000-0005-0000-0000-0000D4550000}"/>
    <cellStyle name="40 % - Akzent3 3 2 2 3 2 3" xfId="28054" xr:uid="{00000000-0005-0000-0000-0000D5550000}"/>
    <cellStyle name="40 % - Akzent3 3 2 2 3 3" xfId="10991" xr:uid="{00000000-0005-0000-0000-0000D6550000}"/>
    <cellStyle name="40 % - Akzent3 3 2 2 3 3 2" xfId="33475" xr:uid="{00000000-0005-0000-0000-0000D7550000}"/>
    <cellStyle name="40 % - Akzent3 3 2 2 3 4" xfId="22653" xr:uid="{00000000-0005-0000-0000-0000D8550000}"/>
    <cellStyle name="40 % - Akzent3 3 2 2 4" xfId="10992" xr:uid="{00000000-0005-0000-0000-0000D9550000}"/>
    <cellStyle name="40 % - Akzent3 3 2 2 4 2" xfId="10993" xr:uid="{00000000-0005-0000-0000-0000DA550000}"/>
    <cellStyle name="40 % - Akzent3 3 2 2 4 2 2" xfId="10994" xr:uid="{00000000-0005-0000-0000-0000DB550000}"/>
    <cellStyle name="40 % - Akzent3 3 2 2 4 2 2 2" xfId="39533" xr:uid="{00000000-0005-0000-0000-0000DC550000}"/>
    <cellStyle name="40 % - Akzent3 3 2 2 4 2 3" xfId="28712" xr:uid="{00000000-0005-0000-0000-0000DD550000}"/>
    <cellStyle name="40 % - Akzent3 3 2 2 4 3" xfId="10995" xr:uid="{00000000-0005-0000-0000-0000DE550000}"/>
    <cellStyle name="40 % - Akzent3 3 2 2 4 3 2" xfId="34133" xr:uid="{00000000-0005-0000-0000-0000DF550000}"/>
    <cellStyle name="40 % - Akzent3 3 2 2 4 4" xfId="23311" xr:uid="{00000000-0005-0000-0000-0000E0550000}"/>
    <cellStyle name="40 % - Akzent3 3 2 2 5" xfId="10996" xr:uid="{00000000-0005-0000-0000-0000E1550000}"/>
    <cellStyle name="40 % - Akzent3 3 2 2 5 2" xfId="10997" xr:uid="{00000000-0005-0000-0000-0000E2550000}"/>
    <cellStyle name="40 % - Akzent3 3 2 2 5 2 2" xfId="10998" xr:uid="{00000000-0005-0000-0000-0000E3550000}"/>
    <cellStyle name="40 % - Akzent3 3 2 2 5 2 2 2" xfId="40207" xr:uid="{00000000-0005-0000-0000-0000E4550000}"/>
    <cellStyle name="40 % - Akzent3 3 2 2 5 2 3" xfId="29386" xr:uid="{00000000-0005-0000-0000-0000E5550000}"/>
    <cellStyle name="40 % - Akzent3 3 2 2 5 3" xfId="10999" xr:uid="{00000000-0005-0000-0000-0000E6550000}"/>
    <cellStyle name="40 % - Akzent3 3 2 2 5 3 2" xfId="34807" xr:uid="{00000000-0005-0000-0000-0000E7550000}"/>
    <cellStyle name="40 % - Akzent3 3 2 2 5 4" xfId="23985" xr:uid="{00000000-0005-0000-0000-0000E8550000}"/>
    <cellStyle name="40 % - Akzent3 3 2 2 6" xfId="11000" xr:uid="{00000000-0005-0000-0000-0000E9550000}"/>
    <cellStyle name="40 % - Akzent3 3 2 2 6 2" xfId="11001" xr:uid="{00000000-0005-0000-0000-0000EA550000}"/>
    <cellStyle name="40 % - Akzent3 3 2 2 6 2 2" xfId="11002" xr:uid="{00000000-0005-0000-0000-0000EB550000}"/>
    <cellStyle name="40 % - Akzent3 3 2 2 6 2 2 2" xfId="40881" xr:uid="{00000000-0005-0000-0000-0000EC550000}"/>
    <cellStyle name="40 % - Akzent3 3 2 2 6 2 3" xfId="30060" xr:uid="{00000000-0005-0000-0000-0000ED550000}"/>
    <cellStyle name="40 % - Akzent3 3 2 2 6 3" xfId="11003" xr:uid="{00000000-0005-0000-0000-0000EE550000}"/>
    <cellStyle name="40 % - Akzent3 3 2 2 6 3 2" xfId="35481" xr:uid="{00000000-0005-0000-0000-0000EF550000}"/>
    <cellStyle name="40 % - Akzent3 3 2 2 6 4" xfId="24659" xr:uid="{00000000-0005-0000-0000-0000F0550000}"/>
    <cellStyle name="40 % - Akzent3 3 2 2 7" xfId="11004" xr:uid="{00000000-0005-0000-0000-0000F1550000}"/>
    <cellStyle name="40 % - Akzent3 3 2 2 7 2" xfId="11005" xr:uid="{00000000-0005-0000-0000-0000F2550000}"/>
    <cellStyle name="40 % - Akzent3 3 2 2 7 2 2" xfId="11006" xr:uid="{00000000-0005-0000-0000-0000F3550000}"/>
    <cellStyle name="40 % - Akzent3 3 2 2 7 2 2 2" xfId="41555" xr:uid="{00000000-0005-0000-0000-0000F4550000}"/>
    <cellStyle name="40 % - Akzent3 3 2 2 7 2 3" xfId="30734" xr:uid="{00000000-0005-0000-0000-0000F5550000}"/>
    <cellStyle name="40 % - Akzent3 3 2 2 7 3" xfId="11007" xr:uid="{00000000-0005-0000-0000-0000F6550000}"/>
    <cellStyle name="40 % - Akzent3 3 2 2 7 3 2" xfId="36155" xr:uid="{00000000-0005-0000-0000-0000F7550000}"/>
    <cellStyle name="40 % - Akzent3 3 2 2 7 4" xfId="25333" xr:uid="{00000000-0005-0000-0000-0000F8550000}"/>
    <cellStyle name="40 % - Akzent3 3 2 2 8" xfId="11008" xr:uid="{00000000-0005-0000-0000-0000F9550000}"/>
    <cellStyle name="40 % - Akzent3 3 2 2 8 2" xfId="11009" xr:uid="{00000000-0005-0000-0000-0000FA550000}"/>
    <cellStyle name="40 % - Akzent3 3 2 2 8 2 2" xfId="11010" xr:uid="{00000000-0005-0000-0000-0000FB550000}"/>
    <cellStyle name="40 % - Akzent3 3 2 2 8 2 2 2" xfId="42229" xr:uid="{00000000-0005-0000-0000-0000FC550000}"/>
    <cellStyle name="40 % - Akzent3 3 2 2 8 2 3" xfId="31408" xr:uid="{00000000-0005-0000-0000-0000FD550000}"/>
    <cellStyle name="40 % - Akzent3 3 2 2 8 3" xfId="11011" xr:uid="{00000000-0005-0000-0000-0000FE550000}"/>
    <cellStyle name="40 % - Akzent3 3 2 2 8 3 2" xfId="36829" xr:uid="{00000000-0005-0000-0000-0000FF550000}"/>
    <cellStyle name="40 % - Akzent3 3 2 2 8 4" xfId="26007" xr:uid="{00000000-0005-0000-0000-000000560000}"/>
    <cellStyle name="40 % - Akzent3 3 2 2 9" xfId="11012" xr:uid="{00000000-0005-0000-0000-000001560000}"/>
    <cellStyle name="40 % - Akzent3 3 2 2 9 2" xfId="11013" xr:uid="{00000000-0005-0000-0000-000002560000}"/>
    <cellStyle name="40 % - Akzent3 3 2 2 9 2 2" xfId="11014" xr:uid="{00000000-0005-0000-0000-000003560000}"/>
    <cellStyle name="40 % - Akzent3 3 2 2 9 2 2 2" xfId="42922" xr:uid="{00000000-0005-0000-0000-000004560000}"/>
    <cellStyle name="40 % - Akzent3 3 2 2 9 2 3" xfId="32101" xr:uid="{00000000-0005-0000-0000-000005560000}"/>
    <cellStyle name="40 % - Akzent3 3 2 2 9 3" xfId="11015" xr:uid="{00000000-0005-0000-0000-000006560000}"/>
    <cellStyle name="40 % - Akzent3 3 2 2 9 3 2" xfId="37521" xr:uid="{00000000-0005-0000-0000-000007560000}"/>
    <cellStyle name="40 % - Akzent3 3 2 2 9 4" xfId="26700" xr:uid="{00000000-0005-0000-0000-000008560000}"/>
    <cellStyle name="40 % - Akzent3 3 2 3" xfId="11016" xr:uid="{00000000-0005-0000-0000-000009560000}"/>
    <cellStyle name="40 % - Akzent3 3 2 3 10" xfId="11017" xr:uid="{00000000-0005-0000-0000-00000A560000}"/>
    <cellStyle name="40 % - Akzent3 3 2 3 10 2" xfId="32929" xr:uid="{00000000-0005-0000-0000-00000B560000}"/>
    <cellStyle name="40 % - Akzent3 3 2 3 11" xfId="22107" xr:uid="{00000000-0005-0000-0000-00000C560000}"/>
    <cellStyle name="40 % - Akzent3 3 2 3 2" xfId="11018" xr:uid="{00000000-0005-0000-0000-00000D560000}"/>
    <cellStyle name="40 % - Akzent3 3 2 3 2 2" xfId="11019" xr:uid="{00000000-0005-0000-0000-00000E560000}"/>
    <cellStyle name="40 % - Akzent3 3 2 3 2 2 2" xfId="11020" xr:uid="{00000000-0005-0000-0000-00000F560000}"/>
    <cellStyle name="40 % - Akzent3 3 2 3 2 2 2 2" xfId="39007" xr:uid="{00000000-0005-0000-0000-000010560000}"/>
    <cellStyle name="40 % - Akzent3 3 2 3 2 2 3" xfId="28186" xr:uid="{00000000-0005-0000-0000-000011560000}"/>
    <cellStyle name="40 % - Akzent3 3 2 3 2 3" xfId="11021" xr:uid="{00000000-0005-0000-0000-000012560000}"/>
    <cellStyle name="40 % - Akzent3 3 2 3 2 3 2" xfId="33607" xr:uid="{00000000-0005-0000-0000-000013560000}"/>
    <cellStyle name="40 % - Akzent3 3 2 3 2 4" xfId="22785" xr:uid="{00000000-0005-0000-0000-000014560000}"/>
    <cellStyle name="40 % - Akzent3 3 2 3 3" xfId="11022" xr:uid="{00000000-0005-0000-0000-000015560000}"/>
    <cellStyle name="40 % - Akzent3 3 2 3 3 2" xfId="11023" xr:uid="{00000000-0005-0000-0000-000016560000}"/>
    <cellStyle name="40 % - Akzent3 3 2 3 3 2 2" xfId="11024" xr:uid="{00000000-0005-0000-0000-000017560000}"/>
    <cellStyle name="40 % - Akzent3 3 2 3 3 2 2 2" xfId="39665" xr:uid="{00000000-0005-0000-0000-000018560000}"/>
    <cellStyle name="40 % - Akzent3 3 2 3 3 2 3" xfId="28844" xr:uid="{00000000-0005-0000-0000-000019560000}"/>
    <cellStyle name="40 % - Akzent3 3 2 3 3 3" xfId="11025" xr:uid="{00000000-0005-0000-0000-00001A560000}"/>
    <cellStyle name="40 % - Akzent3 3 2 3 3 3 2" xfId="34265" xr:uid="{00000000-0005-0000-0000-00001B560000}"/>
    <cellStyle name="40 % - Akzent3 3 2 3 3 4" xfId="23443" xr:uid="{00000000-0005-0000-0000-00001C560000}"/>
    <cellStyle name="40 % - Akzent3 3 2 3 4" xfId="11026" xr:uid="{00000000-0005-0000-0000-00001D560000}"/>
    <cellStyle name="40 % - Akzent3 3 2 3 4 2" xfId="11027" xr:uid="{00000000-0005-0000-0000-00001E560000}"/>
    <cellStyle name="40 % - Akzent3 3 2 3 4 2 2" xfId="11028" xr:uid="{00000000-0005-0000-0000-00001F560000}"/>
    <cellStyle name="40 % - Akzent3 3 2 3 4 2 2 2" xfId="40339" xr:uid="{00000000-0005-0000-0000-000020560000}"/>
    <cellStyle name="40 % - Akzent3 3 2 3 4 2 3" xfId="29518" xr:uid="{00000000-0005-0000-0000-000021560000}"/>
    <cellStyle name="40 % - Akzent3 3 2 3 4 3" xfId="11029" xr:uid="{00000000-0005-0000-0000-000022560000}"/>
    <cellStyle name="40 % - Akzent3 3 2 3 4 3 2" xfId="34939" xr:uid="{00000000-0005-0000-0000-000023560000}"/>
    <cellStyle name="40 % - Akzent3 3 2 3 4 4" xfId="24117" xr:uid="{00000000-0005-0000-0000-000024560000}"/>
    <cellStyle name="40 % - Akzent3 3 2 3 5" xfId="11030" xr:uid="{00000000-0005-0000-0000-000025560000}"/>
    <cellStyle name="40 % - Akzent3 3 2 3 5 2" xfId="11031" xr:uid="{00000000-0005-0000-0000-000026560000}"/>
    <cellStyle name="40 % - Akzent3 3 2 3 5 2 2" xfId="11032" xr:uid="{00000000-0005-0000-0000-000027560000}"/>
    <cellStyle name="40 % - Akzent3 3 2 3 5 2 2 2" xfId="41013" xr:uid="{00000000-0005-0000-0000-000028560000}"/>
    <cellStyle name="40 % - Akzent3 3 2 3 5 2 3" xfId="30192" xr:uid="{00000000-0005-0000-0000-000029560000}"/>
    <cellStyle name="40 % - Akzent3 3 2 3 5 3" xfId="11033" xr:uid="{00000000-0005-0000-0000-00002A560000}"/>
    <cellStyle name="40 % - Akzent3 3 2 3 5 3 2" xfId="35613" xr:uid="{00000000-0005-0000-0000-00002B560000}"/>
    <cellStyle name="40 % - Akzent3 3 2 3 5 4" xfId="24791" xr:uid="{00000000-0005-0000-0000-00002C560000}"/>
    <cellStyle name="40 % - Akzent3 3 2 3 6" xfId="11034" xr:uid="{00000000-0005-0000-0000-00002D560000}"/>
    <cellStyle name="40 % - Akzent3 3 2 3 6 2" xfId="11035" xr:uid="{00000000-0005-0000-0000-00002E560000}"/>
    <cellStyle name="40 % - Akzent3 3 2 3 6 2 2" xfId="11036" xr:uid="{00000000-0005-0000-0000-00002F560000}"/>
    <cellStyle name="40 % - Akzent3 3 2 3 6 2 2 2" xfId="41687" xr:uid="{00000000-0005-0000-0000-000030560000}"/>
    <cellStyle name="40 % - Akzent3 3 2 3 6 2 3" xfId="30866" xr:uid="{00000000-0005-0000-0000-000031560000}"/>
    <cellStyle name="40 % - Akzent3 3 2 3 6 3" xfId="11037" xr:uid="{00000000-0005-0000-0000-000032560000}"/>
    <cellStyle name="40 % - Akzent3 3 2 3 6 3 2" xfId="36287" xr:uid="{00000000-0005-0000-0000-000033560000}"/>
    <cellStyle name="40 % - Akzent3 3 2 3 6 4" xfId="25465" xr:uid="{00000000-0005-0000-0000-000034560000}"/>
    <cellStyle name="40 % - Akzent3 3 2 3 7" xfId="11038" xr:uid="{00000000-0005-0000-0000-000035560000}"/>
    <cellStyle name="40 % - Akzent3 3 2 3 7 2" xfId="11039" xr:uid="{00000000-0005-0000-0000-000036560000}"/>
    <cellStyle name="40 % - Akzent3 3 2 3 7 2 2" xfId="11040" xr:uid="{00000000-0005-0000-0000-000037560000}"/>
    <cellStyle name="40 % - Akzent3 3 2 3 7 2 2 2" xfId="42361" xr:uid="{00000000-0005-0000-0000-000038560000}"/>
    <cellStyle name="40 % - Akzent3 3 2 3 7 2 3" xfId="31540" xr:uid="{00000000-0005-0000-0000-000039560000}"/>
    <cellStyle name="40 % - Akzent3 3 2 3 7 3" xfId="11041" xr:uid="{00000000-0005-0000-0000-00003A560000}"/>
    <cellStyle name="40 % - Akzent3 3 2 3 7 3 2" xfId="36961" xr:uid="{00000000-0005-0000-0000-00003B560000}"/>
    <cellStyle name="40 % - Akzent3 3 2 3 7 4" xfId="26139" xr:uid="{00000000-0005-0000-0000-00003C560000}"/>
    <cellStyle name="40 % - Akzent3 3 2 3 8" xfId="11042" xr:uid="{00000000-0005-0000-0000-00003D560000}"/>
    <cellStyle name="40 % - Akzent3 3 2 3 8 2" xfId="11043" xr:uid="{00000000-0005-0000-0000-00003E560000}"/>
    <cellStyle name="40 % - Akzent3 3 2 3 8 2 2" xfId="11044" xr:uid="{00000000-0005-0000-0000-00003F560000}"/>
    <cellStyle name="40 % - Akzent3 3 2 3 8 2 2 2" xfId="43054" xr:uid="{00000000-0005-0000-0000-000040560000}"/>
    <cellStyle name="40 % - Akzent3 3 2 3 8 2 3" xfId="32233" xr:uid="{00000000-0005-0000-0000-000041560000}"/>
    <cellStyle name="40 % - Akzent3 3 2 3 8 3" xfId="11045" xr:uid="{00000000-0005-0000-0000-000042560000}"/>
    <cellStyle name="40 % - Akzent3 3 2 3 8 3 2" xfId="37653" xr:uid="{00000000-0005-0000-0000-000043560000}"/>
    <cellStyle name="40 % - Akzent3 3 2 3 8 4" xfId="26832" xr:uid="{00000000-0005-0000-0000-000044560000}"/>
    <cellStyle name="40 % - Akzent3 3 2 3 9" xfId="11046" xr:uid="{00000000-0005-0000-0000-000045560000}"/>
    <cellStyle name="40 % - Akzent3 3 2 3 9 2" xfId="11047" xr:uid="{00000000-0005-0000-0000-000046560000}"/>
    <cellStyle name="40 % - Akzent3 3 2 3 9 2 2" xfId="38329" xr:uid="{00000000-0005-0000-0000-000047560000}"/>
    <cellStyle name="40 % - Akzent3 3 2 3 9 3" xfId="27508" xr:uid="{00000000-0005-0000-0000-000048560000}"/>
    <cellStyle name="40 % - Akzent3 3 2 4" xfId="11048" xr:uid="{00000000-0005-0000-0000-000049560000}"/>
    <cellStyle name="40 % - Akzent3 3 2 4 10" xfId="11049" xr:uid="{00000000-0005-0000-0000-00004A560000}"/>
    <cellStyle name="40 % - Akzent3 3 2 4 10 2" xfId="33060" xr:uid="{00000000-0005-0000-0000-00004B560000}"/>
    <cellStyle name="40 % - Akzent3 3 2 4 11" xfId="22238" xr:uid="{00000000-0005-0000-0000-00004C560000}"/>
    <cellStyle name="40 % - Akzent3 3 2 4 2" xfId="11050" xr:uid="{00000000-0005-0000-0000-00004D560000}"/>
    <cellStyle name="40 % - Akzent3 3 2 4 2 2" xfId="11051" xr:uid="{00000000-0005-0000-0000-00004E560000}"/>
    <cellStyle name="40 % - Akzent3 3 2 4 2 2 2" xfId="11052" xr:uid="{00000000-0005-0000-0000-00004F560000}"/>
    <cellStyle name="40 % - Akzent3 3 2 4 2 2 2 2" xfId="39138" xr:uid="{00000000-0005-0000-0000-000050560000}"/>
    <cellStyle name="40 % - Akzent3 3 2 4 2 2 3" xfId="28317" xr:uid="{00000000-0005-0000-0000-000051560000}"/>
    <cellStyle name="40 % - Akzent3 3 2 4 2 3" xfId="11053" xr:uid="{00000000-0005-0000-0000-000052560000}"/>
    <cellStyle name="40 % - Akzent3 3 2 4 2 3 2" xfId="33738" xr:uid="{00000000-0005-0000-0000-000053560000}"/>
    <cellStyle name="40 % - Akzent3 3 2 4 2 4" xfId="22916" xr:uid="{00000000-0005-0000-0000-000054560000}"/>
    <cellStyle name="40 % - Akzent3 3 2 4 3" xfId="11054" xr:uid="{00000000-0005-0000-0000-000055560000}"/>
    <cellStyle name="40 % - Akzent3 3 2 4 3 2" xfId="11055" xr:uid="{00000000-0005-0000-0000-000056560000}"/>
    <cellStyle name="40 % - Akzent3 3 2 4 3 2 2" xfId="11056" xr:uid="{00000000-0005-0000-0000-000057560000}"/>
    <cellStyle name="40 % - Akzent3 3 2 4 3 2 2 2" xfId="39796" xr:uid="{00000000-0005-0000-0000-000058560000}"/>
    <cellStyle name="40 % - Akzent3 3 2 4 3 2 3" xfId="28975" xr:uid="{00000000-0005-0000-0000-000059560000}"/>
    <cellStyle name="40 % - Akzent3 3 2 4 3 3" xfId="11057" xr:uid="{00000000-0005-0000-0000-00005A560000}"/>
    <cellStyle name="40 % - Akzent3 3 2 4 3 3 2" xfId="34396" xr:uid="{00000000-0005-0000-0000-00005B560000}"/>
    <cellStyle name="40 % - Akzent3 3 2 4 3 4" xfId="23574" xr:uid="{00000000-0005-0000-0000-00005C560000}"/>
    <cellStyle name="40 % - Akzent3 3 2 4 4" xfId="11058" xr:uid="{00000000-0005-0000-0000-00005D560000}"/>
    <cellStyle name="40 % - Akzent3 3 2 4 4 2" xfId="11059" xr:uid="{00000000-0005-0000-0000-00005E560000}"/>
    <cellStyle name="40 % - Akzent3 3 2 4 4 2 2" xfId="11060" xr:uid="{00000000-0005-0000-0000-00005F560000}"/>
    <cellStyle name="40 % - Akzent3 3 2 4 4 2 2 2" xfId="40470" xr:uid="{00000000-0005-0000-0000-000060560000}"/>
    <cellStyle name="40 % - Akzent3 3 2 4 4 2 3" xfId="29649" xr:uid="{00000000-0005-0000-0000-000061560000}"/>
    <cellStyle name="40 % - Akzent3 3 2 4 4 3" xfId="11061" xr:uid="{00000000-0005-0000-0000-000062560000}"/>
    <cellStyle name="40 % - Akzent3 3 2 4 4 3 2" xfId="35070" xr:uid="{00000000-0005-0000-0000-000063560000}"/>
    <cellStyle name="40 % - Akzent3 3 2 4 4 4" xfId="24248" xr:uid="{00000000-0005-0000-0000-000064560000}"/>
    <cellStyle name="40 % - Akzent3 3 2 4 5" xfId="11062" xr:uid="{00000000-0005-0000-0000-000065560000}"/>
    <cellStyle name="40 % - Akzent3 3 2 4 5 2" xfId="11063" xr:uid="{00000000-0005-0000-0000-000066560000}"/>
    <cellStyle name="40 % - Akzent3 3 2 4 5 2 2" xfId="11064" xr:uid="{00000000-0005-0000-0000-000067560000}"/>
    <cellStyle name="40 % - Akzent3 3 2 4 5 2 2 2" xfId="41144" xr:uid="{00000000-0005-0000-0000-000068560000}"/>
    <cellStyle name="40 % - Akzent3 3 2 4 5 2 3" xfId="30323" xr:uid="{00000000-0005-0000-0000-000069560000}"/>
    <cellStyle name="40 % - Akzent3 3 2 4 5 3" xfId="11065" xr:uid="{00000000-0005-0000-0000-00006A560000}"/>
    <cellStyle name="40 % - Akzent3 3 2 4 5 3 2" xfId="35744" xr:uid="{00000000-0005-0000-0000-00006B560000}"/>
    <cellStyle name="40 % - Akzent3 3 2 4 5 4" xfId="24922" xr:uid="{00000000-0005-0000-0000-00006C560000}"/>
    <cellStyle name="40 % - Akzent3 3 2 4 6" xfId="11066" xr:uid="{00000000-0005-0000-0000-00006D560000}"/>
    <cellStyle name="40 % - Akzent3 3 2 4 6 2" xfId="11067" xr:uid="{00000000-0005-0000-0000-00006E560000}"/>
    <cellStyle name="40 % - Akzent3 3 2 4 6 2 2" xfId="11068" xr:uid="{00000000-0005-0000-0000-00006F560000}"/>
    <cellStyle name="40 % - Akzent3 3 2 4 6 2 2 2" xfId="41818" xr:uid="{00000000-0005-0000-0000-000070560000}"/>
    <cellStyle name="40 % - Akzent3 3 2 4 6 2 3" xfId="30997" xr:uid="{00000000-0005-0000-0000-000071560000}"/>
    <cellStyle name="40 % - Akzent3 3 2 4 6 3" xfId="11069" xr:uid="{00000000-0005-0000-0000-000072560000}"/>
    <cellStyle name="40 % - Akzent3 3 2 4 6 3 2" xfId="36418" xr:uid="{00000000-0005-0000-0000-000073560000}"/>
    <cellStyle name="40 % - Akzent3 3 2 4 6 4" xfId="25596" xr:uid="{00000000-0005-0000-0000-000074560000}"/>
    <cellStyle name="40 % - Akzent3 3 2 4 7" xfId="11070" xr:uid="{00000000-0005-0000-0000-000075560000}"/>
    <cellStyle name="40 % - Akzent3 3 2 4 7 2" xfId="11071" xr:uid="{00000000-0005-0000-0000-000076560000}"/>
    <cellStyle name="40 % - Akzent3 3 2 4 7 2 2" xfId="11072" xr:uid="{00000000-0005-0000-0000-000077560000}"/>
    <cellStyle name="40 % - Akzent3 3 2 4 7 2 2 2" xfId="42492" xr:uid="{00000000-0005-0000-0000-000078560000}"/>
    <cellStyle name="40 % - Akzent3 3 2 4 7 2 3" xfId="31671" xr:uid="{00000000-0005-0000-0000-000079560000}"/>
    <cellStyle name="40 % - Akzent3 3 2 4 7 3" xfId="11073" xr:uid="{00000000-0005-0000-0000-00007A560000}"/>
    <cellStyle name="40 % - Akzent3 3 2 4 7 3 2" xfId="37092" xr:uid="{00000000-0005-0000-0000-00007B560000}"/>
    <cellStyle name="40 % - Akzent3 3 2 4 7 4" xfId="26270" xr:uid="{00000000-0005-0000-0000-00007C560000}"/>
    <cellStyle name="40 % - Akzent3 3 2 4 8" xfId="11074" xr:uid="{00000000-0005-0000-0000-00007D560000}"/>
    <cellStyle name="40 % - Akzent3 3 2 4 8 2" xfId="11075" xr:uid="{00000000-0005-0000-0000-00007E560000}"/>
    <cellStyle name="40 % - Akzent3 3 2 4 8 2 2" xfId="11076" xr:uid="{00000000-0005-0000-0000-00007F560000}"/>
    <cellStyle name="40 % - Akzent3 3 2 4 8 2 2 2" xfId="43185" xr:uid="{00000000-0005-0000-0000-000080560000}"/>
    <cellStyle name="40 % - Akzent3 3 2 4 8 2 3" xfId="32364" xr:uid="{00000000-0005-0000-0000-000081560000}"/>
    <cellStyle name="40 % - Akzent3 3 2 4 8 3" xfId="11077" xr:uid="{00000000-0005-0000-0000-000082560000}"/>
    <cellStyle name="40 % - Akzent3 3 2 4 8 3 2" xfId="37784" xr:uid="{00000000-0005-0000-0000-000083560000}"/>
    <cellStyle name="40 % - Akzent3 3 2 4 8 4" xfId="26963" xr:uid="{00000000-0005-0000-0000-000084560000}"/>
    <cellStyle name="40 % - Akzent3 3 2 4 9" xfId="11078" xr:uid="{00000000-0005-0000-0000-000085560000}"/>
    <cellStyle name="40 % - Akzent3 3 2 4 9 2" xfId="11079" xr:uid="{00000000-0005-0000-0000-000086560000}"/>
    <cellStyle name="40 % - Akzent3 3 2 4 9 2 2" xfId="38460" xr:uid="{00000000-0005-0000-0000-000087560000}"/>
    <cellStyle name="40 % - Akzent3 3 2 4 9 3" xfId="27639" xr:uid="{00000000-0005-0000-0000-000088560000}"/>
    <cellStyle name="40 % - Akzent3 3 2 5" xfId="11080" xr:uid="{00000000-0005-0000-0000-000089560000}"/>
    <cellStyle name="40 % - Akzent3 3 2 5 2" xfId="11081" xr:uid="{00000000-0005-0000-0000-00008A560000}"/>
    <cellStyle name="40 % - Akzent3 3 2 5 2 2" xfId="11082" xr:uid="{00000000-0005-0000-0000-00008B560000}"/>
    <cellStyle name="40 % - Akzent3 3 2 5 2 2 2" xfId="38743" xr:uid="{00000000-0005-0000-0000-00008C560000}"/>
    <cellStyle name="40 % - Akzent3 3 2 5 2 3" xfId="27922" xr:uid="{00000000-0005-0000-0000-00008D560000}"/>
    <cellStyle name="40 % - Akzent3 3 2 5 3" xfId="11083" xr:uid="{00000000-0005-0000-0000-00008E560000}"/>
    <cellStyle name="40 % - Akzent3 3 2 5 3 2" xfId="33343" xr:uid="{00000000-0005-0000-0000-00008F560000}"/>
    <cellStyle name="40 % - Akzent3 3 2 5 4" xfId="22521" xr:uid="{00000000-0005-0000-0000-000090560000}"/>
    <cellStyle name="40 % - Akzent3 3 2 6" xfId="11084" xr:uid="{00000000-0005-0000-0000-000091560000}"/>
    <cellStyle name="40 % - Akzent3 3 2 6 2" xfId="11085" xr:uid="{00000000-0005-0000-0000-000092560000}"/>
    <cellStyle name="40 % - Akzent3 3 2 6 2 2" xfId="11086" xr:uid="{00000000-0005-0000-0000-000093560000}"/>
    <cellStyle name="40 % - Akzent3 3 2 6 2 2 2" xfId="39401" xr:uid="{00000000-0005-0000-0000-000094560000}"/>
    <cellStyle name="40 % - Akzent3 3 2 6 2 3" xfId="28580" xr:uid="{00000000-0005-0000-0000-000095560000}"/>
    <cellStyle name="40 % - Akzent3 3 2 6 3" xfId="11087" xr:uid="{00000000-0005-0000-0000-000096560000}"/>
    <cellStyle name="40 % - Akzent3 3 2 6 3 2" xfId="34001" xr:uid="{00000000-0005-0000-0000-000097560000}"/>
    <cellStyle name="40 % - Akzent3 3 2 6 4" xfId="23179" xr:uid="{00000000-0005-0000-0000-000098560000}"/>
    <cellStyle name="40 % - Akzent3 3 2 7" xfId="11088" xr:uid="{00000000-0005-0000-0000-000099560000}"/>
    <cellStyle name="40 % - Akzent3 3 2 7 2" xfId="11089" xr:uid="{00000000-0005-0000-0000-00009A560000}"/>
    <cellStyle name="40 % - Akzent3 3 2 7 2 2" xfId="11090" xr:uid="{00000000-0005-0000-0000-00009B560000}"/>
    <cellStyle name="40 % - Akzent3 3 2 7 2 2 2" xfId="40075" xr:uid="{00000000-0005-0000-0000-00009C560000}"/>
    <cellStyle name="40 % - Akzent3 3 2 7 2 3" xfId="29254" xr:uid="{00000000-0005-0000-0000-00009D560000}"/>
    <cellStyle name="40 % - Akzent3 3 2 7 3" xfId="11091" xr:uid="{00000000-0005-0000-0000-00009E560000}"/>
    <cellStyle name="40 % - Akzent3 3 2 7 3 2" xfId="34675" xr:uid="{00000000-0005-0000-0000-00009F560000}"/>
    <cellStyle name="40 % - Akzent3 3 2 7 4" xfId="23853" xr:uid="{00000000-0005-0000-0000-0000A0560000}"/>
    <cellStyle name="40 % - Akzent3 3 2 8" xfId="11092" xr:uid="{00000000-0005-0000-0000-0000A1560000}"/>
    <cellStyle name="40 % - Akzent3 3 2 8 2" xfId="11093" xr:uid="{00000000-0005-0000-0000-0000A2560000}"/>
    <cellStyle name="40 % - Akzent3 3 2 8 2 2" xfId="11094" xr:uid="{00000000-0005-0000-0000-0000A3560000}"/>
    <cellStyle name="40 % - Akzent3 3 2 8 2 2 2" xfId="40749" xr:uid="{00000000-0005-0000-0000-0000A4560000}"/>
    <cellStyle name="40 % - Akzent3 3 2 8 2 3" xfId="29928" xr:uid="{00000000-0005-0000-0000-0000A5560000}"/>
    <cellStyle name="40 % - Akzent3 3 2 8 3" xfId="11095" xr:uid="{00000000-0005-0000-0000-0000A6560000}"/>
    <cellStyle name="40 % - Akzent3 3 2 8 3 2" xfId="35349" xr:uid="{00000000-0005-0000-0000-0000A7560000}"/>
    <cellStyle name="40 % - Akzent3 3 2 8 4" xfId="24527" xr:uid="{00000000-0005-0000-0000-0000A8560000}"/>
    <cellStyle name="40 % - Akzent3 3 2 9" xfId="11096" xr:uid="{00000000-0005-0000-0000-0000A9560000}"/>
    <cellStyle name="40 % - Akzent3 3 2 9 2" xfId="11097" xr:uid="{00000000-0005-0000-0000-0000AA560000}"/>
    <cellStyle name="40 % - Akzent3 3 2 9 2 2" xfId="11098" xr:uid="{00000000-0005-0000-0000-0000AB560000}"/>
    <cellStyle name="40 % - Akzent3 3 2 9 2 2 2" xfId="41423" xr:uid="{00000000-0005-0000-0000-0000AC560000}"/>
    <cellStyle name="40 % - Akzent3 3 2 9 2 3" xfId="30602" xr:uid="{00000000-0005-0000-0000-0000AD560000}"/>
    <cellStyle name="40 % - Akzent3 3 2 9 3" xfId="11099" xr:uid="{00000000-0005-0000-0000-0000AE560000}"/>
    <cellStyle name="40 % - Akzent3 3 2 9 3 2" xfId="36023" xr:uid="{00000000-0005-0000-0000-0000AF560000}"/>
    <cellStyle name="40 % - Akzent3 3 2 9 4" xfId="25201" xr:uid="{00000000-0005-0000-0000-0000B0560000}"/>
    <cellStyle name="40 % - Akzent3 3 3" xfId="11100" xr:uid="{00000000-0005-0000-0000-0000B1560000}"/>
    <cellStyle name="40 % - Akzent3 3 3 10" xfId="11101" xr:uid="{00000000-0005-0000-0000-0000B2560000}"/>
    <cellStyle name="40 % - Akzent3 3 3 10 2" xfId="11102" xr:uid="{00000000-0005-0000-0000-0000B3560000}"/>
    <cellStyle name="40 % - Akzent3 3 3 10 2 2" xfId="38132" xr:uid="{00000000-0005-0000-0000-0000B4560000}"/>
    <cellStyle name="40 % - Akzent3 3 3 10 3" xfId="27311" xr:uid="{00000000-0005-0000-0000-0000B5560000}"/>
    <cellStyle name="40 % - Akzent3 3 3 11" xfId="11103" xr:uid="{00000000-0005-0000-0000-0000B6560000}"/>
    <cellStyle name="40 % - Akzent3 3 3 11 2" xfId="32732" xr:uid="{00000000-0005-0000-0000-0000B7560000}"/>
    <cellStyle name="40 % - Akzent3 3 3 12" xfId="21910" xr:uid="{00000000-0005-0000-0000-0000B8560000}"/>
    <cellStyle name="40 % - Akzent3 3 3 2" xfId="11104" xr:uid="{00000000-0005-0000-0000-0000B9560000}"/>
    <cellStyle name="40 % - Akzent3 3 3 2 10" xfId="11105" xr:uid="{00000000-0005-0000-0000-0000BA560000}"/>
    <cellStyle name="40 % - Akzent3 3 3 2 10 2" xfId="33127" xr:uid="{00000000-0005-0000-0000-0000BB560000}"/>
    <cellStyle name="40 % - Akzent3 3 3 2 11" xfId="22305" xr:uid="{00000000-0005-0000-0000-0000BC560000}"/>
    <cellStyle name="40 % - Akzent3 3 3 2 2" xfId="11106" xr:uid="{00000000-0005-0000-0000-0000BD560000}"/>
    <cellStyle name="40 % - Akzent3 3 3 2 2 2" xfId="11107" xr:uid="{00000000-0005-0000-0000-0000BE560000}"/>
    <cellStyle name="40 % - Akzent3 3 3 2 2 2 2" xfId="11108" xr:uid="{00000000-0005-0000-0000-0000BF560000}"/>
    <cellStyle name="40 % - Akzent3 3 3 2 2 2 2 2" xfId="39205" xr:uid="{00000000-0005-0000-0000-0000C0560000}"/>
    <cellStyle name="40 % - Akzent3 3 3 2 2 2 3" xfId="28384" xr:uid="{00000000-0005-0000-0000-0000C1560000}"/>
    <cellStyle name="40 % - Akzent3 3 3 2 2 3" xfId="11109" xr:uid="{00000000-0005-0000-0000-0000C2560000}"/>
    <cellStyle name="40 % - Akzent3 3 3 2 2 3 2" xfId="33805" xr:uid="{00000000-0005-0000-0000-0000C3560000}"/>
    <cellStyle name="40 % - Akzent3 3 3 2 2 4" xfId="22983" xr:uid="{00000000-0005-0000-0000-0000C4560000}"/>
    <cellStyle name="40 % - Akzent3 3 3 2 3" xfId="11110" xr:uid="{00000000-0005-0000-0000-0000C5560000}"/>
    <cellStyle name="40 % - Akzent3 3 3 2 3 2" xfId="11111" xr:uid="{00000000-0005-0000-0000-0000C6560000}"/>
    <cellStyle name="40 % - Akzent3 3 3 2 3 2 2" xfId="11112" xr:uid="{00000000-0005-0000-0000-0000C7560000}"/>
    <cellStyle name="40 % - Akzent3 3 3 2 3 2 2 2" xfId="39863" xr:uid="{00000000-0005-0000-0000-0000C8560000}"/>
    <cellStyle name="40 % - Akzent3 3 3 2 3 2 3" xfId="29042" xr:uid="{00000000-0005-0000-0000-0000C9560000}"/>
    <cellStyle name="40 % - Akzent3 3 3 2 3 3" xfId="11113" xr:uid="{00000000-0005-0000-0000-0000CA560000}"/>
    <cellStyle name="40 % - Akzent3 3 3 2 3 3 2" xfId="34463" xr:uid="{00000000-0005-0000-0000-0000CB560000}"/>
    <cellStyle name="40 % - Akzent3 3 3 2 3 4" xfId="23641" xr:uid="{00000000-0005-0000-0000-0000CC560000}"/>
    <cellStyle name="40 % - Akzent3 3 3 2 4" xfId="11114" xr:uid="{00000000-0005-0000-0000-0000CD560000}"/>
    <cellStyle name="40 % - Akzent3 3 3 2 4 2" xfId="11115" xr:uid="{00000000-0005-0000-0000-0000CE560000}"/>
    <cellStyle name="40 % - Akzent3 3 3 2 4 2 2" xfId="11116" xr:uid="{00000000-0005-0000-0000-0000CF560000}"/>
    <cellStyle name="40 % - Akzent3 3 3 2 4 2 2 2" xfId="40537" xr:uid="{00000000-0005-0000-0000-0000D0560000}"/>
    <cellStyle name="40 % - Akzent3 3 3 2 4 2 3" xfId="29716" xr:uid="{00000000-0005-0000-0000-0000D1560000}"/>
    <cellStyle name="40 % - Akzent3 3 3 2 4 3" xfId="11117" xr:uid="{00000000-0005-0000-0000-0000D2560000}"/>
    <cellStyle name="40 % - Akzent3 3 3 2 4 3 2" xfId="35137" xr:uid="{00000000-0005-0000-0000-0000D3560000}"/>
    <cellStyle name="40 % - Akzent3 3 3 2 4 4" xfId="24315" xr:uid="{00000000-0005-0000-0000-0000D4560000}"/>
    <cellStyle name="40 % - Akzent3 3 3 2 5" xfId="11118" xr:uid="{00000000-0005-0000-0000-0000D5560000}"/>
    <cellStyle name="40 % - Akzent3 3 3 2 5 2" xfId="11119" xr:uid="{00000000-0005-0000-0000-0000D6560000}"/>
    <cellStyle name="40 % - Akzent3 3 3 2 5 2 2" xfId="11120" xr:uid="{00000000-0005-0000-0000-0000D7560000}"/>
    <cellStyle name="40 % - Akzent3 3 3 2 5 2 2 2" xfId="41211" xr:uid="{00000000-0005-0000-0000-0000D8560000}"/>
    <cellStyle name="40 % - Akzent3 3 3 2 5 2 3" xfId="30390" xr:uid="{00000000-0005-0000-0000-0000D9560000}"/>
    <cellStyle name="40 % - Akzent3 3 3 2 5 3" xfId="11121" xr:uid="{00000000-0005-0000-0000-0000DA560000}"/>
    <cellStyle name="40 % - Akzent3 3 3 2 5 3 2" xfId="35811" xr:uid="{00000000-0005-0000-0000-0000DB560000}"/>
    <cellStyle name="40 % - Akzent3 3 3 2 5 4" xfId="24989" xr:uid="{00000000-0005-0000-0000-0000DC560000}"/>
    <cellStyle name="40 % - Akzent3 3 3 2 6" xfId="11122" xr:uid="{00000000-0005-0000-0000-0000DD560000}"/>
    <cellStyle name="40 % - Akzent3 3 3 2 6 2" xfId="11123" xr:uid="{00000000-0005-0000-0000-0000DE560000}"/>
    <cellStyle name="40 % - Akzent3 3 3 2 6 2 2" xfId="11124" xr:uid="{00000000-0005-0000-0000-0000DF560000}"/>
    <cellStyle name="40 % - Akzent3 3 3 2 6 2 2 2" xfId="41885" xr:uid="{00000000-0005-0000-0000-0000E0560000}"/>
    <cellStyle name="40 % - Akzent3 3 3 2 6 2 3" xfId="31064" xr:uid="{00000000-0005-0000-0000-0000E1560000}"/>
    <cellStyle name="40 % - Akzent3 3 3 2 6 3" xfId="11125" xr:uid="{00000000-0005-0000-0000-0000E2560000}"/>
    <cellStyle name="40 % - Akzent3 3 3 2 6 3 2" xfId="36485" xr:uid="{00000000-0005-0000-0000-0000E3560000}"/>
    <cellStyle name="40 % - Akzent3 3 3 2 6 4" xfId="25663" xr:uid="{00000000-0005-0000-0000-0000E4560000}"/>
    <cellStyle name="40 % - Akzent3 3 3 2 7" xfId="11126" xr:uid="{00000000-0005-0000-0000-0000E5560000}"/>
    <cellStyle name="40 % - Akzent3 3 3 2 7 2" xfId="11127" xr:uid="{00000000-0005-0000-0000-0000E6560000}"/>
    <cellStyle name="40 % - Akzent3 3 3 2 7 2 2" xfId="11128" xr:uid="{00000000-0005-0000-0000-0000E7560000}"/>
    <cellStyle name="40 % - Akzent3 3 3 2 7 2 2 2" xfId="42559" xr:uid="{00000000-0005-0000-0000-0000E8560000}"/>
    <cellStyle name="40 % - Akzent3 3 3 2 7 2 3" xfId="31738" xr:uid="{00000000-0005-0000-0000-0000E9560000}"/>
    <cellStyle name="40 % - Akzent3 3 3 2 7 3" xfId="11129" xr:uid="{00000000-0005-0000-0000-0000EA560000}"/>
    <cellStyle name="40 % - Akzent3 3 3 2 7 3 2" xfId="37159" xr:uid="{00000000-0005-0000-0000-0000EB560000}"/>
    <cellStyle name="40 % - Akzent3 3 3 2 7 4" xfId="26337" xr:uid="{00000000-0005-0000-0000-0000EC560000}"/>
    <cellStyle name="40 % - Akzent3 3 3 2 8" xfId="11130" xr:uid="{00000000-0005-0000-0000-0000ED560000}"/>
    <cellStyle name="40 % - Akzent3 3 3 2 8 2" xfId="11131" xr:uid="{00000000-0005-0000-0000-0000EE560000}"/>
    <cellStyle name="40 % - Akzent3 3 3 2 8 2 2" xfId="11132" xr:uid="{00000000-0005-0000-0000-0000EF560000}"/>
    <cellStyle name="40 % - Akzent3 3 3 2 8 2 2 2" xfId="43252" xr:uid="{00000000-0005-0000-0000-0000F0560000}"/>
    <cellStyle name="40 % - Akzent3 3 3 2 8 2 3" xfId="32431" xr:uid="{00000000-0005-0000-0000-0000F1560000}"/>
    <cellStyle name="40 % - Akzent3 3 3 2 8 3" xfId="11133" xr:uid="{00000000-0005-0000-0000-0000F2560000}"/>
    <cellStyle name="40 % - Akzent3 3 3 2 8 3 2" xfId="37851" xr:uid="{00000000-0005-0000-0000-0000F3560000}"/>
    <cellStyle name="40 % - Akzent3 3 3 2 8 4" xfId="27030" xr:uid="{00000000-0005-0000-0000-0000F4560000}"/>
    <cellStyle name="40 % - Akzent3 3 3 2 9" xfId="11134" xr:uid="{00000000-0005-0000-0000-0000F5560000}"/>
    <cellStyle name="40 % - Akzent3 3 3 2 9 2" xfId="11135" xr:uid="{00000000-0005-0000-0000-0000F6560000}"/>
    <cellStyle name="40 % - Akzent3 3 3 2 9 2 2" xfId="38527" xr:uid="{00000000-0005-0000-0000-0000F7560000}"/>
    <cellStyle name="40 % - Akzent3 3 3 2 9 3" xfId="27706" xr:uid="{00000000-0005-0000-0000-0000F8560000}"/>
    <cellStyle name="40 % - Akzent3 3 3 3" xfId="11136" xr:uid="{00000000-0005-0000-0000-0000F9560000}"/>
    <cellStyle name="40 % - Akzent3 3 3 3 2" xfId="11137" xr:uid="{00000000-0005-0000-0000-0000FA560000}"/>
    <cellStyle name="40 % - Akzent3 3 3 3 2 2" xfId="11138" xr:uid="{00000000-0005-0000-0000-0000FB560000}"/>
    <cellStyle name="40 % - Akzent3 3 3 3 2 2 2" xfId="38810" xr:uid="{00000000-0005-0000-0000-0000FC560000}"/>
    <cellStyle name="40 % - Akzent3 3 3 3 2 3" xfId="27989" xr:uid="{00000000-0005-0000-0000-0000FD560000}"/>
    <cellStyle name="40 % - Akzent3 3 3 3 3" xfId="11139" xr:uid="{00000000-0005-0000-0000-0000FE560000}"/>
    <cellStyle name="40 % - Akzent3 3 3 3 3 2" xfId="33410" xr:uid="{00000000-0005-0000-0000-0000FF560000}"/>
    <cellStyle name="40 % - Akzent3 3 3 3 4" xfId="22588" xr:uid="{00000000-0005-0000-0000-000000570000}"/>
    <cellStyle name="40 % - Akzent3 3 3 4" xfId="11140" xr:uid="{00000000-0005-0000-0000-000001570000}"/>
    <cellStyle name="40 % - Akzent3 3 3 4 2" xfId="11141" xr:uid="{00000000-0005-0000-0000-000002570000}"/>
    <cellStyle name="40 % - Akzent3 3 3 4 2 2" xfId="11142" xr:uid="{00000000-0005-0000-0000-000003570000}"/>
    <cellStyle name="40 % - Akzent3 3 3 4 2 2 2" xfId="39468" xr:uid="{00000000-0005-0000-0000-000004570000}"/>
    <cellStyle name="40 % - Akzent3 3 3 4 2 3" xfId="28647" xr:uid="{00000000-0005-0000-0000-000005570000}"/>
    <cellStyle name="40 % - Akzent3 3 3 4 3" xfId="11143" xr:uid="{00000000-0005-0000-0000-000006570000}"/>
    <cellStyle name="40 % - Akzent3 3 3 4 3 2" xfId="34068" xr:uid="{00000000-0005-0000-0000-000007570000}"/>
    <cellStyle name="40 % - Akzent3 3 3 4 4" xfId="23246" xr:uid="{00000000-0005-0000-0000-000008570000}"/>
    <cellStyle name="40 % - Akzent3 3 3 5" xfId="11144" xr:uid="{00000000-0005-0000-0000-000009570000}"/>
    <cellStyle name="40 % - Akzent3 3 3 5 2" xfId="11145" xr:uid="{00000000-0005-0000-0000-00000A570000}"/>
    <cellStyle name="40 % - Akzent3 3 3 5 2 2" xfId="11146" xr:uid="{00000000-0005-0000-0000-00000B570000}"/>
    <cellStyle name="40 % - Akzent3 3 3 5 2 2 2" xfId="40142" xr:uid="{00000000-0005-0000-0000-00000C570000}"/>
    <cellStyle name="40 % - Akzent3 3 3 5 2 3" xfId="29321" xr:uid="{00000000-0005-0000-0000-00000D570000}"/>
    <cellStyle name="40 % - Akzent3 3 3 5 3" xfId="11147" xr:uid="{00000000-0005-0000-0000-00000E570000}"/>
    <cellStyle name="40 % - Akzent3 3 3 5 3 2" xfId="34742" xr:uid="{00000000-0005-0000-0000-00000F570000}"/>
    <cellStyle name="40 % - Akzent3 3 3 5 4" xfId="23920" xr:uid="{00000000-0005-0000-0000-000010570000}"/>
    <cellStyle name="40 % - Akzent3 3 3 6" xfId="11148" xr:uid="{00000000-0005-0000-0000-000011570000}"/>
    <cellStyle name="40 % - Akzent3 3 3 6 2" xfId="11149" xr:uid="{00000000-0005-0000-0000-000012570000}"/>
    <cellStyle name="40 % - Akzent3 3 3 6 2 2" xfId="11150" xr:uid="{00000000-0005-0000-0000-000013570000}"/>
    <cellStyle name="40 % - Akzent3 3 3 6 2 2 2" xfId="40816" xr:uid="{00000000-0005-0000-0000-000014570000}"/>
    <cellStyle name="40 % - Akzent3 3 3 6 2 3" xfId="29995" xr:uid="{00000000-0005-0000-0000-000015570000}"/>
    <cellStyle name="40 % - Akzent3 3 3 6 3" xfId="11151" xr:uid="{00000000-0005-0000-0000-000016570000}"/>
    <cellStyle name="40 % - Akzent3 3 3 6 3 2" xfId="35416" xr:uid="{00000000-0005-0000-0000-000017570000}"/>
    <cellStyle name="40 % - Akzent3 3 3 6 4" xfId="24594" xr:uid="{00000000-0005-0000-0000-000018570000}"/>
    <cellStyle name="40 % - Akzent3 3 3 7" xfId="11152" xr:uid="{00000000-0005-0000-0000-000019570000}"/>
    <cellStyle name="40 % - Akzent3 3 3 7 2" xfId="11153" xr:uid="{00000000-0005-0000-0000-00001A570000}"/>
    <cellStyle name="40 % - Akzent3 3 3 7 2 2" xfId="11154" xr:uid="{00000000-0005-0000-0000-00001B570000}"/>
    <cellStyle name="40 % - Akzent3 3 3 7 2 2 2" xfId="41490" xr:uid="{00000000-0005-0000-0000-00001C570000}"/>
    <cellStyle name="40 % - Akzent3 3 3 7 2 3" xfId="30669" xr:uid="{00000000-0005-0000-0000-00001D570000}"/>
    <cellStyle name="40 % - Akzent3 3 3 7 3" xfId="11155" xr:uid="{00000000-0005-0000-0000-00001E570000}"/>
    <cellStyle name="40 % - Akzent3 3 3 7 3 2" xfId="36090" xr:uid="{00000000-0005-0000-0000-00001F570000}"/>
    <cellStyle name="40 % - Akzent3 3 3 7 4" xfId="25268" xr:uid="{00000000-0005-0000-0000-000020570000}"/>
    <cellStyle name="40 % - Akzent3 3 3 8" xfId="11156" xr:uid="{00000000-0005-0000-0000-000021570000}"/>
    <cellStyle name="40 % - Akzent3 3 3 8 2" xfId="11157" xr:uid="{00000000-0005-0000-0000-000022570000}"/>
    <cellStyle name="40 % - Akzent3 3 3 8 2 2" xfId="11158" xr:uid="{00000000-0005-0000-0000-000023570000}"/>
    <cellStyle name="40 % - Akzent3 3 3 8 2 2 2" xfId="42164" xr:uid="{00000000-0005-0000-0000-000024570000}"/>
    <cellStyle name="40 % - Akzent3 3 3 8 2 3" xfId="31343" xr:uid="{00000000-0005-0000-0000-000025570000}"/>
    <cellStyle name="40 % - Akzent3 3 3 8 3" xfId="11159" xr:uid="{00000000-0005-0000-0000-000026570000}"/>
    <cellStyle name="40 % - Akzent3 3 3 8 3 2" xfId="36764" xr:uid="{00000000-0005-0000-0000-000027570000}"/>
    <cellStyle name="40 % - Akzent3 3 3 8 4" xfId="25942" xr:uid="{00000000-0005-0000-0000-000028570000}"/>
    <cellStyle name="40 % - Akzent3 3 3 9" xfId="11160" xr:uid="{00000000-0005-0000-0000-000029570000}"/>
    <cellStyle name="40 % - Akzent3 3 3 9 2" xfId="11161" xr:uid="{00000000-0005-0000-0000-00002A570000}"/>
    <cellStyle name="40 % - Akzent3 3 3 9 2 2" xfId="11162" xr:uid="{00000000-0005-0000-0000-00002B570000}"/>
    <cellStyle name="40 % - Akzent3 3 3 9 2 2 2" xfId="42857" xr:uid="{00000000-0005-0000-0000-00002C570000}"/>
    <cellStyle name="40 % - Akzent3 3 3 9 2 3" xfId="32036" xr:uid="{00000000-0005-0000-0000-00002D570000}"/>
    <cellStyle name="40 % - Akzent3 3 3 9 3" xfId="11163" xr:uid="{00000000-0005-0000-0000-00002E570000}"/>
    <cellStyle name="40 % - Akzent3 3 3 9 3 2" xfId="37456" xr:uid="{00000000-0005-0000-0000-00002F570000}"/>
    <cellStyle name="40 % - Akzent3 3 3 9 4" xfId="26635" xr:uid="{00000000-0005-0000-0000-000030570000}"/>
    <cellStyle name="40 % - Akzent3 3 4" xfId="11164" xr:uid="{00000000-0005-0000-0000-000031570000}"/>
    <cellStyle name="40 % - Akzent3 3 4 10" xfId="11165" xr:uid="{00000000-0005-0000-0000-000032570000}"/>
    <cellStyle name="40 % - Akzent3 3 4 10 2" xfId="32864" xr:uid="{00000000-0005-0000-0000-000033570000}"/>
    <cellStyle name="40 % - Akzent3 3 4 11" xfId="22042" xr:uid="{00000000-0005-0000-0000-000034570000}"/>
    <cellStyle name="40 % - Akzent3 3 4 2" xfId="11166" xr:uid="{00000000-0005-0000-0000-000035570000}"/>
    <cellStyle name="40 % - Akzent3 3 4 2 2" xfId="11167" xr:uid="{00000000-0005-0000-0000-000036570000}"/>
    <cellStyle name="40 % - Akzent3 3 4 2 2 2" xfId="11168" xr:uid="{00000000-0005-0000-0000-000037570000}"/>
    <cellStyle name="40 % - Akzent3 3 4 2 2 2 2" xfId="38942" xr:uid="{00000000-0005-0000-0000-000038570000}"/>
    <cellStyle name="40 % - Akzent3 3 4 2 2 3" xfId="28121" xr:uid="{00000000-0005-0000-0000-000039570000}"/>
    <cellStyle name="40 % - Akzent3 3 4 2 3" xfId="11169" xr:uid="{00000000-0005-0000-0000-00003A570000}"/>
    <cellStyle name="40 % - Akzent3 3 4 2 3 2" xfId="33542" xr:uid="{00000000-0005-0000-0000-00003B570000}"/>
    <cellStyle name="40 % - Akzent3 3 4 2 4" xfId="22720" xr:uid="{00000000-0005-0000-0000-00003C570000}"/>
    <cellStyle name="40 % - Akzent3 3 4 3" xfId="11170" xr:uid="{00000000-0005-0000-0000-00003D570000}"/>
    <cellStyle name="40 % - Akzent3 3 4 3 2" xfId="11171" xr:uid="{00000000-0005-0000-0000-00003E570000}"/>
    <cellStyle name="40 % - Akzent3 3 4 3 2 2" xfId="11172" xr:uid="{00000000-0005-0000-0000-00003F570000}"/>
    <cellStyle name="40 % - Akzent3 3 4 3 2 2 2" xfId="39600" xr:uid="{00000000-0005-0000-0000-000040570000}"/>
    <cellStyle name="40 % - Akzent3 3 4 3 2 3" xfId="28779" xr:uid="{00000000-0005-0000-0000-000041570000}"/>
    <cellStyle name="40 % - Akzent3 3 4 3 3" xfId="11173" xr:uid="{00000000-0005-0000-0000-000042570000}"/>
    <cellStyle name="40 % - Akzent3 3 4 3 3 2" xfId="34200" xr:uid="{00000000-0005-0000-0000-000043570000}"/>
    <cellStyle name="40 % - Akzent3 3 4 3 4" xfId="23378" xr:uid="{00000000-0005-0000-0000-000044570000}"/>
    <cellStyle name="40 % - Akzent3 3 4 4" xfId="11174" xr:uid="{00000000-0005-0000-0000-000045570000}"/>
    <cellStyle name="40 % - Akzent3 3 4 4 2" xfId="11175" xr:uid="{00000000-0005-0000-0000-000046570000}"/>
    <cellStyle name="40 % - Akzent3 3 4 4 2 2" xfId="11176" xr:uid="{00000000-0005-0000-0000-000047570000}"/>
    <cellStyle name="40 % - Akzent3 3 4 4 2 2 2" xfId="40274" xr:uid="{00000000-0005-0000-0000-000048570000}"/>
    <cellStyle name="40 % - Akzent3 3 4 4 2 3" xfId="29453" xr:uid="{00000000-0005-0000-0000-000049570000}"/>
    <cellStyle name="40 % - Akzent3 3 4 4 3" xfId="11177" xr:uid="{00000000-0005-0000-0000-00004A570000}"/>
    <cellStyle name="40 % - Akzent3 3 4 4 3 2" xfId="34874" xr:uid="{00000000-0005-0000-0000-00004B570000}"/>
    <cellStyle name="40 % - Akzent3 3 4 4 4" xfId="24052" xr:uid="{00000000-0005-0000-0000-00004C570000}"/>
    <cellStyle name="40 % - Akzent3 3 4 5" xfId="11178" xr:uid="{00000000-0005-0000-0000-00004D570000}"/>
    <cellStyle name="40 % - Akzent3 3 4 5 2" xfId="11179" xr:uid="{00000000-0005-0000-0000-00004E570000}"/>
    <cellStyle name="40 % - Akzent3 3 4 5 2 2" xfId="11180" xr:uid="{00000000-0005-0000-0000-00004F570000}"/>
    <cellStyle name="40 % - Akzent3 3 4 5 2 2 2" xfId="40948" xr:uid="{00000000-0005-0000-0000-000050570000}"/>
    <cellStyle name="40 % - Akzent3 3 4 5 2 3" xfId="30127" xr:uid="{00000000-0005-0000-0000-000051570000}"/>
    <cellStyle name="40 % - Akzent3 3 4 5 3" xfId="11181" xr:uid="{00000000-0005-0000-0000-000052570000}"/>
    <cellStyle name="40 % - Akzent3 3 4 5 3 2" xfId="35548" xr:uid="{00000000-0005-0000-0000-000053570000}"/>
    <cellStyle name="40 % - Akzent3 3 4 5 4" xfId="24726" xr:uid="{00000000-0005-0000-0000-000054570000}"/>
    <cellStyle name="40 % - Akzent3 3 4 6" xfId="11182" xr:uid="{00000000-0005-0000-0000-000055570000}"/>
    <cellStyle name="40 % - Akzent3 3 4 6 2" xfId="11183" xr:uid="{00000000-0005-0000-0000-000056570000}"/>
    <cellStyle name="40 % - Akzent3 3 4 6 2 2" xfId="11184" xr:uid="{00000000-0005-0000-0000-000057570000}"/>
    <cellStyle name="40 % - Akzent3 3 4 6 2 2 2" xfId="41622" xr:uid="{00000000-0005-0000-0000-000058570000}"/>
    <cellStyle name="40 % - Akzent3 3 4 6 2 3" xfId="30801" xr:uid="{00000000-0005-0000-0000-000059570000}"/>
    <cellStyle name="40 % - Akzent3 3 4 6 3" xfId="11185" xr:uid="{00000000-0005-0000-0000-00005A570000}"/>
    <cellStyle name="40 % - Akzent3 3 4 6 3 2" xfId="36222" xr:uid="{00000000-0005-0000-0000-00005B570000}"/>
    <cellStyle name="40 % - Akzent3 3 4 6 4" xfId="25400" xr:uid="{00000000-0005-0000-0000-00005C570000}"/>
    <cellStyle name="40 % - Akzent3 3 4 7" xfId="11186" xr:uid="{00000000-0005-0000-0000-00005D570000}"/>
    <cellStyle name="40 % - Akzent3 3 4 7 2" xfId="11187" xr:uid="{00000000-0005-0000-0000-00005E570000}"/>
    <cellStyle name="40 % - Akzent3 3 4 7 2 2" xfId="11188" xr:uid="{00000000-0005-0000-0000-00005F570000}"/>
    <cellStyle name="40 % - Akzent3 3 4 7 2 2 2" xfId="42296" xr:uid="{00000000-0005-0000-0000-000060570000}"/>
    <cellStyle name="40 % - Akzent3 3 4 7 2 3" xfId="31475" xr:uid="{00000000-0005-0000-0000-000061570000}"/>
    <cellStyle name="40 % - Akzent3 3 4 7 3" xfId="11189" xr:uid="{00000000-0005-0000-0000-000062570000}"/>
    <cellStyle name="40 % - Akzent3 3 4 7 3 2" xfId="36896" xr:uid="{00000000-0005-0000-0000-000063570000}"/>
    <cellStyle name="40 % - Akzent3 3 4 7 4" xfId="26074" xr:uid="{00000000-0005-0000-0000-000064570000}"/>
    <cellStyle name="40 % - Akzent3 3 4 8" xfId="11190" xr:uid="{00000000-0005-0000-0000-000065570000}"/>
    <cellStyle name="40 % - Akzent3 3 4 8 2" xfId="11191" xr:uid="{00000000-0005-0000-0000-000066570000}"/>
    <cellStyle name="40 % - Akzent3 3 4 8 2 2" xfId="11192" xr:uid="{00000000-0005-0000-0000-000067570000}"/>
    <cellStyle name="40 % - Akzent3 3 4 8 2 2 2" xfId="42989" xr:uid="{00000000-0005-0000-0000-000068570000}"/>
    <cellStyle name="40 % - Akzent3 3 4 8 2 3" xfId="32168" xr:uid="{00000000-0005-0000-0000-000069570000}"/>
    <cellStyle name="40 % - Akzent3 3 4 8 3" xfId="11193" xr:uid="{00000000-0005-0000-0000-00006A570000}"/>
    <cellStyle name="40 % - Akzent3 3 4 8 3 2" xfId="37588" xr:uid="{00000000-0005-0000-0000-00006B570000}"/>
    <cellStyle name="40 % - Akzent3 3 4 8 4" xfId="26767" xr:uid="{00000000-0005-0000-0000-00006C570000}"/>
    <cellStyle name="40 % - Akzent3 3 4 9" xfId="11194" xr:uid="{00000000-0005-0000-0000-00006D570000}"/>
    <cellStyle name="40 % - Akzent3 3 4 9 2" xfId="11195" xr:uid="{00000000-0005-0000-0000-00006E570000}"/>
    <cellStyle name="40 % - Akzent3 3 4 9 2 2" xfId="38264" xr:uid="{00000000-0005-0000-0000-00006F570000}"/>
    <cellStyle name="40 % - Akzent3 3 4 9 3" xfId="27443" xr:uid="{00000000-0005-0000-0000-000070570000}"/>
    <cellStyle name="40 % - Akzent3 3 5" xfId="11196" xr:uid="{00000000-0005-0000-0000-000071570000}"/>
    <cellStyle name="40 % - Akzent3 3 5 10" xfId="11197" xr:uid="{00000000-0005-0000-0000-000072570000}"/>
    <cellStyle name="40 % - Akzent3 3 5 10 2" xfId="32995" xr:uid="{00000000-0005-0000-0000-000073570000}"/>
    <cellStyle name="40 % - Akzent3 3 5 11" xfId="22173" xr:uid="{00000000-0005-0000-0000-000074570000}"/>
    <cellStyle name="40 % - Akzent3 3 5 2" xfId="11198" xr:uid="{00000000-0005-0000-0000-000075570000}"/>
    <cellStyle name="40 % - Akzent3 3 5 2 2" xfId="11199" xr:uid="{00000000-0005-0000-0000-000076570000}"/>
    <cellStyle name="40 % - Akzent3 3 5 2 2 2" xfId="11200" xr:uid="{00000000-0005-0000-0000-000077570000}"/>
    <cellStyle name="40 % - Akzent3 3 5 2 2 2 2" xfId="39073" xr:uid="{00000000-0005-0000-0000-000078570000}"/>
    <cellStyle name="40 % - Akzent3 3 5 2 2 3" xfId="28252" xr:uid="{00000000-0005-0000-0000-000079570000}"/>
    <cellStyle name="40 % - Akzent3 3 5 2 3" xfId="11201" xr:uid="{00000000-0005-0000-0000-00007A570000}"/>
    <cellStyle name="40 % - Akzent3 3 5 2 3 2" xfId="33673" xr:uid="{00000000-0005-0000-0000-00007B570000}"/>
    <cellStyle name="40 % - Akzent3 3 5 2 4" xfId="22851" xr:uid="{00000000-0005-0000-0000-00007C570000}"/>
    <cellStyle name="40 % - Akzent3 3 5 3" xfId="11202" xr:uid="{00000000-0005-0000-0000-00007D570000}"/>
    <cellStyle name="40 % - Akzent3 3 5 3 2" xfId="11203" xr:uid="{00000000-0005-0000-0000-00007E570000}"/>
    <cellStyle name="40 % - Akzent3 3 5 3 2 2" xfId="11204" xr:uid="{00000000-0005-0000-0000-00007F570000}"/>
    <cellStyle name="40 % - Akzent3 3 5 3 2 2 2" xfId="39731" xr:uid="{00000000-0005-0000-0000-000080570000}"/>
    <cellStyle name="40 % - Akzent3 3 5 3 2 3" xfId="28910" xr:uid="{00000000-0005-0000-0000-000081570000}"/>
    <cellStyle name="40 % - Akzent3 3 5 3 3" xfId="11205" xr:uid="{00000000-0005-0000-0000-000082570000}"/>
    <cellStyle name="40 % - Akzent3 3 5 3 3 2" xfId="34331" xr:uid="{00000000-0005-0000-0000-000083570000}"/>
    <cellStyle name="40 % - Akzent3 3 5 3 4" xfId="23509" xr:uid="{00000000-0005-0000-0000-000084570000}"/>
    <cellStyle name="40 % - Akzent3 3 5 4" xfId="11206" xr:uid="{00000000-0005-0000-0000-000085570000}"/>
    <cellStyle name="40 % - Akzent3 3 5 4 2" xfId="11207" xr:uid="{00000000-0005-0000-0000-000086570000}"/>
    <cellStyle name="40 % - Akzent3 3 5 4 2 2" xfId="11208" xr:uid="{00000000-0005-0000-0000-000087570000}"/>
    <cellStyle name="40 % - Akzent3 3 5 4 2 2 2" xfId="40405" xr:uid="{00000000-0005-0000-0000-000088570000}"/>
    <cellStyle name="40 % - Akzent3 3 5 4 2 3" xfId="29584" xr:uid="{00000000-0005-0000-0000-000089570000}"/>
    <cellStyle name="40 % - Akzent3 3 5 4 3" xfId="11209" xr:uid="{00000000-0005-0000-0000-00008A570000}"/>
    <cellStyle name="40 % - Akzent3 3 5 4 3 2" xfId="35005" xr:uid="{00000000-0005-0000-0000-00008B570000}"/>
    <cellStyle name="40 % - Akzent3 3 5 4 4" xfId="24183" xr:uid="{00000000-0005-0000-0000-00008C570000}"/>
    <cellStyle name="40 % - Akzent3 3 5 5" xfId="11210" xr:uid="{00000000-0005-0000-0000-00008D570000}"/>
    <cellStyle name="40 % - Akzent3 3 5 5 2" xfId="11211" xr:uid="{00000000-0005-0000-0000-00008E570000}"/>
    <cellStyle name="40 % - Akzent3 3 5 5 2 2" xfId="11212" xr:uid="{00000000-0005-0000-0000-00008F570000}"/>
    <cellStyle name="40 % - Akzent3 3 5 5 2 2 2" xfId="41079" xr:uid="{00000000-0005-0000-0000-000090570000}"/>
    <cellStyle name="40 % - Akzent3 3 5 5 2 3" xfId="30258" xr:uid="{00000000-0005-0000-0000-000091570000}"/>
    <cellStyle name="40 % - Akzent3 3 5 5 3" xfId="11213" xr:uid="{00000000-0005-0000-0000-000092570000}"/>
    <cellStyle name="40 % - Akzent3 3 5 5 3 2" xfId="35679" xr:uid="{00000000-0005-0000-0000-000093570000}"/>
    <cellStyle name="40 % - Akzent3 3 5 5 4" xfId="24857" xr:uid="{00000000-0005-0000-0000-000094570000}"/>
    <cellStyle name="40 % - Akzent3 3 5 6" xfId="11214" xr:uid="{00000000-0005-0000-0000-000095570000}"/>
    <cellStyle name="40 % - Akzent3 3 5 6 2" xfId="11215" xr:uid="{00000000-0005-0000-0000-000096570000}"/>
    <cellStyle name="40 % - Akzent3 3 5 6 2 2" xfId="11216" xr:uid="{00000000-0005-0000-0000-000097570000}"/>
    <cellStyle name="40 % - Akzent3 3 5 6 2 2 2" xfId="41753" xr:uid="{00000000-0005-0000-0000-000098570000}"/>
    <cellStyle name="40 % - Akzent3 3 5 6 2 3" xfId="30932" xr:uid="{00000000-0005-0000-0000-000099570000}"/>
    <cellStyle name="40 % - Akzent3 3 5 6 3" xfId="11217" xr:uid="{00000000-0005-0000-0000-00009A570000}"/>
    <cellStyle name="40 % - Akzent3 3 5 6 3 2" xfId="36353" xr:uid="{00000000-0005-0000-0000-00009B570000}"/>
    <cellStyle name="40 % - Akzent3 3 5 6 4" xfId="25531" xr:uid="{00000000-0005-0000-0000-00009C570000}"/>
    <cellStyle name="40 % - Akzent3 3 5 7" xfId="11218" xr:uid="{00000000-0005-0000-0000-00009D570000}"/>
    <cellStyle name="40 % - Akzent3 3 5 7 2" xfId="11219" xr:uid="{00000000-0005-0000-0000-00009E570000}"/>
    <cellStyle name="40 % - Akzent3 3 5 7 2 2" xfId="11220" xr:uid="{00000000-0005-0000-0000-00009F570000}"/>
    <cellStyle name="40 % - Akzent3 3 5 7 2 2 2" xfId="42427" xr:uid="{00000000-0005-0000-0000-0000A0570000}"/>
    <cellStyle name="40 % - Akzent3 3 5 7 2 3" xfId="31606" xr:uid="{00000000-0005-0000-0000-0000A1570000}"/>
    <cellStyle name="40 % - Akzent3 3 5 7 3" xfId="11221" xr:uid="{00000000-0005-0000-0000-0000A2570000}"/>
    <cellStyle name="40 % - Akzent3 3 5 7 3 2" xfId="37027" xr:uid="{00000000-0005-0000-0000-0000A3570000}"/>
    <cellStyle name="40 % - Akzent3 3 5 7 4" xfId="26205" xr:uid="{00000000-0005-0000-0000-0000A4570000}"/>
    <cellStyle name="40 % - Akzent3 3 5 8" xfId="11222" xr:uid="{00000000-0005-0000-0000-0000A5570000}"/>
    <cellStyle name="40 % - Akzent3 3 5 8 2" xfId="11223" xr:uid="{00000000-0005-0000-0000-0000A6570000}"/>
    <cellStyle name="40 % - Akzent3 3 5 8 2 2" xfId="11224" xr:uid="{00000000-0005-0000-0000-0000A7570000}"/>
    <cellStyle name="40 % - Akzent3 3 5 8 2 2 2" xfId="43120" xr:uid="{00000000-0005-0000-0000-0000A8570000}"/>
    <cellStyle name="40 % - Akzent3 3 5 8 2 3" xfId="32299" xr:uid="{00000000-0005-0000-0000-0000A9570000}"/>
    <cellStyle name="40 % - Akzent3 3 5 8 3" xfId="11225" xr:uid="{00000000-0005-0000-0000-0000AA570000}"/>
    <cellStyle name="40 % - Akzent3 3 5 8 3 2" xfId="37719" xr:uid="{00000000-0005-0000-0000-0000AB570000}"/>
    <cellStyle name="40 % - Akzent3 3 5 8 4" xfId="26898" xr:uid="{00000000-0005-0000-0000-0000AC570000}"/>
    <cellStyle name="40 % - Akzent3 3 5 9" xfId="11226" xr:uid="{00000000-0005-0000-0000-0000AD570000}"/>
    <cellStyle name="40 % - Akzent3 3 5 9 2" xfId="11227" xr:uid="{00000000-0005-0000-0000-0000AE570000}"/>
    <cellStyle name="40 % - Akzent3 3 5 9 2 2" xfId="38395" xr:uid="{00000000-0005-0000-0000-0000AF570000}"/>
    <cellStyle name="40 % - Akzent3 3 5 9 3" xfId="27574" xr:uid="{00000000-0005-0000-0000-0000B0570000}"/>
    <cellStyle name="40 % - Akzent3 3 6" xfId="11228" xr:uid="{00000000-0005-0000-0000-0000B1570000}"/>
    <cellStyle name="40 % - Akzent3 3 6 2" xfId="11229" xr:uid="{00000000-0005-0000-0000-0000B2570000}"/>
    <cellStyle name="40 % - Akzent3 3 6 2 2" xfId="11230" xr:uid="{00000000-0005-0000-0000-0000B3570000}"/>
    <cellStyle name="40 % - Akzent3 3 6 2 2 2" xfId="38678" xr:uid="{00000000-0005-0000-0000-0000B4570000}"/>
    <cellStyle name="40 % - Akzent3 3 6 2 3" xfId="27857" xr:uid="{00000000-0005-0000-0000-0000B5570000}"/>
    <cellStyle name="40 % - Akzent3 3 6 3" xfId="11231" xr:uid="{00000000-0005-0000-0000-0000B6570000}"/>
    <cellStyle name="40 % - Akzent3 3 6 3 2" xfId="33278" xr:uid="{00000000-0005-0000-0000-0000B7570000}"/>
    <cellStyle name="40 % - Akzent3 3 6 4" xfId="22456" xr:uid="{00000000-0005-0000-0000-0000B8570000}"/>
    <cellStyle name="40 % - Akzent3 3 7" xfId="11232" xr:uid="{00000000-0005-0000-0000-0000B9570000}"/>
    <cellStyle name="40 % - Akzent3 3 7 2" xfId="11233" xr:uid="{00000000-0005-0000-0000-0000BA570000}"/>
    <cellStyle name="40 % - Akzent3 3 7 2 2" xfId="11234" xr:uid="{00000000-0005-0000-0000-0000BB570000}"/>
    <cellStyle name="40 % - Akzent3 3 7 2 2 2" xfId="39336" xr:uid="{00000000-0005-0000-0000-0000BC570000}"/>
    <cellStyle name="40 % - Akzent3 3 7 2 3" xfId="28515" xr:uid="{00000000-0005-0000-0000-0000BD570000}"/>
    <cellStyle name="40 % - Akzent3 3 7 3" xfId="11235" xr:uid="{00000000-0005-0000-0000-0000BE570000}"/>
    <cellStyle name="40 % - Akzent3 3 7 3 2" xfId="33936" xr:uid="{00000000-0005-0000-0000-0000BF570000}"/>
    <cellStyle name="40 % - Akzent3 3 7 4" xfId="23114" xr:uid="{00000000-0005-0000-0000-0000C0570000}"/>
    <cellStyle name="40 % - Akzent3 3 8" xfId="11236" xr:uid="{00000000-0005-0000-0000-0000C1570000}"/>
    <cellStyle name="40 % - Akzent3 3 8 2" xfId="11237" xr:uid="{00000000-0005-0000-0000-0000C2570000}"/>
    <cellStyle name="40 % - Akzent3 3 8 2 2" xfId="11238" xr:uid="{00000000-0005-0000-0000-0000C3570000}"/>
    <cellStyle name="40 % - Akzent3 3 8 2 2 2" xfId="40012" xr:uid="{00000000-0005-0000-0000-0000C4570000}"/>
    <cellStyle name="40 % - Akzent3 3 8 2 3" xfId="29191" xr:uid="{00000000-0005-0000-0000-0000C5570000}"/>
    <cellStyle name="40 % - Akzent3 3 8 3" xfId="11239" xr:uid="{00000000-0005-0000-0000-0000C6570000}"/>
    <cellStyle name="40 % - Akzent3 3 8 3 2" xfId="34612" xr:uid="{00000000-0005-0000-0000-0000C7570000}"/>
    <cellStyle name="40 % - Akzent3 3 8 4" xfId="23790" xr:uid="{00000000-0005-0000-0000-0000C8570000}"/>
    <cellStyle name="40 % - Akzent3 3 9" xfId="11240" xr:uid="{00000000-0005-0000-0000-0000C9570000}"/>
    <cellStyle name="40 % - Akzent3 3 9 2" xfId="11241" xr:uid="{00000000-0005-0000-0000-0000CA570000}"/>
    <cellStyle name="40 % - Akzent3 3 9 2 2" xfId="11242" xr:uid="{00000000-0005-0000-0000-0000CB570000}"/>
    <cellStyle name="40 % - Akzent3 3 9 2 2 2" xfId="40684" xr:uid="{00000000-0005-0000-0000-0000CC570000}"/>
    <cellStyle name="40 % - Akzent3 3 9 2 3" xfId="29863" xr:uid="{00000000-0005-0000-0000-0000CD570000}"/>
    <cellStyle name="40 % - Akzent3 3 9 3" xfId="11243" xr:uid="{00000000-0005-0000-0000-0000CE570000}"/>
    <cellStyle name="40 % - Akzent3 3 9 3 2" xfId="35284" xr:uid="{00000000-0005-0000-0000-0000CF570000}"/>
    <cellStyle name="40 % - Akzent3 3 9 4" xfId="24462" xr:uid="{00000000-0005-0000-0000-0000D0570000}"/>
    <cellStyle name="40 % - Akzent3 4" xfId="11244" xr:uid="{00000000-0005-0000-0000-0000D1570000}"/>
    <cellStyle name="40 % - Akzent3 4 10" xfId="11245" xr:uid="{00000000-0005-0000-0000-0000D2570000}"/>
    <cellStyle name="40 % - Akzent3 4 10 2" xfId="11246" xr:uid="{00000000-0005-0000-0000-0000D3570000}"/>
    <cellStyle name="40 % - Akzent3 4 10 2 2" xfId="11247" xr:uid="{00000000-0005-0000-0000-0000D4570000}"/>
    <cellStyle name="40 % - Akzent3 4 10 2 2 2" xfId="42064" xr:uid="{00000000-0005-0000-0000-0000D5570000}"/>
    <cellStyle name="40 % - Akzent3 4 10 2 3" xfId="31243" xr:uid="{00000000-0005-0000-0000-0000D6570000}"/>
    <cellStyle name="40 % - Akzent3 4 10 3" xfId="11248" xr:uid="{00000000-0005-0000-0000-0000D7570000}"/>
    <cellStyle name="40 % - Akzent3 4 10 3 2" xfId="36664" xr:uid="{00000000-0005-0000-0000-0000D8570000}"/>
    <cellStyle name="40 % - Akzent3 4 10 4" xfId="25842" xr:uid="{00000000-0005-0000-0000-0000D9570000}"/>
    <cellStyle name="40 % - Akzent3 4 11" xfId="11249" xr:uid="{00000000-0005-0000-0000-0000DA570000}"/>
    <cellStyle name="40 % - Akzent3 4 11 2" xfId="11250" xr:uid="{00000000-0005-0000-0000-0000DB570000}"/>
    <cellStyle name="40 % - Akzent3 4 11 2 2" xfId="11251" xr:uid="{00000000-0005-0000-0000-0000DC570000}"/>
    <cellStyle name="40 % - Akzent3 4 11 2 2 2" xfId="42757" xr:uid="{00000000-0005-0000-0000-0000DD570000}"/>
    <cellStyle name="40 % - Akzent3 4 11 2 3" xfId="31936" xr:uid="{00000000-0005-0000-0000-0000DE570000}"/>
    <cellStyle name="40 % - Akzent3 4 11 3" xfId="11252" xr:uid="{00000000-0005-0000-0000-0000DF570000}"/>
    <cellStyle name="40 % - Akzent3 4 11 3 2" xfId="37356" xr:uid="{00000000-0005-0000-0000-0000E0570000}"/>
    <cellStyle name="40 % - Akzent3 4 11 4" xfId="26535" xr:uid="{00000000-0005-0000-0000-0000E1570000}"/>
    <cellStyle name="40 % - Akzent3 4 12" xfId="11253" xr:uid="{00000000-0005-0000-0000-0000E2570000}"/>
    <cellStyle name="40 % - Akzent3 4 12 2" xfId="11254" xr:uid="{00000000-0005-0000-0000-0000E3570000}"/>
    <cellStyle name="40 % - Akzent3 4 12 2 2" xfId="38032" xr:uid="{00000000-0005-0000-0000-0000E4570000}"/>
    <cellStyle name="40 % - Akzent3 4 12 3" xfId="27211" xr:uid="{00000000-0005-0000-0000-0000E5570000}"/>
    <cellStyle name="40 % - Akzent3 4 13" xfId="11255" xr:uid="{00000000-0005-0000-0000-0000E6570000}"/>
    <cellStyle name="40 % - Akzent3 4 13 2" xfId="32632" xr:uid="{00000000-0005-0000-0000-0000E7570000}"/>
    <cellStyle name="40 % - Akzent3 4 14" xfId="21810" xr:uid="{00000000-0005-0000-0000-0000E8570000}"/>
    <cellStyle name="40 % - Akzent3 4 2" xfId="11256" xr:uid="{00000000-0005-0000-0000-0000E9570000}"/>
    <cellStyle name="40 % - Akzent3 4 2 10" xfId="11257" xr:uid="{00000000-0005-0000-0000-0000EA570000}"/>
    <cellStyle name="40 % - Akzent3 4 2 10 2" xfId="11258" xr:uid="{00000000-0005-0000-0000-0000EB570000}"/>
    <cellStyle name="40 % - Akzent3 4 2 10 2 2" xfId="38164" xr:uid="{00000000-0005-0000-0000-0000EC570000}"/>
    <cellStyle name="40 % - Akzent3 4 2 10 3" xfId="27343" xr:uid="{00000000-0005-0000-0000-0000ED570000}"/>
    <cellStyle name="40 % - Akzent3 4 2 11" xfId="11259" xr:uid="{00000000-0005-0000-0000-0000EE570000}"/>
    <cellStyle name="40 % - Akzent3 4 2 11 2" xfId="32764" xr:uid="{00000000-0005-0000-0000-0000EF570000}"/>
    <cellStyle name="40 % - Akzent3 4 2 12" xfId="21942" xr:uid="{00000000-0005-0000-0000-0000F0570000}"/>
    <cellStyle name="40 % - Akzent3 4 2 2" xfId="11260" xr:uid="{00000000-0005-0000-0000-0000F1570000}"/>
    <cellStyle name="40 % - Akzent3 4 2 2 10" xfId="11261" xr:uid="{00000000-0005-0000-0000-0000F2570000}"/>
    <cellStyle name="40 % - Akzent3 4 2 2 10 2" xfId="33159" xr:uid="{00000000-0005-0000-0000-0000F3570000}"/>
    <cellStyle name="40 % - Akzent3 4 2 2 11" xfId="22337" xr:uid="{00000000-0005-0000-0000-0000F4570000}"/>
    <cellStyle name="40 % - Akzent3 4 2 2 2" xfId="11262" xr:uid="{00000000-0005-0000-0000-0000F5570000}"/>
    <cellStyle name="40 % - Akzent3 4 2 2 2 2" xfId="11263" xr:uid="{00000000-0005-0000-0000-0000F6570000}"/>
    <cellStyle name="40 % - Akzent3 4 2 2 2 2 2" xfId="11264" xr:uid="{00000000-0005-0000-0000-0000F7570000}"/>
    <cellStyle name="40 % - Akzent3 4 2 2 2 2 2 2" xfId="39237" xr:uid="{00000000-0005-0000-0000-0000F8570000}"/>
    <cellStyle name="40 % - Akzent3 4 2 2 2 2 3" xfId="28416" xr:uid="{00000000-0005-0000-0000-0000F9570000}"/>
    <cellStyle name="40 % - Akzent3 4 2 2 2 3" xfId="11265" xr:uid="{00000000-0005-0000-0000-0000FA570000}"/>
    <cellStyle name="40 % - Akzent3 4 2 2 2 3 2" xfId="33837" xr:uid="{00000000-0005-0000-0000-0000FB570000}"/>
    <cellStyle name="40 % - Akzent3 4 2 2 2 4" xfId="23015" xr:uid="{00000000-0005-0000-0000-0000FC570000}"/>
    <cellStyle name="40 % - Akzent3 4 2 2 3" xfId="11266" xr:uid="{00000000-0005-0000-0000-0000FD570000}"/>
    <cellStyle name="40 % - Akzent3 4 2 2 3 2" xfId="11267" xr:uid="{00000000-0005-0000-0000-0000FE570000}"/>
    <cellStyle name="40 % - Akzent3 4 2 2 3 2 2" xfId="11268" xr:uid="{00000000-0005-0000-0000-0000FF570000}"/>
    <cellStyle name="40 % - Akzent3 4 2 2 3 2 2 2" xfId="39895" xr:uid="{00000000-0005-0000-0000-000000580000}"/>
    <cellStyle name="40 % - Akzent3 4 2 2 3 2 3" xfId="29074" xr:uid="{00000000-0005-0000-0000-000001580000}"/>
    <cellStyle name="40 % - Akzent3 4 2 2 3 3" xfId="11269" xr:uid="{00000000-0005-0000-0000-000002580000}"/>
    <cellStyle name="40 % - Akzent3 4 2 2 3 3 2" xfId="34495" xr:uid="{00000000-0005-0000-0000-000003580000}"/>
    <cellStyle name="40 % - Akzent3 4 2 2 3 4" xfId="23673" xr:uid="{00000000-0005-0000-0000-000004580000}"/>
    <cellStyle name="40 % - Akzent3 4 2 2 4" xfId="11270" xr:uid="{00000000-0005-0000-0000-000005580000}"/>
    <cellStyle name="40 % - Akzent3 4 2 2 4 2" xfId="11271" xr:uid="{00000000-0005-0000-0000-000006580000}"/>
    <cellStyle name="40 % - Akzent3 4 2 2 4 2 2" xfId="11272" xr:uid="{00000000-0005-0000-0000-000007580000}"/>
    <cellStyle name="40 % - Akzent3 4 2 2 4 2 2 2" xfId="40569" xr:uid="{00000000-0005-0000-0000-000008580000}"/>
    <cellStyle name="40 % - Akzent3 4 2 2 4 2 3" xfId="29748" xr:uid="{00000000-0005-0000-0000-000009580000}"/>
    <cellStyle name="40 % - Akzent3 4 2 2 4 3" xfId="11273" xr:uid="{00000000-0005-0000-0000-00000A580000}"/>
    <cellStyle name="40 % - Akzent3 4 2 2 4 3 2" xfId="35169" xr:uid="{00000000-0005-0000-0000-00000B580000}"/>
    <cellStyle name="40 % - Akzent3 4 2 2 4 4" xfId="24347" xr:uid="{00000000-0005-0000-0000-00000C580000}"/>
    <cellStyle name="40 % - Akzent3 4 2 2 5" xfId="11274" xr:uid="{00000000-0005-0000-0000-00000D580000}"/>
    <cellStyle name="40 % - Akzent3 4 2 2 5 2" xfId="11275" xr:uid="{00000000-0005-0000-0000-00000E580000}"/>
    <cellStyle name="40 % - Akzent3 4 2 2 5 2 2" xfId="11276" xr:uid="{00000000-0005-0000-0000-00000F580000}"/>
    <cellStyle name="40 % - Akzent3 4 2 2 5 2 2 2" xfId="41243" xr:uid="{00000000-0005-0000-0000-000010580000}"/>
    <cellStyle name="40 % - Akzent3 4 2 2 5 2 3" xfId="30422" xr:uid="{00000000-0005-0000-0000-000011580000}"/>
    <cellStyle name="40 % - Akzent3 4 2 2 5 3" xfId="11277" xr:uid="{00000000-0005-0000-0000-000012580000}"/>
    <cellStyle name="40 % - Akzent3 4 2 2 5 3 2" xfId="35843" xr:uid="{00000000-0005-0000-0000-000013580000}"/>
    <cellStyle name="40 % - Akzent3 4 2 2 5 4" xfId="25021" xr:uid="{00000000-0005-0000-0000-000014580000}"/>
    <cellStyle name="40 % - Akzent3 4 2 2 6" xfId="11278" xr:uid="{00000000-0005-0000-0000-000015580000}"/>
    <cellStyle name="40 % - Akzent3 4 2 2 6 2" xfId="11279" xr:uid="{00000000-0005-0000-0000-000016580000}"/>
    <cellStyle name="40 % - Akzent3 4 2 2 6 2 2" xfId="11280" xr:uid="{00000000-0005-0000-0000-000017580000}"/>
    <cellStyle name="40 % - Akzent3 4 2 2 6 2 2 2" xfId="41917" xr:uid="{00000000-0005-0000-0000-000018580000}"/>
    <cellStyle name="40 % - Akzent3 4 2 2 6 2 3" xfId="31096" xr:uid="{00000000-0005-0000-0000-000019580000}"/>
    <cellStyle name="40 % - Akzent3 4 2 2 6 3" xfId="11281" xr:uid="{00000000-0005-0000-0000-00001A580000}"/>
    <cellStyle name="40 % - Akzent3 4 2 2 6 3 2" xfId="36517" xr:uid="{00000000-0005-0000-0000-00001B580000}"/>
    <cellStyle name="40 % - Akzent3 4 2 2 6 4" xfId="25695" xr:uid="{00000000-0005-0000-0000-00001C580000}"/>
    <cellStyle name="40 % - Akzent3 4 2 2 7" xfId="11282" xr:uid="{00000000-0005-0000-0000-00001D580000}"/>
    <cellStyle name="40 % - Akzent3 4 2 2 7 2" xfId="11283" xr:uid="{00000000-0005-0000-0000-00001E580000}"/>
    <cellStyle name="40 % - Akzent3 4 2 2 7 2 2" xfId="11284" xr:uid="{00000000-0005-0000-0000-00001F580000}"/>
    <cellStyle name="40 % - Akzent3 4 2 2 7 2 2 2" xfId="42591" xr:uid="{00000000-0005-0000-0000-000020580000}"/>
    <cellStyle name="40 % - Akzent3 4 2 2 7 2 3" xfId="31770" xr:uid="{00000000-0005-0000-0000-000021580000}"/>
    <cellStyle name="40 % - Akzent3 4 2 2 7 3" xfId="11285" xr:uid="{00000000-0005-0000-0000-000022580000}"/>
    <cellStyle name="40 % - Akzent3 4 2 2 7 3 2" xfId="37191" xr:uid="{00000000-0005-0000-0000-000023580000}"/>
    <cellStyle name="40 % - Akzent3 4 2 2 7 4" xfId="26369" xr:uid="{00000000-0005-0000-0000-000024580000}"/>
    <cellStyle name="40 % - Akzent3 4 2 2 8" xfId="11286" xr:uid="{00000000-0005-0000-0000-000025580000}"/>
    <cellStyle name="40 % - Akzent3 4 2 2 8 2" xfId="11287" xr:uid="{00000000-0005-0000-0000-000026580000}"/>
    <cellStyle name="40 % - Akzent3 4 2 2 8 2 2" xfId="11288" xr:uid="{00000000-0005-0000-0000-000027580000}"/>
    <cellStyle name="40 % - Akzent3 4 2 2 8 2 2 2" xfId="43284" xr:uid="{00000000-0005-0000-0000-000028580000}"/>
    <cellStyle name="40 % - Akzent3 4 2 2 8 2 3" xfId="32463" xr:uid="{00000000-0005-0000-0000-000029580000}"/>
    <cellStyle name="40 % - Akzent3 4 2 2 8 3" xfId="11289" xr:uid="{00000000-0005-0000-0000-00002A580000}"/>
    <cellStyle name="40 % - Akzent3 4 2 2 8 3 2" xfId="37883" xr:uid="{00000000-0005-0000-0000-00002B580000}"/>
    <cellStyle name="40 % - Akzent3 4 2 2 8 4" xfId="27062" xr:uid="{00000000-0005-0000-0000-00002C580000}"/>
    <cellStyle name="40 % - Akzent3 4 2 2 9" xfId="11290" xr:uid="{00000000-0005-0000-0000-00002D580000}"/>
    <cellStyle name="40 % - Akzent3 4 2 2 9 2" xfId="11291" xr:uid="{00000000-0005-0000-0000-00002E580000}"/>
    <cellStyle name="40 % - Akzent3 4 2 2 9 2 2" xfId="38559" xr:uid="{00000000-0005-0000-0000-00002F580000}"/>
    <cellStyle name="40 % - Akzent3 4 2 2 9 3" xfId="27738" xr:uid="{00000000-0005-0000-0000-000030580000}"/>
    <cellStyle name="40 % - Akzent3 4 2 3" xfId="11292" xr:uid="{00000000-0005-0000-0000-000031580000}"/>
    <cellStyle name="40 % - Akzent3 4 2 3 2" xfId="11293" xr:uid="{00000000-0005-0000-0000-000032580000}"/>
    <cellStyle name="40 % - Akzent3 4 2 3 2 2" xfId="11294" xr:uid="{00000000-0005-0000-0000-000033580000}"/>
    <cellStyle name="40 % - Akzent3 4 2 3 2 2 2" xfId="38842" xr:uid="{00000000-0005-0000-0000-000034580000}"/>
    <cellStyle name="40 % - Akzent3 4 2 3 2 3" xfId="28021" xr:uid="{00000000-0005-0000-0000-000035580000}"/>
    <cellStyle name="40 % - Akzent3 4 2 3 3" xfId="11295" xr:uid="{00000000-0005-0000-0000-000036580000}"/>
    <cellStyle name="40 % - Akzent3 4 2 3 3 2" xfId="33442" xr:uid="{00000000-0005-0000-0000-000037580000}"/>
    <cellStyle name="40 % - Akzent3 4 2 3 4" xfId="22620" xr:uid="{00000000-0005-0000-0000-000038580000}"/>
    <cellStyle name="40 % - Akzent3 4 2 4" xfId="11296" xr:uid="{00000000-0005-0000-0000-000039580000}"/>
    <cellStyle name="40 % - Akzent3 4 2 4 2" xfId="11297" xr:uid="{00000000-0005-0000-0000-00003A580000}"/>
    <cellStyle name="40 % - Akzent3 4 2 4 2 2" xfId="11298" xr:uid="{00000000-0005-0000-0000-00003B580000}"/>
    <cellStyle name="40 % - Akzent3 4 2 4 2 2 2" xfId="39500" xr:uid="{00000000-0005-0000-0000-00003C580000}"/>
    <cellStyle name="40 % - Akzent3 4 2 4 2 3" xfId="28679" xr:uid="{00000000-0005-0000-0000-00003D580000}"/>
    <cellStyle name="40 % - Akzent3 4 2 4 3" xfId="11299" xr:uid="{00000000-0005-0000-0000-00003E580000}"/>
    <cellStyle name="40 % - Akzent3 4 2 4 3 2" xfId="34100" xr:uid="{00000000-0005-0000-0000-00003F580000}"/>
    <cellStyle name="40 % - Akzent3 4 2 4 4" xfId="23278" xr:uid="{00000000-0005-0000-0000-000040580000}"/>
    <cellStyle name="40 % - Akzent3 4 2 5" xfId="11300" xr:uid="{00000000-0005-0000-0000-000041580000}"/>
    <cellStyle name="40 % - Akzent3 4 2 5 2" xfId="11301" xr:uid="{00000000-0005-0000-0000-000042580000}"/>
    <cellStyle name="40 % - Akzent3 4 2 5 2 2" xfId="11302" xr:uid="{00000000-0005-0000-0000-000043580000}"/>
    <cellStyle name="40 % - Akzent3 4 2 5 2 2 2" xfId="40174" xr:uid="{00000000-0005-0000-0000-000044580000}"/>
    <cellStyle name="40 % - Akzent3 4 2 5 2 3" xfId="29353" xr:uid="{00000000-0005-0000-0000-000045580000}"/>
    <cellStyle name="40 % - Akzent3 4 2 5 3" xfId="11303" xr:uid="{00000000-0005-0000-0000-000046580000}"/>
    <cellStyle name="40 % - Akzent3 4 2 5 3 2" xfId="34774" xr:uid="{00000000-0005-0000-0000-000047580000}"/>
    <cellStyle name="40 % - Akzent3 4 2 5 4" xfId="23952" xr:uid="{00000000-0005-0000-0000-000048580000}"/>
    <cellStyle name="40 % - Akzent3 4 2 6" xfId="11304" xr:uid="{00000000-0005-0000-0000-000049580000}"/>
    <cellStyle name="40 % - Akzent3 4 2 6 2" xfId="11305" xr:uid="{00000000-0005-0000-0000-00004A580000}"/>
    <cellStyle name="40 % - Akzent3 4 2 6 2 2" xfId="11306" xr:uid="{00000000-0005-0000-0000-00004B580000}"/>
    <cellStyle name="40 % - Akzent3 4 2 6 2 2 2" xfId="40848" xr:uid="{00000000-0005-0000-0000-00004C580000}"/>
    <cellStyle name="40 % - Akzent3 4 2 6 2 3" xfId="30027" xr:uid="{00000000-0005-0000-0000-00004D580000}"/>
    <cellStyle name="40 % - Akzent3 4 2 6 3" xfId="11307" xr:uid="{00000000-0005-0000-0000-00004E580000}"/>
    <cellStyle name="40 % - Akzent3 4 2 6 3 2" xfId="35448" xr:uid="{00000000-0005-0000-0000-00004F580000}"/>
    <cellStyle name="40 % - Akzent3 4 2 6 4" xfId="24626" xr:uid="{00000000-0005-0000-0000-000050580000}"/>
    <cellStyle name="40 % - Akzent3 4 2 7" xfId="11308" xr:uid="{00000000-0005-0000-0000-000051580000}"/>
    <cellStyle name="40 % - Akzent3 4 2 7 2" xfId="11309" xr:uid="{00000000-0005-0000-0000-000052580000}"/>
    <cellStyle name="40 % - Akzent3 4 2 7 2 2" xfId="11310" xr:uid="{00000000-0005-0000-0000-000053580000}"/>
    <cellStyle name="40 % - Akzent3 4 2 7 2 2 2" xfId="41522" xr:uid="{00000000-0005-0000-0000-000054580000}"/>
    <cellStyle name="40 % - Akzent3 4 2 7 2 3" xfId="30701" xr:uid="{00000000-0005-0000-0000-000055580000}"/>
    <cellStyle name="40 % - Akzent3 4 2 7 3" xfId="11311" xr:uid="{00000000-0005-0000-0000-000056580000}"/>
    <cellStyle name="40 % - Akzent3 4 2 7 3 2" xfId="36122" xr:uid="{00000000-0005-0000-0000-000057580000}"/>
    <cellStyle name="40 % - Akzent3 4 2 7 4" xfId="25300" xr:uid="{00000000-0005-0000-0000-000058580000}"/>
    <cellStyle name="40 % - Akzent3 4 2 8" xfId="11312" xr:uid="{00000000-0005-0000-0000-000059580000}"/>
    <cellStyle name="40 % - Akzent3 4 2 8 2" xfId="11313" xr:uid="{00000000-0005-0000-0000-00005A580000}"/>
    <cellStyle name="40 % - Akzent3 4 2 8 2 2" xfId="11314" xr:uid="{00000000-0005-0000-0000-00005B580000}"/>
    <cellStyle name="40 % - Akzent3 4 2 8 2 2 2" xfId="42196" xr:uid="{00000000-0005-0000-0000-00005C580000}"/>
    <cellStyle name="40 % - Akzent3 4 2 8 2 3" xfId="31375" xr:uid="{00000000-0005-0000-0000-00005D580000}"/>
    <cellStyle name="40 % - Akzent3 4 2 8 3" xfId="11315" xr:uid="{00000000-0005-0000-0000-00005E580000}"/>
    <cellStyle name="40 % - Akzent3 4 2 8 3 2" xfId="36796" xr:uid="{00000000-0005-0000-0000-00005F580000}"/>
    <cellStyle name="40 % - Akzent3 4 2 8 4" xfId="25974" xr:uid="{00000000-0005-0000-0000-000060580000}"/>
    <cellStyle name="40 % - Akzent3 4 2 9" xfId="11316" xr:uid="{00000000-0005-0000-0000-000061580000}"/>
    <cellStyle name="40 % - Akzent3 4 2 9 2" xfId="11317" xr:uid="{00000000-0005-0000-0000-000062580000}"/>
    <cellStyle name="40 % - Akzent3 4 2 9 2 2" xfId="11318" xr:uid="{00000000-0005-0000-0000-000063580000}"/>
    <cellStyle name="40 % - Akzent3 4 2 9 2 2 2" xfId="42889" xr:uid="{00000000-0005-0000-0000-000064580000}"/>
    <cellStyle name="40 % - Akzent3 4 2 9 2 3" xfId="32068" xr:uid="{00000000-0005-0000-0000-000065580000}"/>
    <cellStyle name="40 % - Akzent3 4 2 9 3" xfId="11319" xr:uid="{00000000-0005-0000-0000-000066580000}"/>
    <cellStyle name="40 % - Akzent3 4 2 9 3 2" xfId="37488" xr:uid="{00000000-0005-0000-0000-000067580000}"/>
    <cellStyle name="40 % - Akzent3 4 2 9 4" xfId="26667" xr:uid="{00000000-0005-0000-0000-000068580000}"/>
    <cellStyle name="40 % - Akzent3 4 3" xfId="11320" xr:uid="{00000000-0005-0000-0000-000069580000}"/>
    <cellStyle name="40 % - Akzent3 4 3 10" xfId="11321" xr:uid="{00000000-0005-0000-0000-00006A580000}"/>
    <cellStyle name="40 % - Akzent3 4 3 10 2" xfId="32896" xr:uid="{00000000-0005-0000-0000-00006B580000}"/>
    <cellStyle name="40 % - Akzent3 4 3 11" xfId="22074" xr:uid="{00000000-0005-0000-0000-00006C580000}"/>
    <cellStyle name="40 % - Akzent3 4 3 2" xfId="11322" xr:uid="{00000000-0005-0000-0000-00006D580000}"/>
    <cellStyle name="40 % - Akzent3 4 3 2 2" xfId="11323" xr:uid="{00000000-0005-0000-0000-00006E580000}"/>
    <cellStyle name="40 % - Akzent3 4 3 2 2 2" xfId="11324" xr:uid="{00000000-0005-0000-0000-00006F580000}"/>
    <cellStyle name="40 % - Akzent3 4 3 2 2 2 2" xfId="38974" xr:uid="{00000000-0005-0000-0000-000070580000}"/>
    <cellStyle name="40 % - Akzent3 4 3 2 2 3" xfId="28153" xr:uid="{00000000-0005-0000-0000-000071580000}"/>
    <cellStyle name="40 % - Akzent3 4 3 2 3" xfId="11325" xr:uid="{00000000-0005-0000-0000-000072580000}"/>
    <cellStyle name="40 % - Akzent3 4 3 2 3 2" xfId="33574" xr:uid="{00000000-0005-0000-0000-000073580000}"/>
    <cellStyle name="40 % - Akzent3 4 3 2 4" xfId="22752" xr:uid="{00000000-0005-0000-0000-000074580000}"/>
    <cellStyle name="40 % - Akzent3 4 3 3" xfId="11326" xr:uid="{00000000-0005-0000-0000-000075580000}"/>
    <cellStyle name="40 % - Akzent3 4 3 3 2" xfId="11327" xr:uid="{00000000-0005-0000-0000-000076580000}"/>
    <cellStyle name="40 % - Akzent3 4 3 3 2 2" xfId="11328" xr:uid="{00000000-0005-0000-0000-000077580000}"/>
    <cellStyle name="40 % - Akzent3 4 3 3 2 2 2" xfId="39632" xr:uid="{00000000-0005-0000-0000-000078580000}"/>
    <cellStyle name="40 % - Akzent3 4 3 3 2 3" xfId="28811" xr:uid="{00000000-0005-0000-0000-000079580000}"/>
    <cellStyle name="40 % - Akzent3 4 3 3 3" xfId="11329" xr:uid="{00000000-0005-0000-0000-00007A580000}"/>
    <cellStyle name="40 % - Akzent3 4 3 3 3 2" xfId="34232" xr:uid="{00000000-0005-0000-0000-00007B580000}"/>
    <cellStyle name="40 % - Akzent3 4 3 3 4" xfId="23410" xr:uid="{00000000-0005-0000-0000-00007C580000}"/>
    <cellStyle name="40 % - Akzent3 4 3 4" xfId="11330" xr:uid="{00000000-0005-0000-0000-00007D580000}"/>
    <cellStyle name="40 % - Akzent3 4 3 4 2" xfId="11331" xr:uid="{00000000-0005-0000-0000-00007E580000}"/>
    <cellStyle name="40 % - Akzent3 4 3 4 2 2" xfId="11332" xr:uid="{00000000-0005-0000-0000-00007F580000}"/>
    <cellStyle name="40 % - Akzent3 4 3 4 2 2 2" xfId="40306" xr:uid="{00000000-0005-0000-0000-000080580000}"/>
    <cellStyle name="40 % - Akzent3 4 3 4 2 3" xfId="29485" xr:uid="{00000000-0005-0000-0000-000081580000}"/>
    <cellStyle name="40 % - Akzent3 4 3 4 3" xfId="11333" xr:uid="{00000000-0005-0000-0000-000082580000}"/>
    <cellStyle name="40 % - Akzent3 4 3 4 3 2" xfId="34906" xr:uid="{00000000-0005-0000-0000-000083580000}"/>
    <cellStyle name="40 % - Akzent3 4 3 4 4" xfId="24084" xr:uid="{00000000-0005-0000-0000-000084580000}"/>
    <cellStyle name="40 % - Akzent3 4 3 5" xfId="11334" xr:uid="{00000000-0005-0000-0000-000085580000}"/>
    <cellStyle name="40 % - Akzent3 4 3 5 2" xfId="11335" xr:uid="{00000000-0005-0000-0000-000086580000}"/>
    <cellStyle name="40 % - Akzent3 4 3 5 2 2" xfId="11336" xr:uid="{00000000-0005-0000-0000-000087580000}"/>
    <cellStyle name="40 % - Akzent3 4 3 5 2 2 2" xfId="40980" xr:uid="{00000000-0005-0000-0000-000088580000}"/>
    <cellStyle name="40 % - Akzent3 4 3 5 2 3" xfId="30159" xr:uid="{00000000-0005-0000-0000-000089580000}"/>
    <cellStyle name="40 % - Akzent3 4 3 5 3" xfId="11337" xr:uid="{00000000-0005-0000-0000-00008A580000}"/>
    <cellStyle name="40 % - Akzent3 4 3 5 3 2" xfId="35580" xr:uid="{00000000-0005-0000-0000-00008B580000}"/>
    <cellStyle name="40 % - Akzent3 4 3 5 4" xfId="24758" xr:uid="{00000000-0005-0000-0000-00008C580000}"/>
    <cellStyle name="40 % - Akzent3 4 3 6" xfId="11338" xr:uid="{00000000-0005-0000-0000-00008D580000}"/>
    <cellStyle name="40 % - Akzent3 4 3 6 2" xfId="11339" xr:uid="{00000000-0005-0000-0000-00008E580000}"/>
    <cellStyle name="40 % - Akzent3 4 3 6 2 2" xfId="11340" xr:uid="{00000000-0005-0000-0000-00008F580000}"/>
    <cellStyle name="40 % - Akzent3 4 3 6 2 2 2" xfId="41654" xr:uid="{00000000-0005-0000-0000-000090580000}"/>
    <cellStyle name="40 % - Akzent3 4 3 6 2 3" xfId="30833" xr:uid="{00000000-0005-0000-0000-000091580000}"/>
    <cellStyle name="40 % - Akzent3 4 3 6 3" xfId="11341" xr:uid="{00000000-0005-0000-0000-000092580000}"/>
    <cellStyle name="40 % - Akzent3 4 3 6 3 2" xfId="36254" xr:uid="{00000000-0005-0000-0000-000093580000}"/>
    <cellStyle name="40 % - Akzent3 4 3 6 4" xfId="25432" xr:uid="{00000000-0005-0000-0000-000094580000}"/>
    <cellStyle name="40 % - Akzent3 4 3 7" xfId="11342" xr:uid="{00000000-0005-0000-0000-000095580000}"/>
    <cellStyle name="40 % - Akzent3 4 3 7 2" xfId="11343" xr:uid="{00000000-0005-0000-0000-000096580000}"/>
    <cellStyle name="40 % - Akzent3 4 3 7 2 2" xfId="11344" xr:uid="{00000000-0005-0000-0000-000097580000}"/>
    <cellStyle name="40 % - Akzent3 4 3 7 2 2 2" xfId="42328" xr:uid="{00000000-0005-0000-0000-000098580000}"/>
    <cellStyle name="40 % - Akzent3 4 3 7 2 3" xfId="31507" xr:uid="{00000000-0005-0000-0000-000099580000}"/>
    <cellStyle name="40 % - Akzent3 4 3 7 3" xfId="11345" xr:uid="{00000000-0005-0000-0000-00009A580000}"/>
    <cellStyle name="40 % - Akzent3 4 3 7 3 2" xfId="36928" xr:uid="{00000000-0005-0000-0000-00009B580000}"/>
    <cellStyle name="40 % - Akzent3 4 3 7 4" xfId="26106" xr:uid="{00000000-0005-0000-0000-00009C580000}"/>
    <cellStyle name="40 % - Akzent3 4 3 8" xfId="11346" xr:uid="{00000000-0005-0000-0000-00009D580000}"/>
    <cellStyle name="40 % - Akzent3 4 3 8 2" xfId="11347" xr:uid="{00000000-0005-0000-0000-00009E580000}"/>
    <cellStyle name="40 % - Akzent3 4 3 8 2 2" xfId="11348" xr:uid="{00000000-0005-0000-0000-00009F580000}"/>
    <cellStyle name="40 % - Akzent3 4 3 8 2 2 2" xfId="43021" xr:uid="{00000000-0005-0000-0000-0000A0580000}"/>
    <cellStyle name="40 % - Akzent3 4 3 8 2 3" xfId="32200" xr:uid="{00000000-0005-0000-0000-0000A1580000}"/>
    <cellStyle name="40 % - Akzent3 4 3 8 3" xfId="11349" xr:uid="{00000000-0005-0000-0000-0000A2580000}"/>
    <cellStyle name="40 % - Akzent3 4 3 8 3 2" xfId="37620" xr:uid="{00000000-0005-0000-0000-0000A3580000}"/>
    <cellStyle name="40 % - Akzent3 4 3 8 4" xfId="26799" xr:uid="{00000000-0005-0000-0000-0000A4580000}"/>
    <cellStyle name="40 % - Akzent3 4 3 9" xfId="11350" xr:uid="{00000000-0005-0000-0000-0000A5580000}"/>
    <cellStyle name="40 % - Akzent3 4 3 9 2" xfId="11351" xr:uid="{00000000-0005-0000-0000-0000A6580000}"/>
    <cellStyle name="40 % - Akzent3 4 3 9 2 2" xfId="38296" xr:uid="{00000000-0005-0000-0000-0000A7580000}"/>
    <cellStyle name="40 % - Akzent3 4 3 9 3" xfId="27475" xr:uid="{00000000-0005-0000-0000-0000A8580000}"/>
    <cellStyle name="40 % - Akzent3 4 4" xfId="11352" xr:uid="{00000000-0005-0000-0000-0000A9580000}"/>
    <cellStyle name="40 % - Akzent3 4 4 10" xfId="11353" xr:uid="{00000000-0005-0000-0000-0000AA580000}"/>
    <cellStyle name="40 % - Akzent3 4 4 10 2" xfId="33027" xr:uid="{00000000-0005-0000-0000-0000AB580000}"/>
    <cellStyle name="40 % - Akzent3 4 4 11" xfId="22205" xr:uid="{00000000-0005-0000-0000-0000AC580000}"/>
    <cellStyle name="40 % - Akzent3 4 4 2" xfId="11354" xr:uid="{00000000-0005-0000-0000-0000AD580000}"/>
    <cellStyle name="40 % - Akzent3 4 4 2 2" xfId="11355" xr:uid="{00000000-0005-0000-0000-0000AE580000}"/>
    <cellStyle name="40 % - Akzent3 4 4 2 2 2" xfId="11356" xr:uid="{00000000-0005-0000-0000-0000AF580000}"/>
    <cellStyle name="40 % - Akzent3 4 4 2 2 2 2" xfId="39105" xr:uid="{00000000-0005-0000-0000-0000B0580000}"/>
    <cellStyle name="40 % - Akzent3 4 4 2 2 3" xfId="28284" xr:uid="{00000000-0005-0000-0000-0000B1580000}"/>
    <cellStyle name="40 % - Akzent3 4 4 2 3" xfId="11357" xr:uid="{00000000-0005-0000-0000-0000B2580000}"/>
    <cellStyle name="40 % - Akzent3 4 4 2 3 2" xfId="33705" xr:uid="{00000000-0005-0000-0000-0000B3580000}"/>
    <cellStyle name="40 % - Akzent3 4 4 2 4" xfId="22883" xr:uid="{00000000-0005-0000-0000-0000B4580000}"/>
    <cellStyle name="40 % - Akzent3 4 4 3" xfId="11358" xr:uid="{00000000-0005-0000-0000-0000B5580000}"/>
    <cellStyle name="40 % - Akzent3 4 4 3 2" xfId="11359" xr:uid="{00000000-0005-0000-0000-0000B6580000}"/>
    <cellStyle name="40 % - Akzent3 4 4 3 2 2" xfId="11360" xr:uid="{00000000-0005-0000-0000-0000B7580000}"/>
    <cellStyle name="40 % - Akzent3 4 4 3 2 2 2" xfId="39763" xr:uid="{00000000-0005-0000-0000-0000B8580000}"/>
    <cellStyle name="40 % - Akzent3 4 4 3 2 3" xfId="28942" xr:uid="{00000000-0005-0000-0000-0000B9580000}"/>
    <cellStyle name="40 % - Akzent3 4 4 3 3" xfId="11361" xr:uid="{00000000-0005-0000-0000-0000BA580000}"/>
    <cellStyle name="40 % - Akzent3 4 4 3 3 2" xfId="34363" xr:uid="{00000000-0005-0000-0000-0000BB580000}"/>
    <cellStyle name="40 % - Akzent3 4 4 3 4" xfId="23541" xr:uid="{00000000-0005-0000-0000-0000BC580000}"/>
    <cellStyle name="40 % - Akzent3 4 4 4" xfId="11362" xr:uid="{00000000-0005-0000-0000-0000BD580000}"/>
    <cellStyle name="40 % - Akzent3 4 4 4 2" xfId="11363" xr:uid="{00000000-0005-0000-0000-0000BE580000}"/>
    <cellStyle name="40 % - Akzent3 4 4 4 2 2" xfId="11364" xr:uid="{00000000-0005-0000-0000-0000BF580000}"/>
    <cellStyle name="40 % - Akzent3 4 4 4 2 2 2" xfId="40437" xr:uid="{00000000-0005-0000-0000-0000C0580000}"/>
    <cellStyle name="40 % - Akzent3 4 4 4 2 3" xfId="29616" xr:uid="{00000000-0005-0000-0000-0000C1580000}"/>
    <cellStyle name="40 % - Akzent3 4 4 4 3" xfId="11365" xr:uid="{00000000-0005-0000-0000-0000C2580000}"/>
    <cellStyle name="40 % - Akzent3 4 4 4 3 2" xfId="35037" xr:uid="{00000000-0005-0000-0000-0000C3580000}"/>
    <cellStyle name="40 % - Akzent3 4 4 4 4" xfId="24215" xr:uid="{00000000-0005-0000-0000-0000C4580000}"/>
    <cellStyle name="40 % - Akzent3 4 4 5" xfId="11366" xr:uid="{00000000-0005-0000-0000-0000C5580000}"/>
    <cellStyle name="40 % - Akzent3 4 4 5 2" xfId="11367" xr:uid="{00000000-0005-0000-0000-0000C6580000}"/>
    <cellStyle name="40 % - Akzent3 4 4 5 2 2" xfId="11368" xr:uid="{00000000-0005-0000-0000-0000C7580000}"/>
    <cellStyle name="40 % - Akzent3 4 4 5 2 2 2" xfId="41111" xr:uid="{00000000-0005-0000-0000-0000C8580000}"/>
    <cellStyle name="40 % - Akzent3 4 4 5 2 3" xfId="30290" xr:uid="{00000000-0005-0000-0000-0000C9580000}"/>
    <cellStyle name="40 % - Akzent3 4 4 5 3" xfId="11369" xr:uid="{00000000-0005-0000-0000-0000CA580000}"/>
    <cellStyle name="40 % - Akzent3 4 4 5 3 2" xfId="35711" xr:uid="{00000000-0005-0000-0000-0000CB580000}"/>
    <cellStyle name="40 % - Akzent3 4 4 5 4" xfId="24889" xr:uid="{00000000-0005-0000-0000-0000CC580000}"/>
    <cellStyle name="40 % - Akzent3 4 4 6" xfId="11370" xr:uid="{00000000-0005-0000-0000-0000CD580000}"/>
    <cellStyle name="40 % - Akzent3 4 4 6 2" xfId="11371" xr:uid="{00000000-0005-0000-0000-0000CE580000}"/>
    <cellStyle name="40 % - Akzent3 4 4 6 2 2" xfId="11372" xr:uid="{00000000-0005-0000-0000-0000CF580000}"/>
    <cellStyle name="40 % - Akzent3 4 4 6 2 2 2" xfId="41785" xr:uid="{00000000-0005-0000-0000-0000D0580000}"/>
    <cellStyle name="40 % - Akzent3 4 4 6 2 3" xfId="30964" xr:uid="{00000000-0005-0000-0000-0000D1580000}"/>
    <cellStyle name="40 % - Akzent3 4 4 6 3" xfId="11373" xr:uid="{00000000-0005-0000-0000-0000D2580000}"/>
    <cellStyle name="40 % - Akzent3 4 4 6 3 2" xfId="36385" xr:uid="{00000000-0005-0000-0000-0000D3580000}"/>
    <cellStyle name="40 % - Akzent3 4 4 6 4" xfId="25563" xr:uid="{00000000-0005-0000-0000-0000D4580000}"/>
    <cellStyle name="40 % - Akzent3 4 4 7" xfId="11374" xr:uid="{00000000-0005-0000-0000-0000D5580000}"/>
    <cellStyle name="40 % - Akzent3 4 4 7 2" xfId="11375" xr:uid="{00000000-0005-0000-0000-0000D6580000}"/>
    <cellStyle name="40 % - Akzent3 4 4 7 2 2" xfId="11376" xr:uid="{00000000-0005-0000-0000-0000D7580000}"/>
    <cellStyle name="40 % - Akzent3 4 4 7 2 2 2" xfId="42459" xr:uid="{00000000-0005-0000-0000-0000D8580000}"/>
    <cellStyle name="40 % - Akzent3 4 4 7 2 3" xfId="31638" xr:uid="{00000000-0005-0000-0000-0000D9580000}"/>
    <cellStyle name="40 % - Akzent3 4 4 7 3" xfId="11377" xr:uid="{00000000-0005-0000-0000-0000DA580000}"/>
    <cellStyle name="40 % - Akzent3 4 4 7 3 2" xfId="37059" xr:uid="{00000000-0005-0000-0000-0000DB580000}"/>
    <cellStyle name="40 % - Akzent3 4 4 7 4" xfId="26237" xr:uid="{00000000-0005-0000-0000-0000DC580000}"/>
    <cellStyle name="40 % - Akzent3 4 4 8" xfId="11378" xr:uid="{00000000-0005-0000-0000-0000DD580000}"/>
    <cellStyle name="40 % - Akzent3 4 4 8 2" xfId="11379" xr:uid="{00000000-0005-0000-0000-0000DE580000}"/>
    <cellStyle name="40 % - Akzent3 4 4 8 2 2" xfId="11380" xr:uid="{00000000-0005-0000-0000-0000DF580000}"/>
    <cellStyle name="40 % - Akzent3 4 4 8 2 2 2" xfId="43152" xr:uid="{00000000-0005-0000-0000-0000E0580000}"/>
    <cellStyle name="40 % - Akzent3 4 4 8 2 3" xfId="32331" xr:uid="{00000000-0005-0000-0000-0000E1580000}"/>
    <cellStyle name="40 % - Akzent3 4 4 8 3" xfId="11381" xr:uid="{00000000-0005-0000-0000-0000E2580000}"/>
    <cellStyle name="40 % - Akzent3 4 4 8 3 2" xfId="37751" xr:uid="{00000000-0005-0000-0000-0000E3580000}"/>
    <cellStyle name="40 % - Akzent3 4 4 8 4" xfId="26930" xr:uid="{00000000-0005-0000-0000-0000E4580000}"/>
    <cellStyle name="40 % - Akzent3 4 4 9" xfId="11382" xr:uid="{00000000-0005-0000-0000-0000E5580000}"/>
    <cellStyle name="40 % - Akzent3 4 4 9 2" xfId="11383" xr:uid="{00000000-0005-0000-0000-0000E6580000}"/>
    <cellStyle name="40 % - Akzent3 4 4 9 2 2" xfId="38427" xr:uid="{00000000-0005-0000-0000-0000E7580000}"/>
    <cellStyle name="40 % - Akzent3 4 4 9 3" xfId="27606" xr:uid="{00000000-0005-0000-0000-0000E8580000}"/>
    <cellStyle name="40 % - Akzent3 4 5" xfId="11384" xr:uid="{00000000-0005-0000-0000-0000E9580000}"/>
    <cellStyle name="40 % - Akzent3 4 5 2" xfId="11385" xr:uid="{00000000-0005-0000-0000-0000EA580000}"/>
    <cellStyle name="40 % - Akzent3 4 5 2 2" xfId="11386" xr:uid="{00000000-0005-0000-0000-0000EB580000}"/>
    <cellStyle name="40 % - Akzent3 4 5 2 2 2" xfId="38710" xr:uid="{00000000-0005-0000-0000-0000EC580000}"/>
    <cellStyle name="40 % - Akzent3 4 5 2 3" xfId="27889" xr:uid="{00000000-0005-0000-0000-0000ED580000}"/>
    <cellStyle name="40 % - Akzent3 4 5 3" xfId="11387" xr:uid="{00000000-0005-0000-0000-0000EE580000}"/>
    <cellStyle name="40 % - Akzent3 4 5 3 2" xfId="33310" xr:uid="{00000000-0005-0000-0000-0000EF580000}"/>
    <cellStyle name="40 % - Akzent3 4 5 4" xfId="22488" xr:uid="{00000000-0005-0000-0000-0000F0580000}"/>
    <cellStyle name="40 % - Akzent3 4 6" xfId="11388" xr:uid="{00000000-0005-0000-0000-0000F1580000}"/>
    <cellStyle name="40 % - Akzent3 4 6 2" xfId="11389" xr:uid="{00000000-0005-0000-0000-0000F2580000}"/>
    <cellStyle name="40 % - Akzent3 4 6 2 2" xfId="11390" xr:uid="{00000000-0005-0000-0000-0000F3580000}"/>
    <cellStyle name="40 % - Akzent3 4 6 2 2 2" xfId="39368" xr:uid="{00000000-0005-0000-0000-0000F4580000}"/>
    <cellStyle name="40 % - Akzent3 4 6 2 3" xfId="28547" xr:uid="{00000000-0005-0000-0000-0000F5580000}"/>
    <cellStyle name="40 % - Akzent3 4 6 3" xfId="11391" xr:uid="{00000000-0005-0000-0000-0000F6580000}"/>
    <cellStyle name="40 % - Akzent3 4 6 3 2" xfId="33968" xr:uid="{00000000-0005-0000-0000-0000F7580000}"/>
    <cellStyle name="40 % - Akzent3 4 6 4" xfId="23146" xr:uid="{00000000-0005-0000-0000-0000F8580000}"/>
    <cellStyle name="40 % - Akzent3 4 7" xfId="11392" xr:uid="{00000000-0005-0000-0000-0000F9580000}"/>
    <cellStyle name="40 % - Akzent3 4 7 2" xfId="11393" xr:uid="{00000000-0005-0000-0000-0000FA580000}"/>
    <cellStyle name="40 % - Akzent3 4 7 2 2" xfId="11394" xr:uid="{00000000-0005-0000-0000-0000FB580000}"/>
    <cellStyle name="40 % - Akzent3 4 7 2 2 2" xfId="40043" xr:uid="{00000000-0005-0000-0000-0000FC580000}"/>
    <cellStyle name="40 % - Akzent3 4 7 2 3" xfId="29222" xr:uid="{00000000-0005-0000-0000-0000FD580000}"/>
    <cellStyle name="40 % - Akzent3 4 7 3" xfId="11395" xr:uid="{00000000-0005-0000-0000-0000FE580000}"/>
    <cellStyle name="40 % - Akzent3 4 7 3 2" xfId="34643" xr:uid="{00000000-0005-0000-0000-0000FF580000}"/>
    <cellStyle name="40 % - Akzent3 4 7 4" xfId="23821" xr:uid="{00000000-0005-0000-0000-000000590000}"/>
    <cellStyle name="40 % - Akzent3 4 8" xfId="11396" xr:uid="{00000000-0005-0000-0000-000001590000}"/>
    <cellStyle name="40 % - Akzent3 4 8 2" xfId="11397" xr:uid="{00000000-0005-0000-0000-000002590000}"/>
    <cellStyle name="40 % - Akzent3 4 8 2 2" xfId="11398" xr:uid="{00000000-0005-0000-0000-000003590000}"/>
    <cellStyle name="40 % - Akzent3 4 8 2 2 2" xfId="40716" xr:uid="{00000000-0005-0000-0000-000004590000}"/>
    <cellStyle name="40 % - Akzent3 4 8 2 3" xfId="29895" xr:uid="{00000000-0005-0000-0000-000005590000}"/>
    <cellStyle name="40 % - Akzent3 4 8 3" xfId="11399" xr:uid="{00000000-0005-0000-0000-000006590000}"/>
    <cellStyle name="40 % - Akzent3 4 8 3 2" xfId="35316" xr:uid="{00000000-0005-0000-0000-000007590000}"/>
    <cellStyle name="40 % - Akzent3 4 8 4" xfId="24494" xr:uid="{00000000-0005-0000-0000-000008590000}"/>
    <cellStyle name="40 % - Akzent3 4 9" xfId="11400" xr:uid="{00000000-0005-0000-0000-000009590000}"/>
    <cellStyle name="40 % - Akzent3 4 9 2" xfId="11401" xr:uid="{00000000-0005-0000-0000-00000A590000}"/>
    <cellStyle name="40 % - Akzent3 4 9 2 2" xfId="11402" xr:uid="{00000000-0005-0000-0000-00000B590000}"/>
    <cellStyle name="40 % - Akzent3 4 9 2 2 2" xfId="41390" xr:uid="{00000000-0005-0000-0000-00000C590000}"/>
    <cellStyle name="40 % - Akzent3 4 9 2 3" xfId="30569" xr:uid="{00000000-0005-0000-0000-00000D590000}"/>
    <cellStyle name="40 % - Akzent3 4 9 3" xfId="11403" xr:uid="{00000000-0005-0000-0000-00000E590000}"/>
    <cellStyle name="40 % - Akzent3 4 9 3 2" xfId="35990" xr:uid="{00000000-0005-0000-0000-00000F590000}"/>
    <cellStyle name="40 % - Akzent3 4 9 4" xfId="25168" xr:uid="{00000000-0005-0000-0000-000010590000}"/>
    <cellStyle name="40 % - Akzent3 5" xfId="11404" xr:uid="{00000000-0005-0000-0000-000011590000}"/>
    <cellStyle name="40 % - Akzent3 5 10" xfId="11405" xr:uid="{00000000-0005-0000-0000-000012590000}"/>
    <cellStyle name="40 % - Akzent3 5 10 2" xfId="11406" xr:uid="{00000000-0005-0000-0000-000013590000}"/>
    <cellStyle name="40 % - Akzent3 5 10 2 2" xfId="38099" xr:uid="{00000000-0005-0000-0000-000014590000}"/>
    <cellStyle name="40 % - Akzent3 5 10 3" xfId="27278" xr:uid="{00000000-0005-0000-0000-000015590000}"/>
    <cellStyle name="40 % - Akzent3 5 11" xfId="11407" xr:uid="{00000000-0005-0000-0000-000016590000}"/>
    <cellStyle name="40 % - Akzent3 5 11 2" xfId="32699" xr:uid="{00000000-0005-0000-0000-000017590000}"/>
    <cellStyle name="40 % - Akzent3 5 12" xfId="21877" xr:uid="{00000000-0005-0000-0000-000018590000}"/>
    <cellStyle name="40 % - Akzent3 5 2" xfId="11408" xr:uid="{00000000-0005-0000-0000-000019590000}"/>
    <cellStyle name="40 % - Akzent3 5 2 10" xfId="11409" xr:uid="{00000000-0005-0000-0000-00001A590000}"/>
    <cellStyle name="40 % - Akzent3 5 2 10 2" xfId="33094" xr:uid="{00000000-0005-0000-0000-00001B590000}"/>
    <cellStyle name="40 % - Akzent3 5 2 11" xfId="22272" xr:uid="{00000000-0005-0000-0000-00001C590000}"/>
    <cellStyle name="40 % - Akzent3 5 2 2" xfId="11410" xr:uid="{00000000-0005-0000-0000-00001D590000}"/>
    <cellStyle name="40 % - Akzent3 5 2 2 2" xfId="11411" xr:uid="{00000000-0005-0000-0000-00001E590000}"/>
    <cellStyle name="40 % - Akzent3 5 2 2 2 2" xfId="11412" xr:uid="{00000000-0005-0000-0000-00001F590000}"/>
    <cellStyle name="40 % - Akzent3 5 2 2 2 2 2" xfId="39172" xr:uid="{00000000-0005-0000-0000-000020590000}"/>
    <cellStyle name="40 % - Akzent3 5 2 2 2 3" xfId="28351" xr:uid="{00000000-0005-0000-0000-000021590000}"/>
    <cellStyle name="40 % - Akzent3 5 2 2 3" xfId="11413" xr:uid="{00000000-0005-0000-0000-000022590000}"/>
    <cellStyle name="40 % - Akzent3 5 2 2 3 2" xfId="33772" xr:uid="{00000000-0005-0000-0000-000023590000}"/>
    <cellStyle name="40 % - Akzent3 5 2 2 4" xfId="22950" xr:uid="{00000000-0005-0000-0000-000024590000}"/>
    <cellStyle name="40 % - Akzent3 5 2 3" xfId="11414" xr:uid="{00000000-0005-0000-0000-000025590000}"/>
    <cellStyle name="40 % - Akzent3 5 2 3 2" xfId="11415" xr:uid="{00000000-0005-0000-0000-000026590000}"/>
    <cellStyle name="40 % - Akzent3 5 2 3 2 2" xfId="11416" xr:uid="{00000000-0005-0000-0000-000027590000}"/>
    <cellStyle name="40 % - Akzent3 5 2 3 2 2 2" xfId="39830" xr:uid="{00000000-0005-0000-0000-000028590000}"/>
    <cellStyle name="40 % - Akzent3 5 2 3 2 3" xfId="29009" xr:uid="{00000000-0005-0000-0000-000029590000}"/>
    <cellStyle name="40 % - Akzent3 5 2 3 3" xfId="11417" xr:uid="{00000000-0005-0000-0000-00002A590000}"/>
    <cellStyle name="40 % - Akzent3 5 2 3 3 2" xfId="34430" xr:uid="{00000000-0005-0000-0000-00002B590000}"/>
    <cellStyle name="40 % - Akzent3 5 2 3 4" xfId="23608" xr:uid="{00000000-0005-0000-0000-00002C590000}"/>
    <cellStyle name="40 % - Akzent3 5 2 4" xfId="11418" xr:uid="{00000000-0005-0000-0000-00002D590000}"/>
    <cellStyle name="40 % - Akzent3 5 2 4 2" xfId="11419" xr:uid="{00000000-0005-0000-0000-00002E590000}"/>
    <cellStyle name="40 % - Akzent3 5 2 4 2 2" xfId="11420" xr:uid="{00000000-0005-0000-0000-00002F590000}"/>
    <cellStyle name="40 % - Akzent3 5 2 4 2 2 2" xfId="40504" xr:uid="{00000000-0005-0000-0000-000030590000}"/>
    <cellStyle name="40 % - Akzent3 5 2 4 2 3" xfId="29683" xr:uid="{00000000-0005-0000-0000-000031590000}"/>
    <cellStyle name="40 % - Akzent3 5 2 4 3" xfId="11421" xr:uid="{00000000-0005-0000-0000-000032590000}"/>
    <cellStyle name="40 % - Akzent3 5 2 4 3 2" xfId="35104" xr:uid="{00000000-0005-0000-0000-000033590000}"/>
    <cellStyle name="40 % - Akzent3 5 2 4 4" xfId="24282" xr:uid="{00000000-0005-0000-0000-000034590000}"/>
    <cellStyle name="40 % - Akzent3 5 2 5" xfId="11422" xr:uid="{00000000-0005-0000-0000-000035590000}"/>
    <cellStyle name="40 % - Akzent3 5 2 5 2" xfId="11423" xr:uid="{00000000-0005-0000-0000-000036590000}"/>
    <cellStyle name="40 % - Akzent3 5 2 5 2 2" xfId="11424" xr:uid="{00000000-0005-0000-0000-000037590000}"/>
    <cellStyle name="40 % - Akzent3 5 2 5 2 2 2" xfId="41178" xr:uid="{00000000-0005-0000-0000-000038590000}"/>
    <cellStyle name="40 % - Akzent3 5 2 5 2 3" xfId="30357" xr:uid="{00000000-0005-0000-0000-000039590000}"/>
    <cellStyle name="40 % - Akzent3 5 2 5 3" xfId="11425" xr:uid="{00000000-0005-0000-0000-00003A590000}"/>
    <cellStyle name="40 % - Akzent3 5 2 5 3 2" xfId="35778" xr:uid="{00000000-0005-0000-0000-00003B590000}"/>
    <cellStyle name="40 % - Akzent3 5 2 5 4" xfId="24956" xr:uid="{00000000-0005-0000-0000-00003C590000}"/>
    <cellStyle name="40 % - Akzent3 5 2 6" xfId="11426" xr:uid="{00000000-0005-0000-0000-00003D590000}"/>
    <cellStyle name="40 % - Akzent3 5 2 6 2" xfId="11427" xr:uid="{00000000-0005-0000-0000-00003E590000}"/>
    <cellStyle name="40 % - Akzent3 5 2 6 2 2" xfId="11428" xr:uid="{00000000-0005-0000-0000-00003F590000}"/>
    <cellStyle name="40 % - Akzent3 5 2 6 2 2 2" xfId="41852" xr:uid="{00000000-0005-0000-0000-000040590000}"/>
    <cellStyle name="40 % - Akzent3 5 2 6 2 3" xfId="31031" xr:uid="{00000000-0005-0000-0000-000041590000}"/>
    <cellStyle name="40 % - Akzent3 5 2 6 3" xfId="11429" xr:uid="{00000000-0005-0000-0000-000042590000}"/>
    <cellStyle name="40 % - Akzent3 5 2 6 3 2" xfId="36452" xr:uid="{00000000-0005-0000-0000-000043590000}"/>
    <cellStyle name="40 % - Akzent3 5 2 6 4" xfId="25630" xr:uid="{00000000-0005-0000-0000-000044590000}"/>
    <cellStyle name="40 % - Akzent3 5 2 7" xfId="11430" xr:uid="{00000000-0005-0000-0000-000045590000}"/>
    <cellStyle name="40 % - Akzent3 5 2 7 2" xfId="11431" xr:uid="{00000000-0005-0000-0000-000046590000}"/>
    <cellStyle name="40 % - Akzent3 5 2 7 2 2" xfId="11432" xr:uid="{00000000-0005-0000-0000-000047590000}"/>
    <cellStyle name="40 % - Akzent3 5 2 7 2 2 2" xfId="42526" xr:uid="{00000000-0005-0000-0000-000048590000}"/>
    <cellStyle name="40 % - Akzent3 5 2 7 2 3" xfId="31705" xr:uid="{00000000-0005-0000-0000-000049590000}"/>
    <cellStyle name="40 % - Akzent3 5 2 7 3" xfId="11433" xr:uid="{00000000-0005-0000-0000-00004A590000}"/>
    <cellStyle name="40 % - Akzent3 5 2 7 3 2" xfId="37126" xr:uid="{00000000-0005-0000-0000-00004B590000}"/>
    <cellStyle name="40 % - Akzent3 5 2 7 4" xfId="26304" xr:uid="{00000000-0005-0000-0000-00004C590000}"/>
    <cellStyle name="40 % - Akzent3 5 2 8" xfId="11434" xr:uid="{00000000-0005-0000-0000-00004D590000}"/>
    <cellStyle name="40 % - Akzent3 5 2 8 2" xfId="11435" xr:uid="{00000000-0005-0000-0000-00004E590000}"/>
    <cellStyle name="40 % - Akzent3 5 2 8 2 2" xfId="11436" xr:uid="{00000000-0005-0000-0000-00004F590000}"/>
    <cellStyle name="40 % - Akzent3 5 2 8 2 2 2" xfId="43219" xr:uid="{00000000-0005-0000-0000-000050590000}"/>
    <cellStyle name="40 % - Akzent3 5 2 8 2 3" xfId="32398" xr:uid="{00000000-0005-0000-0000-000051590000}"/>
    <cellStyle name="40 % - Akzent3 5 2 8 3" xfId="11437" xr:uid="{00000000-0005-0000-0000-000052590000}"/>
    <cellStyle name="40 % - Akzent3 5 2 8 3 2" xfId="37818" xr:uid="{00000000-0005-0000-0000-000053590000}"/>
    <cellStyle name="40 % - Akzent3 5 2 8 4" xfId="26997" xr:uid="{00000000-0005-0000-0000-000054590000}"/>
    <cellStyle name="40 % - Akzent3 5 2 9" xfId="11438" xr:uid="{00000000-0005-0000-0000-000055590000}"/>
    <cellStyle name="40 % - Akzent3 5 2 9 2" xfId="11439" xr:uid="{00000000-0005-0000-0000-000056590000}"/>
    <cellStyle name="40 % - Akzent3 5 2 9 2 2" xfId="38494" xr:uid="{00000000-0005-0000-0000-000057590000}"/>
    <cellStyle name="40 % - Akzent3 5 2 9 3" xfId="27673" xr:uid="{00000000-0005-0000-0000-000058590000}"/>
    <cellStyle name="40 % - Akzent3 5 3" xfId="11440" xr:uid="{00000000-0005-0000-0000-000059590000}"/>
    <cellStyle name="40 % - Akzent3 5 3 2" xfId="11441" xr:uid="{00000000-0005-0000-0000-00005A590000}"/>
    <cellStyle name="40 % - Akzent3 5 3 2 2" xfId="11442" xr:uid="{00000000-0005-0000-0000-00005B590000}"/>
    <cellStyle name="40 % - Akzent3 5 3 2 2 2" xfId="38777" xr:uid="{00000000-0005-0000-0000-00005C590000}"/>
    <cellStyle name="40 % - Akzent3 5 3 2 3" xfId="27956" xr:uid="{00000000-0005-0000-0000-00005D590000}"/>
    <cellStyle name="40 % - Akzent3 5 3 3" xfId="11443" xr:uid="{00000000-0005-0000-0000-00005E590000}"/>
    <cellStyle name="40 % - Akzent3 5 3 3 2" xfId="33377" xr:uid="{00000000-0005-0000-0000-00005F590000}"/>
    <cellStyle name="40 % - Akzent3 5 3 4" xfId="22555" xr:uid="{00000000-0005-0000-0000-000060590000}"/>
    <cellStyle name="40 % - Akzent3 5 4" xfId="11444" xr:uid="{00000000-0005-0000-0000-000061590000}"/>
    <cellStyle name="40 % - Akzent3 5 4 2" xfId="11445" xr:uid="{00000000-0005-0000-0000-000062590000}"/>
    <cellStyle name="40 % - Akzent3 5 4 2 2" xfId="11446" xr:uid="{00000000-0005-0000-0000-000063590000}"/>
    <cellStyle name="40 % - Akzent3 5 4 2 2 2" xfId="39435" xr:uid="{00000000-0005-0000-0000-000064590000}"/>
    <cellStyle name="40 % - Akzent3 5 4 2 3" xfId="28614" xr:uid="{00000000-0005-0000-0000-000065590000}"/>
    <cellStyle name="40 % - Akzent3 5 4 3" xfId="11447" xr:uid="{00000000-0005-0000-0000-000066590000}"/>
    <cellStyle name="40 % - Akzent3 5 4 3 2" xfId="34035" xr:uid="{00000000-0005-0000-0000-000067590000}"/>
    <cellStyle name="40 % - Akzent3 5 4 4" xfId="23213" xr:uid="{00000000-0005-0000-0000-000068590000}"/>
    <cellStyle name="40 % - Akzent3 5 5" xfId="11448" xr:uid="{00000000-0005-0000-0000-000069590000}"/>
    <cellStyle name="40 % - Akzent3 5 5 2" xfId="11449" xr:uid="{00000000-0005-0000-0000-00006A590000}"/>
    <cellStyle name="40 % - Akzent3 5 5 2 2" xfId="11450" xr:uid="{00000000-0005-0000-0000-00006B590000}"/>
    <cellStyle name="40 % - Akzent3 5 5 2 2 2" xfId="40109" xr:uid="{00000000-0005-0000-0000-00006C590000}"/>
    <cellStyle name="40 % - Akzent3 5 5 2 3" xfId="29288" xr:uid="{00000000-0005-0000-0000-00006D590000}"/>
    <cellStyle name="40 % - Akzent3 5 5 3" xfId="11451" xr:uid="{00000000-0005-0000-0000-00006E590000}"/>
    <cellStyle name="40 % - Akzent3 5 5 3 2" xfId="34709" xr:uid="{00000000-0005-0000-0000-00006F590000}"/>
    <cellStyle name="40 % - Akzent3 5 5 4" xfId="23887" xr:uid="{00000000-0005-0000-0000-000070590000}"/>
    <cellStyle name="40 % - Akzent3 5 6" xfId="11452" xr:uid="{00000000-0005-0000-0000-000071590000}"/>
    <cellStyle name="40 % - Akzent3 5 6 2" xfId="11453" xr:uid="{00000000-0005-0000-0000-000072590000}"/>
    <cellStyle name="40 % - Akzent3 5 6 2 2" xfId="11454" xr:uid="{00000000-0005-0000-0000-000073590000}"/>
    <cellStyle name="40 % - Akzent3 5 6 2 2 2" xfId="40783" xr:uid="{00000000-0005-0000-0000-000074590000}"/>
    <cellStyle name="40 % - Akzent3 5 6 2 3" xfId="29962" xr:uid="{00000000-0005-0000-0000-000075590000}"/>
    <cellStyle name="40 % - Akzent3 5 6 3" xfId="11455" xr:uid="{00000000-0005-0000-0000-000076590000}"/>
    <cellStyle name="40 % - Akzent3 5 6 3 2" xfId="35383" xr:uid="{00000000-0005-0000-0000-000077590000}"/>
    <cellStyle name="40 % - Akzent3 5 6 4" xfId="24561" xr:uid="{00000000-0005-0000-0000-000078590000}"/>
    <cellStyle name="40 % - Akzent3 5 7" xfId="11456" xr:uid="{00000000-0005-0000-0000-000079590000}"/>
    <cellStyle name="40 % - Akzent3 5 7 2" xfId="11457" xr:uid="{00000000-0005-0000-0000-00007A590000}"/>
    <cellStyle name="40 % - Akzent3 5 7 2 2" xfId="11458" xr:uid="{00000000-0005-0000-0000-00007B590000}"/>
    <cellStyle name="40 % - Akzent3 5 7 2 2 2" xfId="41457" xr:uid="{00000000-0005-0000-0000-00007C590000}"/>
    <cellStyle name="40 % - Akzent3 5 7 2 3" xfId="30636" xr:uid="{00000000-0005-0000-0000-00007D590000}"/>
    <cellStyle name="40 % - Akzent3 5 7 3" xfId="11459" xr:uid="{00000000-0005-0000-0000-00007E590000}"/>
    <cellStyle name="40 % - Akzent3 5 7 3 2" xfId="36057" xr:uid="{00000000-0005-0000-0000-00007F590000}"/>
    <cellStyle name="40 % - Akzent3 5 7 4" xfId="25235" xr:uid="{00000000-0005-0000-0000-000080590000}"/>
    <cellStyle name="40 % - Akzent3 5 8" xfId="11460" xr:uid="{00000000-0005-0000-0000-000081590000}"/>
    <cellStyle name="40 % - Akzent3 5 8 2" xfId="11461" xr:uid="{00000000-0005-0000-0000-000082590000}"/>
    <cellStyle name="40 % - Akzent3 5 8 2 2" xfId="11462" xr:uid="{00000000-0005-0000-0000-000083590000}"/>
    <cellStyle name="40 % - Akzent3 5 8 2 2 2" xfId="42131" xr:uid="{00000000-0005-0000-0000-000084590000}"/>
    <cellStyle name="40 % - Akzent3 5 8 2 3" xfId="31310" xr:uid="{00000000-0005-0000-0000-000085590000}"/>
    <cellStyle name="40 % - Akzent3 5 8 3" xfId="11463" xr:uid="{00000000-0005-0000-0000-000086590000}"/>
    <cellStyle name="40 % - Akzent3 5 8 3 2" xfId="36731" xr:uid="{00000000-0005-0000-0000-000087590000}"/>
    <cellStyle name="40 % - Akzent3 5 8 4" xfId="25909" xr:uid="{00000000-0005-0000-0000-000088590000}"/>
    <cellStyle name="40 % - Akzent3 5 9" xfId="11464" xr:uid="{00000000-0005-0000-0000-000089590000}"/>
    <cellStyle name="40 % - Akzent3 5 9 2" xfId="11465" xr:uid="{00000000-0005-0000-0000-00008A590000}"/>
    <cellStyle name="40 % - Akzent3 5 9 2 2" xfId="11466" xr:uid="{00000000-0005-0000-0000-00008B590000}"/>
    <cellStyle name="40 % - Akzent3 5 9 2 2 2" xfId="42824" xr:uid="{00000000-0005-0000-0000-00008C590000}"/>
    <cellStyle name="40 % - Akzent3 5 9 2 3" xfId="32003" xr:uid="{00000000-0005-0000-0000-00008D590000}"/>
    <cellStyle name="40 % - Akzent3 5 9 3" xfId="11467" xr:uid="{00000000-0005-0000-0000-00008E590000}"/>
    <cellStyle name="40 % - Akzent3 5 9 3 2" xfId="37423" xr:uid="{00000000-0005-0000-0000-00008F590000}"/>
    <cellStyle name="40 % - Akzent3 5 9 4" xfId="26602" xr:uid="{00000000-0005-0000-0000-000090590000}"/>
    <cellStyle name="40 % - Akzent3 6" xfId="11468" xr:uid="{00000000-0005-0000-0000-000091590000}"/>
    <cellStyle name="40 % - Akzent3 6 10" xfId="11469" xr:uid="{00000000-0005-0000-0000-000092590000}"/>
    <cellStyle name="40 % - Akzent3 6 10 2" xfId="32831" xr:uid="{00000000-0005-0000-0000-000093590000}"/>
    <cellStyle name="40 % - Akzent3 6 11" xfId="22009" xr:uid="{00000000-0005-0000-0000-000094590000}"/>
    <cellStyle name="40 % - Akzent3 6 2" xfId="11470" xr:uid="{00000000-0005-0000-0000-000095590000}"/>
    <cellStyle name="40 % - Akzent3 6 2 2" xfId="11471" xr:uid="{00000000-0005-0000-0000-000096590000}"/>
    <cellStyle name="40 % - Akzent3 6 2 2 2" xfId="11472" xr:uid="{00000000-0005-0000-0000-000097590000}"/>
    <cellStyle name="40 % - Akzent3 6 2 2 2 2" xfId="38909" xr:uid="{00000000-0005-0000-0000-000098590000}"/>
    <cellStyle name="40 % - Akzent3 6 2 2 3" xfId="28088" xr:uid="{00000000-0005-0000-0000-000099590000}"/>
    <cellStyle name="40 % - Akzent3 6 2 3" xfId="11473" xr:uid="{00000000-0005-0000-0000-00009A590000}"/>
    <cellStyle name="40 % - Akzent3 6 2 3 2" xfId="33509" xr:uid="{00000000-0005-0000-0000-00009B590000}"/>
    <cellStyle name="40 % - Akzent3 6 2 4" xfId="22687" xr:uid="{00000000-0005-0000-0000-00009C590000}"/>
    <cellStyle name="40 % - Akzent3 6 3" xfId="11474" xr:uid="{00000000-0005-0000-0000-00009D590000}"/>
    <cellStyle name="40 % - Akzent3 6 3 2" xfId="11475" xr:uid="{00000000-0005-0000-0000-00009E590000}"/>
    <cellStyle name="40 % - Akzent3 6 3 2 2" xfId="11476" xr:uid="{00000000-0005-0000-0000-00009F590000}"/>
    <cellStyle name="40 % - Akzent3 6 3 2 2 2" xfId="39567" xr:uid="{00000000-0005-0000-0000-0000A0590000}"/>
    <cellStyle name="40 % - Akzent3 6 3 2 3" xfId="28746" xr:uid="{00000000-0005-0000-0000-0000A1590000}"/>
    <cellStyle name="40 % - Akzent3 6 3 3" xfId="11477" xr:uid="{00000000-0005-0000-0000-0000A2590000}"/>
    <cellStyle name="40 % - Akzent3 6 3 3 2" xfId="34167" xr:uid="{00000000-0005-0000-0000-0000A3590000}"/>
    <cellStyle name="40 % - Akzent3 6 3 4" xfId="23345" xr:uid="{00000000-0005-0000-0000-0000A4590000}"/>
    <cellStyle name="40 % - Akzent3 6 4" xfId="11478" xr:uid="{00000000-0005-0000-0000-0000A5590000}"/>
    <cellStyle name="40 % - Akzent3 6 4 2" xfId="11479" xr:uid="{00000000-0005-0000-0000-0000A6590000}"/>
    <cellStyle name="40 % - Akzent3 6 4 2 2" xfId="11480" xr:uid="{00000000-0005-0000-0000-0000A7590000}"/>
    <cellStyle name="40 % - Akzent3 6 4 2 2 2" xfId="40241" xr:uid="{00000000-0005-0000-0000-0000A8590000}"/>
    <cellStyle name="40 % - Akzent3 6 4 2 3" xfId="29420" xr:uid="{00000000-0005-0000-0000-0000A9590000}"/>
    <cellStyle name="40 % - Akzent3 6 4 3" xfId="11481" xr:uid="{00000000-0005-0000-0000-0000AA590000}"/>
    <cellStyle name="40 % - Akzent3 6 4 3 2" xfId="34841" xr:uid="{00000000-0005-0000-0000-0000AB590000}"/>
    <cellStyle name="40 % - Akzent3 6 4 4" xfId="24019" xr:uid="{00000000-0005-0000-0000-0000AC590000}"/>
    <cellStyle name="40 % - Akzent3 6 5" xfId="11482" xr:uid="{00000000-0005-0000-0000-0000AD590000}"/>
    <cellStyle name="40 % - Akzent3 6 5 2" xfId="11483" xr:uid="{00000000-0005-0000-0000-0000AE590000}"/>
    <cellStyle name="40 % - Akzent3 6 5 2 2" xfId="11484" xr:uid="{00000000-0005-0000-0000-0000AF590000}"/>
    <cellStyle name="40 % - Akzent3 6 5 2 2 2" xfId="40915" xr:uid="{00000000-0005-0000-0000-0000B0590000}"/>
    <cellStyle name="40 % - Akzent3 6 5 2 3" xfId="30094" xr:uid="{00000000-0005-0000-0000-0000B1590000}"/>
    <cellStyle name="40 % - Akzent3 6 5 3" xfId="11485" xr:uid="{00000000-0005-0000-0000-0000B2590000}"/>
    <cellStyle name="40 % - Akzent3 6 5 3 2" xfId="35515" xr:uid="{00000000-0005-0000-0000-0000B3590000}"/>
    <cellStyle name="40 % - Akzent3 6 5 4" xfId="24693" xr:uid="{00000000-0005-0000-0000-0000B4590000}"/>
    <cellStyle name="40 % - Akzent3 6 6" xfId="11486" xr:uid="{00000000-0005-0000-0000-0000B5590000}"/>
    <cellStyle name="40 % - Akzent3 6 6 2" xfId="11487" xr:uid="{00000000-0005-0000-0000-0000B6590000}"/>
    <cellStyle name="40 % - Akzent3 6 6 2 2" xfId="11488" xr:uid="{00000000-0005-0000-0000-0000B7590000}"/>
    <cellStyle name="40 % - Akzent3 6 6 2 2 2" xfId="41589" xr:uid="{00000000-0005-0000-0000-0000B8590000}"/>
    <cellStyle name="40 % - Akzent3 6 6 2 3" xfId="30768" xr:uid="{00000000-0005-0000-0000-0000B9590000}"/>
    <cellStyle name="40 % - Akzent3 6 6 3" xfId="11489" xr:uid="{00000000-0005-0000-0000-0000BA590000}"/>
    <cellStyle name="40 % - Akzent3 6 6 3 2" xfId="36189" xr:uid="{00000000-0005-0000-0000-0000BB590000}"/>
    <cellStyle name="40 % - Akzent3 6 6 4" xfId="25367" xr:uid="{00000000-0005-0000-0000-0000BC590000}"/>
    <cellStyle name="40 % - Akzent3 6 7" xfId="11490" xr:uid="{00000000-0005-0000-0000-0000BD590000}"/>
    <cellStyle name="40 % - Akzent3 6 7 2" xfId="11491" xr:uid="{00000000-0005-0000-0000-0000BE590000}"/>
    <cellStyle name="40 % - Akzent3 6 7 2 2" xfId="11492" xr:uid="{00000000-0005-0000-0000-0000BF590000}"/>
    <cellStyle name="40 % - Akzent3 6 7 2 2 2" xfId="42263" xr:uid="{00000000-0005-0000-0000-0000C0590000}"/>
    <cellStyle name="40 % - Akzent3 6 7 2 3" xfId="31442" xr:uid="{00000000-0005-0000-0000-0000C1590000}"/>
    <cellStyle name="40 % - Akzent3 6 7 3" xfId="11493" xr:uid="{00000000-0005-0000-0000-0000C2590000}"/>
    <cellStyle name="40 % - Akzent3 6 7 3 2" xfId="36863" xr:uid="{00000000-0005-0000-0000-0000C3590000}"/>
    <cellStyle name="40 % - Akzent3 6 7 4" xfId="26041" xr:uid="{00000000-0005-0000-0000-0000C4590000}"/>
    <cellStyle name="40 % - Akzent3 6 8" xfId="11494" xr:uid="{00000000-0005-0000-0000-0000C5590000}"/>
    <cellStyle name="40 % - Akzent3 6 8 2" xfId="11495" xr:uid="{00000000-0005-0000-0000-0000C6590000}"/>
    <cellStyle name="40 % - Akzent3 6 8 2 2" xfId="11496" xr:uid="{00000000-0005-0000-0000-0000C7590000}"/>
    <cellStyle name="40 % - Akzent3 6 8 2 2 2" xfId="42956" xr:uid="{00000000-0005-0000-0000-0000C8590000}"/>
    <cellStyle name="40 % - Akzent3 6 8 2 3" xfId="32135" xr:uid="{00000000-0005-0000-0000-0000C9590000}"/>
    <cellStyle name="40 % - Akzent3 6 8 3" xfId="11497" xr:uid="{00000000-0005-0000-0000-0000CA590000}"/>
    <cellStyle name="40 % - Akzent3 6 8 3 2" xfId="37555" xr:uid="{00000000-0005-0000-0000-0000CB590000}"/>
    <cellStyle name="40 % - Akzent3 6 8 4" xfId="26734" xr:uid="{00000000-0005-0000-0000-0000CC590000}"/>
    <cellStyle name="40 % - Akzent3 6 9" xfId="11498" xr:uid="{00000000-0005-0000-0000-0000CD590000}"/>
    <cellStyle name="40 % - Akzent3 6 9 2" xfId="11499" xr:uid="{00000000-0005-0000-0000-0000CE590000}"/>
    <cellStyle name="40 % - Akzent3 6 9 2 2" xfId="38231" xr:uid="{00000000-0005-0000-0000-0000CF590000}"/>
    <cellStyle name="40 % - Akzent3 6 9 3" xfId="27410" xr:uid="{00000000-0005-0000-0000-0000D0590000}"/>
    <cellStyle name="40 % - Akzent3 7" xfId="11500" xr:uid="{00000000-0005-0000-0000-0000D1590000}"/>
    <cellStyle name="40 % - Akzent3 7 10" xfId="11501" xr:uid="{00000000-0005-0000-0000-0000D2590000}"/>
    <cellStyle name="40 % - Akzent3 7 10 2" xfId="32962" xr:uid="{00000000-0005-0000-0000-0000D3590000}"/>
    <cellStyle name="40 % - Akzent3 7 11" xfId="22140" xr:uid="{00000000-0005-0000-0000-0000D4590000}"/>
    <cellStyle name="40 % - Akzent3 7 2" xfId="11502" xr:uid="{00000000-0005-0000-0000-0000D5590000}"/>
    <cellStyle name="40 % - Akzent3 7 2 2" xfId="11503" xr:uid="{00000000-0005-0000-0000-0000D6590000}"/>
    <cellStyle name="40 % - Akzent3 7 2 2 2" xfId="11504" xr:uid="{00000000-0005-0000-0000-0000D7590000}"/>
    <cellStyle name="40 % - Akzent3 7 2 2 2 2" xfId="39040" xr:uid="{00000000-0005-0000-0000-0000D8590000}"/>
    <cellStyle name="40 % - Akzent3 7 2 2 3" xfId="28219" xr:uid="{00000000-0005-0000-0000-0000D9590000}"/>
    <cellStyle name="40 % - Akzent3 7 2 3" xfId="11505" xr:uid="{00000000-0005-0000-0000-0000DA590000}"/>
    <cellStyle name="40 % - Akzent3 7 2 3 2" xfId="33640" xr:uid="{00000000-0005-0000-0000-0000DB590000}"/>
    <cellStyle name="40 % - Akzent3 7 2 4" xfId="22818" xr:uid="{00000000-0005-0000-0000-0000DC590000}"/>
    <cellStyle name="40 % - Akzent3 7 3" xfId="11506" xr:uid="{00000000-0005-0000-0000-0000DD590000}"/>
    <cellStyle name="40 % - Akzent3 7 3 2" xfId="11507" xr:uid="{00000000-0005-0000-0000-0000DE590000}"/>
    <cellStyle name="40 % - Akzent3 7 3 2 2" xfId="11508" xr:uid="{00000000-0005-0000-0000-0000DF590000}"/>
    <cellStyle name="40 % - Akzent3 7 3 2 2 2" xfId="39698" xr:uid="{00000000-0005-0000-0000-0000E0590000}"/>
    <cellStyle name="40 % - Akzent3 7 3 2 3" xfId="28877" xr:uid="{00000000-0005-0000-0000-0000E1590000}"/>
    <cellStyle name="40 % - Akzent3 7 3 3" xfId="11509" xr:uid="{00000000-0005-0000-0000-0000E2590000}"/>
    <cellStyle name="40 % - Akzent3 7 3 3 2" xfId="34298" xr:uid="{00000000-0005-0000-0000-0000E3590000}"/>
    <cellStyle name="40 % - Akzent3 7 3 4" xfId="23476" xr:uid="{00000000-0005-0000-0000-0000E4590000}"/>
    <cellStyle name="40 % - Akzent3 7 4" xfId="11510" xr:uid="{00000000-0005-0000-0000-0000E5590000}"/>
    <cellStyle name="40 % - Akzent3 7 4 2" xfId="11511" xr:uid="{00000000-0005-0000-0000-0000E6590000}"/>
    <cellStyle name="40 % - Akzent3 7 4 2 2" xfId="11512" xr:uid="{00000000-0005-0000-0000-0000E7590000}"/>
    <cellStyle name="40 % - Akzent3 7 4 2 2 2" xfId="40372" xr:uid="{00000000-0005-0000-0000-0000E8590000}"/>
    <cellStyle name="40 % - Akzent3 7 4 2 3" xfId="29551" xr:uid="{00000000-0005-0000-0000-0000E9590000}"/>
    <cellStyle name="40 % - Akzent3 7 4 3" xfId="11513" xr:uid="{00000000-0005-0000-0000-0000EA590000}"/>
    <cellStyle name="40 % - Akzent3 7 4 3 2" xfId="34972" xr:uid="{00000000-0005-0000-0000-0000EB590000}"/>
    <cellStyle name="40 % - Akzent3 7 4 4" xfId="24150" xr:uid="{00000000-0005-0000-0000-0000EC590000}"/>
    <cellStyle name="40 % - Akzent3 7 5" xfId="11514" xr:uid="{00000000-0005-0000-0000-0000ED590000}"/>
    <cellStyle name="40 % - Akzent3 7 5 2" xfId="11515" xr:uid="{00000000-0005-0000-0000-0000EE590000}"/>
    <cellStyle name="40 % - Akzent3 7 5 2 2" xfId="11516" xr:uid="{00000000-0005-0000-0000-0000EF590000}"/>
    <cellStyle name="40 % - Akzent3 7 5 2 2 2" xfId="41046" xr:uid="{00000000-0005-0000-0000-0000F0590000}"/>
    <cellStyle name="40 % - Akzent3 7 5 2 3" xfId="30225" xr:uid="{00000000-0005-0000-0000-0000F1590000}"/>
    <cellStyle name="40 % - Akzent3 7 5 3" xfId="11517" xr:uid="{00000000-0005-0000-0000-0000F2590000}"/>
    <cellStyle name="40 % - Akzent3 7 5 3 2" xfId="35646" xr:uid="{00000000-0005-0000-0000-0000F3590000}"/>
    <cellStyle name="40 % - Akzent3 7 5 4" xfId="24824" xr:uid="{00000000-0005-0000-0000-0000F4590000}"/>
    <cellStyle name="40 % - Akzent3 7 6" xfId="11518" xr:uid="{00000000-0005-0000-0000-0000F5590000}"/>
    <cellStyle name="40 % - Akzent3 7 6 2" xfId="11519" xr:uid="{00000000-0005-0000-0000-0000F6590000}"/>
    <cellStyle name="40 % - Akzent3 7 6 2 2" xfId="11520" xr:uid="{00000000-0005-0000-0000-0000F7590000}"/>
    <cellStyle name="40 % - Akzent3 7 6 2 2 2" xfId="41720" xr:uid="{00000000-0005-0000-0000-0000F8590000}"/>
    <cellStyle name="40 % - Akzent3 7 6 2 3" xfId="30899" xr:uid="{00000000-0005-0000-0000-0000F9590000}"/>
    <cellStyle name="40 % - Akzent3 7 6 3" xfId="11521" xr:uid="{00000000-0005-0000-0000-0000FA590000}"/>
    <cellStyle name="40 % - Akzent3 7 6 3 2" xfId="36320" xr:uid="{00000000-0005-0000-0000-0000FB590000}"/>
    <cellStyle name="40 % - Akzent3 7 6 4" xfId="25498" xr:uid="{00000000-0005-0000-0000-0000FC590000}"/>
    <cellStyle name="40 % - Akzent3 7 7" xfId="11522" xr:uid="{00000000-0005-0000-0000-0000FD590000}"/>
    <cellStyle name="40 % - Akzent3 7 7 2" xfId="11523" xr:uid="{00000000-0005-0000-0000-0000FE590000}"/>
    <cellStyle name="40 % - Akzent3 7 7 2 2" xfId="11524" xr:uid="{00000000-0005-0000-0000-0000FF590000}"/>
    <cellStyle name="40 % - Akzent3 7 7 2 2 2" xfId="42394" xr:uid="{00000000-0005-0000-0000-0000005A0000}"/>
    <cellStyle name="40 % - Akzent3 7 7 2 3" xfId="31573" xr:uid="{00000000-0005-0000-0000-0000015A0000}"/>
    <cellStyle name="40 % - Akzent3 7 7 3" xfId="11525" xr:uid="{00000000-0005-0000-0000-0000025A0000}"/>
    <cellStyle name="40 % - Akzent3 7 7 3 2" xfId="36994" xr:uid="{00000000-0005-0000-0000-0000035A0000}"/>
    <cellStyle name="40 % - Akzent3 7 7 4" xfId="26172" xr:uid="{00000000-0005-0000-0000-0000045A0000}"/>
    <cellStyle name="40 % - Akzent3 7 8" xfId="11526" xr:uid="{00000000-0005-0000-0000-0000055A0000}"/>
    <cellStyle name="40 % - Akzent3 7 8 2" xfId="11527" xr:uid="{00000000-0005-0000-0000-0000065A0000}"/>
    <cellStyle name="40 % - Akzent3 7 8 2 2" xfId="11528" xr:uid="{00000000-0005-0000-0000-0000075A0000}"/>
    <cellStyle name="40 % - Akzent3 7 8 2 2 2" xfId="43087" xr:uid="{00000000-0005-0000-0000-0000085A0000}"/>
    <cellStyle name="40 % - Akzent3 7 8 2 3" xfId="32266" xr:uid="{00000000-0005-0000-0000-0000095A0000}"/>
    <cellStyle name="40 % - Akzent3 7 8 3" xfId="11529" xr:uid="{00000000-0005-0000-0000-00000A5A0000}"/>
    <cellStyle name="40 % - Akzent3 7 8 3 2" xfId="37686" xr:uid="{00000000-0005-0000-0000-00000B5A0000}"/>
    <cellStyle name="40 % - Akzent3 7 8 4" xfId="26865" xr:uid="{00000000-0005-0000-0000-00000C5A0000}"/>
    <cellStyle name="40 % - Akzent3 7 9" xfId="11530" xr:uid="{00000000-0005-0000-0000-00000D5A0000}"/>
    <cellStyle name="40 % - Akzent3 7 9 2" xfId="11531" xr:uid="{00000000-0005-0000-0000-00000E5A0000}"/>
    <cellStyle name="40 % - Akzent3 7 9 2 2" xfId="38362" xr:uid="{00000000-0005-0000-0000-00000F5A0000}"/>
    <cellStyle name="40 % - Akzent3 7 9 3" xfId="27541" xr:uid="{00000000-0005-0000-0000-0000105A0000}"/>
    <cellStyle name="40 % - Akzent3 8" xfId="11532" xr:uid="{00000000-0005-0000-0000-0000115A0000}"/>
    <cellStyle name="40 % - Akzent3 8 2" xfId="11533" xr:uid="{00000000-0005-0000-0000-0000125A0000}"/>
    <cellStyle name="40 % - Akzent3 8 2 2" xfId="11534" xr:uid="{00000000-0005-0000-0000-0000135A0000}"/>
    <cellStyle name="40 % - Akzent3 8 2 2 2" xfId="38646" xr:uid="{00000000-0005-0000-0000-0000145A0000}"/>
    <cellStyle name="40 % - Akzent3 8 2 3" xfId="27825" xr:uid="{00000000-0005-0000-0000-0000155A0000}"/>
    <cellStyle name="40 % - Akzent3 8 3" xfId="11535" xr:uid="{00000000-0005-0000-0000-0000165A0000}"/>
    <cellStyle name="40 % - Akzent3 8 3 2" xfId="33246" xr:uid="{00000000-0005-0000-0000-0000175A0000}"/>
    <cellStyle name="40 % - Akzent3 8 4" xfId="22424" xr:uid="{00000000-0005-0000-0000-0000185A0000}"/>
    <cellStyle name="40 % - Akzent3 9" xfId="11536" xr:uid="{00000000-0005-0000-0000-0000195A0000}"/>
    <cellStyle name="40 % - Akzent3 9 2" xfId="11537" xr:uid="{00000000-0005-0000-0000-00001A5A0000}"/>
    <cellStyle name="40 % - Akzent3 9 2 2" xfId="11538" xr:uid="{00000000-0005-0000-0000-00001B5A0000}"/>
    <cellStyle name="40 % - Akzent3 9 2 2 2" xfId="39303" xr:uid="{00000000-0005-0000-0000-00001C5A0000}"/>
    <cellStyle name="40 % - Akzent3 9 2 3" xfId="28482" xr:uid="{00000000-0005-0000-0000-00001D5A0000}"/>
    <cellStyle name="40 % - Akzent3 9 3" xfId="11539" xr:uid="{00000000-0005-0000-0000-00001E5A0000}"/>
    <cellStyle name="40 % - Akzent3 9 3 2" xfId="33903" xr:uid="{00000000-0005-0000-0000-00001F5A0000}"/>
    <cellStyle name="40 % - Akzent3 9 4" xfId="23081" xr:uid="{00000000-0005-0000-0000-0000205A0000}"/>
    <cellStyle name="40 % - Akzent4 10" xfId="11540" xr:uid="{00000000-0005-0000-0000-0000215A0000}"/>
    <cellStyle name="40 % - Akzent4 10 2" xfId="11541" xr:uid="{00000000-0005-0000-0000-0000225A0000}"/>
    <cellStyle name="40 % - Akzent4 10 2 2" xfId="11542" xr:uid="{00000000-0005-0000-0000-0000235A0000}"/>
    <cellStyle name="40 % - Akzent4 10 2 2 2" xfId="39983" xr:uid="{00000000-0005-0000-0000-0000245A0000}"/>
    <cellStyle name="40 % - Akzent4 10 2 3" xfId="29162" xr:uid="{00000000-0005-0000-0000-0000255A0000}"/>
    <cellStyle name="40 % - Akzent4 10 3" xfId="11543" xr:uid="{00000000-0005-0000-0000-0000265A0000}"/>
    <cellStyle name="40 % - Akzent4 10 3 2" xfId="34583" xr:uid="{00000000-0005-0000-0000-0000275A0000}"/>
    <cellStyle name="40 % - Akzent4 10 4" xfId="23761" xr:uid="{00000000-0005-0000-0000-0000285A0000}"/>
    <cellStyle name="40 % - Akzent4 11" xfId="11544" xr:uid="{00000000-0005-0000-0000-0000295A0000}"/>
    <cellStyle name="40 % - Akzent4 11 2" xfId="11545" xr:uid="{00000000-0005-0000-0000-00002A5A0000}"/>
    <cellStyle name="40 % - Akzent4 11 2 2" xfId="11546" xr:uid="{00000000-0005-0000-0000-00002B5A0000}"/>
    <cellStyle name="40 % - Akzent4 11 2 2 2" xfId="40653" xr:uid="{00000000-0005-0000-0000-00002C5A0000}"/>
    <cellStyle name="40 % - Akzent4 11 2 3" xfId="29832" xr:uid="{00000000-0005-0000-0000-00002D5A0000}"/>
    <cellStyle name="40 % - Akzent4 11 3" xfId="11547" xr:uid="{00000000-0005-0000-0000-00002E5A0000}"/>
    <cellStyle name="40 % - Akzent4 11 3 2" xfId="35253" xr:uid="{00000000-0005-0000-0000-00002F5A0000}"/>
    <cellStyle name="40 % - Akzent4 11 4" xfId="24431" xr:uid="{00000000-0005-0000-0000-0000305A0000}"/>
    <cellStyle name="40 % - Akzent4 12" xfId="11548" xr:uid="{00000000-0005-0000-0000-0000315A0000}"/>
    <cellStyle name="40 % - Akzent4 12 2" xfId="11549" xr:uid="{00000000-0005-0000-0000-0000325A0000}"/>
    <cellStyle name="40 % - Akzent4 12 2 2" xfId="11550" xr:uid="{00000000-0005-0000-0000-0000335A0000}"/>
    <cellStyle name="40 % - Akzent4 12 2 2 2" xfId="41327" xr:uid="{00000000-0005-0000-0000-0000345A0000}"/>
    <cellStyle name="40 % - Akzent4 12 2 3" xfId="30506" xr:uid="{00000000-0005-0000-0000-0000355A0000}"/>
    <cellStyle name="40 % - Akzent4 12 3" xfId="11551" xr:uid="{00000000-0005-0000-0000-0000365A0000}"/>
    <cellStyle name="40 % - Akzent4 12 3 2" xfId="35927" xr:uid="{00000000-0005-0000-0000-0000375A0000}"/>
    <cellStyle name="40 % - Akzent4 12 4" xfId="25105" xr:uid="{00000000-0005-0000-0000-0000385A0000}"/>
    <cellStyle name="40 % - Akzent4 13" xfId="11552" xr:uid="{00000000-0005-0000-0000-0000395A0000}"/>
    <cellStyle name="40 % - Akzent4 13 2" xfId="11553" xr:uid="{00000000-0005-0000-0000-00003A5A0000}"/>
    <cellStyle name="40 % - Akzent4 13 2 2" xfId="11554" xr:uid="{00000000-0005-0000-0000-00003B5A0000}"/>
    <cellStyle name="40 % - Akzent4 13 2 2 2" xfId="42001" xr:uid="{00000000-0005-0000-0000-00003C5A0000}"/>
    <cellStyle name="40 % - Akzent4 13 2 3" xfId="31180" xr:uid="{00000000-0005-0000-0000-00003D5A0000}"/>
    <cellStyle name="40 % - Akzent4 13 3" xfId="11555" xr:uid="{00000000-0005-0000-0000-00003E5A0000}"/>
    <cellStyle name="40 % - Akzent4 13 3 2" xfId="36601" xr:uid="{00000000-0005-0000-0000-00003F5A0000}"/>
    <cellStyle name="40 % - Akzent4 13 4" xfId="25779" xr:uid="{00000000-0005-0000-0000-0000405A0000}"/>
    <cellStyle name="40 % - Akzent4 14" xfId="11556" xr:uid="{00000000-0005-0000-0000-0000415A0000}"/>
    <cellStyle name="40 % - Akzent4 14 2" xfId="11557" xr:uid="{00000000-0005-0000-0000-0000425A0000}"/>
    <cellStyle name="40 % - Akzent4 14 2 2" xfId="11558" xr:uid="{00000000-0005-0000-0000-0000435A0000}"/>
    <cellStyle name="40 % - Akzent4 14 2 2 2" xfId="42694" xr:uid="{00000000-0005-0000-0000-0000445A0000}"/>
    <cellStyle name="40 % - Akzent4 14 2 3" xfId="31873" xr:uid="{00000000-0005-0000-0000-0000455A0000}"/>
    <cellStyle name="40 % - Akzent4 14 3" xfId="11559" xr:uid="{00000000-0005-0000-0000-0000465A0000}"/>
    <cellStyle name="40 % - Akzent4 14 3 2" xfId="37293" xr:uid="{00000000-0005-0000-0000-0000475A0000}"/>
    <cellStyle name="40 % - Akzent4 14 4" xfId="26472" xr:uid="{00000000-0005-0000-0000-0000485A0000}"/>
    <cellStyle name="40 % - Akzent4 15" xfId="11560" xr:uid="{00000000-0005-0000-0000-0000495A0000}"/>
    <cellStyle name="40 % - Akzent4 15 2" xfId="11561" xr:uid="{00000000-0005-0000-0000-00004A5A0000}"/>
    <cellStyle name="40 % - Akzent4 15 2 2" xfId="37969" xr:uid="{00000000-0005-0000-0000-00004B5A0000}"/>
    <cellStyle name="40 % - Akzent4 15 3" xfId="27148" xr:uid="{00000000-0005-0000-0000-00004C5A0000}"/>
    <cellStyle name="40 % - Akzent4 16" xfId="11562" xr:uid="{00000000-0005-0000-0000-00004D5A0000}"/>
    <cellStyle name="40 % - Akzent4 16 2" xfId="11563" xr:uid="{00000000-0005-0000-0000-00004E5A0000}"/>
    <cellStyle name="40 % - Akzent4 16 2 2" xfId="43372" xr:uid="{00000000-0005-0000-0000-00004F5A0000}"/>
    <cellStyle name="40 % - Akzent4 16 3" xfId="32552" xr:uid="{00000000-0005-0000-0000-0000505A0000}"/>
    <cellStyle name="40 % - Akzent4 17" xfId="11564" xr:uid="{00000000-0005-0000-0000-0000515A0000}"/>
    <cellStyle name="40 % - Akzent4 17 2" xfId="32568" xr:uid="{00000000-0005-0000-0000-0000525A0000}"/>
    <cellStyle name="40 % - Akzent4 18" xfId="11565" xr:uid="{00000000-0005-0000-0000-0000535A0000}"/>
    <cellStyle name="40 % - Akzent4 2" xfId="11566" xr:uid="{00000000-0005-0000-0000-0000545A0000}"/>
    <cellStyle name="40 % - Akzent4 2 10" xfId="11567" xr:uid="{00000000-0005-0000-0000-0000555A0000}"/>
    <cellStyle name="40 % - Akzent4 2 10 2" xfId="11568" xr:uid="{00000000-0005-0000-0000-0000565A0000}"/>
    <cellStyle name="40 % - Akzent4 2 10 2 2" xfId="11569" xr:uid="{00000000-0005-0000-0000-0000575A0000}"/>
    <cellStyle name="40 % - Akzent4 2 10 2 2 2" xfId="40672" xr:uid="{00000000-0005-0000-0000-0000585A0000}"/>
    <cellStyle name="40 % - Akzent4 2 10 2 3" xfId="29851" xr:uid="{00000000-0005-0000-0000-0000595A0000}"/>
    <cellStyle name="40 % - Akzent4 2 10 3" xfId="11570" xr:uid="{00000000-0005-0000-0000-00005A5A0000}"/>
    <cellStyle name="40 % - Akzent4 2 10 3 2" xfId="35272" xr:uid="{00000000-0005-0000-0000-00005B5A0000}"/>
    <cellStyle name="40 % - Akzent4 2 10 4" xfId="24450" xr:uid="{00000000-0005-0000-0000-00005C5A0000}"/>
    <cellStyle name="40 % - Akzent4 2 11" xfId="11571" xr:uid="{00000000-0005-0000-0000-00005D5A0000}"/>
    <cellStyle name="40 % - Akzent4 2 11 2" xfId="11572" xr:uid="{00000000-0005-0000-0000-00005E5A0000}"/>
    <cellStyle name="40 % - Akzent4 2 11 2 2" xfId="11573" xr:uid="{00000000-0005-0000-0000-00005F5A0000}"/>
    <cellStyle name="40 % - Akzent4 2 11 2 2 2" xfId="41346" xr:uid="{00000000-0005-0000-0000-0000605A0000}"/>
    <cellStyle name="40 % - Akzent4 2 11 2 3" xfId="30525" xr:uid="{00000000-0005-0000-0000-0000615A0000}"/>
    <cellStyle name="40 % - Akzent4 2 11 3" xfId="11574" xr:uid="{00000000-0005-0000-0000-0000625A0000}"/>
    <cellStyle name="40 % - Akzent4 2 11 3 2" xfId="35946" xr:uid="{00000000-0005-0000-0000-0000635A0000}"/>
    <cellStyle name="40 % - Akzent4 2 11 4" xfId="25124" xr:uid="{00000000-0005-0000-0000-0000645A0000}"/>
    <cellStyle name="40 % - Akzent4 2 12" xfId="11575" xr:uid="{00000000-0005-0000-0000-0000655A0000}"/>
    <cellStyle name="40 % - Akzent4 2 12 2" xfId="11576" xr:uid="{00000000-0005-0000-0000-0000665A0000}"/>
    <cellStyle name="40 % - Akzent4 2 12 2 2" xfId="11577" xr:uid="{00000000-0005-0000-0000-0000675A0000}"/>
    <cellStyle name="40 % - Akzent4 2 12 2 2 2" xfId="42020" xr:uid="{00000000-0005-0000-0000-0000685A0000}"/>
    <cellStyle name="40 % - Akzent4 2 12 2 3" xfId="31199" xr:uid="{00000000-0005-0000-0000-0000695A0000}"/>
    <cellStyle name="40 % - Akzent4 2 12 3" xfId="11578" xr:uid="{00000000-0005-0000-0000-00006A5A0000}"/>
    <cellStyle name="40 % - Akzent4 2 12 3 2" xfId="36620" xr:uid="{00000000-0005-0000-0000-00006B5A0000}"/>
    <cellStyle name="40 % - Akzent4 2 12 4" xfId="25798" xr:uid="{00000000-0005-0000-0000-00006C5A0000}"/>
    <cellStyle name="40 % - Akzent4 2 13" xfId="11579" xr:uid="{00000000-0005-0000-0000-00006D5A0000}"/>
    <cellStyle name="40 % - Akzent4 2 13 2" xfId="11580" xr:uid="{00000000-0005-0000-0000-00006E5A0000}"/>
    <cellStyle name="40 % - Akzent4 2 13 2 2" xfId="11581" xr:uid="{00000000-0005-0000-0000-00006F5A0000}"/>
    <cellStyle name="40 % - Akzent4 2 13 2 2 2" xfId="42713" xr:uid="{00000000-0005-0000-0000-0000705A0000}"/>
    <cellStyle name="40 % - Akzent4 2 13 2 3" xfId="31892" xr:uid="{00000000-0005-0000-0000-0000715A0000}"/>
    <cellStyle name="40 % - Akzent4 2 13 3" xfId="11582" xr:uid="{00000000-0005-0000-0000-0000725A0000}"/>
    <cellStyle name="40 % - Akzent4 2 13 3 2" xfId="37312" xr:uid="{00000000-0005-0000-0000-0000735A0000}"/>
    <cellStyle name="40 % - Akzent4 2 13 4" xfId="26491" xr:uid="{00000000-0005-0000-0000-0000745A0000}"/>
    <cellStyle name="40 % - Akzent4 2 14" xfId="11583" xr:uid="{00000000-0005-0000-0000-0000755A0000}"/>
    <cellStyle name="40 % - Akzent4 2 14 2" xfId="11584" xr:uid="{00000000-0005-0000-0000-0000765A0000}"/>
    <cellStyle name="40 % - Akzent4 2 14 2 2" xfId="37988" xr:uid="{00000000-0005-0000-0000-0000775A0000}"/>
    <cellStyle name="40 % - Akzent4 2 14 3" xfId="27167" xr:uid="{00000000-0005-0000-0000-0000785A0000}"/>
    <cellStyle name="40 % - Akzent4 2 15" xfId="11585" xr:uid="{00000000-0005-0000-0000-0000795A0000}"/>
    <cellStyle name="40 % - Akzent4 2 15 2" xfId="32588" xr:uid="{00000000-0005-0000-0000-00007A5A0000}"/>
    <cellStyle name="40 % - Akzent4 2 16" xfId="21766" xr:uid="{00000000-0005-0000-0000-00007B5A0000}"/>
    <cellStyle name="40 % - Akzent4 2 2" xfId="11586" xr:uid="{00000000-0005-0000-0000-00007C5A0000}"/>
    <cellStyle name="40 % - Akzent4 2 2 10" xfId="11587" xr:uid="{00000000-0005-0000-0000-00007D5A0000}"/>
    <cellStyle name="40 % - Akzent4 2 2 10 2" xfId="11588" xr:uid="{00000000-0005-0000-0000-00007E5A0000}"/>
    <cellStyle name="40 % - Akzent4 2 2 10 2 2" xfId="11589" xr:uid="{00000000-0005-0000-0000-00007F5A0000}"/>
    <cellStyle name="40 % - Akzent4 2 2 10 2 2 2" xfId="41379" xr:uid="{00000000-0005-0000-0000-0000805A0000}"/>
    <cellStyle name="40 % - Akzent4 2 2 10 2 3" xfId="30558" xr:uid="{00000000-0005-0000-0000-0000815A0000}"/>
    <cellStyle name="40 % - Akzent4 2 2 10 3" xfId="11590" xr:uid="{00000000-0005-0000-0000-0000825A0000}"/>
    <cellStyle name="40 % - Akzent4 2 2 10 3 2" xfId="35979" xr:uid="{00000000-0005-0000-0000-0000835A0000}"/>
    <cellStyle name="40 % - Akzent4 2 2 10 4" xfId="25157" xr:uid="{00000000-0005-0000-0000-0000845A0000}"/>
    <cellStyle name="40 % - Akzent4 2 2 11" xfId="11591" xr:uid="{00000000-0005-0000-0000-0000855A0000}"/>
    <cellStyle name="40 % - Akzent4 2 2 11 2" xfId="11592" xr:uid="{00000000-0005-0000-0000-0000865A0000}"/>
    <cellStyle name="40 % - Akzent4 2 2 11 2 2" xfId="11593" xr:uid="{00000000-0005-0000-0000-0000875A0000}"/>
    <cellStyle name="40 % - Akzent4 2 2 11 2 2 2" xfId="42053" xr:uid="{00000000-0005-0000-0000-0000885A0000}"/>
    <cellStyle name="40 % - Akzent4 2 2 11 2 3" xfId="31232" xr:uid="{00000000-0005-0000-0000-0000895A0000}"/>
    <cellStyle name="40 % - Akzent4 2 2 11 3" xfId="11594" xr:uid="{00000000-0005-0000-0000-00008A5A0000}"/>
    <cellStyle name="40 % - Akzent4 2 2 11 3 2" xfId="36653" xr:uid="{00000000-0005-0000-0000-00008B5A0000}"/>
    <cellStyle name="40 % - Akzent4 2 2 11 4" xfId="25831" xr:uid="{00000000-0005-0000-0000-00008C5A0000}"/>
    <cellStyle name="40 % - Akzent4 2 2 12" xfId="11595" xr:uid="{00000000-0005-0000-0000-00008D5A0000}"/>
    <cellStyle name="40 % - Akzent4 2 2 12 2" xfId="11596" xr:uid="{00000000-0005-0000-0000-00008E5A0000}"/>
    <cellStyle name="40 % - Akzent4 2 2 12 2 2" xfId="11597" xr:uid="{00000000-0005-0000-0000-00008F5A0000}"/>
    <cellStyle name="40 % - Akzent4 2 2 12 2 2 2" xfId="42746" xr:uid="{00000000-0005-0000-0000-0000905A0000}"/>
    <cellStyle name="40 % - Akzent4 2 2 12 2 3" xfId="31925" xr:uid="{00000000-0005-0000-0000-0000915A0000}"/>
    <cellStyle name="40 % - Akzent4 2 2 12 3" xfId="11598" xr:uid="{00000000-0005-0000-0000-0000925A0000}"/>
    <cellStyle name="40 % - Akzent4 2 2 12 3 2" xfId="37345" xr:uid="{00000000-0005-0000-0000-0000935A0000}"/>
    <cellStyle name="40 % - Akzent4 2 2 12 4" xfId="26524" xr:uid="{00000000-0005-0000-0000-0000945A0000}"/>
    <cellStyle name="40 % - Akzent4 2 2 13" xfId="11599" xr:uid="{00000000-0005-0000-0000-0000955A0000}"/>
    <cellStyle name="40 % - Akzent4 2 2 13 2" xfId="11600" xr:uid="{00000000-0005-0000-0000-0000965A0000}"/>
    <cellStyle name="40 % - Akzent4 2 2 13 2 2" xfId="38021" xr:uid="{00000000-0005-0000-0000-0000975A0000}"/>
    <cellStyle name="40 % - Akzent4 2 2 13 3" xfId="27200" xr:uid="{00000000-0005-0000-0000-0000985A0000}"/>
    <cellStyle name="40 % - Akzent4 2 2 14" xfId="11601" xr:uid="{00000000-0005-0000-0000-0000995A0000}"/>
    <cellStyle name="40 % - Akzent4 2 2 14 2" xfId="32621" xr:uid="{00000000-0005-0000-0000-00009A5A0000}"/>
    <cellStyle name="40 % - Akzent4 2 2 15" xfId="21799" xr:uid="{00000000-0005-0000-0000-00009B5A0000}"/>
    <cellStyle name="40 % - Akzent4 2 2 2" xfId="11602" xr:uid="{00000000-0005-0000-0000-00009C5A0000}"/>
    <cellStyle name="40 % - Akzent4 2 2 2 10" xfId="11603" xr:uid="{00000000-0005-0000-0000-00009D5A0000}"/>
    <cellStyle name="40 % - Akzent4 2 2 2 10 2" xfId="11604" xr:uid="{00000000-0005-0000-0000-00009E5A0000}"/>
    <cellStyle name="40 % - Akzent4 2 2 2 10 2 2" xfId="11605" xr:uid="{00000000-0005-0000-0000-00009F5A0000}"/>
    <cellStyle name="40 % - Akzent4 2 2 2 10 2 2 2" xfId="42118" xr:uid="{00000000-0005-0000-0000-0000A05A0000}"/>
    <cellStyle name="40 % - Akzent4 2 2 2 10 2 3" xfId="31297" xr:uid="{00000000-0005-0000-0000-0000A15A0000}"/>
    <cellStyle name="40 % - Akzent4 2 2 2 10 3" xfId="11606" xr:uid="{00000000-0005-0000-0000-0000A25A0000}"/>
    <cellStyle name="40 % - Akzent4 2 2 2 10 3 2" xfId="36718" xr:uid="{00000000-0005-0000-0000-0000A35A0000}"/>
    <cellStyle name="40 % - Akzent4 2 2 2 10 4" xfId="25896" xr:uid="{00000000-0005-0000-0000-0000A45A0000}"/>
    <cellStyle name="40 % - Akzent4 2 2 2 11" xfId="11607" xr:uid="{00000000-0005-0000-0000-0000A55A0000}"/>
    <cellStyle name="40 % - Akzent4 2 2 2 11 2" xfId="11608" xr:uid="{00000000-0005-0000-0000-0000A65A0000}"/>
    <cellStyle name="40 % - Akzent4 2 2 2 11 2 2" xfId="11609" xr:uid="{00000000-0005-0000-0000-0000A75A0000}"/>
    <cellStyle name="40 % - Akzent4 2 2 2 11 2 2 2" xfId="42811" xr:uid="{00000000-0005-0000-0000-0000A85A0000}"/>
    <cellStyle name="40 % - Akzent4 2 2 2 11 2 3" xfId="31990" xr:uid="{00000000-0005-0000-0000-0000A95A0000}"/>
    <cellStyle name="40 % - Akzent4 2 2 2 11 3" xfId="11610" xr:uid="{00000000-0005-0000-0000-0000AA5A0000}"/>
    <cellStyle name="40 % - Akzent4 2 2 2 11 3 2" xfId="37410" xr:uid="{00000000-0005-0000-0000-0000AB5A0000}"/>
    <cellStyle name="40 % - Akzent4 2 2 2 11 4" xfId="26589" xr:uid="{00000000-0005-0000-0000-0000AC5A0000}"/>
    <cellStyle name="40 % - Akzent4 2 2 2 12" xfId="11611" xr:uid="{00000000-0005-0000-0000-0000AD5A0000}"/>
    <cellStyle name="40 % - Akzent4 2 2 2 12 2" xfId="11612" xr:uid="{00000000-0005-0000-0000-0000AE5A0000}"/>
    <cellStyle name="40 % - Akzent4 2 2 2 12 2 2" xfId="38086" xr:uid="{00000000-0005-0000-0000-0000AF5A0000}"/>
    <cellStyle name="40 % - Akzent4 2 2 2 12 3" xfId="27265" xr:uid="{00000000-0005-0000-0000-0000B05A0000}"/>
    <cellStyle name="40 % - Akzent4 2 2 2 13" xfId="11613" xr:uid="{00000000-0005-0000-0000-0000B15A0000}"/>
    <cellStyle name="40 % - Akzent4 2 2 2 13 2" xfId="32686" xr:uid="{00000000-0005-0000-0000-0000B25A0000}"/>
    <cellStyle name="40 % - Akzent4 2 2 2 14" xfId="21864" xr:uid="{00000000-0005-0000-0000-0000B35A0000}"/>
    <cellStyle name="40 % - Akzent4 2 2 2 2" xfId="11614" xr:uid="{00000000-0005-0000-0000-0000B45A0000}"/>
    <cellStyle name="40 % - Akzent4 2 2 2 2 10" xfId="11615" xr:uid="{00000000-0005-0000-0000-0000B55A0000}"/>
    <cellStyle name="40 % - Akzent4 2 2 2 2 10 2" xfId="11616" xr:uid="{00000000-0005-0000-0000-0000B65A0000}"/>
    <cellStyle name="40 % - Akzent4 2 2 2 2 10 2 2" xfId="38218" xr:uid="{00000000-0005-0000-0000-0000B75A0000}"/>
    <cellStyle name="40 % - Akzent4 2 2 2 2 10 3" xfId="27397" xr:uid="{00000000-0005-0000-0000-0000B85A0000}"/>
    <cellStyle name="40 % - Akzent4 2 2 2 2 11" xfId="11617" xr:uid="{00000000-0005-0000-0000-0000B95A0000}"/>
    <cellStyle name="40 % - Akzent4 2 2 2 2 11 2" xfId="32818" xr:uid="{00000000-0005-0000-0000-0000BA5A0000}"/>
    <cellStyle name="40 % - Akzent4 2 2 2 2 12" xfId="21996" xr:uid="{00000000-0005-0000-0000-0000BB5A0000}"/>
    <cellStyle name="40 % - Akzent4 2 2 2 2 2" xfId="11618" xr:uid="{00000000-0005-0000-0000-0000BC5A0000}"/>
    <cellStyle name="40 % - Akzent4 2 2 2 2 2 10" xfId="11619" xr:uid="{00000000-0005-0000-0000-0000BD5A0000}"/>
    <cellStyle name="40 % - Akzent4 2 2 2 2 2 10 2" xfId="33213" xr:uid="{00000000-0005-0000-0000-0000BE5A0000}"/>
    <cellStyle name="40 % - Akzent4 2 2 2 2 2 11" xfId="22391" xr:uid="{00000000-0005-0000-0000-0000BF5A0000}"/>
    <cellStyle name="40 % - Akzent4 2 2 2 2 2 2" xfId="11620" xr:uid="{00000000-0005-0000-0000-0000C05A0000}"/>
    <cellStyle name="40 % - Akzent4 2 2 2 2 2 2 2" xfId="11621" xr:uid="{00000000-0005-0000-0000-0000C15A0000}"/>
    <cellStyle name="40 % - Akzent4 2 2 2 2 2 2 2 2" xfId="11622" xr:uid="{00000000-0005-0000-0000-0000C25A0000}"/>
    <cellStyle name="40 % - Akzent4 2 2 2 2 2 2 2 2 2" xfId="39291" xr:uid="{00000000-0005-0000-0000-0000C35A0000}"/>
    <cellStyle name="40 % - Akzent4 2 2 2 2 2 2 2 3" xfId="28470" xr:uid="{00000000-0005-0000-0000-0000C45A0000}"/>
    <cellStyle name="40 % - Akzent4 2 2 2 2 2 2 3" xfId="11623" xr:uid="{00000000-0005-0000-0000-0000C55A0000}"/>
    <cellStyle name="40 % - Akzent4 2 2 2 2 2 2 3 2" xfId="33891" xr:uid="{00000000-0005-0000-0000-0000C65A0000}"/>
    <cellStyle name="40 % - Akzent4 2 2 2 2 2 2 4" xfId="23069" xr:uid="{00000000-0005-0000-0000-0000C75A0000}"/>
    <cellStyle name="40 % - Akzent4 2 2 2 2 2 3" xfId="11624" xr:uid="{00000000-0005-0000-0000-0000C85A0000}"/>
    <cellStyle name="40 % - Akzent4 2 2 2 2 2 3 2" xfId="11625" xr:uid="{00000000-0005-0000-0000-0000C95A0000}"/>
    <cellStyle name="40 % - Akzent4 2 2 2 2 2 3 2 2" xfId="11626" xr:uid="{00000000-0005-0000-0000-0000CA5A0000}"/>
    <cellStyle name="40 % - Akzent4 2 2 2 2 2 3 2 2 2" xfId="39949" xr:uid="{00000000-0005-0000-0000-0000CB5A0000}"/>
    <cellStyle name="40 % - Akzent4 2 2 2 2 2 3 2 3" xfId="29128" xr:uid="{00000000-0005-0000-0000-0000CC5A0000}"/>
    <cellStyle name="40 % - Akzent4 2 2 2 2 2 3 3" xfId="11627" xr:uid="{00000000-0005-0000-0000-0000CD5A0000}"/>
    <cellStyle name="40 % - Akzent4 2 2 2 2 2 3 3 2" xfId="34549" xr:uid="{00000000-0005-0000-0000-0000CE5A0000}"/>
    <cellStyle name="40 % - Akzent4 2 2 2 2 2 3 4" xfId="23727" xr:uid="{00000000-0005-0000-0000-0000CF5A0000}"/>
    <cellStyle name="40 % - Akzent4 2 2 2 2 2 4" xfId="11628" xr:uid="{00000000-0005-0000-0000-0000D05A0000}"/>
    <cellStyle name="40 % - Akzent4 2 2 2 2 2 4 2" xfId="11629" xr:uid="{00000000-0005-0000-0000-0000D15A0000}"/>
    <cellStyle name="40 % - Akzent4 2 2 2 2 2 4 2 2" xfId="11630" xr:uid="{00000000-0005-0000-0000-0000D25A0000}"/>
    <cellStyle name="40 % - Akzent4 2 2 2 2 2 4 2 2 2" xfId="40623" xr:uid="{00000000-0005-0000-0000-0000D35A0000}"/>
    <cellStyle name="40 % - Akzent4 2 2 2 2 2 4 2 3" xfId="29802" xr:uid="{00000000-0005-0000-0000-0000D45A0000}"/>
    <cellStyle name="40 % - Akzent4 2 2 2 2 2 4 3" xfId="11631" xr:uid="{00000000-0005-0000-0000-0000D55A0000}"/>
    <cellStyle name="40 % - Akzent4 2 2 2 2 2 4 3 2" xfId="35223" xr:uid="{00000000-0005-0000-0000-0000D65A0000}"/>
    <cellStyle name="40 % - Akzent4 2 2 2 2 2 4 4" xfId="24401" xr:uid="{00000000-0005-0000-0000-0000D75A0000}"/>
    <cellStyle name="40 % - Akzent4 2 2 2 2 2 5" xfId="11632" xr:uid="{00000000-0005-0000-0000-0000D85A0000}"/>
    <cellStyle name="40 % - Akzent4 2 2 2 2 2 5 2" xfId="11633" xr:uid="{00000000-0005-0000-0000-0000D95A0000}"/>
    <cellStyle name="40 % - Akzent4 2 2 2 2 2 5 2 2" xfId="11634" xr:uid="{00000000-0005-0000-0000-0000DA5A0000}"/>
    <cellStyle name="40 % - Akzent4 2 2 2 2 2 5 2 2 2" xfId="41297" xr:uid="{00000000-0005-0000-0000-0000DB5A0000}"/>
    <cellStyle name="40 % - Akzent4 2 2 2 2 2 5 2 3" xfId="30476" xr:uid="{00000000-0005-0000-0000-0000DC5A0000}"/>
    <cellStyle name="40 % - Akzent4 2 2 2 2 2 5 3" xfId="11635" xr:uid="{00000000-0005-0000-0000-0000DD5A0000}"/>
    <cellStyle name="40 % - Akzent4 2 2 2 2 2 5 3 2" xfId="35897" xr:uid="{00000000-0005-0000-0000-0000DE5A0000}"/>
    <cellStyle name="40 % - Akzent4 2 2 2 2 2 5 4" xfId="25075" xr:uid="{00000000-0005-0000-0000-0000DF5A0000}"/>
    <cellStyle name="40 % - Akzent4 2 2 2 2 2 6" xfId="11636" xr:uid="{00000000-0005-0000-0000-0000E05A0000}"/>
    <cellStyle name="40 % - Akzent4 2 2 2 2 2 6 2" xfId="11637" xr:uid="{00000000-0005-0000-0000-0000E15A0000}"/>
    <cellStyle name="40 % - Akzent4 2 2 2 2 2 6 2 2" xfId="11638" xr:uid="{00000000-0005-0000-0000-0000E25A0000}"/>
    <cellStyle name="40 % - Akzent4 2 2 2 2 2 6 2 2 2" xfId="41971" xr:uid="{00000000-0005-0000-0000-0000E35A0000}"/>
    <cellStyle name="40 % - Akzent4 2 2 2 2 2 6 2 3" xfId="31150" xr:uid="{00000000-0005-0000-0000-0000E45A0000}"/>
    <cellStyle name="40 % - Akzent4 2 2 2 2 2 6 3" xfId="11639" xr:uid="{00000000-0005-0000-0000-0000E55A0000}"/>
    <cellStyle name="40 % - Akzent4 2 2 2 2 2 6 3 2" xfId="36571" xr:uid="{00000000-0005-0000-0000-0000E65A0000}"/>
    <cellStyle name="40 % - Akzent4 2 2 2 2 2 6 4" xfId="25749" xr:uid="{00000000-0005-0000-0000-0000E75A0000}"/>
    <cellStyle name="40 % - Akzent4 2 2 2 2 2 7" xfId="11640" xr:uid="{00000000-0005-0000-0000-0000E85A0000}"/>
    <cellStyle name="40 % - Akzent4 2 2 2 2 2 7 2" xfId="11641" xr:uid="{00000000-0005-0000-0000-0000E95A0000}"/>
    <cellStyle name="40 % - Akzent4 2 2 2 2 2 7 2 2" xfId="11642" xr:uid="{00000000-0005-0000-0000-0000EA5A0000}"/>
    <cellStyle name="40 % - Akzent4 2 2 2 2 2 7 2 2 2" xfId="42645" xr:uid="{00000000-0005-0000-0000-0000EB5A0000}"/>
    <cellStyle name="40 % - Akzent4 2 2 2 2 2 7 2 3" xfId="31824" xr:uid="{00000000-0005-0000-0000-0000EC5A0000}"/>
    <cellStyle name="40 % - Akzent4 2 2 2 2 2 7 3" xfId="11643" xr:uid="{00000000-0005-0000-0000-0000ED5A0000}"/>
    <cellStyle name="40 % - Akzent4 2 2 2 2 2 7 3 2" xfId="37245" xr:uid="{00000000-0005-0000-0000-0000EE5A0000}"/>
    <cellStyle name="40 % - Akzent4 2 2 2 2 2 7 4" xfId="26423" xr:uid="{00000000-0005-0000-0000-0000EF5A0000}"/>
    <cellStyle name="40 % - Akzent4 2 2 2 2 2 8" xfId="11644" xr:uid="{00000000-0005-0000-0000-0000F05A0000}"/>
    <cellStyle name="40 % - Akzent4 2 2 2 2 2 8 2" xfId="11645" xr:uid="{00000000-0005-0000-0000-0000F15A0000}"/>
    <cellStyle name="40 % - Akzent4 2 2 2 2 2 8 2 2" xfId="11646" xr:uid="{00000000-0005-0000-0000-0000F25A0000}"/>
    <cellStyle name="40 % - Akzent4 2 2 2 2 2 8 2 2 2" xfId="43338" xr:uid="{00000000-0005-0000-0000-0000F35A0000}"/>
    <cellStyle name="40 % - Akzent4 2 2 2 2 2 8 2 3" xfId="32517" xr:uid="{00000000-0005-0000-0000-0000F45A0000}"/>
    <cellStyle name="40 % - Akzent4 2 2 2 2 2 8 3" xfId="11647" xr:uid="{00000000-0005-0000-0000-0000F55A0000}"/>
    <cellStyle name="40 % - Akzent4 2 2 2 2 2 8 3 2" xfId="37937" xr:uid="{00000000-0005-0000-0000-0000F65A0000}"/>
    <cellStyle name="40 % - Akzent4 2 2 2 2 2 8 4" xfId="27116" xr:uid="{00000000-0005-0000-0000-0000F75A0000}"/>
    <cellStyle name="40 % - Akzent4 2 2 2 2 2 9" xfId="11648" xr:uid="{00000000-0005-0000-0000-0000F85A0000}"/>
    <cellStyle name="40 % - Akzent4 2 2 2 2 2 9 2" xfId="11649" xr:uid="{00000000-0005-0000-0000-0000F95A0000}"/>
    <cellStyle name="40 % - Akzent4 2 2 2 2 2 9 2 2" xfId="38613" xr:uid="{00000000-0005-0000-0000-0000FA5A0000}"/>
    <cellStyle name="40 % - Akzent4 2 2 2 2 2 9 3" xfId="27792" xr:uid="{00000000-0005-0000-0000-0000FB5A0000}"/>
    <cellStyle name="40 % - Akzent4 2 2 2 2 3" xfId="11650" xr:uid="{00000000-0005-0000-0000-0000FC5A0000}"/>
    <cellStyle name="40 % - Akzent4 2 2 2 2 3 2" xfId="11651" xr:uid="{00000000-0005-0000-0000-0000FD5A0000}"/>
    <cellStyle name="40 % - Akzent4 2 2 2 2 3 2 2" xfId="11652" xr:uid="{00000000-0005-0000-0000-0000FE5A0000}"/>
    <cellStyle name="40 % - Akzent4 2 2 2 2 3 2 2 2" xfId="38896" xr:uid="{00000000-0005-0000-0000-0000FF5A0000}"/>
    <cellStyle name="40 % - Akzent4 2 2 2 2 3 2 3" xfId="28075" xr:uid="{00000000-0005-0000-0000-0000005B0000}"/>
    <cellStyle name="40 % - Akzent4 2 2 2 2 3 3" xfId="11653" xr:uid="{00000000-0005-0000-0000-0000015B0000}"/>
    <cellStyle name="40 % - Akzent4 2 2 2 2 3 3 2" xfId="33496" xr:uid="{00000000-0005-0000-0000-0000025B0000}"/>
    <cellStyle name="40 % - Akzent4 2 2 2 2 3 4" xfId="22674" xr:uid="{00000000-0005-0000-0000-0000035B0000}"/>
    <cellStyle name="40 % - Akzent4 2 2 2 2 4" xfId="11654" xr:uid="{00000000-0005-0000-0000-0000045B0000}"/>
    <cellStyle name="40 % - Akzent4 2 2 2 2 4 2" xfId="11655" xr:uid="{00000000-0005-0000-0000-0000055B0000}"/>
    <cellStyle name="40 % - Akzent4 2 2 2 2 4 2 2" xfId="11656" xr:uid="{00000000-0005-0000-0000-0000065B0000}"/>
    <cellStyle name="40 % - Akzent4 2 2 2 2 4 2 2 2" xfId="39554" xr:uid="{00000000-0005-0000-0000-0000075B0000}"/>
    <cellStyle name="40 % - Akzent4 2 2 2 2 4 2 3" xfId="28733" xr:uid="{00000000-0005-0000-0000-0000085B0000}"/>
    <cellStyle name="40 % - Akzent4 2 2 2 2 4 3" xfId="11657" xr:uid="{00000000-0005-0000-0000-0000095B0000}"/>
    <cellStyle name="40 % - Akzent4 2 2 2 2 4 3 2" xfId="34154" xr:uid="{00000000-0005-0000-0000-00000A5B0000}"/>
    <cellStyle name="40 % - Akzent4 2 2 2 2 4 4" xfId="23332" xr:uid="{00000000-0005-0000-0000-00000B5B0000}"/>
    <cellStyle name="40 % - Akzent4 2 2 2 2 5" xfId="11658" xr:uid="{00000000-0005-0000-0000-00000C5B0000}"/>
    <cellStyle name="40 % - Akzent4 2 2 2 2 5 2" xfId="11659" xr:uid="{00000000-0005-0000-0000-00000D5B0000}"/>
    <cellStyle name="40 % - Akzent4 2 2 2 2 5 2 2" xfId="11660" xr:uid="{00000000-0005-0000-0000-00000E5B0000}"/>
    <cellStyle name="40 % - Akzent4 2 2 2 2 5 2 2 2" xfId="40228" xr:uid="{00000000-0005-0000-0000-00000F5B0000}"/>
    <cellStyle name="40 % - Akzent4 2 2 2 2 5 2 3" xfId="29407" xr:uid="{00000000-0005-0000-0000-0000105B0000}"/>
    <cellStyle name="40 % - Akzent4 2 2 2 2 5 3" xfId="11661" xr:uid="{00000000-0005-0000-0000-0000115B0000}"/>
    <cellStyle name="40 % - Akzent4 2 2 2 2 5 3 2" xfId="34828" xr:uid="{00000000-0005-0000-0000-0000125B0000}"/>
    <cellStyle name="40 % - Akzent4 2 2 2 2 5 4" xfId="24006" xr:uid="{00000000-0005-0000-0000-0000135B0000}"/>
    <cellStyle name="40 % - Akzent4 2 2 2 2 6" xfId="11662" xr:uid="{00000000-0005-0000-0000-0000145B0000}"/>
    <cellStyle name="40 % - Akzent4 2 2 2 2 6 2" xfId="11663" xr:uid="{00000000-0005-0000-0000-0000155B0000}"/>
    <cellStyle name="40 % - Akzent4 2 2 2 2 6 2 2" xfId="11664" xr:uid="{00000000-0005-0000-0000-0000165B0000}"/>
    <cellStyle name="40 % - Akzent4 2 2 2 2 6 2 2 2" xfId="40902" xr:uid="{00000000-0005-0000-0000-0000175B0000}"/>
    <cellStyle name="40 % - Akzent4 2 2 2 2 6 2 3" xfId="30081" xr:uid="{00000000-0005-0000-0000-0000185B0000}"/>
    <cellStyle name="40 % - Akzent4 2 2 2 2 6 3" xfId="11665" xr:uid="{00000000-0005-0000-0000-0000195B0000}"/>
    <cellStyle name="40 % - Akzent4 2 2 2 2 6 3 2" xfId="35502" xr:uid="{00000000-0005-0000-0000-00001A5B0000}"/>
    <cellStyle name="40 % - Akzent4 2 2 2 2 6 4" xfId="24680" xr:uid="{00000000-0005-0000-0000-00001B5B0000}"/>
    <cellStyle name="40 % - Akzent4 2 2 2 2 7" xfId="11666" xr:uid="{00000000-0005-0000-0000-00001C5B0000}"/>
    <cellStyle name="40 % - Akzent4 2 2 2 2 7 2" xfId="11667" xr:uid="{00000000-0005-0000-0000-00001D5B0000}"/>
    <cellStyle name="40 % - Akzent4 2 2 2 2 7 2 2" xfId="11668" xr:uid="{00000000-0005-0000-0000-00001E5B0000}"/>
    <cellStyle name="40 % - Akzent4 2 2 2 2 7 2 2 2" xfId="41576" xr:uid="{00000000-0005-0000-0000-00001F5B0000}"/>
    <cellStyle name="40 % - Akzent4 2 2 2 2 7 2 3" xfId="30755" xr:uid="{00000000-0005-0000-0000-0000205B0000}"/>
    <cellStyle name="40 % - Akzent4 2 2 2 2 7 3" xfId="11669" xr:uid="{00000000-0005-0000-0000-0000215B0000}"/>
    <cellStyle name="40 % - Akzent4 2 2 2 2 7 3 2" xfId="36176" xr:uid="{00000000-0005-0000-0000-0000225B0000}"/>
    <cellStyle name="40 % - Akzent4 2 2 2 2 7 4" xfId="25354" xr:uid="{00000000-0005-0000-0000-0000235B0000}"/>
    <cellStyle name="40 % - Akzent4 2 2 2 2 8" xfId="11670" xr:uid="{00000000-0005-0000-0000-0000245B0000}"/>
    <cellStyle name="40 % - Akzent4 2 2 2 2 8 2" xfId="11671" xr:uid="{00000000-0005-0000-0000-0000255B0000}"/>
    <cellStyle name="40 % - Akzent4 2 2 2 2 8 2 2" xfId="11672" xr:uid="{00000000-0005-0000-0000-0000265B0000}"/>
    <cellStyle name="40 % - Akzent4 2 2 2 2 8 2 2 2" xfId="42250" xr:uid="{00000000-0005-0000-0000-0000275B0000}"/>
    <cellStyle name="40 % - Akzent4 2 2 2 2 8 2 3" xfId="31429" xr:uid="{00000000-0005-0000-0000-0000285B0000}"/>
    <cellStyle name="40 % - Akzent4 2 2 2 2 8 3" xfId="11673" xr:uid="{00000000-0005-0000-0000-0000295B0000}"/>
    <cellStyle name="40 % - Akzent4 2 2 2 2 8 3 2" xfId="36850" xr:uid="{00000000-0005-0000-0000-00002A5B0000}"/>
    <cellStyle name="40 % - Akzent4 2 2 2 2 8 4" xfId="26028" xr:uid="{00000000-0005-0000-0000-00002B5B0000}"/>
    <cellStyle name="40 % - Akzent4 2 2 2 2 9" xfId="11674" xr:uid="{00000000-0005-0000-0000-00002C5B0000}"/>
    <cellStyle name="40 % - Akzent4 2 2 2 2 9 2" xfId="11675" xr:uid="{00000000-0005-0000-0000-00002D5B0000}"/>
    <cellStyle name="40 % - Akzent4 2 2 2 2 9 2 2" xfId="11676" xr:uid="{00000000-0005-0000-0000-00002E5B0000}"/>
    <cellStyle name="40 % - Akzent4 2 2 2 2 9 2 2 2" xfId="42943" xr:uid="{00000000-0005-0000-0000-00002F5B0000}"/>
    <cellStyle name="40 % - Akzent4 2 2 2 2 9 2 3" xfId="32122" xr:uid="{00000000-0005-0000-0000-0000305B0000}"/>
    <cellStyle name="40 % - Akzent4 2 2 2 2 9 3" xfId="11677" xr:uid="{00000000-0005-0000-0000-0000315B0000}"/>
    <cellStyle name="40 % - Akzent4 2 2 2 2 9 3 2" xfId="37542" xr:uid="{00000000-0005-0000-0000-0000325B0000}"/>
    <cellStyle name="40 % - Akzent4 2 2 2 2 9 4" xfId="26721" xr:uid="{00000000-0005-0000-0000-0000335B0000}"/>
    <cellStyle name="40 % - Akzent4 2 2 2 3" xfId="11678" xr:uid="{00000000-0005-0000-0000-0000345B0000}"/>
    <cellStyle name="40 % - Akzent4 2 2 2 3 10" xfId="11679" xr:uid="{00000000-0005-0000-0000-0000355B0000}"/>
    <cellStyle name="40 % - Akzent4 2 2 2 3 10 2" xfId="32950" xr:uid="{00000000-0005-0000-0000-0000365B0000}"/>
    <cellStyle name="40 % - Akzent4 2 2 2 3 11" xfId="22128" xr:uid="{00000000-0005-0000-0000-0000375B0000}"/>
    <cellStyle name="40 % - Akzent4 2 2 2 3 2" xfId="11680" xr:uid="{00000000-0005-0000-0000-0000385B0000}"/>
    <cellStyle name="40 % - Akzent4 2 2 2 3 2 2" xfId="11681" xr:uid="{00000000-0005-0000-0000-0000395B0000}"/>
    <cellStyle name="40 % - Akzent4 2 2 2 3 2 2 2" xfId="11682" xr:uid="{00000000-0005-0000-0000-00003A5B0000}"/>
    <cellStyle name="40 % - Akzent4 2 2 2 3 2 2 2 2" xfId="39028" xr:uid="{00000000-0005-0000-0000-00003B5B0000}"/>
    <cellStyle name="40 % - Akzent4 2 2 2 3 2 2 3" xfId="28207" xr:uid="{00000000-0005-0000-0000-00003C5B0000}"/>
    <cellStyle name="40 % - Akzent4 2 2 2 3 2 3" xfId="11683" xr:uid="{00000000-0005-0000-0000-00003D5B0000}"/>
    <cellStyle name="40 % - Akzent4 2 2 2 3 2 3 2" xfId="33628" xr:uid="{00000000-0005-0000-0000-00003E5B0000}"/>
    <cellStyle name="40 % - Akzent4 2 2 2 3 2 4" xfId="22806" xr:uid="{00000000-0005-0000-0000-00003F5B0000}"/>
    <cellStyle name="40 % - Akzent4 2 2 2 3 3" xfId="11684" xr:uid="{00000000-0005-0000-0000-0000405B0000}"/>
    <cellStyle name="40 % - Akzent4 2 2 2 3 3 2" xfId="11685" xr:uid="{00000000-0005-0000-0000-0000415B0000}"/>
    <cellStyle name="40 % - Akzent4 2 2 2 3 3 2 2" xfId="11686" xr:uid="{00000000-0005-0000-0000-0000425B0000}"/>
    <cellStyle name="40 % - Akzent4 2 2 2 3 3 2 2 2" xfId="39686" xr:uid="{00000000-0005-0000-0000-0000435B0000}"/>
    <cellStyle name="40 % - Akzent4 2 2 2 3 3 2 3" xfId="28865" xr:uid="{00000000-0005-0000-0000-0000445B0000}"/>
    <cellStyle name="40 % - Akzent4 2 2 2 3 3 3" xfId="11687" xr:uid="{00000000-0005-0000-0000-0000455B0000}"/>
    <cellStyle name="40 % - Akzent4 2 2 2 3 3 3 2" xfId="34286" xr:uid="{00000000-0005-0000-0000-0000465B0000}"/>
    <cellStyle name="40 % - Akzent4 2 2 2 3 3 4" xfId="23464" xr:uid="{00000000-0005-0000-0000-0000475B0000}"/>
    <cellStyle name="40 % - Akzent4 2 2 2 3 4" xfId="11688" xr:uid="{00000000-0005-0000-0000-0000485B0000}"/>
    <cellStyle name="40 % - Akzent4 2 2 2 3 4 2" xfId="11689" xr:uid="{00000000-0005-0000-0000-0000495B0000}"/>
    <cellStyle name="40 % - Akzent4 2 2 2 3 4 2 2" xfId="11690" xr:uid="{00000000-0005-0000-0000-00004A5B0000}"/>
    <cellStyle name="40 % - Akzent4 2 2 2 3 4 2 2 2" xfId="40360" xr:uid="{00000000-0005-0000-0000-00004B5B0000}"/>
    <cellStyle name="40 % - Akzent4 2 2 2 3 4 2 3" xfId="29539" xr:uid="{00000000-0005-0000-0000-00004C5B0000}"/>
    <cellStyle name="40 % - Akzent4 2 2 2 3 4 3" xfId="11691" xr:uid="{00000000-0005-0000-0000-00004D5B0000}"/>
    <cellStyle name="40 % - Akzent4 2 2 2 3 4 3 2" xfId="34960" xr:uid="{00000000-0005-0000-0000-00004E5B0000}"/>
    <cellStyle name="40 % - Akzent4 2 2 2 3 4 4" xfId="24138" xr:uid="{00000000-0005-0000-0000-00004F5B0000}"/>
    <cellStyle name="40 % - Akzent4 2 2 2 3 5" xfId="11692" xr:uid="{00000000-0005-0000-0000-0000505B0000}"/>
    <cellStyle name="40 % - Akzent4 2 2 2 3 5 2" xfId="11693" xr:uid="{00000000-0005-0000-0000-0000515B0000}"/>
    <cellStyle name="40 % - Akzent4 2 2 2 3 5 2 2" xfId="11694" xr:uid="{00000000-0005-0000-0000-0000525B0000}"/>
    <cellStyle name="40 % - Akzent4 2 2 2 3 5 2 2 2" xfId="41034" xr:uid="{00000000-0005-0000-0000-0000535B0000}"/>
    <cellStyle name="40 % - Akzent4 2 2 2 3 5 2 3" xfId="30213" xr:uid="{00000000-0005-0000-0000-0000545B0000}"/>
    <cellStyle name="40 % - Akzent4 2 2 2 3 5 3" xfId="11695" xr:uid="{00000000-0005-0000-0000-0000555B0000}"/>
    <cellStyle name="40 % - Akzent4 2 2 2 3 5 3 2" xfId="35634" xr:uid="{00000000-0005-0000-0000-0000565B0000}"/>
    <cellStyle name="40 % - Akzent4 2 2 2 3 5 4" xfId="24812" xr:uid="{00000000-0005-0000-0000-0000575B0000}"/>
    <cellStyle name="40 % - Akzent4 2 2 2 3 6" xfId="11696" xr:uid="{00000000-0005-0000-0000-0000585B0000}"/>
    <cellStyle name="40 % - Akzent4 2 2 2 3 6 2" xfId="11697" xr:uid="{00000000-0005-0000-0000-0000595B0000}"/>
    <cellStyle name="40 % - Akzent4 2 2 2 3 6 2 2" xfId="11698" xr:uid="{00000000-0005-0000-0000-00005A5B0000}"/>
    <cellStyle name="40 % - Akzent4 2 2 2 3 6 2 2 2" xfId="41708" xr:uid="{00000000-0005-0000-0000-00005B5B0000}"/>
    <cellStyle name="40 % - Akzent4 2 2 2 3 6 2 3" xfId="30887" xr:uid="{00000000-0005-0000-0000-00005C5B0000}"/>
    <cellStyle name="40 % - Akzent4 2 2 2 3 6 3" xfId="11699" xr:uid="{00000000-0005-0000-0000-00005D5B0000}"/>
    <cellStyle name="40 % - Akzent4 2 2 2 3 6 3 2" xfId="36308" xr:uid="{00000000-0005-0000-0000-00005E5B0000}"/>
    <cellStyle name="40 % - Akzent4 2 2 2 3 6 4" xfId="25486" xr:uid="{00000000-0005-0000-0000-00005F5B0000}"/>
    <cellStyle name="40 % - Akzent4 2 2 2 3 7" xfId="11700" xr:uid="{00000000-0005-0000-0000-0000605B0000}"/>
    <cellStyle name="40 % - Akzent4 2 2 2 3 7 2" xfId="11701" xr:uid="{00000000-0005-0000-0000-0000615B0000}"/>
    <cellStyle name="40 % - Akzent4 2 2 2 3 7 2 2" xfId="11702" xr:uid="{00000000-0005-0000-0000-0000625B0000}"/>
    <cellStyle name="40 % - Akzent4 2 2 2 3 7 2 2 2" xfId="42382" xr:uid="{00000000-0005-0000-0000-0000635B0000}"/>
    <cellStyle name="40 % - Akzent4 2 2 2 3 7 2 3" xfId="31561" xr:uid="{00000000-0005-0000-0000-0000645B0000}"/>
    <cellStyle name="40 % - Akzent4 2 2 2 3 7 3" xfId="11703" xr:uid="{00000000-0005-0000-0000-0000655B0000}"/>
    <cellStyle name="40 % - Akzent4 2 2 2 3 7 3 2" xfId="36982" xr:uid="{00000000-0005-0000-0000-0000665B0000}"/>
    <cellStyle name="40 % - Akzent4 2 2 2 3 7 4" xfId="26160" xr:uid="{00000000-0005-0000-0000-0000675B0000}"/>
    <cellStyle name="40 % - Akzent4 2 2 2 3 8" xfId="11704" xr:uid="{00000000-0005-0000-0000-0000685B0000}"/>
    <cellStyle name="40 % - Akzent4 2 2 2 3 8 2" xfId="11705" xr:uid="{00000000-0005-0000-0000-0000695B0000}"/>
    <cellStyle name="40 % - Akzent4 2 2 2 3 8 2 2" xfId="11706" xr:uid="{00000000-0005-0000-0000-00006A5B0000}"/>
    <cellStyle name="40 % - Akzent4 2 2 2 3 8 2 2 2" xfId="43075" xr:uid="{00000000-0005-0000-0000-00006B5B0000}"/>
    <cellStyle name="40 % - Akzent4 2 2 2 3 8 2 3" xfId="32254" xr:uid="{00000000-0005-0000-0000-00006C5B0000}"/>
    <cellStyle name="40 % - Akzent4 2 2 2 3 8 3" xfId="11707" xr:uid="{00000000-0005-0000-0000-00006D5B0000}"/>
    <cellStyle name="40 % - Akzent4 2 2 2 3 8 3 2" xfId="37674" xr:uid="{00000000-0005-0000-0000-00006E5B0000}"/>
    <cellStyle name="40 % - Akzent4 2 2 2 3 8 4" xfId="26853" xr:uid="{00000000-0005-0000-0000-00006F5B0000}"/>
    <cellStyle name="40 % - Akzent4 2 2 2 3 9" xfId="11708" xr:uid="{00000000-0005-0000-0000-0000705B0000}"/>
    <cellStyle name="40 % - Akzent4 2 2 2 3 9 2" xfId="11709" xr:uid="{00000000-0005-0000-0000-0000715B0000}"/>
    <cellStyle name="40 % - Akzent4 2 2 2 3 9 2 2" xfId="38350" xr:uid="{00000000-0005-0000-0000-0000725B0000}"/>
    <cellStyle name="40 % - Akzent4 2 2 2 3 9 3" xfId="27529" xr:uid="{00000000-0005-0000-0000-0000735B0000}"/>
    <cellStyle name="40 % - Akzent4 2 2 2 4" xfId="11710" xr:uid="{00000000-0005-0000-0000-0000745B0000}"/>
    <cellStyle name="40 % - Akzent4 2 2 2 4 10" xfId="11711" xr:uid="{00000000-0005-0000-0000-0000755B0000}"/>
    <cellStyle name="40 % - Akzent4 2 2 2 4 10 2" xfId="33081" xr:uid="{00000000-0005-0000-0000-0000765B0000}"/>
    <cellStyle name="40 % - Akzent4 2 2 2 4 11" xfId="22259" xr:uid="{00000000-0005-0000-0000-0000775B0000}"/>
    <cellStyle name="40 % - Akzent4 2 2 2 4 2" xfId="11712" xr:uid="{00000000-0005-0000-0000-0000785B0000}"/>
    <cellStyle name="40 % - Akzent4 2 2 2 4 2 2" xfId="11713" xr:uid="{00000000-0005-0000-0000-0000795B0000}"/>
    <cellStyle name="40 % - Akzent4 2 2 2 4 2 2 2" xfId="11714" xr:uid="{00000000-0005-0000-0000-00007A5B0000}"/>
    <cellStyle name="40 % - Akzent4 2 2 2 4 2 2 2 2" xfId="39159" xr:uid="{00000000-0005-0000-0000-00007B5B0000}"/>
    <cellStyle name="40 % - Akzent4 2 2 2 4 2 2 3" xfId="28338" xr:uid="{00000000-0005-0000-0000-00007C5B0000}"/>
    <cellStyle name="40 % - Akzent4 2 2 2 4 2 3" xfId="11715" xr:uid="{00000000-0005-0000-0000-00007D5B0000}"/>
    <cellStyle name="40 % - Akzent4 2 2 2 4 2 3 2" xfId="33759" xr:uid="{00000000-0005-0000-0000-00007E5B0000}"/>
    <cellStyle name="40 % - Akzent4 2 2 2 4 2 4" xfId="22937" xr:uid="{00000000-0005-0000-0000-00007F5B0000}"/>
    <cellStyle name="40 % - Akzent4 2 2 2 4 3" xfId="11716" xr:uid="{00000000-0005-0000-0000-0000805B0000}"/>
    <cellStyle name="40 % - Akzent4 2 2 2 4 3 2" xfId="11717" xr:uid="{00000000-0005-0000-0000-0000815B0000}"/>
    <cellStyle name="40 % - Akzent4 2 2 2 4 3 2 2" xfId="11718" xr:uid="{00000000-0005-0000-0000-0000825B0000}"/>
    <cellStyle name="40 % - Akzent4 2 2 2 4 3 2 2 2" xfId="39817" xr:uid="{00000000-0005-0000-0000-0000835B0000}"/>
    <cellStyle name="40 % - Akzent4 2 2 2 4 3 2 3" xfId="28996" xr:uid="{00000000-0005-0000-0000-0000845B0000}"/>
    <cellStyle name="40 % - Akzent4 2 2 2 4 3 3" xfId="11719" xr:uid="{00000000-0005-0000-0000-0000855B0000}"/>
    <cellStyle name="40 % - Akzent4 2 2 2 4 3 3 2" xfId="34417" xr:uid="{00000000-0005-0000-0000-0000865B0000}"/>
    <cellStyle name="40 % - Akzent4 2 2 2 4 3 4" xfId="23595" xr:uid="{00000000-0005-0000-0000-0000875B0000}"/>
    <cellStyle name="40 % - Akzent4 2 2 2 4 4" xfId="11720" xr:uid="{00000000-0005-0000-0000-0000885B0000}"/>
    <cellStyle name="40 % - Akzent4 2 2 2 4 4 2" xfId="11721" xr:uid="{00000000-0005-0000-0000-0000895B0000}"/>
    <cellStyle name="40 % - Akzent4 2 2 2 4 4 2 2" xfId="11722" xr:uid="{00000000-0005-0000-0000-00008A5B0000}"/>
    <cellStyle name="40 % - Akzent4 2 2 2 4 4 2 2 2" xfId="40491" xr:uid="{00000000-0005-0000-0000-00008B5B0000}"/>
    <cellStyle name="40 % - Akzent4 2 2 2 4 4 2 3" xfId="29670" xr:uid="{00000000-0005-0000-0000-00008C5B0000}"/>
    <cellStyle name="40 % - Akzent4 2 2 2 4 4 3" xfId="11723" xr:uid="{00000000-0005-0000-0000-00008D5B0000}"/>
    <cellStyle name="40 % - Akzent4 2 2 2 4 4 3 2" xfId="35091" xr:uid="{00000000-0005-0000-0000-00008E5B0000}"/>
    <cellStyle name="40 % - Akzent4 2 2 2 4 4 4" xfId="24269" xr:uid="{00000000-0005-0000-0000-00008F5B0000}"/>
    <cellStyle name="40 % - Akzent4 2 2 2 4 5" xfId="11724" xr:uid="{00000000-0005-0000-0000-0000905B0000}"/>
    <cellStyle name="40 % - Akzent4 2 2 2 4 5 2" xfId="11725" xr:uid="{00000000-0005-0000-0000-0000915B0000}"/>
    <cellStyle name="40 % - Akzent4 2 2 2 4 5 2 2" xfId="11726" xr:uid="{00000000-0005-0000-0000-0000925B0000}"/>
    <cellStyle name="40 % - Akzent4 2 2 2 4 5 2 2 2" xfId="41165" xr:uid="{00000000-0005-0000-0000-0000935B0000}"/>
    <cellStyle name="40 % - Akzent4 2 2 2 4 5 2 3" xfId="30344" xr:uid="{00000000-0005-0000-0000-0000945B0000}"/>
    <cellStyle name="40 % - Akzent4 2 2 2 4 5 3" xfId="11727" xr:uid="{00000000-0005-0000-0000-0000955B0000}"/>
    <cellStyle name="40 % - Akzent4 2 2 2 4 5 3 2" xfId="35765" xr:uid="{00000000-0005-0000-0000-0000965B0000}"/>
    <cellStyle name="40 % - Akzent4 2 2 2 4 5 4" xfId="24943" xr:uid="{00000000-0005-0000-0000-0000975B0000}"/>
    <cellStyle name="40 % - Akzent4 2 2 2 4 6" xfId="11728" xr:uid="{00000000-0005-0000-0000-0000985B0000}"/>
    <cellStyle name="40 % - Akzent4 2 2 2 4 6 2" xfId="11729" xr:uid="{00000000-0005-0000-0000-0000995B0000}"/>
    <cellStyle name="40 % - Akzent4 2 2 2 4 6 2 2" xfId="11730" xr:uid="{00000000-0005-0000-0000-00009A5B0000}"/>
    <cellStyle name="40 % - Akzent4 2 2 2 4 6 2 2 2" xfId="41839" xr:uid="{00000000-0005-0000-0000-00009B5B0000}"/>
    <cellStyle name="40 % - Akzent4 2 2 2 4 6 2 3" xfId="31018" xr:uid="{00000000-0005-0000-0000-00009C5B0000}"/>
    <cellStyle name="40 % - Akzent4 2 2 2 4 6 3" xfId="11731" xr:uid="{00000000-0005-0000-0000-00009D5B0000}"/>
    <cellStyle name="40 % - Akzent4 2 2 2 4 6 3 2" xfId="36439" xr:uid="{00000000-0005-0000-0000-00009E5B0000}"/>
    <cellStyle name="40 % - Akzent4 2 2 2 4 6 4" xfId="25617" xr:uid="{00000000-0005-0000-0000-00009F5B0000}"/>
    <cellStyle name="40 % - Akzent4 2 2 2 4 7" xfId="11732" xr:uid="{00000000-0005-0000-0000-0000A05B0000}"/>
    <cellStyle name="40 % - Akzent4 2 2 2 4 7 2" xfId="11733" xr:uid="{00000000-0005-0000-0000-0000A15B0000}"/>
    <cellStyle name="40 % - Akzent4 2 2 2 4 7 2 2" xfId="11734" xr:uid="{00000000-0005-0000-0000-0000A25B0000}"/>
    <cellStyle name="40 % - Akzent4 2 2 2 4 7 2 2 2" xfId="42513" xr:uid="{00000000-0005-0000-0000-0000A35B0000}"/>
    <cellStyle name="40 % - Akzent4 2 2 2 4 7 2 3" xfId="31692" xr:uid="{00000000-0005-0000-0000-0000A45B0000}"/>
    <cellStyle name="40 % - Akzent4 2 2 2 4 7 3" xfId="11735" xr:uid="{00000000-0005-0000-0000-0000A55B0000}"/>
    <cellStyle name="40 % - Akzent4 2 2 2 4 7 3 2" xfId="37113" xr:uid="{00000000-0005-0000-0000-0000A65B0000}"/>
    <cellStyle name="40 % - Akzent4 2 2 2 4 7 4" xfId="26291" xr:uid="{00000000-0005-0000-0000-0000A75B0000}"/>
    <cellStyle name="40 % - Akzent4 2 2 2 4 8" xfId="11736" xr:uid="{00000000-0005-0000-0000-0000A85B0000}"/>
    <cellStyle name="40 % - Akzent4 2 2 2 4 8 2" xfId="11737" xr:uid="{00000000-0005-0000-0000-0000A95B0000}"/>
    <cellStyle name="40 % - Akzent4 2 2 2 4 8 2 2" xfId="11738" xr:uid="{00000000-0005-0000-0000-0000AA5B0000}"/>
    <cellStyle name="40 % - Akzent4 2 2 2 4 8 2 2 2" xfId="43206" xr:uid="{00000000-0005-0000-0000-0000AB5B0000}"/>
    <cellStyle name="40 % - Akzent4 2 2 2 4 8 2 3" xfId="32385" xr:uid="{00000000-0005-0000-0000-0000AC5B0000}"/>
    <cellStyle name="40 % - Akzent4 2 2 2 4 8 3" xfId="11739" xr:uid="{00000000-0005-0000-0000-0000AD5B0000}"/>
    <cellStyle name="40 % - Akzent4 2 2 2 4 8 3 2" xfId="37805" xr:uid="{00000000-0005-0000-0000-0000AE5B0000}"/>
    <cellStyle name="40 % - Akzent4 2 2 2 4 8 4" xfId="26984" xr:uid="{00000000-0005-0000-0000-0000AF5B0000}"/>
    <cellStyle name="40 % - Akzent4 2 2 2 4 9" xfId="11740" xr:uid="{00000000-0005-0000-0000-0000B05B0000}"/>
    <cellStyle name="40 % - Akzent4 2 2 2 4 9 2" xfId="11741" xr:uid="{00000000-0005-0000-0000-0000B15B0000}"/>
    <cellStyle name="40 % - Akzent4 2 2 2 4 9 2 2" xfId="38481" xr:uid="{00000000-0005-0000-0000-0000B25B0000}"/>
    <cellStyle name="40 % - Akzent4 2 2 2 4 9 3" xfId="27660" xr:uid="{00000000-0005-0000-0000-0000B35B0000}"/>
    <cellStyle name="40 % - Akzent4 2 2 2 5" xfId="11742" xr:uid="{00000000-0005-0000-0000-0000B45B0000}"/>
    <cellStyle name="40 % - Akzent4 2 2 2 5 2" xfId="11743" xr:uid="{00000000-0005-0000-0000-0000B55B0000}"/>
    <cellStyle name="40 % - Akzent4 2 2 2 5 2 2" xfId="11744" xr:uid="{00000000-0005-0000-0000-0000B65B0000}"/>
    <cellStyle name="40 % - Akzent4 2 2 2 5 2 2 2" xfId="38764" xr:uid="{00000000-0005-0000-0000-0000B75B0000}"/>
    <cellStyle name="40 % - Akzent4 2 2 2 5 2 3" xfId="27943" xr:uid="{00000000-0005-0000-0000-0000B85B0000}"/>
    <cellStyle name="40 % - Akzent4 2 2 2 5 3" xfId="11745" xr:uid="{00000000-0005-0000-0000-0000B95B0000}"/>
    <cellStyle name="40 % - Akzent4 2 2 2 5 3 2" xfId="33364" xr:uid="{00000000-0005-0000-0000-0000BA5B0000}"/>
    <cellStyle name="40 % - Akzent4 2 2 2 5 4" xfId="22542" xr:uid="{00000000-0005-0000-0000-0000BB5B0000}"/>
    <cellStyle name="40 % - Akzent4 2 2 2 6" xfId="11746" xr:uid="{00000000-0005-0000-0000-0000BC5B0000}"/>
    <cellStyle name="40 % - Akzent4 2 2 2 6 2" xfId="11747" xr:uid="{00000000-0005-0000-0000-0000BD5B0000}"/>
    <cellStyle name="40 % - Akzent4 2 2 2 6 2 2" xfId="11748" xr:uid="{00000000-0005-0000-0000-0000BE5B0000}"/>
    <cellStyle name="40 % - Akzent4 2 2 2 6 2 2 2" xfId="39422" xr:uid="{00000000-0005-0000-0000-0000BF5B0000}"/>
    <cellStyle name="40 % - Akzent4 2 2 2 6 2 3" xfId="28601" xr:uid="{00000000-0005-0000-0000-0000C05B0000}"/>
    <cellStyle name="40 % - Akzent4 2 2 2 6 3" xfId="11749" xr:uid="{00000000-0005-0000-0000-0000C15B0000}"/>
    <cellStyle name="40 % - Akzent4 2 2 2 6 3 2" xfId="34022" xr:uid="{00000000-0005-0000-0000-0000C25B0000}"/>
    <cellStyle name="40 % - Akzent4 2 2 2 6 4" xfId="23200" xr:uid="{00000000-0005-0000-0000-0000C35B0000}"/>
    <cellStyle name="40 % - Akzent4 2 2 2 7" xfId="11750" xr:uid="{00000000-0005-0000-0000-0000C45B0000}"/>
    <cellStyle name="40 % - Akzent4 2 2 2 7 2" xfId="11751" xr:uid="{00000000-0005-0000-0000-0000C55B0000}"/>
    <cellStyle name="40 % - Akzent4 2 2 2 7 2 2" xfId="11752" xr:uid="{00000000-0005-0000-0000-0000C65B0000}"/>
    <cellStyle name="40 % - Akzent4 2 2 2 7 2 2 2" xfId="40096" xr:uid="{00000000-0005-0000-0000-0000C75B0000}"/>
    <cellStyle name="40 % - Akzent4 2 2 2 7 2 3" xfId="29275" xr:uid="{00000000-0005-0000-0000-0000C85B0000}"/>
    <cellStyle name="40 % - Akzent4 2 2 2 7 3" xfId="11753" xr:uid="{00000000-0005-0000-0000-0000C95B0000}"/>
    <cellStyle name="40 % - Akzent4 2 2 2 7 3 2" xfId="34696" xr:uid="{00000000-0005-0000-0000-0000CA5B0000}"/>
    <cellStyle name="40 % - Akzent4 2 2 2 7 4" xfId="23874" xr:uid="{00000000-0005-0000-0000-0000CB5B0000}"/>
    <cellStyle name="40 % - Akzent4 2 2 2 8" xfId="11754" xr:uid="{00000000-0005-0000-0000-0000CC5B0000}"/>
    <cellStyle name="40 % - Akzent4 2 2 2 8 2" xfId="11755" xr:uid="{00000000-0005-0000-0000-0000CD5B0000}"/>
    <cellStyle name="40 % - Akzent4 2 2 2 8 2 2" xfId="11756" xr:uid="{00000000-0005-0000-0000-0000CE5B0000}"/>
    <cellStyle name="40 % - Akzent4 2 2 2 8 2 2 2" xfId="40770" xr:uid="{00000000-0005-0000-0000-0000CF5B0000}"/>
    <cellStyle name="40 % - Akzent4 2 2 2 8 2 3" xfId="29949" xr:uid="{00000000-0005-0000-0000-0000D05B0000}"/>
    <cellStyle name="40 % - Akzent4 2 2 2 8 3" xfId="11757" xr:uid="{00000000-0005-0000-0000-0000D15B0000}"/>
    <cellStyle name="40 % - Akzent4 2 2 2 8 3 2" xfId="35370" xr:uid="{00000000-0005-0000-0000-0000D25B0000}"/>
    <cellStyle name="40 % - Akzent4 2 2 2 8 4" xfId="24548" xr:uid="{00000000-0005-0000-0000-0000D35B0000}"/>
    <cellStyle name="40 % - Akzent4 2 2 2 9" xfId="11758" xr:uid="{00000000-0005-0000-0000-0000D45B0000}"/>
    <cellStyle name="40 % - Akzent4 2 2 2 9 2" xfId="11759" xr:uid="{00000000-0005-0000-0000-0000D55B0000}"/>
    <cellStyle name="40 % - Akzent4 2 2 2 9 2 2" xfId="11760" xr:uid="{00000000-0005-0000-0000-0000D65B0000}"/>
    <cellStyle name="40 % - Akzent4 2 2 2 9 2 2 2" xfId="41444" xr:uid="{00000000-0005-0000-0000-0000D75B0000}"/>
    <cellStyle name="40 % - Akzent4 2 2 2 9 2 3" xfId="30623" xr:uid="{00000000-0005-0000-0000-0000D85B0000}"/>
    <cellStyle name="40 % - Akzent4 2 2 2 9 3" xfId="11761" xr:uid="{00000000-0005-0000-0000-0000D95B0000}"/>
    <cellStyle name="40 % - Akzent4 2 2 2 9 3 2" xfId="36044" xr:uid="{00000000-0005-0000-0000-0000DA5B0000}"/>
    <cellStyle name="40 % - Akzent4 2 2 2 9 4" xfId="25222" xr:uid="{00000000-0005-0000-0000-0000DB5B0000}"/>
    <cellStyle name="40 % - Akzent4 2 2 3" xfId="11762" xr:uid="{00000000-0005-0000-0000-0000DC5B0000}"/>
    <cellStyle name="40 % - Akzent4 2 2 3 10" xfId="11763" xr:uid="{00000000-0005-0000-0000-0000DD5B0000}"/>
    <cellStyle name="40 % - Akzent4 2 2 3 10 2" xfId="11764" xr:uid="{00000000-0005-0000-0000-0000DE5B0000}"/>
    <cellStyle name="40 % - Akzent4 2 2 3 10 2 2" xfId="38153" xr:uid="{00000000-0005-0000-0000-0000DF5B0000}"/>
    <cellStyle name="40 % - Akzent4 2 2 3 10 3" xfId="27332" xr:uid="{00000000-0005-0000-0000-0000E05B0000}"/>
    <cellStyle name="40 % - Akzent4 2 2 3 11" xfId="11765" xr:uid="{00000000-0005-0000-0000-0000E15B0000}"/>
    <cellStyle name="40 % - Akzent4 2 2 3 11 2" xfId="32753" xr:uid="{00000000-0005-0000-0000-0000E25B0000}"/>
    <cellStyle name="40 % - Akzent4 2 2 3 12" xfId="21931" xr:uid="{00000000-0005-0000-0000-0000E35B0000}"/>
    <cellStyle name="40 % - Akzent4 2 2 3 2" xfId="11766" xr:uid="{00000000-0005-0000-0000-0000E45B0000}"/>
    <cellStyle name="40 % - Akzent4 2 2 3 2 10" xfId="11767" xr:uid="{00000000-0005-0000-0000-0000E55B0000}"/>
    <cellStyle name="40 % - Akzent4 2 2 3 2 10 2" xfId="33148" xr:uid="{00000000-0005-0000-0000-0000E65B0000}"/>
    <cellStyle name="40 % - Akzent4 2 2 3 2 11" xfId="22326" xr:uid="{00000000-0005-0000-0000-0000E75B0000}"/>
    <cellStyle name="40 % - Akzent4 2 2 3 2 2" xfId="11768" xr:uid="{00000000-0005-0000-0000-0000E85B0000}"/>
    <cellStyle name="40 % - Akzent4 2 2 3 2 2 2" xfId="11769" xr:uid="{00000000-0005-0000-0000-0000E95B0000}"/>
    <cellStyle name="40 % - Akzent4 2 2 3 2 2 2 2" xfId="11770" xr:uid="{00000000-0005-0000-0000-0000EA5B0000}"/>
    <cellStyle name="40 % - Akzent4 2 2 3 2 2 2 2 2" xfId="39226" xr:uid="{00000000-0005-0000-0000-0000EB5B0000}"/>
    <cellStyle name="40 % - Akzent4 2 2 3 2 2 2 3" xfId="28405" xr:uid="{00000000-0005-0000-0000-0000EC5B0000}"/>
    <cellStyle name="40 % - Akzent4 2 2 3 2 2 3" xfId="11771" xr:uid="{00000000-0005-0000-0000-0000ED5B0000}"/>
    <cellStyle name="40 % - Akzent4 2 2 3 2 2 3 2" xfId="33826" xr:uid="{00000000-0005-0000-0000-0000EE5B0000}"/>
    <cellStyle name="40 % - Akzent4 2 2 3 2 2 4" xfId="23004" xr:uid="{00000000-0005-0000-0000-0000EF5B0000}"/>
    <cellStyle name="40 % - Akzent4 2 2 3 2 3" xfId="11772" xr:uid="{00000000-0005-0000-0000-0000F05B0000}"/>
    <cellStyle name="40 % - Akzent4 2 2 3 2 3 2" xfId="11773" xr:uid="{00000000-0005-0000-0000-0000F15B0000}"/>
    <cellStyle name="40 % - Akzent4 2 2 3 2 3 2 2" xfId="11774" xr:uid="{00000000-0005-0000-0000-0000F25B0000}"/>
    <cellStyle name="40 % - Akzent4 2 2 3 2 3 2 2 2" xfId="39884" xr:uid="{00000000-0005-0000-0000-0000F35B0000}"/>
    <cellStyle name="40 % - Akzent4 2 2 3 2 3 2 3" xfId="29063" xr:uid="{00000000-0005-0000-0000-0000F45B0000}"/>
    <cellStyle name="40 % - Akzent4 2 2 3 2 3 3" xfId="11775" xr:uid="{00000000-0005-0000-0000-0000F55B0000}"/>
    <cellStyle name="40 % - Akzent4 2 2 3 2 3 3 2" xfId="34484" xr:uid="{00000000-0005-0000-0000-0000F65B0000}"/>
    <cellStyle name="40 % - Akzent4 2 2 3 2 3 4" xfId="23662" xr:uid="{00000000-0005-0000-0000-0000F75B0000}"/>
    <cellStyle name="40 % - Akzent4 2 2 3 2 4" xfId="11776" xr:uid="{00000000-0005-0000-0000-0000F85B0000}"/>
    <cellStyle name="40 % - Akzent4 2 2 3 2 4 2" xfId="11777" xr:uid="{00000000-0005-0000-0000-0000F95B0000}"/>
    <cellStyle name="40 % - Akzent4 2 2 3 2 4 2 2" xfId="11778" xr:uid="{00000000-0005-0000-0000-0000FA5B0000}"/>
    <cellStyle name="40 % - Akzent4 2 2 3 2 4 2 2 2" xfId="40558" xr:uid="{00000000-0005-0000-0000-0000FB5B0000}"/>
    <cellStyle name="40 % - Akzent4 2 2 3 2 4 2 3" xfId="29737" xr:uid="{00000000-0005-0000-0000-0000FC5B0000}"/>
    <cellStyle name="40 % - Akzent4 2 2 3 2 4 3" xfId="11779" xr:uid="{00000000-0005-0000-0000-0000FD5B0000}"/>
    <cellStyle name="40 % - Akzent4 2 2 3 2 4 3 2" xfId="35158" xr:uid="{00000000-0005-0000-0000-0000FE5B0000}"/>
    <cellStyle name="40 % - Akzent4 2 2 3 2 4 4" xfId="24336" xr:uid="{00000000-0005-0000-0000-0000FF5B0000}"/>
    <cellStyle name="40 % - Akzent4 2 2 3 2 5" xfId="11780" xr:uid="{00000000-0005-0000-0000-0000005C0000}"/>
    <cellStyle name="40 % - Akzent4 2 2 3 2 5 2" xfId="11781" xr:uid="{00000000-0005-0000-0000-0000015C0000}"/>
    <cellStyle name="40 % - Akzent4 2 2 3 2 5 2 2" xfId="11782" xr:uid="{00000000-0005-0000-0000-0000025C0000}"/>
    <cellStyle name="40 % - Akzent4 2 2 3 2 5 2 2 2" xfId="41232" xr:uid="{00000000-0005-0000-0000-0000035C0000}"/>
    <cellStyle name="40 % - Akzent4 2 2 3 2 5 2 3" xfId="30411" xr:uid="{00000000-0005-0000-0000-0000045C0000}"/>
    <cellStyle name="40 % - Akzent4 2 2 3 2 5 3" xfId="11783" xr:uid="{00000000-0005-0000-0000-0000055C0000}"/>
    <cellStyle name="40 % - Akzent4 2 2 3 2 5 3 2" xfId="35832" xr:uid="{00000000-0005-0000-0000-0000065C0000}"/>
    <cellStyle name="40 % - Akzent4 2 2 3 2 5 4" xfId="25010" xr:uid="{00000000-0005-0000-0000-0000075C0000}"/>
    <cellStyle name="40 % - Akzent4 2 2 3 2 6" xfId="11784" xr:uid="{00000000-0005-0000-0000-0000085C0000}"/>
    <cellStyle name="40 % - Akzent4 2 2 3 2 6 2" xfId="11785" xr:uid="{00000000-0005-0000-0000-0000095C0000}"/>
    <cellStyle name="40 % - Akzent4 2 2 3 2 6 2 2" xfId="11786" xr:uid="{00000000-0005-0000-0000-00000A5C0000}"/>
    <cellStyle name="40 % - Akzent4 2 2 3 2 6 2 2 2" xfId="41906" xr:uid="{00000000-0005-0000-0000-00000B5C0000}"/>
    <cellStyle name="40 % - Akzent4 2 2 3 2 6 2 3" xfId="31085" xr:uid="{00000000-0005-0000-0000-00000C5C0000}"/>
    <cellStyle name="40 % - Akzent4 2 2 3 2 6 3" xfId="11787" xr:uid="{00000000-0005-0000-0000-00000D5C0000}"/>
    <cellStyle name="40 % - Akzent4 2 2 3 2 6 3 2" xfId="36506" xr:uid="{00000000-0005-0000-0000-00000E5C0000}"/>
    <cellStyle name="40 % - Akzent4 2 2 3 2 6 4" xfId="25684" xr:uid="{00000000-0005-0000-0000-00000F5C0000}"/>
    <cellStyle name="40 % - Akzent4 2 2 3 2 7" xfId="11788" xr:uid="{00000000-0005-0000-0000-0000105C0000}"/>
    <cellStyle name="40 % - Akzent4 2 2 3 2 7 2" xfId="11789" xr:uid="{00000000-0005-0000-0000-0000115C0000}"/>
    <cellStyle name="40 % - Akzent4 2 2 3 2 7 2 2" xfId="11790" xr:uid="{00000000-0005-0000-0000-0000125C0000}"/>
    <cellStyle name="40 % - Akzent4 2 2 3 2 7 2 2 2" xfId="42580" xr:uid="{00000000-0005-0000-0000-0000135C0000}"/>
    <cellStyle name="40 % - Akzent4 2 2 3 2 7 2 3" xfId="31759" xr:uid="{00000000-0005-0000-0000-0000145C0000}"/>
    <cellStyle name="40 % - Akzent4 2 2 3 2 7 3" xfId="11791" xr:uid="{00000000-0005-0000-0000-0000155C0000}"/>
    <cellStyle name="40 % - Akzent4 2 2 3 2 7 3 2" xfId="37180" xr:uid="{00000000-0005-0000-0000-0000165C0000}"/>
    <cellStyle name="40 % - Akzent4 2 2 3 2 7 4" xfId="26358" xr:uid="{00000000-0005-0000-0000-0000175C0000}"/>
    <cellStyle name="40 % - Akzent4 2 2 3 2 8" xfId="11792" xr:uid="{00000000-0005-0000-0000-0000185C0000}"/>
    <cellStyle name="40 % - Akzent4 2 2 3 2 8 2" xfId="11793" xr:uid="{00000000-0005-0000-0000-0000195C0000}"/>
    <cellStyle name="40 % - Akzent4 2 2 3 2 8 2 2" xfId="11794" xr:uid="{00000000-0005-0000-0000-00001A5C0000}"/>
    <cellStyle name="40 % - Akzent4 2 2 3 2 8 2 2 2" xfId="43273" xr:uid="{00000000-0005-0000-0000-00001B5C0000}"/>
    <cellStyle name="40 % - Akzent4 2 2 3 2 8 2 3" xfId="32452" xr:uid="{00000000-0005-0000-0000-00001C5C0000}"/>
    <cellStyle name="40 % - Akzent4 2 2 3 2 8 3" xfId="11795" xr:uid="{00000000-0005-0000-0000-00001D5C0000}"/>
    <cellStyle name="40 % - Akzent4 2 2 3 2 8 3 2" xfId="37872" xr:uid="{00000000-0005-0000-0000-00001E5C0000}"/>
    <cellStyle name="40 % - Akzent4 2 2 3 2 8 4" xfId="27051" xr:uid="{00000000-0005-0000-0000-00001F5C0000}"/>
    <cellStyle name="40 % - Akzent4 2 2 3 2 9" xfId="11796" xr:uid="{00000000-0005-0000-0000-0000205C0000}"/>
    <cellStyle name="40 % - Akzent4 2 2 3 2 9 2" xfId="11797" xr:uid="{00000000-0005-0000-0000-0000215C0000}"/>
    <cellStyle name="40 % - Akzent4 2 2 3 2 9 2 2" xfId="38548" xr:uid="{00000000-0005-0000-0000-0000225C0000}"/>
    <cellStyle name="40 % - Akzent4 2 2 3 2 9 3" xfId="27727" xr:uid="{00000000-0005-0000-0000-0000235C0000}"/>
    <cellStyle name="40 % - Akzent4 2 2 3 3" xfId="11798" xr:uid="{00000000-0005-0000-0000-0000245C0000}"/>
    <cellStyle name="40 % - Akzent4 2 2 3 3 2" xfId="11799" xr:uid="{00000000-0005-0000-0000-0000255C0000}"/>
    <cellStyle name="40 % - Akzent4 2 2 3 3 2 2" xfId="11800" xr:uid="{00000000-0005-0000-0000-0000265C0000}"/>
    <cellStyle name="40 % - Akzent4 2 2 3 3 2 2 2" xfId="38831" xr:uid="{00000000-0005-0000-0000-0000275C0000}"/>
    <cellStyle name="40 % - Akzent4 2 2 3 3 2 3" xfId="28010" xr:uid="{00000000-0005-0000-0000-0000285C0000}"/>
    <cellStyle name="40 % - Akzent4 2 2 3 3 3" xfId="11801" xr:uid="{00000000-0005-0000-0000-0000295C0000}"/>
    <cellStyle name="40 % - Akzent4 2 2 3 3 3 2" xfId="33431" xr:uid="{00000000-0005-0000-0000-00002A5C0000}"/>
    <cellStyle name="40 % - Akzent4 2 2 3 3 4" xfId="22609" xr:uid="{00000000-0005-0000-0000-00002B5C0000}"/>
    <cellStyle name="40 % - Akzent4 2 2 3 4" xfId="11802" xr:uid="{00000000-0005-0000-0000-00002C5C0000}"/>
    <cellStyle name="40 % - Akzent4 2 2 3 4 2" xfId="11803" xr:uid="{00000000-0005-0000-0000-00002D5C0000}"/>
    <cellStyle name="40 % - Akzent4 2 2 3 4 2 2" xfId="11804" xr:uid="{00000000-0005-0000-0000-00002E5C0000}"/>
    <cellStyle name="40 % - Akzent4 2 2 3 4 2 2 2" xfId="39489" xr:uid="{00000000-0005-0000-0000-00002F5C0000}"/>
    <cellStyle name="40 % - Akzent4 2 2 3 4 2 3" xfId="28668" xr:uid="{00000000-0005-0000-0000-0000305C0000}"/>
    <cellStyle name="40 % - Akzent4 2 2 3 4 3" xfId="11805" xr:uid="{00000000-0005-0000-0000-0000315C0000}"/>
    <cellStyle name="40 % - Akzent4 2 2 3 4 3 2" xfId="34089" xr:uid="{00000000-0005-0000-0000-0000325C0000}"/>
    <cellStyle name="40 % - Akzent4 2 2 3 4 4" xfId="23267" xr:uid="{00000000-0005-0000-0000-0000335C0000}"/>
    <cellStyle name="40 % - Akzent4 2 2 3 5" xfId="11806" xr:uid="{00000000-0005-0000-0000-0000345C0000}"/>
    <cellStyle name="40 % - Akzent4 2 2 3 5 2" xfId="11807" xr:uid="{00000000-0005-0000-0000-0000355C0000}"/>
    <cellStyle name="40 % - Akzent4 2 2 3 5 2 2" xfId="11808" xr:uid="{00000000-0005-0000-0000-0000365C0000}"/>
    <cellStyle name="40 % - Akzent4 2 2 3 5 2 2 2" xfId="40163" xr:uid="{00000000-0005-0000-0000-0000375C0000}"/>
    <cellStyle name="40 % - Akzent4 2 2 3 5 2 3" xfId="29342" xr:uid="{00000000-0005-0000-0000-0000385C0000}"/>
    <cellStyle name="40 % - Akzent4 2 2 3 5 3" xfId="11809" xr:uid="{00000000-0005-0000-0000-0000395C0000}"/>
    <cellStyle name="40 % - Akzent4 2 2 3 5 3 2" xfId="34763" xr:uid="{00000000-0005-0000-0000-00003A5C0000}"/>
    <cellStyle name="40 % - Akzent4 2 2 3 5 4" xfId="23941" xr:uid="{00000000-0005-0000-0000-00003B5C0000}"/>
    <cellStyle name="40 % - Akzent4 2 2 3 6" xfId="11810" xr:uid="{00000000-0005-0000-0000-00003C5C0000}"/>
    <cellStyle name="40 % - Akzent4 2 2 3 6 2" xfId="11811" xr:uid="{00000000-0005-0000-0000-00003D5C0000}"/>
    <cellStyle name="40 % - Akzent4 2 2 3 6 2 2" xfId="11812" xr:uid="{00000000-0005-0000-0000-00003E5C0000}"/>
    <cellStyle name="40 % - Akzent4 2 2 3 6 2 2 2" xfId="40837" xr:uid="{00000000-0005-0000-0000-00003F5C0000}"/>
    <cellStyle name="40 % - Akzent4 2 2 3 6 2 3" xfId="30016" xr:uid="{00000000-0005-0000-0000-0000405C0000}"/>
    <cellStyle name="40 % - Akzent4 2 2 3 6 3" xfId="11813" xr:uid="{00000000-0005-0000-0000-0000415C0000}"/>
    <cellStyle name="40 % - Akzent4 2 2 3 6 3 2" xfId="35437" xr:uid="{00000000-0005-0000-0000-0000425C0000}"/>
    <cellStyle name="40 % - Akzent4 2 2 3 6 4" xfId="24615" xr:uid="{00000000-0005-0000-0000-0000435C0000}"/>
    <cellStyle name="40 % - Akzent4 2 2 3 7" xfId="11814" xr:uid="{00000000-0005-0000-0000-0000445C0000}"/>
    <cellStyle name="40 % - Akzent4 2 2 3 7 2" xfId="11815" xr:uid="{00000000-0005-0000-0000-0000455C0000}"/>
    <cellStyle name="40 % - Akzent4 2 2 3 7 2 2" xfId="11816" xr:uid="{00000000-0005-0000-0000-0000465C0000}"/>
    <cellStyle name="40 % - Akzent4 2 2 3 7 2 2 2" xfId="41511" xr:uid="{00000000-0005-0000-0000-0000475C0000}"/>
    <cellStyle name="40 % - Akzent4 2 2 3 7 2 3" xfId="30690" xr:uid="{00000000-0005-0000-0000-0000485C0000}"/>
    <cellStyle name="40 % - Akzent4 2 2 3 7 3" xfId="11817" xr:uid="{00000000-0005-0000-0000-0000495C0000}"/>
    <cellStyle name="40 % - Akzent4 2 2 3 7 3 2" xfId="36111" xr:uid="{00000000-0005-0000-0000-00004A5C0000}"/>
    <cellStyle name="40 % - Akzent4 2 2 3 7 4" xfId="25289" xr:uid="{00000000-0005-0000-0000-00004B5C0000}"/>
    <cellStyle name="40 % - Akzent4 2 2 3 8" xfId="11818" xr:uid="{00000000-0005-0000-0000-00004C5C0000}"/>
    <cellStyle name="40 % - Akzent4 2 2 3 8 2" xfId="11819" xr:uid="{00000000-0005-0000-0000-00004D5C0000}"/>
    <cellStyle name="40 % - Akzent4 2 2 3 8 2 2" xfId="11820" xr:uid="{00000000-0005-0000-0000-00004E5C0000}"/>
    <cellStyle name="40 % - Akzent4 2 2 3 8 2 2 2" xfId="42185" xr:uid="{00000000-0005-0000-0000-00004F5C0000}"/>
    <cellStyle name="40 % - Akzent4 2 2 3 8 2 3" xfId="31364" xr:uid="{00000000-0005-0000-0000-0000505C0000}"/>
    <cellStyle name="40 % - Akzent4 2 2 3 8 3" xfId="11821" xr:uid="{00000000-0005-0000-0000-0000515C0000}"/>
    <cellStyle name="40 % - Akzent4 2 2 3 8 3 2" xfId="36785" xr:uid="{00000000-0005-0000-0000-0000525C0000}"/>
    <cellStyle name="40 % - Akzent4 2 2 3 8 4" xfId="25963" xr:uid="{00000000-0005-0000-0000-0000535C0000}"/>
    <cellStyle name="40 % - Akzent4 2 2 3 9" xfId="11822" xr:uid="{00000000-0005-0000-0000-0000545C0000}"/>
    <cellStyle name="40 % - Akzent4 2 2 3 9 2" xfId="11823" xr:uid="{00000000-0005-0000-0000-0000555C0000}"/>
    <cellStyle name="40 % - Akzent4 2 2 3 9 2 2" xfId="11824" xr:uid="{00000000-0005-0000-0000-0000565C0000}"/>
    <cellStyle name="40 % - Akzent4 2 2 3 9 2 2 2" xfId="42878" xr:uid="{00000000-0005-0000-0000-0000575C0000}"/>
    <cellStyle name="40 % - Akzent4 2 2 3 9 2 3" xfId="32057" xr:uid="{00000000-0005-0000-0000-0000585C0000}"/>
    <cellStyle name="40 % - Akzent4 2 2 3 9 3" xfId="11825" xr:uid="{00000000-0005-0000-0000-0000595C0000}"/>
    <cellStyle name="40 % - Akzent4 2 2 3 9 3 2" xfId="37477" xr:uid="{00000000-0005-0000-0000-00005A5C0000}"/>
    <cellStyle name="40 % - Akzent4 2 2 3 9 4" xfId="26656" xr:uid="{00000000-0005-0000-0000-00005B5C0000}"/>
    <cellStyle name="40 % - Akzent4 2 2 4" xfId="11826" xr:uid="{00000000-0005-0000-0000-00005C5C0000}"/>
    <cellStyle name="40 % - Akzent4 2 2 4 10" xfId="11827" xr:uid="{00000000-0005-0000-0000-00005D5C0000}"/>
    <cellStyle name="40 % - Akzent4 2 2 4 10 2" xfId="32885" xr:uid="{00000000-0005-0000-0000-00005E5C0000}"/>
    <cellStyle name="40 % - Akzent4 2 2 4 11" xfId="22063" xr:uid="{00000000-0005-0000-0000-00005F5C0000}"/>
    <cellStyle name="40 % - Akzent4 2 2 4 2" xfId="11828" xr:uid="{00000000-0005-0000-0000-0000605C0000}"/>
    <cellStyle name="40 % - Akzent4 2 2 4 2 2" xfId="11829" xr:uid="{00000000-0005-0000-0000-0000615C0000}"/>
    <cellStyle name="40 % - Akzent4 2 2 4 2 2 2" xfId="11830" xr:uid="{00000000-0005-0000-0000-0000625C0000}"/>
    <cellStyle name="40 % - Akzent4 2 2 4 2 2 2 2" xfId="38963" xr:uid="{00000000-0005-0000-0000-0000635C0000}"/>
    <cellStyle name="40 % - Akzent4 2 2 4 2 2 3" xfId="28142" xr:uid="{00000000-0005-0000-0000-0000645C0000}"/>
    <cellStyle name="40 % - Akzent4 2 2 4 2 3" xfId="11831" xr:uid="{00000000-0005-0000-0000-0000655C0000}"/>
    <cellStyle name="40 % - Akzent4 2 2 4 2 3 2" xfId="33563" xr:uid="{00000000-0005-0000-0000-0000665C0000}"/>
    <cellStyle name="40 % - Akzent4 2 2 4 2 4" xfId="22741" xr:uid="{00000000-0005-0000-0000-0000675C0000}"/>
    <cellStyle name="40 % - Akzent4 2 2 4 3" xfId="11832" xr:uid="{00000000-0005-0000-0000-0000685C0000}"/>
    <cellStyle name="40 % - Akzent4 2 2 4 3 2" xfId="11833" xr:uid="{00000000-0005-0000-0000-0000695C0000}"/>
    <cellStyle name="40 % - Akzent4 2 2 4 3 2 2" xfId="11834" xr:uid="{00000000-0005-0000-0000-00006A5C0000}"/>
    <cellStyle name="40 % - Akzent4 2 2 4 3 2 2 2" xfId="39621" xr:uid="{00000000-0005-0000-0000-00006B5C0000}"/>
    <cellStyle name="40 % - Akzent4 2 2 4 3 2 3" xfId="28800" xr:uid="{00000000-0005-0000-0000-00006C5C0000}"/>
    <cellStyle name="40 % - Akzent4 2 2 4 3 3" xfId="11835" xr:uid="{00000000-0005-0000-0000-00006D5C0000}"/>
    <cellStyle name="40 % - Akzent4 2 2 4 3 3 2" xfId="34221" xr:uid="{00000000-0005-0000-0000-00006E5C0000}"/>
    <cellStyle name="40 % - Akzent4 2 2 4 3 4" xfId="23399" xr:uid="{00000000-0005-0000-0000-00006F5C0000}"/>
    <cellStyle name="40 % - Akzent4 2 2 4 4" xfId="11836" xr:uid="{00000000-0005-0000-0000-0000705C0000}"/>
    <cellStyle name="40 % - Akzent4 2 2 4 4 2" xfId="11837" xr:uid="{00000000-0005-0000-0000-0000715C0000}"/>
    <cellStyle name="40 % - Akzent4 2 2 4 4 2 2" xfId="11838" xr:uid="{00000000-0005-0000-0000-0000725C0000}"/>
    <cellStyle name="40 % - Akzent4 2 2 4 4 2 2 2" xfId="40295" xr:uid="{00000000-0005-0000-0000-0000735C0000}"/>
    <cellStyle name="40 % - Akzent4 2 2 4 4 2 3" xfId="29474" xr:uid="{00000000-0005-0000-0000-0000745C0000}"/>
    <cellStyle name="40 % - Akzent4 2 2 4 4 3" xfId="11839" xr:uid="{00000000-0005-0000-0000-0000755C0000}"/>
    <cellStyle name="40 % - Akzent4 2 2 4 4 3 2" xfId="34895" xr:uid="{00000000-0005-0000-0000-0000765C0000}"/>
    <cellStyle name="40 % - Akzent4 2 2 4 4 4" xfId="24073" xr:uid="{00000000-0005-0000-0000-0000775C0000}"/>
    <cellStyle name="40 % - Akzent4 2 2 4 5" xfId="11840" xr:uid="{00000000-0005-0000-0000-0000785C0000}"/>
    <cellStyle name="40 % - Akzent4 2 2 4 5 2" xfId="11841" xr:uid="{00000000-0005-0000-0000-0000795C0000}"/>
    <cellStyle name="40 % - Akzent4 2 2 4 5 2 2" xfId="11842" xr:uid="{00000000-0005-0000-0000-00007A5C0000}"/>
    <cellStyle name="40 % - Akzent4 2 2 4 5 2 2 2" xfId="40969" xr:uid="{00000000-0005-0000-0000-00007B5C0000}"/>
    <cellStyle name="40 % - Akzent4 2 2 4 5 2 3" xfId="30148" xr:uid="{00000000-0005-0000-0000-00007C5C0000}"/>
    <cellStyle name="40 % - Akzent4 2 2 4 5 3" xfId="11843" xr:uid="{00000000-0005-0000-0000-00007D5C0000}"/>
    <cellStyle name="40 % - Akzent4 2 2 4 5 3 2" xfId="35569" xr:uid="{00000000-0005-0000-0000-00007E5C0000}"/>
    <cellStyle name="40 % - Akzent4 2 2 4 5 4" xfId="24747" xr:uid="{00000000-0005-0000-0000-00007F5C0000}"/>
    <cellStyle name="40 % - Akzent4 2 2 4 6" xfId="11844" xr:uid="{00000000-0005-0000-0000-0000805C0000}"/>
    <cellStyle name="40 % - Akzent4 2 2 4 6 2" xfId="11845" xr:uid="{00000000-0005-0000-0000-0000815C0000}"/>
    <cellStyle name="40 % - Akzent4 2 2 4 6 2 2" xfId="11846" xr:uid="{00000000-0005-0000-0000-0000825C0000}"/>
    <cellStyle name="40 % - Akzent4 2 2 4 6 2 2 2" xfId="41643" xr:uid="{00000000-0005-0000-0000-0000835C0000}"/>
    <cellStyle name="40 % - Akzent4 2 2 4 6 2 3" xfId="30822" xr:uid="{00000000-0005-0000-0000-0000845C0000}"/>
    <cellStyle name="40 % - Akzent4 2 2 4 6 3" xfId="11847" xr:uid="{00000000-0005-0000-0000-0000855C0000}"/>
    <cellStyle name="40 % - Akzent4 2 2 4 6 3 2" xfId="36243" xr:uid="{00000000-0005-0000-0000-0000865C0000}"/>
    <cellStyle name="40 % - Akzent4 2 2 4 6 4" xfId="25421" xr:uid="{00000000-0005-0000-0000-0000875C0000}"/>
    <cellStyle name="40 % - Akzent4 2 2 4 7" xfId="11848" xr:uid="{00000000-0005-0000-0000-0000885C0000}"/>
    <cellStyle name="40 % - Akzent4 2 2 4 7 2" xfId="11849" xr:uid="{00000000-0005-0000-0000-0000895C0000}"/>
    <cellStyle name="40 % - Akzent4 2 2 4 7 2 2" xfId="11850" xr:uid="{00000000-0005-0000-0000-00008A5C0000}"/>
    <cellStyle name="40 % - Akzent4 2 2 4 7 2 2 2" xfId="42317" xr:uid="{00000000-0005-0000-0000-00008B5C0000}"/>
    <cellStyle name="40 % - Akzent4 2 2 4 7 2 3" xfId="31496" xr:uid="{00000000-0005-0000-0000-00008C5C0000}"/>
    <cellStyle name="40 % - Akzent4 2 2 4 7 3" xfId="11851" xr:uid="{00000000-0005-0000-0000-00008D5C0000}"/>
    <cellStyle name="40 % - Akzent4 2 2 4 7 3 2" xfId="36917" xr:uid="{00000000-0005-0000-0000-00008E5C0000}"/>
    <cellStyle name="40 % - Akzent4 2 2 4 7 4" xfId="26095" xr:uid="{00000000-0005-0000-0000-00008F5C0000}"/>
    <cellStyle name="40 % - Akzent4 2 2 4 8" xfId="11852" xr:uid="{00000000-0005-0000-0000-0000905C0000}"/>
    <cellStyle name="40 % - Akzent4 2 2 4 8 2" xfId="11853" xr:uid="{00000000-0005-0000-0000-0000915C0000}"/>
    <cellStyle name="40 % - Akzent4 2 2 4 8 2 2" xfId="11854" xr:uid="{00000000-0005-0000-0000-0000925C0000}"/>
    <cellStyle name="40 % - Akzent4 2 2 4 8 2 2 2" xfId="43010" xr:uid="{00000000-0005-0000-0000-0000935C0000}"/>
    <cellStyle name="40 % - Akzent4 2 2 4 8 2 3" xfId="32189" xr:uid="{00000000-0005-0000-0000-0000945C0000}"/>
    <cellStyle name="40 % - Akzent4 2 2 4 8 3" xfId="11855" xr:uid="{00000000-0005-0000-0000-0000955C0000}"/>
    <cellStyle name="40 % - Akzent4 2 2 4 8 3 2" xfId="37609" xr:uid="{00000000-0005-0000-0000-0000965C0000}"/>
    <cellStyle name="40 % - Akzent4 2 2 4 8 4" xfId="26788" xr:uid="{00000000-0005-0000-0000-0000975C0000}"/>
    <cellStyle name="40 % - Akzent4 2 2 4 9" xfId="11856" xr:uid="{00000000-0005-0000-0000-0000985C0000}"/>
    <cellStyle name="40 % - Akzent4 2 2 4 9 2" xfId="11857" xr:uid="{00000000-0005-0000-0000-0000995C0000}"/>
    <cellStyle name="40 % - Akzent4 2 2 4 9 2 2" xfId="38285" xr:uid="{00000000-0005-0000-0000-00009A5C0000}"/>
    <cellStyle name="40 % - Akzent4 2 2 4 9 3" xfId="27464" xr:uid="{00000000-0005-0000-0000-00009B5C0000}"/>
    <cellStyle name="40 % - Akzent4 2 2 5" xfId="11858" xr:uid="{00000000-0005-0000-0000-00009C5C0000}"/>
    <cellStyle name="40 % - Akzent4 2 2 5 10" xfId="11859" xr:uid="{00000000-0005-0000-0000-00009D5C0000}"/>
    <cellStyle name="40 % - Akzent4 2 2 5 10 2" xfId="33016" xr:uid="{00000000-0005-0000-0000-00009E5C0000}"/>
    <cellStyle name="40 % - Akzent4 2 2 5 11" xfId="22194" xr:uid="{00000000-0005-0000-0000-00009F5C0000}"/>
    <cellStyle name="40 % - Akzent4 2 2 5 2" xfId="11860" xr:uid="{00000000-0005-0000-0000-0000A05C0000}"/>
    <cellStyle name="40 % - Akzent4 2 2 5 2 2" xfId="11861" xr:uid="{00000000-0005-0000-0000-0000A15C0000}"/>
    <cellStyle name="40 % - Akzent4 2 2 5 2 2 2" xfId="11862" xr:uid="{00000000-0005-0000-0000-0000A25C0000}"/>
    <cellStyle name="40 % - Akzent4 2 2 5 2 2 2 2" xfId="39094" xr:uid="{00000000-0005-0000-0000-0000A35C0000}"/>
    <cellStyle name="40 % - Akzent4 2 2 5 2 2 3" xfId="28273" xr:uid="{00000000-0005-0000-0000-0000A45C0000}"/>
    <cellStyle name="40 % - Akzent4 2 2 5 2 3" xfId="11863" xr:uid="{00000000-0005-0000-0000-0000A55C0000}"/>
    <cellStyle name="40 % - Akzent4 2 2 5 2 3 2" xfId="33694" xr:uid="{00000000-0005-0000-0000-0000A65C0000}"/>
    <cellStyle name="40 % - Akzent4 2 2 5 2 4" xfId="22872" xr:uid="{00000000-0005-0000-0000-0000A75C0000}"/>
    <cellStyle name="40 % - Akzent4 2 2 5 3" xfId="11864" xr:uid="{00000000-0005-0000-0000-0000A85C0000}"/>
    <cellStyle name="40 % - Akzent4 2 2 5 3 2" xfId="11865" xr:uid="{00000000-0005-0000-0000-0000A95C0000}"/>
    <cellStyle name="40 % - Akzent4 2 2 5 3 2 2" xfId="11866" xr:uid="{00000000-0005-0000-0000-0000AA5C0000}"/>
    <cellStyle name="40 % - Akzent4 2 2 5 3 2 2 2" xfId="39752" xr:uid="{00000000-0005-0000-0000-0000AB5C0000}"/>
    <cellStyle name="40 % - Akzent4 2 2 5 3 2 3" xfId="28931" xr:uid="{00000000-0005-0000-0000-0000AC5C0000}"/>
    <cellStyle name="40 % - Akzent4 2 2 5 3 3" xfId="11867" xr:uid="{00000000-0005-0000-0000-0000AD5C0000}"/>
    <cellStyle name="40 % - Akzent4 2 2 5 3 3 2" xfId="34352" xr:uid="{00000000-0005-0000-0000-0000AE5C0000}"/>
    <cellStyle name="40 % - Akzent4 2 2 5 3 4" xfId="23530" xr:uid="{00000000-0005-0000-0000-0000AF5C0000}"/>
    <cellStyle name="40 % - Akzent4 2 2 5 4" xfId="11868" xr:uid="{00000000-0005-0000-0000-0000B05C0000}"/>
    <cellStyle name="40 % - Akzent4 2 2 5 4 2" xfId="11869" xr:uid="{00000000-0005-0000-0000-0000B15C0000}"/>
    <cellStyle name="40 % - Akzent4 2 2 5 4 2 2" xfId="11870" xr:uid="{00000000-0005-0000-0000-0000B25C0000}"/>
    <cellStyle name="40 % - Akzent4 2 2 5 4 2 2 2" xfId="40426" xr:uid="{00000000-0005-0000-0000-0000B35C0000}"/>
    <cellStyle name="40 % - Akzent4 2 2 5 4 2 3" xfId="29605" xr:uid="{00000000-0005-0000-0000-0000B45C0000}"/>
    <cellStyle name="40 % - Akzent4 2 2 5 4 3" xfId="11871" xr:uid="{00000000-0005-0000-0000-0000B55C0000}"/>
    <cellStyle name="40 % - Akzent4 2 2 5 4 3 2" xfId="35026" xr:uid="{00000000-0005-0000-0000-0000B65C0000}"/>
    <cellStyle name="40 % - Akzent4 2 2 5 4 4" xfId="24204" xr:uid="{00000000-0005-0000-0000-0000B75C0000}"/>
    <cellStyle name="40 % - Akzent4 2 2 5 5" xfId="11872" xr:uid="{00000000-0005-0000-0000-0000B85C0000}"/>
    <cellStyle name="40 % - Akzent4 2 2 5 5 2" xfId="11873" xr:uid="{00000000-0005-0000-0000-0000B95C0000}"/>
    <cellStyle name="40 % - Akzent4 2 2 5 5 2 2" xfId="11874" xr:uid="{00000000-0005-0000-0000-0000BA5C0000}"/>
    <cellStyle name="40 % - Akzent4 2 2 5 5 2 2 2" xfId="41100" xr:uid="{00000000-0005-0000-0000-0000BB5C0000}"/>
    <cellStyle name="40 % - Akzent4 2 2 5 5 2 3" xfId="30279" xr:uid="{00000000-0005-0000-0000-0000BC5C0000}"/>
    <cellStyle name="40 % - Akzent4 2 2 5 5 3" xfId="11875" xr:uid="{00000000-0005-0000-0000-0000BD5C0000}"/>
    <cellStyle name="40 % - Akzent4 2 2 5 5 3 2" xfId="35700" xr:uid="{00000000-0005-0000-0000-0000BE5C0000}"/>
    <cellStyle name="40 % - Akzent4 2 2 5 5 4" xfId="24878" xr:uid="{00000000-0005-0000-0000-0000BF5C0000}"/>
    <cellStyle name="40 % - Akzent4 2 2 5 6" xfId="11876" xr:uid="{00000000-0005-0000-0000-0000C05C0000}"/>
    <cellStyle name="40 % - Akzent4 2 2 5 6 2" xfId="11877" xr:uid="{00000000-0005-0000-0000-0000C15C0000}"/>
    <cellStyle name="40 % - Akzent4 2 2 5 6 2 2" xfId="11878" xr:uid="{00000000-0005-0000-0000-0000C25C0000}"/>
    <cellStyle name="40 % - Akzent4 2 2 5 6 2 2 2" xfId="41774" xr:uid="{00000000-0005-0000-0000-0000C35C0000}"/>
    <cellStyle name="40 % - Akzent4 2 2 5 6 2 3" xfId="30953" xr:uid="{00000000-0005-0000-0000-0000C45C0000}"/>
    <cellStyle name="40 % - Akzent4 2 2 5 6 3" xfId="11879" xr:uid="{00000000-0005-0000-0000-0000C55C0000}"/>
    <cellStyle name="40 % - Akzent4 2 2 5 6 3 2" xfId="36374" xr:uid="{00000000-0005-0000-0000-0000C65C0000}"/>
    <cellStyle name="40 % - Akzent4 2 2 5 6 4" xfId="25552" xr:uid="{00000000-0005-0000-0000-0000C75C0000}"/>
    <cellStyle name="40 % - Akzent4 2 2 5 7" xfId="11880" xr:uid="{00000000-0005-0000-0000-0000C85C0000}"/>
    <cellStyle name="40 % - Akzent4 2 2 5 7 2" xfId="11881" xr:uid="{00000000-0005-0000-0000-0000C95C0000}"/>
    <cellStyle name="40 % - Akzent4 2 2 5 7 2 2" xfId="11882" xr:uid="{00000000-0005-0000-0000-0000CA5C0000}"/>
    <cellStyle name="40 % - Akzent4 2 2 5 7 2 2 2" xfId="42448" xr:uid="{00000000-0005-0000-0000-0000CB5C0000}"/>
    <cellStyle name="40 % - Akzent4 2 2 5 7 2 3" xfId="31627" xr:uid="{00000000-0005-0000-0000-0000CC5C0000}"/>
    <cellStyle name="40 % - Akzent4 2 2 5 7 3" xfId="11883" xr:uid="{00000000-0005-0000-0000-0000CD5C0000}"/>
    <cellStyle name="40 % - Akzent4 2 2 5 7 3 2" xfId="37048" xr:uid="{00000000-0005-0000-0000-0000CE5C0000}"/>
    <cellStyle name="40 % - Akzent4 2 2 5 7 4" xfId="26226" xr:uid="{00000000-0005-0000-0000-0000CF5C0000}"/>
    <cellStyle name="40 % - Akzent4 2 2 5 8" xfId="11884" xr:uid="{00000000-0005-0000-0000-0000D05C0000}"/>
    <cellStyle name="40 % - Akzent4 2 2 5 8 2" xfId="11885" xr:uid="{00000000-0005-0000-0000-0000D15C0000}"/>
    <cellStyle name="40 % - Akzent4 2 2 5 8 2 2" xfId="11886" xr:uid="{00000000-0005-0000-0000-0000D25C0000}"/>
    <cellStyle name="40 % - Akzent4 2 2 5 8 2 2 2" xfId="43141" xr:uid="{00000000-0005-0000-0000-0000D35C0000}"/>
    <cellStyle name="40 % - Akzent4 2 2 5 8 2 3" xfId="32320" xr:uid="{00000000-0005-0000-0000-0000D45C0000}"/>
    <cellStyle name="40 % - Akzent4 2 2 5 8 3" xfId="11887" xr:uid="{00000000-0005-0000-0000-0000D55C0000}"/>
    <cellStyle name="40 % - Akzent4 2 2 5 8 3 2" xfId="37740" xr:uid="{00000000-0005-0000-0000-0000D65C0000}"/>
    <cellStyle name="40 % - Akzent4 2 2 5 8 4" xfId="26919" xr:uid="{00000000-0005-0000-0000-0000D75C0000}"/>
    <cellStyle name="40 % - Akzent4 2 2 5 9" xfId="11888" xr:uid="{00000000-0005-0000-0000-0000D85C0000}"/>
    <cellStyle name="40 % - Akzent4 2 2 5 9 2" xfId="11889" xr:uid="{00000000-0005-0000-0000-0000D95C0000}"/>
    <cellStyle name="40 % - Akzent4 2 2 5 9 2 2" xfId="38416" xr:uid="{00000000-0005-0000-0000-0000DA5C0000}"/>
    <cellStyle name="40 % - Akzent4 2 2 5 9 3" xfId="27595" xr:uid="{00000000-0005-0000-0000-0000DB5C0000}"/>
    <cellStyle name="40 % - Akzent4 2 2 6" xfId="11890" xr:uid="{00000000-0005-0000-0000-0000DC5C0000}"/>
    <cellStyle name="40 % - Akzent4 2 2 6 2" xfId="11891" xr:uid="{00000000-0005-0000-0000-0000DD5C0000}"/>
    <cellStyle name="40 % - Akzent4 2 2 6 2 2" xfId="11892" xr:uid="{00000000-0005-0000-0000-0000DE5C0000}"/>
    <cellStyle name="40 % - Akzent4 2 2 6 2 2 2" xfId="38699" xr:uid="{00000000-0005-0000-0000-0000DF5C0000}"/>
    <cellStyle name="40 % - Akzent4 2 2 6 2 3" xfId="27878" xr:uid="{00000000-0005-0000-0000-0000E05C0000}"/>
    <cellStyle name="40 % - Akzent4 2 2 6 3" xfId="11893" xr:uid="{00000000-0005-0000-0000-0000E15C0000}"/>
    <cellStyle name="40 % - Akzent4 2 2 6 3 2" xfId="33299" xr:uid="{00000000-0005-0000-0000-0000E25C0000}"/>
    <cellStyle name="40 % - Akzent4 2 2 6 4" xfId="22477" xr:uid="{00000000-0005-0000-0000-0000E35C0000}"/>
    <cellStyle name="40 % - Akzent4 2 2 7" xfId="11894" xr:uid="{00000000-0005-0000-0000-0000E45C0000}"/>
    <cellStyle name="40 % - Akzent4 2 2 7 2" xfId="11895" xr:uid="{00000000-0005-0000-0000-0000E55C0000}"/>
    <cellStyle name="40 % - Akzent4 2 2 7 2 2" xfId="11896" xr:uid="{00000000-0005-0000-0000-0000E65C0000}"/>
    <cellStyle name="40 % - Akzent4 2 2 7 2 2 2" xfId="39357" xr:uid="{00000000-0005-0000-0000-0000E75C0000}"/>
    <cellStyle name="40 % - Akzent4 2 2 7 2 3" xfId="28536" xr:uid="{00000000-0005-0000-0000-0000E85C0000}"/>
    <cellStyle name="40 % - Akzent4 2 2 7 3" xfId="11897" xr:uid="{00000000-0005-0000-0000-0000E95C0000}"/>
    <cellStyle name="40 % - Akzent4 2 2 7 3 2" xfId="33957" xr:uid="{00000000-0005-0000-0000-0000EA5C0000}"/>
    <cellStyle name="40 % - Akzent4 2 2 7 4" xfId="23135" xr:uid="{00000000-0005-0000-0000-0000EB5C0000}"/>
    <cellStyle name="40 % - Akzent4 2 2 8" xfId="11898" xr:uid="{00000000-0005-0000-0000-0000EC5C0000}"/>
    <cellStyle name="40 % - Akzent4 2 2 8 2" xfId="11899" xr:uid="{00000000-0005-0000-0000-0000ED5C0000}"/>
    <cellStyle name="40 % - Akzent4 2 2 8 2 2" xfId="11900" xr:uid="{00000000-0005-0000-0000-0000EE5C0000}"/>
    <cellStyle name="40 % - Akzent4 2 2 8 2 2 2" xfId="40032" xr:uid="{00000000-0005-0000-0000-0000EF5C0000}"/>
    <cellStyle name="40 % - Akzent4 2 2 8 2 3" xfId="29211" xr:uid="{00000000-0005-0000-0000-0000F05C0000}"/>
    <cellStyle name="40 % - Akzent4 2 2 8 3" xfId="11901" xr:uid="{00000000-0005-0000-0000-0000F15C0000}"/>
    <cellStyle name="40 % - Akzent4 2 2 8 3 2" xfId="34632" xr:uid="{00000000-0005-0000-0000-0000F25C0000}"/>
    <cellStyle name="40 % - Akzent4 2 2 8 4" xfId="23810" xr:uid="{00000000-0005-0000-0000-0000F35C0000}"/>
    <cellStyle name="40 % - Akzent4 2 2 9" xfId="11902" xr:uid="{00000000-0005-0000-0000-0000F45C0000}"/>
    <cellStyle name="40 % - Akzent4 2 2 9 2" xfId="11903" xr:uid="{00000000-0005-0000-0000-0000F55C0000}"/>
    <cellStyle name="40 % - Akzent4 2 2 9 2 2" xfId="11904" xr:uid="{00000000-0005-0000-0000-0000F65C0000}"/>
    <cellStyle name="40 % - Akzent4 2 2 9 2 2 2" xfId="40705" xr:uid="{00000000-0005-0000-0000-0000F75C0000}"/>
    <cellStyle name="40 % - Akzent4 2 2 9 2 3" xfId="29884" xr:uid="{00000000-0005-0000-0000-0000F85C0000}"/>
    <cellStyle name="40 % - Akzent4 2 2 9 3" xfId="11905" xr:uid="{00000000-0005-0000-0000-0000F95C0000}"/>
    <cellStyle name="40 % - Akzent4 2 2 9 3 2" xfId="35305" xr:uid="{00000000-0005-0000-0000-0000FA5C0000}"/>
    <cellStyle name="40 % - Akzent4 2 2 9 4" xfId="24483" xr:uid="{00000000-0005-0000-0000-0000FB5C0000}"/>
    <cellStyle name="40 % - Akzent4 2 3" xfId="11906" xr:uid="{00000000-0005-0000-0000-0000FC5C0000}"/>
    <cellStyle name="40 % - Akzent4 2 3 10" xfId="11907" xr:uid="{00000000-0005-0000-0000-0000FD5C0000}"/>
    <cellStyle name="40 % - Akzent4 2 3 10 2" xfId="11908" xr:uid="{00000000-0005-0000-0000-0000FE5C0000}"/>
    <cellStyle name="40 % - Akzent4 2 3 10 2 2" xfId="11909" xr:uid="{00000000-0005-0000-0000-0000FF5C0000}"/>
    <cellStyle name="40 % - Akzent4 2 3 10 2 2 2" xfId="42085" xr:uid="{00000000-0005-0000-0000-0000005D0000}"/>
    <cellStyle name="40 % - Akzent4 2 3 10 2 3" xfId="31264" xr:uid="{00000000-0005-0000-0000-0000015D0000}"/>
    <cellStyle name="40 % - Akzent4 2 3 10 3" xfId="11910" xr:uid="{00000000-0005-0000-0000-0000025D0000}"/>
    <cellStyle name="40 % - Akzent4 2 3 10 3 2" xfId="36685" xr:uid="{00000000-0005-0000-0000-0000035D0000}"/>
    <cellStyle name="40 % - Akzent4 2 3 10 4" xfId="25863" xr:uid="{00000000-0005-0000-0000-0000045D0000}"/>
    <cellStyle name="40 % - Akzent4 2 3 11" xfId="11911" xr:uid="{00000000-0005-0000-0000-0000055D0000}"/>
    <cellStyle name="40 % - Akzent4 2 3 11 2" xfId="11912" xr:uid="{00000000-0005-0000-0000-0000065D0000}"/>
    <cellStyle name="40 % - Akzent4 2 3 11 2 2" xfId="11913" xr:uid="{00000000-0005-0000-0000-0000075D0000}"/>
    <cellStyle name="40 % - Akzent4 2 3 11 2 2 2" xfId="42778" xr:uid="{00000000-0005-0000-0000-0000085D0000}"/>
    <cellStyle name="40 % - Akzent4 2 3 11 2 3" xfId="31957" xr:uid="{00000000-0005-0000-0000-0000095D0000}"/>
    <cellStyle name="40 % - Akzent4 2 3 11 3" xfId="11914" xr:uid="{00000000-0005-0000-0000-00000A5D0000}"/>
    <cellStyle name="40 % - Akzent4 2 3 11 3 2" xfId="37377" xr:uid="{00000000-0005-0000-0000-00000B5D0000}"/>
    <cellStyle name="40 % - Akzent4 2 3 11 4" xfId="26556" xr:uid="{00000000-0005-0000-0000-00000C5D0000}"/>
    <cellStyle name="40 % - Akzent4 2 3 12" xfId="11915" xr:uid="{00000000-0005-0000-0000-00000D5D0000}"/>
    <cellStyle name="40 % - Akzent4 2 3 12 2" xfId="11916" xr:uid="{00000000-0005-0000-0000-00000E5D0000}"/>
    <cellStyle name="40 % - Akzent4 2 3 12 2 2" xfId="38053" xr:uid="{00000000-0005-0000-0000-00000F5D0000}"/>
    <cellStyle name="40 % - Akzent4 2 3 12 3" xfId="27232" xr:uid="{00000000-0005-0000-0000-0000105D0000}"/>
    <cellStyle name="40 % - Akzent4 2 3 13" xfId="11917" xr:uid="{00000000-0005-0000-0000-0000115D0000}"/>
    <cellStyle name="40 % - Akzent4 2 3 13 2" xfId="32653" xr:uid="{00000000-0005-0000-0000-0000125D0000}"/>
    <cellStyle name="40 % - Akzent4 2 3 14" xfId="21831" xr:uid="{00000000-0005-0000-0000-0000135D0000}"/>
    <cellStyle name="40 % - Akzent4 2 3 2" xfId="11918" xr:uid="{00000000-0005-0000-0000-0000145D0000}"/>
    <cellStyle name="40 % - Akzent4 2 3 2 10" xfId="11919" xr:uid="{00000000-0005-0000-0000-0000155D0000}"/>
    <cellStyle name="40 % - Akzent4 2 3 2 10 2" xfId="11920" xr:uid="{00000000-0005-0000-0000-0000165D0000}"/>
    <cellStyle name="40 % - Akzent4 2 3 2 10 2 2" xfId="38185" xr:uid="{00000000-0005-0000-0000-0000175D0000}"/>
    <cellStyle name="40 % - Akzent4 2 3 2 10 3" xfId="27364" xr:uid="{00000000-0005-0000-0000-0000185D0000}"/>
    <cellStyle name="40 % - Akzent4 2 3 2 11" xfId="11921" xr:uid="{00000000-0005-0000-0000-0000195D0000}"/>
    <cellStyle name="40 % - Akzent4 2 3 2 11 2" xfId="32785" xr:uid="{00000000-0005-0000-0000-00001A5D0000}"/>
    <cellStyle name="40 % - Akzent4 2 3 2 12" xfId="21963" xr:uid="{00000000-0005-0000-0000-00001B5D0000}"/>
    <cellStyle name="40 % - Akzent4 2 3 2 2" xfId="11922" xr:uid="{00000000-0005-0000-0000-00001C5D0000}"/>
    <cellStyle name="40 % - Akzent4 2 3 2 2 10" xfId="11923" xr:uid="{00000000-0005-0000-0000-00001D5D0000}"/>
    <cellStyle name="40 % - Akzent4 2 3 2 2 10 2" xfId="33180" xr:uid="{00000000-0005-0000-0000-00001E5D0000}"/>
    <cellStyle name="40 % - Akzent4 2 3 2 2 11" xfId="22358" xr:uid="{00000000-0005-0000-0000-00001F5D0000}"/>
    <cellStyle name="40 % - Akzent4 2 3 2 2 2" xfId="11924" xr:uid="{00000000-0005-0000-0000-0000205D0000}"/>
    <cellStyle name="40 % - Akzent4 2 3 2 2 2 2" xfId="11925" xr:uid="{00000000-0005-0000-0000-0000215D0000}"/>
    <cellStyle name="40 % - Akzent4 2 3 2 2 2 2 2" xfId="11926" xr:uid="{00000000-0005-0000-0000-0000225D0000}"/>
    <cellStyle name="40 % - Akzent4 2 3 2 2 2 2 2 2" xfId="39258" xr:uid="{00000000-0005-0000-0000-0000235D0000}"/>
    <cellStyle name="40 % - Akzent4 2 3 2 2 2 2 3" xfId="28437" xr:uid="{00000000-0005-0000-0000-0000245D0000}"/>
    <cellStyle name="40 % - Akzent4 2 3 2 2 2 3" xfId="11927" xr:uid="{00000000-0005-0000-0000-0000255D0000}"/>
    <cellStyle name="40 % - Akzent4 2 3 2 2 2 3 2" xfId="33858" xr:uid="{00000000-0005-0000-0000-0000265D0000}"/>
    <cellStyle name="40 % - Akzent4 2 3 2 2 2 4" xfId="23036" xr:uid="{00000000-0005-0000-0000-0000275D0000}"/>
    <cellStyle name="40 % - Akzent4 2 3 2 2 3" xfId="11928" xr:uid="{00000000-0005-0000-0000-0000285D0000}"/>
    <cellStyle name="40 % - Akzent4 2 3 2 2 3 2" xfId="11929" xr:uid="{00000000-0005-0000-0000-0000295D0000}"/>
    <cellStyle name="40 % - Akzent4 2 3 2 2 3 2 2" xfId="11930" xr:uid="{00000000-0005-0000-0000-00002A5D0000}"/>
    <cellStyle name="40 % - Akzent4 2 3 2 2 3 2 2 2" xfId="39916" xr:uid="{00000000-0005-0000-0000-00002B5D0000}"/>
    <cellStyle name="40 % - Akzent4 2 3 2 2 3 2 3" xfId="29095" xr:uid="{00000000-0005-0000-0000-00002C5D0000}"/>
    <cellStyle name="40 % - Akzent4 2 3 2 2 3 3" xfId="11931" xr:uid="{00000000-0005-0000-0000-00002D5D0000}"/>
    <cellStyle name="40 % - Akzent4 2 3 2 2 3 3 2" xfId="34516" xr:uid="{00000000-0005-0000-0000-00002E5D0000}"/>
    <cellStyle name="40 % - Akzent4 2 3 2 2 3 4" xfId="23694" xr:uid="{00000000-0005-0000-0000-00002F5D0000}"/>
    <cellStyle name="40 % - Akzent4 2 3 2 2 4" xfId="11932" xr:uid="{00000000-0005-0000-0000-0000305D0000}"/>
    <cellStyle name="40 % - Akzent4 2 3 2 2 4 2" xfId="11933" xr:uid="{00000000-0005-0000-0000-0000315D0000}"/>
    <cellStyle name="40 % - Akzent4 2 3 2 2 4 2 2" xfId="11934" xr:uid="{00000000-0005-0000-0000-0000325D0000}"/>
    <cellStyle name="40 % - Akzent4 2 3 2 2 4 2 2 2" xfId="40590" xr:uid="{00000000-0005-0000-0000-0000335D0000}"/>
    <cellStyle name="40 % - Akzent4 2 3 2 2 4 2 3" xfId="29769" xr:uid="{00000000-0005-0000-0000-0000345D0000}"/>
    <cellStyle name="40 % - Akzent4 2 3 2 2 4 3" xfId="11935" xr:uid="{00000000-0005-0000-0000-0000355D0000}"/>
    <cellStyle name="40 % - Akzent4 2 3 2 2 4 3 2" xfId="35190" xr:uid="{00000000-0005-0000-0000-0000365D0000}"/>
    <cellStyle name="40 % - Akzent4 2 3 2 2 4 4" xfId="24368" xr:uid="{00000000-0005-0000-0000-0000375D0000}"/>
    <cellStyle name="40 % - Akzent4 2 3 2 2 5" xfId="11936" xr:uid="{00000000-0005-0000-0000-0000385D0000}"/>
    <cellStyle name="40 % - Akzent4 2 3 2 2 5 2" xfId="11937" xr:uid="{00000000-0005-0000-0000-0000395D0000}"/>
    <cellStyle name="40 % - Akzent4 2 3 2 2 5 2 2" xfId="11938" xr:uid="{00000000-0005-0000-0000-00003A5D0000}"/>
    <cellStyle name="40 % - Akzent4 2 3 2 2 5 2 2 2" xfId="41264" xr:uid="{00000000-0005-0000-0000-00003B5D0000}"/>
    <cellStyle name="40 % - Akzent4 2 3 2 2 5 2 3" xfId="30443" xr:uid="{00000000-0005-0000-0000-00003C5D0000}"/>
    <cellStyle name="40 % - Akzent4 2 3 2 2 5 3" xfId="11939" xr:uid="{00000000-0005-0000-0000-00003D5D0000}"/>
    <cellStyle name="40 % - Akzent4 2 3 2 2 5 3 2" xfId="35864" xr:uid="{00000000-0005-0000-0000-00003E5D0000}"/>
    <cellStyle name="40 % - Akzent4 2 3 2 2 5 4" xfId="25042" xr:uid="{00000000-0005-0000-0000-00003F5D0000}"/>
    <cellStyle name="40 % - Akzent4 2 3 2 2 6" xfId="11940" xr:uid="{00000000-0005-0000-0000-0000405D0000}"/>
    <cellStyle name="40 % - Akzent4 2 3 2 2 6 2" xfId="11941" xr:uid="{00000000-0005-0000-0000-0000415D0000}"/>
    <cellStyle name="40 % - Akzent4 2 3 2 2 6 2 2" xfId="11942" xr:uid="{00000000-0005-0000-0000-0000425D0000}"/>
    <cellStyle name="40 % - Akzent4 2 3 2 2 6 2 2 2" xfId="41938" xr:uid="{00000000-0005-0000-0000-0000435D0000}"/>
    <cellStyle name="40 % - Akzent4 2 3 2 2 6 2 3" xfId="31117" xr:uid="{00000000-0005-0000-0000-0000445D0000}"/>
    <cellStyle name="40 % - Akzent4 2 3 2 2 6 3" xfId="11943" xr:uid="{00000000-0005-0000-0000-0000455D0000}"/>
    <cellStyle name="40 % - Akzent4 2 3 2 2 6 3 2" xfId="36538" xr:uid="{00000000-0005-0000-0000-0000465D0000}"/>
    <cellStyle name="40 % - Akzent4 2 3 2 2 6 4" xfId="25716" xr:uid="{00000000-0005-0000-0000-0000475D0000}"/>
    <cellStyle name="40 % - Akzent4 2 3 2 2 7" xfId="11944" xr:uid="{00000000-0005-0000-0000-0000485D0000}"/>
    <cellStyle name="40 % - Akzent4 2 3 2 2 7 2" xfId="11945" xr:uid="{00000000-0005-0000-0000-0000495D0000}"/>
    <cellStyle name="40 % - Akzent4 2 3 2 2 7 2 2" xfId="11946" xr:uid="{00000000-0005-0000-0000-00004A5D0000}"/>
    <cellStyle name="40 % - Akzent4 2 3 2 2 7 2 2 2" xfId="42612" xr:uid="{00000000-0005-0000-0000-00004B5D0000}"/>
    <cellStyle name="40 % - Akzent4 2 3 2 2 7 2 3" xfId="31791" xr:uid="{00000000-0005-0000-0000-00004C5D0000}"/>
    <cellStyle name="40 % - Akzent4 2 3 2 2 7 3" xfId="11947" xr:uid="{00000000-0005-0000-0000-00004D5D0000}"/>
    <cellStyle name="40 % - Akzent4 2 3 2 2 7 3 2" xfId="37212" xr:uid="{00000000-0005-0000-0000-00004E5D0000}"/>
    <cellStyle name="40 % - Akzent4 2 3 2 2 7 4" xfId="26390" xr:uid="{00000000-0005-0000-0000-00004F5D0000}"/>
    <cellStyle name="40 % - Akzent4 2 3 2 2 8" xfId="11948" xr:uid="{00000000-0005-0000-0000-0000505D0000}"/>
    <cellStyle name="40 % - Akzent4 2 3 2 2 8 2" xfId="11949" xr:uid="{00000000-0005-0000-0000-0000515D0000}"/>
    <cellStyle name="40 % - Akzent4 2 3 2 2 8 2 2" xfId="11950" xr:uid="{00000000-0005-0000-0000-0000525D0000}"/>
    <cellStyle name="40 % - Akzent4 2 3 2 2 8 2 2 2" xfId="43305" xr:uid="{00000000-0005-0000-0000-0000535D0000}"/>
    <cellStyle name="40 % - Akzent4 2 3 2 2 8 2 3" xfId="32484" xr:uid="{00000000-0005-0000-0000-0000545D0000}"/>
    <cellStyle name="40 % - Akzent4 2 3 2 2 8 3" xfId="11951" xr:uid="{00000000-0005-0000-0000-0000555D0000}"/>
    <cellStyle name="40 % - Akzent4 2 3 2 2 8 3 2" xfId="37904" xr:uid="{00000000-0005-0000-0000-0000565D0000}"/>
    <cellStyle name="40 % - Akzent4 2 3 2 2 8 4" xfId="27083" xr:uid="{00000000-0005-0000-0000-0000575D0000}"/>
    <cellStyle name="40 % - Akzent4 2 3 2 2 9" xfId="11952" xr:uid="{00000000-0005-0000-0000-0000585D0000}"/>
    <cellStyle name="40 % - Akzent4 2 3 2 2 9 2" xfId="11953" xr:uid="{00000000-0005-0000-0000-0000595D0000}"/>
    <cellStyle name="40 % - Akzent4 2 3 2 2 9 2 2" xfId="38580" xr:uid="{00000000-0005-0000-0000-00005A5D0000}"/>
    <cellStyle name="40 % - Akzent4 2 3 2 2 9 3" xfId="27759" xr:uid="{00000000-0005-0000-0000-00005B5D0000}"/>
    <cellStyle name="40 % - Akzent4 2 3 2 3" xfId="11954" xr:uid="{00000000-0005-0000-0000-00005C5D0000}"/>
    <cellStyle name="40 % - Akzent4 2 3 2 3 2" xfId="11955" xr:uid="{00000000-0005-0000-0000-00005D5D0000}"/>
    <cellStyle name="40 % - Akzent4 2 3 2 3 2 2" xfId="11956" xr:uid="{00000000-0005-0000-0000-00005E5D0000}"/>
    <cellStyle name="40 % - Akzent4 2 3 2 3 2 2 2" xfId="38863" xr:uid="{00000000-0005-0000-0000-00005F5D0000}"/>
    <cellStyle name="40 % - Akzent4 2 3 2 3 2 3" xfId="28042" xr:uid="{00000000-0005-0000-0000-0000605D0000}"/>
    <cellStyle name="40 % - Akzent4 2 3 2 3 3" xfId="11957" xr:uid="{00000000-0005-0000-0000-0000615D0000}"/>
    <cellStyle name="40 % - Akzent4 2 3 2 3 3 2" xfId="33463" xr:uid="{00000000-0005-0000-0000-0000625D0000}"/>
    <cellStyle name="40 % - Akzent4 2 3 2 3 4" xfId="22641" xr:uid="{00000000-0005-0000-0000-0000635D0000}"/>
    <cellStyle name="40 % - Akzent4 2 3 2 4" xfId="11958" xr:uid="{00000000-0005-0000-0000-0000645D0000}"/>
    <cellStyle name="40 % - Akzent4 2 3 2 4 2" xfId="11959" xr:uid="{00000000-0005-0000-0000-0000655D0000}"/>
    <cellStyle name="40 % - Akzent4 2 3 2 4 2 2" xfId="11960" xr:uid="{00000000-0005-0000-0000-0000665D0000}"/>
    <cellStyle name="40 % - Akzent4 2 3 2 4 2 2 2" xfId="39521" xr:uid="{00000000-0005-0000-0000-0000675D0000}"/>
    <cellStyle name="40 % - Akzent4 2 3 2 4 2 3" xfId="28700" xr:uid="{00000000-0005-0000-0000-0000685D0000}"/>
    <cellStyle name="40 % - Akzent4 2 3 2 4 3" xfId="11961" xr:uid="{00000000-0005-0000-0000-0000695D0000}"/>
    <cellStyle name="40 % - Akzent4 2 3 2 4 3 2" xfId="34121" xr:uid="{00000000-0005-0000-0000-00006A5D0000}"/>
    <cellStyle name="40 % - Akzent4 2 3 2 4 4" xfId="23299" xr:uid="{00000000-0005-0000-0000-00006B5D0000}"/>
    <cellStyle name="40 % - Akzent4 2 3 2 5" xfId="11962" xr:uid="{00000000-0005-0000-0000-00006C5D0000}"/>
    <cellStyle name="40 % - Akzent4 2 3 2 5 2" xfId="11963" xr:uid="{00000000-0005-0000-0000-00006D5D0000}"/>
    <cellStyle name="40 % - Akzent4 2 3 2 5 2 2" xfId="11964" xr:uid="{00000000-0005-0000-0000-00006E5D0000}"/>
    <cellStyle name="40 % - Akzent4 2 3 2 5 2 2 2" xfId="40195" xr:uid="{00000000-0005-0000-0000-00006F5D0000}"/>
    <cellStyle name="40 % - Akzent4 2 3 2 5 2 3" xfId="29374" xr:uid="{00000000-0005-0000-0000-0000705D0000}"/>
    <cellStyle name="40 % - Akzent4 2 3 2 5 3" xfId="11965" xr:uid="{00000000-0005-0000-0000-0000715D0000}"/>
    <cellStyle name="40 % - Akzent4 2 3 2 5 3 2" xfId="34795" xr:uid="{00000000-0005-0000-0000-0000725D0000}"/>
    <cellStyle name="40 % - Akzent4 2 3 2 5 4" xfId="23973" xr:uid="{00000000-0005-0000-0000-0000735D0000}"/>
    <cellStyle name="40 % - Akzent4 2 3 2 6" xfId="11966" xr:uid="{00000000-0005-0000-0000-0000745D0000}"/>
    <cellStyle name="40 % - Akzent4 2 3 2 6 2" xfId="11967" xr:uid="{00000000-0005-0000-0000-0000755D0000}"/>
    <cellStyle name="40 % - Akzent4 2 3 2 6 2 2" xfId="11968" xr:uid="{00000000-0005-0000-0000-0000765D0000}"/>
    <cellStyle name="40 % - Akzent4 2 3 2 6 2 2 2" xfId="40869" xr:uid="{00000000-0005-0000-0000-0000775D0000}"/>
    <cellStyle name="40 % - Akzent4 2 3 2 6 2 3" xfId="30048" xr:uid="{00000000-0005-0000-0000-0000785D0000}"/>
    <cellStyle name="40 % - Akzent4 2 3 2 6 3" xfId="11969" xr:uid="{00000000-0005-0000-0000-0000795D0000}"/>
    <cellStyle name="40 % - Akzent4 2 3 2 6 3 2" xfId="35469" xr:uid="{00000000-0005-0000-0000-00007A5D0000}"/>
    <cellStyle name="40 % - Akzent4 2 3 2 6 4" xfId="24647" xr:uid="{00000000-0005-0000-0000-00007B5D0000}"/>
    <cellStyle name="40 % - Akzent4 2 3 2 7" xfId="11970" xr:uid="{00000000-0005-0000-0000-00007C5D0000}"/>
    <cellStyle name="40 % - Akzent4 2 3 2 7 2" xfId="11971" xr:uid="{00000000-0005-0000-0000-00007D5D0000}"/>
    <cellStyle name="40 % - Akzent4 2 3 2 7 2 2" xfId="11972" xr:uid="{00000000-0005-0000-0000-00007E5D0000}"/>
    <cellStyle name="40 % - Akzent4 2 3 2 7 2 2 2" xfId="41543" xr:uid="{00000000-0005-0000-0000-00007F5D0000}"/>
    <cellStyle name="40 % - Akzent4 2 3 2 7 2 3" xfId="30722" xr:uid="{00000000-0005-0000-0000-0000805D0000}"/>
    <cellStyle name="40 % - Akzent4 2 3 2 7 3" xfId="11973" xr:uid="{00000000-0005-0000-0000-0000815D0000}"/>
    <cellStyle name="40 % - Akzent4 2 3 2 7 3 2" xfId="36143" xr:uid="{00000000-0005-0000-0000-0000825D0000}"/>
    <cellStyle name="40 % - Akzent4 2 3 2 7 4" xfId="25321" xr:uid="{00000000-0005-0000-0000-0000835D0000}"/>
    <cellStyle name="40 % - Akzent4 2 3 2 8" xfId="11974" xr:uid="{00000000-0005-0000-0000-0000845D0000}"/>
    <cellStyle name="40 % - Akzent4 2 3 2 8 2" xfId="11975" xr:uid="{00000000-0005-0000-0000-0000855D0000}"/>
    <cellStyle name="40 % - Akzent4 2 3 2 8 2 2" xfId="11976" xr:uid="{00000000-0005-0000-0000-0000865D0000}"/>
    <cellStyle name="40 % - Akzent4 2 3 2 8 2 2 2" xfId="42217" xr:uid="{00000000-0005-0000-0000-0000875D0000}"/>
    <cellStyle name="40 % - Akzent4 2 3 2 8 2 3" xfId="31396" xr:uid="{00000000-0005-0000-0000-0000885D0000}"/>
    <cellStyle name="40 % - Akzent4 2 3 2 8 3" xfId="11977" xr:uid="{00000000-0005-0000-0000-0000895D0000}"/>
    <cellStyle name="40 % - Akzent4 2 3 2 8 3 2" xfId="36817" xr:uid="{00000000-0005-0000-0000-00008A5D0000}"/>
    <cellStyle name="40 % - Akzent4 2 3 2 8 4" xfId="25995" xr:uid="{00000000-0005-0000-0000-00008B5D0000}"/>
    <cellStyle name="40 % - Akzent4 2 3 2 9" xfId="11978" xr:uid="{00000000-0005-0000-0000-00008C5D0000}"/>
    <cellStyle name="40 % - Akzent4 2 3 2 9 2" xfId="11979" xr:uid="{00000000-0005-0000-0000-00008D5D0000}"/>
    <cellStyle name="40 % - Akzent4 2 3 2 9 2 2" xfId="11980" xr:uid="{00000000-0005-0000-0000-00008E5D0000}"/>
    <cellStyle name="40 % - Akzent4 2 3 2 9 2 2 2" xfId="42910" xr:uid="{00000000-0005-0000-0000-00008F5D0000}"/>
    <cellStyle name="40 % - Akzent4 2 3 2 9 2 3" xfId="32089" xr:uid="{00000000-0005-0000-0000-0000905D0000}"/>
    <cellStyle name="40 % - Akzent4 2 3 2 9 3" xfId="11981" xr:uid="{00000000-0005-0000-0000-0000915D0000}"/>
    <cellStyle name="40 % - Akzent4 2 3 2 9 3 2" xfId="37509" xr:uid="{00000000-0005-0000-0000-0000925D0000}"/>
    <cellStyle name="40 % - Akzent4 2 3 2 9 4" xfId="26688" xr:uid="{00000000-0005-0000-0000-0000935D0000}"/>
    <cellStyle name="40 % - Akzent4 2 3 3" xfId="11982" xr:uid="{00000000-0005-0000-0000-0000945D0000}"/>
    <cellStyle name="40 % - Akzent4 2 3 3 10" xfId="11983" xr:uid="{00000000-0005-0000-0000-0000955D0000}"/>
    <cellStyle name="40 % - Akzent4 2 3 3 10 2" xfId="32917" xr:uid="{00000000-0005-0000-0000-0000965D0000}"/>
    <cellStyle name="40 % - Akzent4 2 3 3 11" xfId="22095" xr:uid="{00000000-0005-0000-0000-0000975D0000}"/>
    <cellStyle name="40 % - Akzent4 2 3 3 2" xfId="11984" xr:uid="{00000000-0005-0000-0000-0000985D0000}"/>
    <cellStyle name="40 % - Akzent4 2 3 3 2 2" xfId="11985" xr:uid="{00000000-0005-0000-0000-0000995D0000}"/>
    <cellStyle name="40 % - Akzent4 2 3 3 2 2 2" xfId="11986" xr:uid="{00000000-0005-0000-0000-00009A5D0000}"/>
    <cellStyle name="40 % - Akzent4 2 3 3 2 2 2 2" xfId="38995" xr:uid="{00000000-0005-0000-0000-00009B5D0000}"/>
    <cellStyle name="40 % - Akzent4 2 3 3 2 2 3" xfId="28174" xr:uid="{00000000-0005-0000-0000-00009C5D0000}"/>
    <cellStyle name="40 % - Akzent4 2 3 3 2 3" xfId="11987" xr:uid="{00000000-0005-0000-0000-00009D5D0000}"/>
    <cellStyle name="40 % - Akzent4 2 3 3 2 3 2" xfId="33595" xr:uid="{00000000-0005-0000-0000-00009E5D0000}"/>
    <cellStyle name="40 % - Akzent4 2 3 3 2 4" xfId="22773" xr:uid="{00000000-0005-0000-0000-00009F5D0000}"/>
    <cellStyle name="40 % - Akzent4 2 3 3 3" xfId="11988" xr:uid="{00000000-0005-0000-0000-0000A05D0000}"/>
    <cellStyle name="40 % - Akzent4 2 3 3 3 2" xfId="11989" xr:uid="{00000000-0005-0000-0000-0000A15D0000}"/>
    <cellStyle name="40 % - Akzent4 2 3 3 3 2 2" xfId="11990" xr:uid="{00000000-0005-0000-0000-0000A25D0000}"/>
    <cellStyle name="40 % - Akzent4 2 3 3 3 2 2 2" xfId="39653" xr:uid="{00000000-0005-0000-0000-0000A35D0000}"/>
    <cellStyle name="40 % - Akzent4 2 3 3 3 2 3" xfId="28832" xr:uid="{00000000-0005-0000-0000-0000A45D0000}"/>
    <cellStyle name="40 % - Akzent4 2 3 3 3 3" xfId="11991" xr:uid="{00000000-0005-0000-0000-0000A55D0000}"/>
    <cellStyle name="40 % - Akzent4 2 3 3 3 3 2" xfId="34253" xr:uid="{00000000-0005-0000-0000-0000A65D0000}"/>
    <cellStyle name="40 % - Akzent4 2 3 3 3 4" xfId="23431" xr:uid="{00000000-0005-0000-0000-0000A75D0000}"/>
    <cellStyle name="40 % - Akzent4 2 3 3 4" xfId="11992" xr:uid="{00000000-0005-0000-0000-0000A85D0000}"/>
    <cellStyle name="40 % - Akzent4 2 3 3 4 2" xfId="11993" xr:uid="{00000000-0005-0000-0000-0000A95D0000}"/>
    <cellStyle name="40 % - Akzent4 2 3 3 4 2 2" xfId="11994" xr:uid="{00000000-0005-0000-0000-0000AA5D0000}"/>
    <cellStyle name="40 % - Akzent4 2 3 3 4 2 2 2" xfId="40327" xr:uid="{00000000-0005-0000-0000-0000AB5D0000}"/>
    <cellStyle name="40 % - Akzent4 2 3 3 4 2 3" xfId="29506" xr:uid="{00000000-0005-0000-0000-0000AC5D0000}"/>
    <cellStyle name="40 % - Akzent4 2 3 3 4 3" xfId="11995" xr:uid="{00000000-0005-0000-0000-0000AD5D0000}"/>
    <cellStyle name="40 % - Akzent4 2 3 3 4 3 2" xfId="34927" xr:uid="{00000000-0005-0000-0000-0000AE5D0000}"/>
    <cellStyle name="40 % - Akzent4 2 3 3 4 4" xfId="24105" xr:uid="{00000000-0005-0000-0000-0000AF5D0000}"/>
    <cellStyle name="40 % - Akzent4 2 3 3 5" xfId="11996" xr:uid="{00000000-0005-0000-0000-0000B05D0000}"/>
    <cellStyle name="40 % - Akzent4 2 3 3 5 2" xfId="11997" xr:uid="{00000000-0005-0000-0000-0000B15D0000}"/>
    <cellStyle name="40 % - Akzent4 2 3 3 5 2 2" xfId="11998" xr:uid="{00000000-0005-0000-0000-0000B25D0000}"/>
    <cellStyle name="40 % - Akzent4 2 3 3 5 2 2 2" xfId="41001" xr:uid="{00000000-0005-0000-0000-0000B35D0000}"/>
    <cellStyle name="40 % - Akzent4 2 3 3 5 2 3" xfId="30180" xr:uid="{00000000-0005-0000-0000-0000B45D0000}"/>
    <cellStyle name="40 % - Akzent4 2 3 3 5 3" xfId="11999" xr:uid="{00000000-0005-0000-0000-0000B55D0000}"/>
    <cellStyle name="40 % - Akzent4 2 3 3 5 3 2" xfId="35601" xr:uid="{00000000-0005-0000-0000-0000B65D0000}"/>
    <cellStyle name="40 % - Akzent4 2 3 3 5 4" xfId="24779" xr:uid="{00000000-0005-0000-0000-0000B75D0000}"/>
    <cellStyle name="40 % - Akzent4 2 3 3 6" xfId="12000" xr:uid="{00000000-0005-0000-0000-0000B85D0000}"/>
    <cellStyle name="40 % - Akzent4 2 3 3 6 2" xfId="12001" xr:uid="{00000000-0005-0000-0000-0000B95D0000}"/>
    <cellStyle name="40 % - Akzent4 2 3 3 6 2 2" xfId="12002" xr:uid="{00000000-0005-0000-0000-0000BA5D0000}"/>
    <cellStyle name="40 % - Akzent4 2 3 3 6 2 2 2" xfId="41675" xr:uid="{00000000-0005-0000-0000-0000BB5D0000}"/>
    <cellStyle name="40 % - Akzent4 2 3 3 6 2 3" xfId="30854" xr:uid="{00000000-0005-0000-0000-0000BC5D0000}"/>
    <cellStyle name="40 % - Akzent4 2 3 3 6 3" xfId="12003" xr:uid="{00000000-0005-0000-0000-0000BD5D0000}"/>
    <cellStyle name="40 % - Akzent4 2 3 3 6 3 2" xfId="36275" xr:uid="{00000000-0005-0000-0000-0000BE5D0000}"/>
    <cellStyle name="40 % - Akzent4 2 3 3 6 4" xfId="25453" xr:uid="{00000000-0005-0000-0000-0000BF5D0000}"/>
    <cellStyle name="40 % - Akzent4 2 3 3 7" xfId="12004" xr:uid="{00000000-0005-0000-0000-0000C05D0000}"/>
    <cellStyle name="40 % - Akzent4 2 3 3 7 2" xfId="12005" xr:uid="{00000000-0005-0000-0000-0000C15D0000}"/>
    <cellStyle name="40 % - Akzent4 2 3 3 7 2 2" xfId="12006" xr:uid="{00000000-0005-0000-0000-0000C25D0000}"/>
    <cellStyle name="40 % - Akzent4 2 3 3 7 2 2 2" xfId="42349" xr:uid="{00000000-0005-0000-0000-0000C35D0000}"/>
    <cellStyle name="40 % - Akzent4 2 3 3 7 2 3" xfId="31528" xr:uid="{00000000-0005-0000-0000-0000C45D0000}"/>
    <cellStyle name="40 % - Akzent4 2 3 3 7 3" xfId="12007" xr:uid="{00000000-0005-0000-0000-0000C55D0000}"/>
    <cellStyle name="40 % - Akzent4 2 3 3 7 3 2" xfId="36949" xr:uid="{00000000-0005-0000-0000-0000C65D0000}"/>
    <cellStyle name="40 % - Akzent4 2 3 3 7 4" xfId="26127" xr:uid="{00000000-0005-0000-0000-0000C75D0000}"/>
    <cellStyle name="40 % - Akzent4 2 3 3 8" xfId="12008" xr:uid="{00000000-0005-0000-0000-0000C85D0000}"/>
    <cellStyle name="40 % - Akzent4 2 3 3 8 2" xfId="12009" xr:uid="{00000000-0005-0000-0000-0000C95D0000}"/>
    <cellStyle name="40 % - Akzent4 2 3 3 8 2 2" xfId="12010" xr:uid="{00000000-0005-0000-0000-0000CA5D0000}"/>
    <cellStyle name="40 % - Akzent4 2 3 3 8 2 2 2" xfId="43042" xr:uid="{00000000-0005-0000-0000-0000CB5D0000}"/>
    <cellStyle name="40 % - Akzent4 2 3 3 8 2 3" xfId="32221" xr:uid="{00000000-0005-0000-0000-0000CC5D0000}"/>
    <cellStyle name="40 % - Akzent4 2 3 3 8 3" xfId="12011" xr:uid="{00000000-0005-0000-0000-0000CD5D0000}"/>
    <cellStyle name="40 % - Akzent4 2 3 3 8 3 2" xfId="37641" xr:uid="{00000000-0005-0000-0000-0000CE5D0000}"/>
    <cellStyle name="40 % - Akzent4 2 3 3 8 4" xfId="26820" xr:uid="{00000000-0005-0000-0000-0000CF5D0000}"/>
    <cellStyle name="40 % - Akzent4 2 3 3 9" xfId="12012" xr:uid="{00000000-0005-0000-0000-0000D05D0000}"/>
    <cellStyle name="40 % - Akzent4 2 3 3 9 2" xfId="12013" xr:uid="{00000000-0005-0000-0000-0000D15D0000}"/>
    <cellStyle name="40 % - Akzent4 2 3 3 9 2 2" xfId="38317" xr:uid="{00000000-0005-0000-0000-0000D25D0000}"/>
    <cellStyle name="40 % - Akzent4 2 3 3 9 3" xfId="27496" xr:uid="{00000000-0005-0000-0000-0000D35D0000}"/>
    <cellStyle name="40 % - Akzent4 2 3 4" xfId="12014" xr:uid="{00000000-0005-0000-0000-0000D45D0000}"/>
    <cellStyle name="40 % - Akzent4 2 3 4 10" xfId="12015" xr:uid="{00000000-0005-0000-0000-0000D55D0000}"/>
    <cellStyle name="40 % - Akzent4 2 3 4 10 2" xfId="33048" xr:uid="{00000000-0005-0000-0000-0000D65D0000}"/>
    <cellStyle name="40 % - Akzent4 2 3 4 11" xfId="22226" xr:uid="{00000000-0005-0000-0000-0000D75D0000}"/>
    <cellStyle name="40 % - Akzent4 2 3 4 2" xfId="12016" xr:uid="{00000000-0005-0000-0000-0000D85D0000}"/>
    <cellStyle name="40 % - Akzent4 2 3 4 2 2" xfId="12017" xr:uid="{00000000-0005-0000-0000-0000D95D0000}"/>
    <cellStyle name="40 % - Akzent4 2 3 4 2 2 2" xfId="12018" xr:uid="{00000000-0005-0000-0000-0000DA5D0000}"/>
    <cellStyle name="40 % - Akzent4 2 3 4 2 2 2 2" xfId="39126" xr:uid="{00000000-0005-0000-0000-0000DB5D0000}"/>
    <cellStyle name="40 % - Akzent4 2 3 4 2 2 3" xfId="28305" xr:uid="{00000000-0005-0000-0000-0000DC5D0000}"/>
    <cellStyle name="40 % - Akzent4 2 3 4 2 3" xfId="12019" xr:uid="{00000000-0005-0000-0000-0000DD5D0000}"/>
    <cellStyle name="40 % - Akzent4 2 3 4 2 3 2" xfId="33726" xr:uid="{00000000-0005-0000-0000-0000DE5D0000}"/>
    <cellStyle name="40 % - Akzent4 2 3 4 2 4" xfId="22904" xr:uid="{00000000-0005-0000-0000-0000DF5D0000}"/>
    <cellStyle name="40 % - Akzent4 2 3 4 3" xfId="12020" xr:uid="{00000000-0005-0000-0000-0000E05D0000}"/>
    <cellStyle name="40 % - Akzent4 2 3 4 3 2" xfId="12021" xr:uid="{00000000-0005-0000-0000-0000E15D0000}"/>
    <cellStyle name="40 % - Akzent4 2 3 4 3 2 2" xfId="12022" xr:uid="{00000000-0005-0000-0000-0000E25D0000}"/>
    <cellStyle name="40 % - Akzent4 2 3 4 3 2 2 2" xfId="39784" xr:uid="{00000000-0005-0000-0000-0000E35D0000}"/>
    <cellStyle name="40 % - Akzent4 2 3 4 3 2 3" xfId="28963" xr:uid="{00000000-0005-0000-0000-0000E45D0000}"/>
    <cellStyle name="40 % - Akzent4 2 3 4 3 3" xfId="12023" xr:uid="{00000000-0005-0000-0000-0000E55D0000}"/>
    <cellStyle name="40 % - Akzent4 2 3 4 3 3 2" xfId="34384" xr:uid="{00000000-0005-0000-0000-0000E65D0000}"/>
    <cellStyle name="40 % - Akzent4 2 3 4 3 4" xfId="23562" xr:uid="{00000000-0005-0000-0000-0000E75D0000}"/>
    <cellStyle name="40 % - Akzent4 2 3 4 4" xfId="12024" xr:uid="{00000000-0005-0000-0000-0000E85D0000}"/>
    <cellStyle name="40 % - Akzent4 2 3 4 4 2" xfId="12025" xr:uid="{00000000-0005-0000-0000-0000E95D0000}"/>
    <cellStyle name="40 % - Akzent4 2 3 4 4 2 2" xfId="12026" xr:uid="{00000000-0005-0000-0000-0000EA5D0000}"/>
    <cellStyle name="40 % - Akzent4 2 3 4 4 2 2 2" xfId="40458" xr:uid="{00000000-0005-0000-0000-0000EB5D0000}"/>
    <cellStyle name="40 % - Akzent4 2 3 4 4 2 3" xfId="29637" xr:uid="{00000000-0005-0000-0000-0000EC5D0000}"/>
    <cellStyle name="40 % - Akzent4 2 3 4 4 3" xfId="12027" xr:uid="{00000000-0005-0000-0000-0000ED5D0000}"/>
    <cellStyle name="40 % - Akzent4 2 3 4 4 3 2" xfId="35058" xr:uid="{00000000-0005-0000-0000-0000EE5D0000}"/>
    <cellStyle name="40 % - Akzent4 2 3 4 4 4" xfId="24236" xr:uid="{00000000-0005-0000-0000-0000EF5D0000}"/>
    <cellStyle name="40 % - Akzent4 2 3 4 5" xfId="12028" xr:uid="{00000000-0005-0000-0000-0000F05D0000}"/>
    <cellStyle name="40 % - Akzent4 2 3 4 5 2" xfId="12029" xr:uid="{00000000-0005-0000-0000-0000F15D0000}"/>
    <cellStyle name="40 % - Akzent4 2 3 4 5 2 2" xfId="12030" xr:uid="{00000000-0005-0000-0000-0000F25D0000}"/>
    <cellStyle name="40 % - Akzent4 2 3 4 5 2 2 2" xfId="41132" xr:uid="{00000000-0005-0000-0000-0000F35D0000}"/>
    <cellStyle name="40 % - Akzent4 2 3 4 5 2 3" xfId="30311" xr:uid="{00000000-0005-0000-0000-0000F45D0000}"/>
    <cellStyle name="40 % - Akzent4 2 3 4 5 3" xfId="12031" xr:uid="{00000000-0005-0000-0000-0000F55D0000}"/>
    <cellStyle name="40 % - Akzent4 2 3 4 5 3 2" xfId="35732" xr:uid="{00000000-0005-0000-0000-0000F65D0000}"/>
    <cellStyle name="40 % - Akzent4 2 3 4 5 4" xfId="24910" xr:uid="{00000000-0005-0000-0000-0000F75D0000}"/>
    <cellStyle name="40 % - Akzent4 2 3 4 6" xfId="12032" xr:uid="{00000000-0005-0000-0000-0000F85D0000}"/>
    <cellStyle name="40 % - Akzent4 2 3 4 6 2" xfId="12033" xr:uid="{00000000-0005-0000-0000-0000F95D0000}"/>
    <cellStyle name="40 % - Akzent4 2 3 4 6 2 2" xfId="12034" xr:uid="{00000000-0005-0000-0000-0000FA5D0000}"/>
    <cellStyle name="40 % - Akzent4 2 3 4 6 2 2 2" xfId="41806" xr:uid="{00000000-0005-0000-0000-0000FB5D0000}"/>
    <cellStyle name="40 % - Akzent4 2 3 4 6 2 3" xfId="30985" xr:uid="{00000000-0005-0000-0000-0000FC5D0000}"/>
    <cellStyle name="40 % - Akzent4 2 3 4 6 3" xfId="12035" xr:uid="{00000000-0005-0000-0000-0000FD5D0000}"/>
    <cellStyle name="40 % - Akzent4 2 3 4 6 3 2" xfId="36406" xr:uid="{00000000-0005-0000-0000-0000FE5D0000}"/>
    <cellStyle name="40 % - Akzent4 2 3 4 6 4" xfId="25584" xr:uid="{00000000-0005-0000-0000-0000FF5D0000}"/>
    <cellStyle name="40 % - Akzent4 2 3 4 7" xfId="12036" xr:uid="{00000000-0005-0000-0000-0000005E0000}"/>
    <cellStyle name="40 % - Akzent4 2 3 4 7 2" xfId="12037" xr:uid="{00000000-0005-0000-0000-0000015E0000}"/>
    <cellStyle name="40 % - Akzent4 2 3 4 7 2 2" xfId="12038" xr:uid="{00000000-0005-0000-0000-0000025E0000}"/>
    <cellStyle name="40 % - Akzent4 2 3 4 7 2 2 2" xfId="42480" xr:uid="{00000000-0005-0000-0000-0000035E0000}"/>
    <cellStyle name="40 % - Akzent4 2 3 4 7 2 3" xfId="31659" xr:uid="{00000000-0005-0000-0000-0000045E0000}"/>
    <cellStyle name="40 % - Akzent4 2 3 4 7 3" xfId="12039" xr:uid="{00000000-0005-0000-0000-0000055E0000}"/>
    <cellStyle name="40 % - Akzent4 2 3 4 7 3 2" xfId="37080" xr:uid="{00000000-0005-0000-0000-0000065E0000}"/>
    <cellStyle name="40 % - Akzent4 2 3 4 7 4" xfId="26258" xr:uid="{00000000-0005-0000-0000-0000075E0000}"/>
    <cellStyle name="40 % - Akzent4 2 3 4 8" xfId="12040" xr:uid="{00000000-0005-0000-0000-0000085E0000}"/>
    <cellStyle name="40 % - Akzent4 2 3 4 8 2" xfId="12041" xr:uid="{00000000-0005-0000-0000-0000095E0000}"/>
    <cellStyle name="40 % - Akzent4 2 3 4 8 2 2" xfId="12042" xr:uid="{00000000-0005-0000-0000-00000A5E0000}"/>
    <cellStyle name="40 % - Akzent4 2 3 4 8 2 2 2" xfId="43173" xr:uid="{00000000-0005-0000-0000-00000B5E0000}"/>
    <cellStyle name="40 % - Akzent4 2 3 4 8 2 3" xfId="32352" xr:uid="{00000000-0005-0000-0000-00000C5E0000}"/>
    <cellStyle name="40 % - Akzent4 2 3 4 8 3" xfId="12043" xr:uid="{00000000-0005-0000-0000-00000D5E0000}"/>
    <cellStyle name="40 % - Akzent4 2 3 4 8 3 2" xfId="37772" xr:uid="{00000000-0005-0000-0000-00000E5E0000}"/>
    <cellStyle name="40 % - Akzent4 2 3 4 8 4" xfId="26951" xr:uid="{00000000-0005-0000-0000-00000F5E0000}"/>
    <cellStyle name="40 % - Akzent4 2 3 4 9" xfId="12044" xr:uid="{00000000-0005-0000-0000-0000105E0000}"/>
    <cellStyle name="40 % - Akzent4 2 3 4 9 2" xfId="12045" xr:uid="{00000000-0005-0000-0000-0000115E0000}"/>
    <cellStyle name="40 % - Akzent4 2 3 4 9 2 2" xfId="38448" xr:uid="{00000000-0005-0000-0000-0000125E0000}"/>
    <cellStyle name="40 % - Akzent4 2 3 4 9 3" xfId="27627" xr:uid="{00000000-0005-0000-0000-0000135E0000}"/>
    <cellStyle name="40 % - Akzent4 2 3 5" xfId="12046" xr:uid="{00000000-0005-0000-0000-0000145E0000}"/>
    <cellStyle name="40 % - Akzent4 2 3 5 2" xfId="12047" xr:uid="{00000000-0005-0000-0000-0000155E0000}"/>
    <cellStyle name="40 % - Akzent4 2 3 5 2 2" xfId="12048" xr:uid="{00000000-0005-0000-0000-0000165E0000}"/>
    <cellStyle name="40 % - Akzent4 2 3 5 2 2 2" xfId="38731" xr:uid="{00000000-0005-0000-0000-0000175E0000}"/>
    <cellStyle name="40 % - Akzent4 2 3 5 2 3" xfId="27910" xr:uid="{00000000-0005-0000-0000-0000185E0000}"/>
    <cellStyle name="40 % - Akzent4 2 3 5 3" xfId="12049" xr:uid="{00000000-0005-0000-0000-0000195E0000}"/>
    <cellStyle name="40 % - Akzent4 2 3 5 3 2" xfId="33331" xr:uid="{00000000-0005-0000-0000-00001A5E0000}"/>
    <cellStyle name="40 % - Akzent4 2 3 5 4" xfId="22509" xr:uid="{00000000-0005-0000-0000-00001B5E0000}"/>
    <cellStyle name="40 % - Akzent4 2 3 6" xfId="12050" xr:uid="{00000000-0005-0000-0000-00001C5E0000}"/>
    <cellStyle name="40 % - Akzent4 2 3 6 2" xfId="12051" xr:uid="{00000000-0005-0000-0000-00001D5E0000}"/>
    <cellStyle name="40 % - Akzent4 2 3 6 2 2" xfId="12052" xr:uid="{00000000-0005-0000-0000-00001E5E0000}"/>
    <cellStyle name="40 % - Akzent4 2 3 6 2 2 2" xfId="39389" xr:uid="{00000000-0005-0000-0000-00001F5E0000}"/>
    <cellStyle name="40 % - Akzent4 2 3 6 2 3" xfId="28568" xr:uid="{00000000-0005-0000-0000-0000205E0000}"/>
    <cellStyle name="40 % - Akzent4 2 3 6 3" xfId="12053" xr:uid="{00000000-0005-0000-0000-0000215E0000}"/>
    <cellStyle name="40 % - Akzent4 2 3 6 3 2" xfId="33989" xr:uid="{00000000-0005-0000-0000-0000225E0000}"/>
    <cellStyle name="40 % - Akzent4 2 3 6 4" xfId="23167" xr:uid="{00000000-0005-0000-0000-0000235E0000}"/>
    <cellStyle name="40 % - Akzent4 2 3 7" xfId="12054" xr:uid="{00000000-0005-0000-0000-0000245E0000}"/>
    <cellStyle name="40 % - Akzent4 2 3 7 2" xfId="12055" xr:uid="{00000000-0005-0000-0000-0000255E0000}"/>
    <cellStyle name="40 % - Akzent4 2 3 7 2 2" xfId="12056" xr:uid="{00000000-0005-0000-0000-0000265E0000}"/>
    <cellStyle name="40 % - Akzent4 2 3 7 2 2 2" xfId="40063" xr:uid="{00000000-0005-0000-0000-0000275E0000}"/>
    <cellStyle name="40 % - Akzent4 2 3 7 2 3" xfId="29242" xr:uid="{00000000-0005-0000-0000-0000285E0000}"/>
    <cellStyle name="40 % - Akzent4 2 3 7 3" xfId="12057" xr:uid="{00000000-0005-0000-0000-0000295E0000}"/>
    <cellStyle name="40 % - Akzent4 2 3 7 3 2" xfId="34663" xr:uid="{00000000-0005-0000-0000-00002A5E0000}"/>
    <cellStyle name="40 % - Akzent4 2 3 7 4" xfId="23841" xr:uid="{00000000-0005-0000-0000-00002B5E0000}"/>
    <cellStyle name="40 % - Akzent4 2 3 8" xfId="12058" xr:uid="{00000000-0005-0000-0000-00002C5E0000}"/>
    <cellStyle name="40 % - Akzent4 2 3 8 2" xfId="12059" xr:uid="{00000000-0005-0000-0000-00002D5E0000}"/>
    <cellStyle name="40 % - Akzent4 2 3 8 2 2" xfId="12060" xr:uid="{00000000-0005-0000-0000-00002E5E0000}"/>
    <cellStyle name="40 % - Akzent4 2 3 8 2 2 2" xfId="40737" xr:uid="{00000000-0005-0000-0000-00002F5E0000}"/>
    <cellStyle name="40 % - Akzent4 2 3 8 2 3" xfId="29916" xr:uid="{00000000-0005-0000-0000-0000305E0000}"/>
    <cellStyle name="40 % - Akzent4 2 3 8 3" xfId="12061" xr:uid="{00000000-0005-0000-0000-0000315E0000}"/>
    <cellStyle name="40 % - Akzent4 2 3 8 3 2" xfId="35337" xr:uid="{00000000-0005-0000-0000-0000325E0000}"/>
    <cellStyle name="40 % - Akzent4 2 3 8 4" xfId="24515" xr:uid="{00000000-0005-0000-0000-0000335E0000}"/>
    <cellStyle name="40 % - Akzent4 2 3 9" xfId="12062" xr:uid="{00000000-0005-0000-0000-0000345E0000}"/>
    <cellStyle name="40 % - Akzent4 2 3 9 2" xfId="12063" xr:uid="{00000000-0005-0000-0000-0000355E0000}"/>
    <cellStyle name="40 % - Akzent4 2 3 9 2 2" xfId="12064" xr:uid="{00000000-0005-0000-0000-0000365E0000}"/>
    <cellStyle name="40 % - Akzent4 2 3 9 2 2 2" xfId="41411" xr:uid="{00000000-0005-0000-0000-0000375E0000}"/>
    <cellStyle name="40 % - Akzent4 2 3 9 2 3" xfId="30590" xr:uid="{00000000-0005-0000-0000-0000385E0000}"/>
    <cellStyle name="40 % - Akzent4 2 3 9 3" xfId="12065" xr:uid="{00000000-0005-0000-0000-0000395E0000}"/>
    <cellStyle name="40 % - Akzent4 2 3 9 3 2" xfId="36011" xr:uid="{00000000-0005-0000-0000-00003A5E0000}"/>
    <cellStyle name="40 % - Akzent4 2 3 9 4" xfId="25189" xr:uid="{00000000-0005-0000-0000-00003B5E0000}"/>
    <cellStyle name="40 % - Akzent4 2 4" xfId="12066" xr:uid="{00000000-0005-0000-0000-00003C5E0000}"/>
    <cellStyle name="40 % - Akzent4 2 4 10" xfId="12067" xr:uid="{00000000-0005-0000-0000-00003D5E0000}"/>
    <cellStyle name="40 % - Akzent4 2 4 10 2" xfId="12068" xr:uid="{00000000-0005-0000-0000-00003E5E0000}"/>
    <cellStyle name="40 % - Akzent4 2 4 10 2 2" xfId="38120" xr:uid="{00000000-0005-0000-0000-00003F5E0000}"/>
    <cellStyle name="40 % - Akzent4 2 4 10 3" xfId="27299" xr:uid="{00000000-0005-0000-0000-0000405E0000}"/>
    <cellStyle name="40 % - Akzent4 2 4 11" xfId="12069" xr:uid="{00000000-0005-0000-0000-0000415E0000}"/>
    <cellStyle name="40 % - Akzent4 2 4 11 2" xfId="32720" xr:uid="{00000000-0005-0000-0000-0000425E0000}"/>
    <cellStyle name="40 % - Akzent4 2 4 12" xfId="21898" xr:uid="{00000000-0005-0000-0000-0000435E0000}"/>
    <cellStyle name="40 % - Akzent4 2 4 2" xfId="12070" xr:uid="{00000000-0005-0000-0000-0000445E0000}"/>
    <cellStyle name="40 % - Akzent4 2 4 2 10" xfId="12071" xr:uid="{00000000-0005-0000-0000-0000455E0000}"/>
    <cellStyle name="40 % - Akzent4 2 4 2 10 2" xfId="33115" xr:uid="{00000000-0005-0000-0000-0000465E0000}"/>
    <cellStyle name="40 % - Akzent4 2 4 2 11" xfId="22293" xr:uid="{00000000-0005-0000-0000-0000475E0000}"/>
    <cellStyle name="40 % - Akzent4 2 4 2 2" xfId="12072" xr:uid="{00000000-0005-0000-0000-0000485E0000}"/>
    <cellStyle name="40 % - Akzent4 2 4 2 2 2" xfId="12073" xr:uid="{00000000-0005-0000-0000-0000495E0000}"/>
    <cellStyle name="40 % - Akzent4 2 4 2 2 2 2" xfId="12074" xr:uid="{00000000-0005-0000-0000-00004A5E0000}"/>
    <cellStyle name="40 % - Akzent4 2 4 2 2 2 2 2" xfId="39193" xr:uid="{00000000-0005-0000-0000-00004B5E0000}"/>
    <cellStyle name="40 % - Akzent4 2 4 2 2 2 3" xfId="28372" xr:uid="{00000000-0005-0000-0000-00004C5E0000}"/>
    <cellStyle name="40 % - Akzent4 2 4 2 2 3" xfId="12075" xr:uid="{00000000-0005-0000-0000-00004D5E0000}"/>
    <cellStyle name="40 % - Akzent4 2 4 2 2 3 2" xfId="33793" xr:uid="{00000000-0005-0000-0000-00004E5E0000}"/>
    <cellStyle name="40 % - Akzent4 2 4 2 2 4" xfId="22971" xr:uid="{00000000-0005-0000-0000-00004F5E0000}"/>
    <cellStyle name="40 % - Akzent4 2 4 2 3" xfId="12076" xr:uid="{00000000-0005-0000-0000-0000505E0000}"/>
    <cellStyle name="40 % - Akzent4 2 4 2 3 2" xfId="12077" xr:uid="{00000000-0005-0000-0000-0000515E0000}"/>
    <cellStyle name="40 % - Akzent4 2 4 2 3 2 2" xfId="12078" xr:uid="{00000000-0005-0000-0000-0000525E0000}"/>
    <cellStyle name="40 % - Akzent4 2 4 2 3 2 2 2" xfId="39851" xr:uid="{00000000-0005-0000-0000-0000535E0000}"/>
    <cellStyle name="40 % - Akzent4 2 4 2 3 2 3" xfId="29030" xr:uid="{00000000-0005-0000-0000-0000545E0000}"/>
    <cellStyle name="40 % - Akzent4 2 4 2 3 3" xfId="12079" xr:uid="{00000000-0005-0000-0000-0000555E0000}"/>
    <cellStyle name="40 % - Akzent4 2 4 2 3 3 2" xfId="34451" xr:uid="{00000000-0005-0000-0000-0000565E0000}"/>
    <cellStyle name="40 % - Akzent4 2 4 2 3 4" xfId="23629" xr:uid="{00000000-0005-0000-0000-0000575E0000}"/>
    <cellStyle name="40 % - Akzent4 2 4 2 4" xfId="12080" xr:uid="{00000000-0005-0000-0000-0000585E0000}"/>
    <cellStyle name="40 % - Akzent4 2 4 2 4 2" xfId="12081" xr:uid="{00000000-0005-0000-0000-0000595E0000}"/>
    <cellStyle name="40 % - Akzent4 2 4 2 4 2 2" xfId="12082" xr:uid="{00000000-0005-0000-0000-00005A5E0000}"/>
    <cellStyle name="40 % - Akzent4 2 4 2 4 2 2 2" xfId="40525" xr:uid="{00000000-0005-0000-0000-00005B5E0000}"/>
    <cellStyle name="40 % - Akzent4 2 4 2 4 2 3" xfId="29704" xr:uid="{00000000-0005-0000-0000-00005C5E0000}"/>
    <cellStyle name="40 % - Akzent4 2 4 2 4 3" xfId="12083" xr:uid="{00000000-0005-0000-0000-00005D5E0000}"/>
    <cellStyle name="40 % - Akzent4 2 4 2 4 3 2" xfId="35125" xr:uid="{00000000-0005-0000-0000-00005E5E0000}"/>
    <cellStyle name="40 % - Akzent4 2 4 2 4 4" xfId="24303" xr:uid="{00000000-0005-0000-0000-00005F5E0000}"/>
    <cellStyle name="40 % - Akzent4 2 4 2 5" xfId="12084" xr:uid="{00000000-0005-0000-0000-0000605E0000}"/>
    <cellStyle name="40 % - Akzent4 2 4 2 5 2" xfId="12085" xr:uid="{00000000-0005-0000-0000-0000615E0000}"/>
    <cellStyle name="40 % - Akzent4 2 4 2 5 2 2" xfId="12086" xr:uid="{00000000-0005-0000-0000-0000625E0000}"/>
    <cellStyle name="40 % - Akzent4 2 4 2 5 2 2 2" xfId="41199" xr:uid="{00000000-0005-0000-0000-0000635E0000}"/>
    <cellStyle name="40 % - Akzent4 2 4 2 5 2 3" xfId="30378" xr:uid="{00000000-0005-0000-0000-0000645E0000}"/>
    <cellStyle name="40 % - Akzent4 2 4 2 5 3" xfId="12087" xr:uid="{00000000-0005-0000-0000-0000655E0000}"/>
    <cellStyle name="40 % - Akzent4 2 4 2 5 3 2" xfId="35799" xr:uid="{00000000-0005-0000-0000-0000665E0000}"/>
    <cellStyle name="40 % - Akzent4 2 4 2 5 4" xfId="24977" xr:uid="{00000000-0005-0000-0000-0000675E0000}"/>
    <cellStyle name="40 % - Akzent4 2 4 2 6" xfId="12088" xr:uid="{00000000-0005-0000-0000-0000685E0000}"/>
    <cellStyle name="40 % - Akzent4 2 4 2 6 2" xfId="12089" xr:uid="{00000000-0005-0000-0000-0000695E0000}"/>
    <cellStyle name="40 % - Akzent4 2 4 2 6 2 2" xfId="12090" xr:uid="{00000000-0005-0000-0000-00006A5E0000}"/>
    <cellStyle name="40 % - Akzent4 2 4 2 6 2 2 2" xfId="41873" xr:uid="{00000000-0005-0000-0000-00006B5E0000}"/>
    <cellStyle name="40 % - Akzent4 2 4 2 6 2 3" xfId="31052" xr:uid="{00000000-0005-0000-0000-00006C5E0000}"/>
    <cellStyle name="40 % - Akzent4 2 4 2 6 3" xfId="12091" xr:uid="{00000000-0005-0000-0000-00006D5E0000}"/>
    <cellStyle name="40 % - Akzent4 2 4 2 6 3 2" xfId="36473" xr:uid="{00000000-0005-0000-0000-00006E5E0000}"/>
    <cellStyle name="40 % - Akzent4 2 4 2 6 4" xfId="25651" xr:uid="{00000000-0005-0000-0000-00006F5E0000}"/>
    <cellStyle name="40 % - Akzent4 2 4 2 7" xfId="12092" xr:uid="{00000000-0005-0000-0000-0000705E0000}"/>
    <cellStyle name="40 % - Akzent4 2 4 2 7 2" xfId="12093" xr:uid="{00000000-0005-0000-0000-0000715E0000}"/>
    <cellStyle name="40 % - Akzent4 2 4 2 7 2 2" xfId="12094" xr:uid="{00000000-0005-0000-0000-0000725E0000}"/>
    <cellStyle name="40 % - Akzent4 2 4 2 7 2 2 2" xfId="42547" xr:uid="{00000000-0005-0000-0000-0000735E0000}"/>
    <cellStyle name="40 % - Akzent4 2 4 2 7 2 3" xfId="31726" xr:uid="{00000000-0005-0000-0000-0000745E0000}"/>
    <cellStyle name="40 % - Akzent4 2 4 2 7 3" xfId="12095" xr:uid="{00000000-0005-0000-0000-0000755E0000}"/>
    <cellStyle name="40 % - Akzent4 2 4 2 7 3 2" xfId="37147" xr:uid="{00000000-0005-0000-0000-0000765E0000}"/>
    <cellStyle name="40 % - Akzent4 2 4 2 7 4" xfId="26325" xr:uid="{00000000-0005-0000-0000-0000775E0000}"/>
    <cellStyle name="40 % - Akzent4 2 4 2 8" xfId="12096" xr:uid="{00000000-0005-0000-0000-0000785E0000}"/>
    <cellStyle name="40 % - Akzent4 2 4 2 8 2" xfId="12097" xr:uid="{00000000-0005-0000-0000-0000795E0000}"/>
    <cellStyle name="40 % - Akzent4 2 4 2 8 2 2" xfId="12098" xr:uid="{00000000-0005-0000-0000-00007A5E0000}"/>
    <cellStyle name="40 % - Akzent4 2 4 2 8 2 2 2" xfId="43240" xr:uid="{00000000-0005-0000-0000-00007B5E0000}"/>
    <cellStyle name="40 % - Akzent4 2 4 2 8 2 3" xfId="32419" xr:uid="{00000000-0005-0000-0000-00007C5E0000}"/>
    <cellStyle name="40 % - Akzent4 2 4 2 8 3" xfId="12099" xr:uid="{00000000-0005-0000-0000-00007D5E0000}"/>
    <cellStyle name="40 % - Akzent4 2 4 2 8 3 2" xfId="37839" xr:uid="{00000000-0005-0000-0000-00007E5E0000}"/>
    <cellStyle name="40 % - Akzent4 2 4 2 8 4" xfId="27018" xr:uid="{00000000-0005-0000-0000-00007F5E0000}"/>
    <cellStyle name="40 % - Akzent4 2 4 2 9" xfId="12100" xr:uid="{00000000-0005-0000-0000-0000805E0000}"/>
    <cellStyle name="40 % - Akzent4 2 4 2 9 2" xfId="12101" xr:uid="{00000000-0005-0000-0000-0000815E0000}"/>
    <cellStyle name="40 % - Akzent4 2 4 2 9 2 2" xfId="38515" xr:uid="{00000000-0005-0000-0000-0000825E0000}"/>
    <cellStyle name="40 % - Akzent4 2 4 2 9 3" xfId="27694" xr:uid="{00000000-0005-0000-0000-0000835E0000}"/>
    <cellStyle name="40 % - Akzent4 2 4 3" xfId="12102" xr:uid="{00000000-0005-0000-0000-0000845E0000}"/>
    <cellStyle name="40 % - Akzent4 2 4 3 2" xfId="12103" xr:uid="{00000000-0005-0000-0000-0000855E0000}"/>
    <cellStyle name="40 % - Akzent4 2 4 3 2 2" xfId="12104" xr:uid="{00000000-0005-0000-0000-0000865E0000}"/>
    <cellStyle name="40 % - Akzent4 2 4 3 2 2 2" xfId="38798" xr:uid="{00000000-0005-0000-0000-0000875E0000}"/>
    <cellStyle name="40 % - Akzent4 2 4 3 2 3" xfId="27977" xr:uid="{00000000-0005-0000-0000-0000885E0000}"/>
    <cellStyle name="40 % - Akzent4 2 4 3 3" xfId="12105" xr:uid="{00000000-0005-0000-0000-0000895E0000}"/>
    <cellStyle name="40 % - Akzent4 2 4 3 3 2" xfId="33398" xr:uid="{00000000-0005-0000-0000-00008A5E0000}"/>
    <cellStyle name="40 % - Akzent4 2 4 3 4" xfId="22576" xr:uid="{00000000-0005-0000-0000-00008B5E0000}"/>
    <cellStyle name="40 % - Akzent4 2 4 4" xfId="12106" xr:uid="{00000000-0005-0000-0000-00008C5E0000}"/>
    <cellStyle name="40 % - Akzent4 2 4 4 2" xfId="12107" xr:uid="{00000000-0005-0000-0000-00008D5E0000}"/>
    <cellStyle name="40 % - Akzent4 2 4 4 2 2" xfId="12108" xr:uid="{00000000-0005-0000-0000-00008E5E0000}"/>
    <cellStyle name="40 % - Akzent4 2 4 4 2 2 2" xfId="39456" xr:uid="{00000000-0005-0000-0000-00008F5E0000}"/>
    <cellStyle name="40 % - Akzent4 2 4 4 2 3" xfId="28635" xr:uid="{00000000-0005-0000-0000-0000905E0000}"/>
    <cellStyle name="40 % - Akzent4 2 4 4 3" xfId="12109" xr:uid="{00000000-0005-0000-0000-0000915E0000}"/>
    <cellStyle name="40 % - Akzent4 2 4 4 3 2" xfId="34056" xr:uid="{00000000-0005-0000-0000-0000925E0000}"/>
    <cellStyle name="40 % - Akzent4 2 4 4 4" xfId="23234" xr:uid="{00000000-0005-0000-0000-0000935E0000}"/>
    <cellStyle name="40 % - Akzent4 2 4 5" xfId="12110" xr:uid="{00000000-0005-0000-0000-0000945E0000}"/>
    <cellStyle name="40 % - Akzent4 2 4 5 2" xfId="12111" xr:uid="{00000000-0005-0000-0000-0000955E0000}"/>
    <cellStyle name="40 % - Akzent4 2 4 5 2 2" xfId="12112" xr:uid="{00000000-0005-0000-0000-0000965E0000}"/>
    <cellStyle name="40 % - Akzent4 2 4 5 2 2 2" xfId="40130" xr:uid="{00000000-0005-0000-0000-0000975E0000}"/>
    <cellStyle name="40 % - Akzent4 2 4 5 2 3" xfId="29309" xr:uid="{00000000-0005-0000-0000-0000985E0000}"/>
    <cellStyle name="40 % - Akzent4 2 4 5 3" xfId="12113" xr:uid="{00000000-0005-0000-0000-0000995E0000}"/>
    <cellStyle name="40 % - Akzent4 2 4 5 3 2" xfId="34730" xr:uid="{00000000-0005-0000-0000-00009A5E0000}"/>
    <cellStyle name="40 % - Akzent4 2 4 5 4" xfId="23908" xr:uid="{00000000-0005-0000-0000-00009B5E0000}"/>
    <cellStyle name="40 % - Akzent4 2 4 6" xfId="12114" xr:uid="{00000000-0005-0000-0000-00009C5E0000}"/>
    <cellStyle name="40 % - Akzent4 2 4 6 2" xfId="12115" xr:uid="{00000000-0005-0000-0000-00009D5E0000}"/>
    <cellStyle name="40 % - Akzent4 2 4 6 2 2" xfId="12116" xr:uid="{00000000-0005-0000-0000-00009E5E0000}"/>
    <cellStyle name="40 % - Akzent4 2 4 6 2 2 2" xfId="40804" xr:uid="{00000000-0005-0000-0000-00009F5E0000}"/>
    <cellStyle name="40 % - Akzent4 2 4 6 2 3" xfId="29983" xr:uid="{00000000-0005-0000-0000-0000A05E0000}"/>
    <cellStyle name="40 % - Akzent4 2 4 6 3" xfId="12117" xr:uid="{00000000-0005-0000-0000-0000A15E0000}"/>
    <cellStyle name="40 % - Akzent4 2 4 6 3 2" xfId="35404" xr:uid="{00000000-0005-0000-0000-0000A25E0000}"/>
    <cellStyle name="40 % - Akzent4 2 4 6 4" xfId="24582" xr:uid="{00000000-0005-0000-0000-0000A35E0000}"/>
    <cellStyle name="40 % - Akzent4 2 4 7" xfId="12118" xr:uid="{00000000-0005-0000-0000-0000A45E0000}"/>
    <cellStyle name="40 % - Akzent4 2 4 7 2" xfId="12119" xr:uid="{00000000-0005-0000-0000-0000A55E0000}"/>
    <cellStyle name="40 % - Akzent4 2 4 7 2 2" xfId="12120" xr:uid="{00000000-0005-0000-0000-0000A65E0000}"/>
    <cellStyle name="40 % - Akzent4 2 4 7 2 2 2" xfId="41478" xr:uid="{00000000-0005-0000-0000-0000A75E0000}"/>
    <cellStyle name="40 % - Akzent4 2 4 7 2 3" xfId="30657" xr:uid="{00000000-0005-0000-0000-0000A85E0000}"/>
    <cellStyle name="40 % - Akzent4 2 4 7 3" xfId="12121" xr:uid="{00000000-0005-0000-0000-0000A95E0000}"/>
    <cellStyle name="40 % - Akzent4 2 4 7 3 2" xfId="36078" xr:uid="{00000000-0005-0000-0000-0000AA5E0000}"/>
    <cellStyle name="40 % - Akzent4 2 4 7 4" xfId="25256" xr:uid="{00000000-0005-0000-0000-0000AB5E0000}"/>
    <cellStyle name="40 % - Akzent4 2 4 8" xfId="12122" xr:uid="{00000000-0005-0000-0000-0000AC5E0000}"/>
    <cellStyle name="40 % - Akzent4 2 4 8 2" xfId="12123" xr:uid="{00000000-0005-0000-0000-0000AD5E0000}"/>
    <cellStyle name="40 % - Akzent4 2 4 8 2 2" xfId="12124" xr:uid="{00000000-0005-0000-0000-0000AE5E0000}"/>
    <cellStyle name="40 % - Akzent4 2 4 8 2 2 2" xfId="42152" xr:uid="{00000000-0005-0000-0000-0000AF5E0000}"/>
    <cellStyle name="40 % - Akzent4 2 4 8 2 3" xfId="31331" xr:uid="{00000000-0005-0000-0000-0000B05E0000}"/>
    <cellStyle name="40 % - Akzent4 2 4 8 3" xfId="12125" xr:uid="{00000000-0005-0000-0000-0000B15E0000}"/>
    <cellStyle name="40 % - Akzent4 2 4 8 3 2" xfId="36752" xr:uid="{00000000-0005-0000-0000-0000B25E0000}"/>
    <cellStyle name="40 % - Akzent4 2 4 8 4" xfId="25930" xr:uid="{00000000-0005-0000-0000-0000B35E0000}"/>
    <cellStyle name="40 % - Akzent4 2 4 9" xfId="12126" xr:uid="{00000000-0005-0000-0000-0000B45E0000}"/>
    <cellStyle name="40 % - Akzent4 2 4 9 2" xfId="12127" xr:uid="{00000000-0005-0000-0000-0000B55E0000}"/>
    <cellStyle name="40 % - Akzent4 2 4 9 2 2" xfId="12128" xr:uid="{00000000-0005-0000-0000-0000B65E0000}"/>
    <cellStyle name="40 % - Akzent4 2 4 9 2 2 2" xfId="42845" xr:uid="{00000000-0005-0000-0000-0000B75E0000}"/>
    <cellStyle name="40 % - Akzent4 2 4 9 2 3" xfId="32024" xr:uid="{00000000-0005-0000-0000-0000B85E0000}"/>
    <cellStyle name="40 % - Akzent4 2 4 9 3" xfId="12129" xr:uid="{00000000-0005-0000-0000-0000B95E0000}"/>
    <cellStyle name="40 % - Akzent4 2 4 9 3 2" xfId="37444" xr:uid="{00000000-0005-0000-0000-0000BA5E0000}"/>
    <cellStyle name="40 % - Akzent4 2 4 9 4" xfId="26623" xr:uid="{00000000-0005-0000-0000-0000BB5E0000}"/>
    <cellStyle name="40 % - Akzent4 2 5" xfId="12130" xr:uid="{00000000-0005-0000-0000-0000BC5E0000}"/>
    <cellStyle name="40 % - Akzent4 2 5 10" xfId="12131" xr:uid="{00000000-0005-0000-0000-0000BD5E0000}"/>
    <cellStyle name="40 % - Akzent4 2 5 10 2" xfId="32852" xr:uid="{00000000-0005-0000-0000-0000BE5E0000}"/>
    <cellStyle name="40 % - Akzent4 2 5 11" xfId="22030" xr:uid="{00000000-0005-0000-0000-0000BF5E0000}"/>
    <cellStyle name="40 % - Akzent4 2 5 2" xfId="12132" xr:uid="{00000000-0005-0000-0000-0000C05E0000}"/>
    <cellStyle name="40 % - Akzent4 2 5 2 2" xfId="12133" xr:uid="{00000000-0005-0000-0000-0000C15E0000}"/>
    <cellStyle name="40 % - Akzent4 2 5 2 2 2" xfId="12134" xr:uid="{00000000-0005-0000-0000-0000C25E0000}"/>
    <cellStyle name="40 % - Akzent4 2 5 2 2 2 2" xfId="38930" xr:uid="{00000000-0005-0000-0000-0000C35E0000}"/>
    <cellStyle name="40 % - Akzent4 2 5 2 2 3" xfId="28109" xr:uid="{00000000-0005-0000-0000-0000C45E0000}"/>
    <cellStyle name="40 % - Akzent4 2 5 2 3" xfId="12135" xr:uid="{00000000-0005-0000-0000-0000C55E0000}"/>
    <cellStyle name="40 % - Akzent4 2 5 2 3 2" xfId="33530" xr:uid="{00000000-0005-0000-0000-0000C65E0000}"/>
    <cellStyle name="40 % - Akzent4 2 5 2 4" xfId="22708" xr:uid="{00000000-0005-0000-0000-0000C75E0000}"/>
    <cellStyle name="40 % - Akzent4 2 5 3" xfId="12136" xr:uid="{00000000-0005-0000-0000-0000C85E0000}"/>
    <cellStyle name="40 % - Akzent4 2 5 3 2" xfId="12137" xr:uid="{00000000-0005-0000-0000-0000C95E0000}"/>
    <cellStyle name="40 % - Akzent4 2 5 3 2 2" xfId="12138" xr:uid="{00000000-0005-0000-0000-0000CA5E0000}"/>
    <cellStyle name="40 % - Akzent4 2 5 3 2 2 2" xfId="39588" xr:uid="{00000000-0005-0000-0000-0000CB5E0000}"/>
    <cellStyle name="40 % - Akzent4 2 5 3 2 3" xfId="28767" xr:uid="{00000000-0005-0000-0000-0000CC5E0000}"/>
    <cellStyle name="40 % - Akzent4 2 5 3 3" xfId="12139" xr:uid="{00000000-0005-0000-0000-0000CD5E0000}"/>
    <cellStyle name="40 % - Akzent4 2 5 3 3 2" xfId="34188" xr:uid="{00000000-0005-0000-0000-0000CE5E0000}"/>
    <cellStyle name="40 % - Akzent4 2 5 3 4" xfId="23366" xr:uid="{00000000-0005-0000-0000-0000CF5E0000}"/>
    <cellStyle name="40 % - Akzent4 2 5 4" xfId="12140" xr:uid="{00000000-0005-0000-0000-0000D05E0000}"/>
    <cellStyle name="40 % - Akzent4 2 5 4 2" xfId="12141" xr:uid="{00000000-0005-0000-0000-0000D15E0000}"/>
    <cellStyle name="40 % - Akzent4 2 5 4 2 2" xfId="12142" xr:uid="{00000000-0005-0000-0000-0000D25E0000}"/>
    <cellStyle name="40 % - Akzent4 2 5 4 2 2 2" xfId="40262" xr:uid="{00000000-0005-0000-0000-0000D35E0000}"/>
    <cellStyle name="40 % - Akzent4 2 5 4 2 3" xfId="29441" xr:uid="{00000000-0005-0000-0000-0000D45E0000}"/>
    <cellStyle name="40 % - Akzent4 2 5 4 3" xfId="12143" xr:uid="{00000000-0005-0000-0000-0000D55E0000}"/>
    <cellStyle name="40 % - Akzent4 2 5 4 3 2" xfId="34862" xr:uid="{00000000-0005-0000-0000-0000D65E0000}"/>
    <cellStyle name="40 % - Akzent4 2 5 4 4" xfId="24040" xr:uid="{00000000-0005-0000-0000-0000D75E0000}"/>
    <cellStyle name="40 % - Akzent4 2 5 5" xfId="12144" xr:uid="{00000000-0005-0000-0000-0000D85E0000}"/>
    <cellStyle name="40 % - Akzent4 2 5 5 2" xfId="12145" xr:uid="{00000000-0005-0000-0000-0000D95E0000}"/>
    <cellStyle name="40 % - Akzent4 2 5 5 2 2" xfId="12146" xr:uid="{00000000-0005-0000-0000-0000DA5E0000}"/>
    <cellStyle name="40 % - Akzent4 2 5 5 2 2 2" xfId="40936" xr:uid="{00000000-0005-0000-0000-0000DB5E0000}"/>
    <cellStyle name="40 % - Akzent4 2 5 5 2 3" xfId="30115" xr:uid="{00000000-0005-0000-0000-0000DC5E0000}"/>
    <cellStyle name="40 % - Akzent4 2 5 5 3" xfId="12147" xr:uid="{00000000-0005-0000-0000-0000DD5E0000}"/>
    <cellStyle name="40 % - Akzent4 2 5 5 3 2" xfId="35536" xr:uid="{00000000-0005-0000-0000-0000DE5E0000}"/>
    <cellStyle name="40 % - Akzent4 2 5 5 4" xfId="24714" xr:uid="{00000000-0005-0000-0000-0000DF5E0000}"/>
    <cellStyle name="40 % - Akzent4 2 5 6" xfId="12148" xr:uid="{00000000-0005-0000-0000-0000E05E0000}"/>
    <cellStyle name="40 % - Akzent4 2 5 6 2" xfId="12149" xr:uid="{00000000-0005-0000-0000-0000E15E0000}"/>
    <cellStyle name="40 % - Akzent4 2 5 6 2 2" xfId="12150" xr:uid="{00000000-0005-0000-0000-0000E25E0000}"/>
    <cellStyle name="40 % - Akzent4 2 5 6 2 2 2" xfId="41610" xr:uid="{00000000-0005-0000-0000-0000E35E0000}"/>
    <cellStyle name="40 % - Akzent4 2 5 6 2 3" xfId="30789" xr:uid="{00000000-0005-0000-0000-0000E45E0000}"/>
    <cellStyle name="40 % - Akzent4 2 5 6 3" xfId="12151" xr:uid="{00000000-0005-0000-0000-0000E55E0000}"/>
    <cellStyle name="40 % - Akzent4 2 5 6 3 2" xfId="36210" xr:uid="{00000000-0005-0000-0000-0000E65E0000}"/>
    <cellStyle name="40 % - Akzent4 2 5 6 4" xfId="25388" xr:uid="{00000000-0005-0000-0000-0000E75E0000}"/>
    <cellStyle name="40 % - Akzent4 2 5 7" xfId="12152" xr:uid="{00000000-0005-0000-0000-0000E85E0000}"/>
    <cellStyle name="40 % - Akzent4 2 5 7 2" xfId="12153" xr:uid="{00000000-0005-0000-0000-0000E95E0000}"/>
    <cellStyle name="40 % - Akzent4 2 5 7 2 2" xfId="12154" xr:uid="{00000000-0005-0000-0000-0000EA5E0000}"/>
    <cellStyle name="40 % - Akzent4 2 5 7 2 2 2" xfId="42284" xr:uid="{00000000-0005-0000-0000-0000EB5E0000}"/>
    <cellStyle name="40 % - Akzent4 2 5 7 2 3" xfId="31463" xr:uid="{00000000-0005-0000-0000-0000EC5E0000}"/>
    <cellStyle name="40 % - Akzent4 2 5 7 3" xfId="12155" xr:uid="{00000000-0005-0000-0000-0000ED5E0000}"/>
    <cellStyle name="40 % - Akzent4 2 5 7 3 2" xfId="36884" xr:uid="{00000000-0005-0000-0000-0000EE5E0000}"/>
    <cellStyle name="40 % - Akzent4 2 5 7 4" xfId="26062" xr:uid="{00000000-0005-0000-0000-0000EF5E0000}"/>
    <cellStyle name="40 % - Akzent4 2 5 8" xfId="12156" xr:uid="{00000000-0005-0000-0000-0000F05E0000}"/>
    <cellStyle name="40 % - Akzent4 2 5 8 2" xfId="12157" xr:uid="{00000000-0005-0000-0000-0000F15E0000}"/>
    <cellStyle name="40 % - Akzent4 2 5 8 2 2" xfId="12158" xr:uid="{00000000-0005-0000-0000-0000F25E0000}"/>
    <cellStyle name="40 % - Akzent4 2 5 8 2 2 2" xfId="42977" xr:uid="{00000000-0005-0000-0000-0000F35E0000}"/>
    <cellStyle name="40 % - Akzent4 2 5 8 2 3" xfId="32156" xr:uid="{00000000-0005-0000-0000-0000F45E0000}"/>
    <cellStyle name="40 % - Akzent4 2 5 8 3" xfId="12159" xr:uid="{00000000-0005-0000-0000-0000F55E0000}"/>
    <cellStyle name="40 % - Akzent4 2 5 8 3 2" xfId="37576" xr:uid="{00000000-0005-0000-0000-0000F65E0000}"/>
    <cellStyle name="40 % - Akzent4 2 5 8 4" xfId="26755" xr:uid="{00000000-0005-0000-0000-0000F75E0000}"/>
    <cellStyle name="40 % - Akzent4 2 5 9" xfId="12160" xr:uid="{00000000-0005-0000-0000-0000F85E0000}"/>
    <cellStyle name="40 % - Akzent4 2 5 9 2" xfId="12161" xr:uid="{00000000-0005-0000-0000-0000F95E0000}"/>
    <cellStyle name="40 % - Akzent4 2 5 9 2 2" xfId="38252" xr:uid="{00000000-0005-0000-0000-0000FA5E0000}"/>
    <cellStyle name="40 % - Akzent4 2 5 9 3" xfId="27431" xr:uid="{00000000-0005-0000-0000-0000FB5E0000}"/>
    <cellStyle name="40 % - Akzent4 2 6" xfId="12162" xr:uid="{00000000-0005-0000-0000-0000FC5E0000}"/>
    <cellStyle name="40 % - Akzent4 2 6 10" xfId="12163" xr:uid="{00000000-0005-0000-0000-0000FD5E0000}"/>
    <cellStyle name="40 % - Akzent4 2 6 10 2" xfId="32983" xr:uid="{00000000-0005-0000-0000-0000FE5E0000}"/>
    <cellStyle name="40 % - Akzent4 2 6 11" xfId="22161" xr:uid="{00000000-0005-0000-0000-0000FF5E0000}"/>
    <cellStyle name="40 % - Akzent4 2 6 2" xfId="12164" xr:uid="{00000000-0005-0000-0000-0000005F0000}"/>
    <cellStyle name="40 % - Akzent4 2 6 2 2" xfId="12165" xr:uid="{00000000-0005-0000-0000-0000015F0000}"/>
    <cellStyle name="40 % - Akzent4 2 6 2 2 2" xfId="12166" xr:uid="{00000000-0005-0000-0000-0000025F0000}"/>
    <cellStyle name="40 % - Akzent4 2 6 2 2 2 2" xfId="39061" xr:uid="{00000000-0005-0000-0000-0000035F0000}"/>
    <cellStyle name="40 % - Akzent4 2 6 2 2 3" xfId="28240" xr:uid="{00000000-0005-0000-0000-0000045F0000}"/>
    <cellStyle name="40 % - Akzent4 2 6 2 3" xfId="12167" xr:uid="{00000000-0005-0000-0000-0000055F0000}"/>
    <cellStyle name="40 % - Akzent4 2 6 2 3 2" xfId="33661" xr:uid="{00000000-0005-0000-0000-0000065F0000}"/>
    <cellStyle name="40 % - Akzent4 2 6 2 4" xfId="22839" xr:uid="{00000000-0005-0000-0000-0000075F0000}"/>
    <cellStyle name="40 % - Akzent4 2 6 3" xfId="12168" xr:uid="{00000000-0005-0000-0000-0000085F0000}"/>
    <cellStyle name="40 % - Akzent4 2 6 3 2" xfId="12169" xr:uid="{00000000-0005-0000-0000-0000095F0000}"/>
    <cellStyle name="40 % - Akzent4 2 6 3 2 2" xfId="12170" xr:uid="{00000000-0005-0000-0000-00000A5F0000}"/>
    <cellStyle name="40 % - Akzent4 2 6 3 2 2 2" xfId="39719" xr:uid="{00000000-0005-0000-0000-00000B5F0000}"/>
    <cellStyle name="40 % - Akzent4 2 6 3 2 3" xfId="28898" xr:uid="{00000000-0005-0000-0000-00000C5F0000}"/>
    <cellStyle name="40 % - Akzent4 2 6 3 3" xfId="12171" xr:uid="{00000000-0005-0000-0000-00000D5F0000}"/>
    <cellStyle name="40 % - Akzent4 2 6 3 3 2" xfId="34319" xr:uid="{00000000-0005-0000-0000-00000E5F0000}"/>
    <cellStyle name="40 % - Akzent4 2 6 3 4" xfId="23497" xr:uid="{00000000-0005-0000-0000-00000F5F0000}"/>
    <cellStyle name="40 % - Akzent4 2 6 4" xfId="12172" xr:uid="{00000000-0005-0000-0000-0000105F0000}"/>
    <cellStyle name="40 % - Akzent4 2 6 4 2" xfId="12173" xr:uid="{00000000-0005-0000-0000-0000115F0000}"/>
    <cellStyle name="40 % - Akzent4 2 6 4 2 2" xfId="12174" xr:uid="{00000000-0005-0000-0000-0000125F0000}"/>
    <cellStyle name="40 % - Akzent4 2 6 4 2 2 2" xfId="40393" xr:uid="{00000000-0005-0000-0000-0000135F0000}"/>
    <cellStyle name="40 % - Akzent4 2 6 4 2 3" xfId="29572" xr:uid="{00000000-0005-0000-0000-0000145F0000}"/>
    <cellStyle name="40 % - Akzent4 2 6 4 3" xfId="12175" xr:uid="{00000000-0005-0000-0000-0000155F0000}"/>
    <cellStyle name="40 % - Akzent4 2 6 4 3 2" xfId="34993" xr:uid="{00000000-0005-0000-0000-0000165F0000}"/>
    <cellStyle name="40 % - Akzent4 2 6 4 4" xfId="24171" xr:uid="{00000000-0005-0000-0000-0000175F0000}"/>
    <cellStyle name="40 % - Akzent4 2 6 5" xfId="12176" xr:uid="{00000000-0005-0000-0000-0000185F0000}"/>
    <cellStyle name="40 % - Akzent4 2 6 5 2" xfId="12177" xr:uid="{00000000-0005-0000-0000-0000195F0000}"/>
    <cellStyle name="40 % - Akzent4 2 6 5 2 2" xfId="12178" xr:uid="{00000000-0005-0000-0000-00001A5F0000}"/>
    <cellStyle name="40 % - Akzent4 2 6 5 2 2 2" xfId="41067" xr:uid="{00000000-0005-0000-0000-00001B5F0000}"/>
    <cellStyle name="40 % - Akzent4 2 6 5 2 3" xfId="30246" xr:uid="{00000000-0005-0000-0000-00001C5F0000}"/>
    <cellStyle name="40 % - Akzent4 2 6 5 3" xfId="12179" xr:uid="{00000000-0005-0000-0000-00001D5F0000}"/>
    <cellStyle name="40 % - Akzent4 2 6 5 3 2" xfId="35667" xr:uid="{00000000-0005-0000-0000-00001E5F0000}"/>
    <cellStyle name="40 % - Akzent4 2 6 5 4" xfId="24845" xr:uid="{00000000-0005-0000-0000-00001F5F0000}"/>
    <cellStyle name="40 % - Akzent4 2 6 6" xfId="12180" xr:uid="{00000000-0005-0000-0000-0000205F0000}"/>
    <cellStyle name="40 % - Akzent4 2 6 6 2" xfId="12181" xr:uid="{00000000-0005-0000-0000-0000215F0000}"/>
    <cellStyle name="40 % - Akzent4 2 6 6 2 2" xfId="12182" xr:uid="{00000000-0005-0000-0000-0000225F0000}"/>
    <cellStyle name="40 % - Akzent4 2 6 6 2 2 2" xfId="41741" xr:uid="{00000000-0005-0000-0000-0000235F0000}"/>
    <cellStyle name="40 % - Akzent4 2 6 6 2 3" xfId="30920" xr:uid="{00000000-0005-0000-0000-0000245F0000}"/>
    <cellStyle name="40 % - Akzent4 2 6 6 3" xfId="12183" xr:uid="{00000000-0005-0000-0000-0000255F0000}"/>
    <cellStyle name="40 % - Akzent4 2 6 6 3 2" xfId="36341" xr:uid="{00000000-0005-0000-0000-0000265F0000}"/>
    <cellStyle name="40 % - Akzent4 2 6 6 4" xfId="25519" xr:uid="{00000000-0005-0000-0000-0000275F0000}"/>
    <cellStyle name="40 % - Akzent4 2 6 7" xfId="12184" xr:uid="{00000000-0005-0000-0000-0000285F0000}"/>
    <cellStyle name="40 % - Akzent4 2 6 7 2" xfId="12185" xr:uid="{00000000-0005-0000-0000-0000295F0000}"/>
    <cellStyle name="40 % - Akzent4 2 6 7 2 2" xfId="12186" xr:uid="{00000000-0005-0000-0000-00002A5F0000}"/>
    <cellStyle name="40 % - Akzent4 2 6 7 2 2 2" xfId="42415" xr:uid="{00000000-0005-0000-0000-00002B5F0000}"/>
    <cellStyle name="40 % - Akzent4 2 6 7 2 3" xfId="31594" xr:uid="{00000000-0005-0000-0000-00002C5F0000}"/>
    <cellStyle name="40 % - Akzent4 2 6 7 3" xfId="12187" xr:uid="{00000000-0005-0000-0000-00002D5F0000}"/>
    <cellStyle name="40 % - Akzent4 2 6 7 3 2" xfId="37015" xr:uid="{00000000-0005-0000-0000-00002E5F0000}"/>
    <cellStyle name="40 % - Akzent4 2 6 7 4" xfId="26193" xr:uid="{00000000-0005-0000-0000-00002F5F0000}"/>
    <cellStyle name="40 % - Akzent4 2 6 8" xfId="12188" xr:uid="{00000000-0005-0000-0000-0000305F0000}"/>
    <cellStyle name="40 % - Akzent4 2 6 8 2" xfId="12189" xr:uid="{00000000-0005-0000-0000-0000315F0000}"/>
    <cellStyle name="40 % - Akzent4 2 6 8 2 2" xfId="12190" xr:uid="{00000000-0005-0000-0000-0000325F0000}"/>
    <cellStyle name="40 % - Akzent4 2 6 8 2 2 2" xfId="43108" xr:uid="{00000000-0005-0000-0000-0000335F0000}"/>
    <cellStyle name="40 % - Akzent4 2 6 8 2 3" xfId="32287" xr:uid="{00000000-0005-0000-0000-0000345F0000}"/>
    <cellStyle name="40 % - Akzent4 2 6 8 3" xfId="12191" xr:uid="{00000000-0005-0000-0000-0000355F0000}"/>
    <cellStyle name="40 % - Akzent4 2 6 8 3 2" xfId="37707" xr:uid="{00000000-0005-0000-0000-0000365F0000}"/>
    <cellStyle name="40 % - Akzent4 2 6 8 4" xfId="26886" xr:uid="{00000000-0005-0000-0000-0000375F0000}"/>
    <cellStyle name="40 % - Akzent4 2 6 9" xfId="12192" xr:uid="{00000000-0005-0000-0000-0000385F0000}"/>
    <cellStyle name="40 % - Akzent4 2 6 9 2" xfId="12193" xr:uid="{00000000-0005-0000-0000-0000395F0000}"/>
    <cellStyle name="40 % - Akzent4 2 6 9 2 2" xfId="38383" xr:uid="{00000000-0005-0000-0000-00003A5F0000}"/>
    <cellStyle name="40 % - Akzent4 2 6 9 3" xfId="27562" xr:uid="{00000000-0005-0000-0000-00003B5F0000}"/>
    <cellStyle name="40 % - Akzent4 2 7" xfId="12194" xr:uid="{00000000-0005-0000-0000-00003C5F0000}"/>
    <cellStyle name="40 % - Akzent4 2 7 2" xfId="12195" xr:uid="{00000000-0005-0000-0000-00003D5F0000}"/>
    <cellStyle name="40 % - Akzent4 2 7 2 2" xfId="12196" xr:uid="{00000000-0005-0000-0000-00003E5F0000}"/>
    <cellStyle name="40 % - Akzent4 2 7 2 2 2" xfId="38666" xr:uid="{00000000-0005-0000-0000-00003F5F0000}"/>
    <cellStyle name="40 % - Akzent4 2 7 2 3" xfId="27845" xr:uid="{00000000-0005-0000-0000-0000405F0000}"/>
    <cellStyle name="40 % - Akzent4 2 7 3" xfId="12197" xr:uid="{00000000-0005-0000-0000-0000415F0000}"/>
    <cellStyle name="40 % - Akzent4 2 7 3 2" xfId="33266" xr:uid="{00000000-0005-0000-0000-0000425F0000}"/>
    <cellStyle name="40 % - Akzent4 2 7 4" xfId="22444" xr:uid="{00000000-0005-0000-0000-0000435F0000}"/>
    <cellStyle name="40 % - Akzent4 2 8" xfId="12198" xr:uid="{00000000-0005-0000-0000-0000445F0000}"/>
    <cellStyle name="40 % - Akzent4 2 8 2" xfId="12199" xr:uid="{00000000-0005-0000-0000-0000455F0000}"/>
    <cellStyle name="40 % - Akzent4 2 8 2 2" xfId="12200" xr:uid="{00000000-0005-0000-0000-0000465F0000}"/>
    <cellStyle name="40 % - Akzent4 2 8 2 2 2" xfId="39324" xr:uid="{00000000-0005-0000-0000-0000475F0000}"/>
    <cellStyle name="40 % - Akzent4 2 8 2 3" xfId="28503" xr:uid="{00000000-0005-0000-0000-0000485F0000}"/>
    <cellStyle name="40 % - Akzent4 2 8 3" xfId="12201" xr:uid="{00000000-0005-0000-0000-0000495F0000}"/>
    <cellStyle name="40 % - Akzent4 2 8 3 2" xfId="33924" xr:uid="{00000000-0005-0000-0000-00004A5F0000}"/>
    <cellStyle name="40 % - Akzent4 2 8 4" xfId="23102" xr:uid="{00000000-0005-0000-0000-00004B5F0000}"/>
    <cellStyle name="40 % - Akzent4 2 9" xfId="12202" xr:uid="{00000000-0005-0000-0000-00004C5F0000}"/>
    <cellStyle name="40 % - Akzent4 2 9 2" xfId="12203" xr:uid="{00000000-0005-0000-0000-00004D5F0000}"/>
    <cellStyle name="40 % - Akzent4 2 9 2 2" xfId="12204" xr:uid="{00000000-0005-0000-0000-00004E5F0000}"/>
    <cellStyle name="40 % - Akzent4 2 9 2 2 2" xfId="40000" xr:uid="{00000000-0005-0000-0000-00004F5F0000}"/>
    <cellStyle name="40 % - Akzent4 2 9 2 3" xfId="29179" xr:uid="{00000000-0005-0000-0000-0000505F0000}"/>
    <cellStyle name="40 % - Akzent4 2 9 3" xfId="12205" xr:uid="{00000000-0005-0000-0000-0000515F0000}"/>
    <cellStyle name="40 % - Akzent4 2 9 3 2" xfId="34600" xr:uid="{00000000-0005-0000-0000-0000525F0000}"/>
    <cellStyle name="40 % - Akzent4 2 9 4" xfId="23778" xr:uid="{00000000-0005-0000-0000-0000535F0000}"/>
    <cellStyle name="40 % - Akzent4 3" xfId="12206" xr:uid="{00000000-0005-0000-0000-0000545F0000}"/>
    <cellStyle name="40 % - Akzent4 3 10" xfId="12207" xr:uid="{00000000-0005-0000-0000-0000555F0000}"/>
    <cellStyle name="40 % - Akzent4 3 10 2" xfId="12208" xr:uid="{00000000-0005-0000-0000-0000565F0000}"/>
    <cellStyle name="40 % - Akzent4 3 10 2 2" xfId="12209" xr:uid="{00000000-0005-0000-0000-0000575F0000}"/>
    <cellStyle name="40 % - Akzent4 3 10 2 2 2" xfId="41360" xr:uid="{00000000-0005-0000-0000-0000585F0000}"/>
    <cellStyle name="40 % - Akzent4 3 10 2 3" xfId="30539" xr:uid="{00000000-0005-0000-0000-0000595F0000}"/>
    <cellStyle name="40 % - Akzent4 3 10 3" xfId="12210" xr:uid="{00000000-0005-0000-0000-00005A5F0000}"/>
    <cellStyle name="40 % - Akzent4 3 10 3 2" xfId="35960" xr:uid="{00000000-0005-0000-0000-00005B5F0000}"/>
    <cellStyle name="40 % - Akzent4 3 10 4" xfId="25138" xr:uid="{00000000-0005-0000-0000-00005C5F0000}"/>
    <cellStyle name="40 % - Akzent4 3 11" xfId="12211" xr:uid="{00000000-0005-0000-0000-00005D5F0000}"/>
    <cellStyle name="40 % - Akzent4 3 11 2" xfId="12212" xr:uid="{00000000-0005-0000-0000-00005E5F0000}"/>
    <cellStyle name="40 % - Akzent4 3 11 2 2" xfId="12213" xr:uid="{00000000-0005-0000-0000-00005F5F0000}"/>
    <cellStyle name="40 % - Akzent4 3 11 2 2 2" xfId="42034" xr:uid="{00000000-0005-0000-0000-0000605F0000}"/>
    <cellStyle name="40 % - Akzent4 3 11 2 3" xfId="31213" xr:uid="{00000000-0005-0000-0000-0000615F0000}"/>
    <cellStyle name="40 % - Akzent4 3 11 3" xfId="12214" xr:uid="{00000000-0005-0000-0000-0000625F0000}"/>
    <cellStyle name="40 % - Akzent4 3 11 3 2" xfId="36634" xr:uid="{00000000-0005-0000-0000-0000635F0000}"/>
    <cellStyle name="40 % - Akzent4 3 11 4" xfId="25812" xr:uid="{00000000-0005-0000-0000-0000645F0000}"/>
    <cellStyle name="40 % - Akzent4 3 12" xfId="12215" xr:uid="{00000000-0005-0000-0000-0000655F0000}"/>
    <cellStyle name="40 % - Akzent4 3 12 2" xfId="12216" xr:uid="{00000000-0005-0000-0000-0000665F0000}"/>
    <cellStyle name="40 % - Akzent4 3 12 2 2" xfId="12217" xr:uid="{00000000-0005-0000-0000-0000675F0000}"/>
    <cellStyle name="40 % - Akzent4 3 12 2 2 2" xfId="42727" xr:uid="{00000000-0005-0000-0000-0000685F0000}"/>
    <cellStyle name="40 % - Akzent4 3 12 2 3" xfId="31906" xr:uid="{00000000-0005-0000-0000-0000695F0000}"/>
    <cellStyle name="40 % - Akzent4 3 12 3" xfId="12218" xr:uid="{00000000-0005-0000-0000-00006A5F0000}"/>
    <cellStyle name="40 % - Akzent4 3 12 3 2" xfId="37326" xr:uid="{00000000-0005-0000-0000-00006B5F0000}"/>
    <cellStyle name="40 % - Akzent4 3 12 4" xfId="26505" xr:uid="{00000000-0005-0000-0000-00006C5F0000}"/>
    <cellStyle name="40 % - Akzent4 3 13" xfId="12219" xr:uid="{00000000-0005-0000-0000-00006D5F0000}"/>
    <cellStyle name="40 % - Akzent4 3 13 2" xfId="12220" xr:uid="{00000000-0005-0000-0000-00006E5F0000}"/>
    <cellStyle name="40 % - Akzent4 3 13 2 2" xfId="38002" xr:uid="{00000000-0005-0000-0000-00006F5F0000}"/>
    <cellStyle name="40 % - Akzent4 3 13 3" xfId="27181" xr:uid="{00000000-0005-0000-0000-0000705F0000}"/>
    <cellStyle name="40 % - Akzent4 3 14" xfId="12221" xr:uid="{00000000-0005-0000-0000-0000715F0000}"/>
    <cellStyle name="40 % - Akzent4 3 14 2" xfId="32602" xr:uid="{00000000-0005-0000-0000-0000725F0000}"/>
    <cellStyle name="40 % - Akzent4 3 15" xfId="21780" xr:uid="{00000000-0005-0000-0000-0000735F0000}"/>
    <cellStyle name="40 % - Akzent4 3 2" xfId="12222" xr:uid="{00000000-0005-0000-0000-0000745F0000}"/>
    <cellStyle name="40 % - Akzent4 3 2 10" xfId="12223" xr:uid="{00000000-0005-0000-0000-0000755F0000}"/>
    <cellStyle name="40 % - Akzent4 3 2 10 2" xfId="12224" xr:uid="{00000000-0005-0000-0000-0000765F0000}"/>
    <cellStyle name="40 % - Akzent4 3 2 10 2 2" xfId="12225" xr:uid="{00000000-0005-0000-0000-0000775F0000}"/>
    <cellStyle name="40 % - Akzent4 3 2 10 2 2 2" xfId="42099" xr:uid="{00000000-0005-0000-0000-0000785F0000}"/>
    <cellStyle name="40 % - Akzent4 3 2 10 2 3" xfId="31278" xr:uid="{00000000-0005-0000-0000-0000795F0000}"/>
    <cellStyle name="40 % - Akzent4 3 2 10 3" xfId="12226" xr:uid="{00000000-0005-0000-0000-00007A5F0000}"/>
    <cellStyle name="40 % - Akzent4 3 2 10 3 2" xfId="36699" xr:uid="{00000000-0005-0000-0000-00007B5F0000}"/>
    <cellStyle name="40 % - Akzent4 3 2 10 4" xfId="25877" xr:uid="{00000000-0005-0000-0000-00007C5F0000}"/>
    <cellStyle name="40 % - Akzent4 3 2 11" xfId="12227" xr:uid="{00000000-0005-0000-0000-00007D5F0000}"/>
    <cellStyle name="40 % - Akzent4 3 2 11 2" xfId="12228" xr:uid="{00000000-0005-0000-0000-00007E5F0000}"/>
    <cellStyle name="40 % - Akzent4 3 2 11 2 2" xfId="12229" xr:uid="{00000000-0005-0000-0000-00007F5F0000}"/>
    <cellStyle name="40 % - Akzent4 3 2 11 2 2 2" xfId="42792" xr:uid="{00000000-0005-0000-0000-0000805F0000}"/>
    <cellStyle name="40 % - Akzent4 3 2 11 2 3" xfId="31971" xr:uid="{00000000-0005-0000-0000-0000815F0000}"/>
    <cellStyle name="40 % - Akzent4 3 2 11 3" xfId="12230" xr:uid="{00000000-0005-0000-0000-0000825F0000}"/>
    <cellStyle name="40 % - Akzent4 3 2 11 3 2" xfId="37391" xr:uid="{00000000-0005-0000-0000-0000835F0000}"/>
    <cellStyle name="40 % - Akzent4 3 2 11 4" xfId="26570" xr:uid="{00000000-0005-0000-0000-0000845F0000}"/>
    <cellStyle name="40 % - Akzent4 3 2 12" xfId="12231" xr:uid="{00000000-0005-0000-0000-0000855F0000}"/>
    <cellStyle name="40 % - Akzent4 3 2 12 2" xfId="12232" xr:uid="{00000000-0005-0000-0000-0000865F0000}"/>
    <cellStyle name="40 % - Akzent4 3 2 12 2 2" xfId="38067" xr:uid="{00000000-0005-0000-0000-0000875F0000}"/>
    <cellStyle name="40 % - Akzent4 3 2 12 3" xfId="27246" xr:uid="{00000000-0005-0000-0000-0000885F0000}"/>
    <cellStyle name="40 % - Akzent4 3 2 13" xfId="12233" xr:uid="{00000000-0005-0000-0000-0000895F0000}"/>
    <cellStyle name="40 % - Akzent4 3 2 13 2" xfId="32667" xr:uid="{00000000-0005-0000-0000-00008A5F0000}"/>
    <cellStyle name="40 % - Akzent4 3 2 14" xfId="21845" xr:uid="{00000000-0005-0000-0000-00008B5F0000}"/>
    <cellStyle name="40 % - Akzent4 3 2 2" xfId="12234" xr:uid="{00000000-0005-0000-0000-00008C5F0000}"/>
    <cellStyle name="40 % - Akzent4 3 2 2 10" xfId="12235" xr:uid="{00000000-0005-0000-0000-00008D5F0000}"/>
    <cellStyle name="40 % - Akzent4 3 2 2 10 2" xfId="12236" xr:uid="{00000000-0005-0000-0000-00008E5F0000}"/>
    <cellStyle name="40 % - Akzent4 3 2 2 10 2 2" xfId="38199" xr:uid="{00000000-0005-0000-0000-00008F5F0000}"/>
    <cellStyle name="40 % - Akzent4 3 2 2 10 3" xfId="27378" xr:uid="{00000000-0005-0000-0000-0000905F0000}"/>
    <cellStyle name="40 % - Akzent4 3 2 2 11" xfId="12237" xr:uid="{00000000-0005-0000-0000-0000915F0000}"/>
    <cellStyle name="40 % - Akzent4 3 2 2 11 2" xfId="32799" xr:uid="{00000000-0005-0000-0000-0000925F0000}"/>
    <cellStyle name="40 % - Akzent4 3 2 2 12" xfId="21977" xr:uid="{00000000-0005-0000-0000-0000935F0000}"/>
    <cellStyle name="40 % - Akzent4 3 2 2 2" xfId="12238" xr:uid="{00000000-0005-0000-0000-0000945F0000}"/>
    <cellStyle name="40 % - Akzent4 3 2 2 2 10" xfId="12239" xr:uid="{00000000-0005-0000-0000-0000955F0000}"/>
    <cellStyle name="40 % - Akzent4 3 2 2 2 10 2" xfId="33194" xr:uid="{00000000-0005-0000-0000-0000965F0000}"/>
    <cellStyle name="40 % - Akzent4 3 2 2 2 11" xfId="22372" xr:uid="{00000000-0005-0000-0000-0000975F0000}"/>
    <cellStyle name="40 % - Akzent4 3 2 2 2 2" xfId="12240" xr:uid="{00000000-0005-0000-0000-0000985F0000}"/>
    <cellStyle name="40 % - Akzent4 3 2 2 2 2 2" xfId="12241" xr:uid="{00000000-0005-0000-0000-0000995F0000}"/>
    <cellStyle name="40 % - Akzent4 3 2 2 2 2 2 2" xfId="12242" xr:uid="{00000000-0005-0000-0000-00009A5F0000}"/>
    <cellStyle name="40 % - Akzent4 3 2 2 2 2 2 2 2" xfId="39272" xr:uid="{00000000-0005-0000-0000-00009B5F0000}"/>
    <cellStyle name="40 % - Akzent4 3 2 2 2 2 2 3" xfId="28451" xr:uid="{00000000-0005-0000-0000-00009C5F0000}"/>
    <cellStyle name="40 % - Akzent4 3 2 2 2 2 3" xfId="12243" xr:uid="{00000000-0005-0000-0000-00009D5F0000}"/>
    <cellStyle name="40 % - Akzent4 3 2 2 2 2 3 2" xfId="33872" xr:uid="{00000000-0005-0000-0000-00009E5F0000}"/>
    <cellStyle name="40 % - Akzent4 3 2 2 2 2 4" xfId="23050" xr:uid="{00000000-0005-0000-0000-00009F5F0000}"/>
    <cellStyle name="40 % - Akzent4 3 2 2 2 3" xfId="12244" xr:uid="{00000000-0005-0000-0000-0000A05F0000}"/>
    <cellStyle name="40 % - Akzent4 3 2 2 2 3 2" xfId="12245" xr:uid="{00000000-0005-0000-0000-0000A15F0000}"/>
    <cellStyle name="40 % - Akzent4 3 2 2 2 3 2 2" xfId="12246" xr:uid="{00000000-0005-0000-0000-0000A25F0000}"/>
    <cellStyle name="40 % - Akzent4 3 2 2 2 3 2 2 2" xfId="39930" xr:uid="{00000000-0005-0000-0000-0000A35F0000}"/>
    <cellStyle name="40 % - Akzent4 3 2 2 2 3 2 3" xfId="29109" xr:uid="{00000000-0005-0000-0000-0000A45F0000}"/>
    <cellStyle name="40 % - Akzent4 3 2 2 2 3 3" xfId="12247" xr:uid="{00000000-0005-0000-0000-0000A55F0000}"/>
    <cellStyle name="40 % - Akzent4 3 2 2 2 3 3 2" xfId="34530" xr:uid="{00000000-0005-0000-0000-0000A65F0000}"/>
    <cellStyle name="40 % - Akzent4 3 2 2 2 3 4" xfId="23708" xr:uid="{00000000-0005-0000-0000-0000A75F0000}"/>
    <cellStyle name="40 % - Akzent4 3 2 2 2 4" xfId="12248" xr:uid="{00000000-0005-0000-0000-0000A85F0000}"/>
    <cellStyle name="40 % - Akzent4 3 2 2 2 4 2" xfId="12249" xr:uid="{00000000-0005-0000-0000-0000A95F0000}"/>
    <cellStyle name="40 % - Akzent4 3 2 2 2 4 2 2" xfId="12250" xr:uid="{00000000-0005-0000-0000-0000AA5F0000}"/>
    <cellStyle name="40 % - Akzent4 3 2 2 2 4 2 2 2" xfId="40604" xr:uid="{00000000-0005-0000-0000-0000AB5F0000}"/>
    <cellStyle name="40 % - Akzent4 3 2 2 2 4 2 3" xfId="29783" xr:uid="{00000000-0005-0000-0000-0000AC5F0000}"/>
    <cellStyle name="40 % - Akzent4 3 2 2 2 4 3" xfId="12251" xr:uid="{00000000-0005-0000-0000-0000AD5F0000}"/>
    <cellStyle name="40 % - Akzent4 3 2 2 2 4 3 2" xfId="35204" xr:uid="{00000000-0005-0000-0000-0000AE5F0000}"/>
    <cellStyle name="40 % - Akzent4 3 2 2 2 4 4" xfId="24382" xr:uid="{00000000-0005-0000-0000-0000AF5F0000}"/>
    <cellStyle name="40 % - Akzent4 3 2 2 2 5" xfId="12252" xr:uid="{00000000-0005-0000-0000-0000B05F0000}"/>
    <cellStyle name="40 % - Akzent4 3 2 2 2 5 2" xfId="12253" xr:uid="{00000000-0005-0000-0000-0000B15F0000}"/>
    <cellStyle name="40 % - Akzent4 3 2 2 2 5 2 2" xfId="12254" xr:uid="{00000000-0005-0000-0000-0000B25F0000}"/>
    <cellStyle name="40 % - Akzent4 3 2 2 2 5 2 2 2" xfId="41278" xr:uid="{00000000-0005-0000-0000-0000B35F0000}"/>
    <cellStyle name="40 % - Akzent4 3 2 2 2 5 2 3" xfId="30457" xr:uid="{00000000-0005-0000-0000-0000B45F0000}"/>
    <cellStyle name="40 % - Akzent4 3 2 2 2 5 3" xfId="12255" xr:uid="{00000000-0005-0000-0000-0000B55F0000}"/>
    <cellStyle name="40 % - Akzent4 3 2 2 2 5 3 2" xfId="35878" xr:uid="{00000000-0005-0000-0000-0000B65F0000}"/>
    <cellStyle name="40 % - Akzent4 3 2 2 2 5 4" xfId="25056" xr:uid="{00000000-0005-0000-0000-0000B75F0000}"/>
    <cellStyle name="40 % - Akzent4 3 2 2 2 6" xfId="12256" xr:uid="{00000000-0005-0000-0000-0000B85F0000}"/>
    <cellStyle name="40 % - Akzent4 3 2 2 2 6 2" xfId="12257" xr:uid="{00000000-0005-0000-0000-0000B95F0000}"/>
    <cellStyle name="40 % - Akzent4 3 2 2 2 6 2 2" xfId="12258" xr:uid="{00000000-0005-0000-0000-0000BA5F0000}"/>
    <cellStyle name="40 % - Akzent4 3 2 2 2 6 2 2 2" xfId="41952" xr:uid="{00000000-0005-0000-0000-0000BB5F0000}"/>
    <cellStyle name="40 % - Akzent4 3 2 2 2 6 2 3" xfId="31131" xr:uid="{00000000-0005-0000-0000-0000BC5F0000}"/>
    <cellStyle name="40 % - Akzent4 3 2 2 2 6 3" xfId="12259" xr:uid="{00000000-0005-0000-0000-0000BD5F0000}"/>
    <cellStyle name="40 % - Akzent4 3 2 2 2 6 3 2" xfId="36552" xr:uid="{00000000-0005-0000-0000-0000BE5F0000}"/>
    <cellStyle name="40 % - Akzent4 3 2 2 2 6 4" xfId="25730" xr:uid="{00000000-0005-0000-0000-0000BF5F0000}"/>
    <cellStyle name="40 % - Akzent4 3 2 2 2 7" xfId="12260" xr:uid="{00000000-0005-0000-0000-0000C05F0000}"/>
    <cellStyle name="40 % - Akzent4 3 2 2 2 7 2" xfId="12261" xr:uid="{00000000-0005-0000-0000-0000C15F0000}"/>
    <cellStyle name="40 % - Akzent4 3 2 2 2 7 2 2" xfId="12262" xr:uid="{00000000-0005-0000-0000-0000C25F0000}"/>
    <cellStyle name="40 % - Akzent4 3 2 2 2 7 2 2 2" xfId="42626" xr:uid="{00000000-0005-0000-0000-0000C35F0000}"/>
    <cellStyle name="40 % - Akzent4 3 2 2 2 7 2 3" xfId="31805" xr:uid="{00000000-0005-0000-0000-0000C45F0000}"/>
    <cellStyle name="40 % - Akzent4 3 2 2 2 7 3" xfId="12263" xr:uid="{00000000-0005-0000-0000-0000C55F0000}"/>
    <cellStyle name="40 % - Akzent4 3 2 2 2 7 3 2" xfId="37226" xr:uid="{00000000-0005-0000-0000-0000C65F0000}"/>
    <cellStyle name="40 % - Akzent4 3 2 2 2 7 4" xfId="26404" xr:uid="{00000000-0005-0000-0000-0000C75F0000}"/>
    <cellStyle name="40 % - Akzent4 3 2 2 2 8" xfId="12264" xr:uid="{00000000-0005-0000-0000-0000C85F0000}"/>
    <cellStyle name="40 % - Akzent4 3 2 2 2 8 2" xfId="12265" xr:uid="{00000000-0005-0000-0000-0000C95F0000}"/>
    <cellStyle name="40 % - Akzent4 3 2 2 2 8 2 2" xfId="12266" xr:uid="{00000000-0005-0000-0000-0000CA5F0000}"/>
    <cellStyle name="40 % - Akzent4 3 2 2 2 8 2 2 2" xfId="43319" xr:uid="{00000000-0005-0000-0000-0000CB5F0000}"/>
    <cellStyle name="40 % - Akzent4 3 2 2 2 8 2 3" xfId="32498" xr:uid="{00000000-0005-0000-0000-0000CC5F0000}"/>
    <cellStyle name="40 % - Akzent4 3 2 2 2 8 3" xfId="12267" xr:uid="{00000000-0005-0000-0000-0000CD5F0000}"/>
    <cellStyle name="40 % - Akzent4 3 2 2 2 8 3 2" xfId="37918" xr:uid="{00000000-0005-0000-0000-0000CE5F0000}"/>
    <cellStyle name="40 % - Akzent4 3 2 2 2 8 4" xfId="27097" xr:uid="{00000000-0005-0000-0000-0000CF5F0000}"/>
    <cellStyle name="40 % - Akzent4 3 2 2 2 9" xfId="12268" xr:uid="{00000000-0005-0000-0000-0000D05F0000}"/>
    <cellStyle name="40 % - Akzent4 3 2 2 2 9 2" xfId="12269" xr:uid="{00000000-0005-0000-0000-0000D15F0000}"/>
    <cellStyle name="40 % - Akzent4 3 2 2 2 9 2 2" xfId="38594" xr:uid="{00000000-0005-0000-0000-0000D25F0000}"/>
    <cellStyle name="40 % - Akzent4 3 2 2 2 9 3" xfId="27773" xr:uid="{00000000-0005-0000-0000-0000D35F0000}"/>
    <cellStyle name="40 % - Akzent4 3 2 2 3" xfId="12270" xr:uid="{00000000-0005-0000-0000-0000D45F0000}"/>
    <cellStyle name="40 % - Akzent4 3 2 2 3 2" xfId="12271" xr:uid="{00000000-0005-0000-0000-0000D55F0000}"/>
    <cellStyle name="40 % - Akzent4 3 2 2 3 2 2" xfId="12272" xr:uid="{00000000-0005-0000-0000-0000D65F0000}"/>
    <cellStyle name="40 % - Akzent4 3 2 2 3 2 2 2" xfId="38877" xr:uid="{00000000-0005-0000-0000-0000D75F0000}"/>
    <cellStyle name="40 % - Akzent4 3 2 2 3 2 3" xfId="28056" xr:uid="{00000000-0005-0000-0000-0000D85F0000}"/>
    <cellStyle name="40 % - Akzent4 3 2 2 3 3" xfId="12273" xr:uid="{00000000-0005-0000-0000-0000D95F0000}"/>
    <cellStyle name="40 % - Akzent4 3 2 2 3 3 2" xfId="33477" xr:uid="{00000000-0005-0000-0000-0000DA5F0000}"/>
    <cellStyle name="40 % - Akzent4 3 2 2 3 4" xfId="22655" xr:uid="{00000000-0005-0000-0000-0000DB5F0000}"/>
    <cellStyle name="40 % - Akzent4 3 2 2 4" xfId="12274" xr:uid="{00000000-0005-0000-0000-0000DC5F0000}"/>
    <cellStyle name="40 % - Akzent4 3 2 2 4 2" xfId="12275" xr:uid="{00000000-0005-0000-0000-0000DD5F0000}"/>
    <cellStyle name="40 % - Akzent4 3 2 2 4 2 2" xfId="12276" xr:uid="{00000000-0005-0000-0000-0000DE5F0000}"/>
    <cellStyle name="40 % - Akzent4 3 2 2 4 2 2 2" xfId="39535" xr:uid="{00000000-0005-0000-0000-0000DF5F0000}"/>
    <cellStyle name="40 % - Akzent4 3 2 2 4 2 3" xfId="28714" xr:uid="{00000000-0005-0000-0000-0000E05F0000}"/>
    <cellStyle name="40 % - Akzent4 3 2 2 4 3" xfId="12277" xr:uid="{00000000-0005-0000-0000-0000E15F0000}"/>
    <cellStyle name="40 % - Akzent4 3 2 2 4 3 2" xfId="34135" xr:uid="{00000000-0005-0000-0000-0000E25F0000}"/>
    <cellStyle name="40 % - Akzent4 3 2 2 4 4" xfId="23313" xr:uid="{00000000-0005-0000-0000-0000E35F0000}"/>
    <cellStyle name="40 % - Akzent4 3 2 2 5" xfId="12278" xr:uid="{00000000-0005-0000-0000-0000E45F0000}"/>
    <cellStyle name="40 % - Akzent4 3 2 2 5 2" xfId="12279" xr:uid="{00000000-0005-0000-0000-0000E55F0000}"/>
    <cellStyle name="40 % - Akzent4 3 2 2 5 2 2" xfId="12280" xr:uid="{00000000-0005-0000-0000-0000E65F0000}"/>
    <cellStyle name="40 % - Akzent4 3 2 2 5 2 2 2" xfId="40209" xr:uid="{00000000-0005-0000-0000-0000E75F0000}"/>
    <cellStyle name="40 % - Akzent4 3 2 2 5 2 3" xfId="29388" xr:uid="{00000000-0005-0000-0000-0000E85F0000}"/>
    <cellStyle name="40 % - Akzent4 3 2 2 5 3" xfId="12281" xr:uid="{00000000-0005-0000-0000-0000E95F0000}"/>
    <cellStyle name="40 % - Akzent4 3 2 2 5 3 2" xfId="34809" xr:uid="{00000000-0005-0000-0000-0000EA5F0000}"/>
    <cellStyle name="40 % - Akzent4 3 2 2 5 4" xfId="23987" xr:uid="{00000000-0005-0000-0000-0000EB5F0000}"/>
    <cellStyle name="40 % - Akzent4 3 2 2 6" xfId="12282" xr:uid="{00000000-0005-0000-0000-0000EC5F0000}"/>
    <cellStyle name="40 % - Akzent4 3 2 2 6 2" xfId="12283" xr:uid="{00000000-0005-0000-0000-0000ED5F0000}"/>
    <cellStyle name="40 % - Akzent4 3 2 2 6 2 2" xfId="12284" xr:uid="{00000000-0005-0000-0000-0000EE5F0000}"/>
    <cellStyle name="40 % - Akzent4 3 2 2 6 2 2 2" xfId="40883" xr:uid="{00000000-0005-0000-0000-0000EF5F0000}"/>
    <cellStyle name="40 % - Akzent4 3 2 2 6 2 3" xfId="30062" xr:uid="{00000000-0005-0000-0000-0000F05F0000}"/>
    <cellStyle name="40 % - Akzent4 3 2 2 6 3" xfId="12285" xr:uid="{00000000-0005-0000-0000-0000F15F0000}"/>
    <cellStyle name="40 % - Akzent4 3 2 2 6 3 2" xfId="35483" xr:uid="{00000000-0005-0000-0000-0000F25F0000}"/>
    <cellStyle name="40 % - Akzent4 3 2 2 6 4" xfId="24661" xr:uid="{00000000-0005-0000-0000-0000F35F0000}"/>
    <cellStyle name="40 % - Akzent4 3 2 2 7" xfId="12286" xr:uid="{00000000-0005-0000-0000-0000F45F0000}"/>
    <cellStyle name="40 % - Akzent4 3 2 2 7 2" xfId="12287" xr:uid="{00000000-0005-0000-0000-0000F55F0000}"/>
    <cellStyle name="40 % - Akzent4 3 2 2 7 2 2" xfId="12288" xr:uid="{00000000-0005-0000-0000-0000F65F0000}"/>
    <cellStyle name="40 % - Akzent4 3 2 2 7 2 2 2" xfId="41557" xr:uid="{00000000-0005-0000-0000-0000F75F0000}"/>
    <cellStyle name="40 % - Akzent4 3 2 2 7 2 3" xfId="30736" xr:uid="{00000000-0005-0000-0000-0000F85F0000}"/>
    <cellStyle name="40 % - Akzent4 3 2 2 7 3" xfId="12289" xr:uid="{00000000-0005-0000-0000-0000F95F0000}"/>
    <cellStyle name="40 % - Akzent4 3 2 2 7 3 2" xfId="36157" xr:uid="{00000000-0005-0000-0000-0000FA5F0000}"/>
    <cellStyle name="40 % - Akzent4 3 2 2 7 4" xfId="25335" xr:uid="{00000000-0005-0000-0000-0000FB5F0000}"/>
    <cellStyle name="40 % - Akzent4 3 2 2 8" xfId="12290" xr:uid="{00000000-0005-0000-0000-0000FC5F0000}"/>
    <cellStyle name="40 % - Akzent4 3 2 2 8 2" xfId="12291" xr:uid="{00000000-0005-0000-0000-0000FD5F0000}"/>
    <cellStyle name="40 % - Akzent4 3 2 2 8 2 2" xfId="12292" xr:uid="{00000000-0005-0000-0000-0000FE5F0000}"/>
    <cellStyle name="40 % - Akzent4 3 2 2 8 2 2 2" xfId="42231" xr:uid="{00000000-0005-0000-0000-0000FF5F0000}"/>
    <cellStyle name="40 % - Akzent4 3 2 2 8 2 3" xfId="31410" xr:uid="{00000000-0005-0000-0000-000000600000}"/>
    <cellStyle name="40 % - Akzent4 3 2 2 8 3" xfId="12293" xr:uid="{00000000-0005-0000-0000-000001600000}"/>
    <cellStyle name="40 % - Akzent4 3 2 2 8 3 2" xfId="36831" xr:uid="{00000000-0005-0000-0000-000002600000}"/>
    <cellStyle name="40 % - Akzent4 3 2 2 8 4" xfId="26009" xr:uid="{00000000-0005-0000-0000-000003600000}"/>
    <cellStyle name="40 % - Akzent4 3 2 2 9" xfId="12294" xr:uid="{00000000-0005-0000-0000-000004600000}"/>
    <cellStyle name="40 % - Akzent4 3 2 2 9 2" xfId="12295" xr:uid="{00000000-0005-0000-0000-000005600000}"/>
    <cellStyle name="40 % - Akzent4 3 2 2 9 2 2" xfId="12296" xr:uid="{00000000-0005-0000-0000-000006600000}"/>
    <cellStyle name="40 % - Akzent4 3 2 2 9 2 2 2" xfId="42924" xr:uid="{00000000-0005-0000-0000-000007600000}"/>
    <cellStyle name="40 % - Akzent4 3 2 2 9 2 3" xfId="32103" xr:uid="{00000000-0005-0000-0000-000008600000}"/>
    <cellStyle name="40 % - Akzent4 3 2 2 9 3" xfId="12297" xr:uid="{00000000-0005-0000-0000-000009600000}"/>
    <cellStyle name="40 % - Akzent4 3 2 2 9 3 2" xfId="37523" xr:uid="{00000000-0005-0000-0000-00000A600000}"/>
    <cellStyle name="40 % - Akzent4 3 2 2 9 4" xfId="26702" xr:uid="{00000000-0005-0000-0000-00000B600000}"/>
    <cellStyle name="40 % - Akzent4 3 2 3" xfId="12298" xr:uid="{00000000-0005-0000-0000-00000C600000}"/>
    <cellStyle name="40 % - Akzent4 3 2 3 10" xfId="12299" xr:uid="{00000000-0005-0000-0000-00000D600000}"/>
    <cellStyle name="40 % - Akzent4 3 2 3 10 2" xfId="32931" xr:uid="{00000000-0005-0000-0000-00000E600000}"/>
    <cellStyle name="40 % - Akzent4 3 2 3 11" xfId="22109" xr:uid="{00000000-0005-0000-0000-00000F600000}"/>
    <cellStyle name="40 % - Akzent4 3 2 3 2" xfId="12300" xr:uid="{00000000-0005-0000-0000-000010600000}"/>
    <cellStyle name="40 % - Akzent4 3 2 3 2 2" xfId="12301" xr:uid="{00000000-0005-0000-0000-000011600000}"/>
    <cellStyle name="40 % - Akzent4 3 2 3 2 2 2" xfId="12302" xr:uid="{00000000-0005-0000-0000-000012600000}"/>
    <cellStyle name="40 % - Akzent4 3 2 3 2 2 2 2" xfId="39009" xr:uid="{00000000-0005-0000-0000-000013600000}"/>
    <cellStyle name="40 % - Akzent4 3 2 3 2 2 3" xfId="28188" xr:uid="{00000000-0005-0000-0000-000014600000}"/>
    <cellStyle name="40 % - Akzent4 3 2 3 2 3" xfId="12303" xr:uid="{00000000-0005-0000-0000-000015600000}"/>
    <cellStyle name="40 % - Akzent4 3 2 3 2 3 2" xfId="33609" xr:uid="{00000000-0005-0000-0000-000016600000}"/>
    <cellStyle name="40 % - Akzent4 3 2 3 2 4" xfId="22787" xr:uid="{00000000-0005-0000-0000-000017600000}"/>
    <cellStyle name="40 % - Akzent4 3 2 3 3" xfId="12304" xr:uid="{00000000-0005-0000-0000-000018600000}"/>
    <cellStyle name="40 % - Akzent4 3 2 3 3 2" xfId="12305" xr:uid="{00000000-0005-0000-0000-000019600000}"/>
    <cellStyle name="40 % - Akzent4 3 2 3 3 2 2" xfId="12306" xr:uid="{00000000-0005-0000-0000-00001A600000}"/>
    <cellStyle name="40 % - Akzent4 3 2 3 3 2 2 2" xfId="39667" xr:uid="{00000000-0005-0000-0000-00001B600000}"/>
    <cellStyle name="40 % - Akzent4 3 2 3 3 2 3" xfId="28846" xr:uid="{00000000-0005-0000-0000-00001C600000}"/>
    <cellStyle name="40 % - Akzent4 3 2 3 3 3" xfId="12307" xr:uid="{00000000-0005-0000-0000-00001D600000}"/>
    <cellStyle name="40 % - Akzent4 3 2 3 3 3 2" xfId="34267" xr:uid="{00000000-0005-0000-0000-00001E600000}"/>
    <cellStyle name="40 % - Akzent4 3 2 3 3 4" xfId="23445" xr:uid="{00000000-0005-0000-0000-00001F600000}"/>
    <cellStyle name="40 % - Akzent4 3 2 3 4" xfId="12308" xr:uid="{00000000-0005-0000-0000-000020600000}"/>
    <cellStyle name="40 % - Akzent4 3 2 3 4 2" xfId="12309" xr:uid="{00000000-0005-0000-0000-000021600000}"/>
    <cellStyle name="40 % - Akzent4 3 2 3 4 2 2" xfId="12310" xr:uid="{00000000-0005-0000-0000-000022600000}"/>
    <cellStyle name="40 % - Akzent4 3 2 3 4 2 2 2" xfId="40341" xr:uid="{00000000-0005-0000-0000-000023600000}"/>
    <cellStyle name="40 % - Akzent4 3 2 3 4 2 3" xfId="29520" xr:uid="{00000000-0005-0000-0000-000024600000}"/>
    <cellStyle name="40 % - Akzent4 3 2 3 4 3" xfId="12311" xr:uid="{00000000-0005-0000-0000-000025600000}"/>
    <cellStyle name="40 % - Akzent4 3 2 3 4 3 2" xfId="34941" xr:uid="{00000000-0005-0000-0000-000026600000}"/>
    <cellStyle name="40 % - Akzent4 3 2 3 4 4" xfId="24119" xr:uid="{00000000-0005-0000-0000-000027600000}"/>
    <cellStyle name="40 % - Akzent4 3 2 3 5" xfId="12312" xr:uid="{00000000-0005-0000-0000-000028600000}"/>
    <cellStyle name="40 % - Akzent4 3 2 3 5 2" xfId="12313" xr:uid="{00000000-0005-0000-0000-000029600000}"/>
    <cellStyle name="40 % - Akzent4 3 2 3 5 2 2" xfId="12314" xr:uid="{00000000-0005-0000-0000-00002A600000}"/>
    <cellStyle name="40 % - Akzent4 3 2 3 5 2 2 2" xfId="41015" xr:uid="{00000000-0005-0000-0000-00002B600000}"/>
    <cellStyle name="40 % - Akzent4 3 2 3 5 2 3" xfId="30194" xr:uid="{00000000-0005-0000-0000-00002C600000}"/>
    <cellStyle name="40 % - Akzent4 3 2 3 5 3" xfId="12315" xr:uid="{00000000-0005-0000-0000-00002D600000}"/>
    <cellStyle name="40 % - Akzent4 3 2 3 5 3 2" xfId="35615" xr:uid="{00000000-0005-0000-0000-00002E600000}"/>
    <cellStyle name="40 % - Akzent4 3 2 3 5 4" xfId="24793" xr:uid="{00000000-0005-0000-0000-00002F600000}"/>
    <cellStyle name="40 % - Akzent4 3 2 3 6" xfId="12316" xr:uid="{00000000-0005-0000-0000-000030600000}"/>
    <cellStyle name="40 % - Akzent4 3 2 3 6 2" xfId="12317" xr:uid="{00000000-0005-0000-0000-000031600000}"/>
    <cellStyle name="40 % - Akzent4 3 2 3 6 2 2" xfId="12318" xr:uid="{00000000-0005-0000-0000-000032600000}"/>
    <cellStyle name="40 % - Akzent4 3 2 3 6 2 2 2" xfId="41689" xr:uid="{00000000-0005-0000-0000-000033600000}"/>
    <cellStyle name="40 % - Akzent4 3 2 3 6 2 3" xfId="30868" xr:uid="{00000000-0005-0000-0000-000034600000}"/>
    <cellStyle name="40 % - Akzent4 3 2 3 6 3" xfId="12319" xr:uid="{00000000-0005-0000-0000-000035600000}"/>
    <cellStyle name="40 % - Akzent4 3 2 3 6 3 2" xfId="36289" xr:uid="{00000000-0005-0000-0000-000036600000}"/>
    <cellStyle name="40 % - Akzent4 3 2 3 6 4" xfId="25467" xr:uid="{00000000-0005-0000-0000-000037600000}"/>
    <cellStyle name="40 % - Akzent4 3 2 3 7" xfId="12320" xr:uid="{00000000-0005-0000-0000-000038600000}"/>
    <cellStyle name="40 % - Akzent4 3 2 3 7 2" xfId="12321" xr:uid="{00000000-0005-0000-0000-000039600000}"/>
    <cellStyle name="40 % - Akzent4 3 2 3 7 2 2" xfId="12322" xr:uid="{00000000-0005-0000-0000-00003A600000}"/>
    <cellStyle name="40 % - Akzent4 3 2 3 7 2 2 2" xfId="42363" xr:uid="{00000000-0005-0000-0000-00003B600000}"/>
    <cellStyle name="40 % - Akzent4 3 2 3 7 2 3" xfId="31542" xr:uid="{00000000-0005-0000-0000-00003C600000}"/>
    <cellStyle name="40 % - Akzent4 3 2 3 7 3" xfId="12323" xr:uid="{00000000-0005-0000-0000-00003D600000}"/>
    <cellStyle name="40 % - Akzent4 3 2 3 7 3 2" xfId="36963" xr:uid="{00000000-0005-0000-0000-00003E600000}"/>
    <cellStyle name="40 % - Akzent4 3 2 3 7 4" xfId="26141" xr:uid="{00000000-0005-0000-0000-00003F600000}"/>
    <cellStyle name="40 % - Akzent4 3 2 3 8" xfId="12324" xr:uid="{00000000-0005-0000-0000-000040600000}"/>
    <cellStyle name="40 % - Akzent4 3 2 3 8 2" xfId="12325" xr:uid="{00000000-0005-0000-0000-000041600000}"/>
    <cellStyle name="40 % - Akzent4 3 2 3 8 2 2" xfId="12326" xr:uid="{00000000-0005-0000-0000-000042600000}"/>
    <cellStyle name="40 % - Akzent4 3 2 3 8 2 2 2" xfId="43056" xr:uid="{00000000-0005-0000-0000-000043600000}"/>
    <cellStyle name="40 % - Akzent4 3 2 3 8 2 3" xfId="32235" xr:uid="{00000000-0005-0000-0000-000044600000}"/>
    <cellStyle name="40 % - Akzent4 3 2 3 8 3" xfId="12327" xr:uid="{00000000-0005-0000-0000-000045600000}"/>
    <cellStyle name="40 % - Akzent4 3 2 3 8 3 2" xfId="37655" xr:uid="{00000000-0005-0000-0000-000046600000}"/>
    <cellStyle name="40 % - Akzent4 3 2 3 8 4" xfId="26834" xr:uid="{00000000-0005-0000-0000-000047600000}"/>
    <cellStyle name="40 % - Akzent4 3 2 3 9" xfId="12328" xr:uid="{00000000-0005-0000-0000-000048600000}"/>
    <cellStyle name="40 % - Akzent4 3 2 3 9 2" xfId="12329" xr:uid="{00000000-0005-0000-0000-000049600000}"/>
    <cellStyle name="40 % - Akzent4 3 2 3 9 2 2" xfId="38331" xr:uid="{00000000-0005-0000-0000-00004A600000}"/>
    <cellStyle name="40 % - Akzent4 3 2 3 9 3" xfId="27510" xr:uid="{00000000-0005-0000-0000-00004B600000}"/>
    <cellStyle name="40 % - Akzent4 3 2 4" xfId="12330" xr:uid="{00000000-0005-0000-0000-00004C600000}"/>
    <cellStyle name="40 % - Akzent4 3 2 4 10" xfId="12331" xr:uid="{00000000-0005-0000-0000-00004D600000}"/>
    <cellStyle name="40 % - Akzent4 3 2 4 10 2" xfId="33062" xr:uid="{00000000-0005-0000-0000-00004E600000}"/>
    <cellStyle name="40 % - Akzent4 3 2 4 11" xfId="22240" xr:uid="{00000000-0005-0000-0000-00004F600000}"/>
    <cellStyle name="40 % - Akzent4 3 2 4 2" xfId="12332" xr:uid="{00000000-0005-0000-0000-000050600000}"/>
    <cellStyle name="40 % - Akzent4 3 2 4 2 2" xfId="12333" xr:uid="{00000000-0005-0000-0000-000051600000}"/>
    <cellStyle name="40 % - Akzent4 3 2 4 2 2 2" xfId="12334" xr:uid="{00000000-0005-0000-0000-000052600000}"/>
    <cellStyle name="40 % - Akzent4 3 2 4 2 2 2 2" xfId="39140" xr:uid="{00000000-0005-0000-0000-000053600000}"/>
    <cellStyle name="40 % - Akzent4 3 2 4 2 2 3" xfId="28319" xr:uid="{00000000-0005-0000-0000-000054600000}"/>
    <cellStyle name="40 % - Akzent4 3 2 4 2 3" xfId="12335" xr:uid="{00000000-0005-0000-0000-000055600000}"/>
    <cellStyle name="40 % - Akzent4 3 2 4 2 3 2" xfId="33740" xr:uid="{00000000-0005-0000-0000-000056600000}"/>
    <cellStyle name="40 % - Akzent4 3 2 4 2 4" xfId="22918" xr:uid="{00000000-0005-0000-0000-000057600000}"/>
    <cellStyle name="40 % - Akzent4 3 2 4 3" xfId="12336" xr:uid="{00000000-0005-0000-0000-000058600000}"/>
    <cellStyle name="40 % - Akzent4 3 2 4 3 2" xfId="12337" xr:uid="{00000000-0005-0000-0000-000059600000}"/>
    <cellStyle name="40 % - Akzent4 3 2 4 3 2 2" xfId="12338" xr:uid="{00000000-0005-0000-0000-00005A600000}"/>
    <cellStyle name="40 % - Akzent4 3 2 4 3 2 2 2" xfId="39798" xr:uid="{00000000-0005-0000-0000-00005B600000}"/>
    <cellStyle name="40 % - Akzent4 3 2 4 3 2 3" xfId="28977" xr:uid="{00000000-0005-0000-0000-00005C600000}"/>
    <cellStyle name="40 % - Akzent4 3 2 4 3 3" xfId="12339" xr:uid="{00000000-0005-0000-0000-00005D600000}"/>
    <cellStyle name="40 % - Akzent4 3 2 4 3 3 2" xfId="34398" xr:uid="{00000000-0005-0000-0000-00005E600000}"/>
    <cellStyle name="40 % - Akzent4 3 2 4 3 4" xfId="23576" xr:uid="{00000000-0005-0000-0000-00005F600000}"/>
    <cellStyle name="40 % - Akzent4 3 2 4 4" xfId="12340" xr:uid="{00000000-0005-0000-0000-000060600000}"/>
    <cellStyle name="40 % - Akzent4 3 2 4 4 2" xfId="12341" xr:uid="{00000000-0005-0000-0000-000061600000}"/>
    <cellStyle name="40 % - Akzent4 3 2 4 4 2 2" xfId="12342" xr:uid="{00000000-0005-0000-0000-000062600000}"/>
    <cellStyle name="40 % - Akzent4 3 2 4 4 2 2 2" xfId="40472" xr:uid="{00000000-0005-0000-0000-000063600000}"/>
    <cellStyle name="40 % - Akzent4 3 2 4 4 2 3" xfId="29651" xr:uid="{00000000-0005-0000-0000-000064600000}"/>
    <cellStyle name="40 % - Akzent4 3 2 4 4 3" xfId="12343" xr:uid="{00000000-0005-0000-0000-000065600000}"/>
    <cellStyle name="40 % - Akzent4 3 2 4 4 3 2" xfId="35072" xr:uid="{00000000-0005-0000-0000-000066600000}"/>
    <cellStyle name="40 % - Akzent4 3 2 4 4 4" xfId="24250" xr:uid="{00000000-0005-0000-0000-000067600000}"/>
    <cellStyle name="40 % - Akzent4 3 2 4 5" xfId="12344" xr:uid="{00000000-0005-0000-0000-000068600000}"/>
    <cellStyle name="40 % - Akzent4 3 2 4 5 2" xfId="12345" xr:uid="{00000000-0005-0000-0000-000069600000}"/>
    <cellStyle name="40 % - Akzent4 3 2 4 5 2 2" xfId="12346" xr:uid="{00000000-0005-0000-0000-00006A600000}"/>
    <cellStyle name="40 % - Akzent4 3 2 4 5 2 2 2" xfId="41146" xr:uid="{00000000-0005-0000-0000-00006B600000}"/>
    <cellStyle name="40 % - Akzent4 3 2 4 5 2 3" xfId="30325" xr:uid="{00000000-0005-0000-0000-00006C600000}"/>
    <cellStyle name="40 % - Akzent4 3 2 4 5 3" xfId="12347" xr:uid="{00000000-0005-0000-0000-00006D600000}"/>
    <cellStyle name="40 % - Akzent4 3 2 4 5 3 2" xfId="35746" xr:uid="{00000000-0005-0000-0000-00006E600000}"/>
    <cellStyle name="40 % - Akzent4 3 2 4 5 4" xfId="24924" xr:uid="{00000000-0005-0000-0000-00006F600000}"/>
    <cellStyle name="40 % - Akzent4 3 2 4 6" xfId="12348" xr:uid="{00000000-0005-0000-0000-000070600000}"/>
    <cellStyle name="40 % - Akzent4 3 2 4 6 2" xfId="12349" xr:uid="{00000000-0005-0000-0000-000071600000}"/>
    <cellStyle name="40 % - Akzent4 3 2 4 6 2 2" xfId="12350" xr:uid="{00000000-0005-0000-0000-000072600000}"/>
    <cellStyle name="40 % - Akzent4 3 2 4 6 2 2 2" xfId="41820" xr:uid="{00000000-0005-0000-0000-000073600000}"/>
    <cellStyle name="40 % - Akzent4 3 2 4 6 2 3" xfId="30999" xr:uid="{00000000-0005-0000-0000-000074600000}"/>
    <cellStyle name="40 % - Akzent4 3 2 4 6 3" xfId="12351" xr:uid="{00000000-0005-0000-0000-000075600000}"/>
    <cellStyle name="40 % - Akzent4 3 2 4 6 3 2" xfId="36420" xr:uid="{00000000-0005-0000-0000-000076600000}"/>
    <cellStyle name="40 % - Akzent4 3 2 4 6 4" xfId="25598" xr:uid="{00000000-0005-0000-0000-000077600000}"/>
    <cellStyle name="40 % - Akzent4 3 2 4 7" xfId="12352" xr:uid="{00000000-0005-0000-0000-000078600000}"/>
    <cellStyle name="40 % - Akzent4 3 2 4 7 2" xfId="12353" xr:uid="{00000000-0005-0000-0000-000079600000}"/>
    <cellStyle name="40 % - Akzent4 3 2 4 7 2 2" xfId="12354" xr:uid="{00000000-0005-0000-0000-00007A600000}"/>
    <cellStyle name="40 % - Akzent4 3 2 4 7 2 2 2" xfId="42494" xr:uid="{00000000-0005-0000-0000-00007B600000}"/>
    <cellStyle name="40 % - Akzent4 3 2 4 7 2 3" xfId="31673" xr:uid="{00000000-0005-0000-0000-00007C600000}"/>
    <cellStyle name="40 % - Akzent4 3 2 4 7 3" xfId="12355" xr:uid="{00000000-0005-0000-0000-00007D600000}"/>
    <cellStyle name="40 % - Akzent4 3 2 4 7 3 2" xfId="37094" xr:uid="{00000000-0005-0000-0000-00007E600000}"/>
    <cellStyle name="40 % - Akzent4 3 2 4 7 4" xfId="26272" xr:uid="{00000000-0005-0000-0000-00007F600000}"/>
    <cellStyle name="40 % - Akzent4 3 2 4 8" xfId="12356" xr:uid="{00000000-0005-0000-0000-000080600000}"/>
    <cellStyle name="40 % - Akzent4 3 2 4 8 2" xfId="12357" xr:uid="{00000000-0005-0000-0000-000081600000}"/>
    <cellStyle name="40 % - Akzent4 3 2 4 8 2 2" xfId="12358" xr:uid="{00000000-0005-0000-0000-000082600000}"/>
    <cellStyle name="40 % - Akzent4 3 2 4 8 2 2 2" xfId="43187" xr:uid="{00000000-0005-0000-0000-000083600000}"/>
    <cellStyle name="40 % - Akzent4 3 2 4 8 2 3" xfId="32366" xr:uid="{00000000-0005-0000-0000-000084600000}"/>
    <cellStyle name="40 % - Akzent4 3 2 4 8 3" xfId="12359" xr:uid="{00000000-0005-0000-0000-000085600000}"/>
    <cellStyle name="40 % - Akzent4 3 2 4 8 3 2" xfId="37786" xr:uid="{00000000-0005-0000-0000-000086600000}"/>
    <cellStyle name="40 % - Akzent4 3 2 4 8 4" xfId="26965" xr:uid="{00000000-0005-0000-0000-000087600000}"/>
    <cellStyle name="40 % - Akzent4 3 2 4 9" xfId="12360" xr:uid="{00000000-0005-0000-0000-000088600000}"/>
    <cellStyle name="40 % - Akzent4 3 2 4 9 2" xfId="12361" xr:uid="{00000000-0005-0000-0000-000089600000}"/>
    <cellStyle name="40 % - Akzent4 3 2 4 9 2 2" xfId="38462" xr:uid="{00000000-0005-0000-0000-00008A600000}"/>
    <cellStyle name="40 % - Akzent4 3 2 4 9 3" xfId="27641" xr:uid="{00000000-0005-0000-0000-00008B600000}"/>
    <cellStyle name="40 % - Akzent4 3 2 5" xfId="12362" xr:uid="{00000000-0005-0000-0000-00008C600000}"/>
    <cellStyle name="40 % - Akzent4 3 2 5 2" xfId="12363" xr:uid="{00000000-0005-0000-0000-00008D600000}"/>
    <cellStyle name="40 % - Akzent4 3 2 5 2 2" xfId="12364" xr:uid="{00000000-0005-0000-0000-00008E600000}"/>
    <cellStyle name="40 % - Akzent4 3 2 5 2 2 2" xfId="38745" xr:uid="{00000000-0005-0000-0000-00008F600000}"/>
    <cellStyle name="40 % - Akzent4 3 2 5 2 3" xfId="27924" xr:uid="{00000000-0005-0000-0000-000090600000}"/>
    <cellStyle name="40 % - Akzent4 3 2 5 3" xfId="12365" xr:uid="{00000000-0005-0000-0000-000091600000}"/>
    <cellStyle name="40 % - Akzent4 3 2 5 3 2" xfId="33345" xr:uid="{00000000-0005-0000-0000-000092600000}"/>
    <cellStyle name="40 % - Akzent4 3 2 5 4" xfId="22523" xr:uid="{00000000-0005-0000-0000-000093600000}"/>
    <cellStyle name="40 % - Akzent4 3 2 6" xfId="12366" xr:uid="{00000000-0005-0000-0000-000094600000}"/>
    <cellStyle name="40 % - Akzent4 3 2 6 2" xfId="12367" xr:uid="{00000000-0005-0000-0000-000095600000}"/>
    <cellStyle name="40 % - Akzent4 3 2 6 2 2" xfId="12368" xr:uid="{00000000-0005-0000-0000-000096600000}"/>
    <cellStyle name="40 % - Akzent4 3 2 6 2 2 2" xfId="39403" xr:uid="{00000000-0005-0000-0000-000097600000}"/>
    <cellStyle name="40 % - Akzent4 3 2 6 2 3" xfId="28582" xr:uid="{00000000-0005-0000-0000-000098600000}"/>
    <cellStyle name="40 % - Akzent4 3 2 6 3" xfId="12369" xr:uid="{00000000-0005-0000-0000-000099600000}"/>
    <cellStyle name="40 % - Akzent4 3 2 6 3 2" xfId="34003" xr:uid="{00000000-0005-0000-0000-00009A600000}"/>
    <cellStyle name="40 % - Akzent4 3 2 6 4" xfId="23181" xr:uid="{00000000-0005-0000-0000-00009B600000}"/>
    <cellStyle name="40 % - Akzent4 3 2 7" xfId="12370" xr:uid="{00000000-0005-0000-0000-00009C600000}"/>
    <cellStyle name="40 % - Akzent4 3 2 7 2" xfId="12371" xr:uid="{00000000-0005-0000-0000-00009D600000}"/>
    <cellStyle name="40 % - Akzent4 3 2 7 2 2" xfId="12372" xr:uid="{00000000-0005-0000-0000-00009E600000}"/>
    <cellStyle name="40 % - Akzent4 3 2 7 2 2 2" xfId="40077" xr:uid="{00000000-0005-0000-0000-00009F600000}"/>
    <cellStyle name="40 % - Akzent4 3 2 7 2 3" xfId="29256" xr:uid="{00000000-0005-0000-0000-0000A0600000}"/>
    <cellStyle name="40 % - Akzent4 3 2 7 3" xfId="12373" xr:uid="{00000000-0005-0000-0000-0000A1600000}"/>
    <cellStyle name="40 % - Akzent4 3 2 7 3 2" xfId="34677" xr:uid="{00000000-0005-0000-0000-0000A2600000}"/>
    <cellStyle name="40 % - Akzent4 3 2 7 4" xfId="23855" xr:uid="{00000000-0005-0000-0000-0000A3600000}"/>
    <cellStyle name="40 % - Akzent4 3 2 8" xfId="12374" xr:uid="{00000000-0005-0000-0000-0000A4600000}"/>
    <cellStyle name="40 % - Akzent4 3 2 8 2" xfId="12375" xr:uid="{00000000-0005-0000-0000-0000A5600000}"/>
    <cellStyle name="40 % - Akzent4 3 2 8 2 2" xfId="12376" xr:uid="{00000000-0005-0000-0000-0000A6600000}"/>
    <cellStyle name="40 % - Akzent4 3 2 8 2 2 2" xfId="40751" xr:uid="{00000000-0005-0000-0000-0000A7600000}"/>
    <cellStyle name="40 % - Akzent4 3 2 8 2 3" xfId="29930" xr:uid="{00000000-0005-0000-0000-0000A8600000}"/>
    <cellStyle name="40 % - Akzent4 3 2 8 3" xfId="12377" xr:uid="{00000000-0005-0000-0000-0000A9600000}"/>
    <cellStyle name="40 % - Akzent4 3 2 8 3 2" xfId="35351" xr:uid="{00000000-0005-0000-0000-0000AA600000}"/>
    <cellStyle name="40 % - Akzent4 3 2 8 4" xfId="24529" xr:uid="{00000000-0005-0000-0000-0000AB600000}"/>
    <cellStyle name="40 % - Akzent4 3 2 9" xfId="12378" xr:uid="{00000000-0005-0000-0000-0000AC600000}"/>
    <cellStyle name="40 % - Akzent4 3 2 9 2" xfId="12379" xr:uid="{00000000-0005-0000-0000-0000AD600000}"/>
    <cellStyle name="40 % - Akzent4 3 2 9 2 2" xfId="12380" xr:uid="{00000000-0005-0000-0000-0000AE600000}"/>
    <cellStyle name="40 % - Akzent4 3 2 9 2 2 2" xfId="41425" xr:uid="{00000000-0005-0000-0000-0000AF600000}"/>
    <cellStyle name="40 % - Akzent4 3 2 9 2 3" xfId="30604" xr:uid="{00000000-0005-0000-0000-0000B0600000}"/>
    <cellStyle name="40 % - Akzent4 3 2 9 3" xfId="12381" xr:uid="{00000000-0005-0000-0000-0000B1600000}"/>
    <cellStyle name="40 % - Akzent4 3 2 9 3 2" xfId="36025" xr:uid="{00000000-0005-0000-0000-0000B2600000}"/>
    <cellStyle name="40 % - Akzent4 3 2 9 4" xfId="25203" xr:uid="{00000000-0005-0000-0000-0000B3600000}"/>
    <cellStyle name="40 % - Akzent4 3 3" xfId="12382" xr:uid="{00000000-0005-0000-0000-0000B4600000}"/>
    <cellStyle name="40 % - Akzent4 3 3 10" xfId="12383" xr:uid="{00000000-0005-0000-0000-0000B5600000}"/>
    <cellStyle name="40 % - Akzent4 3 3 10 2" xfId="12384" xr:uid="{00000000-0005-0000-0000-0000B6600000}"/>
    <cellStyle name="40 % - Akzent4 3 3 10 2 2" xfId="38134" xr:uid="{00000000-0005-0000-0000-0000B7600000}"/>
    <cellStyle name="40 % - Akzent4 3 3 10 3" xfId="27313" xr:uid="{00000000-0005-0000-0000-0000B8600000}"/>
    <cellStyle name="40 % - Akzent4 3 3 11" xfId="12385" xr:uid="{00000000-0005-0000-0000-0000B9600000}"/>
    <cellStyle name="40 % - Akzent4 3 3 11 2" xfId="32734" xr:uid="{00000000-0005-0000-0000-0000BA600000}"/>
    <cellStyle name="40 % - Akzent4 3 3 12" xfId="21912" xr:uid="{00000000-0005-0000-0000-0000BB600000}"/>
    <cellStyle name="40 % - Akzent4 3 3 2" xfId="12386" xr:uid="{00000000-0005-0000-0000-0000BC600000}"/>
    <cellStyle name="40 % - Akzent4 3 3 2 10" xfId="12387" xr:uid="{00000000-0005-0000-0000-0000BD600000}"/>
    <cellStyle name="40 % - Akzent4 3 3 2 10 2" xfId="33129" xr:uid="{00000000-0005-0000-0000-0000BE600000}"/>
    <cellStyle name="40 % - Akzent4 3 3 2 11" xfId="22307" xr:uid="{00000000-0005-0000-0000-0000BF600000}"/>
    <cellStyle name="40 % - Akzent4 3 3 2 2" xfId="12388" xr:uid="{00000000-0005-0000-0000-0000C0600000}"/>
    <cellStyle name="40 % - Akzent4 3 3 2 2 2" xfId="12389" xr:uid="{00000000-0005-0000-0000-0000C1600000}"/>
    <cellStyle name="40 % - Akzent4 3 3 2 2 2 2" xfId="12390" xr:uid="{00000000-0005-0000-0000-0000C2600000}"/>
    <cellStyle name="40 % - Akzent4 3 3 2 2 2 2 2" xfId="39207" xr:uid="{00000000-0005-0000-0000-0000C3600000}"/>
    <cellStyle name="40 % - Akzent4 3 3 2 2 2 3" xfId="28386" xr:uid="{00000000-0005-0000-0000-0000C4600000}"/>
    <cellStyle name="40 % - Akzent4 3 3 2 2 3" xfId="12391" xr:uid="{00000000-0005-0000-0000-0000C5600000}"/>
    <cellStyle name="40 % - Akzent4 3 3 2 2 3 2" xfId="33807" xr:uid="{00000000-0005-0000-0000-0000C6600000}"/>
    <cellStyle name="40 % - Akzent4 3 3 2 2 4" xfId="22985" xr:uid="{00000000-0005-0000-0000-0000C7600000}"/>
    <cellStyle name="40 % - Akzent4 3 3 2 3" xfId="12392" xr:uid="{00000000-0005-0000-0000-0000C8600000}"/>
    <cellStyle name="40 % - Akzent4 3 3 2 3 2" xfId="12393" xr:uid="{00000000-0005-0000-0000-0000C9600000}"/>
    <cellStyle name="40 % - Akzent4 3 3 2 3 2 2" xfId="12394" xr:uid="{00000000-0005-0000-0000-0000CA600000}"/>
    <cellStyle name="40 % - Akzent4 3 3 2 3 2 2 2" xfId="39865" xr:uid="{00000000-0005-0000-0000-0000CB600000}"/>
    <cellStyle name="40 % - Akzent4 3 3 2 3 2 3" xfId="29044" xr:uid="{00000000-0005-0000-0000-0000CC600000}"/>
    <cellStyle name="40 % - Akzent4 3 3 2 3 3" xfId="12395" xr:uid="{00000000-0005-0000-0000-0000CD600000}"/>
    <cellStyle name="40 % - Akzent4 3 3 2 3 3 2" xfId="34465" xr:uid="{00000000-0005-0000-0000-0000CE600000}"/>
    <cellStyle name="40 % - Akzent4 3 3 2 3 4" xfId="23643" xr:uid="{00000000-0005-0000-0000-0000CF600000}"/>
    <cellStyle name="40 % - Akzent4 3 3 2 4" xfId="12396" xr:uid="{00000000-0005-0000-0000-0000D0600000}"/>
    <cellStyle name="40 % - Akzent4 3 3 2 4 2" xfId="12397" xr:uid="{00000000-0005-0000-0000-0000D1600000}"/>
    <cellStyle name="40 % - Akzent4 3 3 2 4 2 2" xfId="12398" xr:uid="{00000000-0005-0000-0000-0000D2600000}"/>
    <cellStyle name="40 % - Akzent4 3 3 2 4 2 2 2" xfId="40539" xr:uid="{00000000-0005-0000-0000-0000D3600000}"/>
    <cellStyle name="40 % - Akzent4 3 3 2 4 2 3" xfId="29718" xr:uid="{00000000-0005-0000-0000-0000D4600000}"/>
    <cellStyle name="40 % - Akzent4 3 3 2 4 3" xfId="12399" xr:uid="{00000000-0005-0000-0000-0000D5600000}"/>
    <cellStyle name="40 % - Akzent4 3 3 2 4 3 2" xfId="35139" xr:uid="{00000000-0005-0000-0000-0000D6600000}"/>
    <cellStyle name="40 % - Akzent4 3 3 2 4 4" xfId="24317" xr:uid="{00000000-0005-0000-0000-0000D7600000}"/>
    <cellStyle name="40 % - Akzent4 3 3 2 5" xfId="12400" xr:uid="{00000000-0005-0000-0000-0000D8600000}"/>
    <cellStyle name="40 % - Akzent4 3 3 2 5 2" xfId="12401" xr:uid="{00000000-0005-0000-0000-0000D9600000}"/>
    <cellStyle name="40 % - Akzent4 3 3 2 5 2 2" xfId="12402" xr:uid="{00000000-0005-0000-0000-0000DA600000}"/>
    <cellStyle name="40 % - Akzent4 3 3 2 5 2 2 2" xfId="41213" xr:uid="{00000000-0005-0000-0000-0000DB600000}"/>
    <cellStyle name="40 % - Akzent4 3 3 2 5 2 3" xfId="30392" xr:uid="{00000000-0005-0000-0000-0000DC600000}"/>
    <cellStyle name="40 % - Akzent4 3 3 2 5 3" xfId="12403" xr:uid="{00000000-0005-0000-0000-0000DD600000}"/>
    <cellStyle name="40 % - Akzent4 3 3 2 5 3 2" xfId="35813" xr:uid="{00000000-0005-0000-0000-0000DE600000}"/>
    <cellStyle name="40 % - Akzent4 3 3 2 5 4" xfId="24991" xr:uid="{00000000-0005-0000-0000-0000DF600000}"/>
    <cellStyle name="40 % - Akzent4 3 3 2 6" xfId="12404" xr:uid="{00000000-0005-0000-0000-0000E0600000}"/>
    <cellStyle name="40 % - Akzent4 3 3 2 6 2" xfId="12405" xr:uid="{00000000-0005-0000-0000-0000E1600000}"/>
    <cellStyle name="40 % - Akzent4 3 3 2 6 2 2" xfId="12406" xr:uid="{00000000-0005-0000-0000-0000E2600000}"/>
    <cellStyle name="40 % - Akzent4 3 3 2 6 2 2 2" xfId="41887" xr:uid="{00000000-0005-0000-0000-0000E3600000}"/>
    <cellStyle name="40 % - Akzent4 3 3 2 6 2 3" xfId="31066" xr:uid="{00000000-0005-0000-0000-0000E4600000}"/>
    <cellStyle name="40 % - Akzent4 3 3 2 6 3" xfId="12407" xr:uid="{00000000-0005-0000-0000-0000E5600000}"/>
    <cellStyle name="40 % - Akzent4 3 3 2 6 3 2" xfId="36487" xr:uid="{00000000-0005-0000-0000-0000E6600000}"/>
    <cellStyle name="40 % - Akzent4 3 3 2 6 4" xfId="25665" xr:uid="{00000000-0005-0000-0000-0000E7600000}"/>
    <cellStyle name="40 % - Akzent4 3 3 2 7" xfId="12408" xr:uid="{00000000-0005-0000-0000-0000E8600000}"/>
    <cellStyle name="40 % - Akzent4 3 3 2 7 2" xfId="12409" xr:uid="{00000000-0005-0000-0000-0000E9600000}"/>
    <cellStyle name="40 % - Akzent4 3 3 2 7 2 2" xfId="12410" xr:uid="{00000000-0005-0000-0000-0000EA600000}"/>
    <cellStyle name="40 % - Akzent4 3 3 2 7 2 2 2" xfId="42561" xr:uid="{00000000-0005-0000-0000-0000EB600000}"/>
    <cellStyle name="40 % - Akzent4 3 3 2 7 2 3" xfId="31740" xr:uid="{00000000-0005-0000-0000-0000EC600000}"/>
    <cellStyle name="40 % - Akzent4 3 3 2 7 3" xfId="12411" xr:uid="{00000000-0005-0000-0000-0000ED600000}"/>
    <cellStyle name="40 % - Akzent4 3 3 2 7 3 2" xfId="37161" xr:uid="{00000000-0005-0000-0000-0000EE600000}"/>
    <cellStyle name="40 % - Akzent4 3 3 2 7 4" xfId="26339" xr:uid="{00000000-0005-0000-0000-0000EF600000}"/>
    <cellStyle name="40 % - Akzent4 3 3 2 8" xfId="12412" xr:uid="{00000000-0005-0000-0000-0000F0600000}"/>
    <cellStyle name="40 % - Akzent4 3 3 2 8 2" xfId="12413" xr:uid="{00000000-0005-0000-0000-0000F1600000}"/>
    <cellStyle name="40 % - Akzent4 3 3 2 8 2 2" xfId="12414" xr:uid="{00000000-0005-0000-0000-0000F2600000}"/>
    <cellStyle name="40 % - Akzent4 3 3 2 8 2 2 2" xfId="43254" xr:uid="{00000000-0005-0000-0000-0000F3600000}"/>
    <cellStyle name="40 % - Akzent4 3 3 2 8 2 3" xfId="32433" xr:uid="{00000000-0005-0000-0000-0000F4600000}"/>
    <cellStyle name="40 % - Akzent4 3 3 2 8 3" xfId="12415" xr:uid="{00000000-0005-0000-0000-0000F5600000}"/>
    <cellStyle name="40 % - Akzent4 3 3 2 8 3 2" xfId="37853" xr:uid="{00000000-0005-0000-0000-0000F6600000}"/>
    <cellStyle name="40 % - Akzent4 3 3 2 8 4" xfId="27032" xr:uid="{00000000-0005-0000-0000-0000F7600000}"/>
    <cellStyle name="40 % - Akzent4 3 3 2 9" xfId="12416" xr:uid="{00000000-0005-0000-0000-0000F8600000}"/>
    <cellStyle name="40 % - Akzent4 3 3 2 9 2" xfId="12417" xr:uid="{00000000-0005-0000-0000-0000F9600000}"/>
    <cellStyle name="40 % - Akzent4 3 3 2 9 2 2" xfId="38529" xr:uid="{00000000-0005-0000-0000-0000FA600000}"/>
    <cellStyle name="40 % - Akzent4 3 3 2 9 3" xfId="27708" xr:uid="{00000000-0005-0000-0000-0000FB600000}"/>
    <cellStyle name="40 % - Akzent4 3 3 3" xfId="12418" xr:uid="{00000000-0005-0000-0000-0000FC600000}"/>
    <cellStyle name="40 % - Akzent4 3 3 3 2" xfId="12419" xr:uid="{00000000-0005-0000-0000-0000FD600000}"/>
    <cellStyle name="40 % - Akzent4 3 3 3 2 2" xfId="12420" xr:uid="{00000000-0005-0000-0000-0000FE600000}"/>
    <cellStyle name="40 % - Akzent4 3 3 3 2 2 2" xfId="38812" xr:uid="{00000000-0005-0000-0000-0000FF600000}"/>
    <cellStyle name="40 % - Akzent4 3 3 3 2 3" xfId="27991" xr:uid="{00000000-0005-0000-0000-000000610000}"/>
    <cellStyle name="40 % - Akzent4 3 3 3 3" xfId="12421" xr:uid="{00000000-0005-0000-0000-000001610000}"/>
    <cellStyle name="40 % - Akzent4 3 3 3 3 2" xfId="33412" xr:uid="{00000000-0005-0000-0000-000002610000}"/>
    <cellStyle name="40 % - Akzent4 3 3 3 4" xfId="22590" xr:uid="{00000000-0005-0000-0000-000003610000}"/>
    <cellStyle name="40 % - Akzent4 3 3 4" xfId="12422" xr:uid="{00000000-0005-0000-0000-000004610000}"/>
    <cellStyle name="40 % - Akzent4 3 3 4 2" xfId="12423" xr:uid="{00000000-0005-0000-0000-000005610000}"/>
    <cellStyle name="40 % - Akzent4 3 3 4 2 2" xfId="12424" xr:uid="{00000000-0005-0000-0000-000006610000}"/>
    <cellStyle name="40 % - Akzent4 3 3 4 2 2 2" xfId="39470" xr:uid="{00000000-0005-0000-0000-000007610000}"/>
    <cellStyle name="40 % - Akzent4 3 3 4 2 3" xfId="28649" xr:uid="{00000000-0005-0000-0000-000008610000}"/>
    <cellStyle name="40 % - Akzent4 3 3 4 3" xfId="12425" xr:uid="{00000000-0005-0000-0000-000009610000}"/>
    <cellStyle name="40 % - Akzent4 3 3 4 3 2" xfId="34070" xr:uid="{00000000-0005-0000-0000-00000A610000}"/>
    <cellStyle name="40 % - Akzent4 3 3 4 4" xfId="23248" xr:uid="{00000000-0005-0000-0000-00000B610000}"/>
    <cellStyle name="40 % - Akzent4 3 3 5" xfId="12426" xr:uid="{00000000-0005-0000-0000-00000C610000}"/>
    <cellStyle name="40 % - Akzent4 3 3 5 2" xfId="12427" xr:uid="{00000000-0005-0000-0000-00000D610000}"/>
    <cellStyle name="40 % - Akzent4 3 3 5 2 2" xfId="12428" xr:uid="{00000000-0005-0000-0000-00000E610000}"/>
    <cellStyle name="40 % - Akzent4 3 3 5 2 2 2" xfId="40144" xr:uid="{00000000-0005-0000-0000-00000F610000}"/>
    <cellStyle name="40 % - Akzent4 3 3 5 2 3" xfId="29323" xr:uid="{00000000-0005-0000-0000-000010610000}"/>
    <cellStyle name="40 % - Akzent4 3 3 5 3" xfId="12429" xr:uid="{00000000-0005-0000-0000-000011610000}"/>
    <cellStyle name="40 % - Akzent4 3 3 5 3 2" xfId="34744" xr:uid="{00000000-0005-0000-0000-000012610000}"/>
    <cellStyle name="40 % - Akzent4 3 3 5 4" xfId="23922" xr:uid="{00000000-0005-0000-0000-000013610000}"/>
    <cellStyle name="40 % - Akzent4 3 3 6" xfId="12430" xr:uid="{00000000-0005-0000-0000-000014610000}"/>
    <cellStyle name="40 % - Akzent4 3 3 6 2" xfId="12431" xr:uid="{00000000-0005-0000-0000-000015610000}"/>
    <cellStyle name="40 % - Akzent4 3 3 6 2 2" xfId="12432" xr:uid="{00000000-0005-0000-0000-000016610000}"/>
    <cellStyle name="40 % - Akzent4 3 3 6 2 2 2" xfId="40818" xr:uid="{00000000-0005-0000-0000-000017610000}"/>
    <cellStyle name="40 % - Akzent4 3 3 6 2 3" xfId="29997" xr:uid="{00000000-0005-0000-0000-000018610000}"/>
    <cellStyle name="40 % - Akzent4 3 3 6 3" xfId="12433" xr:uid="{00000000-0005-0000-0000-000019610000}"/>
    <cellStyle name="40 % - Akzent4 3 3 6 3 2" xfId="35418" xr:uid="{00000000-0005-0000-0000-00001A610000}"/>
    <cellStyle name="40 % - Akzent4 3 3 6 4" xfId="24596" xr:uid="{00000000-0005-0000-0000-00001B610000}"/>
    <cellStyle name="40 % - Akzent4 3 3 7" xfId="12434" xr:uid="{00000000-0005-0000-0000-00001C610000}"/>
    <cellStyle name="40 % - Akzent4 3 3 7 2" xfId="12435" xr:uid="{00000000-0005-0000-0000-00001D610000}"/>
    <cellStyle name="40 % - Akzent4 3 3 7 2 2" xfId="12436" xr:uid="{00000000-0005-0000-0000-00001E610000}"/>
    <cellStyle name="40 % - Akzent4 3 3 7 2 2 2" xfId="41492" xr:uid="{00000000-0005-0000-0000-00001F610000}"/>
    <cellStyle name="40 % - Akzent4 3 3 7 2 3" xfId="30671" xr:uid="{00000000-0005-0000-0000-000020610000}"/>
    <cellStyle name="40 % - Akzent4 3 3 7 3" xfId="12437" xr:uid="{00000000-0005-0000-0000-000021610000}"/>
    <cellStyle name="40 % - Akzent4 3 3 7 3 2" xfId="36092" xr:uid="{00000000-0005-0000-0000-000022610000}"/>
    <cellStyle name="40 % - Akzent4 3 3 7 4" xfId="25270" xr:uid="{00000000-0005-0000-0000-000023610000}"/>
    <cellStyle name="40 % - Akzent4 3 3 8" xfId="12438" xr:uid="{00000000-0005-0000-0000-000024610000}"/>
    <cellStyle name="40 % - Akzent4 3 3 8 2" xfId="12439" xr:uid="{00000000-0005-0000-0000-000025610000}"/>
    <cellStyle name="40 % - Akzent4 3 3 8 2 2" xfId="12440" xr:uid="{00000000-0005-0000-0000-000026610000}"/>
    <cellStyle name="40 % - Akzent4 3 3 8 2 2 2" xfId="42166" xr:uid="{00000000-0005-0000-0000-000027610000}"/>
    <cellStyle name="40 % - Akzent4 3 3 8 2 3" xfId="31345" xr:uid="{00000000-0005-0000-0000-000028610000}"/>
    <cellStyle name="40 % - Akzent4 3 3 8 3" xfId="12441" xr:uid="{00000000-0005-0000-0000-000029610000}"/>
    <cellStyle name="40 % - Akzent4 3 3 8 3 2" xfId="36766" xr:uid="{00000000-0005-0000-0000-00002A610000}"/>
    <cellStyle name="40 % - Akzent4 3 3 8 4" xfId="25944" xr:uid="{00000000-0005-0000-0000-00002B610000}"/>
    <cellStyle name="40 % - Akzent4 3 3 9" xfId="12442" xr:uid="{00000000-0005-0000-0000-00002C610000}"/>
    <cellStyle name="40 % - Akzent4 3 3 9 2" xfId="12443" xr:uid="{00000000-0005-0000-0000-00002D610000}"/>
    <cellStyle name="40 % - Akzent4 3 3 9 2 2" xfId="12444" xr:uid="{00000000-0005-0000-0000-00002E610000}"/>
    <cellStyle name="40 % - Akzent4 3 3 9 2 2 2" xfId="42859" xr:uid="{00000000-0005-0000-0000-00002F610000}"/>
    <cellStyle name="40 % - Akzent4 3 3 9 2 3" xfId="32038" xr:uid="{00000000-0005-0000-0000-000030610000}"/>
    <cellStyle name="40 % - Akzent4 3 3 9 3" xfId="12445" xr:uid="{00000000-0005-0000-0000-000031610000}"/>
    <cellStyle name="40 % - Akzent4 3 3 9 3 2" xfId="37458" xr:uid="{00000000-0005-0000-0000-000032610000}"/>
    <cellStyle name="40 % - Akzent4 3 3 9 4" xfId="26637" xr:uid="{00000000-0005-0000-0000-000033610000}"/>
    <cellStyle name="40 % - Akzent4 3 4" xfId="12446" xr:uid="{00000000-0005-0000-0000-000034610000}"/>
    <cellStyle name="40 % - Akzent4 3 4 10" xfId="12447" xr:uid="{00000000-0005-0000-0000-000035610000}"/>
    <cellStyle name="40 % - Akzent4 3 4 10 2" xfId="32866" xr:uid="{00000000-0005-0000-0000-000036610000}"/>
    <cellStyle name="40 % - Akzent4 3 4 11" xfId="22044" xr:uid="{00000000-0005-0000-0000-000037610000}"/>
    <cellStyle name="40 % - Akzent4 3 4 2" xfId="12448" xr:uid="{00000000-0005-0000-0000-000038610000}"/>
    <cellStyle name="40 % - Akzent4 3 4 2 2" xfId="12449" xr:uid="{00000000-0005-0000-0000-000039610000}"/>
    <cellStyle name="40 % - Akzent4 3 4 2 2 2" xfId="12450" xr:uid="{00000000-0005-0000-0000-00003A610000}"/>
    <cellStyle name="40 % - Akzent4 3 4 2 2 2 2" xfId="38944" xr:uid="{00000000-0005-0000-0000-00003B610000}"/>
    <cellStyle name="40 % - Akzent4 3 4 2 2 3" xfId="28123" xr:uid="{00000000-0005-0000-0000-00003C610000}"/>
    <cellStyle name="40 % - Akzent4 3 4 2 3" xfId="12451" xr:uid="{00000000-0005-0000-0000-00003D610000}"/>
    <cellStyle name="40 % - Akzent4 3 4 2 3 2" xfId="33544" xr:uid="{00000000-0005-0000-0000-00003E610000}"/>
    <cellStyle name="40 % - Akzent4 3 4 2 4" xfId="22722" xr:uid="{00000000-0005-0000-0000-00003F610000}"/>
    <cellStyle name="40 % - Akzent4 3 4 3" xfId="12452" xr:uid="{00000000-0005-0000-0000-000040610000}"/>
    <cellStyle name="40 % - Akzent4 3 4 3 2" xfId="12453" xr:uid="{00000000-0005-0000-0000-000041610000}"/>
    <cellStyle name="40 % - Akzent4 3 4 3 2 2" xfId="12454" xr:uid="{00000000-0005-0000-0000-000042610000}"/>
    <cellStyle name="40 % - Akzent4 3 4 3 2 2 2" xfId="39602" xr:uid="{00000000-0005-0000-0000-000043610000}"/>
    <cellStyle name="40 % - Akzent4 3 4 3 2 3" xfId="28781" xr:uid="{00000000-0005-0000-0000-000044610000}"/>
    <cellStyle name="40 % - Akzent4 3 4 3 3" xfId="12455" xr:uid="{00000000-0005-0000-0000-000045610000}"/>
    <cellStyle name="40 % - Akzent4 3 4 3 3 2" xfId="34202" xr:uid="{00000000-0005-0000-0000-000046610000}"/>
    <cellStyle name="40 % - Akzent4 3 4 3 4" xfId="23380" xr:uid="{00000000-0005-0000-0000-000047610000}"/>
    <cellStyle name="40 % - Akzent4 3 4 4" xfId="12456" xr:uid="{00000000-0005-0000-0000-000048610000}"/>
    <cellStyle name="40 % - Akzent4 3 4 4 2" xfId="12457" xr:uid="{00000000-0005-0000-0000-000049610000}"/>
    <cellStyle name="40 % - Akzent4 3 4 4 2 2" xfId="12458" xr:uid="{00000000-0005-0000-0000-00004A610000}"/>
    <cellStyle name="40 % - Akzent4 3 4 4 2 2 2" xfId="40276" xr:uid="{00000000-0005-0000-0000-00004B610000}"/>
    <cellStyle name="40 % - Akzent4 3 4 4 2 3" xfId="29455" xr:uid="{00000000-0005-0000-0000-00004C610000}"/>
    <cellStyle name="40 % - Akzent4 3 4 4 3" xfId="12459" xr:uid="{00000000-0005-0000-0000-00004D610000}"/>
    <cellStyle name="40 % - Akzent4 3 4 4 3 2" xfId="34876" xr:uid="{00000000-0005-0000-0000-00004E610000}"/>
    <cellStyle name="40 % - Akzent4 3 4 4 4" xfId="24054" xr:uid="{00000000-0005-0000-0000-00004F610000}"/>
    <cellStyle name="40 % - Akzent4 3 4 5" xfId="12460" xr:uid="{00000000-0005-0000-0000-000050610000}"/>
    <cellStyle name="40 % - Akzent4 3 4 5 2" xfId="12461" xr:uid="{00000000-0005-0000-0000-000051610000}"/>
    <cellStyle name="40 % - Akzent4 3 4 5 2 2" xfId="12462" xr:uid="{00000000-0005-0000-0000-000052610000}"/>
    <cellStyle name="40 % - Akzent4 3 4 5 2 2 2" xfId="40950" xr:uid="{00000000-0005-0000-0000-000053610000}"/>
    <cellStyle name="40 % - Akzent4 3 4 5 2 3" xfId="30129" xr:uid="{00000000-0005-0000-0000-000054610000}"/>
    <cellStyle name="40 % - Akzent4 3 4 5 3" xfId="12463" xr:uid="{00000000-0005-0000-0000-000055610000}"/>
    <cellStyle name="40 % - Akzent4 3 4 5 3 2" xfId="35550" xr:uid="{00000000-0005-0000-0000-000056610000}"/>
    <cellStyle name="40 % - Akzent4 3 4 5 4" xfId="24728" xr:uid="{00000000-0005-0000-0000-000057610000}"/>
    <cellStyle name="40 % - Akzent4 3 4 6" xfId="12464" xr:uid="{00000000-0005-0000-0000-000058610000}"/>
    <cellStyle name="40 % - Akzent4 3 4 6 2" xfId="12465" xr:uid="{00000000-0005-0000-0000-000059610000}"/>
    <cellStyle name="40 % - Akzent4 3 4 6 2 2" xfId="12466" xr:uid="{00000000-0005-0000-0000-00005A610000}"/>
    <cellStyle name="40 % - Akzent4 3 4 6 2 2 2" xfId="41624" xr:uid="{00000000-0005-0000-0000-00005B610000}"/>
    <cellStyle name="40 % - Akzent4 3 4 6 2 3" xfId="30803" xr:uid="{00000000-0005-0000-0000-00005C610000}"/>
    <cellStyle name="40 % - Akzent4 3 4 6 3" xfId="12467" xr:uid="{00000000-0005-0000-0000-00005D610000}"/>
    <cellStyle name="40 % - Akzent4 3 4 6 3 2" xfId="36224" xr:uid="{00000000-0005-0000-0000-00005E610000}"/>
    <cellStyle name="40 % - Akzent4 3 4 6 4" xfId="25402" xr:uid="{00000000-0005-0000-0000-00005F610000}"/>
    <cellStyle name="40 % - Akzent4 3 4 7" xfId="12468" xr:uid="{00000000-0005-0000-0000-000060610000}"/>
    <cellStyle name="40 % - Akzent4 3 4 7 2" xfId="12469" xr:uid="{00000000-0005-0000-0000-000061610000}"/>
    <cellStyle name="40 % - Akzent4 3 4 7 2 2" xfId="12470" xr:uid="{00000000-0005-0000-0000-000062610000}"/>
    <cellStyle name="40 % - Akzent4 3 4 7 2 2 2" xfId="42298" xr:uid="{00000000-0005-0000-0000-000063610000}"/>
    <cellStyle name="40 % - Akzent4 3 4 7 2 3" xfId="31477" xr:uid="{00000000-0005-0000-0000-000064610000}"/>
    <cellStyle name="40 % - Akzent4 3 4 7 3" xfId="12471" xr:uid="{00000000-0005-0000-0000-000065610000}"/>
    <cellStyle name="40 % - Akzent4 3 4 7 3 2" xfId="36898" xr:uid="{00000000-0005-0000-0000-000066610000}"/>
    <cellStyle name="40 % - Akzent4 3 4 7 4" xfId="26076" xr:uid="{00000000-0005-0000-0000-000067610000}"/>
    <cellStyle name="40 % - Akzent4 3 4 8" xfId="12472" xr:uid="{00000000-0005-0000-0000-000068610000}"/>
    <cellStyle name="40 % - Akzent4 3 4 8 2" xfId="12473" xr:uid="{00000000-0005-0000-0000-000069610000}"/>
    <cellStyle name="40 % - Akzent4 3 4 8 2 2" xfId="12474" xr:uid="{00000000-0005-0000-0000-00006A610000}"/>
    <cellStyle name="40 % - Akzent4 3 4 8 2 2 2" xfId="42991" xr:uid="{00000000-0005-0000-0000-00006B610000}"/>
    <cellStyle name="40 % - Akzent4 3 4 8 2 3" xfId="32170" xr:uid="{00000000-0005-0000-0000-00006C610000}"/>
    <cellStyle name="40 % - Akzent4 3 4 8 3" xfId="12475" xr:uid="{00000000-0005-0000-0000-00006D610000}"/>
    <cellStyle name="40 % - Akzent4 3 4 8 3 2" xfId="37590" xr:uid="{00000000-0005-0000-0000-00006E610000}"/>
    <cellStyle name="40 % - Akzent4 3 4 8 4" xfId="26769" xr:uid="{00000000-0005-0000-0000-00006F610000}"/>
    <cellStyle name="40 % - Akzent4 3 4 9" xfId="12476" xr:uid="{00000000-0005-0000-0000-000070610000}"/>
    <cellStyle name="40 % - Akzent4 3 4 9 2" xfId="12477" xr:uid="{00000000-0005-0000-0000-000071610000}"/>
    <cellStyle name="40 % - Akzent4 3 4 9 2 2" xfId="38266" xr:uid="{00000000-0005-0000-0000-000072610000}"/>
    <cellStyle name="40 % - Akzent4 3 4 9 3" xfId="27445" xr:uid="{00000000-0005-0000-0000-000073610000}"/>
    <cellStyle name="40 % - Akzent4 3 5" xfId="12478" xr:uid="{00000000-0005-0000-0000-000074610000}"/>
    <cellStyle name="40 % - Akzent4 3 5 10" xfId="12479" xr:uid="{00000000-0005-0000-0000-000075610000}"/>
    <cellStyle name="40 % - Akzent4 3 5 10 2" xfId="32997" xr:uid="{00000000-0005-0000-0000-000076610000}"/>
    <cellStyle name="40 % - Akzent4 3 5 11" xfId="22175" xr:uid="{00000000-0005-0000-0000-000077610000}"/>
    <cellStyle name="40 % - Akzent4 3 5 2" xfId="12480" xr:uid="{00000000-0005-0000-0000-000078610000}"/>
    <cellStyle name="40 % - Akzent4 3 5 2 2" xfId="12481" xr:uid="{00000000-0005-0000-0000-000079610000}"/>
    <cellStyle name="40 % - Akzent4 3 5 2 2 2" xfId="12482" xr:uid="{00000000-0005-0000-0000-00007A610000}"/>
    <cellStyle name="40 % - Akzent4 3 5 2 2 2 2" xfId="39075" xr:uid="{00000000-0005-0000-0000-00007B610000}"/>
    <cellStyle name="40 % - Akzent4 3 5 2 2 3" xfId="28254" xr:uid="{00000000-0005-0000-0000-00007C610000}"/>
    <cellStyle name="40 % - Akzent4 3 5 2 3" xfId="12483" xr:uid="{00000000-0005-0000-0000-00007D610000}"/>
    <cellStyle name="40 % - Akzent4 3 5 2 3 2" xfId="33675" xr:uid="{00000000-0005-0000-0000-00007E610000}"/>
    <cellStyle name="40 % - Akzent4 3 5 2 4" xfId="22853" xr:uid="{00000000-0005-0000-0000-00007F610000}"/>
    <cellStyle name="40 % - Akzent4 3 5 3" xfId="12484" xr:uid="{00000000-0005-0000-0000-000080610000}"/>
    <cellStyle name="40 % - Akzent4 3 5 3 2" xfId="12485" xr:uid="{00000000-0005-0000-0000-000081610000}"/>
    <cellStyle name="40 % - Akzent4 3 5 3 2 2" xfId="12486" xr:uid="{00000000-0005-0000-0000-000082610000}"/>
    <cellStyle name="40 % - Akzent4 3 5 3 2 2 2" xfId="39733" xr:uid="{00000000-0005-0000-0000-000083610000}"/>
    <cellStyle name="40 % - Akzent4 3 5 3 2 3" xfId="28912" xr:uid="{00000000-0005-0000-0000-000084610000}"/>
    <cellStyle name="40 % - Akzent4 3 5 3 3" xfId="12487" xr:uid="{00000000-0005-0000-0000-000085610000}"/>
    <cellStyle name="40 % - Akzent4 3 5 3 3 2" xfId="34333" xr:uid="{00000000-0005-0000-0000-000086610000}"/>
    <cellStyle name="40 % - Akzent4 3 5 3 4" xfId="23511" xr:uid="{00000000-0005-0000-0000-000087610000}"/>
    <cellStyle name="40 % - Akzent4 3 5 4" xfId="12488" xr:uid="{00000000-0005-0000-0000-000088610000}"/>
    <cellStyle name="40 % - Akzent4 3 5 4 2" xfId="12489" xr:uid="{00000000-0005-0000-0000-000089610000}"/>
    <cellStyle name="40 % - Akzent4 3 5 4 2 2" xfId="12490" xr:uid="{00000000-0005-0000-0000-00008A610000}"/>
    <cellStyle name="40 % - Akzent4 3 5 4 2 2 2" xfId="40407" xr:uid="{00000000-0005-0000-0000-00008B610000}"/>
    <cellStyle name="40 % - Akzent4 3 5 4 2 3" xfId="29586" xr:uid="{00000000-0005-0000-0000-00008C610000}"/>
    <cellStyle name="40 % - Akzent4 3 5 4 3" xfId="12491" xr:uid="{00000000-0005-0000-0000-00008D610000}"/>
    <cellStyle name="40 % - Akzent4 3 5 4 3 2" xfId="35007" xr:uid="{00000000-0005-0000-0000-00008E610000}"/>
    <cellStyle name="40 % - Akzent4 3 5 4 4" xfId="24185" xr:uid="{00000000-0005-0000-0000-00008F610000}"/>
    <cellStyle name="40 % - Akzent4 3 5 5" xfId="12492" xr:uid="{00000000-0005-0000-0000-000090610000}"/>
    <cellStyle name="40 % - Akzent4 3 5 5 2" xfId="12493" xr:uid="{00000000-0005-0000-0000-000091610000}"/>
    <cellStyle name="40 % - Akzent4 3 5 5 2 2" xfId="12494" xr:uid="{00000000-0005-0000-0000-000092610000}"/>
    <cellStyle name="40 % - Akzent4 3 5 5 2 2 2" xfId="41081" xr:uid="{00000000-0005-0000-0000-000093610000}"/>
    <cellStyle name="40 % - Akzent4 3 5 5 2 3" xfId="30260" xr:uid="{00000000-0005-0000-0000-000094610000}"/>
    <cellStyle name="40 % - Akzent4 3 5 5 3" xfId="12495" xr:uid="{00000000-0005-0000-0000-000095610000}"/>
    <cellStyle name="40 % - Akzent4 3 5 5 3 2" xfId="35681" xr:uid="{00000000-0005-0000-0000-000096610000}"/>
    <cellStyle name="40 % - Akzent4 3 5 5 4" xfId="24859" xr:uid="{00000000-0005-0000-0000-000097610000}"/>
    <cellStyle name="40 % - Akzent4 3 5 6" xfId="12496" xr:uid="{00000000-0005-0000-0000-000098610000}"/>
    <cellStyle name="40 % - Akzent4 3 5 6 2" xfId="12497" xr:uid="{00000000-0005-0000-0000-000099610000}"/>
    <cellStyle name="40 % - Akzent4 3 5 6 2 2" xfId="12498" xr:uid="{00000000-0005-0000-0000-00009A610000}"/>
    <cellStyle name="40 % - Akzent4 3 5 6 2 2 2" xfId="41755" xr:uid="{00000000-0005-0000-0000-00009B610000}"/>
    <cellStyle name="40 % - Akzent4 3 5 6 2 3" xfId="30934" xr:uid="{00000000-0005-0000-0000-00009C610000}"/>
    <cellStyle name="40 % - Akzent4 3 5 6 3" xfId="12499" xr:uid="{00000000-0005-0000-0000-00009D610000}"/>
    <cellStyle name="40 % - Akzent4 3 5 6 3 2" xfId="36355" xr:uid="{00000000-0005-0000-0000-00009E610000}"/>
    <cellStyle name="40 % - Akzent4 3 5 6 4" xfId="25533" xr:uid="{00000000-0005-0000-0000-00009F610000}"/>
    <cellStyle name="40 % - Akzent4 3 5 7" xfId="12500" xr:uid="{00000000-0005-0000-0000-0000A0610000}"/>
    <cellStyle name="40 % - Akzent4 3 5 7 2" xfId="12501" xr:uid="{00000000-0005-0000-0000-0000A1610000}"/>
    <cellStyle name="40 % - Akzent4 3 5 7 2 2" xfId="12502" xr:uid="{00000000-0005-0000-0000-0000A2610000}"/>
    <cellStyle name="40 % - Akzent4 3 5 7 2 2 2" xfId="42429" xr:uid="{00000000-0005-0000-0000-0000A3610000}"/>
    <cellStyle name="40 % - Akzent4 3 5 7 2 3" xfId="31608" xr:uid="{00000000-0005-0000-0000-0000A4610000}"/>
    <cellStyle name="40 % - Akzent4 3 5 7 3" xfId="12503" xr:uid="{00000000-0005-0000-0000-0000A5610000}"/>
    <cellStyle name="40 % - Akzent4 3 5 7 3 2" xfId="37029" xr:uid="{00000000-0005-0000-0000-0000A6610000}"/>
    <cellStyle name="40 % - Akzent4 3 5 7 4" xfId="26207" xr:uid="{00000000-0005-0000-0000-0000A7610000}"/>
    <cellStyle name="40 % - Akzent4 3 5 8" xfId="12504" xr:uid="{00000000-0005-0000-0000-0000A8610000}"/>
    <cellStyle name="40 % - Akzent4 3 5 8 2" xfId="12505" xr:uid="{00000000-0005-0000-0000-0000A9610000}"/>
    <cellStyle name="40 % - Akzent4 3 5 8 2 2" xfId="12506" xr:uid="{00000000-0005-0000-0000-0000AA610000}"/>
    <cellStyle name="40 % - Akzent4 3 5 8 2 2 2" xfId="43122" xr:uid="{00000000-0005-0000-0000-0000AB610000}"/>
    <cellStyle name="40 % - Akzent4 3 5 8 2 3" xfId="32301" xr:uid="{00000000-0005-0000-0000-0000AC610000}"/>
    <cellStyle name="40 % - Akzent4 3 5 8 3" xfId="12507" xr:uid="{00000000-0005-0000-0000-0000AD610000}"/>
    <cellStyle name="40 % - Akzent4 3 5 8 3 2" xfId="37721" xr:uid="{00000000-0005-0000-0000-0000AE610000}"/>
    <cellStyle name="40 % - Akzent4 3 5 8 4" xfId="26900" xr:uid="{00000000-0005-0000-0000-0000AF610000}"/>
    <cellStyle name="40 % - Akzent4 3 5 9" xfId="12508" xr:uid="{00000000-0005-0000-0000-0000B0610000}"/>
    <cellStyle name="40 % - Akzent4 3 5 9 2" xfId="12509" xr:uid="{00000000-0005-0000-0000-0000B1610000}"/>
    <cellStyle name="40 % - Akzent4 3 5 9 2 2" xfId="38397" xr:uid="{00000000-0005-0000-0000-0000B2610000}"/>
    <cellStyle name="40 % - Akzent4 3 5 9 3" xfId="27576" xr:uid="{00000000-0005-0000-0000-0000B3610000}"/>
    <cellStyle name="40 % - Akzent4 3 6" xfId="12510" xr:uid="{00000000-0005-0000-0000-0000B4610000}"/>
    <cellStyle name="40 % - Akzent4 3 6 2" xfId="12511" xr:uid="{00000000-0005-0000-0000-0000B5610000}"/>
    <cellStyle name="40 % - Akzent4 3 6 2 2" xfId="12512" xr:uid="{00000000-0005-0000-0000-0000B6610000}"/>
    <cellStyle name="40 % - Akzent4 3 6 2 2 2" xfId="38680" xr:uid="{00000000-0005-0000-0000-0000B7610000}"/>
    <cellStyle name="40 % - Akzent4 3 6 2 3" xfId="27859" xr:uid="{00000000-0005-0000-0000-0000B8610000}"/>
    <cellStyle name="40 % - Akzent4 3 6 3" xfId="12513" xr:uid="{00000000-0005-0000-0000-0000B9610000}"/>
    <cellStyle name="40 % - Akzent4 3 6 3 2" xfId="33280" xr:uid="{00000000-0005-0000-0000-0000BA610000}"/>
    <cellStyle name="40 % - Akzent4 3 6 4" xfId="22458" xr:uid="{00000000-0005-0000-0000-0000BB610000}"/>
    <cellStyle name="40 % - Akzent4 3 7" xfId="12514" xr:uid="{00000000-0005-0000-0000-0000BC610000}"/>
    <cellStyle name="40 % - Akzent4 3 7 2" xfId="12515" xr:uid="{00000000-0005-0000-0000-0000BD610000}"/>
    <cellStyle name="40 % - Akzent4 3 7 2 2" xfId="12516" xr:uid="{00000000-0005-0000-0000-0000BE610000}"/>
    <cellStyle name="40 % - Akzent4 3 7 2 2 2" xfId="39338" xr:uid="{00000000-0005-0000-0000-0000BF610000}"/>
    <cellStyle name="40 % - Akzent4 3 7 2 3" xfId="28517" xr:uid="{00000000-0005-0000-0000-0000C0610000}"/>
    <cellStyle name="40 % - Akzent4 3 7 3" xfId="12517" xr:uid="{00000000-0005-0000-0000-0000C1610000}"/>
    <cellStyle name="40 % - Akzent4 3 7 3 2" xfId="33938" xr:uid="{00000000-0005-0000-0000-0000C2610000}"/>
    <cellStyle name="40 % - Akzent4 3 7 4" xfId="23116" xr:uid="{00000000-0005-0000-0000-0000C3610000}"/>
    <cellStyle name="40 % - Akzent4 3 8" xfId="12518" xr:uid="{00000000-0005-0000-0000-0000C4610000}"/>
    <cellStyle name="40 % - Akzent4 3 8 2" xfId="12519" xr:uid="{00000000-0005-0000-0000-0000C5610000}"/>
    <cellStyle name="40 % - Akzent4 3 8 2 2" xfId="12520" xr:uid="{00000000-0005-0000-0000-0000C6610000}"/>
    <cellStyle name="40 % - Akzent4 3 8 2 2 2" xfId="40014" xr:uid="{00000000-0005-0000-0000-0000C7610000}"/>
    <cellStyle name="40 % - Akzent4 3 8 2 3" xfId="29193" xr:uid="{00000000-0005-0000-0000-0000C8610000}"/>
    <cellStyle name="40 % - Akzent4 3 8 3" xfId="12521" xr:uid="{00000000-0005-0000-0000-0000C9610000}"/>
    <cellStyle name="40 % - Akzent4 3 8 3 2" xfId="34614" xr:uid="{00000000-0005-0000-0000-0000CA610000}"/>
    <cellStyle name="40 % - Akzent4 3 8 4" xfId="23792" xr:uid="{00000000-0005-0000-0000-0000CB610000}"/>
    <cellStyle name="40 % - Akzent4 3 9" xfId="12522" xr:uid="{00000000-0005-0000-0000-0000CC610000}"/>
    <cellStyle name="40 % - Akzent4 3 9 2" xfId="12523" xr:uid="{00000000-0005-0000-0000-0000CD610000}"/>
    <cellStyle name="40 % - Akzent4 3 9 2 2" xfId="12524" xr:uid="{00000000-0005-0000-0000-0000CE610000}"/>
    <cellStyle name="40 % - Akzent4 3 9 2 2 2" xfId="40686" xr:uid="{00000000-0005-0000-0000-0000CF610000}"/>
    <cellStyle name="40 % - Akzent4 3 9 2 3" xfId="29865" xr:uid="{00000000-0005-0000-0000-0000D0610000}"/>
    <cellStyle name="40 % - Akzent4 3 9 3" xfId="12525" xr:uid="{00000000-0005-0000-0000-0000D1610000}"/>
    <cellStyle name="40 % - Akzent4 3 9 3 2" xfId="35286" xr:uid="{00000000-0005-0000-0000-0000D2610000}"/>
    <cellStyle name="40 % - Akzent4 3 9 4" xfId="24464" xr:uid="{00000000-0005-0000-0000-0000D3610000}"/>
    <cellStyle name="40 % - Akzent4 4" xfId="12526" xr:uid="{00000000-0005-0000-0000-0000D4610000}"/>
    <cellStyle name="40 % - Akzent4 4 10" xfId="12527" xr:uid="{00000000-0005-0000-0000-0000D5610000}"/>
    <cellStyle name="40 % - Akzent4 4 10 2" xfId="12528" xr:uid="{00000000-0005-0000-0000-0000D6610000}"/>
    <cellStyle name="40 % - Akzent4 4 10 2 2" xfId="12529" xr:uid="{00000000-0005-0000-0000-0000D7610000}"/>
    <cellStyle name="40 % - Akzent4 4 10 2 2 2" xfId="42066" xr:uid="{00000000-0005-0000-0000-0000D8610000}"/>
    <cellStyle name="40 % - Akzent4 4 10 2 3" xfId="31245" xr:uid="{00000000-0005-0000-0000-0000D9610000}"/>
    <cellStyle name="40 % - Akzent4 4 10 3" xfId="12530" xr:uid="{00000000-0005-0000-0000-0000DA610000}"/>
    <cellStyle name="40 % - Akzent4 4 10 3 2" xfId="36666" xr:uid="{00000000-0005-0000-0000-0000DB610000}"/>
    <cellStyle name="40 % - Akzent4 4 10 4" xfId="25844" xr:uid="{00000000-0005-0000-0000-0000DC610000}"/>
    <cellStyle name="40 % - Akzent4 4 11" xfId="12531" xr:uid="{00000000-0005-0000-0000-0000DD610000}"/>
    <cellStyle name="40 % - Akzent4 4 11 2" xfId="12532" xr:uid="{00000000-0005-0000-0000-0000DE610000}"/>
    <cellStyle name="40 % - Akzent4 4 11 2 2" xfId="12533" xr:uid="{00000000-0005-0000-0000-0000DF610000}"/>
    <cellStyle name="40 % - Akzent4 4 11 2 2 2" xfId="42759" xr:uid="{00000000-0005-0000-0000-0000E0610000}"/>
    <cellStyle name="40 % - Akzent4 4 11 2 3" xfId="31938" xr:uid="{00000000-0005-0000-0000-0000E1610000}"/>
    <cellStyle name="40 % - Akzent4 4 11 3" xfId="12534" xr:uid="{00000000-0005-0000-0000-0000E2610000}"/>
    <cellStyle name="40 % - Akzent4 4 11 3 2" xfId="37358" xr:uid="{00000000-0005-0000-0000-0000E3610000}"/>
    <cellStyle name="40 % - Akzent4 4 11 4" xfId="26537" xr:uid="{00000000-0005-0000-0000-0000E4610000}"/>
    <cellStyle name="40 % - Akzent4 4 12" xfId="12535" xr:uid="{00000000-0005-0000-0000-0000E5610000}"/>
    <cellStyle name="40 % - Akzent4 4 12 2" xfId="12536" xr:uid="{00000000-0005-0000-0000-0000E6610000}"/>
    <cellStyle name="40 % - Akzent4 4 12 2 2" xfId="38034" xr:uid="{00000000-0005-0000-0000-0000E7610000}"/>
    <cellStyle name="40 % - Akzent4 4 12 3" xfId="27213" xr:uid="{00000000-0005-0000-0000-0000E8610000}"/>
    <cellStyle name="40 % - Akzent4 4 13" xfId="12537" xr:uid="{00000000-0005-0000-0000-0000E9610000}"/>
    <cellStyle name="40 % - Akzent4 4 13 2" xfId="32634" xr:uid="{00000000-0005-0000-0000-0000EA610000}"/>
    <cellStyle name="40 % - Akzent4 4 14" xfId="21812" xr:uid="{00000000-0005-0000-0000-0000EB610000}"/>
    <cellStyle name="40 % - Akzent4 4 2" xfId="12538" xr:uid="{00000000-0005-0000-0000-0000EC610000}"/>
    <cellStyle name="40 % - Akzent4 4 2 10" xfId="12539" xr:uid="{00000000-0005-0000-0000-0000ED610000}"/>
    <cellStyle name="40 % - Akzent4 4 2 10 2" xfId="12540" xr:uid="{00000000-0005-0000-0000-0000EE610000}"/>
    <cellStyle name="40 % - Akzent4 4 2 10 2 2" xfId="38166" xr:uid="{00000000-0005-0000-0000-0000EF610000}"/>
    <cellStyle name="40 % - Akzent4 4 2 10 3" xfId="27345" xr:uid="{00000000-0005-0000-0000-0000F0610000}"/>
    <cellStyle name="40 % - Akzent4 4 2 11" xfId="12541" xr:uid="{00000000-0005-0000-0000-0000F1610000}"/>
    <cellStyle name="40 % - Akzent4 4 2 11 2" xfId="32766" xr:uid="{00000000-0005-0000-0000-0000F2610000}"/>
    <cellStyle name="40 % - Akzent4 4 2 12" xfId="21944" xr:uid="{00000000-0005-0000-0000-0000F3610000}"/>
    <cellStyle name="40 % - Akzent4 4 2 2" xfId="12542" xr:uid="{00000000-0005-0000-0000-0000F4610000}"/>
    <cellStyle name="40 % - Akzent4 4 2 2 10" xfId="12543" xr:uid="{00000000-0005-0000-0000-0000F5610000}"/>
    <cellStyle name="40 % - Akzent4 4 2 2 10 2" xfId="33161" xr:uid="{00000000-0005-0000-0000-0000F6610000}"/>
    <cellStyle name="40 % - Akzent4 4 2 2 11" xfId="22339" xr:uid="{00000000-0005-0000-0000-0000F7610000}"/>
    <cellStyle name="40 % - Akzent4 4 2 2 2" xfId="12544" xr:uid="{00000000-0005-0000-0000-0000F8610000}"/>
    <cellStyle name="40 % - Akzent4 4 2 2 2 2" xfId="12545" xr:uid="{00000000-0005-0000-0000-0000F9610000}"/>
    <cellStyle name="40 % - Akzent4 4 2 2 2 2 2" xfId="12546" xr:uid="{00000000-0005-0000-0000-0000FA610000}"/>
    <cellStyle name="40 % - Akzent4 4 2 2 2 2 2 2" xfId="39239" xr:uid="{00000000-0005-0000-0000-0000FB610000}"/>
    <cellStyle name="40 % - Akzent4 4 2 2 2 2 3" xfId="28418" xr:uid="{00000000-0005-0000-0000-0000FC610000}"/>
    <cellStyle name="40 % - Akzent4 4 2 2 2 3" xfId="12547" xr:uid="{00000000-0005-0000-0000-0000FD610000}"/>
    <cellStyle name="40 % - Akzent4 4 2 2 2 3 2" xfId="33839" xr:uid="{00000000-0005-0000-0000-0000FE610000}"/>
    <cellStyle name="40 % - Akzent4 4 2 2 2 4" xfId="23017" xr:uid="{00000000-0005-0000-0000-0000FF610000}"/>
    <cellStyle name="40 % - Akzent4 4 2 2 3" xfId="12548" xr:uid="{00000000-0005-0000-0000-000000620000}"/>
    <cellStyle name="40 % - Akzent4 4 2 2 3 2" xfId="12549" xr:uid="{00000000-0005-0000-0000-000001620000}"/>
    <cellStyle name="40 % - Akzent4 4 2 2 3 2 2" xfId="12550" xr:uid="{00000000-0005-0000-0000-000002620000}"/>
    <cellStyle name="40 % - Akzent4 4 2 2 3 2 2 2" xfId="39897" xr:uid="{00000000-0005-0000-0000-000003620000}"/>
    <cellStyle name="40 % - Akzent4 4 2 2 3 2 3" xfId="29076" xr:uid="{00000000-0005-0000-0000-000004620000}"/>
    <cellStyle name="40 % - Akzent4 4 2 2 3 3" xfId="12551" xr:uid="{00000000-0005-0000-0000-000005620000}"/>
    <cellStyle name="40 % - Akzent4 4 2 2 3 3 2" xfId="34497" xr:uid="{00000000-0005-0000-0000-000006620000}"/>
    <cellStyle name="40 % - Akzent4 4 2 2 3 4" xfId="23675" xr:uid="{00000000-0005-0000-0000-000007620000}"/>
    <cellStyle name="40 % - Akzent4 4 2 2 4" xfId="12552" xr:uid="{00000000-0005-0000-0000-000008620000}"/>
    <cellStyle name="40 % - Akzent4 4 2 2 4 2" xfId="12553" xr:uid="{00000000-0005-0000-0000-000009620000}"/>
    <cellStyle name="40 % - Akzent4 4 2 2 4 2 2" xfId="12554" xr:uid="{00000000-0005-0000-0000-00000A620000}"/>
    <cellStyle name="40 % - Akzent4 4 2 2 4 2 2 2" xfId="40571" xr:uid="{00000000-0005-0000-0000-00000B620000}"/>
    <cellStyle name="40 % - Akzent4 4 2 2 4 2 3" xfId="29750" xr:uid="{00000000-0005-0000-0000-00000C620000}"/>
    <cellStyle name="40 % - Akzent4 4 2 2 4 3" xfId="12555" xr:uid="{00000000-0005-0000-0000-00000D620000}"/>
    <cellStyle name="40 % - Akzent4 4 2 2 4 3 2" xfId="35171" xr:uid="{00000000-0005-0000-0000-00000E620000}"/>
    <cellStyle name="40 % - Akzent4 4 2 2 4 4" xfId="24349" xr:uid="{00000000-0005-0000-0000-00000F620000}"/>
    <cellStyle name="40 % - Akzent4 4 2 2 5" xfId="12556" xr:uid="{00000000-0005-0000-0000-000010620000}"/>
    <cellStyle name="40 % - Akzent4 4 2 2 5 2" xfId="12557" xr:uid="{00000000-0005-0000-0000-000011620000}"/>
    <cellStyle name="40 % - Akzent4 4 2 2 5 2 2" xfId="12558" xr:uid="{00000000-0005-0000-0000-000012620000}"/>
    <cellStyle name="40 % - Akzent4 4 2 2 5 2 2 2" xfId="41245" xr:uid="{00000000-0005-0000-0000-000013620000}"/>
    <cellStyle name="40 % - Akzent4 4 2 2 5 2 3" xfId="30424" xr:uid="{00000000-0005-0000-0000-000014620000}"/>
    <cellStyle name="40 % - Akzent4 4 2 2 5 3" xfId="12559" xr:uid="{00000000-0005-0000-0000-000015620000}"/>
    <cellStyle name="40 % - Akzent4 4 2 2 5 3 2" xfId="35845" xr:uid="{00000000-0005-0000-0000-000016620000}"/>
    <cellStyle name="40 % - Akzent4 4 2 2 5 4" xfId="25023" xr:uid="{00000000-0005-0000-0000-000017620000}"/>
    <cellStyle name="40 % - Akzent4 4 2 2 6" xfId="12560" xr:uid="{00000000-0005-0000-0000-000018620000}"/>
    <cellStyle name="40 % - Akzent4 4 2 2 6 2" xfId="12561" xr:uid="{00000000-0005-0000-0000-000019620000}"/>
    <cellStyle name="40 % - Akzent4 4 2 2 6 2 2" xfId="12562" xr:uid="{00000000-0005-0000-0000-00001A620000}"/>
    <cellStyle name="40 % - Akzent4 4 2 2 6 2 2 2" xfId="41919" xr:uid="{00000000-0005-0000-0000-00001B620000}"/>
    <cellStyle name="40 % - Akzent4 4 2 2 6 2 3" xfId="31098" xr:uid="{00000000-0005-0000-0000-00001C620000}"/>
    <cellStyle name="40 % - Akzent4 4 2 2 6 3" xfId="12563" xr:uid="{00000000-0005-0000-0000-00001D620000}"/>
    <cellStyle name="40 % - Akzent4 4 2 2 6 3 2" xfId="36519" xr:uid="{00000000-0005-0000-0000-00001E620000}"/>
    <cellStyle name="40 % - Akzent4 4 2 2 6 4" xfId="25697" xr:uid="{00000000-0005-0000-0000-00001F620000}"/>
    <cellStyle name="40 % - Akzent4 4 2 2 7" xfId="12564" xr:uid="{00000000-0005-0000-0000-000020620000}"/>
    <cellStyle name="40 % - Akzent4 4 2 2 7 2" xfId="12565" xr:uid="{00000000-0005-0000-0000-000021620000}"/>
    <cellStyle name="40 % - Akzent4 4 2 2 7 2 2" xfId="12566" xr:uid="{00000000-0005-0000-0000-000022620000}"/>
    <cellStyle name="40 % - Akzent4 4 2 2 7 2 2 2" xfId="42593" xr:uid="{00000000-0005-0000-0000-000023620000}"/>
    <cellStyle name="40 % - Akzent4 4 2 2 7 2 3" xfId="31772" xr:uid="{00000000-0005-0000-0000-000024620000}"/>
    <cellStyle name="40 % - Akzent4 4 2 2 7 3" xfId="12567" xr:uid="{00000000-0005-0000-0000-000025620000}"/>
    <cellStyle name="40 % - Akzent4 4 2 2 7 3 2" xfId="37193" xr:uid="{00000000-0005-0000-0000-000026620000}"/>
    <cellStyle name="40 % - Akzent4 4 2 2 7 4" xfId="26371" xr:uid="{00000000-0005-0000-0000-000027620000}"/>
    <cellStyle name="40 % - Akzent4 4 2 2 8" xfId="12568" xr:uid="{00000000-0005-0000-0000-000028620000}"/>
    <cellStyle name="40 % - Akzent4 4 2 2 8 2" xfId="12569" xr:uid="{00000000-0005-0000-0000-000029620000}"/>
    <cellStyle name="40 % - Akzent4 4 2 2 8 2 2" xfId="12570" xr:uid="{00000000-0005-0000-0000-00002A620000}"/>
    <cellStyle name="40 % - Akzent4 4 2 2 8 2 2 2" xfId="43286" xr:uid="{00000000-0005-0000-0000-00002B620000}"/>
    <cellStyle name="40 % - Akzent4 4 2 2 8 2 3" xfId="32465" xr:uid="{00000000-0005-0000-0000-00002C620000}"/>
    <cellStyle name="40 % - Akzent4 4 2 2 8 3" xfId="12571" xr:uid="{00000000-0005-0000-0000-00002D620000}"/>
    <cellStyle name="40 % - Akzent4 4 2 2 8 3 2" xfId="37885" xr:uid="{00000000-0005-0000-0000-00002E620000}"/>
    <cellStyle name="40 % - Akzent4 4 2 2 8 4" xfId="27064" xr:uid="{00000000-0005-0000-0000-00002F620000}"/>
    <cellStyle name="40 % - Akzent4 4 2 2 9" xfId="12572" xr:uid="{00000000-0005-0000-0000-000030620000}"/>
    <cellStyle name="40 % - Akzent4 4 2 2 9 2" xfId="12573" xr:uid="{00000000-0005-0000-0000-000031620000}"/>
    <cellStyle name="40 % - Akzent4 4 2 2 9 2 2" xfId="38561" xr:uid="{00000000-0005-0000-0000-000032620000}"/>
    <cellStyle name="40 % - Akzent4 4 2 2 9 3" xfId="27740" xr:uid="{00000000-0005-0000-0000-000033620000}"/>
    <cellStyle name="40 % - Akzent4 4 2 3" xfId="12574" xr:uid="{00000000-0005-0000-0000-000034620000}"/>
    <cellStyle name="40 % - Akzent4 4 2 3 2" xfId="12575" xr:uid="{00000000-0005-0000-0000-000035620000}"/>
    <cellStyle name="40 % - Akzent4 4 2 3 2 2" xfId="12576" xr:uid="{00000000-0005-0000-0000-000036620000}"/>
    <cellStyle name="40 % - Akzent4 4 2 3 2 2 2" xfId="38844" xr:uid="{00000000-0005-0000-0000-000037620000}"/>
    <cellStyle name="40 % - Akzent4 4 2 3 2 3" xfId="28023" xr:uid="{00000000-0005-0000-0000-000038620000}"/>
    <cellStyle name="40 % - Akzent4 4 2 3 3" xfId="12577" xr:uid="{00000000-0005-0000-0000-000039620000}"/>
    <cellStyle name="40 % - Akzent4 4 2 3 3 2" xfId="33444" xr:uid="{00000000-0005-0000-0000-00003A620000}"/>
    <cellStyle name="40 % - Akzent4 4 2 3 4" xfId="22622" xr:uid="{00000000-0005-0000-0000-00003B620000}"/>
    <cellStyle name="40 % - Akzent4 4 2 4" xfId="12578" xr:uid="{00000000-0005-0000-0000-00003C620000}"/>
    <cellStyle name="40 % - Akzent4 4 2 4 2" xfId="12579" xr:uid="{00000000-0005-0000-0000-00003D620000}"/>
    <cellStyle name="40 % - Akzent4 4 2 4 2 2" xfId="12580" xr:uid="{00000000-0005-0000-0000-00003E620000}"/>
    <cellStyle name="40 % - Akzent4 4 2 4 2 2 2" xfId="39502" xr:uid="{00000000-0005-0000-0000-00003F620000}"/>
    <cellStyle name="40 % - Akzent4 4 2 4 2 3" xfId="28681" xr:uid="{00000000-0005-0000-0000-000040620000}"/>
    <cellStyle name="40 % - Akzent4 4 2 4 3" xfId="12581" xr:uid="{00000000-0005-0000-0000-000041620000}"/>
    <cellStyle name="40 % - Akzent4 4 2 4 3 2" xfId="34102" xr:uid="{00000000-0005-0000-0000-000042620000}"/>
    <cellStyle name="40 % - Akzent4 4 2 4 4" xfId="23280" xr:uid="{00000000-0005-0000-0000-000043620000}"/>
    <cellStyle name="40 % - Akzent4 4 2 5" xfId="12582" xr:uid="{00000000-0005-0000-0000-000044620000}"/>
    <cellStyle name="40 % - Akzent4 4 2 5 2" xfId="12583" xr:uid="{00000000-0005-0000-0000-000045620000}"/>
    <cellStyle name="40 % - Akzent4 4 2 5 2 2" xfId="12584" xr:uid="{00000000-0005-0000-0000-000046620000}"/>
    <cellStyle name="40 % - Akzent4 4 2 5 2 2 2" xfId="40176" xr:uid="{00000000-0005-0000-0000-000047620000}"/>
    <cellStyle name="40 % - Akzent4 4 2 5 2 3" xfId="29355" xr:uid="{00000000-0005-0000-0000-000048620000}"/>
    <cellStyle name="40 % - Akzent4 4 2 5 3" xfId="12585" xr:uid="{00000000-0005-0000-0000-000049620000}"/>
    <cellStyle name="40 % - Akzent4 4 2 5 3 2" xfId="34776" xr:uid="{00000000-0005-0000-0000-00004A620000}"/>
    <cellStyle name="40 % - Akzent4 4 2 5 4" xfId="23954" xr:uid="{00000000-0005-0000-0000-00004B620000}"/>
    <cellStyle name="40 % - Akzent4 4 2 6" xfId="12586" xr:uid="{00000000-0005-0000-0000-00004C620000}"/>
    <cellStyle name="40 % - Akzent4 4 2 6 2" xfId="12587" xr:uid="{00000000-0005-0000-0000-00004D620000}"/>
    <cellStyle name="40 % - Akzent4 4 2 6 2 2" xfId="12588" xr:uid="{00000000-0005-0000-0000-00004E620000}"/>
    <cellStyle name="40 % - Akzent4 4 2 6 2 2 2" xfId="40850" xr:uid="{00000000-0005-0000-0000-00004F620000}"/>
    <cellStyle name="40 % - Akzent4 4 2 6 2 3" xfId="30029" xr:uid="{00000000-0005-0000-0000-000050620000}"/>
    <cellStyle name="40 % - Akzent4 4 2 6 3" xfId="12589" xr:uid="{00000000-0005-0000-0000-000051620000}"/>
    <cellStyle name="40 % - Akzent4 4 2 6 3 2" xfId="35450" xr:uid="{00000000-0005-0000-0000-000052620000}"/>
    <cellStyle name="40 % - Akzent4 4 2 6 4" xfId="24628" xr:uid="{00000000-0005-0000-0000-000053620000}"/>
    <cellStyle name="40 % - Akzent4 4 2 7" xfId="12590" xr:uid="{00000000-0005-0000-0000-000054620000}"/>
    <cellStyle name="40 % - Akzent4 4 2 7 2" xfId="12591" xr:uid="{00000000-0005-0000-0000-000055620000}"/>
    <cellStyle name="40 % - Akzent4 4 2 7 2 2" xfId="12592" xr:uid="{00000000-0005-0000-0000-000056620000}"/>
    <cellStyle name="40 % - Akzent4 4 2 7 2 2 2" xfId="41524" xr:uid="{00000000-0005-0000-0000-000057620000}"/>
    <cellStyle name="40 % - Akzent4 4 2 7 2 3" xfId="30703" xr:uid="{00000000-0005-0000-0000-000058620000}"/>
    <cellStyle name="40 % - Akzent4 4 2 7 3" xfId="12593" xr:uid="{00000000-0005-0000-0000-000059620000}"/>
    <cellStyle name="40 % - Akzent4 4 2 7 3 2" xfId="36124" xr:uid="{00000000-0005-0000-0000-00005A620000}"/>
    <cellStyle name="40 % - Akzent4 4 2 7 4" xfId="25302" xr:uid="{00000000-0005-0000-0000-00005B620000}"/>
    <cellStyle name="40 % - Akzent4 4 2 8" xfId="12594" xr:uid="{00000000-0005-0000-0000-00005C620000}"/>
    <cellStyle name="40 % - Akzent4 4 2 8 2" xfId="12595" xr:uid="{00000000-0005-0000-0000-00005D620000}"/>
    <cellStyle name="40 % - Akzent4 4 2 8 2 2" xfId="12596" xr:uid="{00000000-0005-0000-0000-00005E620000}"/>
    <cellStyle name="40 % - Akzent4 4 2 8 2 2 2" xfId="42198" xr:uid="{00000000-0005-0000-0000-00005F620000}"/>
    <cellStyle name="40 % - Akzent4 4 2 8 2 3" xfId="31377" xr:uid="{00000000-0005-0000-0000-000060620000}"/>
    <cellStyle name="40 % - Akzent4 4 2 8 3" xfId="12597" xr:uid="{00000000-0005-0000-0000-000061620000}"/>
    <cellStyle name="40 % - Akzent4 4 2 8 3 2" xfId="36798" xr:uid="{00000000-0005-0000-0000-000062620000}"/>
    <cellStyle name="40 % - Akzent4 4 2 8 4" xfId="25976" xr:uid="{00000000-0005-0000-0000-000063620000}"/>
    <cellStyle name="40 % - Akzent4 4 2 9" xfId="12598" xr:uid="{00000000-0005-0000-0000-000064620000}"/>
    <cellStyle name="40 % - Akzent4 4 2 9 2" xfId="12599" xr:uid="{00000000-0005-0000-0000-000065620000}"/>
    <cellStyle name="40 % - Akzent4 4 2 9 2 2" xfId="12600" xr:uid="{00000000-0005-0000-0000-000066620000}"/>
    <cellStyle name="40 % - Akzent4 4 2 9 2 2 2" xfId="42891" xr:uid="{00000000-0005-0000-0000-000067620000}"/>
    <cellStyle name="40 % - Akzent4 4 2 9 2 3" xfId="32070" xr:uid="{00000000-0005-0000-0000-000068620000}"/>
    <cellStyle name="40 % - Akzent4 4 2 9 3" xfId="12601" xr:uid="{00000000-0005-0000-0000-000069620000}"/>
    <cellStyle name="40 % - Akzent4 4 2 9 3 2" xfId="37490" xr:uid="{00000000-0005-0000-0000-00006A620000}"/>
    <cellStyle name="40 % - Akzent4 4 2 9 4" xfId="26669" xr:uid="{00000000-0005-0000-0000-00006B620000}"/>
    <cellStyle name="40 % - Akzent4 4 3" xfId="12602" xr:uid="{00000000-0005-0000-0000-00006C620000}"/>
    <cellStyle name="40 % - Akzent4 4 3 10" xfId="12603" xr:uid="{00000000-0005-0000-0000-00006D620000}"/>
    <cellStyle name="40 % - Akzent4 4 3 10 2" xfId="32898" xr:uid="{00000000-0005-0000-0000-00006E620000}"/>
    <cellStyle name="40 % - Akzent4 4 3 11" xfId="22076" xr:uid="{00000000-0005-0000-0000-00006F620000}"/>
    <cellStyle name="40 % - Akzent4 4 3 2" xfId="12604" xr:uid="{00000000-0005-0000-0000-000070620000}"/>
    <cellStyle name="40 % - Akzent4 4 3 2 2" xfId="12605" xr:uid="{00000000-0005-0000-0000-000071620000}"/>
    <cellStyle name="40 % - Akzent4 4 3 2 2 2" xfId="12606" xr:uid="{00000000-0005-0000-0000-000072620000}"/>
    <cellStyle name="40 % - Akzent4 4 3 2 2 2 2" xfId="38976" xr:uid="{00000000-0005-0000-0000-000073620000}"/>
    <cellStyle name="40 % - Akzent4 4 3 2 2 3" xfId="28155" xr:uid="{00000000-0005-0000-0000-000074620000}"/>
    <cellStyle name="40 % - Akzent4 4 3 2 3" xfId="12607" xr:uid="{00000000-0005-0000-0000-000075620000}"/>
    <cellStyle name="40 % - Akzent4 4 3 2 3 2" xfId="33576" xr:uid="{00000000-0005-0000-0000-000076620000}"/>
    <cellStyle name="40 % - Akzent4 4 3 2 4" xfId="22754" xr:uid="{00000000-0005-0000-0000-000077620000}"/>
    <cellStyle name="40 % - Akzent4 4 3 3" xfId="12608" xr:uid="{00000000-0005-0000-0000-000078620000}"/>
    <cellStyle name="40 % - Akzent4 4 3 3 2" xfId="12609" xr:uid="{00000000-0005-0000-0000-000079620000}"/>
    <cellStyle name="40 % - Akzent4 4 3 3 2 2" xfId="12610" xr:uid="{00000000-0005-0000-0000-00007A620000}"/>
    <cellStyle name="40 % - Akzent4 4 3 3 2 2 2" xfId="39634" xr:uid="{00000000-0005-0000-0000-00007B620000}"/>
    <cellStyle name="40 % - Akzent4 4 3 3 2 3" xfId="28813" xr:uid="{00000000-0005-0000-0000-00007C620000}"/>
    <cellStyle name="40 % - Akzent4 4 3 3 3" xfId="12611" xr:uid="{00000000-0005-0000-0000-00007D620000}"/>
    <cellStyle name="40 % - Akzent4 4 3 3 3 2" xfId="34234" xr:uid="{00000000-0005-0000-0000-00007E620000}"/>
    <cellStyle name="40 % - Akzent4 4 3 3 4" xfId="23412" xr:uid="{00000000-0005-0000-0000-00007F620000}"/>
    <cellStyle name="40 % - Akzent4 4 3 4" xfId="12612" xr:uid="{00000000-0005-0000-0000-000080620000}"/>
    <cellStyle name="40 % - Akzent4 4 3 4 2" xfId="12613" xr:uid="{00000000-0005-0000-0000-000081620000}"/>
    <cellStyle name="40 % - Akzent4 4 3 4 2 2" xfId="12614" xr:uid="{00000000-0005-0000-0000-000082620000}"/>
    <cellStyle name="40 % - Akzent4 4 3 4 2 2 2" xfId="40308" xr:uid="{00000000-0005-0000-0000-000083620000}"/>
    <cellStyle name="40 % - Akzent4 4 3 4 2 3" xfId="29487" xr:uid="{00000000-0005-0000-0000-000084620000}"/>
    <cellStyle name="40 % - Akzent4 4 3 4 3" xfId="12615" xr:uid="{00000000-0005-0000-0000-000085620000}"/>
    <cellStyle name="40 % - Akzent4 4 3 4 3 2" xfId="34908" xr:uid="{00000000-0005-0000-0000-000086620000}"/>
    <cellStyle name="40 % - Akzent4 4 3 4 4" xfId="24086" xr:uid="{00000000-0005-0000-0000-000087620000}"/>
    <cellStyle name="40 % - Akzent4 4 3 5" xfId="12616" xr:uid="{00000000-0005-0000-0000-000088620000}"/>
    <cellStyle name="40 % - Akzent4 4 3 5 2" xfId="12617" xr:uid="{00000000-0005-0000-0000-000089620000}"/>
    <cellStyle name="40 % - Akzent4 4 3 5 2 2" xfId="12618" xr:uid="{00000000-0005-0000-0000-00008A620000}"/>
    <cellStyle name="40 % - Akzent4 4 3 5 2 2 2" xfId="40982" xr:uid="{00000000-0005-0000-0000-00008B620000}"/>
    <cellStyle name="40 % - Akzent4 4 3 5 2 3" xfId="30161" xr:uid="{00000000-0005-0000-0000-00008C620000}"/>
    <cellStyle name="40 % - Akzent4 4 3 5 3" xfId="12619" xr:uid="{00000000-0005-0000-0000-00008D620000}"/>
    <cellStyle name="40 % - Akzent4 4 3 5 3 2" xfId="35582" xr:uid="{00000000-0005-0000-0000-00008E620000}"/>
    <cellStyle name="40 % - Akzent4 4 3 5 4" xfId="24760" xr:uid="{00000000-0005-0000-0000-00008F620000}"/>
    <cellStyle name="40 % - Akzent4 4 3 6" xfId="12620" xr:uid="{00000000-0005-0000-0000-000090620000}"/>
    <cellStyle name="40 % - Akzent4 4 3 6 2" xfId="12621" xr:uid="{00000000-0005-0000-0000-000091620000}"/>
    <cellStyle name="40 % - Akzent4 4 3 6 2 2" xfId="12622" xr:uid="{00000000-0005-0000-0000-000092620000}"/>
    <cellStyle name="40 % - Akzent4 4 3 6 2 2 2" xfId="41656" xr:uid="{00000000-0005-0000-0000-000093620000}"/>
    <cellStyle name="40 % - Akzent4 4 3 6 2 3" xfId="30835" xr:uid="{00000000-0005-0000-0000-000094620000}"/>
    <cellStyle name="40 % - Akzent4 4 3 6 3" xfId="12623" xr:uid="{00000000-0005-0000-0000-000095620000}"/>
    <cellStyle name="40 % - Akzent4 4 3 6 3 2" xfId="36256" xr:uid="{00000000-0005-0000-0000-000096620000}"/>
    <cellStyle name="40 % - Akzent4 4 3 6 4" xfId="25434" xr:uid="{00000000-0005-0000-0000-000097620000}"/>
    <cellStyle name="40 % - Akzent4 4 3 7" xfId="12624" xr:uid="{00000000-0005-0000-0000-000098620000}"/>
    <cellStyle name="40 % - Akzent4 4 3 7 2" xfId="12625" xr:uid="{00000000-0005-0000-0000-000099620000}"/>
    <cellStyle name="40 % - Akzent4 4 3 7 2 2" xfId="12626" xr:uid="{00000000-0005-0000-0000-00009A620000}"/>
    <cellStyle name="40 % - Akzent4 4 3 7 2 2 2" xfId="42330" xr:uid="{00000000-0005-0000-0000-00009B620000}"/>
    <cellStyle name="40 % - Akzent4 4 3 7 2 3" xfId="31509" xr:uid="{00000000-0005-0000-0000-00009C620000}"/>
    <cellStyle name="40 % - Akzent4 4 3 7 3" xfId="12627" xr:uid="{00000000-0005-0000-0000-00009D620000}"/>
    <cellStyle name="40 % - Akzent4 4 3 7 3 2" xfId="36930" xr:uid="{00000000-0005-0000-0000-00009E620000}"/>
    <cellStyle name="40 % - Akzent4 4 3 7 4" xfId="26108" xr:uid="{00000000-0005-0000-0000-00009F620000}"/>
    <cellStyle name="40 % - Akzent4 4 3 8" xfId="12628" xr:uid="{00000000-0005-0000-0000-0000A0620000}"/>
    <cellStyle name="40 % - Akzent4 4 3 8 2" xfId="12629" xr:uid="{00000000-0005-0000-0000-0000A1620000}"/>
    <cellStyle name="40 % - Akzent4 4 3 8 2 2" xfId="12630" xr:uid="{00000000-0005-0000-0000-0000A2620000}"/>
    <cellStyle name="40 % - Akzent4 4 3 8 2 2 2" xfId="43023" xr:uid="{00000000-0005-0000-0000-0000A3620000}"/>
    <cellStyle name="40 % - Akzent4 4 3 8 2 3" xfId="32202" xr:uid="{00000000-0005-0000-0000-0000A4620000}"/>
    <cellStyle name="40 % - Akzent4 4 3 8 3" xfId="12631" xr:uid="{00000000-0005-0000-0000-0000A5620000}"/>
    <cellStyle name="40 % - Akzent4 4 3 8 3 2" xfId="37622" xr:uid="{00000000-0005-0000-0000-0000A6620000}"/>
    <cellStyle name="40 % - Akzent4 4 3 8 4" xfId="26801" xr:uid="{00000000-0005-0000-0000-0000A7620000}"/>
    <cellStyle name="40 % - Akzent4 4 3 9" xfId="12632" xr:uid="{00000000-0005-0000-0000-0000A8620000}"/>
    <cellStyle name="40 % - Akzent4 4 3 9 2" xfId="12633" xr:uid="{00000000-0005-0000-0000-0000A9620000}"/>
    <cellStyle name="40 % - Akzent4 4 3 9 2 2" xfId="38298" xr:uid="{00000000-0005-0000-0000-0000AA620000}"/>
    <cellStyle name="40 % - Akzent4 4 3 9 3" xfId="27477" xr:uid="{00000000-0005-0000-0000-0000AB620000}"/>
    <cellStyle name="40 % - Akzent4 4 4" xfId="12634" xr:uid="{00000000-0005-0000-0000-0000AC620000}"/>
    <cellStyle name="40 % - Akzent4 4 4 10" xfId="12635" xr:uid="{00000000-0005-0000-0000-0000AD620000}"/>
    <cellStyle name="40 % - Akzent4 4 4 10 2" xfId="33029" xr:uid="{00000000-0005-0000-0000-0000AE620000}"/>
    <cellStyle name="40 % - Akzent4 4 4 11" xfId="22207" xr:uid="{00000000-0005-0000-0000-0000AF620000}"/>
    <cellStyle name="40 % - Akzent4 4 4 2" xfId="12636" xr:uid="{00000000-0005-0000-0000-0000B0620000}"/>
    <cellStyle name="40 % - Akzent4 4 4 2 2" xfId="12637" xr:uid="{00000000-0005-0000-0000-0000B1620000}"/>
    <cellStyle name="40 % - Akzent4 4 4 2 2 2" xfId="12638" xr:uid="{00000000-0005-0000-0000-0000B2620000}"/>
    <cellStyle name="40 % - Akzent4 4 4 2 2 2 2" xfId="39107" xr:uid="{00000000-0005-0000-0000-0000B3620000}"/>
    <cellStyle name="40 % - Akzent4 4 4 2 2 3" xfId="28286" xr:uid="{00000000-0005-0000-0000-0000B4620000}"/>
    <cellStyle name="40 % - Akzent4 4 4 2 3" xfId="12639" xr:uid="{00000000-0005-0000-0000-0000B5620000}"/>
    <cellStyle name="40 % - Akzent4 4 4 2 3 2" xfId="33707" xr:uid="{00000000-0005-0000-0000-0000B6620000}"/>
    <cellStyle name="40 % - Akzent4 4 4 2 4" xfId="22885" xr:uid="{00000000-0005-0000-0000-0000B7620000}"/>
    <cellStyle name="40 % - Akzent4 4 4 3" xfId="12640" xr:uid="{00000000-0005-0000-0000-0000B8620000}"/>
    <cellStyle name="40 % - Akzent4 4 4 3 2" xfId="12641" xr:uid="{00000000-0005-0000-0000-0000B9620000}"/>
    <cellStyle name="40 % - Akzent4 4 4 3 2 2" xfId="12642" xr:uid="{00000000-0005-0000-0000-0000BA620000}"/>
    <cellStyle name="40 % - Akzent4 4 4 3 2 2 2" xfId="39765" xr:uid="{00000000-0005-0000-0000-0000BB620000}"/>
    <cellStyle name="40 % - Akzent4 4 4 3 2 3" xfId="28944" xr:uid="{00000000-0005-0000-0000-0000BC620000}"/>
    <cellStyle name="40 % - Akzent4 4 4 3 3" xfId="12643" xr:uid="{00000000-0005-0000-0000-0000BD620000}"/>
    <cellStyle name="40 % - Akzent4 4 4 3 3 2" xfId="34365" xr:uid="{00000000-0005-0000-0000-0000BE620000}"/>
    <cellStyle name="40 % - Akzent4 4 4 3 4" xfId="23543" xr:uid="{00000000-0005-0000-0000-0000BF620000}"/>
    <cellStyle name="40 % - Akzent4 4 4 4" xfId="12644" xr:uid="{00000000-0005-0000-0000-0000C0620000}"/>
    <cellStyle name="40 % - Akzent4 4 4 4 2" xfId="12645" xr:uid="{00000000-0005-0000-0000-0000C1620000}"/>
    <cellStyle name="40 % - Akzent4 4 4 4 2 2" xfId="12646" xr:uid="{00000000-0005-0000-0000-0000C2620000}"/>
    <cellStyle name="40 % - Akzent4 4 4 4 2 2 2" xfId="40439" xr:uid="{00000000-0005-0000-0000-0000C3620000}"/>
    <cellStyle name="40 % - Akzent4 4 4 4 2 3" xfId="29618" xr:uid="{00000000-0005-0000-0000-0000C4620000}"/>
    <cellStyle name="40 % - Akzent4 4 4 4 3" xfId="12647" xr:uid="{00000000-0005-0000-0000-0000C5620000}"/>
    <cellStyle name="40 % - Akzent4 4 4 4 3 2" xfId="35039" xr:uid="{00000000-0005-0000-0000-0000C6620000}"/>
    <cellStyle name="40 % - Akzent4 4 4 4 4" xfId="24217" xr:uid="{00000000-0005-0000-0000-0000C7620000}"/>
    <cellStyle name="40 % - Akzent4 4 4 5" xfId="12648" xr:uid="{00000000-0005-0000-0000-0000C8620000}"/>
    <cellStyle name="40 % - Akzent4 4 4 5 2" xfId="12649" xr:uid="{00000000-0005-0000-0000-0000C9620000}"/>
    <cellStyle name="40 % - Akzent4 4 4 5 2 2" xfId="12650" xr:uid="{00000000-0005-0000-0000-0000CA620000}"/>
    <cellStyle name="40 % - Akzent4 4 4 5 2 2 2" xfId="41113" xr:uid="{00000000-0005-0000-0000-0000CB620000}"/>
    <cellStyle name="40 % - Akzent4 4 4 5 2 3" xfId="30292" xr:uid="{00000000-0005-0000-0000-0000CC620000}"/>
    <cellStyle name="40 % - Akzent4 4 4 5 3" xfId="12651" xr:uid="{00000000-0005-0000-0000-0000CD620000}"/>
    <cellStyle name="40 % - Akzent4 4 4 5 3 2" xfId="35713" xr:uid="{00000000-0005-0000-0000-0000CE620000}"/>
    <cellStyle name="40 % - Akzent4 4 4 5 4" xfId="24891" xr:uid="{00000000-0005-0000-0000-0000CF620000}"/>
    <cellStyle name="40 % - Akzent4 4 4 6" xfId="12652" xr:uid="{00000000-0005-0000-0000-0000D0620000}"/>
    <cellStyle name="40 % - Akzent4 4 4 6 2" xfId="12653" xr:uid="{00000000-0005-0000-0000-0000D1620000}"/>
    <cellStyle name="40 % - Akzent4 4 4 6 2 2" xfId="12654" xr:uid="{00000000-0005-0000-0000-0000D2620000}"/>
    <cellStyle name="40 % - Akzent4 4 4 6 2 2 2" xfId="41787" xr:uid="{00000000-0005-0000-0000-0000D3620000}"/>
    <cellStyle name="40 % - Akzent4 4 4 6 2 3" xfId="30966" xr:uid="{00000000-0005-0000-0000-0000D4620000}"/>
    <cellStyle name="40 % - Akzent4 4 4 6 3" xfId="12655" xr:uid="{00000000-0005-0000-0000-0000D5620000}"/>
    <cellStyle name="40 % - Akzent4 4 4 6 3 2" xfId="36387" xr:uid="{00000000-0005-0000-0000-0000D6620000}"/>
    <cellStyle name="40 % - Akzent4 4 4 6 4" xfId="25565" xr:uid="{00000000-0005-0000-0000-0000D7620000}"/>
    <cellStyle name="40 % - Akzent4 4 4 7" xfId="12656" xr:uid="{00000000-0005-0000-0000-0000D8620000}"/>
    <cellStyle name="40 % - Akzent4 4 4 7 2" xfId="12657" xr:uid="{00000000-0005-0000-0000-0000D9620000}"/>
    <cellStyle name="40 % - Akzent4 4 4 7 2 2" xfId="12658" xr:uid="{00000000-0005-0000-0000-0000DA620000}"/>
    <cellStyle name="40 % - Akzent4 4 4 7 2 2 2" xfId="42461" xr:uid="{00000000-0005-0000-0000-0000DB620000}"/>
    <cellStyle name="40 % - Akzent4 4 4 7 2 3" xfId="31640" xr:uid="{00000000-0005-0000-0000-0000DC620000}"/>
    <cellStyle name="40 % - Akzent4 4 4 7 3" xfId="12659" xr:uid="{00000000-0005-0000-0000-0000DD620000}"/>
    <cellStyle name="40 % - Akzent4 4 4 7 3 2" xfId="37061" xr:uid="{00000000-0005-0000-0000-0000DE620000}"/>
    <cellStyle name="40 % - Akzent4 4 4 7 4" xfId="26239" xr:uid="{00000000-0005-0000-0000-0000DF620000}"/>
    <cellStyle name="40 % - Akzent4 4 4 8" xfId="12660" xr:uid="{00000000-0005-0000-0000-0000E0620000}"/>
    <cellStyle name="40 % - Akzent4 4 4 8 2" xfId="12661" xr:uid="{00000000-0005-0000-0000-0000E1620000}"/>
    <cellStyle name="40 % - Akzent4 4 4 8 2 2" xfId="12662" xr:uid="{00000000-0005-0000-0000-0000E2620000}"/>
    <cellStyle name="40 % - Akzent4 4 4 8 2 2 2" xfId="43154" xr:uid="{00000000-0005-0000-0000-0000E3620000}"/>
    <cellStyle name="40 % - Akzent4 4 4 8 2 3" xfId="32333" xr:uid="{00000000-0005-0000-0000-0000E4620000}"/>
    <cellStyle name="40 % - Akzent4 4 4 8 3" xfId="12663" xr:uid="{00000000-0005-0000-0000-0000E5620000}"/>
    <cellStyle name="40 % - Akzent4 4 4 8 3 2" xfId="37753" xr:uid="{00000000-0005-0000-0000-0000E6620000}"/>
    <cellStyle name="40 % - Akzent4 4 4 8 4" xfId="26932" xr:uid="{00000000-0005-0000-0000-0000E7620000}"/>
    <cellStyle name="40 % - Akzent4 4 4 9" xfId="12664" xr:uid="{00000000-0005-0000-0000-0000E8620000}"/>
    <cellStyle name="40 % - Akzent4 4 4 9 2" xfId="12665" xr:uid="{00000000-0005-0000-0000-0000E9620000}"/>
    <cellStyle name="40 % - Akzent4 4 4 9 2 2" xfId="38429" xr:uid="{00000000-0005-0000-0000-0000EA620000}"/>
    <cellStyle name="40 % - Akzent4 4 4 9 3" xfId="27608" xr:uid="{00000000-0005-0000-0000-0000EB620000}"/>
    <cellStyle name="40 % - Akzent4 4 5" xfId="12666" xr:uid="{00000000-0005-0000-0000-0000EC620000}"/>
    <cellStyle name="40 % - Akzent4 4 5 2" xfId="12667" xr:uid="{00000000-0005-0000-0000-0000ED620000}"/>
    <cellStyle name="40 % - Akzent4 4 5 2 2" xfId="12668" xr:uid="{00000000-0005-0000-0000-0000EE620000}"/>
    <cellStyle name="40 % - Akzent4 4 5 2 2 2" xfId="38712" xr:uid="{00000000-0005-0000-0000-0000EF620000}"/>
    <cellStyle name="40 % - Akzent4 4 5 2 3" xfId="27891" xr:uid="{00000000-0005-0000-0000-0000F0620000}"/>
    <cellStyle name="40 % - Akzent4 4 5 3" xfId="12669" xr:uid="{00000000-0005-0000-0000-0000F1620000}"/>
    <cellStyle name="40 % - Akzent4 4 5 3 2" xfId="33312" xr:uid="{00000000-0005-0000-0000-0000F2620000}"/>
    <cellStyle name="40 % - Akzent4 4 5 4" xfId="22490" xr:uid="{00000000-0005-0000-0000-0000F3620000}"/>
    <cellStyle name="40 % - Akzent4 4 6" xfId="12670" xr:uid="{00000000-0005-0000-0000-0000F4620000}"/>
    <cellStyle name="40 % - Akzent4 4 6 2" xfId="12671" xr:uid="{00000000-0005-0000-0000-0000F5620000}"/>
    <cellStyle name="40 % - Akzent4 4 6 2 2" xfId="12672" xr:uid="{00000000-0005-0000-0000-0000F6620000}"/>
    <cellStyle name="40 % - Akzent4 4 6 2 2 2" xfId="39370" xr:uid="{00000000-0005-0000-0000-0000F7620000}"/>
    <cellStyle name="40 % - Akzent4 4 6 2 3" xfId="28549" xr:uid="{00000000-0005-0000-0000-0000F8620000}"/>
    <cellStyle name="40 % - Akzent4 4 6 3" xfId="12673" xr:uid="{00000000-0005-0000-0000-0000F9620000}"/>
    <cellStyle name="40 % - Akzent4 4 6 3 2" xfId="33970" xr:uid="{00000000-0005-0000-0000-0000FA620000}"/>
    <cellStyle name="40 % - Akzent4 4 6 4" xfId="23148" xr:uid="{00000000-0005-0000-0000-0000FB620000}"/>
    <cellStyle name="40 % - Akzent4 4 7" xfId="12674" xr:uid="{00000000-0005-0000-0000-0000FC620000}"/>
    <cellStyle name="40 % - Akzent4 4 7 2" xfId="12675" xr:uid="{00000000-0005-0000-0000-0000FD620000}"/>
    <cellStyle name="40 % - Akzent4 4 7 2 2" xfId="12676" xr:uid="{00000000-0005-0000-0000-0000FE620000}"/>
    <cellStyle name="40 % - Akzent4 4 7 2 2 2" xfId="40045" xr:uid="{00000000-0005-0000-0000-0000FF620000}"/>
    <cellStyle name="40 % - Akzent4 4 7 2 3" xfId="29224" xr:uid="{00000000-0005-0000-0000-000000630000}"/>
    <cellStyle name="40 % - Akzent4 4 7 3" xfId="12677" xr:uid="{00000000-0005-0000-0000-000001630000}"/>
    <cellStyle name="40 % - Akzent4 4 7 3 2" xfId="34645" xr:uid="{00000000-0005-0000-0000-000002630000}"/>
    <cellStyle name="40 % - Akzent4 4 7 4" xfId="23823" xr:uid="{00000000-0005-0000-0000-000003630000}"/>
    <cellStyle name="40 % - Akzent4 4 8" xfId="12678" xr:uid="{00000000-0005-0000-0000-000004630000}"/>
    <cellStyle name="40 % - Akzent4 4 8 2" xfId="12679" xr:uid="{00000000-0005-0000-0000-000005630000}"/>
    <cellStyle name="40 % - Akzent4 4 8 2 2" xfId="12680" xr:uid="{00000000-0005-0000-0000-000006630000}"/>
    <cellStyle name="40 % - Akzent4 4 8 2 2 2" xfId="40718" xr:uid="{00000000-0005-0000-0000-000007630000}"/>
    <cellStyle name="40 % - Akzent4 4 8 2 3" xfId="29897" xr:uid="{00000000-0005-0000-0000-000008630000}"/>
    <cellStyle name="40 % - Akzent4 4 8 3" xfId="12681" xr:uid="{00000000-0005-0000-0000-000009630000}"/>
    <cellStyle name="40 % - Akzent4 4 8 3 2" xfId="35318" xr:uid="{00000000-0005-0000-0000-00000A630000}"/>
    <cellStyle name="40 % - Akzent4 4 8 4" xfId="24496" xr:uid="{00000000-0005-0000-0000-00000B630000}"/>
    <cellStyle name="40 % - Akzent4 4 9" xfId="12682" xr:uid="{00000000-0005-0000-0000-00000C630000}"/>
    <cellStyle name="40 % - Akzent4 4 9 2" xfId="12683" xr:uid="{00000000-0005-0000-0000-00000D630000}"/>
    <cellStyle name="40 % - Akzent4 4 9 2 2" xfId="12684" xr:uid="{00000000-0005-0000-0000-00000E630000}"/>
    <cellStyle name="40 % - Akzent4 4 9 2 2 2" xfId="41392" xr:uid="{00000000-0005-0000-0000-00000F630000}"/>
    <cellStyle name="40 % - Akzent4 4 9 2 3" xfId="30571" xr:uid="{00000000-0005-0000-0000-000010630000}"/>
    <cellStyle name="40 % - Akzent4 4 9 3" xfId="12685" xr:uid="{00000000-0005-0000-0000-000011630000}"/>
    <cellStyle name="40 % - Akzent4 4 9 3 2" xfId="35992" xr:uid="{00000000-0005-0000-0000-000012630000}"/>
    <cellStyle name="40 % - Akzent4 4 9 4" xfId="25170" xr:uid="{00000000-0005-0000-0000-000013630000}"/>
    <cellStyle name="40 % - Akzent4 5" xfId="12686" xr:uid="{00000000-0005-0000-0000-000014630000}"/>
    <cellStyle name="40 % - Akzent4 5 10" xfId="12687" xr:uid="{00000000-0005-0000-0000-000015630000}"/>
    <cellStyle name="40 % - Akzent4 5 10 2" xfId="12688" xr:uid="{00000000-0005-0000-0000-000016630000}"/>
    <cellStyle name="40 % - Akzent4 5 10 2 2" xfId="38101" xr:uid="{00000000-0005-0000-0000-000017630000}"/>
    <cellStyle name="40 % - Akzent4 5 10 3" xfId="27280" xr:uid="{00000000-0005-0000-0000-000018630000}"/>
    <cellStyle name="40 % - Akzent4 5 11" xfId="12689" xr:uid="{00000000-0005-0000-0000-000019630000}"/>
    <cellStyle name="40 % - Akzent4 5 11 2" xfId="32701" xr:uid="{00000000-0005-0000-0000-00001A630000}"/>
    <cellStyle name="40 % - Akzent4 5 12" xfId="21879" xr:uid="{00000000-0005-0000-0000-00001B630000}"/>
    <cellStyle name="40 % - Akzent4 5 2" xfId="12690" xr:uid="{00000000-0005-0000-0000-00001C630000}"/>
    <cellStyle name="40 % - Akzent4 5 2 10" xfId="12691" xr:uid="{00000000-0005-0000-0000-00001D630000}"/>
    <cellStyle name="40 % - Akzent4 5 2 10 2" xfId="33096" xr:uid="{00000000-0005-0000-0000-00001E630000}"/>
    <cellStyle name="40 % - Akzent4 5 2 11" xfId="22274" xr:uid="{00000000-0005-0000-0000-00001F630000}"/>
    <cellStyle name="40 % - Akzent4 5 2 2" xfId="12692" xr:uid="{00000000-0005-0000-0000-000020630000}"/>
    <cellStyle name="40 % - Akzent4 5 2 2 2" xfId="12693" xr:uid="{00000000-0005-0000-0000-000021630000}"/>
    <cellStyle name="40 % - Akzent4 5 2 2 2 2" xfId="12694" xr:uid="{00000000-0005-0000-0000-000022630000}"/>
    <cellStyle name="40 % - Akzent4 5 2 2 2 2 2" xfId="39174" xr:uid="{00000000-0005-0000-0000-000023630000}"/>
    <cellStyle name="40 % - Akzent4 5 2 2 2 3" xfId="28353" xr:uid="{00000000-0005-0000-0000-000024630000}"/>
    <cellStyle name="40 % - Akzent4 5 2 2 3" xfId="12695" xr:uid="{00000000-0005-0000-0000-000025630000}"/>
    <cellStyle name="40 % - Akzent4 5 2 2 3 2" xfId="33774" xr:uid="{00000000-0005-0000-0000-000026630000}"/>
    <cellStyle name="40 % - Akzent4 5 2 2 4" xfId="22952" xr:uid="{00000000-0005-0000-0000-000027630000}"/>
    <cellStyle name="40 % - Akzent4 5 2 3" xfId="12696" xr:uid="{00000000-0005-0000-0000-000028630000}"/>
    <cellStyle name="40 % - Akzent4 5 2 3 2" xfId="12697" xr:uid="{00000000-0005-0000-0000-000029630000}"/>
    <cellStyle name="40 % - Akzent4 5 2 3 2 2" xfId="12698" xr:uid="{00000000-0005-0000-0000-00002A630000}"/>
    <cellStyle name="40 % - Akzent4 5 2 3 2 2 2" xfId="39832" xr:uid="{00000000-0005-0000-0000-00002B630000}"/>
    <cellStyle name="40 % - Akzent4 5 2 3 2 3" xfId="29011" xr:uid="{00000000-0005-0000-0000-00002C630000}"/>
    <cellStyle name="40 % - Akzent4 5 2 3 3" xfId="12699" xr:uid="{00000000-0005-0000-0000-00002D630000}"/>
    <cellStyle name="40 % - Akzent4 5 2 3 3 2" xfId="34432" xr:uid="{00000000-0005-0000-0000-00002E630000}"/>
    <cellStyle name="40 % - Akzent4 5 2 3 4" xfId="23610" xr:uid="{00000000-0005-0000-0000-00002F630000}"/>
    <cellStyle name="40 % - Akzent4 5 2 4" xfId="12700" xr:uid="{00000000-0005-0000-0000-000030630000}"/>
    <cellStyle name="40 % - Akzent4 5 2 4 2" xfId="12701" xr:uid="{00000000-0005-0000-0000-000031630000}"/>
    <cellStyle name="40 % - Akzent4 5 2 4 2 2" xfId="12702" xr:uid="{00000000-0005-0000-0000-000032630000}"/>
    <cellStyle name="40 % - Akzent4 5 2 4 2 2 2" xfId="40506" xr:uid="{00000000-0005-0000-0000-000033630000}"/>
    <cellStyle name="40 % - Akzent4 5 2 4 2 3" xfId="29685" xr:uid="{00000000-0005-0000-0000-000034630000}"/>
    <cellStyle name="40 % - Akzent4 5 2 4 3" xfId="12703" xr:uid="{00000000-0005-0000-0000-000035630000}"/>
    <cellStyle name="40 % - Akzent4 5 2 4 3 2" xfId="35106" xr:uid="{00000000-0005-0000-0000-000036630000}"/>
    <cellStyle name="40 % - Akzent4 5 2 4 4" xfId="24284" xr:uid="{00000000-0005-0000-0000-000037630000}"/>
    <cellStyle name="40 % - Akzent4 5 2 5" xfId="12704" xr:uid="{00000000-0005-0000-0000-000038630000}"/>
    <cellStyle name="40 % - Akzent4 5 2 5 2" xfId="12705" xr:uid="{00000000-0005-0000-0000-000039630000}"/>
    <cellStyle name="40 % - Akzent4 5 2 5 2 2" xfId="12706" xr:uid="{00000000-0005-0000-0000-00003A630000}"/>
    <cellStyle name="40 % - Akzent4 5 2 5 2 2 2" xfId="41180" xr:uid="{00000000-0005-0000-0000-00003B630000}"/>
    <cellStyle name="40 % - Akzent4 5 2 5 2 3" xfId="30359" xr:uid="{00000000-0005-0000-0000-00003C630000}"/>
    <cellStyle name="40 % - Akzent4 5 2 5 3" xfId="12707" xr:uid="{00000000-0005-0000-0000-00003D630000}"/>
    <cellStyle name="40 % - Akzent4 5 2 5 3 2" xfId="35780" xr:uid="{00000000-0005-0000-0000-00003E630000}"/>
    <cellStyle name="40 % - Akzent4 5 2 5 4" xfId="24958" xr:uid="{00000000-0005-0000-0000-00003F630000}"/>
    <cellStyle name="40 % - Akzent4 5 2 6" xfId="12708" xr:uid="{00000000-0005-0000-0000-000040630000}"/>
    <cellStyle name="40 % - Akzent4 5 2 6 2" xfId="12709" xr:uid="{00000000-0005-0000-0000-000041630000}"/>
    <cellStyle name="40 % - Akzent4 5 2 6 2 2" xfId="12710" xr:uid="{00000000-0005-0000-0000-000042630000}"/>
    <cellStyle name="40 % - Akzent4 5 2 6 2 2 2" xfId="41854" xr:uid="{00000000-0005-0000-0000-000043630000}"/>
    <cellStyle name="40 % - Akzent4 5 2 6 2 3" xfId="31033" xr:uid="{00000000-0005-0000-0000-000044630000}"/>
    <cellStyle name="40 % - Akzent4 5 2 6 3" xfId="12711" xr:uid="{00000000-0005-0000-0000-000045630000}"/>
    <cellStyle name="40 % - Akzent4 5 2 6 3 2" xfId="36454" xr:uid="{00000000-0005-0000-0000-000046630000}"/>
    <cellStyle name="40 % - Akzent4 5 2 6 4" xfId="25632" xr:uid="{00000000-0005-0000-0000-000047630000}"/>
    <cellStyle name="40 % - Akzent4 5 2 7" xfId="12712" xr:uid="{00000000-0005-0000-0000-000048630000}"/>
    <cellStyle name="40 % - Akzent4 5 2 7 2" xfId="12713" xr:uid="{00000000-0005-0000-0000-000049630000}"/>
    <cellStyle name="40 % - Akzent4 5 2 7 2 2" xfId="12714" xr:uid="{00000000-0005-0000-0000-00004A630000}"/>
    <cellStyle name="40 % - Akzent4 5 2 7 2 2 2" xfId="42528" xr:uid="{00000000-0005-0000-0000-00004B630000}"/>
    <cellStyle name="40 % - Akzent4 5 2 7 2 3" xfId="31707" xr:uid="{00000000-0005-0000-0000-00004C630000}"/>
    <cellStyle name="40 % - Akzent4 5 2 7 3" xfId="12715" xr:uid="{00000000-0005-0000-0000-00004D630000}"/>
    <cellStyle name="40 % - Akzent4 5 2 7 3 2" xfId="37128" xr:uid="{00000000-0005-0000-0000-00004E630000}"/>
    <cellStyle name="40 % - Akzent4 5 2 7 4" xfId="26306" xr:uid="{00000000-0005-0000-0000-00004F630000}"/>
    <cellStyle name="40 % - Akzent4 5 2 8" xfId="12716" xr:uid="{00000000-0005-0000-0000-000050630000}"/>
    <cellStyle name="40 % - Akzent4 5 2 8 2" xfId="12717" xr:uid="{00000000-0005-0000-0000-000051630000}"/>
    <cellStyle name="40 % - Akzent4 5 2 8 2 2" xfId="12718" xr:uid="{00000000-0005-0000-0000-000052630000}"/>
    <cellStyle name="40 % - Akzent4 5 2 8 2 2 2" xfId="43221" xr:uid="{00000000-0005-0000-0000-000053630000}"/>
    <cellStyle name="40 % - Akzent4 5 2 8 2 3" xfId="32400" xr:uid="{00000000-0005-0000-0000-000054630000}"/>
    <cellStyle name="40 % - Akzent4 5 2 8 3" xfId="12719" xr:uid="{00000000-0005-0000-0000-000055630000}"/>
    <cellStyle name="40 % - Akzent4 5 2 8 3 2" xfId="37820" xr:uid="{00000000-0005-0000-0000-000056630000}"/>
    <cellStyle name="40 % - Akzent4 5 2 8 4" xfId="26999" xr:uid="{00000000-0005-0000-0000-000057630000}"/>
    <cellStyle name="40 % - Akzent4 5 2 9" xfId="12720" xr:uid="{00000000-0005-0000-0000-000058630000}"/>
    <cellStyle name="40 % - Akzent4 5 2 9 2" xfId="12721" xr:uid="{00000000-0005-0000-0000-000059630000}"/>
    <cellStyle name="40 % - Akzent4 5 2 9 2 2" xfId="38496" xr:uid="{00000000-0005-0000-0000-00005A630000}"/>
    <cellStyle name="40 % - Akzent4 5 2 9 3" xfId="27675" xr:uid="{00000000-0005-0000-0000-00005B630000}"/>
    <cellStyle name="40 % - Akzent4 5 3" xfId="12722" xr:uid="{00000000-0005-0000-0000-00005C630000}"/>
    <cellStyle name="40 % - Akzent4 5 3 2" xfId="12723" xr:uid="{00000000-0005-0000-0000-00005D630000}"/>
    <cellStyle name="40 % - Akzent4 5 3 2 2" xfId="12724" xr:uid="{00000000-0005-0000-0000-00005E630000}"/>
    <cellStyle name="40 % - Akzent4 5 3 2 2 2" xfId="38779" xr:uid="{00000000-0005-0000-0000-00005F630000}"/>
    <cellStyle name="40 % - Akzent4 5 3 2 3" xfId="27958" xr:uid="{00000000-0005-0000-0000-000060630000}"/>
    <cellStyle name="40 % - Akzent4 5 3 3" xfId="12725" xr:uid="{00000000-0005-0000-0000-000061630000}"/>
    <cellStyle name="40 % - Akzent4 5 3 3 2" xfId="33379" xr:uid="{00000000-0005-0000-0000-000062630000}"/>
    <cellStyle name="40 % - Akzent4 5 3 4" xfId="22557" xr:uid="{00000000-0005-0000-0000-000063630000}"/>
    <cellStyle name="40 % - Akzent4 5 4" xfId="12726" xr:uid="{00000000-0005-0000-0000-000064630000}"/>
    <cellStyle name="40 % - Akzent4 5 4 2" xfId="12727" xr:uid="{00000000-0005-0000-0000-000065630000}"/>
    <cellStyle name="40 % - Akzent4 5 4 2 2" xfId="12728" xr:uid="{00000000-0005-0000-0000-000066630000}"/>
    <cellStyle name="40 % - Akzent4 5 4 2 2 2" xfId="39437" xr:uid="{00000000-0005-0000-0000-000067630000}"/>
    <cellStyle name="40 % - Akzent4 5 4 2 3" xfId="28616" xr:uid="{00000000-0005-0000-0000-000068630000}"/>
    <cellStyle name="40 % - Akzent4 5 4 3" xfId="12729" xr:uid="{00000000-0005-0000-0000-000069630000}"/>
    <cellStyle name="40 % - Akzent4 5 4 3 2" xfId="34037" xr:uid="{00000000-0005-0000-0000-00006A630000}"/>
    <cellStyle name="40 % - Akzent4 5 4 4" xfId="23215" xr:uid="{00000000-0005-0000-0000-00006B630000}"/>
    <cellStyle name="40 % - Akzent4 5 5" xfId="12730" xr:uid="{00000000-0005-0000-0000-00006C630000}"/>
    <cellStyle name="40 % - Akzent4 5 5 2" xfId="12731" xr:uid="{00000000-0005-0000-0000-00006D630000}"/>
    <cellStyle name="40 % - Akzent4 5 5 2 2" xfId="12732" xr:uid="{00000000-0005-0000-0000-00006E630000}"/>
    <cellStyle name="40 % - Akzent4 5 5 2 2 2" xfId="40111" xr:uid="{00000000-0005-0000-0000-00006F630000}"/>
    <cellStyle name="40 % - Akzent4 5 5 2 3" xfId="29290" xr:uid="{00000000-0005-0000-0000-000070630000}"/>
    <cellStyle name="40 % - Akzent4 5 5 3" xfId="12733" xr:uid="{00000000-0005-0000-0000-000071630000}"/>
    <cellStyle name="40 % - Akzent4 5 5 3 2" xfId="34711" xr:uid="{00000000-0005-0000-0000-000072630000}"/>
    <cellStyle name="40 % - Akzent4 5 5 4" xfId="23889" xr:uid="{00000000-0005-0000-0000-000073630000}"/>
    <cellStyle name="40 % - Akzent4 5 6" xfId="12734" xr:uid="{00000000-0005-0000-0000-000074630000}"/>
    <cellStyle name="40 % - Akzent4 5 6 2" xfId="12735" xr:uid="{00000000-0005-0000-0000-000075630000}"/>
    <cellStyle name="40 % - Akzent4 5 6 2 2" xfId="12736" xr:uid="{00000000-0005-0000-0000-000076630000}"/>
    <cellStyle name="40 % - Akzent4 5 6 2 2 2" xfId="40785" xr:uid="{00000000-0005-0000-0000-000077630000}"/>
    <cellStyle name="40 % - Akzent4 5 6 2 3" xfId="29964" xr:uid="{00000000-0005-0000-0000-000078630000}"/>
    <cellStyle name="40 % - Akzent4 5 6 3" xfId="12737" xr:uid="{00000000-0005-0000-0000-000079630000}"/>
    <cellStyle name="40 % - Akzent4 5 6 3 2" xfId="35385" xr:uid="{00000000-0005-0000-0000-00007A630000}"/>
    <cellStyle name="40 % - Akzent4 5 6 4" xfId="24563" xr:uid="{00000000-0005-0000-0000-00007B630000}"/>
    <cellStyle name="40 % - Akzent4 5 7" xfId="12738" xr:uid="{00000000-0005-0000-0000-00007C630000}"/>
    <cellStyle name="40 % - Akzent4 5 7 2" xfId="12739" xr:uid="{00000000-0005-0000-0000-00007D630000}"/>
    <cellStyle name="40 % - Akzent4 5 7 2 2" xfId="12740" xr:uid="{00000000-0005-0000-0000-00007E630000}"/>
    <cellStyle name="40 % - Akzent4 5 7 2 2 2" xfId="41459" xr:uid="{00000000-0005-0000-0000-00007F630000}"/>
    <cellStyle name="40 % - Akzent4 5 7 2 3" xfId="30638" xr:uid="{00000000-0005-0000-0000-000080630000}"/>
    <cellStyle name="40 % - Akzent4 5 7 3" xfId="12741" xr:uid="{00000000-0005-0000-0000-000081630000}"/>
    <cellStyle name="40 % - Akzent4 5 7 3 2" xfId="36059" xr:uid="{00000000-0005-0000-0000-000082630000}"/>
    <cellStyle name="40 % - Akzent4 5 7 4" xfId="25237" xr:uid="{00000000-0005-0000-0000-000083630000}"/>
    <cellStyle name="40 % - Akzent4 5 8" xfId="12742" xr:uid="{00000000-0005-0000-0000-000084630000}"/>
    <cellStyle name="40 % - Akzent4 5 8 2" xfId="12743" xr:uid="{00000000-0005-0000-0000-000085630000}"/>
    <cellStyle name="40 % - Akzent4 5 8 2 2" xfId="12744" xr:uid="{00000000-0005-0000-0000-000086630000}"/>
    <cellStyle name="40 % - Akzent4 5 8 2 2 2" xfId="42133" xr:uid="{00000000-0005-0000-0000-000087630000}"/>
    <cellStyle name="40 % - Akzent4 5 8 2 3" xfId="31312" xr:uid="{00000000-0005-0000-0000-000088630000}"/>
    <cellStyle name="40 % - Akzent4 5 8 3" xfId="12745" xr:uid="{00000000-0005-0000-0000-000089630000}"/>
    <cellStyle name="40 % - Akzent4 5 8 3 2" xfId="36733" xr:uid="{00000000-0005-0000-0000-00008A630000}"/>
    <cellStyle name="40 % - Akzent4 5 8 4" xfId="25911" xr:uid="{00000000-0005-0000-0000-00008B630000}"/>
    <cellStyle name="40 % - Akzent4 5 9" xfId="12746" xr:uid="{00000000-0005-0000-0000-00008C630000}"/>
    <cellStyle name="40 % - Akzent4 5 9 2" xfId="12747" xr:uid="{00000000-0005-0000-0000-00008D630000}"/>
    <cellStyle name="40 % - Akzent4 5 9 2 2" xfId="12748" xr:uid="{00000000-0005-0000-0000-00008E630000}"/>
    <cellStyle name="40 % - Akzent4 5 9 2 2 2" xfId="42826" xr:uid="{00000000-0005-0000-0000-00008F630000}"/>
    <cellStyle name="40 % - Akzent4 5 9 2 3" xfId="32005" xr:uid="{00000000-0005-0000-0000-000090630000}"/>
    <cellStyle name="40 % - Akzent4 5 9 3" xfId="12749" xr:uid="{00000000-0005-0000-0000-000091630000}"/>
    <cellStyle name="40 % - Akzent4 5 9 3 2" xfId="37425" xr:uid="{00000000-0005-0000-0000-000092630000}"/>
    <cellStyle name="40 % - Akzent4 5 9 4" xfId="26604" xr:uid="{00000000-0005-0000-0000-000093630000}"/>
    <cellStyle name="40 % - Akzent4 6" xfId="12750" xr:uid="{00000000-0005-0000-0000-000094630000}"/>
    <cellStyle name="40 % - Akzent4 6 10" xfId="12751" xr:uid="{00000000-0005-0000-0000-000095630000}"/>
    <cellStyle name="40 % - Akzent4 6 10 2" xfId="32833" xr:uid="{00000000-0005-0000-0000-000096630000}"/>
    <cellStyle name="40 % - Akzent4 6 11" xfId="22011" xr:uid="{00000000-0005-0000-0000-000097630000}"/>
    <cellStyle name="40 % - Akzent4 6 2" xfId="12752" xr:uid="{00000000-0005-0000-0000-000098630000}"/>
    <cellStyle name="40 % - Akzent4 6 2 2" xfId="12753" xr:uid="{00000000-0005-0000-0000-000099630000}"/>
    <cellStyle name="40 % - Akzent4 6 2 2 2" xfId="12754" xr:uid="{00000000-0005-0000-0000-00009A630000}"/>
    <cellStyle name="40 % - Akzent4 6 2 2 2 2" xfId="38911" xr:uid="{00000000-0005-0000-0000-00009B630000}"/>
    <cellStyle name="40 % - Akzent4 6 2 2 3" xfId="28090" xr:uid="{00000000-0005-0000-0000-00009C630000}"/>
    <cellStyle name="40 % - Akzent4 6 2 3" xfId="12755" xr:uid="{00000000-0005-0000-0000-00009D630000}"/>
    <cellStyle name="40 % - Akzent4 6 2 3 2" xfId="33511" xr:uid="{00000000-0005-0000-0000-00009E630000}"/>
    <cellStyle name="40 % - Akzent4 6 2 4" xfId="22689" xr:uid="{00000000-0005-0000-0000-00009F630000}"/>
    <cellStyle name="40 % - Akzent4 6 3" xfId="12756" xr:uid="{00000000-0005-0000-0000-0000A0630000}"/>
    <cellStyle name="40 % - Akzent4 6 3 2" xfId="12757" xr:uid="{00000000-0005-0000-0000-0000A1630000}"/>
    <cellStyle name="40 % - Akzent4 6 3 2 2" xfId="12758" xr:uid="{00000000-0005-0000-0000-0000A2630000}"/>
    <cellStyle name="40 % - Akzent4 6 3 2 2 2" xfId="39569" xr:uid="{00000000-0005-0000-0000-0000A3630000}"/>
    <cellStyle name="40 % - Akzent4 6 3 2 3" xfId="28748" xr:uid="{00000000-0005-0000-0000-0000A4630000}"/>
    <cellStyle name="40 % - Akzent4 6 3 3" xfId="12759" xr:uid="{00000000-0005-0000-0000-0000A5630000}"/>
    <cellStyle name="40 % - Akzent4 6 3 3 2" xfId="34169" xr:uid="{00000000-0005-0000-0000-0000A6630000}"/>
    <cellStyle name="40 % - Akzent4 6 3 4" xfId="23347" xr:uid="{00000000-0005-0000-0000-0000A7630000}"/>
    <cellStyle name="40 % - Akzent4 6 4" xfId="12760" xr:uid="{00000000-0005-0000-0000-0000A8630000}"/>
    <cellStyle name="40 % - Akzent4 6 4 2" xfId="12761" xr:uid="{00000000-0005-0000-0000-0000A9630000}"/>
    <cellStyle name="40 % - Akzent4 6 4 2 2" xfId="12762" xr:uid="{00000000-0005-0000-0000-0000AA630000}"/>
    <cellStyle name="40 % - Akzent4 6 4 2 2 2" xfId="40243" xr:uid="{00000000-0005-0000-0000-0000AB630000}"/>
    <cellStyle name="40 % - Akzent4 6 4 2 3" xfId="29422" xr:uid="{00000000-0005-0000-0000-0000AC630000}"/>
    <cellStyle name="40 % - Akzent4 6 4 3" xfId="12763" xr:uid="{00000000-0005-0000-0000-0000AD630000}"/>
    <cellStyle name="40 % - Akzent4 6 4 3 2" xfId="34843" xr:uid="{00000000-0005-0000-0000-0000AE630000}"/>
    <cellStyle name="40 % - Akzent4 6 4 4" xfId="24021" xr:uid="{00000000-0005-0000-0000-0000AF630000}"/>
    <cellStyle name="40 % - Akzent4 6 5" xfId="12764" xr:uid="{00000000-0005-0000-0000-0000B0630000}"/>
    <cellStyle name="40 % - Akzent4 6 5 2" xfId="12765" xr:uid="{00000000-0005-0000-0000-0000B1630000}"/>
    <cellStyle name="40 % - Akzent4 6 5 2 2" xfId="12766" xr:uid="{00000000-0005-0000-0000-0000B2630000}"/>
    <cellStyle name="40 % - Akzent4 6 5 2 2 2" xfId="40917" xr:uid="{00000000-0005-0000-0000-0000B3630000}"/>
    <cellStyle name="40 % - Akzent4 6 5 2 3" xfId="30096" xr:uid="{00000000-0005-0000-0000-0000B4630000}"/>
    <cellStyle name="40 % - Akzent4 6 5 3" xfId="12767" xr:uid="{00000000-0005-0000-0000-0000B5630000}"/>
    <cellStyle name="40 % - Akzent4 6 5 3 2" xfId="35517" xr:uid="{00000000-0005-0000-0000-0000B6630000}"/>
    <cellStyle name="40 % - Akzent4 6 5 4" xfId="24695" xr:uid="{00000000-0005-0000-0000-0000B7630000}"/>
    <cellStyle name="40 % - Akzent4 6 6" xfId="12768" xr:uid="{00000000-0005-0000-0000-0000B8630000}"/>
    <cellStyle name="40 % - Akzent4 6 6 2" xfId="12769" xr:uid="{00000000-0005-0000-0000-0000B9630000}"/>
    <cellStyle name="40 % - Akzent4 6 6 2 2" xfId="12770" xr:uid="{00000000-0005-0000-0000-0000BA630000}"/>
    <cellStyle name="40 % - Akzent4 6 6 2 2 2" xfId="41591" xr:uid="{00000000-0005-0000-0000-0000BB630000}"/>
    <cellStyle name="40 % - Akzent4 6 6 2 3" xfId="30770" xr:uid="{00000000-0005-0000-0000-0000BC630000}"/>
    <cellStyle name="40 % - Akzent4 6 6 3" xfId="12771" xr:uid="{00000000-0005-0000-0000-0000BD630000}"/>
    <cellStyle name="40 % - Akzent4 6 6 3 2" xfId="36191" xr:uid="{00000000-0005-0000-0000-0000BE630000}"/>
    <cellStyle name="40 % - Akzent4 6 6 4" xfId="25369" xr:uid="{00000000-0005-0000-0000-0000BF630000}"/>
    <cellStyle name="40 % - Akzent4 6 7" xfId="12772" xr:uid="{00000000-0005-0000-0000-0000C0630000}"/>
    <cellStyle name="40 % - Akzent4 6 7 2" xfId="12773" xr:uid="{00000000-0005-0000-0000-0000C1630000}"/>
    <cellStyle name="40 % - Akzent4 6 7 2 2" xfId="12774" xr:uid="{00000000-0005-0000-0000-0000C2630000}"/>
    <cellStyle name="40 % - Akzent4 6 7 2 2 2" xfId="42265" xr:uid="{00000000-0005-0000-0000-0000C3630000}"/>
    <cellStyle name="40 % - Akzent4 6 7 2 3" xfId="31444" xr:uid="{00000000-0005-0000-0000-0000C4630000}"/>
    <cellStyle name="40 % - Akzent4 6 7 3" xfId="12775" xr:uid="{00000000-0005-0000-0000-0000C5630000}"/>
    <cellStyle name="40 % - Akzent4 6 7 3 2" xfId="36865" xr:uid="{00000000-0005-0000-0000-0000C6630000}"/>
    <cellStyle name="40 % - Akzent4 6 7 4" xfId="26043" xr:uid="{00000000-0005-0000-0000-0000C7630000}"/>
    <cellStyle name="40 % - Akzent4 6 8" xfId="12776" xr:uid="{00000000-0005-0000-0000-0000C8630000}"/>
    <cellStyle name="40 % - Akzent4 6 8 2" xfId="12777" xr:uid="{00000000-0005-0000-0000-0000C9630000}"/>
    <cellStyle name="40 % - Akzent4 6 8 2 2" xfId="12778" xr:uid="{00000000-0005-0000-0000-0000CA630000}"/>
    <cellStyle name="40 % - Akzent4 6 8 2 2 2" xfId="42958" xr:uid="{00000000-0005-0000-0000-0000CB630000}"/>
    <cellStyle name="40 % - Akzent4 6 8 2 3" xfId="32137" xr:uid="{00000000-0005-0000-0000-0000CC630000}"/>
    <cellStyle name="40 % - Akzent4 6 8 3" xfId="12779" xr:uid="{00000000-0005-0000-0000-0000CD630000}"/>
    <cellStyle name="40 % - Akzent4 6 8 3 2" xfId="37557" xr:uid="{00000000-0005-0000-0000-0000CE630000}"/>
    <cellStyle name="40 % - Akzent4 6 8 4" xfId="26736" xr:uid="{00000000-0005-0000-0000-0000CF630000}"/>
    <cellStyle name="40 % - Akzent4 6 9" xfId="12780" xr:uid="{00000000-0005-0000-0000-0000D0630000}"/>
    <cellStyle name="40 % - Akzent4 6 9 2" xfId="12781" xr:uid="{00000000-0005-0000-0000-0000D1630000}"/>
    <cellStyle name="40 % - Akzent4 6 9 2 2" xfId="38233" xr:uid="{00000000-0005-0000-0000-0000D2630000}"/>
    <cellStyle name="40 % - Akzent4 6 9 3" xfId="27412" xr:uid="{00000000-0005-0000-0000-0000D3630000}"/>
    <cellStyle name="40 % - Akzent4 7" xfId="12782" xr:uid="{00000000-0005-0000-0000-0000D4630000}"/>
    <cellStyle name="40 % - Akzent4 7 10" xfId="12783" xr:uid="{00000000-0005-0000-0000-0000D5630000}"/>
    <cellStyle name="40 % - Akzent4 7 10 2" xfId="32964" xr:uid="{00000000-0005-0000-0000-0000D6630000}"/>
    <cellStyle name="40 % - Akzent4 7 11" xfId="22142" xr:uid="{00000000-0005-0000-0000-0000D7630000}"/>
    <cellStyle name="40 % - Akzent4 7 2" xfId="12784" xr:uid="{00000000-0005-0000-0000-0000D8630000}"/>
    <cellStyle name="40 % - Akzent4 7 2 2" xfId="12785" xr:uid="{00000000-0005-0000-0000-0000D9630000}"/>
    <cellStyle name="40 % - Akzent4 7 2 2 2" xfId="12786" xr:uid="{00000000-0005-0000-0000-0000DA630000}"/>
    <cellStyle name="40 % - Akzent4 7 2 2 2 2" xfId="39042" xr:uid="{00000000-0005-0000-0000-0000DB630000}"/>
    <cellStyle name="40 % - Akzent4 7 2 2 3" xfId="28221" xr:uid="{00000000-0005-0000-0000-0000DC630000}"/>
    <cellStyle name="40 % - Akzent4 7 2 3" xfId="12787" xr:uid="{00000000-0005-0000-0000-0000DD630000}"/>
    <cellStyle name="40 % - Akzent4 7 2 3 2" xfId="33642" xr:uid="{00000000-0005-0000-0000-0000DE630000}"/>
    <cellStyle name="40 % - Akzent4 7 2 4" xfId="22820" xr:uid="{00000000-0005-0000-0000-0000DF630000}"/>
    <cellStyle name="40 % - Akzent4 7 3" xfId="12788" xr:uid="{00000000-0005-0000-0000-0000E0630000}"/>
    <cellStyle name="40 % - Akzent4 7 3 2" xfId="12789" xr:uid="{00000000-0005-0000-0000-0000E1630000}"/>
    <cellStyle name="40 % - Akzent4 7 3 2 2" xfId="12790" xr:uid="{00000000-0005-0000-0000-0000E2630000}"/>
    <cellStyle name="40 % - Akzent4 7 3 2 2 2" xfId="39700" xr:uid="{00000000-0005-0000-0000-0000E3630000}"/>
    <cellStyle name="40 % - Akzent4 7 3 2 3" xfId="28879" xr:uid="{00000000-0005-0000-0000-0000E4630000}"/>
    <cellStyle name="40 % - Akzent4 7 3 3" xfId="12791" xr:uid="{00000000-0005-0000-0000-0000E5630000}"/>
    <cellStyle name="40 % - Akzent4 7 3 3 2" xfId="34300" xr:uid="{00000000-0005-0000-0000-0000E6630000}"/>
    <cellStyle name="40 % - Akzent4 7 3 4" xfId="23478" xr:uid="{00000000-0005-0000-0000-0000E7630000}"/>
    <cellStyle name="40 % - Akzent4 7 4" xfId="12792" xr:uid="{00000000-0005-0000-0000-0000E8630000}"/>
    <cellStyle name="40 % - Akzent4 7 4 2" xfId="12793" xr:uid="{00000000-0005-0000-0000-0000E9630000}"/>
    <cellStyle name="40 % - Akzent4 7 4 2 2" xfId="12794" xr:uid="{00000000-0005-0000-0000-0000EA630000}"/>
    <cellStyle name="40 % - Akzent4 7 4 2 2 2" xfId="40374" xr:uid="{00000000-0005-0000-0000-0000EB630000}"/>
    <cellStyle name="40 % - Akzent4 7 4 2 3" xfId="29553" xr:uid="{00000000-0005-0000-0000-0000EC630000}"/>
    <cellStyle name="40 % - Akzent4 7 4 3" xfId="12795" xr:uid="{00000000-0005-0000-0000-0000ED630000}"/>
    <cellStyle name="40 % - Akzent4 7 4 3 2" xfId="34974" xr:uid="{00000000-0005-0000-0000-0000EE630000}"/>
    <cellStyle name="40 % - Akzent4 7 4 4" xfId="24152" xr:uid="{00000000-0005-0000-0000-0000EF630000}"/>
    <cellStyle name="40 % - Akzent4 7 5" xfId="12796" xr:uid="{00000000-0005-0000-0000-0000F0630000}"/>
    <cellStyle name="40 % - Akzent4 7 5 2" xfId="12797" xr:uid="{00000000-0005-0000-0000-0000F1630000}"/>
    <cellStyle name="40 % - Akzent4 7 5 2 2" xfId="12798" xr:uid="{00000000-0005-0000-0000-0000F2630000}"/>
    <cellStyle name="40 % - Akzent4 7 5 2 2 2" xfId="41048" xr:uid="{00000000-0005-0000-0000-0000F3630000}"/>
    <cellStyle name="40 % - Akzent4 7 5 2 3" xfId="30227" xr:uid="{00000000-0005-0000-0000-0000F4630000}"/>
    <cellStyle name="40 % - Akzent4 7 5 3" xfId="12799" xr:uid="{00000000-0005-0000-0000-0000F5630000}"/>
    <cellStyle name="40 % - Akzent4 7 5 3 2" xfId="35648" xr:uid="{00000000-0005-0000-0000-0000F6630000}"/>
    <cellStyle name="40 % - Akzent4 7 5 4" xfId="24826" xr:uid="{00000000-0005-0000-0000-0000F7630000}"/>
    <cellStyle name="40 % - Akzent4 7 6" xfId="12800" xr:uid="{00000000-0005-0000-0000-0000F8630000}"/>
    <cellStyle name="40 % - Akzent4 7 6 2" xfId="12801" xr:uid="{00000000-0005-0000-0000-0000F9630000}"/>
    <cellStyle name="40 % - Akzent4 7 6 2 2" xfId="12802" xr:uid="{00000000-0005-0000-0000-0000FA630000}"/>
    <cellStyle name="40 % - Akzent4 7 6 2 2 2" xfId="41722" xr:uid="{00000000-0005-0000-0000-0000FB630000}"/>
    <cellStyle name="40 % - Akzent4 7 6 2 3" xfId="30901" xr:uid="{00000000-0005-0000-0000-0000FC630000}"/>
    <cellStyle name="40 % - Akzent4 7 6 3" xfId="12803" xr:uid="{00000000-0005-0000-0000-0000FD630000}"/>
    <cellStyle name="40 % - Akzent4 7 6 3 2" xfId="36322" xr:uid="{00000000-0005-0000-0000-0000FE630000}"/>
    <cellStyle name="40 % - Akzent4 7 6 4" xfId="25500" xr:uid="{00000000-0005-0000-0000-0000FF630000}"/>
    <cellStyle name="40 % - Akzent4 7 7" xfId="12804" xr:uid="{00000000-0005-0000-0000-000000640000}"/>
    <cellStyle name="40 % - Akzent4 7 7 2" xfId="12805" xr:uid="{00000000-0005-0000-0000-000001640000}"/>
    <cellStyle name="40 % - Akzent4 7 7 2 2" xfId="12806" xr:uid="{00000000-0005-0000-0000-000002640000}"/>
    <cellStyle name="40 % - Akzent4 7 7 2 2 2" xfId="42396" xr:uid="{00000000-0005-0000-0000-000003640000}"/>
    <cellStyle name="40 % - Akzent4 7 7 2 3" xfId="31575" xr:uid="{00000000-0005-0000-0000-000004640000}"/>
    <cellStyle name="40 % - Akzent4 7 7 3" xfId="12807" xr:uid="{00000000-0005-0000-0000-000005640000}"/>
    <cellStyle name="40 % - Akzent4 7 7 3 2" xfId="36996" xr:uid="{00000000-0005-0000-0000-000006640000}"/>
    <cellStyle name="40 % - Akzent4 7 7 4" xfId="26174" xr:uid="{00000000-0005-0000-0000-000007640000}"/>
    <cellStyle name="40 % - Akzent4 7 8" xfId="12808" xr:uid="{00000000-0005-0000-0000-000008640000}"/>
    <cellStyle name="40 % - Akzent4 7 8 2" xfId="12809" xr:uid="{00000000-0005-0000-0000-000009640000}"/>
    <cellStyle name="40 % - Akzent4 7 8 2 2" xfId="12810" xr:uid="{00000000-0005-0000-0000-00000A640000}"/>
    <cellStyle name="40 % - Akzent4 7 8 2 2 2" xfId="43089" xr:uid="{00000000-0005-0000-0000-00000B640000}"/>
    <cellStyle name="40 % - Akzent4 7 8 2 3" xfId="32268" xr:uid="{00000000-0005-0000-0000-00000C640000}"/>
    <cellStyle name="40 % - Akzent4 7 8 3" xfId="12811" xr:uid="{00000000-0005-0000-0000-00000D640000}"/>
    <cellStyle name="40 % - Akzent4 7 8 3 2" xfId="37688" xr:uid="{00000000-0005-0000-0000-00000E640000}"/>
    <cellStyle name="40 % - Akzent4 7 8 4" xfId="26867" xr:uid="{00000000-0005-0000-0000-00000F640000}"/>
    <cellStyle name="40 % - Akzent4 7 9" xfId="12812" xr:uid="{00000000-0005-0000-0000-000010640000}"/>
    <cellStyle name="40 % - Akzent4 7 9 2" xfId="12813" xr:uid="{00000000-0005-0000-0000-000011640000}"/>
    <cellStyle name="40 % - Akzent4 7 9 2 2" xfId="38364" xr:uid="{00000000-0005-0000-0000-000012640000}"/>
    <cellStyle name="40 % - Akzent4 7 9 3" xfId="27543" xr:uid="{00000000-0005-0000-0000-000013640000}"/>
    <cellStyle name="40 % - Akzent4 8" xfId="12814" xr:uid="{00000000-0005-0000-0000-000014640000}"/>
    <cellStyle name="40 % - Akzent4 8 2" xfId="12815" xr:uid="{00000000-0005-0000-0000-000015640000}"/>
    <cellStyle name="40 % - Akzent4 8 2 2" xfId="12816" xr:uid="{00000000-0005-0000-0000-000016640000}"/>
    <cellStyle name="40 % - Akzent4 8 2 2 2" xfId="38648" xr:uid="{00000000-0005-0000-0000-000017640000}"/>
    <cellStyle name="40 % - Akzent4 8 2 3" xfId="27827" xr:uid="{00000000-0005-0000-0000-000018640000}"/>
    <cellStyle name="40 % - Akzent4 8 3" xfId="12817" xr:uid="{00000000-0005-0000-0000-000019640000}"/>
    <cellStyle name="40 % - Akzent4 8 3 2" xfId="33248" xr:uid="{00000000-0005-0000-0000-00001A640000}"/>
    <cellStyle name="40 % - Akzent4 8 4" xfId="22426" xr:uid="{00000000-0005-0000-0000-00001B640000}"/>
    <cellStyle name="40 % - Akzent4 9" xfId="12818" xr:uid="{00000000-0005-0000-0000-00001C640000}"/>
    <cellStyle name="40 % - Akzent4 9 2" xfId="12819" xr:uid="{00000000-0005-0000-0000-00001D640000}"/>
    <cellStyle name="40 % - Akzent4 9 2 2" xfId="12820" xr:uid="{00000000-0005-0000-0000-00001E640000}"/>
    <cellStyle name="40 % - Akzent4 9 2 2 2" xfId="39305" xr:uid="{00000000-0005-0000-0000-00001F640000}"/>
    <cellStyle name="40 % - Akzent4 9 2 3" xfId="28484" xr:uid="{00000000-0005-0000-0000-000020640000}"/>
    <cellStyle name="40 % - Akzent4 9 3" xfId="12821" xr:uid="{00000000-0005-0000-0000-000021640000}"/>
    <cellStyle name="40 % - Akzent4 9 3 2" xfId="33905" xr:uid="{00000000-0005-0000-0000-000022640000}"/>
    <cellStyle name="40 % - Akzent4 9 4" xfId="23083" xr:uid="{00000000-0005-0000-0000-000023640000}"/>
    <cellStyle name="40 % - Akzent5 10" xfId="12822" xr:uid="{00000000-0005-0000-0000-000024640000}"/>
    <cellStyle name="40 % - Akzent5 10 2" xfId="12823" xr:uid="{00000000-0005-0000-0000-000025640000}"/>
    <cellStyle name="40 % - Akzent5 10 2 2" xfId="12824" xr:uid="{00000000-0005-0000-0000-000026640000}"/>
    <cellStyle name="40 % - Akzent5 10 2 2 2" xfId="39985" xr:uid="{00000000-0005-0000-0000-000027640000}"/>
    <cellStyle name="40 % - Akzent5 10 2 3" xfId="29164" xr:uid="{00000000-0005-0000-0000-000028640000}"/>
    <cellStyle name="40 % - Akzent5 10 3" xfId="12825" xr:uid="{00000000-0005-0000-0000-000029640000}"/>
    <cellStyle name="40 % - Akzent5 10 3 2" xfId="34585" xr:uid="{00000000-0005-0000-0000-00002A640000}"/>
    <cellStyle name="40 % - Akzent5 10 4" xfId="23763" xr:uid="{00000000-0005-0000-0000-00002B640000}"/>
    <cellStyle name="40 % - Akzent5 11" xfId="12826" xr:uid="{00000000-0005-0000-0000-00002C640000}"/>
    <cellStyle name="40 % - Akzent5 11 2" xfId="12827" xr:uid="{00000000-0005-0000-0000-00002D640000}"/>
    <cellStyle name="40 % - Akzent5 11 2 2" xfId="12828" xr:uid="{00000000-0005-0000-0000-00002E640000}"/>
    <cellStyle name="40 % - Akzent5 11 2 2 2" xfId="40655" xr:uid="{00000000-0005-0000-0000-00002F640000}"/>
    <cellStyle name="40 % - Akzent5 11 2 3" xfId="29834" xr:uid="{00000000-0005-0000-0000-000030640000}"/>
    <cellStyle name="40 % - Akzent5 11 3" xfId="12829" xr:uid="{00000000-0005-0000-0000-000031640000}"/>
    <cellStyle name="40 % - Akzent5 11 3 2" xfId="35255" xr:uid="{00000000-0005-0000-0000-000032640000}"/>
    <cellStyle name="40 % - Akzent5 11 4" xfId="24433" xr:uid="{00000000-0005-0000-0000-000033640000}"/>
    <cellStyle name="40 % - Akzent5 12" xfId="12830" xr:uid="{00000000-0005-0000-0000-000034640000}"/>
    <cellStyle name="40 % - Akzent5 12 2" xfId="12831" xr:uid="{00000000-0005-0000-0000-000035640000}"/>
    <cellStyle name="40 % - Akzent5 12 2 2" xfId="12832" xr:uid="{00000000-0005-0000-0000-000036640000}"/>
    <cellStyle name="40 % - Akzent5 12 2 2 2" xfId="41329" xr:uid="{00000000-0005-0000-0000-000037640000}"/>
    <cellStyle name="40 % - Akzent5 12 2 3" xfId="30508" xr:uid="{00000000-0005-0000-0000-000038640000}"/>
    <cellStyle name="40 % - Akzent5 12 3" xfId="12833" xr:uid="{00000000-0005-0000-0000-000039640000}"/>
    <cellStyle name="40 % - Akzent5 12 3 2" xfId="35929" xr:uid="{00000000-0005-0000-0000-00003A640000}"/>
    <cellStyle name="40 % - Akzent5 12 4" xfId="25107" xr:uid="{00000000-0005-0000-0000-00003B640000}"/>
    <cellStyle name="40 % - Akzent5 13" xfId="12834" xr:uid="{00000000-0005-0000-0000-00003C640000}"/>
    <cellStyle name="40 % - Akzent5 13 2" xfId="12835" xr:uid="{00000000-0005-0000-0000-00003D640000}"/>
    <cellStyle name="40 % - Akzent5 13 2 2" xfId="12836" xr:uid="{00000000-0005-0000-0000-00003E640000}"/>
    <cellStyle name="40 % - Akzent5 13 2 2 2" xfId="42003" xr:uid="{00000000-0005-0000-0000-00003F640000}"/>
    <cellStyle name="40 % - Akzent5 13 2 3" xfId="31182" xr:uid="{00000000-0005-0000-0000-000040640000}"/>
    <cellStyle name="40 % - Akzent5 13 3" xfId="12837" xr:uid="{00000000-0005-0000-0000-000041640000}"/>
    <cellStyle name="40 % - Akzent5 13 3 2" xfId="36603" xr:uid="{00000000-0005-0000-0000-000042640000}"/>
    <cellStyle name="40 % - Akzent5 13 4" xfId="25781" xr:uid="{00000000-0005-0000-0000-000043640000}"/>
    <cellStyle name="40 % - Akzent5 14" xfId="12838" xr:uid="{00000000-0005-0000-0000-000044640000}"/>
    <cellStyle name="40 % - Akzent5 14 2" xfId="12839" xr:uid="{00000000-0005-0000-0000-000045640000}"/>
    <cellStyle name="40 % - Akzent5 14 2 2" xfId="12840" xr:uid="{00000000-0005-0000-0000-000046640000}"/>
    <cellStyle name="40 % - Akzent5 14 2 2 2" xfId="42696" xr:uid="{00000000-0005-0000-0000-000047640000}"/>
    <cellStyle name="40 % - Akzent5 14 2 3" xfId="31875" xr:uid="{00000000-0005-0000-0000-000048640000}"/>
    <cellStyle name="40 % - Akzent5 14 3" xfId="12841" xr:uid="{00000000-0005-0000-0000-000049640000}"/>
    <cellStyle name="40 % - Akzent5 14 3 2" xfId="37295" xr:uid="{00000000-0005-0000-0000-00004A640000}"/>
    <cellStyle name="40 % - Akzent5 14 4" xfId="26474" xr:uid="{00000000-0005-0000-0000-00004B640000}"/>
    <cellStyle name="40 % - Akzent5 15" xfId="12842" xr:uid="{00000000-0005-0000-0000-00004C640000}"/>
    <cellStyle name="40 % - Akzent5 15 2" xfId="12843" xr:uid="{00000000-0005-0000-0000-00004D640000}"/>
    <cellStyle name="40 % - Akzent5 15 2 2" xfId="37971" xr:uid="{00000000-0005-0000-0000-00004E640000}"/>
    <cellStyle name="40 % - Akzent5 15 3" xfId="27150" xr:uid="{00000000-0005-0000-0000-00004F640000}"/>
    <cellStyle name="40 % - Akzent5 16" xfId="12844" xr:uid="{00000000-0005-0000-0000-000050640000}"/>
    <cellStyle name="40 % - Akzent5 16 2" xfId="12845" xr:uid="{00000000-0005-0000-0000-000051640000}"/>
    <cellStyle name="40 % - Akzent5 16 2 2" xfId="43374" xr:uid="{00000000-0005-0000-0000-000052640000}"/>
    <cellStyle name="40 % - Akzent5 16 3" xfId="32554" xr:uid="{00000000-0005-0000-0000-000053640000}"/>
    <cellStyle name="40 % - Akzent5 17" xfId="12846" xr:uid="{00000000-0005-0000-0000-000054640000}"/>
    <cellStyle name="40 % - Akzent5 17 2" xfId="32570" xr:uid="{00000000-0005-0000-0000-000055640000}"/>
    <cellStyle name="40 % - Akzent5 18" xfId="12847" xr:uid="{00000000-0005-0000-0000-000056640000}"/>
    <cellStyle name="40 % - Akzent5 2" xfId="12848" xr:uid="{00000000-0005-0000-0000-000057640000}"/>
    <cellStyle name="40 % - Akzent5 2 10" xfId="12849" xr:uid="{00000000-0005-0000-0000-000058640000}"/>
    <cellStyle name="40 % - Akzent5 2 10 2" xfId="12850" xr:uid="{00000000-0005-0000-0000-000059640000}"/>
    <cellStyle name="40 % - Akzent5 2 10 2 2" xfId="12851" xr:uid="{00000000-0005-0000-0000-00005A640000}"/>
    <cellStyle name="40 % - Akzent5 2 10 2 2 2" xfId="40674" xr:uid="{00000000-0005-0000-0000-00005B640000}"/>
    <cellStyle name="40 % - Akzent5 2 10 2 3" xfId="29853" xr:uid="{00000000-0005-0000-0000-00005C640000}"/>
    <cellStyle name="40 % - Akzent5 2 10 3" xfId="12852" xr:uid="{00000000-0005-0000-0000-00005D640000}"/>
    <cellStyle name="40 % - Akzent5 2 10 3 2" xfId="35274" xr:uid="{00000000-0005-0000-0000-00005E640000}"/>
    <cellStyle name="40 % - Akzent5 2 10 4" xfId="24452" xr:uid="{00000000-0005-0000-0000-00005F640000}"/>
    <cellStyle name="40 % - Akzent5 2 11" xfId="12853" xr:uid="{00000000-0005-0000-0000-000060640000}"/>
    <cellStyle name="40 % - Akzent5 2 11 2" xfId="12854" xr:uid="{00000000-0005-0000-0000-000061640000}"/>
    <cellStyle name="40 % - Akzent5 2 11 2 2" xfId="12855" xr:uid="{00000000-0005-0000-0000-000062640000}"/>
    <cellStyle name="40 % - Akzent5 2 11 2 2 2" xfId="41348" xr:uid="{00000000-0005-0000-0000-000063640000}"/>
    <cellStyle name="40 % - Akzent5 2 11 2 3" xfId="30527" xr:uid="{00000000-0005-0000-0000-000064640000}"/>
    <cellStyle name="40 % - Akzent5 2 11 3" xfId="12856" xr:uid="{00000000-0005-0000-0000-000065640000}"/>
    <cellStyle name="40 % - Akzent5 2 11 3 2" xfId="35948" xr:uid="{00000000-0005-0000-0000-000066640000}"/>
    <cellStyle name="40 % - Akzent5 2 11 4" xfId="25126" xr:uid="{00000000-0005-0000-0000-000067640000}"/>
    <cellStyle name="40 % - Akzent5 2 12" xfId="12857" xr:uid="{00000000-0005-0000-0000-000068640000}"/>
    <cellStyle name="40 % - Akzent5 2 12 2" xfId="12858" xr:uid="{00000000-0005-0000-0000-000069640000}"/>
    <cellStyle name="40 % - Akzent5 2 12 2 2" xfId="12859" xr:uid="{00000000-0005-0000-0000-00006A640000}"/>
    <cellStyle name="40 % - Akzent5 2 12 2 2 2" xfId="42022" xr:uid="{00000000-0005-0000-0000-00006B640000}"/>
    <cellStyle name="40 % - Akzent5 2 12 2 3" xfId="31201" xr:uid="{00000000-0005-0000-0000-00006C640000}"/>
    <cellStyle name="40 % - Akzent5 2 12 3" xfId="12860" xr:uid="{00000000-0005-0000-0000-00006D640000}"/>
    <cellStyle name="40 % - Akzent5 2 12 3 2" xfId="36622" xr:uid="{00000000-0005-0000-0000-00006E640000}"/>
    <cellStyle name="40 % - Akzent5 2 12 4" xfId="25800" xr:uid="{00000000-0005-0000-0000-00006F640000}"/>
    <cellStyle name="40 % - Akzent5 2 13" xfId="12861" xr:uid="{00000000-0005-0000-0000-000070640000}"/>
    <cellStyle name="40 % - Akzent5 2 13 2" xfId="12862" xr:uid="{00000000-0005-0000-0000-000071640000}"/>
    <cellStyle name="40 % - Akzent5 2 13 2 2" xfId="12863" xr:uid="{00000000-0005-0000-0000-000072640000}"/>
    <cellStyle name="40 % - Akzent5 2 13 2 2 2" xfId="42715" xr:uid="{00000000-0005-0000-0000-000073640000}"/>
    <cellStyle name="40 % - Akzent5 2 13 2 3" xfId="31894" xr:uid="{00000000-0005-0000-0000-000074640000}"/>
    <cellStyle name="40 % - Akzent5 2 13 3" xfId="12864" xr:uid="{00000000-0005-0000-0000-000075640000}"/>
    <cellStyle name="40 % - Akzent5 2 13 3 2" xfId="37314" xr:uid="{00000000-0005-0000-0000-000076640000}"/>
    <cellStyle name="40 % - Akzent5 2 13 4" xfId="26493" xr:uid="{00000000-0005-0000-0000-000077640000}"/>
    <cellStyle name="40 % - Akzent5 2 14" xfId="12865" xr:uid="{00000000-0005-0000-0000-000078640000}"/>
    <cellStyle name="40 % - Akzent5 2 14 2" xfId="12866" xr:uid="{00000000-0005-0000-0000-000079640000}"/>
    <cellStyle name="40 % - Akzent5 2 14 2 2" xfId="37990" xr:uid="{00000000-0005-0000-0000-00007A640000}"/>
    <cellStyle name="40 % - Akzent5 2 14 3" xfId="27169" xr:uid="{00000000-0005-0000-0000-00007B640000}"/>
    <cellStyle name="40 % - Akzent5 2 15" xfId="12867" xr:uid="{00000000-0005-0000-0000-00007C640000}"/>
    <cellStyle name="40 % - Akzent5 2 15 2" xfId="32590" xr:uid="{00000000-0005-0000-0000-00007D640000}"/>
    <cellStyle name="40 % - Akzent5 2 16" xfId="21768" xr:uid="{00000000-0005-0000-0000-00007E640000}"/>
    <cellStyle name="40 % - Akzent5 2 2" xfId="12868" xr:uid="{00000000-0005-0000-0000-00007F640000}"/>
    <cellStyle name="40 % - Akzent5 2 2 10" xfId="12869" xr:uid="{00000000-0005-0000-0000-000080640000}"/>
    <cellStyle name="40 % - Akzent5 2 2 10 2" xfId="12870" xr:uid="{00000000-0005-0000-0000-000081640000}"/>
    <cellStyle name="40 % - Akzent5 2 2 10 2 2" xfId="12871" xr:uid="{00000000-0005-0000-0000-000082640000}"/>
    <cellStyle name="40 % - Akzent5 2 2 10 2 2 2" xfId="41381" xr:uid="{00000000-0005-0000-0000-000083640000}"/>
    <cellStyle name="40 % - Akzent5 2 2 10 2 3" xfId="30560" xr:uid="{00000000-0005-0000-0000-000084640000}"/>
    <cellStyle name="40 % - Akzent5 2 2 10 3" xfId="12872" xr:uid="{00000000-0005-0000-0000-000085640000}"/>
    <cellStyle name="40 % - Akzent5 2 2 10 3 2" xfId="35981" xr:uid="{00000000-0005-0000-0000-000086640000}"/>
    <cellStyle name="40 % - Akzent5 2 2 10 4" xfId="25159" xr:uid="{00000000-0005-0000-0000-000087640000}"/>
    <cellStyle name="40 % - Akzent5 2 2 11" xfId="12873" xr:uid="{00000000-0005-0000-0000-000088640000}"/>
    <cellStyle name="40 % - Akzent5 2 2 11 2" xfId="12874" xr:uid="{00000000-0005-0000-0000-000089640000}"/>
    <cellStyle name="40 % - Akzent5 2 2 11 2 2" xfId="12875" xr:uid="{00000000-0005-0000-0000-00008A640000}"/>
    <cellStyle name="40 % - Akzent5 2 2 11 2 2 2" xfId="42055" xr:uid="{00000000-0005-0000-0000-00008B640000}"/>
    <cellStyle name="40 % - Akzent5 2 2 11 2 3" xfId="31234" xr:uid="{00000000-0005-0000-0000-00008C640000}"/>
    <cellStyle name="40 % - Akzent5 2 2 11 3" xfId="12876" xr:uid="{00000000-0005-0000-0000-00008D640000}"/>
    <cellStyle name="40 % - Akzent5 2 2 11 3 2" xfId="36655" xr:uid="{00000000-0005-0000-0000-00008E640000}"/>
    <cellStyle name="40 % - Akzent5 2 2 11 4" xfId="25833" xr:uid="{00000000-0005-0000-0000-00008F640000}"/>
    <cellStyle name="40 % - Akzent5 2 2 12" xfId="12877" xr:uid="{00000000-0005-0000-0000-000090640000}"/>
    <cellStyle name="40 % - Akzent5 2 2 12 2" xfId="12878" xr:uid="{00000000-0005-0000-0000-000091640000}"/>
    <cellStyle name="40 % - Akzent5 2 2 12 2 2" xfId="12879" xr:uid="{00000000-0005-0000-0000-000092640000}"/>
    <cellStyle name="40 % - Akzent5 2 2 12 2 2 2" xfId="42748" xr:uid="{00000000-0005-0000-0000-000093640000}"/>
    <cellStyle name="40 % - Akzent5 2 2 12 2 3" xfId="31927" xr:uid="{00000000-0005-0000-0000-000094640000}"/>
    <cellStyle name="40 % - Akzent5 2 2 12 3" xfId="12880" xr:uid="{00000000-0005-0000-0000-000095640000}"/>
    <cellStyle name="40 % - Akzent5 2 2 12 3 2" xfId="37347" xr:uid="{00000000-0005-0000-0000-000096640000}"/>
    <cellStyle name="40 % - Akzent5 2 2 12 4" xfId="26526" xr:uid="{00000000-0005-0000-0000-000097640000}"/>
    <cellStyle name="40 % - Akzent5 2 2 13" xfId="12881" xr:uid="{00000000-0005-0000-0000-000098640000}"/>
    <cellStyle name="40 % - Akzent5 2 2 13 2" xfId="12882" xr:uid="{00000000-0005-0000-0000-000099640000}"/>
    <cellStyle name="40 % - Akzent5 2 2 13 2 2" xfId="38023" xr:uid="{00000000-0005-0000-0000-00009A640000}"/>
    <cellStyle name="40 % - Akzent5 2 2 13 3" xfId="27202" xr:uid="{00000000-0005-0000-0000-00009B640000}"/>
    <cellStyle name="40 % - Akzent5 2 2 14" xfId="12883" xr:uid="{00000000-0005-0000-0000-00009C640000}"/>
    <cellStyle name="40 % - Akzent5 2 2 14 2" xfId="32623" xr:uid="{00000000-0005-0000-0000-00009D640000}"/>
    <cellStyle name="40 % - Akzent5 2 2 15" xfId="21801" xr:uid="{00000000-0005-0000-0000-00009E640000}"/>
    <cellStyle name="40 % - Akzent5 2 2 2" xfId="12884" xr:uid="{00000000-0005-0000-0000-00009F640000}"/>
    <cellStyle name="40 % - Akzent5 2 2 2 10" xfId="12885" xr:uid="{00000000-0005-0000-0000-0000A0640000}"/>
    <cellStyle name="40 % - Akzent5 2 2 2 10 2" xfId="12886" xr:uid="{00000000-0005-0000-0000-0000A1640000}"/>
    <cellStyle name="40 % - Akzent5 2 2 2 10 2 2" xfId="12887" xr:uid="{00000000-0005-0000-0000-0000A2640000}"/>
    <cellStyle name="40 % - Akzent5 2 2 2 10 2 2 2" xfId="42120" xr:uid="{00000000-0005-0000-0000-0000A3640000}"/>
    <cellStyle name="40 % - Akzent5 2 2 2 10 2 3" xfId="31299" xr:uid="{00000000-0005-0000-0000-0000A4640000}"/>
    <cellStyle name="40 % - Akzent5 2 2 2 10 3" xfId="12888" xr:uid="{00000000-0005-0000-0000-0000A5640000}"/>
    <cellStyle name="40 % - Akzent5 2 2 2 10 3 2" xfId="36720" xr:uid="{00000000-0005-0000-0000-0000A6640000}"/>
    <cellStyle name="40 % - Akzent5 2 2 2 10 4" xfId="25898" xr:uid="{00000000-0005-0000-0000-0000A7640000}"/>
    <cellStyle name="40 % - Akzent5 2 2 2 11" xfId="12889" xr:uid="{00000000-0005-0000-0000-0000A8640000}"/>
    <cellStyle name="40 % - Akzent5 2 2 2 11 2" xfId="12890" xr:uid="{00000000-0005-0000-0000-0000A9640000}"/>
    <cellStyle name="40 % - Akzent5 2 2 2 11 2 2" xfId="12891" xr:uid="{00000000-0005-0000-0000-0000AA640000}"/>
    <cellStyle name="40 % - Akzent5 2 2 2 11 2 2 2" xfId="42813" xr:uid="{00000000-0005-0000-0000-0000AB640000}"/>
    <cellStyle name="40 % - Akzent5 2 2 2 11 2 3" xfId="31992" xr:uid="{00000000-0005-0000-0000-0000AC640000}"/>
    <cellStyle name="40 % - Akzent5 2 2 2 11 3" xfId="12892" xr:uid="{00000000-0005-0000-0000-0000AD640000}"/>
    <cellStyle name="40 % - Akzent5 2 2 2 11 3 2" xfId="37412" xr:uid="{00000000-0005-0000-0000-0000AE640000}"/>
    <cellStyle name="40 % - Akzent5 2 2 2 11 4" xfId="26591" xr:uid="{00000000-0005-0000-0000-0000AF640000}"/>
    <cellStyle name="40 % - Akzent5 2 2 2 12" xfId="12893" xr:uid="{00000000-0005-0000-0000-0000B0640000}"/>
    <cellStyle name="40 % - Akzent5 2 2 2 12 2" xfId="12894" xr:uid="{00000000-0005-0000-0000-0000B1640000}"/>
    <cellStyle name="40 % - Akzent5 2 2 2 12 2 2" xfId="38088" xr:uid="{00000000-0005-0000-0000-0000B2640000}"/>
    <cellStyle name="40 % - Akzent5 2 2 2 12 3" xfId="27267" xr:uid="{00000000-0005-0000-0000-0000B3640000}"/>
    <cellStyle name="40 % - Akzent5 2 2 2 13" xfId="12895" xr:uid="{00000000-0005-0000-0000-0000B4640000}"/>
    <cellStyle name="40 % - Akzent5 2 2 2 13 2" xfId="32688" xr:uid="{00000000-0005-0000-0000-0000B5640000}"/>
    <cellStyle name="40 % - Akzent5 2 2 2 14" xfId="21866" xr:uid="{00000000-0005-0000-0000-0000B6640000}"/>
    <cellStyle name="40 % - Akzent5 2 2 2 2" xfId="12896" xr:uid="{00000000-0005-0000-0000-0000B7640000}"/>
    <cellStyle name="40 % - Akzent5 2 2 2 2 10" xfId="12897" xr:uid="{00000000-0005-0000-0000-0000B8640000}"/>
    <cellStyle name="40 % - Akzent5 2 2 2 2 10 2" xfId="12898" xr:uid="{00000000-0005-0000-0000-0000B9640000}"/>
    <cellStyle name="40 % - Akzent5 2 2 2 2 10 2 2" xfId="38220" xr:uid="{00000000-0005-0000-0000-0000BA640000}"/>
    <cellStyle name="40 % - Akzent5 2 2 2 2 10 3" xfId="27399" xr:uid="{00000000-0005-0000-0000-0000BB640000}"/>
    <cellStyle name="40 % - Akzent5 2 2 2 2 11" xfId="12899" xr:uid="{00000000-0005-0000-0000-0000BC640000}"/>
    <cellStyle name="40 % - Akzent5 2 2 2 2 11 2" xfId="32820" xr:uid="{00000000-0005-0000-0000-0000BD640000}"/>
    <cellStyle name="40 % - Akzent5 2 2 2 2 12" xfId="21998" xr:uid="{00000000-0005-0000-0000-0000BE640000}"/>
    <cellStyle name="40 % - Akzent5 2 2 2 2 2" xfId="12900" xr:uid="{00000000-0005-0000-0000-0000BF640000}"/>
    <cellStyle name="40 % - Akzent5 2 2 2 2 2 10" xfId="12901" xr:uid="{00000000-0005-0000-0000-0000C0640000}"/>
    <cellStyle name="40 % - Akzent5 2 2 2 2 2 10 2" xfId="33215" xr:uid="{00000000-0005-0000-0000-0000C1640000}"/>
    <cellStyle name="40 % - Akzent5 2 2 2 2 2 11" xfId="22393" xr:uid="{00000000-0005-0000-0000-0000C2640000}"/>
    <cellStyle name="40 % - Akzent5 2 2 2 2 2 2" xfId="12902" xr:uid="{00000000-0005-0000-0000-0000C3640000}"/>
    <cellStyle name="40 % - Akzent5 2 2 2 2 2 2 2" xfId="12903" xr:uid="{00000000-0005-0000-0000-0000C4640000}"/>
    <cellStyle name="40 % - Akzent5 2 2 2 2 2 2 2 2" xfId="12904" xr:uid="{00000000-0005-0000-0000-0000C5640000}"/>
    <cellStyle name="40 % - Akzent5 2 2 2 2 2 2 2 2 2" xfId="39293" xr:uid="{00000000-0005-0000-0000-0000C6640000}"/>
    <cellStyle name="40 % - Akzent5 2 2 2 2 2 2 2 3" xfId="28472" xr:uid="{00000000-0005-0000-0000-0000C7640000}"/>
    <cellStyle name="40 % - Akzent5 2 2 2 2 2 2 3" xfId="12905" xr:uid="{00000000-0005-0000-0000-0000C8640000}"/>
    <cellStyle name="40 % - Akzent5 2 2 2 2 2 2 3 2" xfId="33893" xr:uid="{00000000-0005-0000-0000-0000C9640000}"/>
    <cellStyle name="40 % - Akzent5 2 2 2 2 2 2 4" xfId="23071" xr:uid="{00000000-0005-0000-0000-0000CA640000}"/>
    <cellStyle name="40 % - Akzent5 2 2 2 2 2 3" xfId="12906" xr:uid="{00000000-0005-0000-0000-0000CB640000}"/>
    <cellStyle name="40 % - Akzent5 2 2 2 2 2 3 2" xfId="12907" xr:uid="{00000000-0005-0000-0000-0000CC640000}"/>
    <cellStyle name="40 % - Akzent5 2 2 2 2 2 3 2 2" xfId="12908" xr:uid="{00000000-0005-0000-0000-0000CD640000}"/>
    <cellStyle name="40 % - Akzent5 2 2 2 2 2 3 2 2 2" xfId="39951" xr:uid="{00000000-0005-0000-0000-0000CE640000}"/>
    <cellStyle name="40 % - Akzent5 2 2 2 2 2 3 2 3" xfId="29130" xr:uid="{00000000-0005-0000-0000-0000CF640000}"/>
    <cellStyle name="40 % - Akzent5 2 2 2 2 2 3 3" xfId="12909" xr:uid="{00000000-0005-0000-0000-0000D0640000}"/>
    <cellStyle name="40 % - Akzent5 2 2 2 2 2 3 3 2" xfId="34551" xr:uid="{00000000-0005-0000-0000-0000D1640000}"/>
    <cellStyle name="40 % - Akzent5 2 2 2 2 2 3 4" xfId="23729" xr:uid="{00000000-0005-0000-0000-0000D2640000}"/>
    <cellStyle name="40 % - Akzent5 2 2 2 2 2 4" xfId="12910" xr:uid="{00000000-0005-0000-0000-0000D3640000}"/>
    <cellStyle name="40 % - Akzent5 2 2 2 2 2 4 2" xfId="12911" xr:uid="{00000000-0005-0000-0000-0000D4640000}"/>
    <cellStyle name="40 % - Akzent5 2 2 2 2 2 4 2 2" xfId="12912" xr:uid="{00000000-0005-0000-0000-0000D5640000}"/>
    <cellStyle name="40 % - Akzent5 2 2 2 2 2 4 2 2 2" xfId="40625" xr:uid="{00000000-0005-0000-0000-0000D6640000}"/>
    <cellStyle name="40 % - Akzent5 2 2 2 2 2 4 2 3" xfId="29804" xr:uid="{00000000-0005-0000-0000-0000D7640000}"/>
    <cellStyle name="40 % - Akzent5 2 2 2 2 2 4 3" xfId="12913" xr:uid="{00000000-0005-0000-0000-0000D8640000}"/>
    <cellStyle name="40 % - Akzent5 2 2 2 2 2 4 3 2" xfId="35225" xr:uid="{00000000-0005-0000-0000-0000D9640000}"/>
    <cellStyle name="40 % - Akzent5 2 2 2 2 2 4 4" xfId="24403" xr:uid="{00000000-0005-0000-0000-0000DA640000}"/>
    <cellStyle name="40 % - Akzent5 2 2 2 2 2 5" xfId="12914" xr:uid="{00000000-0005-0000-0000-0000DB640000}"/>
    <cellStyle name="40 % - Akzent5 2 2 2 2 2 5 2" xfId="12915" xr:uid="{00000000-0005-0000-0000-0000DC640000}"/>
    <cellStyle name="40 % - Akzent5 2 2 2 2 2 5 2 2" xfId="12916" xr:uid="{00000000-0005-0000-0000-0000DD640000}"/>
    <cellStyle name="40 % - Akzent5 2 2 2 2 2 5 2 2 2" xfId="41299" xr:uid="{00000000-0005-0000-0000-0000DE640000}"/>
    <cellStyle name="40 % - Akzent5 2 2 2 2 2 5 2 3" xfId="30478" xr:uid="{00000000-0005-0000-0000-0000DF640000}"/>
    <cellStyle name="40 % - Akzent5 2 2 2 2 2 5 3" xfId="12917" xr:uid="{00000000-0005-0000-0000-0000E0640000}"/>
    <cellStyle name="40 % - Akzent5 2 2 2 2 2 5 3 2" xfId="35899" xr:uid="{00000000-0005-0000-0000-0000E1640000}"/>
    <cellStyle name="40 % - Akzent5 2 2 2 2 2 5 4" xfId="25077" xr:uid="{00000000-0005-0000-0000-0000E2640000}"/>
    <cellStyle name="40 % - Akzent5 2 2 2 2 2 6" xfId="12918" xr:uid="{00000000-0005-0000-0000-0000E3640000}"/>
    <cellStyle name="40 % - Akzent5 2 2 2 2 2 6 2" xfId="12919" xr:uid="{00000000-0005-0000-0000-0000E4640000}"/>
    <cellStyle name="40 % - Akzent5 2 2 2 2 2 6 2 2" xfId="12920" xr:uid="{00000000-0005-0000-0000-0000E5640000}"/>
    <cellStyle name="40 % - Akzent5 2 2 2 2 2 6 2 2 2" xfId="41973" xr:uid="{00000000-0005-0000-0000-0000E6640000}"/>
    <cellStyle name="40 % - Akzent5 2 2 2 2 2 6 2 3" xfId="31152" xr:uid="{00000000-0005-0000-0000-0000E7640000}"/>
    <cellStyle name="40 % - Akzent5 2 2 2 2 2 6 3" xfId="12921" xr:uid="{00000000-0005-0000-0000-0000E8640000}"/>
    <cellStyle name="40 % - Akzent5 2 2 2 2 2 6 3 2" xfId="36573" xr:uid="{00000000-0005-0000-0000-0000E9640000}"/>
    <cellStyle name="40 % - Akzent5 2 2 2 2 2 6 4" xfId="25751" xr:uid="{00000000-0005-0000-0000-0000EA640000}"/>
    <cellStyle name="40 % - Akzent5 2 2 2 2 2 7" xfId="12922" xr:uid="{00000000-0005-0000-0000-0000EB640000}"/>
    <cellStyle name="40 % - Akzent5 2 2 2 2 2 7 2" xfId="12923" xr:uid="{00000000-0005-0000-0000-0000EC640000}"/>
    <cellStyle name="40 % - Akzent5 2 2 2 2 2 7 2 2" xfId="12924" xr:uid="{00000000-0005-0000-0000-0000ED640000}"/>
    <cellStyle name="40 % - Akzent5 2 2 2 2 2 7 2 2 2" xfId="42647" xr:uid="{00000000-0005-0000-0000-0000EE640000}"/>
    <cellStyle name="40 % - Akzent5 2 2 2 2 2 7 2 3" xfId="31826" xr:uid="{00000000-0005-0000-0000-0000EF640000}"/>
    <cellStyle name="40 % - Akzent5 2 2 2 2 2 7 3" xfId="12925" xr:uid="{00000000-0005-0000-0000-0000F0640000}"/>
    <cellStyle name="40 % - Akzent5 2 2 2 2 2 7 3 2" xfId="37247" xr:uid="{00000000-0005-0000-0000-0000F1640000}"/>
    <cellStyle name="40 % - Akzent5 2 2 2 2 2 7 4" xfId="26425" xr:uid="{00000000-0005-0000-0000-0000F2640000}"/>
    <cellStyle name="40 % - Akzent5 2 2 2 2 2 8" xfId="12926" xr:uid="{00000000-0005-0000-0000-0000F3640000}"/>
    <cellStyle name="40 % - Akzent5 2 2 2 2 2 8 2" xfId="12927" xr:uid="{00000000-0005-0000-0000-0000F4640000}"/>
    <cellStyle name="40 % - Akzent5 2 2 2 2 2 8 2 2" xfId="12928" xr:uid="{00000000-0005-0000-0000-0000F5640000}"/>
    <cellStyle name="40 % - Akzent5 2 2 2 2 2 8 2 2 2" xfId="43340" xr:uid="{00000000-0005-0000-0000-0000F6640000}"/>
    <cellStyle name="40 % - Akzent5 2 2 2 2 2 8 2 3" xfId="32519" xr:uid="{00000000-0005-0000-0000-0000F7640000}"/>
    <cellStyle name="40 % - Akzent5 2 2 2 2 2 8 3" xfId="12929" xr:uid="{00000000-0005-0000-0000-0000F8640000}"/>
    <cellStyle name="40 % - Akzent5 2 2 2 2 2 8 3 2" xfId="37939" xr:uid="{00000000-0005-0000-0000-0000F9640000}"/>
    <cellStyle name="40 % - Akzent5 2 2 2 2 2 8 4" xfId="27118" xr:uid="{00000000-0005-0000-0000-0000FA640000}"/>
    <cellStyle name="40 % - Akzent5 2 2 2 2 2 9" xfId="12930" xr:uid="{00000000-0005-0000-0000-0000FB640000}"/>
    <cellStyle name="40 % - Akzent5 2 2 2 2 2 9 2" xfId="12931" xr:uid="{00000000-0005-0000-0000-0000FC640000}"/>
    <cellStyle name="40 % - Akzent5 2 2 2 2 2 9 2 2" xfId="38615" xr:uid="{00000000-0005-0000-0000-0000FD640000}"/>
    <cellStyle name="40 % - Akzent5 2 2 2 2 2 9 3" xfId="27794" xr:uid="{00000000-0005-0000-0000-0000FE640000}"/>
    <cellStyle name="40 % - Akzent5 2 2 2 2 3" xfId="12932" xr:uid="{00000000-0005-0000-0000-0000FF640000}"/>
    <cellStyle name="40 % - Akzent5 2 2 2 2 3 2" xfId="12933" xr:uid="{00000000-0005-0000-0000-000000650000}"/>
    <cellStyle name="40 % - Akzent5 2 2 2 2 3 2 2" xfId="12934" xr:uid="{00000000-0005-0000-0000-000001650000}"/>
    <cellStyle name="40 % - Akzent5 2 2 2 2 3 2 2 2" xfId="38898" xr:uid="{00000000-0005-0000-0000-000002650000}"/>
    <cellStyle name="40 % - Akzent5 2 2 2 2 3 2 3" xfId="28077" xr:uid="{00000000-0005-0000-0000-000003650000}"/>
    <cellStyle name="40 % - Akzent5 2 2 2 2 3 3" xfId="12935" xr:uid="{00000000-0005-0000-0000-000004650000}"/>
    <cellStyle name="40 % - Akzent5 2 2 2 2 3 3 2" xfId="33498" xr:uid="{00000000-0005-0000-0000-000005650000}"/>
    <cellStyle name="40 % - Akzent5 2 2 2 2 3 4" xfId="22676" xr:uid="{00000000-0005-0000-0000-000006650000}"/>
    <cellStyle name="40 % - Akzent5 2 2 2 2 4" xfId="12936" xr:uid="{00000000-0005-0000-0000-000007650000}"/>
    <cellStyle name="40 % - Akzent5 2 2 2 2 4 2" xfId="12937" xr:uid="{00000000-0005-0000-0000-000008650000}"/>
    <cellStyle name="40 % - Akzent5 2 2 2 2 4 2 2" xfId="12938" xr:uid="{00000000-0005-0000-0000-000009650000}"/>
    <cellStyle name="40 % - Akzent5 2 2 2 2 4 2 2 2" xfId="39556" xr:uid="{00000000-0005-0000-0000-00000A650000}"/>
    <cellStyle name="40 % - Akzent5 2 2 2 2 4 2 3" xfId="28735" xr:uid="{00000000-0005-0000-0000-00000B650000}"/>
    <cellStyle name="40 % - Akzent5 2 2 2 2 4 3" xfId="12939" xr:uid="{00000000-0005-0000-0000-00000C650000}"/>
    <cellStyle name="40 % - Akzent5 2 2 2 2 4 3 2" xfId="34156" xr:uid="{00000000-0005-0000-0000-00000D650000}"/>
    <cellStyle name="40 % - Akzent5 2 2 2 2 4 4" xfId="23334" xr:uid="{00000000-0005-0000-0000-00000E650000}"/>
    <cellStyle name="40 % - Akzent5 2 2 2 2 5" xfId="12940" xr:uid="{00000000-0005-0000-0000-00000F650000}"/>
    <cellStyle name="40 % - Akzent5 2 2 2 2 5 2" xfId="12941" xr:uid="{00000000-0005-0000-0000-000010650000}"/>
    <cellStyle name="40 % - Akzent5 2 2 2 2 5 2 2" xfId="12942" xr:uid="{00000000-0005-0000-0000-000011650000}"/>
    <cellStyle name="40 % - Akzent5 2 2 2 2 5 2 2 2" xfId="40230" xr:uid="{00000000-0005-0000-0000-000012650000}"/>
    <cellStyle name="40 % - Akzent5 2 2 2 2 5 2 3" xfId="29409" xr:uid="{00000000-0005-0000-0000-000013650000}"/>
    <cellStyle name="40 % - Akzent5 2 2 2 2 5 3" xfId="12943" xr:uid="{00000000-0005-0000-0000-000014650000}"/>
    <cellStyle name="40 % - Akzent5 2 2 2 2 5 3 2" xfId="34830" xr:uid="{00000000-0005-0000-0000-000015650000}"/>
    <cellStyle name="40 % - Akzent5 2 2 2 2 5 4" xfId="24008" xr:uid="{00000000-0005-0000-0000-000016650000}"/>
    <cellStyle name="40 % - Akzent5 2 2 2 2 6" xfId="12944" xr:uid="{00000000-0005-0000-0000-000017650000}"/>
    <cellStyle name="40 % - Akzent5 2 2 2 2 6 2" xfId="12945" xr:uid="{00000000-0005-0000-0000-000018650000}"/>
    <cellStyle name="40 % - Akzent5 2 2 2 2 6 2 2" xfId="12946" xr:uid="{00000000-0005-0000-0000-000019650000}"/>
    <cellStyle name="40 % - Akzent5 2 2 2 2 6 2 2 2" xfId="40904" xr:uid="{00000000-0005-0000-0000-00001A650000}"/>
    <cellStyle name="40 % - Akzent5 2 2 2 2 6 2 3" xfId="30083" xr:uid="{00000000-0005-0000-0000-00001B650000}"/>
    <cellStyle name="40 % - Akzent5 2 2 2 2 6 3" xfId="12947" xr:uid="{00000000-0005-0000-0000-00001C650000}"/>
    <cellStyle name="40 % - Akzent5 2 2 2 2 6 3 2" xfId="35504" xr:uid="{00000000-0005-0000-0000-00001D650000}"/>
    <cellStyle name="40 % - Akzent5 2 2 2 2 6 4" xfId="24682" xr:uid="{00000000-0005-0000-0000-00001E650000}"/>
    <cellStyle name="40 % - Akzent5 2 2 2 2 7" xfId="12948" xr:uid="{00000000-0005-0000-0000-00001F650000}"/>
    <cellStyle name="40 % - Akzent5 2 2 2 2 7 2" xfId="12949" xr:uid="{00000000-0005-0000-0000-000020650000}"/>
    <cellStyle name="40 % - Akzent5 2 2 2 2 7 2 2" xfId="12950" xr:uid="{00000000-0005-0000-0000-000021650000}"/>
    <cellStyle name="40 % - Akzent5 2 2 2 2 7 2 2 2" xfId="41578" xr:uid="{00000000-0005-0000-0000-000022650000}"/>
    <cellStyle name="40 % - Akzent5 2 2 2 2 7 2 3" xfId="30757" xr:uid="{00000000-0005-0000-0000-000023650000}"/>
    <cellStyle name="40 % - Akzent5 2 2 2 2 7 3" xfId="12951" xr:uid="{00000000-0005-0000-0000-000024650000}"/>
    <cellStyle name="40 % - Akzent5 2 2 2 2 7 3 2" xfId="36178" xr:uid="{00000000-0005-0000-0000-000025650000}"/>
    <cellStyle name="40 % - Akzent5 2 2 2 2 7 4" xfId="25356" xr:uid="{00000000-0005-0000-0000-000026650000}"/>
    <cellStyle name="40 % - Akzent5 2 2 2 2 8" xfId="12952" xr:uid="{00000000-0005-0000-0000-000027650000}"/>
    <cellStyle name="40 % - Akzent5 2 2 2 2 8 2" xfId="12953" xr:uid="{00000000-0005-0000-0000-000028650000}"/>
    <cellStyle name="40 % - Akzent5 2 2 2 2 8 2 2" xfId="12954" xr:uid="{00000000-0005-0000-0000-000029650000}"/>
    <cellStyle name="40 % - Akzent5 2 2 2 2 8 2 2 2" xfId="42252" xr:uid="{00000000-0005-0000-0000-00002A650000}"/>
    <cellStyle name="40 % - Akzent5 2 2 2 2 8 2 3" xfId="31431" xr:uid="{00000000-0005-0000-0000-00002B650000}"/>
    <cellStyle name="40 % - Akzent5 2 2 2 2 8 3" xfId="12955" xr:uid="{00000000-0005-0000-0000-00002C650000}"/>
    <cellStyle name="40 % - Akzent5 2 2 2 2 8 3 2" xfId="36852" xr:uid="{00000000-0005-0000-0000-00002D650000}"/>
    <cellStyle name="40 % - Akzent5 2 2 2 2 8 4" xfId="26030" xr:uid="{00000000-0005-0000-0000-00002E650000}"/>
    <cellStyle name="40 % - Akzent5 2 2 2 2 9" xfId="12956" xr:uid="{00000000-0005-0000-0000-00002F650000}"/>
    <cellStyle name="40 % - Akzent5 2 2 2 2 9 2" xfId="12957" xr:uid="{00000000-0005-0000-0000-000030650000}"/>
    <cellStyle name="40 % - Akzent5 2 2 2 2 9 2 2" xfId="12958" xr:uid="{00000000-0005-0000-0000-000031650000}"/>
    <cellStyle name="40 % - Akzent5 2 2 2 2 9 2 2 2" xfId="42945" xr:uid="{00000000-0005-0000-0000-000032650000}"/>
    <cellStyle name="40 % - Akzent5 2 2 2 2 9 2 3" xfId="32124" xr:uid="{00000000-0005-0000-0000-000033650000}"/>
    <cellStyle name="40 % - Akzent5 2 2 2 2 9 3" xfId="12959" xr:uid="{00000000-0005-0000-0000-000034650000}"/>
    <cellStyle name="40 % - Akzent5 2 2 2 2 9 3 2" xfId="37544" xr:uid="{00000000-0005-0000-0000-000035650000}"/>
    <cellStyle name="40 % - Akzent5 2 2 2 2 9 4" xfId="26723" xr:uid="{00000000-0005-0000-0000-000036650000}"/>
    <cellStyle name="40 % - Akzent5 2 2 2 3" xfId="12960" xr:uid="{00000000-0005-0000-0000-000037650000}"/>
    <cellStyle name="40 % - Akzent5 2 2 2 3 10" xfId="12961" xr:uid="{00000000-0005-0000-0000-000038650000}"/>
    <cellStyle name="40 % - Akzent5 2 2 2 3 10 2" xfId="32952" xr:uid="{00000000-0005-0000-0000-000039650000}"/>
    <cellStyle name="40 % - Akzent5 2 2 2 3 11" xfId="22130" xr:uid="{00000000-0005-0000-0000-00003A650000}"/>
    <cellStyle name="40 % - Akzent5 2 2 2 3 2" xfId="12962" xr:uid="{00000000-0005-0000-0000-00003B650000}"/>
    <cellStyle name="40 % - Akzent5 2 2 2 3 2 2" xfId="12963" xr:uid="{00000000-0005-0000-0000-00003C650000}"/>
    <cellStyle name="40 % - Akzent5 2 2 2 3 2 2 2" xfId="12964" xr:uid="{00000000-0005-0000-0000-00003D650000}"/>
    <cellStyle name="40 % - Akzent5 2 2 2 3 2 2 2 2" xfId="39030" xr:uid="{00000000-0005-0000-0000-00003E650000}"/>
    <cellStyle name="40 % - Akzent5 2 2 2 3 2 2 3" xfId="28209" xr:uid="{00000000-0005-0000-0000-00003F650000}"/>
    <cellStyle name="40 % - Akzent5 2 2 2 3 2 3" xfId="12965" xr:uid="{00000000-0005-0000-0000-000040650000}"/>
    <cellStyle name="40 % - Akzent5 2 2 2 3 2 3 2" xfId="33630" xr:uid="{00000000-0005-0000-0000-000041650000}"/>
    <cellStyle name="40 % - Akzent5 2 2 2 3 2 4" xfId="22808" xr:uid="{00000000-0005-0000-0000-000042650000}"/>
    <cellStyle name="40 % - Akzent5 2 2 2 3 3" xfId="12966" xr:uid="{00000000-0005-0000-0000-000043650000}"/>
    <cellStyle name="40 % - Akzent5 2 2 2 3 3 2" xfId="12967" xr:uid="{00000000-0005-0000-0000-000044650000}"/>
    <cellStyle name="40 % - Akzent5 2 2 2 3 3 2 2" xfId="12968" xr:uid="{00000000-0005-0000-0000-000045650000}"/>
    <cellStyle name="40 % - Akzent5 2 2 2 3 3 2 2 2" xfId="39688" xr:uid="{00000000-0005-0000-0000-000046650000}"/>
    <cellStyle name="40 % - Akzent5 2 2 2 3 3 2 3" xfId="28867" xr:uid="{00000000-0005-0000-0000-000047650000}"/>
    <cellStyle name="40 % - Akzent5 2 2 2 3 3 3" xfId="12969" xr:uid="{00000000-0005-0000-0000-000048650000}"/>
    <cellStyle name="40 % - Akzent5 2 2 2 3 3 3 2" xfId="34288" xr:uid="{00000000-0005-0000-0000-000049650000}"/>
    <cellStyle name="40 % - Akzent5 2 2 2 3 3 4" xfId="23466" xr:uid="{00000000-0005-0000-0000-00004A650000}"/>
    <cellStyle name="40 % - Akzent5 2 2 2 3 4" xfId="12970" xr:uid="{00000000-0005-0000-0000-00004B650000}"/>
    <cellStyle name="40 % - Akzent5 2 2 2 3 4 2" xfId="12971" xr:uid="{00000000-0005-0000-0000-00004C650000}"/>
    <cellStyle name="40 % - Akzent5 2 2 2 3 4 2 2" xfId="12972" xr:uid="{00000000-0005-0000-0000-00004D650000}"/>
    <cellStyle name="40 % - Akzent5 2 2 2 3 4 2 2 2" xfId="40362" xr:uid="{00000000-0005-0000-0000-00004E650000}"/>
    <cellStyle name="40 % - Akzent5 2 2 2 3 4 2 3" xfId="29541" xr:uid="{00000000-0005-0000-0000-00004F650000}"/>
    <cellStyle name="40 % - Akzent5 2 2 2 3 4 3" xfId="12973" xr:uid="{00000000-0005-0000-0000-000050650000}"/>
    <cellStyle name="40 % - Akzent5 2 2 2 3 4 3 2" xfId="34962" xr:uid="{00000000-0005-0000-0000-000051650000}"/>
    <cellStyle name="40 % - Akzent5 2 2 2 3 4 4" xfId="24140" xr:uid="{00000000-0005-0000-0000-000052650000}"/>
    <cellStyle name="40 % - Akzent5 2 2 2 3 5" xfId="12974" xr:uid="{00000000-0005-0000-0000-000053650000}"/>
    <cellStyle name="40 % - Akzent5 2 2 2 3 5 2" xfId="12975" xr:uid="{00000000-0005-0000-0000-000054650000}"/>
    <cellStyle name="40 % - Akzent5 2 2 2 3 5 2 2" xfId="12976" xr:uid="{00000000-0005-0000-0000-000055650000}"/>
    <cellStyle name="40 % - Akzent5 2 2 2 3 5 2 2 2" xfId="41036" xr:uid="{00000000-0005-0000-0000-000056650000}"/>
    <cellStyle name="40 % - Akzent5 2 2 2 3 5 2 3" xfId="30215" xr:uid="{00000000-0005-0000-0000-000057650000}"/>
    <cellStyle name="40 % - Akzent5 2 2 2 3 5 3" xfId="12977" xr:uid="{00000000-0005-0000-0000-000058650000}"/>
    <cellStyle name="40 % - Akzent5 2 2 2 3 5 3 2" xfId="35636" xr:uid="{00000000-0005-0000-0000-000059650000}"/>
    <cellStyle name="40 % - Akzent5 2 2 2 3 5 4" xfId="24814" xr:uid="{00000000-0005-0000-0000-00005A650000}"/>
    <cellStyle name="40 % - Akzent5 2 2 2 3 6" xfId="12978" xr:uid="{00000000-0005-0000-0000-00005B650000}"/>
    <cellStyle name="40 % - Akzent5 2 2 2 3 6 2" xfId="12979" xr:uid="{00000000-0005-0000-0000-00005C650000}"/>
    <cellStyle name="40 % - Akzent5 2 2 2 3 6 2 2" xfId="12980" xr:uid="{00000000-0005-0000-0000-00005D650000}"/>
    <cellStyle name="40 % - Akzent5 2 2 2 3 6 2 2 2" xfId="41710" xr:uid="{00000000-0005-0000-0000-00005E650000}"/>
    <cellStyle name="40 % - Akzent5 2 2 2 3 6 2 3" xfId="30889" xr:uid="{00000000-0005-0000-0000-00005F650000}"/>
    <cellStyle name="40 % - Akzent5 2 2 2 3 6 3" xfId="12981" xr:uid="{00000000-0005-0000-0000-000060650000}"/>
    <cellStyle name="40 % - Akzent5 2 2 2 3 6 3 2" xfId="36310" xr:uid="{00000000-0005-0000-0000-000061650000}"/>
    <cellStyle name="40 % - Akzent5 2 2 2 3 6 4" xfId="25488" xr:uid="{00000000-0005-0000-0000-000062650000}"/>
    <cellStyle name="40 % - Akzent5 2 2 2 3 7" xfId="12982" xr:uid="{00000000-0005-0000-0000-000063650000}"/>
    <cellStyle name="40 % - Akzent5 2 2 2 3 7 2" xfId="12983" xr:uid="{00000000-0005-0000-0000-000064650000}"/>
    <cellStyle name="40 % - Akzent5 2 2 2 3 7 2 2" xfId="12984" xr:uid="{00000000-0005-0000-0000-000065650000}"/>
    <cellStyle name="40 % - Akzent5 2 2 2 3 7 2 2 2" xfId="42384" xr:uid="{00000000-0005-0000-0000-000066650000}"/>
    <cellStyle name="40 % - Akzent5 2 2 2 3 7 2 3" xfId="31563" xr:uid="{00000000-0005-0000-0000-000067650000}"/>
    <cellStyle name="40 % - Akzent5 2 2 2 3 7 3" xfId="12985" xr:uid="{00000000-0005-0000-0000-000068650000}"/>
    <cellStyle name="40 % - Akzent5 2 2 2 3 7 3 2" xfId="36984" xr:uid="{00000000-0005-0000-0000-000069650000}"/>
    <cellStyle name="40 % - Akzent5 2 2 2 3 7 4" xfId="26162" xr:uid="{00000000-0005-0000-0000-00006A650000}"/>
    <cellStyle name="40 % - Akzent5 2 2 2 3 8" xfId="12986" xr:uid="{00000000-0005-0000-0000-00006B650000}"/>
    <cellStyle name="40 % - Akzent5 2 2 2 3 8 2" xfId="12987" xr:uid="{00000000-0005-0000-0000-00006C650000}"/>
    <cellStyle name="40 % - Akzent5 2 2 2 3 8 2 2" xfId="12988" xr:uid="{00000000-0005-0000-0000-00006D650000}"/>
    <cellStyle name="40 % - Akzent5 2 2 2 3 8 2 2 2" xfId="43077" xr:uid="{00000000-0005-0000-0000-00006E650000}"/>
    <cellStyle name="40 % - Akzent5 2 2 2 3 8 2 3" xfId="32256" xr:uid="{00000000-0005-0000-0000-00006F650000}"/>
    <cellStyle name="40 % - Akzent5 2 2 2 3 8 3" xfId="12989" xr:uid="{00000000-0005-0000-0000-000070650000}"/>
    <cellStyle name="40 % - Akzent5 2 2 2 3 8 3 2" xfId="37676" xr:uid="{00000000-0005-0000-0000-000071650000}"/>
    <cellStyle name="40 % - Akzent5 2 2 2 3 8 4" xfId="26855" xr:uid="{00000000-0005-0000-0000-000072650000}"/>
    <cellStyle name="40 % - Akzent5 2 2 2 3 9" xfId="12990" xr:uid="{00000000-0005-0000-0000-000073650000}"/>
    <cellStyle name="40 % - Akzent5 2 2 2 3 9 2" xfId="12991" xr:uid="{00000000-0005-0000-0000-000074650000}"/>
    <cellStyle name="40 % - Akzent5 2 2 2 3 9 2 2" xfId="38352" xr:uid="{00000000-0005-0000-0000-000075650000}"/>
    <cellStyle name="40 % - Akzent5 2 2 2 3 9 3" xfId="27531" xr:uid="{00000000-0005-0000-0000-000076650000}"/>
    <cellStyle name="40 % - Akzent5 2 2 2 4" xfId="12992" xr:uid="{00000000-0005-0000-0000-000077650000}"/>
    <cellStyle name="40 % - Akzent5 2 2 2 4 10" xfId="12993" xr:uid="{00000000-0005-0000-0000-000078650000}"/>
    <cellStyle name="40 % - Akzent5 2 2 2 4 10 2" xfId="33083" xr:uid="{00000000-0005-0000-0000-000079650000}"/>
    <cellStyle name="40 % - Akzent5 2 2 2 4 11" xfId="22261" xr:uid="{00000000-0005-0000-0000-00007A650000}"/>
    <cellStyle name="40 % - Akzent5 2 2 2 4 2" xfId="12994" xr:uid="{00000000-0005-0000-0000-00007B650000}"/>
    <cellStyle name="40 % - Akzent5 2 2 2 4 2 2" xfId="12995" xr:uid="{00000000-0005-0000-0000-00007C650000}"/>
    <cellStyle name="40 % - Akzent5 2 2 2 4 2 2 2" xfId="12996" xr:uid="{00000000-0005-0000-0000-00007D650000}"/>
    <cellStyle name="40 % - Akzent5 2 2 2 4 2 2 2 2" xfId="39161" xr:uid="{00000000-0005-0000-0000-00007E650000}"/>
    <cellStyle name="40 % - Akzent5 2 2 2 4 2 2 3" xfId="28340" xr:uid="{00000000-0005-0000-0000-00007F650000}"/>
    <cellStyle name="40 % - Akzent5 2 2 2 4 2 3" xfId="12997" xr:uid="{00000000-0005-0000-0000-000080650000}"/>
    <cellStyle name="40 % - Akzent5 2 2 2 4 2 3 2" xfId="33761" xr:uid="{00000000-0005-0000-0000-000081650000}"/>
    <cellStyle name="40 % - Akzent5 2 2 2 4 2 4" xfId="22939" xr:uid="{00000000-0005-0000-0000-000082650000}"/>
    <cellStyle name="40 % - Akzent5 2 2 2 4 3" xfId="12998" xr:uid="{00000000-0005-0000-0000-000083650000}"/>
    <cellStyle name="40 % - Akzent5 2 2 2 4 3 2" xfId="12999" xr:uid="{00000000-0005-0000-0000-000084650000}"/>
    <cellStyle name="40 % - Akzent5 2 2 2 4 3 2 2" xfId="13000" xr:uid="{00000000-0005-0000-0000-000085650000}"/>
    <cellStyle name="40 % - Akzent5 2 2 2 4 3 2 2 2" xfId="39819" xr:uid="{00000000-0005-0000-0000-000086650000}"/>
    <cellStyle name="40 % - Akzent5 2 2 2 4 3 2 3" xfId="28998" xr:uid="{00000000-0005-0000-0000-000087650000}"/>
    <cellStyle name="40 % - Akzent5 2 2 2 4 3 3" xfId="13001" xr:uid="{00000000-0005-0000-0000-000088650000}"/>
    <cellStyle name="40 % - Akzent5 2 2 2 4 3 3 2" xfId="34419" xr:uid="{00000000-0005-0000-0000-000089650000}"/>
    <cellStyle name="40 % - Akzent5 2 2 2 4 3 4" xfId="23597" xr:uid="{00000000-0005-0000-0000-00008A650000}"/>
    <cellStyle name="40 % - Akzent5 2 2 2 4 4" xfId="13002" xr:uid="{00000000-0005-0000-0000-00008B650000}"/>
    <cellStyle name="40 % - Akzent5 2 2 2 4 4 2" xfId="13003" xr:uid="{00000000-0005-0000-0000-00008C650000}"/>
    <cellStyle name="40 % - Akzent5 2 2 2 4 4 2 2" xfId="13004" xr:uid="{00000000-0005-0000-0000-00008D650000}"/>
    <cellStyle name="40 % - Akzent5 2 2 2 4 4 2 2 2" xfId="40493" xr:uid="{00000000-0005-0000-0000-00008E650000}"/>
    <cellStyle name="40 % - Akzent5 2 2 2 4 4 2 3" xfId="29672" xr:uid="{00000000-0005-0000-0000-00008F650000}"/>
    <cellStyle name="40 % - Akzent5 2 2 2 4 4 3" xfId="13005" xr:uid="{00000000-0005-0000-0000-000090650000}"/>
    <cellStyle name="40 % - Akzent5 2 2 2 4 4 3 2" xfId="35093" xr:uid="{00000000-0005-0000-0000-000091650000}"/>
    <cellStyle name="40 % - Akzent5 2 2 2 4 4 4" xfId="24271" xr:uid="{00000000-0005-0000-0000-000092650000}"/>
    <cellStyle name="40 % - Akzent5 2 2 2 4 5" xfId="13006" xr:uid="{00000000-0005-0000-0000-000093650000}"/>
    <cellStyle name="40 % - Akzent5 2 2 2 4 5 2" xfId="13007" xr:uid="{00000000-0005-0000-0000-000094650000}"/>
    <cellStyle name="40 % - Akzent5 2 2 2 4 5 2 2" xfId="13008" xr:uid="{00000000-0005-0000-0000-000095650000}"/>
    <cellStyle name="40 % - Akzent5 2 2 2 4 5 2 2 2" xfId="41167" xr:uid="{00000000-0005-0000-0000-000096650000}"/>
    <cellStyle name="40 % - Akzent5 2 2 2 4 5 2 3" xfId="30346" xr:uid="{00000000-0005-0000-0000-000097650000}"/>
    <cellStyle name="40 % - Akzent5 2 2 2 4 5 3" xfId="13009" xr:uid="{00000000-0005-0000-0000-000098650000}"/>
    <cellStyle name="40 % - Akzent5 2 2 2 4 5 3 2" xfId="35767" xr:uid="{00000000-0005-0000-0000-000099650000}"/>
    <cellStyle name="40 % - Akzent5 2 2 2 4 5 4" xfId="24945" xr:uid="{00000000-0005-0000-0000-00009A650000}"/>
    <cellStyle name="40 % - Akzent5 2 2 2 4 6" xfId="13010" xr:uid="{00000000-0005-0000-0000-00009B650000}"/>
    <cellStyle name="40 % - Akzent5 2 2 2 4 6 2" xfId="13011" xr:uid="{00000000-0005-0000-0000-00009C650000}"/>
    <cellStyle name="40 % - Akzent5 2 2 2 4 6 2 2" xfId="13012" xr:uid="{00000000-0005-0000-0000-00009D650000}"/>
    <cellStyle name="40 % - Akzent5 2 2 2 4 6 2 2 2" xfId="41841" xr:uid="{00000000-0005-0000-0000-00009E650000}"/>
    <cellStyle name="40 % - Akzent5 2 2 2 4 6 2 3" xfId="31020" xr:uid="{00000000-0005-0000-0000-00009F650000}"/>
    <cellStyle name="40 % - Akzent5 2 2 2 4 6 3" xfId="13013" xr:uid="{00000000-0005-0000-0000-0000A0650000}"/>
    <cellStyle name="40 % - Akzent5 2 2 2 4 6 3 2" xfId="36441" xr:uid="{00000000-0005-0000-0000-0000A1650000}"/>
    <cellStyle name="40 % - Akzent5 2 2 2 4 6 4" xfId="25619" xr:uid="{00000000-0005-0000-0000-0000A2650000}"/>
    <cellStyle name="40 % - Akzent5 2 2 2 4 7" xfId="13014" xr:uid="{00000000-0005-0000-0000-0000A3650000}"/>
    <cellStyle name="40 % - Akzent5 2 2 2 4 7 2" xfId="13015" xr:uid="{00000000-0005-0000-0000-0000A4650000}"/>
    <cellStyle name="40 % - Akzent5 2 2 2 4 7 2 2" xfId="13016" xr:uid="{00000000-0005-0000-0000-0000A5650000}"/>
    <cellStyle name="40 % - Akzent5 2 2 2 4 7 2 2 2" xfId="42515" xr:uid="{00000000-0005-0000-0000-0000A6650000}"/>
    <cellStyle name="40 % - Akzent5 2 2 2 4 7 2 3" xfId="31694" xr:uid="{00000000-0005-0000-0000-0000A7650000}"/>
    <cellStyle name="40 % - Akzent5 2 2 2 4 7 3" xfId="13017" xr:uid="{00000000-0005-0000-0000-0000A8650000}"/>
    <cellStyle name="40 % - Akzent5 2 2 2 4 7 3 2" xfId="37115" xr:uid="{00000000-0005-0000-0000-0000A9650000}"/>
    <cellStyle name="40 % - Akzent5 2 2 2 4 7 4" xfId="26293" xr:uid="{00000000-0005-0000-0000-0000AA650000}"/>
    <cellStyle name="40 % - Akzent5 2 2 2 4 8" xfId="13018" xr:uid="{00000000-0005-0000-0000-0000AB650000}"/>
    <cellStyle name="40 % - Akzent5 2 2 2 4 8 2" xfId="13019" xr:uid="{00000000-0005-0000-0000-0000AC650000}"/>
    <cellStyle name="40 % - Akzent5 2 2 2 4 8 2 2" xfId="13020" xr:uid="{00000000-0005-0000-0000-0000AD650000}"/>
    <cellStyle name="40 % - Akzent5 2 2 2 4 8 2 2 2" xfId="43208" xr:uid="{00000000-0005-0000-0000-0000AE650000}"/>
    <cellStyle name="40 % - Akzent5 2 2 2 4 8 2 3" xfId="32387" xr:uid="{00000000-0005-0000-0000-0000AF650000}"/>
    <cellStyle name="40 % - Akzent5 2 2 2 4 8 3" xfId="13021" xr:uid="{00000000-0005-0000-0000-0000B0650000}"/>
    <cellStyle name="40 % - Akzent5 2 2 2 4 8 3 2" xfId="37807" xr:uid="{00000000-0005-0000-0000-0000B1650000}"/>
    <cellStyle name="40 % - Akzent5 2 2 2 4 8 4" xfId="26986" xr:uid="{00000000-0005-0000-0000-0000B2650000}"/>
    <cellStyle name="40 % - Akzent5 2 2 2 4 9" xfId="13022" xr:uid="{00000000-0005-0000-0000-0000B3650000}"/>
    <cellStyle name="40 % - Akzent5 2 2 2 4 9 2" xfId="13023" xr:uid="{00000000-0005-0000-0000-0000B4650000}"/>
    <cellStyle name="40 % - Akzent5 2 2 2 4 9 2 2" xfId="38483" xr:uid="{00000000-0005-0000-0000-0000B5650000}"/>
    <cellStyle name="40 % - Akzent5 2 2 2 4 9 3" xfId="27662" xr:uid="{00000000-0005-0000-0000-0000B6650000}"/>
    <cellStyle name="40 % - Akzent5 2 2 2 5" xfId="13024" xr:uid="{00000000-0005-0000-0000-0000B7650000}"/>
    <cellStyle name="40 % - Akzent5 2 2 2 5 2" xfId="13025" xr:uid="{00000000-0005-0000-0000-0000B8650000}"/>
    <cellStyle name="40 % - Akzent5 2 2 2 5 2 2" xfId="13026" xr:uid="{00000000-0005-0000-0000-0000B9650000}"/>
    <cellStyle name="40 % - Akzent5 2 2 2 5 2 2 2" xfId="38766" xr:uid="{00000000-0005-0000-0000-0000BA650000}"/>
    <cellStyle name="40 % - Akzent5 2 2 2 5 2 3" xfId="27945" xr:uid="{00000000-0005-0000-0000-0000BB650000}"/>
    <cellStyle name="40 % - Akzent5 2 2 2 5 3" xfId="13027" xr:uid="{00000000-0005-0000-0000-0000BC650000}"/>
    <cellStyle name="40 % - Akzent5 2 2 2 5 3 2" xfId="33366" xr:uid="{00000000-0005-0000-0000-0000BD650000}"/>
    <cellStyle name="40 % - Akzent5 2 2 2 5 4" xfId="22544" xr:uid="{00000000-0005-0000-0000-0000BE650000}"/>
    <cellStyle name="40 % - Akzent5 2 2 2 6" xfId="13028" xr:uid="{00000000-0005-0000-0000-0000BF650000}"/>
    <cellStyle name="40 % - Akzent5 2 2 2 6 2" xfId="13029" xr:uid="{00000000-0005-0000-0000-0000C0650000}"/>
    <cellStyle name="40 % - Akzent5 2 2 2 6 2 2" xfId="13030" xr:uid="{00000000-0005-0000-0000-0000C1650000}"/>
    <cellStyle name="40 % - Akzent5 2 2 2 6 2 2 2" xfId="39424" xr:uid="{00000000-0005-0000-0000-0000C2650000}"/>
    <cellStyle name="40 % - Akzent5 2 2 2 6 2 3" xfId="28603" xr:uid="{00000000-0005-0000-0000-0000C3650000}"/>
    <cellStyle name="40 % - Akzent5 2 2 2 6 3" xfId="13031" xr:uid="{00000000-0005-0000-0000-0000C4650000}"/>
    <cellStyle name="40 % - Akzent5 2 2 2 6 3 2" xfId="34024" xr:uid="{00000000-0005-0000-0000-0000C5650000}"/>
    <cellStyle name="40 % - Akzent5 2 2 2 6 4" xfId="23202" xr:uid="{00000000-0005-0000-0000-0000C6650000}"/>
    <cellStyle name="40 % - Akzent5 2 2 2 7" xfId="13032" xr:uid="{00000000-0005-0000-0000-0000C7650000}"/>
    <cellStyle name="40 % - Akzent5 2 2 2 7 2" xfId="13033" xr:uid="{00000000-0005-0000-0000-0000C8650000}"/>
    <cellStyle name="40 % - Akzent5 2 2 2 7 2 2" xfId="13034" xr:uid="{00000000-0005-0000-0000-0000C9650000}"/>
    <cellStyle name="40 % - Akzent5 2 2 2 7 2 2 2" xfId="40098" xr:uid="{00000000-0005-0000-0000-0000CA650000}"/>
    <cellStyle name="40 % - Akzent5 2 2 2 7 2 3" xfId="29277" xr:uid="{00000000-0005-0000-0000-0000CB650000}"/>
    <cellStyle name="40 % - Akzent5 2 2 2 7 3" xfId="13035" xr:uid="{00000000-0005-0000-0000-0000CC650000}"/>
    <cellStyle name="40 % - Akzent5 2 2 2 7 3 2" xfId="34698" xr:uid="{00000000-0005-0000-0000-0000CD650000}"/>
    <cellStyle name="40 % - Akzent5 2 2 2 7 4" xfId="23876" xr:uid="{00000000-0005-0000-0000-0000CE650000}"/>
    <cellStyle name="40 % - Akzent5 2 2 2 8" xfId="13036" xr:uid="{00000000-0005-0000-0000-0000CF650000}"/>
    <cellStyle name="40 % - Akzent5 2 2 2 8 2" xfId="13037" xr:uid="{00000000-0005-0000-0000-0000D0650000}"/>
    <cellStyle name="40 % - Akzent5 2 2 2 8 2 2" xfId="13038" xr:uid="{00000000-0005-0000-0000-0000D1650000}"/>
    <cellStyle name="40 % - Akzent5 2 2 2 8 2 2 2" xfId="40772" xr:uid="{00000000-0005-0000-0000-0000D2650000}"/>
    <cellStyle name="40 % - Akzent5 2 2 2 8 2 3" xfId="29951" xr:uid="{00000000-0005-0000-0000-0000D3650000}"/>
    <cellStyle name="40 % - Akzent5 2 2 2 8 3" xfId="13039" xr:uid="{00000000-0005-0000-0000-0000D4650000}"/>
    <cellStyle name="40 % - Akzent5 2 2 2 8 3 2" xfId="35372" xr:uid="{00000000-0005-0000-0000-0000D5650000}"/>
    <cellStyle name="40 % - Akzent5 2 2 2 8 4" xfId="24550" xr:uid="{00000000-0005-0000-0000-0000D6650000}"/>
    <cellStyle name="40 % - Akzent5 2 2 2 9" xfId="13040" xr:uid="{00000000-0005-0000-0000-0000D7650000}"/>
    <cellStyle name="40 % - Akzent5 2 2 2 9 2" xfId="13041" xr:uid="{00000000-0005-0000-0000-0000D8650000}"/>
    <cellStyle name="40 % - Akzent5 2 2 2 9 2 2" xfId="13042" xr:uid="{00000000-0005-0000-0000-0000D9650000}"/>
    <cellStyle name="40 % - Akzent5 2 2 2 9 2 2 2" xfId="41446" xr:uid="{00000000-0005-0000-0000-0000DA650000}"/>
    <cellStyle name="40 % - Akzent5 2 2 2 9 2 3" xfId="30625" xr:uid="{00000000-0005-0000-0000-0000DB650000}"/>
    <cellStyle name="40 % - Akzent5 2 2 2 9 3" xfId="13043" xr:uid="{00000000-0005-0000-0000-0000DC650000}"/>
    <cellStyle name="40 % - Akzent5 2 2 2 9 3 2" xfId="36046" xr:uid="{00000000-0005-0000-0000-0000DD650000}"/>
    <cellStyle name="40 % - Akzent5 2 2 2 9 4" xfId="25224" xr:uid="{00000000-0005-0000-0000-0000DE650000}"/>
    <cellStyle name="40 % - Akzent5 2 2 3" xfId="13044" xr:uid="{00000000-0005-0000-0000-0000DF650000}"/>
    <cellStyle name="40 % - Akzent5 2 2 3 10" xfId="13045" xr:uid="{00000000-0005-0000-0000-0000E0650000}"/>
    <cellStyle name="40 % - Akzent5 2 2 3 10 2" xfId="13046" xr:uid="{00000000-0005-0000-0000-0000E1650000}"/>
    <cellStyle name="40 % - Akzent5 2 2 3 10 2 2" xfId="38155" xr:uid="{00000000-0005-0000-0000-0000E2650000}"/>
    <cellStyle name="40 % - Akzent5 2 2 3 10 3" xfId="27334" xr:uid="{00000000-0005-0000-0000-0000E3650000}"/>
    <cellStyle name="40 % - Akzent5 2 2 3 11" xfId="13047" xr:uid="{00000000-0005-0000-0000-0000E4650000}"/>
    <cellStyle name="40 % - Akzent5 2 2 3 11 2" xfId="32755" xr:uid="{00000000-0005-0000-0000-0000E5650000}"/>
    <cellStyle name="40 % - Akzent5 2 2 3 12" xfId="21933" xr:uid="{00000000-0005-0000-0000-0000E6650000}"/>
    <cellStyle name="40 % - Akzent5 2 2 3 2" xfId="13048" xr:uid="{00000000-0005-0000-0000-0000E7650000}"/>
    <cellStyle name="40 % - Akzent5 2 2 3 2 10" xfId="13049" xr:uid="{00000000-0005-0000-0000-0000E8650000}"/>
    <cellStyle name="40 % - Akzent5 2 2 3 2 10 2" xfId="33150" xr:uid="{00000000-0005-0000-0000-0000E9650000}"/>
    <cellStyle name="40 % - Akzent5 2 2 3 2 11" xfId="22328" xr:uid="{00000000-0005-0000-0000-0000EA650000}"/>
    <cellStyle name="40 % - Akzent5 2 2 3 2 2" xfId="13050" xr:uid="{00000000-0005-0000-0000-0000EB650000}"/>
    <cellStyle name="40 % - Akzent5 2 2 3 2 2 2" xfId="13051" xr:uid="{00000000-0005-0000-0000-0000EC650000}"/>
    <cellStyle name="40 % - Akzent5 2 2 3 2 2 2 2" xfId="13052" xr:uid="{00000000-0005-0000-0000-0000ED650000}"/>
    <cellStyle name="40 % - Akzent5 2 2 3 2 2 2 2 2" xfId="39228" xr:uid="{00000000-0005-0000-0000-0000EE650000}"/>
    <cellStyle name="40 % - Akzent5 2 2 3 2 2 2 3" xfId="28407" xr:uid="{00000000-0005-0000-0000-0000EF650000}"/>
    <cellStyle name="40 % - Akzent5 2 2 3 2 2 3" xfId="13053" xr:uid="{00000000-0005-0000-0000-0000F0650000}"/>
    <cellStyle name="40 % - Akzent5 2 2 3 2 2 3 2" xfId="33828" xr:uid="{00000000-0005-0000-0000-0000F1650000}"/>
    <cellStyle name="40 % - Akzent5 2 2 3 2 2 4" xfId="23006" xr:uid="{00000000-0005-0000-0000-0000F2650000}"/>
    <cellStyle name="40 % - Akzent5 2 2 3 2 3" xfId="13054" xr:uid="{00000000-0005-0000-0000-0000F3650000}"/>
    <cellStyle name="40 % - Akzent5 2 2 3 2 3 2" xfId="13055" xr:uid="{00000000-0005-0000-0000-0000F4650000}"/>
    <cellStyle name="40 % - Akzent5 2 2 3 2 3 2 2" xfId="13056" xr:uid="{00000000-0005-0000-0000-0000F5650000}"/>
    <cellStyle name="40 % - Akzent5 2 2 3 2 3 2 2 2" xfId="39886" xr:uid="{00000000-0005-0000-0000-0000F6650000}"/>
    <cellStyle name="40 % - Akzent5 2 2 3 2 3 2 3" xfId="29065" xr:uid="{00000000-0005-0000-0000-0000F7650000}"/>
    <cellStyle name="40 % - Akzent5 2 2 3 2 3 3" xfId="13057" xr:uid="{00000000-0005-0000-0000-0000F8650000}"/>
    <cellStyle name="40 % - Akzent5 2 2 3 2 3 3 2" xfId="34486" xr:uid="{00000000-0005-0000-0000-0000F9650000}"/>
    <cellStyle name="40 % - Akzent5 2 2 3 2 3 4" xfId="23664" xr:uid="{00000000-0005-0000-0000-0000FA650000}"/>
    <cellStyle name="40 % - Akzent5 2 2 3 2 4" xfId="13058" xr:uid="{00000000-0005-0000-0000-0000FB650000}"/>
    <cellStyle name="40 % - Akzent5 2 2 3 2 4 2" xfId="13059" xr:uid="{00000000-0005-0000-0000-0000FC650000}"/>
    <cellStyle name="40 % - Akzent5 2 2 3 2 4 2 2" xfId="13060" xr:uid="{00000000-0005-0000-0000-0000FD650000}"/>
    <cellStyle name="40 % - Akzent5 2 2 3 2 4 2 2 2" xfId="40560" xr:uid="{00000000-0005-0000-0000-0000FE650000}"/>
    <cellStyle name="40 % - Akzent5 2 2 3 2 4 2 3" xfId="29739" xr:uid="{00000000-0005-0000-0000-0000FF650000}"/>
    <cellStyle name="40 % - Akzent5 2 2 3 2 4 3" xfId="13061" xr:uid="{00000000-0005-0000-0000-000000660000}"/>
    <cellStyle name="40 % - Akzent5 2 2 3 2 4 3 2" xfId="35160" xr:uid="{00000000-0005-0000-0000-000001660000}"/>
    <cellStyle name="40 % - Akzent5 2 2 3 2 4 4" xfId="24338" xr:uid="{00000000-0005-0000-0000-000002660000}"/>
    <cellStyle name="40 % - Akzent5 2 2 3 2 5" xfId="13062" xr:uid="{00000000-0005-0000-0000-000003660000}"/>
    <cellStyle name="40 % - Akzent5 2 2 3 2 5 2" xfId="13063" xr:uid="{00000000-0005-0000-0000-000004660000}"/>
    <cellStyle name="40 % - Akzent5 2 2 3 2 5 2 2" xfId="13064" xr:uid="{00000000-0005-0000-0000-000005660000}"/>
    <cellStyle name="40 % - Akzent5 2 2 3 2 5 2 2 2" xfId="41234" xr:uid="{00000000-0005-0000-0000-000006660000}"/>
    <cellStyle name="40 % - Akzent5 2 2 3 2 5 2 3" xfId="30413" xr:uid="{00000000-0005-0000-0000-000007660000}"/>
    <cellStyle name="40 % - Akzent5 2 2 3 2 5 3" xfId="13065" xr:uid="{00000000-0005-0000-0000-000008660000}"/>
    <cellStyle name="40 % - Akzent5 2 2 3 2 5 3 2" xfId="35834" xr:uid="{00000000-0005-0000-0000-000009660000}"/>
    <cellStyle name="40 % - Akzent5 2 2 3 2 5 4" xfId="25012" xr:uid="{00000000-0005-0000-0000-00000A660000}"/>
    <cellStyle name="40 % - Akzent5 2 2 3 2 6" xfId="13066" xr:uid="{00000000-0005-0000-0000-00000B660000}"/>
    <cellStyle name="40 % - Akzent5 2 2 3 2 6 2" xfId="13067" xr:uid="{00000000-0005-0000-0000-00000C660000}"/>
    <cellStyle name="40 % - Akzent5 2 2 3 2 6 2 2" xfId="13068" xr:uid="{00000000-0005-0000-0000-00000D660000}"/>
    <cellStyle name="40 % - Akzent5 2 2 3 2 6 2 2 2" xfId="41908" xr:uid="{00000000-0005-0000-0000-00000E660000}"/>
    <cellStyle name="40 % - Akzent5 2 2 3 2 6 2 3" xfId="31087" xr:uid="{00000000-0005-0000-0000-00000F660000}"/>
    <cellStyle name="40 % - Akzent5 2 2 3 2 6 3" xfId="13069" xr:uid="{00000000-0005-0000-0000-000010660000}"/>
    <cellStyle name="40 % - Akzent5 2 2 3 2 6 3 2" xfId="36508" xr:uid="{00000000-0005-0000-0000-000011660000}"/>
    <cellStyle name="40 % - Akzent5 2 2 3 2 6 4" xfId="25686" xr:uid="{00000000-0005-0000-0000-000012660000}"/>
    <cellStyle name="40 % - Akzent5 2 2 3 2 7" xfId="13070" xr:uid="{00000000-0005-0000-0000-000013660000}"/>
    <cellStyle name="40 % - Akzent5 2 2 3 2 7 2" xfId="13071" xr:uid="{00000000-0005-0000-0000-000014660000}"/>
    <cellStyle name="40 % - Akzent5 2 2 3 2 7 2 2" xfId="13072" xr:uid="{00000000-0005-0000-0000-000015660000}"/>
    <cellStyle name="40 % - Akzent5 2 2 3 2 7 2 2 2" xfId="42582" xr:uid="{00000000-0005-0000-0000-000016660000}"/>
    <cellStyle name="40 % - Akzent5 2 2 3 2 7 2 3" xfId="31761" xr:uid="{00000000-0005-0000-0000-000017660000}"/>
    <cellStyle name="40 % - Akzent5 2 2 3 2 7 3" xfId="13073" xr:uid="{00000000-0005-0000-0000-000018660000}"/>
    <cellStyle name="40 % - Akzent5 2 2 3 2 7 3 2" xfId="37182" xr:uid="{00000000-0005-0000-0000-000019660000}"/>
    <cellStyle name="40 % - Akzent5 2 2 3 2 7 4" xfId="26360" xr:uid="{00000000-0005-0000-0000-00001A660000}"/>
    <cellStyle name="40 % - Akzent5 2 2 3 2 8" xfId="13074" xr:uid="{00000000-0005-0000-0000-00001B660000}"/>
    <cellStyle name="40 % - Akzent5 2 2 3 2 8 2" xfId="13075" xr:uid="{00000000-0005-0000-0000-00001C660000}"/>
    <cellStyle name="40 % - Akzent5 2 2 3 2 8 2 2" xfId="13076" xr:uid="{00000000-0005-0000-0000-00001D660000}"/>
    <cellStyle name="40 % - Akzent5 2 2 3 2 8 2 2 2" xfId="43275" xr:uid="{00000000-0005-0000-0000-00001E660000}"/>
    <cellStyle name="40 % - Akzent5 2 2 3 2 8 2 3" xfId="32454" xr:uid="{00000000-0005-0000-0000-00001F660000}"/>
    <cellStyle name="40 % - Akzent5 2 2 3 2 8 3" xfId="13077" xr:uid="{00000000-0005-0000-0000-000020660000}"/>
    <cellStyle name="40 % - Akzent5 2 2 3 2 8 3 2" xfId="37874" xr:uid="{00000000-0005-0000-0000-000021660000}"/>
    <cellStyle name="40 % - Akzent5 2 2 3 2 8 4" xfId="27053" xr:uid="{00000000-0005-0000-0000-000022660000}"/>
    <cellStyle name="40 % - Akzent5 2 2 3 2 9" xfId="13078" xr:uid="{00000000-0005-0000-0000-000023660000}"/>
    <cellStyle name="40 % - Akzent5 2 2 3 2 9 2" xfId="13079" xr:uid="{00000000-0005-0000-0000-000024660000}"/>
    <cellStyle name="40 % - Akzent5 2 2 3 2 9 2 2" xfId="38550" xr:uid="{00000000-0005-0000-0000-000025660000}"/>
    <cellStyle name="40 % - Akzent5 2 2 3 2 9 3" xfId="27729" xr:uid="{00000000-0005-0000-0000-000026660000}"/>
    <cellStyle name="40 % - Akzent5 2 2 3 3" xfId="13080" xr:uid="{00000000-0005-0000-0000-000027660000}"/>
    <cellStyle name="40 % - Akzent5 2 2 3 3 2" xfId="13081" xr:uid="{00000000-0005-0000-0000-000028660000}"/>
    <cellStyle name="40 % - Akzent5 2 2 3 3 2 2" xfId="13082" xr:uid="{00000000-0005-0000-0000-000029660000}"/>
    <cellStyle name="40 % - Akzent5 2 2 3 3 2 2 2" xfId="38833" xr:uid="{00000000-0005-0000-0000-00002A660000}"/>
    <cellStyle name="40 % - Akzent5 2 2 3 3 2 3" xfId="28012" xr:uid="{00000000-0005-0000-0000-00002B660000}"/>
    <cellStyle name="40 % - Akzent5 2 2 3 3 3" xfId="13083" xr:uid="{00000000-0005-0000-0000-00002C660000}"/>
    <cellStyle name="40 % - Akzent5 2 2 3 3 3 2" xfId="33433" xr:uid="{00000000-0005-0000-0000-00002D660000}"/>
    <cellStyle name="40 % - Akzent5 2 2 3 3 4" xfId="22611" xr:uid="{00000000-0005-0000-0000-00002E660000}"/>
    <cellStyle name="40 % - Akzent5 2 2 3 4" xfId="13084" xr:uid="{00000000-0005-0000-0000-00002F660000}"/>
    <cellStyle name="40 % - Akzent5 2 2 3 4 2" xfId="13085" xr:uid="{00000000-0005-0000-0000-000030660000}"/>
    <cellStyle name="40 % - Akzent5 2 2 3 4 2 2" xfId="13086" xr:uid="{00000000-0005-0000-0000-000031660000}"/>
    <cellStyle name="40 % - Akzent5 2 2 3 4 2 2 2" xfId="39491" xr:uid="{00000000-0005-0000-0000-000032660000}"/>
    <cellStyle name="40 % - Akzent5 2 2 3 4 2 3" xfId="28670" xr:uid="{00000000-0005-0000-0000-000033660000}"/>
    <cellStyle name="40 % - Akzent5 2 2 3 4 3" xfId="13087" xr:uid="{00000000-0005-0000-0000-000034660000}"/>
    <cellStyle name="40 % - Akzent5 2 2 3 4 3 2" xfId="34091" xr:uid="{00000000-0005-0000-0000-000035660000}"/>
    <cellStyle name="40 % - Akzent5 2 2 3 4 4" xfId="23269" xr:uid="{00000000-0005-0000-0000-000036660000}"/>
    <cellStyle name="40 % - Akzent5 2 2 3 5" xfId="13088" xr:uid="{00000000-0005-0000-0000-000037660000}"/>
    <cellStyle name="40 % - Akzent5 2 2 3 5 2" xfId="13089" xr:uid="{00000000-0005-0000-0000-000038660000}"/>
    <cellStyle name="40 % - Akzent5 2 2 3 5 2 2" xfId="13090" xr:uid="{00000000-0005-0000-0000-000039660000}"/>
    <cellStyle name="40 % - Akzent5 2 2 3 5 2 2 2" xfId="40165" xr:uid="{00000000-0005-0000-0000-00003A660000}"/>
    <cellStyle name="40 % - Akzent5 2 2 3 5 2 3" xfId="29344" xr:uid="{00000000-0005-0000-0000-00003B660000}"/>
    <cellStyle name="40 % - Akzent5 2 2 3 5 3" xfId="13091" xr:uid="{00000000-0005-0000-0000-00003C660000}"/>
    <cellStyle name="40 % - Akzent5 2 2 3 5 3 2" xfId="34765" xr:uid="{00000000-0005-0000-0000-00003D660000}"/>
    <cellStyle name="40 % - Akzent5 2 2 3 5 4" xfId="23943" xr:uid="{00000000-0005-0000-0000-00003E660000}"/>
    <cellStyle name="40 % - Akzent5 2 2 3 6" xfId="13092" xr:uid="{00000000-0005-0000-0000-00003F660000}"/>
    <cellStyle name="40 % - Akzent5 2 2 3 6 2" xfId="13093" xr:uid="{00000000-0005-0000-0000-000040660000}"/>
    <cellStyle name="40 % - Akzent5 2 2 3 6 2 2" xfId="13094" xr:uid="{00000000-0005-0000-0000-000041660000}"/>
    <cellStyle name="40 % - Akzent5 2 2 3 6 2 2 2" xfId="40839" xr:uid="{00000000-0005-0000-0000-000042660000}"/>
    <cellStyle name="40 % - Akzent5 2 2 3 6 2 3" xfId="30018" xr:uid="{00000000-0005-0000-0000-000043660000}"/>
    <cellStyle name="40 % - Akzent5 2 2 3 6 3" xfId="13095" xr:uid="{00000000-0005-0000-0000-000044660000}"/>
    <cellStyle name="40 % - Akzent5 2 2 3 6 3 2" xfId="35439" xr:uid="{00000000-0005-0000-0000-000045660000}"/>
    <cellStyle name="40 % - Akzent5 2 2 3 6 4" xfId="24617" xr:uid="{00000000-0005-0000-0000-000046660000}"/>
    <cellStyle name="40 % - Akzent5 2 2 3 7" xfId="13096" xr:uid="{00000000-0005-0000-0000-000047660000}"/>
    <cellStyle name="40 % - Akzent5 2 2 3 7 2" xfId="13097" xr:uid="{00000000-0005-0000-0000-000048660000}"/>
    <cellStyle name="40 % - Akzent5 2 2 3 7 2 2" xfId="13098" xr:uid="{00000000-0005-0000-0000-000049660000}"/>
    <cellStyle name="40 % - Akzent5 2 2 3 7 2 2 2" xfId="41513" xr:uid="{00000000-0005-0000-0000-00004A660000}"/>
    <cellStyle name="40 % - Akzent5 2 2 3 7 2 3" xfId="30692" xr:uid="{00000000-0005-0000-0000-00004B660000}"/>
    <cellStyle name="40 % - Akzent5 2 2 3 7 3" xfId="13099" xr:uid="{00000000-0005-0000-0000-00004C660000}"/>
    <cellStyle name="40 % - Akzent5 2 2 3 7 3 2" xfId="36113" xr:uid="{00000000-0005-0000-0000-00004D660000}"/>
    <cellStyle name="40 % - Akzent5 2 2 3 7 4" xfId="25291" xr:uid="{00000000-0005-0000-0000-00004E660000}"/>
    <cellStyle name="40 % - Akzent5 2 2 3 8" xfId="13100" xr:uid="{00000000-0005-0000-0000-00004F660000}"/>
    <cellStyle name="40 % - Akzent5 2 2 3 8 2" xfId="13101" xr:uid="{00000000-0005-0000-0000-000050660000}"/>
    <cellStyle name="40 % - Akzent5 2 2 3 8 2 2" xfId="13102" xr:uid="{00000000-0005-0000-0000-000051660000}"/>
    <cellStyle name="40 % - Akzent5 2 2 3 8 2 2 2" xfId="42187" xr:uid="{00000000-0005-0000-0000-000052660000}"/>
    <cellStyle name="40 % - Akzent5 2 2 3 8 2 3" xfId="31366" xr:uid="{00000000-0005-0000-0000-000053660000}"/>
    <cellStyle name="40 % - Akzent5 2 2 3 8 3" xfId="13103" xr:uid="{00000000-0005-0000-0000-000054660000}"/>
    <cellStyle name="40 % - Akzent5 2 2 3 8 3 2" xfId="36787" xr:uid="{00000000-0005-0000-0000-000055660000}"/>
    <cellStyle name="40 % - Akzent5 2 2 3 8 4" xfId="25965" xr:uid="{00000000-0005-0000-0000-000056660000}"/>
    <cellStyle name="40 % - Akzent5 2 2 3 9" xfId="13104" xr:uid="{00000000-0005-0000-0000-000057660000}"/>
    <cellStyle name="40 % - Akzent5 2 2 3 9 2" xfId="13105" xr:uid="{00000000-0005-0000-0000-000058660000}"/>
    <cellStyle name="40 % - Akzent5 2 2 3 9 2 2" xfId="13106" xr:uid="{00000000-0005-0000-0000-000059660000}"/>
    <cellStyle name="40 % - Akzent5 2 2 3 9 2 2 2" xfId="42880" xr:uid="{00000000-0005-0000-0000-00005A660000}"/>
    <cellStyle name="40 % - Akzent5 2 2 3 9 2 3" xfId="32059" xr:uid="{00000000-0005-0000-0000-00005B660000}"/>
    <cellStyle name="40 % - Akzent5 2 2 3 9 3" xfId="13107" xr:uid="{00000000-0005-0000-0000-00005C660000}"/>
    <cellStyle name="40 % - Akzent5 2 2 3 9 3 2" xfId="37479" xr:uid="{00000000-0005-0000-0000-00005D660000}"/>
    <cellStyle name="40 % - Akzent5 2 2 3 9 4" xfId="26658" xr:uid="{00000000-0005-0000-0000-00005E660000}"/>
    <cellStyle name="40 % - Akzent5 2 2 4" xfId="13108" xr:uid="{00000000-0005-0000-0000-00005F660000}"/>
    <cellStyle name="40 % - Akzent5 2 2 4 10" xfId="13109" xr:uid="{00000000-0005-0000-0000-000060660000}"/>
    <cellStyle name="40 % - Akzent5 2 2 4 10 2" xfId="32887" xr:uid="{00000000-0005-0000-0000-000061660000}"/>
    <cellStyle name="40 % - Akzent5 2 2 4 11" xfId="22065" xr:uid="{00000000-0005-0000-0000-000062660000}"/>
    <cellStyle name="40 % - Akzent5 2 2 4 2" xfId="13110" xr:uid="{00000000-0005-0000-0000-000063660000}"/>
    <cellStyle name="40 % - Akzent5 2 2 4 2 2" xfId="13111" xr:uid="{00000000-0005-0000-0000-000064660000}"/>
    <cellStyle name="40 % - Akzent5 2 2 4 2 2 2" xfId="13112" xr:uid="{00000000-0005-0000-0000-000065660000}"/>
    <cellStyle name="40 % - Akzent5 2 2 4 2 2 2 2" xfId="38965" xr:uid="{00000000-0005-0000-0000-000066660000}"/>
    <cellStyle name="40 % - Akzent5 2 2 4 2 2 3" xfId="28144" xr:uid="{00000000-0005-0000-0000-000067660000}"/>
    <cellStyle name="40 % - Akzent5 2 2 4 2 3" xfId="13113" xr:uid="{00000000-0005-0000-0000-000068660000}"/>
    <cellStyle name="40 % - Akzent5 2 2 4 2 3 2" xfId="33565" xr:uid="{00000000-0005-0000-0000-000069660000}"/>
    <cellStyle name="40 % - Akzent5 2 2 4 2 4" xfId="22743" xr:uid="{00000000-0005-0000-0000-00006A660000}"/>
    <cellStyle name="40 % - Akzent5 2 2 4 3" xfId="13114" xr:uid="{00000000-0005-0000-0000-00006B660000}"/>
    <cellStyle name="40 % - Akzent5 2 2 4 3 2" xfId="13115" xr:uid="{00000000-0005-0000-0000-00006C660000}"/>
    <cellStyle name="40 % - Akzent5 2 2 4 3 2 2" xfId="13116" xr:uid="{00000000-0005-0000-0000-00006D660000}"/>
    <cellStyle name="40 % - Akzent5 2 2 4 3 2 2 2" xfId="39623" xr:uid="{00000000-0005-0000-0000-00006E660000}"/>
    <cellStyle name="40 % - Akzent5 2 2 4 3 2 3" xfId="28802" xr:uid="{00000000-0005-0000-0000-00006F660000}"/>
    <cellStyle name="40 % - Akzent5 2 2 4 3 3" xfId="13117" xr:uid="{00000000-0005-0000-0000-000070660000}"/>
    <cellStyle name="40 % - Akzent5 2 2 4 3 3 2" xfId="34223" xr:uid="{00000000-0005-0000-0000-000071660000}"/>
    <cellStyle name="40 % - Akzent5 2 2 4 3 4" xfId="23401" xr:uid="{00000000-0005-0000-0000-000072660000}"/>
    <cellStyle name="40 % - Akzent5 2 2 4 4" xfId="13118" xr:uid="{00000000-0005-0000-0000-000073660000}"/>
    <cellStyle name="40 % - Akzent5 2 2 4 4 2" xfId="13119" xr:uid="{00000000-0005-0000-0000-000074660000}"/>
    <cellStyle name="40 % - Akzent5 2 2 4 4 2 2" xfId="13120" xr:uid="{00000000-0005-0000-0000-000075660000}"/>
    <cellStyle name="40 % - Akzent5 2 2 4 4 2 2 2" xfId="40297" xr:uid="{00000000-0005-0000-0000-000076660000}"/>
    <cellStyle name="40 % - Akzent5 2 2 4 4 2 3" xfId="29476" xr:uid="{00000000-0005-0000-0000-000077660000}"/>
    <cellStyle name="40 % - Akzent5 2 2 4 4 3" xfId="13121" xr:uid="{00000000-0005-0000-0000-000078660000}"/>
    <cellStyle name="40 % - Akzent5 2 2 4 4 3 2" xfId="34897" xr:uid="{00000000-0005-0000-0000-000079660000}"/>
    <cellStyle name="40 % - Akzent5 2 2 4 4 4" xfId="24075" xr:uid="{00000000-0005-0000-0000-00007A660000}"/>
    <cellStyle name="40 % - Akzent5 2 2 4 5" xfId="13122" xr:uid="{00000000-0005-0000-0000-00007B660000}"/>
    <cellStyle name="40 % - Akzent5 2 2 4 5 2" xfId="13123" xr:uid="{00000000-0005-0000-0000-00007C660000}"/>
    <cellStyle name="40 % - Akzent5 2 2 4 5 2 2" xfId="13124" xr:uid="{00000000-0005-0000-0000-00007D660000}"/>
    <cellStyle name="40 % - Akzent5 2 2 4 5 2 2 2" xfId="40971" xr:uid="{00000000-0005-0000-0000-00007E660000}"/>
    <cellStyle name="40 % - Akzent5 2 2 4 5 2 3" xfId="30150" xr:uid="{00000000-0005-0000-0000-00007F660000}"/>
    <cellStyle name="40 % - Akzent5 2 2 4 5 3" xfId="13125" xr:uid="{00000000-0005-0000-0000-000080660000}"/>
    <cellStyle name="40 % - Akzent5 2 2 4 5 3 2" xfId="35571" xr:uid="{00000000-0005-0000-0000-000081660000}"/>
    <cellStyle name="40 % - Akzent5 2 2 4 5 4" xfId="24749" xr:uid="{00000000-0005-0000-0000-000082660000}"/>
    <cellStyle name="40 % - Akzent5 2 2 4 6" xfId="13126" xr:uid="{00000000-0005-0000-0000-000083660000}"/>
    <cellStyle name="40 % - Akzent5 2 2 4 6 2" xfId="13127" xr:uid="{00000000-0005-0000-0000-000084660000}"/>
    <cellStyle name="40 % - Akzent5 2 2 4 6 2 2" xfId="13128" xr:uid="{00000000-0005-0000-0000-000085660000}"/>
    <cellStyle name="40 % - Akzent5 2 2 4 6 2 2 2" xfId="41645" xr:uid="{00000000-0005-0000-0000-000086660000}"/>
    <cellStyle name="40 % - Akzent5 2 2 4 6 2 3" xfId="30824" xr:uid="{00000000-0005-0000-0000-000087660000}"/>
    <cellStyle name="40 % - Akzent5 2 2 4 6 3" xfId="13129" xr:uid="{00000000-0005-0000-0000-000088660000}"/>
    <cellStyle name="40 % - Akzent5 2 2 4 6 3 2" xfId="36245" xr:uid="{00000000-0005-0000-0000-000089660000}"/>
    <cellStyle name="40 % - Akzent5 2 2 4 6 4" xfId="25423" xr:uid="{00000000-0005-0000-0000-00008A660000}"/>
    <cellStyle name="40 % - Akzent5 2 2 4 7" xfId="13130" xr:uid="{00000000-0005-0000-0000-00008B660000}"/>
    <cellStyle name="40 % - Akzent5 2 2 4 7 2" xfId="13131" xr:uid="{00000000-0005-0000-0000-00008C660000}"/>
    <cellStyle name="40 % - Akzent5 2 2 4 7 2 2" xfId="13132" xr:uid="{00000000-0005-0000-0000-00008D660000}"/>
    <cellStyle name="40 % - Akzent5 2 2 4 7 2 2 2" xfId="42319" xr:uid="{00000000-0005-0000-0000-00008E660000}"/>
    <cellStyle name="40 % - Akzent5 2 2 4 7 2 3" xfId="31498" xr:uid="{00000000-0005-0000-0000-00008F660000}"/>
    <cellStyle name="40 % - Akzent5 2 2 4 7 3" xfId="13133" xr:uid="{00000000-0005-0000-0000-000090660000}"/>
    <cellStyle name="40 % - Akzent5 2 2 4 7 3 2" xfId="36919" xr:uid="{00000000-0005-0000-0000-000091660000}"/>
    <cellStyle name="40 % - Akzent5 2 2 4 7 4" xfId="26097" xr:uid="{00000000-0005-0000-0000-000092660000}"/>
    <cellStyle name="40 % - Akzent5 2 2 4 8" xfId="13134" xr:uid="{00000000-0005-0000-0000-000093660000}"/>
    <cellStyle name="40 % - Akzent5 2 2 4 8 2" xfId="13135" xr:uid="{00000000-0005-0000-0000-000094660000}"/>
    <cellStyle name="40 % - Akzent5 2 2 4 8 2 2" xfId="13136" xr:uid="{00000000-0005-0000-0000-000095660000}"/>
    <cellStyle name="40 % - Akzent5 2 2 4 8 2 2 2" xfId="43012" xr:uid="{00000000-0005-0000-0000-000096660000}"/>
    <cellStyle name="40 % - Akzent5 2 2 4 8 2 3" xfId="32191" xr:uid="{00000000-0005-0000-0000-000097660000}"/>
    <cellStyle name="40 % - Akzent5 2 2 4 8 3" xfId="13137" xr:uid="{00000000-0005-0000-0000-000098660000}"/>
    <cellStyle name="40 % - Akzent5 2 2 4 8 3 2" xfId="37611" xr:uid="{00000000-0005-0000-0000-000099660000}"/>
    <cellStyle name="40 % - Akzent5 2 2 4 8 4" xfId="26790" xr:uid="{00000000-0005-0000-0000-00009A660000}"/>
    <cellStyle name="40 % - Akzent5 2 2 4 9" xfId="13138" xr:uid="{00000000-0005-0000-0000-00009B660000}"/>
    <cellStyle name="40 % - Akzent5 2 2 4 9 2" xfId="13139" xr:uid="{00000000-0005-0000-0000-00009C660000}"/>
    <cellStyle name="40 % - Akzent5 2 2 4 9 2 2" xfId="38287" xr:uid="{00000000-0005-0000-0000-00009D660000}"/>
    <cellStyle name="40 % - Akzent5 2 2 4 9 3" xfId="27466" xr:uid="{00000000-0005-0000-0000-00009E660000}"/>
    <cellStyle name="40 % - Akzent5 2 2 5" xfId="13140" xr:uid="{00000000-0005-0000-0000-00009F660000}"/>
    <cellStyle name="40 % - Akzent5 2 2 5 10" xfId="13141" xr:uid="{00000000-0005-0000-0000-0000A0660000}"/>
    <cellStyle name="40 % - Akzent5 2 2 5 10 2" xfId="33018" xr:uid="{00000000-0005-0000-0000-0000A1660000}"/>
    <cellStyle name="40 % - Akzent5 2 2 5 11" xfId="22196" xr:uid="{00000000-0005-0000-0000-0000A2660000}"/>
    <cellStyle name="40 % - Akzent5 2 2 5 2" xfId="13142" xr:uid="{00000000-0005-0000-0000-0000A3660000}"/>
    <cellStyle name="40 % - Akzent5 2 2 5 2 2" xfId="13143" xr:uid="{00000000-0005-0000-0000-0000A4660000}"/>
    <cellStyle name="40 % - Akzent5 2 2 5 2 2 2" xfId="13144" xr:uid="{00000000-0005-0000-0000-0000A5660000}"/>
    <cellStyle name="40 % - Akzent5 2 2 5 2 2 2 2" xfId="39096" xr:uid="{00000000-0005-0000-0000-0000A6660000}"/>
    <cellStyle name="40 % - Akzent5 2 2 5 2 2 3" xfId="28275" xr:uid="{00000000-0005-0000-0000-0000A7660000}"/>
    <cellStyle name="40 % - Akzent5 2 2 5 2 3" xfId="13145" xr:uid="{00000000-0005-0000-0000-0000A8660000}"/>
    <cellStyle name="40 % - Akzent5 2 2 5 2 3 2" xfId="33696" xr:uid="{00000000-0005-0000-0000-0000A9660000}"/>
    <cellStyle name="40 % - Akzent5 2 2 5 2 4" xfId="22874" xr:uid="{00000000-0005-0000-0000-0000AA660000}"/>
    <cellStyle name="40 % - Akzent5 2 2 5 3" xfId="13146" xr:uid="{00000000-0005-0000-0000-0000AB660000}"/>
    <cellStyle name="40 % - Akzent5 2 2 5 3 2" xfId="13147" xr:uid="{00000000-0005-0000-0000-0000AC660000}"/>
    <cellStyle name="40 % - Akzent5 2 2 5 3 2 2" xfId="13148" xr:uid="{00000000-0005-0000-0000-0000AD660000}"/>
    <cellStyle name="40 % - Akzent5 2 2 5 3 2 2 2" xfId="39754" xr:uid="{00000000-0005-0000-0000-0000AE660000}"/>
    <cellStyle name="40 % - Akzent5 2 2 5 3 2 3" xfId="28933" xr:uid="{00000000-0005-0000-0000-0000AF660000}"/>
    <cellStyle name="40 % - Akzent5 2 2 5 3 3" xfId="13149" xr:uid="{00000000-0005-0000-0000-0000B0660000}"/>
    <cellStyle name="40 % - Akzent5 2 2 5 3 3 2" xfId="34354" xr:uid="{00000000-0005-0000-0000-0000B1660000}"/>
    <cellStyle name="40 % - Akzent5 2 2 5 3 4" xfId="23532" xr:uid="{00000000-0005-0000-0000-0000B2660000}"/>
    <cellStyle name="40 % - Akzent5 2 2 5 4" xfId="13150" xr:uid="{00000000-0005-0000-0000-0000B3660000}"/>
    <cellStyle name="40 % - Akzent5 2 2 5 4 2" xfId="13151" xr:uid="{00000000-0005-0000-0000-0000B4660000}"/>
    <cellStyle name="40 % - Akzent5 2 2 5 4 2 2" xfId="13152" xr:uid="{00000000-0005-0000-0000-0000B5660000}"/>
    <cellStyle name="40 % - Akzent5 2 2 5 4 2 2 2" xfId="40428" xr:uid="{00000000-0005-0000-0000-0000B6660000}"/>
    <cellStyle name="40 % - Akzent5 2 2 5 4 2 3" xfId="29607" xr:uid="{00000000-0005-0000-0000-0000B7660000}"/>
    <cellStyle name="40 % - Akzent5 2 2 5 4 3" xfId="13153" xr:uid="{00000000-0005-0000-0000-0000B8660000}"/>
    <cellStyle name="40 % - Akzent5 2 2 5 4 3 2" xfId="35028" xr:uid="{00000000-0005-0000-0000-0000B9660000}"/>
    <cellStyle name="40 % - Akzent5 2 2 5 4 4" xfId="24206" xr:uid="{00000000-0005-0000-0000-0000BA660000}"/>
    <cellStyle name="40 % - Akzent5 2 2 5 5" xfId="13154" xr:uid="{00000000-0005-0000-0000-0000BB660000}"/>
    <cellStyle name="40 % - Akzent5 2 2 5 5 2" xfId="13155" xr:uid="{00000000-0005-0000-0000-0000BC660000}"/>
    <cellStyle name="40 % - Akzent5 2 2 5 5 2 2" xfId="13156" xr:uid="{00000000-0005-0000-0000-0000BD660000}"/>
    <cellStyle name="40 % - Akzent5 2 2 5 5 2 2 2" xfId="41102" xr:uid="{00000000-0005-0000-0000-0000BE660000}"/>
    <cellStyle name="40 % - Akzent5 2 2 5 5 2 3" xfId="30281" xr:uid="{00000000-0005-0000-0000-0000BF660000}"/>
    <cellStyle name="40 % - Akzent5 2 2 5 5 3" xfId="13157" xr:uid="{00000000-0005-0000-0000-0000C0660000}"/>
    <cellStyle name="40 % - Akzent5 2 2 5 5 3 2" xfId="35702" xr:uid="{00000000-0005-0000-0000-0000C1660000}"/>
    <cellStyle name="40 % - Akzent5 2 2 5 5 4" xfId="24880" xr:uid="{00000000-0005-0000-0000-0000C2660000}"/>
    <cellStyle name="40 % - Akzent5 2 2 5 6" xfId="13158" xr:uid="{00000000-0005-0000-0000-0000C3660000}"/>
    <cellStyle name="40 % - Akzent5 2 2 5 6 2" xfId="13159" xr:uid="{00000000-0005-0000-0000-0000C4660000}"/>
    <cellStyle name="40 % - Akzent5 2 2 5 6 2 2" xfId="13160" xr:uid="{00000000-0005-0000-0000-0000C5660000}"/>
    <cellStyle name="40 % - Akzent5 2 2 5 6 2 2 2" xfId="41776" xr:uid="{00000000-0005-0000-0000-0000C6660000}"/>
    <cellStyle name="40 % - Akzent5 2 2 5 6 2 3" xfId="30955" xr:uid="{00000000-0005-0000-0000-0000C7660000}"/>
    <cellStyle name="40 % - Akzent5 2 2 5 6 3" xfId="13161" xr:uid="{00000000-0005-0000-0000-0000C8660000}"/>
    <cellStyle name="40 % - Akzent5 2 2 5 6 3 2" xfId="36376" xr:uid="{00000000-0005-0000-0000-0000C9660000}"/>
    <cellStyle name="40 % - Akzent5 2 2 5 6 4" xfId="25554" xr:uid="{00000000-0005-0000-0000-0000CA660000}"/>
    <cellStyle name="40 % - Akzent5 2 2 5 7" xfId="13162" xr:uid="{00000000-0005-0000-0000-0000CB660000}"/>
    <cellStyle name="40 % - Akzent5 2 2 5 7 2" xfId="13163" xr:uid="{00000000-0005-0000-0000-0000CC660000}"/>
    <cellStyle name="40 % - Akzent5 2 2 5 7 2 2" xfId="13164" xr:uid="{00000000-0005-0000-0000-0000CD660000}"/>
    <cellStyle name="40 % - Akzent5 2 2 5 7 2 2 2" xfId="42450" xr:uid="{00000000-0005-0000-0000-0000CE660000}"/>
    <cellStyle name="40 % - Akzent5 2 2 5 7 2 3" xfId="31629" xr:uid="{00000000-0005-0000-0000-0000CF660000}"/>
    <cellStyle name="40 % - Akzent5 2 2 5 7 3" xfId="13165" xr:uid="{00000000-0005-0000-0000-0000D0660000}"/>
    <cellStyle name="40 % - Akzent5 2 2 5 7 3 2" xfId="37050" xr:uid="{00000000-0005-0000-0000-0000D1660000}"/>
    <cellStyle name="40 % - Akzent5 2 2 5 7 4" xfId="26228" xr:uid="{00000000-0005-0000-0000-0000D2660000}"/>
    <cellStyle name="40 % - Akzent5 2 2 5 8" xfId="13166" xr:uid="{00000000-0005-0000-0000-0000D3660000}"/>
    <cellStyle name="40 % - Akzent5 2 2 5 8 2" xfId="13167" xr:uid="{00000000-0005-0000-0000-0000D4660000}"/>
    <cellStyle name="40 % - Akzent5 2 2 5 8 2 2" xfId="13168" xr:uid="{00000000-0005-0000-0000-0000D5660000}"/>
    <cellStyle name="40 % - Akzent5 2 2 5 8 2 2 2" xfId="43143" xr:uid="{00000000-0005-0000-0000-0000D6660000}"/>
    <cellStyle name="40 % - Akzent5 2 2 5 8 2 3" xfId="32322" xr:uid="{00000000-0005-0000-0000-0000D7660000}"/>
    <cellStyle name="40 % - Akzent5 2 2 5 8 3" xfId="13169" xr:uid="{00000000-0005-0000-0000-0000D8660000}"/>
    <cellStyle name="40 % - Akzent5 2 2 5 8 3 2" xfId="37742" xr:uid="{00000000-0005-0000-0000-0000D9660000}"/>
    <cellStyle name="40 % - Akzent5 2 2 5 8 4" xfId="26921" xr:uid="{00000000-0005-0000-0000-0000DA660000}"/>
    <cellStyle name="40 % - Akzent5 2 2 5 9" xfId="13170" xr:uid="{00000000-0005-0000-0000-0000DB660000}"/>
    <cellStyle name="40 % - Akzent5 2 2 5 9 2" xfId="13171" xr:uid="{00000000-0005-0000-0000-0000DC660000}"/>
    <cellStyle name="40 % - Akzent5 2 2 5 9 2 2" xfId="38418" xr:uid="{00000000-0005-0000-0000-0000DD660000}"/>
    <cellStyle name="40 % - Akzent5 2 2 5 9 3" xfId="27597" xr:uid="{00000000-0005-0000-0000-0000DE660000}"/>
    <cellStyle name="40 % - Akzent5 2 2 6" xfId="13172" xr:uid="{00000000-0005-0000-0000-0000DF660000}"/>
    <cellStyle name="40 % - Akzent5 2 2 6 2" xfId="13173" xr:uid="{00000000-0005-0000-0000-0000E0660000}"/>
    <cellStyle name="40 % - Akzent5 2 2 6 2 2" xfId="13174" xr:uid="{00000000-0005-0000-0000-0000E1660000}"/>
    <cellStyle name="40 % - Akzent5 2 2 6 2 2 2" xfId="38701" xr:uid="{00000000-0005-0000-0000-0000E2660000}"/>
    <cellStyle name="40 % - Akzent5 2 2 6 2 3" xfId="27880" xr:uid="{00000000-0005-0000-0000-0000E3660000}"/>
    <cellStyle name="40 % - Akzent5 2 2 6 3" xfId="13175" xr:uid="{00000000-0005-0000-0000-0000E4660000}"/>
    <cellStyle name="40 % - Akzent5 2 2 6 3 2" xfId="33301" xr:uid="{00000000-0005-0000-0000-0000E5660000}"/>
    <cellStyle name="40 % - Akzent5 2 2 6 4" xfId="22479" xr:uid="{00000000-0005-0000-0000-0000E6660000}"/>
    <cellStyle name="40 % - Akzent5 2 2 7" xfId="13176" xr:uid="{00000000-0005-0000-0000-0000E7660000}"/>
    <cellStyle name="40 % - Akzent5 2 2 7 2" xfId="13177" xr:uid="{00000000-0005-0000-0000-0000E8660000}"/>
    <cellStyle name="40 % - Akzent5 2 2 7 2 2" xfId="13178" xr:uid="{00000000-0005-0000-0000-0000E9660000}"/>
    <cellStyle name="40 % - Akzent5 2 2 7 2 2 2" xfId="39359" xr:uid="{00000000-0005-0000-0000-0000EA660000}"/>
    <cellStyle name="40 % - Akzent5 2 2 7 2 3" xfId="28538" xr:uid="{00000000-0005-0000-0000-0000EB660000}"/>
    <cellStyle name="40 % - Akzent5 2 2 7 3" xfId="13179" xr:uid="{00000000-0005-0000-0000-0000EC660000}"/>
    <cellStyle name="40 % - Akzent5 2 2 7 3 2" xfId="33959" xr:uid="{00000000-0005-0000-0000-0000ED660000}"/>
    <cellStyle name="40 % - Akzent5 2 2 7 4" xfId="23137" xr:uid="{00000000-0005-0000-0000-0000EE660000}"/>
    <cellStyle name="40 % - Akzent5 2 2 8" xfId="13180" xr:uid="{00000000-0005-0000-0000-0000EF660000}"/>
    <cellStyle name="40 % - Akzent5 2 2 8 2" xfId="13181" xr:uid="{00000000-0005-0000-0000-0000F0660000}"/>
    <cellStyle name="40 % - Akzent5 2 2 8 2 2" xfId="13182" xr:uid="{00000000-0005-0000-0000-0000F1660000}"/>
    <cellStyle name="40 % - Akzent5 2 2 8 2 2 2" xfId="40034" xr:uid="{00000000-0005-0000-0000-0000F2660000}"/>
    <cellStyle name="40 % - Akzent5 2 2 8 2 3" xfId="29213" xr:uid="{00000000-0005-0000-0000-0000F3660000}"/>
    <cellStyle name="40 % - Akzent5 2 2 8 3" xfId="13183" xr:uid="{00000000-0005-0000-0000-0000F4660000}"/>
    <cellStyle name="40 % - Akzent5 2 2 8 3 2" xfId="34634" xr:uid="{00000000-0005-0000-0000-0000F5660000}"/>
    <cellStyle name="40 % - Akzent5 2 2 8 4" xfId="23812" xr:uid="{00000000-0005-0000-0000-0000F6660000}"/>
    <cellStyle name="40 % - Akzent5 2 2 9" xfId="13184" xr:uid="{00000000-0005-0000-0000-0000F7660000}"/>
    <cellStyle name="40 % - Akzent5 2 2 9 2" xfId="13185" xr:uid="{00000000-0005-0000-0000-0000F8660000}"/>
    <cellStyle name="40 % - Akzent5 2 2 9 2 2" xfId="13186" xr:uid="{00000000-0005-0000-0000-0000F9660000}"/>
    <cellStyle name="40 % - Akzent5 2 2 9 2 2 2" xfId="40707" xr:uid="{00000000-0005-0000-0000-0000FA660000}"/>
    <cellStyle name="40 % - Akzent5 2 2 9 2 3" xfId="29886" xr:uid="{00000000-0005-0000-0000-0000FB660000}"/>
    <cellStyle name="40 % - Akzent5 2 2 9 3" xfId="13187" xr:uid="{00000000-0005-0000-0000-0000FC660000}"/>
    <cellStyle name="40 % - Akzent5 2 2 9 3 2" xfId="35307" xr:uid="{00000000-0005-0000-0000-0000FD660000}"/>
    <cellStyle name="40 % - Akzent5 2 2 9 4" xfId="24485" xr:uid="{00000000-0005-0000-0000-0000FE660000}"/>
    <cellStyle name="40 % - Akzent5 2 3" xfId="13188" xr:uid="{00000000-0005-0000-0000-0000FF660000}"/>
    <cellStyle name="40 % - Akzent5 2 3 10" xfId="13189" xr:uid="{00000000-0005-0000-0000-000000670000}"/>
    <cellStyle name="40 % - Akzent5 2 3 10 2" xfId="13190" xr:uid="{00000000-0005-0000-0000-000001670000}"/>
    <cellStyle name="40 % - Akzent5 2 3 10 2 2" xfId="13191" xr:uid="{00000000-0005-0000-0000-000002670000}"/>
    <cellStyle name="40 % - Akzent5 2 3 10 2 2 2" xfId="42087" xr:uid="{00000000-0005-0000-0000-000003670000}"/>
    <cellStyle name="40 % - Akzent5 2 3 10 2 3" xfId="31266" xr:uid="{00000000-0005-0000-0000-000004670000}"/>
    <cellStyle name="40 % - Akzent5 2 3 10 3" xfId="13192" xr:uid="{00000000-0005-0000-0000-000005670000}"/>
    <cellStyle name="40 % - Akzent5 2 3 10 3 2" xfId="36687" xr:uid="{00000000-0005-0000-0000-000006670000}"/>
    <cellStyle name="40 % - Akzent5 2 3 10 4" xfId="25865" xr:uid="{00000000-0005-0000-0000-000007670000}"/>
    <cellStyle name="40 % - Akzent5 2 3 11" xfId="13193" xr:uid="{00000000-0005-0000-0000-000008670000}"/>
    <cellStyle name="40 % - Akzent5 2 3 11 2" xfId="13194" xr:uid="{00000000-0005-0000-0000-000009670000}"/>
    <cellStyle name="40 % - Akzent5 2 3 11 2 2" xfId="13195" xr:uid="{00000000-0005-0000-0000-00000A670000}"/>
    <cellStyle name="40 % - Akzent5 2 3 11 2 2 2" xfId="42780" xr:uid="{00000000-0005-0000-0000-00000B670000}"/>
    <cellStyle name="40 % - Akzent5 2 3 11 2 3" xfId="31959" xr:uid="{00000000-0005-0000-0000-00000C670000}"/>
    <cellStyle name="40 % - Akzent5 2 3 11 3" xfId="13196" xr:uid="{00000000-0005-0000-0000-00000D670000}"/>
    <cellStyle name="40 % - Akzent5 2 3 11 3 2" xfId="37379" xr:uid="{00000000-0005-0000-0000-00000E670000}"/>
    <cellStyle name="40 % - Akzent5 2 3 11 4" xfId="26558" xr:uid="{00000000-0005-0000-0000-00000F670000}"/>
    <cellStyle name="40 % - Akzent5 2 3 12" xfId="13197" xr:uid="{00000000-0005-0000-0000-000010670000}"/>
    <cellStyle name="40 % - Akzent5 2 3 12 2" xfId="13198" xr:uid="{00000000-0005-0000-0000-000011670000}"/>
    <cellStyle name="40 % - Akzent5 2 3 12 2 2" xfId="38055" xr:uid="{00000000-0005-0000-0000-000012670000}"/>
    <cellStyle name="40 % - Akzent5 2 3 12 3" xfId="27234" xr:uid="{00000000-0005-0000-0000-000013670000}"/>
    <cellStyle name="40 % - Akzent5 2 3 13" xfId="13199" xr:uid="{00000000-0005-0000-0000-000014670000}"/>
    <cellStyle name="40 % - Akzent5 2 3 13 2" xfId="32655" xr:uid="{00000000-0005-0000-0000-000015670000}"/>
    <cellStyle name="40 % - Akzent5 2 3 14" xfId="21833" xr:uid="{00000000-0005-0000-0000-000016670000}"/>
    <cellStyle name="40 % - Akzent5 2 3 2" xfId="13200" xr:uid="{00000000-0005-0000-0000-000017670000}"/>
    <cellStyle name="40 % - Akzent5 2 3 2 10" xfId="13201" xr:uid="{00000000-0005-0000-0000-000018670000}"/>
    <cellStyle name="40 % - Akzent5 2 3 2 10 2" xfId="13202" xr:uid="{00000000-0005-0000-0000-000019670000}"/>
    <cellStyle name="40 % - Akzent5 2 3 2 10 2 2" xfId="38187" xr:uid="{00000000-0005-0000-0000-00001A670000}"/>
    <cellStyle name="40 % - Akzent5 2 3 2 10 3" xfId="27366" xr:uid="{00000000-0005-0000-0000-00001B670000}"/>
    <cellStyle name="40 % - Akzent5 2 3 2 11" xfId="13203" xr:uid="{00000000-0005-0000-0000-00001C670000}"/>
    <cellStyle name="40 % - Akzent5 2 3 2 11 2" xfId="32787" xr:uid="{00000000-0005-0000-0000-00001D670000}"/>
    <cellStyle name="40 % - Akzent5 2 3 2 12" xfId="21965" xr:uid="{00000000-0005-0000-0000-00001E670000}"/>
    <cellStyle name="40 % - Akzent5 2 3 2 2" xfId="13204" xr:uid="{00000000-0005-0000-0000-00001F670000}"/>
    <cellStyle name="40 % - Akzent5 2 3 2 2 10" xfId="13205" xr:uid="{00000000-0005-0000-0000-000020670000}"/>
    <cellStyle name="40 % - Akzent5 2 3 2 2 10 2" xfId="33182" xr:uid="{00000000-0005-0000-0000-000021670000}"/>
    <cellStyle name="40 % - Akzent5 2 3 2 2 11" xfId="22360" xr:uid="{00000000-0005-0000-0000-000022670000}"/>
    <cellStyle name="40 % - Akzent5 2 3 2 2 2" xfId="13206" xr:uid="{00000000-0005-0000-0000-000023670000}"/>
    <cellStyle name="40 % - Akzent5 2 3 2 2 2 2" xfId="13207" xr:uid="{00000000-0005-0000-0000-000024670000}"/>
    <cellStyle name="40 % - Akzent5 2 3 2 2 2 2 2" xfId="13208" xr:uid="{00000000-0005-0000-0000-000025670000}"/>
    <cellStyle name="40 % - Akzent5 2 3 2 2 2 2 2 2" xfId="39260" xr:uid="{00000000-0005-0000-0000-000026670000}"/>
    <cellStyle name="40 % - Akzent5 2 3 2 2 2 2 3" xfId="28439" xr:uid="{00000000-0005-0000-0000-000027670000}"/>
    <cellStyle name="40 % - Akzent5 2 3 2 2 2 3" xfId="13209" xr:uid="{00000000-0005-0000-0000-000028670000}"/>
    <cellStyle name="40 % - Akzent5 2 3 2 2 2 3 2" xfId="33860" xr:uid="{00000000-0005-0000-0000-000029670000}"/>
    <cellStyle name="40 % - Akzent5 2 3 2 2 2 4" xfId="23038" xr:uid="{00000000-0005-0000-0000-00002A670000}"/>
    <cellStyle name="40 % - Akzent5 2 3 2 2 3" xfId="13210" xr:uid="{00000000-0005-0000-0000-00002B670000}"/>
    <cellStyle name="40 % - Akzent5 2 3 2 2 3 2" xfId="13211" xr:uid="{00000000-0005-0000-0000-00002C670000}"/>
    <cellStyle name="40 % - Akzent5 2 3 2 2 3 2 2" xfId="13212" xr:uid="{00000000-0005-0000-0000-00002D670000}"/>
    <cellStyle name="40 % - Akzent5 2 3 2 2 3 2 2 2" xfId="39918" xr:uid="{00000000-0005-0000-0000-00002E670000}"/>
    <cellStyle name="40 % - Akzent5 2 3 2 2 3 2 3" xfId="29097" xr:uid="{00000000-0005-0000-0000-00002F670000}"/>
    <cellStyle name="40 % - Akzent5 2 3 2 2 3 3" xfId="13213" xr:uid="{00000000-0005-0000-0000-000030670000}"/>
    <cellStyle name="40 % - Akzent5 2 3 2 2 3 3 2" xfId="34518" xr:uid="{00000000-0005-0000-0000-000031670000}"/>
    <cellStyle name="40 % - Akzent5 2 3 2 2 3 4" xfId="23696" xr:uid="{00000000-0005-0000-0000-000032670000}"/>
    <cellStyle name="40 % - Akzent5 2 3 2 2 4" xfId="13214" xr:uid="{00000000-0005-0000-0000-000033670000}"/>
    <cellStyle name="40 % - Akzent5 2 3 2 2 4 2" xfId="13215" xr:uid="{00000000-0005-0000-0000-000034670000}"/>
    <cellStyle name="40 % - Akzent5 2 3 2 2 4 2 2" xfId="13216" xr:uid="{00000000-0005-0000-0000-000035670000}"/>
    <cellStyle name="40 % - Akzent5 2 3 2 2 4 2 2 2" xfId="40592" xr:uid="{00000000-0005-0000-0000-000036670000}"/>
    <cellStyle name="40 % - Akzent5 2 3 2 2 4 2 3" xfId="29771" xr:uid="{00000000-0005-0000-0000-000037670000}"/>
    <cellStyle name="40 % - Akzent5 2 3 2 2 4 3" xfId="13217" xr:uid="{00000000-0005-0000-0000-000038670000}"/>
    <cellStyle name="40 % - Akzent5 2 3 2 2 4 3 2" xfId="35192" xr:uid="{00000000-0005-0000-0000-000039670000}"/>
    <cellStyle name="40 % - Akzent5 2 3 2 2 4 4" xfId="24370" xr:uid="{00000000-0005-0000-0000-00003A670000}"/>
    <cellStyle name="40 % - Akzent5 2 3 2 2 5" xfId="13218" xr:uid="{00000000-0005-0000-0000-00003B670000}"/>
    <cellStyle name="40 % - Akzent5 2 3 2 2 5 2" xfId="13219" xr:uid="{00000000-0005-0000-0000-00003C670000}"/>
    <cellStyle name="40 % - Akzent5 2 3 2 2 5 2 2" xfId="13220" xr:uid="{00000000-0005-0000-0000-00003D670000}"/>
    <cellStyle name="40 % - Akzent5 2 3 2 2 5 2 2 2" xfId="41266" xr:uid="{00000000-0005-0000-0000-00003E670000}"/>
    <cellStyle name="40 % - Akzent5 2 3 2 2 5 2 3" xfId="30445" xr:uid="{00000000-0005-0000-0000-00003F670000}"/>
    <cellStyle name="40 % - Akzent5 2 3 2 2 5 3" xfId="13221" xr:uid="{00000000-0005-0000-0000-000040670000}"/>
    <cellStyle name="40 % - Akzent5 2 3 2 2 5 3 2" xfId="35866" xr:uid="{00000000-0005-0000-0000-000041670000}"/>
    <cellStyle name="40 % - Akzent5 2 3 2 2 5 4" xfId="25044" xr:uid="{00000000-0005-0000-0000-000042670000}"/>
    <cellStyle name="40 % - Akzent5 2 3 2 2 6" xfId="13222" xr:uid="{00000000-0005-0000-0000-000043670000}"/>
    <cellStyle name="40 % - Akzent5 2 3 2 2 6 2" xfId="13223" xr:uid="{00000000-0005-0000-0000-000044670000}"/>
    <cellStyle name="40 % - Akzent5 2 3 2 2 6 2 2" xfId="13224" xr:uid="{00000000-0005-0000-0000-000045670000}"/>
    <cellStyle name="40 % - Akzent5 2 3 2 2 6 2 2 2" xfId="41940" xr:uid="{00000000-0005-0000-0000-000046670000}"/>
    <cellStyle name="40 % - Akzent5 2 3 2 2 6 2 3" xfId="31119" xr:uid="{00000000-0005-0000-0000-000047670000}"/>
    <cellStyle name="40 % - Akzent5 2 3 2 2 6 3" xfId="13225" xr:uid="{00000000-0005-0000-0000-000048670000}"/>
    <cellStyle name="40 % - Akzent5 2 3 2 2 6 3 2" xfId="36540" xr:uid="{00000000-0005-0000-0000-000049670000}"/>
    <cellStyle name="40 % - Akzent5 2 3 2 2 6 4" xfId="25718" xr:uid="{00000000-0005-0000-0000-00004A670000}"/>
    <cellStyle name="40 % - Akzent5 2 3 2 2 7" xfId="13226" xr:uid="{00000000-0005-0000-0000-00004B670000}"/>
    <cellStyle name="40 % - Akzent5 2 3 2 2 7 2" xfId="13227" xr:uid="{00000000-0005-0000-0000-00004C670000}"/>
    <cellStyle name="40 % - Akzent5 2 3 2 2 7 2 2" xfId="13228" xr:uid="{00000000-0005-0000-0000-00004D670000}"/>
    <cellStyle name="40 % - Akzent5 2 3 2 2 7 2 2 2" xfId="42614" xr:uid="{00000000-0005-0000-0000-00004E670000}"/>
    <cellStyle name="40 % - Akzent5 2 3 2 2 7 2 3" xfId="31793" xr:uid="{00000000-0005-0000-0000-00004F670000}"/>
    <cellStyle name="40 % - Akzent5 2 3 2 2 7 3" xfId="13229" xr:uid="{00000000-0005-0000-0000-000050670000}"/>
    <cellStyle name="40 % - Akzent5 2 3 2 2 7 3 2" xfId="37214" xr:uid="{00000000-0005-0000-0000-000051670000}"/>
    <cellStyle name="40 % - Akzent5 2 3 2 2 7 4" xfId="26392" xr:uid="{00000000-0005-0000-0000-000052670000}"/>
    <cellStyle name="40 % - Akzent5 2 3 2 2 8" xfId="13230" xr:uid="{00000000-0005-0000-0000-000053670000}"/>
    <cellStyle name="40 % - Akzent5 2 3 2 2 8 2" xfId="13231" xr:uid="{00000000-0005-0000-0000-000054670000}"/>
    <cellStyle name="40 % - Akzent5 2 3 2 2 8 2 2" xfId="13232" xr:uid="{00000000-0005-0000-0000-000055670000}"/>
    <cellStyle name="40 % - Akzent5 2 3 2 2 8 2 2 2" xfId="43307" xr:uid="{00000000-0005-0000-0000-000056670000}"/>
    <cellStyle name="40 % - Akzent5 2 3 2 2 8 2 3" xfId="32486" xr:uid="{00000000-0005-0000-0000-000057670000}"/>
    <cellStyle name="40 % - Akzent5 2 3 2 2 8 3" xfId="13233" xr:uid="{00000000-0005-0000-0000-000058670000}"/>
    <cellStyle name="40 % - Akzent5 2 3 2 2 8 3 2" xfId="37906" xr:uid="{00000000-0005-0000-0000-000059670000}"/>
    <cellStyle name="40 % - Akzent5 2 3 2 2 8 4" xfId="27085" xr:uid="{00000000-0005-0000-0000-00005A670000}"/>
    <cellStyle name="40 % - Akzent5 2 3 2 2 9" xfId="13234" xr:uid="{00000000-0005-0000-0000-00005B670000}"/>
    <cellStyle name="40 % - Akzent5 2 3 2 2 9 2" xfId="13235" xr:uid="{00000000-0005-0000-0000-00005C670000}"/>
    <cellStyle name="40 % - Akzent5 2 3 2 2 9 2 2" xfId="38582" xr:uid="{00000000-0005-0000-0000-00005D670000}"/>
    <cellStyle name="40 % - Akzent5 2 3 2 2 9 3" xfId="27761" xr:uid="{00000000-0005-0000-0000-00005E670000}"/>
    <cellStyle name="40 % - Akzent5 2 3 2 3" xfId="13236" xr:uid="{00000000-0005-0000-0000-00005F670000}"/>
    <cellStyle name="40 % - Akzent5 2 3 2 3 2" xfId="13237" xr:uid="{00000000-0005-0000-0000-000060670000}"/>
    <cellStyle name="40 % - Akzent5 2 3 2 3 2 2" xfId="13238" xr:uid="{00000000-0005-0000-0000-000061670000}"/>
    <cellStyle name="40 % - Akzent5 2 3 2 3 2 2 2" xfId="38865" xr:uid="{00000000-0005-0000-0000-000062670000}"/>
    <cellStyle name="40 % - Akzent5 2 3 2 3 2 3" xfId="28044" xr:uid="{00000000-0005-0000-0000-000063670000}"/>
    <cellStyle name="40 % - Akzent5 2 3 2 3 3" xfId="13239" xr:uid="{00000000-0005-0000-0000-000064670000}"/>
    <cellStyle name="40 % - Akzent5 2 3 2 3 3 2" xfId="33465" xr:uid="{00000000-0005-0000-0000-000065670000}"/>
    <cellStyle name="40 % - Akzent5 2 3 2 3 4" xfId="22643" xr:uid="{00000000-0005-0000-0000-000066670000}"/>
    <cellStyle name="40 % - Akzent5 2 3 2 4" xfId="13240" xr:uid="{00000000-0005-0000-0000-000067670000}"/>
    <cellStyle name="40 % - Akzent5 2 3 2 4 2" xfId="13241" xr:uid="{00000000-0005-0000-0000-000068670000}"/>
    <cellStyle name="40 % - Akzent5 2 3 2 4 2 2" xfId="13242" xr:uid="{00000000-0005-0000-0000-000069670000}"/>
    <cellStyle name="40 % - Akzent5 2 3 2 4 2 2 2" xfId="39523" xr:uid="{00000000-0005-0000-0000-00006A670000}"/>
    <cellStyle name="40 % - Akzent5 2 3 2 4 2 3" xfId="28702" xr:uid="{00000000-0005-0000-0000-00006B670000}"/>
    <cellStyle name="40 % - Akzent5 2 3 2 4 3" xfId="13243" xr:uid="{00000000-0005-0000-0000-00006C670000}"/>
    <cellStyle name="40 % - Akzent5 2 3 2 4 3 2" xfId="34123" xr:uid="{00000000-0005-0000-0000-00006D670000}"/>
    <cellStyle name="40 % - Akzent5 2 3 2 4 4" xfId="23301" xr:uid="{00000000-0005-0000-0000-00006E670000}"/>
    <cellStyle name="40 % - Akzent5 2 3 2 5" xfId="13244" xr:uid="{00000000-0005-0000-0000-00006F670000}"/>
    <cellStyle name="40 % - Akzent5 2 3 2 5 2" xfId="13245" xr:uid="{00000000-0005-0000-0000-000070670000}"/>
    <cellStyle name="40 % - Akzent5 2 3 2 5 2 2" xfId="13246" xr:uid="{00000000-0005-0000-0000-000071670000}"/>
    <cellStyle name="40 % - Akzent5 2 3 2 5 2 2 2" xfId="40197" xr:uid="{00000000-0005-0000-0000-000072670000}"/>
    <cellStyle name="40 % - Akzent5 2 3 2 5 2 3" xfId="29376" xr:uid="{00000000-0005-0000-0000-000073670000}"/>
    <cellStyle name="40 % - Akzent5 2 3 2 5 3" xfId="13247" xr:uid="{00000000-0005-0000-0000-000074670000}"/>
    <cellStyle name="40 % - Akzent5 2 3 2 5 3 2" xfId="34797" xr:uid="{00000000-0005-0000-0000-000075670000}"/>
    <cellStyle name="40 % - Akzent5 2 3 2 5 4" xfId="23975" xr:uid="{00000000-0005-0000-0000-000076670000}"/>
    <cellStyle name="40 % - Akzent5 2 3 2 6" xfId="13248" xr:uid="{00000000-0005-0000-0000-000077670000}"/>
    <cellStyle name="40 % - Akzent5 2 3 2 6 2" xfId="13249" xr:uid="{00000000-0005-0000-0000-000078670000}"/>
    <cellStyle name="40 % - Akzent5 2 3 2 6 2 2" xfId="13250" xr:uid="{00000000-0005-0000-0000-000079670000}"/>
    <cellStyle name="40 % - Akzent5 2 3 2 6 2 2 2" xfId="40871" xr:uid="{00000000-0005-0000-0000-00007A670000}"/>
    <cellStyle name="40 % - Akzent5 2 3 2 6 2 3" xfId="30050" xr:uid="{00000000-0005-0000-0000-00007B670000}"/>
    <cellStyle name="40 % - Akzent5 2 3 2 6 3" xfId="13251" xr:uid="{00000000-0005-0000-0000-00007C670000}"/>
    <cellStyle name="40 % - Akzent5 2 3 2 6 3 2" xfId="35471" xr:uid="{00000000-0005-0000-0000-00007D670000}"/>
    <cellStyle name="40 % - Akzent5 2 3 2 6 4" xfId="24649" xr:uid="{00000000-0005-0000-0000-00007E670000}"/>
    <cellStyle name="40 % - Akzent5 2 3 2 7" xfId="13252" xr:uid="{00000000-0005-0000-0000-00007F670000}"/>
    <cellStyle name="40 % - Akzent5 2 3 2 7 2" xfId="13253" xr:uid="{00000000-0005-0000-0000-000080670000}"/>
    <cellStyle name="40 % - Akzent5 2 3 2 7 2 2" xfId="13254" xr:uid="{00000000-0005-0000-0000-000081670000}"/>
    <cellStyle name="40 % - Akzent5 2 3 2 7 2 2 2" xfId="41545" xr:uid="{00000000-0005-0000-0000-000082670000}"/>
    <cellStyle name="40 % - Akzent5 2 3 2 7 2 3" xfId="30724" xr:uid="{00000000-0005-0000-0000-000083670000}"/>
    <cellStyle name="40 % - Akzent5 2 3 2 7 3" xfId="13255" xr:uid="{00000000-0005-0000-0000-000084670000}"/>
    <cellStyle name="40 % - Akzent5 2 3 2 7 3 2" xfId="36145" xr:uid="{00000000-0005-0000-0000-000085670000}"/>
    <cellStyle name="40 % - Akzent5 2 3 2 7 4" xfId="25323" xr:uid="{00000000-0005-0000-0000-000086670000}"/>
    <cellStyle name="40 % - Akzent5 2 3 2 8" xfId="13256" xr:uid="{00000000-0005-0000-0000-000087670000}"/>
    <cellStyle name="40 % - Akzent5 2 3 2 8 2" xfId="13257" xr:uid="{00000000-0005-0000-0000-000088670000}"/>
    <cellStyle name="40 % - Akzent5 2 3 2 8 2 2" xfId="13258" xr:uid="{00000000-0005-0000-0000-000089670000}"/>
    <cellStyle name="40 % - Akzent5 2 3 2 8 2 2 2" xfId="42219" xr:uid="{00000000-0005-0000-0000-00008A670000}"/>
    <cellStyle name="40 % - Akzent5 2 3 2 8 2 3" xfId="31398" xr:uid="{00000000-0005-0000-0000-00008B670000}"/>
    <cellStyle name="40 % - Akzent5 2 3 2 8 3" xfId="13259" xr:uid="{00000000-0005-0000-0000-00008C670000}"/>
    <cellStyle name="40 % - Akzent5 2 3 2 8 3 2" xfId="36819" xr:uid="{00000000-0005-0000-0000-00008D670000}"/>
    <cellStyle name="40 % - Akzent5 2 3 2 8 4" xfId="25997" xr:uid="{00000000-0005-0000-0000-00008E670000}"/>
    <cellStyle name="40 % - Akzent5 2 3 2 9" xfId="13260" xr:uid="{00000000-0005-0000-0000-00008F670000}"/>
    <cellStyle name="40 % - Akzent5 2 3 2 9 2" xfId="13261" xr:uid="{00000000-0005-0000-0000-000090670000}"/>
    <cellStyle name="40 % - Akzent5 2 3 2 9 2 2" xfId="13262" xr:uid="{00000000-0005-0000-0000-000091670000}"/>
    <cellStyle name="40 % - Akzent5 2 3 2 9 2 2 2" xfId="42912" xr:uid="{00000000-0005-0000-0000-000092670000}"/>
    <cellStyle name="40 % - Akzent5 2 3 2 9 2 3" xfId="32091" xr:uid="{00000000-0005-0000-0000-000093670000}"/>
    <cellStyle name="40 % - Akzent5 2 3 2 9 3" xfId="13263" xr:uid="{00000000-0005-0000-0000-000094670000}"/>
    <cellStyle name="40 % - Akzent5 2 3 2 9 3 2" xfId="37511" xr:uid="{00000000-0005-0000-0000-000095670000}"/>
    <cellStyle name="40 % - Akzent5 2 3 2 9 4" xfId="26690" xr:uid="{00000000-0005-0000-0000-000096670000}"/>
    <cellStyle name="40 % - Akzent5 2 3 3" xfId="13264" xr:uid="{00000000-0005-0000-0000-000097670000}"/>
    <cellStyle name="40 % - Akzent5 2 3 3 10" xfId="13265" xr:uid="{00000000-0005-0000-0000-000098670000}"/>
    <cellStyle name="40 % - Akzent5 2 3 3 10 2" xfId="32919" xr:uid="{00000000-0005-0000-0000-000099670000}"/>
    <cellStyle name="40 % - Akzent5 2 3 3 11" xfId="22097" xr:uid="{00000000-0005-0000-0000-00009A670000}"/>
    <cellStyle name="40 % - Akzent5 2 3 3 2" xfId="13266" xr:uid="{00000000-0005-0000-0000-00009B670000}"/>
    <cellStyle name="40 % - Akzent5 2 3 3 2 2" xfId="13267" xr:uid="{00000000-0005-0000-0000-00009C670000}"/>
    <cellStyle name="40 % - Akzent5 2 3 3 2 2 2" xfId="13268" xr:uid="{00000000-0005-0000-0000-00009D670000}"/>
    <cellStyle name="40 % - Akzent5 2 3 3 2 2 2 2" xfId="38997" xr:uid="{00000000-0005-0000-0000-00009E670000}"/>
    <cellStyle name="40 % - Akzent5 2 3 3 2 2 3" xfId="28176" xr:uid="{00000000-0005-0000-0000-00009F670000}"/>
    <cellStyle name="40 % - Akzent5 2 3 3 2 3" xfId="13269" xr:uid="{00000000-0005-0000-0000-0000A0670000}"/>
    <cellStyle name="40 % - Akzent5 2 3 3 2 3 2" xfId="33597" xr:uid="{00000000-0005-0000-0000-0000A1670000}"/>
    <cellStyle name="40 % - Akzent5 2 3 3 2 4" xfId="22775" xr:uid="{00000000-0005-0000-0000-0000A2670000}"/>
    <cellStyle name="40 % - Akzent5 2 3 3 3" xfId="13270" xr:uid="{00000000-0005-0000-0000-0000A3670000}"/>
    <cellStyle name="40 % - Akzent5 2 3 3 3 2" xfId="13271" xr:uid="{00000000-0005-0000-0000-0000A4670000}"/>
    <cellStyle name="40 % - Akzent5 2 3 3 3 2 2" xfId="13272" xr:uid="{00000000-0005-0000-0000-0000A5670000}"/>
    <cellStyle name="40 % - Akzent5 2 3 3 3 2 2 2" xfId="39655" xr:uid="{00000000-0005-0000-0000-0000A6670000}"/>
    <cellStyle name="40 % - Akzent5 2 3 3 3 2 3" xfId="28834" xr:uid="{00000000-0005-0000-0000-0000A7670000}"/>
    <cellStyle name="40 % - Akzent5 2 3 3 3 3" xfId="13273" xr:uid="{00000000-0005-0000-0000-0000A8670000}"/>
    <cellStyle name="40 % - Akzent5 2 3 3 3 3 2" xfId="34255" xr:uid="{00000000-0005-0000-0000-0000A9670000}"/>
    <cellStyle name="40 % - Akzent5 2 3 3 3 4" xfId="23433" xr:uid="{00000000-0005-0000-0000-0000AA670000}"/>
    <cellStyle name="40 % - Akzent5 2 3 3 4" xfId="13274" xr:uid="{00000000-0005-0000-0000-0000AB670000}"/>
    <cellStyle name="40 % - Akzent5 2 3 3 4 2" xfId="13275" xr:uid="{00000000-0005-0000-0000-0000AC670000}"/>
    <cellStyle name="40 % - Akzent5 2 3 3 4 2 2" xfId="13276" xr:uid="{00000000-0005-0000-0000-0000AD670000}"/>
    <cellStyle name="40 % - Akzent5 2 3 3 4 2 2 2" xfId="40329" xr:uid="{00000000-0005-0000-0000-0000AE670000}"/>
    <cellStyle name="40 % - Akzent5 2 3 3 4 2 3" xfId="29508" xr:uid="{00000000-0005-0000-0000-0000AF670000}"/>
    <cellStyle name="40 % - Akzent5 2 3 3 4 3" xfId="13277" xr:uid="{00000000-0005-0000-0000-0000B0670000}"/>
    <cellStyle name="40 % - Akzent5 2 3 3 4 3 2" xfId="34929" xr:uid="{00000000-0005-0000-0000-0000B1670000}"/>
    <cellStyle name="40 % - Akzent5 2 3 3 4 4" xfId="24107" xr:uid="{00000000-0005-0000-0000-0000B2670000}"/>
    <cellStyle name="40 % - Akzent5 2 3 3 5" xfId="13278" xr:uid="{00000000-0005-0000-0000-0000B3670000}"/>
    <cellStyle name="40 % - Akzent5 2 3 3 5 2" xfId="13279" xr:uid="{00000000-0005-0000-0000-0000B4670000}"/>
    <cellStyle name="40 % - Akzent5 2 3 3 5 2 2" xfId="13280" xr:uid="{00000000-0005-0000-0000-0000B5670000}"/>
    <cellStyle name="40 % - Akzent5 2 3 3 5 2 2 2" xfId="41003" xr:uid="{00000000-0005-0000-0000-0000B6670000}"/>
    <cellStyle name="40 % - Akzent5 2 3 3 5 2 3" xfId="30182" xr:uid="{00000000-0005-0000-0000-0000B7670000}"/>
    <cellStyle name="40 % - Akzent5 2 3 3 5 3" xfId="13281" xr:uid="{00000000-0005-0000-0000-0000B8670000}"/>
    <cellStyle name="40 % - Akzent5 2 3 3 5 3 2" xfId="35603" xr:uid="{00000000-0005-0000-0000-0000B9670000}"/>
    <cellStyle name="40 % - Akzent5 2 3 3 5 4" xfId="24781" xr:uid="{00000000-0005-0000-0000-0000BA670000}"/>
    <cellStyle name="40 % - Akzent5 2 3 3 6" xfId="13282" xr:uid="{00000000-0005-0000-0000-0000BB670000}"/>
    <cellStyle name="40 % - Akzent5 2 3 3 6 2" xfId="13283" xr:uid="{00000000-0005-0000-0000-0000BC670000}"/>
    <cellStyle name="40 % - Akzent5 2 3 3 6 2 2" xfId="13284" xr:uid="{00000000-0005-0000-0000-0000BD670000}"/>
    <cellStyle name="40 % - Akzent5 2 3 3 6 2 2 2" xfId="41677" xr:uid="{00000000-0005-0000-0000-0000BE670000}"/>
    <cellStyle name="40 % - Akzent5 2 3 3 6 2 3" xfId="30856" xr:uid="{00000000-0005-0000-0000-0000BF670000}"/>
    <cellStyle name="40 % - Akzent5 2 3 3 6 3" xfId="13285" xr:uid="{00000000-0005-0000-0000-0000C0670000}"/>
    <cellStyle name="40 % - Akzent5 2 3 3 6 3 2" xfId="36277" xr:uid="{00000000-0005-0000-0000-0000C1670000}"/>
    <cellStyle name="40 % - Akzent5 2 3 3 6 4" xfId="25455" xr:uid="{00000000-0005-0000-0000-0000C2670000}"/>
    <cellStyle name="40 % - Akzent5 2 3 3 7" xfId="13286" xr:uid="{00000000-0005-0000-0000-0000C3670000}"/>
    <cellStyle name="40 % - Akzent5 2 3 3 7 2" xfId="13287" xr:uid="{00000000-0005-0000-0000-0000C4670000}"/>
    <cellStyle name="40 % - Akzent5 2 3 3 7 2 2" xfId="13288" xr:uid="{00000000-0005-0000-0000-0000C5670000}"/>
    <cellStyle name="40 % - Akzent5 2 3 3 7 2 2 2" xfId="42351" xr:uid="{00000000-0005-0000-0000-0000C6670000}"/>
    <cellStyle name="40 % - Akzent5 2 3 3 7 2 3" xfId="31530" xr:uid="{00000000-0005-0000-0000-0000C7670000}"/>
    <cellStyle name="40 % - Akzent5 2 3 3 7 3" xfId="13289" xr:uid="{00000000-0005-0000-0000-0000C8670000}"/>
    <cellStyle name="40 % - Akzent5 2 3 3 7 3 2" xfId="36951" xr:uid="{00000000-0005-0000-0000-0000C9670000}"/>
    <cellStyle name="40 % - Akzent5 2 3 3 7 4" xfId="26129" xr:uid="{00000000-0005-0000-0000-0000CA670000}"/>
    <cellStyle name="40 % - Akzent5 2 3 3 8" xfId="13290" xr:uid="{00000000-0005-0000-0000-0000CB670000}"/>
    <cellStyle name="40 % - Akzent5 2 3 3 8 2" xfId="13291" xr:uid="{00000000-0005-0000-0000-0000CC670000}"/>
    <cellStyle name="40 % - Akzent5 2 3 3 8 2 2" xfId="13292" xr:uid="{00000000-0005-0000-0000-0000CD670000}"/>
    <cellStyle name="40 % - Akzent5 2 3 3 8 2 2 2" xfId="43044" xr:uid="{00000000-0005-0000-0000-0000CE670000}"/>
    <cellStyle name="40 % - Akzent5 2 3 3 8 2 3" xfId="32223" xr:uid="{00000000-0005-0000-0000-0000CF670000}"/>
    <cellStyle name="40 % - Akzent5 2 3 3 8 3" xfId="13293" xr:uid="{00000000-0005-0000-0000-0000D0670000}"/>
    <cellStyle name="40 % - Akzent5 2 3 3 8 3 2" xfId="37643" xr:uid="{00000000-0005-0000-0000-0000D1670000}"/>
    <cellStyle name="40 % - Akzent5 2 3 3 8 4" xfId="26822" xr:uid="{00000000-0005-0000-0000-0000D2670000}"/>
    <cellStyle name="40 % - Akzent5 2 3 3 9" xfId="13294" xr:uid="{00000000-0005-0000-0000-0000D3670000}"/>
    <cellStyle name="40 % - Akzent5 2 3 3 9 2" xfId="13295" xr:uid="{00000000-0005-0000-0000-0000D4670000}"/>
    <cellStyle name="40 % - Akzent5 2 3 3 9 2 2" xfId="38319" xr:uid="{00000000-0005-0000-0000-0000D5670000}"/>
    <cellStyle name="40 % - Akzent5 2 3 3 9 3" xfId="27498" xr:uid="{00000000-0005-0000-0000-0000D6670000}"/>
    <cellStyle name="40 % - Akzent5 2 3 4" xfId="13296" xr:uid="{00000000-0005-0000-0000-0000D7670000}"/>
    <cellStyle name="40 % - Akzent5 2 3 4 10" xfId="13297" xr:uid="{00000000-0005-0000-0000-0000D8670000}"/>
    <cellStyle name="40 % - Akzent5 2 3 4 10 2" xfId="33050" xr:uid="{00000000-0005-0000-0000-0000D9670000}"/>
    <cellStyle name="40 % - Akzent5 2 3 4 11" xfId="22228" xr:uid="{00000000-0005-0000-0000-0000DA670000}"/>
    <cellStyle name="40 % - Akzent5 2 3 4 2" xfId="13298" xr:uid="{00000000-0005-0000-0000-0000DB670000}"/>
    <cellStyle name="40 % - Akzent5 2 3 4 2 2" xfId="13299" xr:uid="{00000000-0005-0000-0000-0000DC670000}"/>
    <cellStyle name="40 % - Akzent5 2 3 4 2 2 2" xfId="13300" xr:uid="{00000000-0005-0000-0000-0000DD670000}"/>
    <cellStyle name="40 % - Akzent5 2 3 4 2 2 2 2" xfId="39128" xr:uid="{00000000-0005-0000-0000-0000DE670000}"/>
    <cellStyle name="40 % - Akzent5 2 3 4 2 2 3" xfId="28307" xr:uid="{00000000-0005-0000-0000-0000DF670000}"/>
    <cellStyle name="40 % - Akzent5 2 3 4 2 3" xfId="13301" xr:uid="{00000000-0005-0000-0000-0000E0670000}"/>
    <cellStyle name="40 % - Akzent5 2 3 4 2 3 2" xfId="33728" xr:uid="{00000000-0005-0000-0000-0000E1670000}"/>
    <cellStyle name="40 % - Akzent5 2 3 4 2 4" xfId="22906" xr:uid="{00000000-0005-0000-0000-0000E2670000}"/>
    <cellStyle name="40 % - Akzent5 2 3 4 3" xfId="13302" xr:uid="{00000000-0005-0000-0000-0000E3670000}"/>
    <cellStyle name="40 % - Akzent5 2 3 4 3 2" xfId="13303" xr:uid="{00000000-0005-0000-0000-0000E4670000}"/>
    <cellStyle name="40 % - Akzent5 2 3 4 3 2 2" xfId="13304" xr:uid="{00000000-0005-0000-0000-0000E5670000}"/>
    <cellStyle name="40 % - Akzent5 2 3 4 3 2 2 2" xfId="39786" xr:uid="{00000000-0005-0000-0000-0000E6670000}"/>
    <cellStyle name="40 % - Akzent5 2 3 4 3 2 3" xfId="28965" xr:uid="{00000000-0005-0000-0000-0000E7670000}"/>
    <cellStyle name="40 % - Akzent5 2 3 4 3 3" xfId="13305" xr:uid="{00000000-0005-0000-0000-0000E8670000}"/>
    <cellStyle name="40 % - Akzent5 2 3 4 3 3 2" xfId="34386" xr:uid="{00000000-0005-0000-0000-0000E9670000}"/>
    <cellStyle name="40 % - Akzent5 2 3 4 3 4" xfId="23564" xr:uid="{00000000-0005-0000-0000-0000EA670000}"/>
    <cellStyle name="40 % - Akzent5 2 3 4 4" xfId="13306" xr:uid="{00000000-0005-0000-0000-0000EB670000}"/>
    <cellStyle name="40 % - Akzent5 2 3 4 4 2" xfId="13307" xr:uid="{00000000-0005-0000-0000-0000EC670000}"/>
    <cellStyle name="40 % - Akzent5 2 3 4 4 2 2" xfId="13308" xr:uid="{00000000-0005-0000-0000-0000ED670000}"/>
    <cellStyle name="40 % - Akzent5 2 3 4 4 2 2 2" xfId="40460" xr:uid="{00000000-0005-0000-0000-0000EE670000}"/>
    <cellStyle name="40 % - Akzent5 2 3 4 4 2 3" xfId="29639" xr:uid="{00000000-0005-0000-0000-0000EF670000}"/>
    <cellStyle name="40 % - Akzent5 2 3 4 4 3" xfId="13309" xr:uid="{00000000-0005-0000-0000-0000F0670000}"/>
    <cellStyle name="40 % - Akzent5 2 3 4 4 3 2" xfId="35060" xr:uid="{00000000-0005-0000-0000-0000F1670000}"/>
    <cellStyle name="40 % - Akzent5 2 3 4 4 4" xfId="24238" xr:uid="{00000000-0005-0000-0000-0000F2670000}"/>
    <cellStyle name="40 % - Akzent5 2 3 4 5" xfId="13310" xr:uid="{00000000-0005-0000-0000-0000F3670000}"/>
    <cellStyle name="40 % - Akzent5 2 3 4 5 2" xfId="13311" xr:uid="{00000000-0005-0000-0000-0000F4670000}"/>
    <cellStyle name="40 % - Akzent5 2 3 4 5 2 2" xfId="13312" xr:uid="{00000000-0005-0000-0000-0000F5670000}"/>
    <cellStyle name="40 % - Akzent5 2 3 4 5 2 2 2" xfId="41134" xr:uid="{00000000-0005-0000-0000-0000F6670000}"/>
    <cellStyle name="40 % - Akzent5 2 3 4 5 2 3" xfId="30313" xr:uid="{00000000-0005-0000-0000-0000F7670000}"/>
    <cellStyle name="40 % - Akzent5 2 3 4 5 3" xfId="13313" xr:uid="{00000000-0005-0000-0000-0000F8670000}"/>
    <cellStyle name="40 % - Akzent5 2 3 4 5 3 2" xfId="35734" xr:uid="{00000000-0005-0000-0000-0000F9670000}"/>
    <cellStyle name="40 % - Akzent5 2 3 4 5 4" xfId="24912" xr:uid="{00000000-0005-0000-0000-0000FA670000}"/>
    <cellStyle name="40 % - Akzent5 2 3 4 6" xfId="13314" xr:uid="{00000000-0005-0000-0000-0000FB670000}"/>
    <cellStyle name="40 % - Akzent5 2 3 4 6 2" xfId="13315" xr:uid="{00000000-0005-0000-0000-0000FC670000}"/>
    <cellStyle name="40 % - Akzent5 2 3 4 6 2 2" xfId="13316" xr:uid="{00000000-0005-0000-0000-0000FD670000}"/>
    <cellStyle name="40 % - Akzent5 2 3 4 6 2 2 2" xfId="41808" xr:uid="{00000000-0005-0000-0000-0000FE670000}"/>
    <cellStyle name="40 % - Akzent5 2 3 4 6 2 3" xfId="30987" xr:uid="{00000000-0005-0000-0000-0000FF670000}"/>
    <cellStyle name="40 % - Akzent5 2 3 4 6 3" xfId="13317" xr:uid="{00000000-0005-0000-0000-000000680000}"/>
    <cellStyle name="40 % - Akzent5 2 3 4 6 3 2" xfId="36408" xr:uid="{00000000-0005-0000-0000-000001680000}"/>
    <cellStyle name="40 % - Akzent5 2 3 4 6 4" xfId="25586" xr:uid="{00000000-0005-0000-0000-000002680000}"/>
    <cellStyle name="40 % - Akzent5 2 3 4 7" xfId="13318" xr:uid="{00000000-0005-0000-0000-000003680000}"/>
    <cellStyle name="40 % - Akzent5 2 3 4 7 2" xfId="13319" xr:uid="{00000000-0005-0000-0000-000004680000}"/>
    <cellStyle name="40 % - Akzent5 2 3 4 7 2 2" xfId="13320" xr:uid="{00000000-0005-0000-0000-000005680000}"/>
    <cellStyle name="40 % - Akzent5 2 3 4 7 2 2 2" xfId="42482" xr:uid="{00000000-0005-0000-0000-000006680000}"/>
    <cellStyle name="40 % - Akzent5 2 3 4 7 2 3" xfId="31661" xr:uid="{00000000-0005-0000-0000-000007680000}"/>
    <cellStyle name="40 % - Akzent5 2 3 4 7 3" xfId="13321" xr:uid="{00000000-0005-0000-0000-000008680000}"/>
    <cellStyle name="40 % - Akzent5 2 3 4 7 3 2" xfId="37082" xr:uid="{00000000-0005-0000-0000-000009680000}"/>
    <cellStyle name="40 % - Akzent5 2 3 4 7 4" xfId="26260" xr:uid="{00000000-0005-0000-0000-00000A680000}"/>
    <cellStyle name="40 % - Akzent5 2 3 4 8" xfId="13322" xr:uid="{00000000-0005-0000-0000-00000B680000}"/>
    <cellStyle name="40 % - Akzent5 2 3 4 8 2" xfId="13323" xr:uid="{00000000-0005-0000-0000-00000C680000}"/>
    <cellStyle name="40 % - Akzent5 2 3 4 8 2 2" xfId="13324" xr:uid="{00000000-0005-0000-0000-00000D680000}"/>
    <cellStyle name="40 % - Akzent5 2 3 4 8 2 2 2" xfId="43175" xr:uid="{00000000-0005-0000-0000-00000E680000}"/>
    <cellStyle name="40 % - Akzent5 2 3 4 8 2 3" xfId="32354" xr:uid="{00000000-0005-0000-0000-00000F680000}"/>
    <cellStyle name="40 % - Akzent5 2 3 4 8 3" xfId="13325" xr:uid="{00000000-0005-0000-0000-000010680000}"/>
    <cellStyle name="40 % - Akzent5 2 3 4 8 3 2" xfId="37774" xr:uid="{00000000-0005-0000-0000-000011680000}"/>
    <cellStyle name="40 % - Akzent5 2 3 4 8 4" xfId="26953" xr:uid="{00000000-0005-0000-0000-000012680000}"/>
    <cellStyle name="40 % - Akzent5 2 3 4 9" xfId="13326" xr:uid="{00000000-0005-0000-0000-000013680000}"/>
    <cellStyle name="40 % - Akzent5 2 3 4 9 2" xfId="13327" xr:uid="{00000000-0005-0000-0000-000014680000}"/>
    <cellStyle name="40 % - Akzent5 2 3 4 9 2 2" xfId="38450" xr:uid="{00000000-0005-0000-0000-000015680000}"/>
    <cellStyle name="40 % - Akzent5 2 3 4 9 3" xfId="27629" xr:uid="{00000000-0005-0000-0000-000016680000}"/>
    <cellStyle name="40 % - Akzent5 2 3 5" xfId="13328" xr:uid="{00000000-0005-0000-0000-000017680000}"/>
    <cellStyle name="40 % - Akzent5 2 3 5 2" xfId="13329" xr:uid="{00000000-0005-0000-0000-000018680000}"/>
    <cellStyle name="40 % - Akzent5 2 3 5 2 2" xfId="13330" xr:uid="{00000000-0005-0000-0000-000019680000}"/>
    <cellStyle name="40 % - Akzent5 2 3 5 2 2 2" xfId="38733" xr:uid="{00000000-0005-0000-0000-00001A680000}"/>
    <cellStyle name="40 % - Akzent5 2 3 5 2 3" xfId="27912" xr:uid="{00000000-0005-0000-0000-00001B680000}"/>
    <cellStyle name="40 % - Akzent5 2 3 5 3" xfId="13331" xr:uid="{00000000-0005-0000-0000-00001C680000}"/>
    <cellStyle name="40 % - Akzent5 2 3 5 3 2" xfId="33333" xr:uid="{00000000-0005-0000-0000-00001D680000}"/>
    <cellStyle name="40 % - Akzent5 2 3 5 4" xfId="22511" xr:uid="{00000000-0005-0000-0000-00001E680000}"/>
    <cellStyle name="40 % - Akzent5 2 3 6" xfId="13332" xr:uid="{00000000-0005-0000-0000-00001F680000}"/>
    <cellStyle name="40 % - Akzent5 2 3 6 2" xfId="13333" xr:uid="{00000000-0005-0000-0000-000020680000}"/>
    <cellStyle name="40 % - Akzent5 2 3 6 2 2" xfId="13334" xr:uid="{00000000-0005-0000-0000-000021680000}"/>
    <cellStyle name="40 % - Akzent5 2 3 6 2 2 2" xfId="39391" xr:uid="{00000000-0005-0000-0000-000022680000}"/>
    <cellStyle name="40 % - Akzent5 2 3 6 2 3" xfId="28570" xr:uid="{00000000-0005-0000-0000-000023680000}"/>
    <cellStyle name="40 % - Akzent5 2 3 6 3" xfId="13335" xr:uid="{00000000-0005-0000-0000-000024680000}"/>
    <cellStyle name="40 % - Akzent5 2 3 6 3 2" xfId="33991" xr:uid="{00000000-0005-0000-0000-000025680000}"/>
    <cellStyle name="40 % - Akzent5 2 3 6 4" xfId="23169" xr:uid="{00000000-0005-0000-0000-000026680000}"/>
    <cellStyle name="40 % - Akzent5 2 3 7" xfId="13336" xr:uid="{00000000-0005-0000-0000-000027680000}"/>
    <cellStyle name="40 % - Akzent5 2 3 7 2" xfId="13337" xr:uid="{00000000-0005-0000-0000-000028680000}"/>
    <cellStyle name="40 % - Akzent5 2 3 7 2 2" xfId="13338" xr:uid="{00000000-0005-0000-0000-000029680000}"/>
    <cellStyle name="40 % - Akzent5 2 3 7 2 2 2" xfId="40065" xr:uid="{00000000-0005-0000-0000-00002A680000}"/>
    <cellStyle name="40 % - Akzent5 2 3 7 2 3" xfId="29244" xr:uid="{00000000-0005-0000-0000-00002B680000}"/>
    <cellStyle name="40 % - Akzent5 2 3 7 3" xfId="13339" xr:uid="{00000000-0005-0000-0000-00002C680000}"/>
    <cellStyle name="40 % - Akzent5 2 3 7 3 2" xfId="34665" xr:uid="{00000000-0005-0000-0000-00002D680000}"/>
    <cellStyle name="40 % - Akzent5 2 3 7 4" xfId="23843" xr:uid="{00000000-0005-0000-0000-00002E680000}"/>
    <cellStyle name="40 % - Akzent5 2 3 8" xfId="13340" xr:uid="{00000000-0005-0000-0000-00002F680000}"/>
    <cellStyle name="40 % - Akzent5 2 3 8 2" xfId="13341" xr:uid="{00000000-0005-0000-0000-000030680000}"/>
    <cellStyle name="40 % - Akzent5 2 3 8 2 2" xfId="13342" xr:uid="{00000000-0005-0000-0000-000031680000}"/>
    <cellStyle name="40 % - Akzent5 2 3 8 2 2 2" xfId="40739" xr:uid="{00000000-0005-0000-0000-000032680000}"/>
    <cellStyle name="40 % - Akzent5 2 3 8 2 3" xfId="29918" xr:uid="{00000000-0005-0000-0000-000033680000}"/>
    <cellStyle name="40 % - Akzent5 2 3 8 3" xfId="13343" xr:uid="{00000000-0005-0000-0000-000034680000}"/>
    <cellStyle name="40 % - Akzent5 2 3 8 3 2" xfId="35339" xr:uid="{00000000-0005-0000-0000-000035680000}"/>
    <cellStyle name="40 % - Akzent5 2 3 8 4" xfId="24517" xr:uid="{00000000-0005-0000-0000-000036680000}"/>
    <cellStyle name="40 % - Akzent5 2 3 9" xfId="13344" xr:uid="{00000000-0005-0000-0000-000037680000}"/>
    <cellStyle name="40 % - Akzent5 2 3 9 2" xfId="13345" xr:uid="{00000000-0005-0000-0000-000038680000}"/>
    <cellStyle name="40 % - Akzent5 2 3 9 2 2" xfId="13346" xr:uid="{00000000-0005-0000-0000-000039680000}"/>
    <cellStyle name="40 % - Akzent5 2 3 9 2 2 2" xfId="41413" xr:uid="{00000000-0005-0000-0000-00003A680000}"/>
    <cellStyle name="40 % - Akzent5 2 3 9 2 3" xfId="30592" xr:uid="{00000000-0005-0000-0000-00003B680000}"/>
    <cellStyle name="40 % - Akzent5 2 3 9 3" xfId="13347" xr:uid="{00000000-0005-0000-0000-00003C680000}"/>
    <cellStyle name="40 % - Akzent5 2 3 9 3 2" xfId="36013" xr:uid="{00000000-0005-0000-0000-00003D680000}"/>
    <cellStyle name="40 % - Akzent5 2 3 9 4" xfId="25191" xr:uid="{00000000-0005-0000-0000-00003E680000}"/>
    <cellStyle name="40 % - Akzent5 2 4" xfId="13348" xr:uid="{00000000-0005-0000-0000-00003F680000}"/>
    <cellStyle name="40 % - Akzent5 2 4 10" xfId="13349" xr:uid="{00000000-0005-0000-0000-000040680000}"/>
    <cellStyle name="40 % - Akzent5 2 4 10 2" xfId="13350" xr:uid="{00000000-0005-0000-0000-000041680000}"/>
    <cellStyle name="40 % - Akzent5 2 4 10 2 2" xfId="38122" xr:uid="{00000000-0005-0000-0000-000042680000}"/>
    <cellStyle name="40 % - Akzent5 2 4 10 3" xfId="27301" xr:uid="{00000000-0005-0000-0000-000043680000}"/>
    <cellStyle name="40 % - Akzent5 2 4 11" xfId="13351" xr:uid="{00000000-0005-0000-0000-000044680000}"/>
    <cellStyle name="40 % - Akzent5 2 4 11 2" xfId="32722" xr:uid="{00000000-0005-0000-0000-000045680000}"/>
    <cellStyle name="40 % - Akzent5 2 4 12" xfId="21900" xr:uid="{00000000-0005-0000-0000-000046680000}"/>
    <cellStyle name="40 % - Akzent5 2 4 2" xfId="13352" xr:uid="{00000000-0005-0000-0000-000047680000}"/>
    <cellStyle name="40 % - Akzent5 2 4 2 10" xfId="13353" xr:uid="{00000000-0005-0000-0000-000048680000}"/>
    <cellStyle name="40 % - Akzent5 2 4 2 10 2" xfId="33117" xr:uid="{00000000-0005-0000-0000-000049680000}"/>
    <cellStyle name="40 % - Akzent5 2 4 2 11" xfId="22295" xr:uid="{00000000-0005-0000-0000-00004A680000}"/>
    <cellStyle name="40 % - Akzent5 2 4 2 2" xfId="13354" xr:uid="{00000000-0005-0000-0000-00004B680000}"/>
    <cellStyle name="40 % - Akzent5 2 4 2 2 2" xfId="13355" xr:uid="{00000000-0005-0000-0000-00004C680000}"/>
    <cellStyle name="40 % - Akzent5 2 4 2 2 2 2" xfId="13356" xr:uid="{00000000-0005-0000-0000-00004D680000}"/>
    <cellStyle name="40 % - Akzent5 2 4 2 2 2 2 2" xfId="39195" xr:uid="{00000000-0005-0000-0000-00004E680000}"/>
    <cellStyle name="40 % - Akzent5 2 4 2 2 2 3" xfId="28374" xr:uid="{00000000-0005-0000-0000-00004F680000}"/>
    <cellStyle name="40 % - Akzent5 2 4 2 2 3" xfId="13357" xr:uid="{00000000-0005-0000-0000-000050680000}"/>
    <cellStyle name="40 % - Akzent5 2 4 2 2 3 2" xfId="33795" xr:uid="{00000000-0005-0000-0000-000051680000}"/>
    <cellStyle name="40 % - Akzent5 2 4 2 2 4" xfId="22973" xr:uid="{00000000-0005-0000-0000-000052680000}"/>
    <cellStyle name="40 % - Akzent5 2 4 2 3" xfId="13358" xr:uid="{00000000-0005-0000-0000-000053680000}"/>
    <cellStyle name="40 % - Akzent5 2 4 2 3 2" xfId="13359" xr:uid="{00000000-0005-0000-0000-000054680000}"/>
    <cellStyle name="40 % - Akzent5 2 4 2 3 2 2" xfId="13360" xr:uid="{00000000-0005-0000-0000-000055680000}"/>
    <cellStyle name="40 % - Akzent5 2 4 2 3 2 2 2" xfId="39853" xr:uid="{00000000-0005-0000-0000-000056680000}"/>
    <cellStyle name="40 % - Akzent5 2 4 2 3 2 3" xfId="29032" xr:uid="{00000000-0005-0000-0000-000057680000}"/>
    <cellStyle name="40 % - Akzent5 2 4 2 3 3" xfId="13361" xr:uid="{00000000-0005-0000-0000-000058680000}"/>
    <cellStyle name="40 % - Akzent5 2 4 2 3 3 2" xfId="34453" xr:uid="{00000000-0005-0000-0000-000059680000}"/>
    <cellStyle name="40 % - Akzent5 2 4 2 3 4" xfId="23631" xr:uid="{00000000-0005-0000-0000-00005A680000}"/>
    <cellStyle name="40 % - Akzent5 2 4 2 4" xfId="13362" xr:uid="{00000000-0005-0000-0000-00005B680000}"/>
    <cellStyle name="40 % - Akzent5 2 4 2 4 2" xfId="13363" xr:uid="{00000000-0005-0000-0000-00005C680000}"/>
    <cellStyle name="40 % - Akzent5 2 4 2 4 2 2" xfId="13364" xr:uid="{00000000-0005-0000-0000-00005D680000}"/>
    <cellStyle name="40 % - Akzent5 2 4 2 4 2 2 2" xfId="40527" xr:uid="{00000000-0005-0000-0000-00005E680000}"/>
    <cellStyle name="40 % - Akzent5 2 4 2 4 2 3" xfId="29706" xr:uid="{00000000-0005-0000-0000-00005F680000}"/>
    <cellStyle name="40 % - Akzent5 2 4 2 4 3" xfId="13365" xr:uid="{00000000-0005-0000-0000-000060680000}"/>
    <cellStyle name="40 % - Akzent5 2 4 2 4 3 2" xfId="35127" xr:uid="{00000000-0005-0000-0000-000061680000}"/>
    <cellStyle name="40 % - Akzent5 2 4 2 4 4" xfId="24305" xr:uid="{00000000-0005-0000-0000-000062680000}"/>
    <cellStyle name="40 % - Akzent5 2 4 2 5" xfId="13366" xr:uid="{00000000-0005-0000-0000-000063680000}"/>
    <cellStyle name="40 % - Akzent5 2 4 2 5 2" xfId="13367" xr:uid="{00000000-0005-0000-0000-000064680000}"/>
    <cellStyle name="40 % - Akzent5 2 4 2 5 2 2" xfId="13368" xr:uid="{00000000-0005-0000-0000-000065680000}"/>
    <cellStyle name="40 % - Akzent5 2 4 2 5 2 2 2" xfId="41201" xr:uid="{00000000-0005-0000-0000-000066680000}"/>
    <cellStyle name="40 % - Akzent5 2 4 2 5 2 3" xfId="30380" xr:uid="{00000000-0005-0000-0000-000067680000}"/>
    <cellStyle name="40 % - Akzent5 2 4 2 5 3" xfId="13369" xr:uid="{00000000-0005-0000-0000-000068680000}"/>
    <cellStyle name="40 % - Akzent5 2 4 2 5 3 2" xfId="35801" xr:uid="{00000000-0005-0000-0000-000069680000}"/>
    <cellStyle name="40 % - Akzent5 2 4 2 5 4" xfId="24979" xr:uid="{00000000-0005-0000-0000-00006A680000}"/>
    <cellStyle name="40 % - Akzent5 2 4 2 6" xfId="13370" xr:uid="{00000000-0005-0000-0000-00006B680000}"/>
    <cellStyle name="40 % - Akzent5 2 4 2 6 2" xfId="13371" xr:uid="{00000000-0005-0000-0000-00006C680000}"/>
    <cellStyle name="40 % - Akzent5 2 4 2 6 2 2" xfId="13372" xr:uid="{00000000-0005-0000-0000-00006D680000}"/>
    <cellStyle name="40 % - Akzent5 2 4 2 6 2 2 2" xfId="41875" xr:uid="{00000000-0005-0000-0000-00006E680000}"/>
    <cellStyle name="40 % - Akzent5 2 4 2 6 2 3" xfId="31054" xr:uid="{00000000-0005-0000-0000-00006F680000}"/>
    <cellStyle name="40 % - Akzent5 2 4 2 6 3" xfId="13373" xr:uid="{00000000-0005-0000-0000-000070680000}"/>
    <cellStyle name="40 % - Akzent5 2 4 2 6 3 2" xfId="36475" xr:uid="{00000000-0005-0000-0000-000071680000}"/>
    <cellStyle name="40 % - Akzent5 2 4 2 6 4" xfId="25653" xr:uid="{00000000-0005-0000-0000-000072680000}"/>
    <cellStyle name="40 % - Akzent5 2 4 2 7" xfId="13374" xr:uid="{00000000-0005-0000-0000-000073680000}"/>
    <cellStyle name="40 % - Akzent5 2 4 2 7 2" xfId="13375" xr:uid="{00000000-0005-0000-0000-000074680000}"/>
    <cellStyle name="40 % - Akzent5 2 4 2 7 2 2" xfId="13376" xr:uid="{00000000-0005-0000-0000-000075680000}"/>
    <cellStyle name="40 % - Akzent5 2 4 2 7 2 2 2" xfId="42549" xr:uid="{00000000-0005-0000-0000-000076680000}"/>
    <cellStyle name="40 % - Akzent5 2 4 2 7 2 3" xfId="31728" xr:uid="{00000000-0005-0000-0000-000077680000}"/>
    <cellStyle name="40 % - Akzent5 2 4 2 7 3" xfId="13377" xr:uid="{00000000-0005-0000-0000-000078680000}"/>
    <cellStyle name="40 % - Akzent5 2 4 2 7 3 2" xfId="37149" xr:uid="{00000000-0005-0000-0000-000079680000}"/>
    <cellStyle name="40 % - Akzent5 2 4 2 7 4" xfId="26327" xr:uid="{00000000-0005-0000-0000-00007A680000}"/>
    <cellStyle name="40 % - Akzent5 2 4 2 8" xfId="13378" xr:uid="{00000000-0005-0000-0000-00007B680000}"/>
    <cellStyle name="40 % - Akzent5 2 4 2 8 2" xfId="13379" xr:uid="{00000000-0005-0000-0000-00007C680000}"/>
    <cellStyle name="40 % - Akzent5 2 4 2 8 2 2" xfId="13380" xr:uid="{00000000-0005-0000-0000-00007D680000}"/>
    <cellStyle name="40 % - Akzent5 2 4 2 8 2 2 2" xfId="43242" xr:uid="{00000000-0005-0000-0000-00007E680000}"/>
    <cellStyle name="40 % - Akzent5 2 4 2 8 2 3" xfId="32421" xr:uid="{00000000-0005-0000-0000-00007F680000}"/>
    <cellStyle name="40 % - Akzent5 2 4 2 8 3" xfId="13381" xr:uid="{00000000-0005-0000-0000-000080680000}"/>
    <cellStyle name="40 % - Akzent5 2 4 2 8 3 2" xfId="37841" xr:uid="{00000000-0005-0000-0000-000081680000}"/>
    <cellStyle name="40 % - Akzent5 2 4 2 8 4" xfId="27020" xr:uid="{00000000-0005-0000-0000-000082680000}"/>
    <cellStyle name="40 % - Akzent5 2 4 2 9" xfId="13382" xr:uid="{00000000-0005-0000-0000-000083680000}"/>
    <cellStyle name="40 % - Akzent5 2 4 2 9 2" xfId="13383" xr:uid="{00000000-0005-0000-0000-000084680000}"/>
    <cellStyle name="40 % - Akzent5 2 4 2 9 2 2" xfId="38517" xr:uid="{00000000-0005-0000-0000-000085680000}"/>
    <cellStyle name="40 % - Akzent5 2 4 2 9 3" xfId="27696" xr:uid="{00000000-0005-0000-0000-000086680000}"/>
    <cellStyle name="40 % - Akzent5 2 4 3" xfId="13384" xr:uid="{00000000-0005-0000-0000-000087680000}"/>
    <cellStyle name="40 % - Akzent5 2 4 3 2" xfId="13385" xr:uid="{00000000-0005-0000-0000-000088680000}"/>
    <cellStyle name="40 % - Akzent5 2 4 3 2 2" xfId="13386" xr:uid="{00000000-0005-0000-0000-000089680000}"/>
    <cellStyle name="40 % - Akzent5 2 4 3 2 2 2" xfId="38800" xr:uid="{00000000-0005-0000-0000-00008A680000}"/>
    <cellStyle name="40 % - Akzent5 2 4 3 2 3" xfId="27979" xr:uid="{00000000-0005-0000-0000-00008B680000}"/>
    <cellStyle name="40 % - Akzent5 2 4 3 3" xfId="13387" xr:uid="{00000000-0005-0000-0000-00008C680000}"/>
    <cellStyle name="40 % - Akzent5 2 4 3 3 2" xfId="33400" xr:uid="{00000000-0005-0000-0000-00008D680000}"/>
    <cellStyle name="40 % - Akzent5 2 4 3 4" xfId="22578" xr:uid="{00000000-0005-0000-0000-00008E680000}"/>
    <cellStyle name="40 % - Akzent5 2 4 4" xfId="13388" xr:uid="{00000000-0005-0000-0000-00008F680000}"/>
    <cellStyle name="40 % - Akzent5 2 4 4 2" xfId="13389" xr:uid="{00000000-0005-0000-0000-000090680000}"/>
    <cellStyle name="40 % - Akzent5 2 4 4 2 2" xfId="13390" xr:uid="{00000000-0005-0000-0000-000091680000}"/>
    <cellStyle name="40 % - Akzent5 2 4 4 2 2 2" xfId="39458" xr:uid="{00000000-0005-0000-0000-000092680000}"/>
    <cellStyle name="40 % - Akzent5 2 4 4 2 3" xfId="28637" xr:uid="{00000000-0005-0000-0000-000093680000}"/>
    <cellStyle name="40 % - Akzent5 2 4 4 3" xfId="13391" xr:uid="{00000000-0005-0000-0000-000094680000}"/>
    <cellStyle name="40 % - Akzent5 2 4 4 3 2" xfId="34058" xr:uid="{00000000-0005-0000-0000-000095680000}"/>
    <cellStyle name="40 % - Akzent5 2 4 4 4" xfId="23236" xr:uid="{00000000-0005-0000-0000-000096680000}"/>
    <cellStyle name="40 % - Akzent5 2 4 5" xfId="13392" xr:uid="{00000000-0005-0000-0000-000097680000}"/>
    <cellStyle name="40 % - Akzent5 2 4 5 2" xfId="13393" xr:uid="{00000000-0005-0000-0000-000098680000}"/>
    <cellStyle name="40 % - Akzent5 2 4 5 2 2" xfId="13394" xr:uid="{00000000-0005-0000-0000-000099680000}"/>
    <cellStyle name="40 % - Akzent5 2 4 5 2 2 2" xfId="40132" xr:uid="{00000000-0005-0000-0000-00009A680000}"/>
    <cellStyle name="40 % - Akzent5 2 4 5 2 3" xfId="29311" xr:uid="{00000000-0005-0000-0000-00009B680000}"/>
    <cellStyle name="40 % - Akzent5 2 4 5 3" xfId="13395" xr:uid="{00000000-0005-0000-0000-00009C680000}"/>
    <cellStyle name="40 % - Akzent5 2 4 5 3 2" xfId="34732" xr:uid="{00000000-0005-0000-0000-00009D680000}"/>
    <cellStyle name="40 % - Akzent5 2 4 5 4" xfId="23910" xr:uid="{00000000-0005-0000-0000-00009E680000}"/>
    <cellStyle name="40 % - Akzent5 2 4 6" xfId="13396" xr:uid="{00000000-0005-0000-0000-00009F680000}"/>
    <cellStyle name="40 % - Akzent5 2 4 6 2" xfId="13397" xr:uid="{00000000-0005-0000-0000-0000A0680000}"/>
    <cellStyle name="40 % - Akzent5 2 4 6 2 2" xfId="13398" xr:uid="{00000000-0005-0000-0000-0000A1680000}"/>
    <cellStyle name="40 % - Akzent5 2 4 6 2 2 2" xfId="40806" xr:uid="{00000000-0005-0000-0000-0000A2680000}"/>
    <cellStyle name="40 % - Akzent5 2 4 6 2 3" xfId="29985" xr:uid="{00000000-0005-0000-0000-0000A3680000}"/>
    <cellStyle name="40 % - Akzent5 2 4 6 3" xfId="13399" xr:uid="{00000000-0005-0000-0000-0000A4680000}"/>
    <cellStyle name="40 % - Akzent5 2 4 6 3 2" xfId="35406" xr:uid="{00000000-0005-0000-0000-0000A5680000}"/>
    <cellStyle name="40 % - Akzent5 2 4 6 4" xfId="24584" xr:uid="{00000000-0005-0000-0000-0000A6680000}"/>
    <cellStyle name="40 % - Akzent5 2 4 7" xfId="13400" xr:uid="{00000000-0005-0000-0000-0000A7680000}"/>
    <cellStyle name="40 % - Akzent5 2 4 7 2" xfId="13401" xr:uid="{00000000-0005-0000-0000-0000A8680000}"/>
    <cellStyle name="40 % - Akzent5 2 4 7 2 2" xfId="13402" xr:uid="{00000000-0005-0000-0000-0000A9680000}"/>
    <cellStyle name="40 % - Akzent5 2 4 7 2 2 2" xfId="41480" xr:uid="{00000000-0005-0000-0000-0000AA680000}"/>
    <cellStyle name="40 % - Akzent5 2 4 7 2 3" xfId="30659" xr:uid="{00000000-0005-0000-0000-0000AB680000}"/>
    <cellStyle name="40 % - Akzent5 2 4 7 3" xfId="13403" xr:uid="{00000000-0005-0000-0000-0000AC680000}"/>
    <cellStyle name="40 % - Akzent5 2 4 7 3 2" xfId="36080" xr:uid="{00000000-0005-0000-0000-0000AD680000}"/>
    <cellStyle name="40 % - Akzent5 2 4 7 4" xfId="25258" xr:uid="{00000000-0005-0000-0000-0000AE680000}"/>
    <cellStyle name="40 % - Akzent5 2 4 8" xfId="13404" xr:uid="{00000000-0005-0000-0000-0000AF680000}"/>
    <cellStyle name="40 % - Akzent5 2 4 8 2" xfId="13405" xr:uid="{00000000-0005-0000-0000-0000B0680000}"/>
    <cellStyle name="40 % - Akzent5 2 4 8 2 2" xfId="13406" xr:uid="{00000000-0005-0000-0000-0000B1680000}"/>
    <cellStyle name="40 % - Akzent5 2 4 8 2 2 2" xfId="42154" xr:uid="{00000000-0005-0000-0000-0000B2680000}"/>
    <cellStyle name="40 % - Akzent5 2 4 8 2 3" xfId="31333" xr:uid="{00000000-0005-0000-0000-0000B3680000}"/>
    <cellStyle name="40 % - Akzent5 2 4 8 3" xfId="13407" xr:uid="{00000000-0005-0000-0000-0000B4680000}"/>
    <cellStyle name="40 % - Akzent5 2 4 8 3 2" xfId="36754" xr:uid="{00000000-0005-0000-0000-0000B5680000}"/>
    <cellStyle name="40 % - Akzent5 2 4 8 4" xfId="25932" xr:uid="{00000000-0005-0000-0000-0000B6680000}"/>
    <cellStyle name="40 % - Akzent5 2 4 9" xfId="13408" xr:uid="{00000000-0005-0000-0000-0000B7680000}"/>
    <cellStyle name="40 % - Akzent5 2 4 9 2" xfId="13409" xr:uid="{00000000-0005-0000-0000-0000B8680000}"/>
    <cellStyle name="40 % - Akzent5 2 4 9 2 2" xfId="13410" xr:uid="{00000000-0005-0000-0000-0000B9680000}"/>
    <cellStyle name="40 % - Akzent5 2 4 9 2 2 2" xfId="42847" xr:uid="{00000000-0005-0000-0000-0000BA680000}"/>
    <cellStyle name="40 % - Akzent5 2 4 9 2 3" xfId="32026" xr:uid="{00000000-0005-0000-0000-0000BB680000}"/>
    <cellStyle name="40 % - Akzent5 2 4 9 3" xfId="13411" xr:uid="{00000000-0005-0000-0000-0000BC680000}"/>
    <cellStyle name="40 % - Akzent5 2 4 9 3 2" xfId="37446" xr:uid="{00000000-0005-0000-0000-0000BD680000}"/>
    <cellStyle name="40 % - Akzent5 2 4 9 4" xfId="26625" xr:uid="{00000000-0005-0000-0000-0000BE680000}"/>
    <cellStyle name="40 % - Akzent5 2 5" xfId="13412" xr:uid="{00000000-0005-0000-0000-0000BF680000}"/>
    <cellStyle name="40 % - Akzent5 2 5 10" xfId="13413" xr:uid="{00000000-0005-0000-0000-0000C0680000}"/>
    <cellStyle name="40 % - Akzent5 2 5 10 2" xfId="32854" xr:uid="{00000000-0005-0000-0000-0000C1680000}"/>
    <cellStyle name="40 % - Akzent5 2 5 11" xfId="22032" xr:uid="{00000000-0005-0000-0000-0000C2680000}"/>
    <cellStyle name="40 % - Akzent5 2 5 2" xfId="13414" xr:uid="{00000000-0005-0000-0000-0000C3680000}"/>
    <cellStyle name="40 % - Akzent5 2 5 2 2" xfId="13415" xr:uid="{00000000-0005-0000-0000-0000C4680000}"/>
    <cellStyle name="40 % - Akzent5 2 5 2 2 2" xfId="13416" xr:uid="{00000000-0005-0000-0000-0000C5680000}"/>
    <cellStyle name="40 % - Akzent5 2 5 2 2 2 2" xfId="38932" xr:uid="{00000000-0005-0000-0000-0000C6680000}"/>
    <cellStyle name="40 % - Akzent5 2 5 2 2 3" xfId="28111" xr:uid="{00000000-0005-0000-0000-0000C7680000}"/>
    <cellStyle name="40 % - Akzent5 2 5 2 3" xfId="13417" xr:uid="{00000000-0005-0000-0000-0000C8680000}"/>
    <cellStyle name="40 % - Akzent5 2 5 2 3 2" xfId="33532" xr:uid="{00000000-0005-0000-0000-0000C9680000}"/>
    <cellStyle name="40 % - Akzent5 2 5 2 4" xfId="22710" xr:uid="{00000000-0005-0000-0000-0000CA680000}"/>
    <cellStyle name="40 % - Akzent5 2 5 3" xfId="13418" xr:uid="{00000000-0005-0000-0000-0000CB680000}"/>
    <cellStyle name="40 % - Akzent5 2 5 3 2" xfId="13419" xr:uid="{00000000-0005-0000-0000-0000CC680000}"/>
    <cellStyle name="40 % - Akzent5 2 5 3 2 2" xfId="13420" xr:uid="{00000000-0005-0000-0000-0000CD680000}"/>
    <cellStyle name="40 % - Akzent5 2 5 3 2 2 2" xfId="39590" xr:uid="{00000000-0005-0000-0000-0000CE680000}"/>
    <cellStyle name="40 % - Akzent5 2 5 3 2 3" xfId="28769" xr:uid="{00000000-0005-0000-0000-0000CF680000}"/>
    <cellStyle name="40 % - Akzent5 2 5 3 3" xfId="13421" xr:uid="{00000000-0005-0000-0000-0000D0680000}"/>
    <cellStyle name="40 % - Akzent5 2 5 3 3 2" xfId="34190" xr:uid="{00000000-0005-0000-0000-0000D1680000}"/>
    <cellStyle name="40 % - Akzent5 2 5 3 4" xfId="23368" xr:uid="{00000000-0005-0000-0000-0000D2680000}"/>
    <cellStyle name="40 % - Akzent5 2 5 4" xfId="13422" xr:uid="{00000000-0005-0000-0000-0000D3680000}"/>
    <cellStyle name="40 % - Akzent5 2 5 4 2" xfId="13423" xr:uid="{00000000-0005-0000-0000-0000D4680000}"/>
    <cellStyle name="40 % - Akzent5 2 5 4 2 2" xfId="13424" xr:uid="{00000000-0005-0000-0000-0000D5680000}"/>
    <cellStyle name="40 % - Akzent5 2 5 4 2 2 2" xfId="40264" xr:uid="{00000000-0005-0000-0000-0000D6680000}"/>
    <cellStyle name="40 % - Akzent5 2 5 4 2 3" xfId="29443" xr:uid="{00000000-0005-0000-0000-0000D7680000}"/>
    <cellStyle name="40 % - Akzent5 2 5 4 3" xfId="13425" xr:uid="{00000000-0005-0000-0000-0000D8680000}"/>
    <cellStyle name="40 % - Akzent5 2 5 4 3 2" xfId="34864" xr:uid="{00000000-0005-0000-0000-0000D9680000}"/>
    <cellStyle name="40 % - Akzent5 2 5 4 4" xfId="24042" xr:uid="{00000000-0005-0000-0000-0000DA680000}"/>
    <cellStyle name="40 % - Akzent5 2 5 5" xfId="13426" xr:uid="{00000000-0005-0000-0000-0000DB680000}"/>
    <cellStyle name="40 % - Akzent5 2 5 5 2" xfId="13427" xr:uid="{00000000-0005-0000-0000-0000DC680000}"/>
    <cellStyle name="40 % - Akzent5 2 5 5 2 2" xfId="13428" xr:uid="{00000000-0005-0000-0000-0000DD680000}"/>
    <cellStyle name="40 % - Akzent5 2 5 5 2 2 2" xfId="40938" xr:uid="{00000000-0005-0000-0000-0000DE680000}"/>
    <cellStyle name="40 % - Akzent5 2 5 5 2 3" xfId="30117" xr:uid="{00000000-0005-0000-0000-0000DF680000}"/>
    <cellStyle name="40 % - Akzent5 2 5 5 3" xfId="13429" xr:uid="{00000000-0005-0000-0000-0000E0680000}"/>
    <cellStyle name="40 % - Akzent5 2 5 5 3 2" xfId="35538" xr:uid="{00000000-0005-0000-0000-0000E1680000}"/>
    <cellStyle name="40 % - Akzent5 2 5 5 4" xfId="24716" xr:uid="{00000000-0005-0000-0000-0000E2680000}"/>
    <cellStyle name="40 % - Akzent5 2 5 6" xfId="13430" xr:uid="{00000000-0005-0000-0000-0000E3680000}"/>
    <cellStyle name="40 % - Akzent5 2 5 6 2" xfId="13431" xr:uid="{00000000-0005-0000-0000-0000E4680000}"/>
    <cellStyle name="40 % - Akzent5 2 5 6 2 2" xfId="13432" xr:uid="{00000000-0005-0000-0000-0000E5680000}"/>
    <cellStyle name="40 % - Akzent5 2 5 6 2 2 2" xfId="41612" xr:uid="{00000000-0005-0000-0000-0000E6680000}"/>
    <cellStyle name="40 % - Akzent5 2 5 6 2 3" xfId="30791" xr:uid="{00000000-0005-0000-0000-0000E7680000}"/>
    <cellStyle name="40 % - Akzent5 2 5 6 3" xfId="13433" xr:uid="{00000000-0005-0000-0000-0000E8680000}"/>
    <cellStyle name="40 % - Akzent5 2 5 6 3 2" xfId="36212" xr:uid="{00000000-0005-0000-0000-0000E9680000}"/>
    <cellStyle name="40 % - Akzent5 2 5 6 4" xfId="25390" xr:uid="{00000000-0005-0000-0000-0000EA680000}"/>
    <cellStyle name="40 % - Akzent5 2 5 7" xfId="13434" xr:uid="{00000000-0005-0000-0000-0000EB680000}"/>
    <cellStyle name="40 % - Akzent5 2 5 7 2" xfId="13435" xr:uid="{00000000-0005-0000-0000-0000EC680000}"/>
    <cellStyle name="40 % - Akzent5 2 5 7 2 2" xfId="13436" xr:uid="{00000000-0005-0000-0000-0000ED680000}"/>
    <cellStyle name="40 % - Akzent5 2 5 7 2 2 2" xfId="42286" xr:uid="{00000000-0005-0000-0000-0000EE680000}"/>
    <cellStyle name="40 % - Akzent5 2 5 7 2 3" xfId="31465" xr:uid="{00000000-0005-0000-0000-0000EF680000}"/>
    <cellStyle name="40 % - Akzent5 2 5 7 3" xfId="13437" xr:uid="{00000000-0005-0000-0000-0000F0680000}"/>
    <cellStyle name="40 % - Akzent5 2 5 7 3 2" xfId="36886" xr:uid="{00000000-0005-0000-0000-0000F1680000}"/>
    <cellStyle name="40 % - Akzent5 2 5 7 4" xfId="26064" xr:uid="{00000000-0005-0000-0000-0000F2680000}"/>
    <cellStyle name="40 % - Akzent5 2 5 8" xfId="13438" xr:uid="{00000000-0005-0000-0000-0000F3680000}"/>
    <cellStyle name="40 % - Akzent5 2 5 8 2" xfId="13439" xr:uid="{00000000-0005-0000-0000-0000F4680000}"/>
    <cellStyle name="40 % - Akzent5 2 5 8 2 2" xfId="13440" xr:uid="{00000000-0005-0000-0000-0000F5680000}"/>
    <cellStyle name="40 % - Akzent5 2 5 8 2 2 2" xfId="42979" xr:uid="{00000000-0005-0000-0000-0000F6680000}"/>
    <cellStyle name="40 % - Akzent5 2 5 8 2 3" xfId="32158" xr:uid="{00000000-0005-0000-0000-0000F7680000}"/>
    <cellStyle name="40 % - Akzent5 2 5 8 3" xfId="13441" xr:uid="{00000000-0005-0000-0000-0000F8680000}"/>
    <cellStyle name="40 % - Akzent5 2 5 8 3 2" xfId="37578" xr:uid="{00000000-0005-0000-0000-0000F9680000}"/>
    <cellStyle name="40 % - Akzent5 2 5 8 4" xfId="26757" xr:uid="{00000000-0005-0000-0000-0000FA680000}"/>
    <cellStyle name="40 % - Akzent5 2 5 9" xfId="13442" xr:uid="{00000000-0005-0000-0000-0000FB680000}"/>
    <cellStyle name="40 % - Akzent5 2 5 9 2" xfId="13443" xr:uid="{00000000-0005-0000-0000-0000FC680000}"/>
    <cellStyle name="40 % - Akzent5 2 5 9 2 2" xfId="38254" xr:uid="{00000000-0005-0000-0000-0000FD680000}"/>
    <cellStyle name="40 % - Akzent5 2 5 9 3" xfId="27433" xr:uid="{00000000-0005-0000-0000-0000FE680000}"/>
    <cellStyle name="40 % - Akzent5 2 6" xfId="13444" xr:uid="{00000000-0005-0000-0000-0000FF680000}"/>
    <cellStyle name="40 % - Akzent5 2 6 10" xfId="13445" xr:uid="{00000000-0005-0000-0000-000000690000}"/>
    <cellStyle name="40 % - Akzent5 2 6 10 2" xfId="32985" xr:uid="{00000000-0005-0000-0000-000001690000}"/>
    <cellStyle name="40 % - Akzent5 2 6 11" xfId="22163" xr:uid="{00000000-0005-0000-0000-000002690000}"/>
    <cellStyle name="40 % - Akzent5 2 6 2" xfId="13446" xr:uid="{00000000-0005-0000-0000-000003690000}"/>
    <cellStyle name="40 % - Akzent5 2 6 2 2" xfId="13447" xr:uid="{00000000-0005-0000-0000-000004690000}"/>
    <cellStyle name="40 % - Akzent5 2 6 2 2 2" xfId="13448" xr:uid="{00000000-0005-0000-0000-000005690000}"/>
    <cellStyle name="40 % - Akzent5 2 6 2 2 2 2" xfId="39063" xr:uid="{00000000-0005-0000-0000-000006690000}"/>
    <cellStyle name="40 % - Akzent5 2 6 2 2 3" xfId="28242" xr:uid="{00000000-0005-0000-0000-000007690000}"/>
    <cellStyle name="40 % - Akzent5 2 6 2 3" xfId="13449" xr:uid="{00000000-0005-0000-0000-000008690000}"/>
    <cellStyle name="40 % - Akzent5 2 6 2 3 2" xfId="33663" xr:uid="{00000000-0005-0000-0000-000009690000}"/>
    <cellStyle name="40 % - Akzent5 2 6 2 4" xfId="22841" xr:uid="{00000000-0005-0000-0000-00000A690000}"/>
    <cellStyle name="40 % - Akzent5 2 6 3" xfId="13450" xr:uid="{00000000-0005-0000-0000-00000B690000}"/>
    <cellStyle name="40 % - Akzent5 2 6 3 2" xfId="13451" xr:uid="{00000000-0005-0000-0000-00000C690000}"/>
    <cellStyle name="40 % - Akzent5 2 6 3 2 2" xfId="13452" xr:uid="{00000000-0005-0000-0000-00000D690000}"/>
    <cellStyle name="40 % - Akzent5 2 6 3 2 2 2" xfId="39721" xr:uid="{00000000-0005-0000-0000-00000E690000}"/>
    <cellStyle name="40 % - Akzent5 2 6 3 2 3" xfId="28900" xr:uid="{00000000-0005-0000-0000-00000F690000}"/>
    <cellStyle name="40 % - Akzent5 2 6 3 3" xfId="13453" xr:uid="{00000000-0005-0000-0000-000010690000}"/>
    <cellStyle name="40 % - Akzent5 2 6 3 3 2" xfId="34321" xr:uid="{00000000-0005-0000-0000-000011690000}"/>
    <cellStyle name="40 % - Akzent5 2 6 3 4" xfId="23499" xr:uid="{00000000-0005-0000-0000-000012690000}"/>
    <cellStyle name="40 % - Akzent5 2 6 4" xfId="13454" xr:uid="{00000000-0005-0000-0000-000013690000}"/>
    <cellStyle name="40 % - Akzent5 2 6 4 2" xfId="13455" xr:uid="{00000000-0005-0000-0000-000014690000}"/>
    <cellStyle name="40 % - Akzent5 2 6 4 2 2" xfId="13456" xr:uid="{00000000-0005-0000-0000-000015690000}"/>
    <cellStyle name="40 % - Akzent5 2 6 4 2 2 2" xfId="40395" xr:uid="{00000000-0005-0000-0000-000016690000}"/>
    <cellStyle name="40 % - Akzent5 2 6 4 2 3" xfId="29574" xr:uid="{00000000-0005-0000-0000-000017690000}"/>
    <cellStyle name="40 % - Akzent5 2 6 4 3" xfId="13457" xr:uid="{00000000-0005-0000-0000-000018690000}"/>
    <cellStyle name="40 % - Akzent5 2 6 4 3 2" xfId="34995" xr:uid="{00000000-0005-0000-0000-000019690000}"/>
    <cellStyle name="40 % - Akzent5 2 6 4 4" xfId="24173" xr:uid="{00000000-0005-0000-0000-00001A690000}"/>
    <cellStyle name="40 % - Akzent5 2 6 5" xfId="13458" xr:uid="{00000000-0005-0000-0000-00001B690000}"/>
    <cellStyle name="40 % - Akzent5 2 6 5 2" xfId="13459" xr:uid="{00000000-0005-0000-0000-00001C690000}"/>
    <cellStyle name="40 % - Akzent5 2 6 5 2 2" xfId="13460" xr:uid="{00000000-0005-0000-0000-00001D690000}"/>
    <cellStyle name="40 % - Akzent5 2 6 5 2 2 2" xfId="41069" xr:uid="{00000000-0005-0000-0000-00001E690000}"/>
    <cellStyle name="40 % - Akzent5 2 6 5 2 3" xfId="30248" xr:uid="{00000000-0005-0000-0000-00001F690000}"/>
    <cellStyle name="40 % - Akzent5 2 6 5 3" xfId="13461" xr:uid="{00000000-0005-0000-0000-000020690000}"/>
    <cellStyle name="40 % - Akzent5 2 6 5 3 2" xfId="35669" xr:uid="{00000000-0005-0000-0000-000021690000}"/>
    <cellStyle name="40 % - Akzent5 2 6 5 4" xfId="24847" xr:uid="{00000000-0005-0000-0000-000022690000}"/>
    <cellStyle name="40 % - Akzent5 2 6 6" xfId="13462" xr:uid="{00000000-0005-0000-0000-000023690000}"/>
    <cellStyle name="40 % - Akzent5 2 6 6 2" xfId="13463" xr:uid="{00000000-0005-0000-0000-000024690000}"/>
    <cellStyle name="40 % - Akzent5 2 6 6 2 2" xfId="13464" xr:uid="{00000000-0005-0000-0000-000025690000}"/>
    <cellStyle name="40 % - Akzent5 2 6 6 2 2 2" xfId="41743" xr:uid="{00000000-0005-0000-0000-000026690000}"/>
    <cellStyle name="40 % - Akzent5 2 6 6 2 3" xfId="30922" xr:uid="{00000000-0005-0000-0000-000027690000}"/>
    <cellStyle name="40 % - Akzent5 2 6 6 3" xfId="13465" xr:uid="{00000000-0005-0000-0000-000028690000}"/>
    <cellStyle name="40 % - Akzent5 2 6 6 3 2" xfId="36343" xr:uid="{00000000-0005-0000-0000-000029690000}"/>
    <cellStyle name="40 % - Akzent5 2 6 6 4" xfId="25521" xr:uid="{00000000-0005-0000-0000-00002A690000}"/>
    <cellStyle name="40 % - Akzent5 2 6 7" xfId="13466" xr:uid="{00000000-0005-0000-0000-00002B690000}"/>
    <cellStyle name="40 % - Akzent5 2 6 7 2" xfId="13467" xr:uid="{00000000-0005-0000-0000-00002C690000}"/>
    <cellStyle name="40 % - Akzent5 2 6 7 2 2" xfId="13468" xr:uid="{00000000-0005-0000-0000-00002D690000}"/>
    <cellStyle name="40 % - Akzent5 2 6 7 2 2 2" xfId="42417" xr:uid="{00000000-0005-0000-0000-00002E690000}"/>
    <cellStyle name="40 % - Akzent5 2 6 7 2 3" xfId="31596" xr:uid="{00000000-0005-0000-0000-00002F690000}"/>
    <cellStyle name="40 % - Akzent5 2 6 7 3" xfId="13469" xr:uid="{00000000-0005-0000-0000-000030690000}"/>
    <cellStyle name="40 % - Akzent5 2 6 7 3 2" xfId="37017" xr:uid="{00000000-0005-0000-0000-000031690000}"/>
    <cellStyle name="40 % - Akzent5 2 6 7 4" xfId="26195" xr:uid="{00000000-0005-0000-0000-000032690000}"/>
    <cellStyle name="40 % - Akzent5 2 6 8" xfId="13470" xr:uid="{00000000-0005-0000-0000-000033690000}"/>
    <cellStyle name="40 % - Akzent5 2 6 8 2" xfId="13471" xr:uid="{00000000-0005-0000-0000-000034690000}"/>
    <cellStyle name="40 % - Akzent5 2 6 8 2 2" xfId="13472" xr:uid="{00000000-0005-0000-0000-000035690000}"/>
    <cellStyle name="40 % - Akzent5 2 6 8 2 2 2" xfId="43110" xr:uid="{00000000-0005-0000-0000-000036690000}"/>
    <cellStyle name="40 % - Akzent5 2 6 8 2 3" xfId="32289" xr:uid="{00000000-0005-0000-0000-000037690000}"/>
    <cellStyle name="40 % - Akzent5 2 6 8 3" xfId="13473" xr:uid="{00000000-0005-0000-0000-000038690000}"/>
    <cellStyle name="40 % - Akzent5 2 6 8 3 2" xfId="37709" xr:uid="{00000000-0005-0000-0000-000039690000}"/>
    <cellStyle name="40 % - Akzent5 2 6 8 4" xfId="26888" xr:uid="{00000000-0005-0000-0000-00003A690000}"/>
    <cellStyle name="40 % - Akzent5 2 6 9" xfId="13474" xr:uid="{00000000-0005-0000-0000-00003B690000}"/>
    <cellStyle name="40 % - Akzent5 2 6 9 2" xfId="13475" xr:uid="{00000000-0005-0000-0000-00003C690000}"/>
    <cellStyle name="40 % - Akzent5 2 6 9 2 2" xfId="38385" xr:uid="{00000000-0005-0000-0000-00003D690000}"/>
    <cellStyle name="40 % - Akzent5 2 6 9 3" xfId="27564" xr:uid="{00000000-0005-0000-0000-00003E690000}"/>
    <cellStyle name="40 % - Akzent5 2 7" xfId="13476" xr:uid="{00000000-0005-0000-0000-00003F690000}"/>
    <cellStyle name="40 % - Akzent5 2 7 2" xfId="13477" xr:uid="{00000000-0005-0000-0000-000040690000}"/>
    <cellStyle name="40 % - Akzent5 2 7 2 2" xfId="13478" xr:uid="{00000000-0005-0000-0000-000041690000}"/>
    <cellStyle name="40 % - Akzent5 2 7 2 2 2" xfId="38668" xr:uid="{00000000-0005-0000-0000-000042690000}"/>
    <cellStyle name="40 % - Akzent5 2 7 2 3" xfId="27847" xr:uid="{00000000-0005-0000-0000-000043690000}"/>
    <cellStyle name="40 % - Akzent5 2 7 3" xfId="13479" xr:uid="{00000000-0005-0000-0000-000044690000}"/>
    <cellStyle name="40 % - Akzent5 2 7 3 2" xfId="33268" xr:uid="{00000000-0005-0000-0000-000045690000}"/>
    <cellStyle name="40 % - Akzent5 2 7 4" xfId="22446" xr:uid="{00000000-0005-0000-0000-000046690000}"/>
    <cellStyle name="40 % - Akzent5 2 8" xfId="13480" xr:uid="{00000000-0005-0000-0000-000047690000}"/>
    <cellStyle name="40 % - Akzent5 2 8 2" xfId="13481" xr:uid="{00000000-0005-0000-0000-000048690000}"/>
    <cellStyle name="40 % - Akzent5 2 8 2 2" xfId="13482" xr:uid="{00000000-0005-0000-0000-000049690000}"/>
    <cellStyle name="40 % - Akzent5 2 8 2 2 2" xfId="39326" xr:uid="{00000000-0005-0000-0000-00004A690000}"/>
    <cellStyle name="40 % - Akzent5 2 8 2 3" xfId="28505" xr:uid="{00000000-0005-0000-0000-00004B690000}"/>
    <cellStyle name="40 % - Akzent5 2 8 3" xfId="13483" xr:uid="{00000000-0005-0000-0000-00004C690000}"/>
    <cellStyle name="40 % - Akzent5 2 8 3 2" xfId="33926" xr:uid="{00000000-0005-0000-0000-00004D690000}"/>
    <cellStyle name="40 % - Akzent5 2 8 4" xfId="23104" xr:uid="{00000000-0005-0000-0000-00004E690000}"/>
    <cellStyle name="40 % - Akzent5 2 9" xfId="13484" xr:uid="{00000000-0005-0000-0000-00004F690000}"/>
    <cellStyle name="40 % - Akzent5 2 9 2" xfId="13485" xr:uid="{00000000-0005-0000-0000-000050690000}"/>
    <cellStyle name="40 % - Akzent5 2 9 2 2" xfId="13486" xr:uid="{00000000-0005-0000-0000-000051690000}"/>
    <cellStyle name="40 % - Akzent5 2 9 2 2 2" xfId="40002" xr:uid="{00000000-0005-0000-0000-000052690000}"/>
    <cellStyle name="40 % - Akzent5 2 9 2 3" xfId="29181" xr:uid="{00000000-0005-0000-0000-000053690000}"/>
    <cellStyle name="40 % - Akzent5 2 9 3" xfId="13487" xr:uid="{00000000-0005-0000-0000-000054690000}"/>
    <cellStyle name="40 % - Akzent5 2 9 3 2" xfId="34602" xr:uid="{00000000-0005-0000-0000-000055690000}"/>
    <cellStyle name="40 % - Akzent5 2 9 4" xfId="23780" xr:uid="{00000000-0005-0000-0000-000056690000}"/>
    <cellStyle name="40 % - Akzent5 3" xfId="13488" xr:uid="{00000000-0005-0000-0000-000057690000}"/>
    <cellStyle name="40 % - Akzent5 3 10" xfId="13489" xr:uid="{00000000-0005-0000-0000-000058690000}"/>
    <cellStyle name="40 % - Akzent5 3 10 2" xfId="13490" xr:uid="{00000000-0005-0000-0000-000059690000}"/>
    <cellStyle name="40 % - Akzent5 3 10 2 2" xfId="13491" xr:uid="{00000000-0005-0000-0000-00005A690000}"/>
    <cellStyle name="40 % - Akzent5 3 10 2 2 2" xfId="41362" xr:uid="{00000000-0005-0000-0000-00005B690000}"/>
    <cellStyle name="40 % - Akzent5 3 10 2 3" xfId="30541" xr:uid="{00000000-0005-0000-0000-00005C690000}"/>
    <cellStyle name="40 % - Akzent5 3 10 3" xfId="13492" xr:uid="{00000000-0005-0000-0000-00005D690000}"/>
    <cellStyle name="40 % - Akzent5 3 10 3 2" xfId="35962" xr:uid="{00000000-0005-0000-0000-00005E690000}"/>
    <cellStyle name="40 % - Akzent5 3 10 4" xfId="25140" xr:uid="{00000000-0005-0000-0000-00005F690000}"/>
    <cellStyle name="40 % - Akzent5 3 11" xfId="13493" xr:uid="{00000000-0005-0000-0000-000060690000}"/>
    <cellStyle name="40 % - Akzent5 3 11 2" xfId="13494" xr:uid="{00000000-0005-0000-0000-000061690000}"/>
    <cellStyle name="40 % - Akzent5 3 11 2 2" xfId="13495" xr:uid="{00000000-0005-0000-0000-000062690000}"/>
    <cellStyle name="40 % - Akzent5 3 11 2 2 2" xfId="42036" xr:uid="{00000000-0005-0000-0000-000063690000}"/>
    <cellStyle name="40 % - Akzent5 3 11 2 3" xfId="31215" xr:uid="{00000000-0005-0000-0000-000064690000}"/>
    <cellStyle name="40 % - Akzent5 3 11 3" xfId="13496" xr:uid="{00000000-0005-0000-0000-000065690000}"/>
    <cellStyle name="40 % - Akzent5 3 11 3 2" xfId="36636" xr:uid="{00000000-0005-0000-0000-000066690000}"/>
    <cellStyle name="40 % - Akzent5 3 11 4" xfId="25814" xr:uid="{00000000-0005-0000-0000-000067690000}"/>
    <cellStyle name="40 % - Akzent5 3 12" xfId="13497" xr:uid="{00000000-0005-0000-0000-000068690000}"/>
    <cellStyle name="40 % - Akzent5 3 12 2" xfId="13498" xr:uid="{00000000-0005-0000-0000-000069690000}"/>
    <cellStyle name="40 % - Akzent5 3 12 2 2" xfId="13499" xr:uid="{00000000-0005-0000-0000-00006A690000}"/>
    <cellStyle name="40 % - Akzent5 3 12 2 2 2" xfId="42729" xr:uid="{00000000-0005-0000-0000-00006B690000}"/>
    <cellStyle name="40 % - Akzent5 3 12 2 3" xfId="31908" xr:uid="{00000000-0005-0000-0000-00006C690000}"/>
    <cellStyle name="40 % - Akzent5 3 12 3" xfId="13500" xr:uid="{00000000-0005-0000-0000-00006D690000}"/>
    <cellStyle name="40 % - Akzent5 3 12 3 2" xfId="37328" xr:uid="{00000000-0005-0000-0000-00006E690000}"/>
    <cellStyle name="40 % - Akzent5 3 12 4" xfId="26507" xr:uid="{00000000-0005-0000-0000-00006F690000}"/>
    <cellStyle name="40 % - Akzent5 3 13" xfId="13501" xr:uid="{00000000-0005-0000-0000-000070690000}"/>
    <cellStyle name="40 % - Akzent5 3 13 2" xfId="13502" xr:uid="{00000000-0005-0000-0000-000071690000}"/>
    <cellStyle name="40 % - Akzent5 3 13 2 2" xfId="38004" xr:uid="{00000000-0005-0000-0000-000072690000}"/>
    <cellStyle name="40 % - Akzent5 3 13 3" xfId="27183" xr:uid="{00000000-0005-0000-0000-000073690000}"/>
    <cellStyle name="40 % - Akzent5 3 14" xfId="13503" xr:uid="{00000000-0005-0000-0000-000074690000}"/>
    <cellStyle name="40 % - Akzent5 3 14 2" xfId="32604" xr:uid="{00000000-0005-0000-0000-000075690000}"/>
    <cellStyle name="40 % - Akzent5 3 15" xfId="21782" xr:uid="{00000000-0005-0000-0000-000076690000}"/>
    <cellStyle name="40 % - Akzent5 3 2" xfId="13504" xr:uid="{00000000-0005-0000-0000-000077690000}"/>
    <cellStyle name="40 % - Akzent5 3 2 10" xfId="13505" xr:uid="{00000000-0005-0000-0000-000078690000}"/>
    <cellStyle name="40 % - Akzent5 3 2 10 2" xfId="13506" xr:uid="{00000000-0005-0000-0000-000079690000}"/>
    <cellStyle name="40 % - Akzent5 3 2 10 2 2" xfId="13507" xr:uid="{00000000-0005-0000-0000-00007A690000}"/>
    <cellStyle name="40 % - Akzent5 3 2 10 2 2 2" xfId="42101" xr:uid="{00000000-0005-0000-0000-00007B690000}"/>
    <cellStyle name="40 % - Akzent5 3 2 10 2 3" xfId="31280" xr:uid="{00000000-0005-0000-0000-00007C690000}"/>
    <cellStyle name="40 % - Akzent5 3 2 10 3" xfId="13508" xr:uid="{00000000-0005-0000-0000-00007D690000}"/>
    <cellStyle name="40 % - Akzent5 3 2 10 3 2" xfId="36701" xr:uid="{00000000-0005-0000-0000-00007E690000}"/>
    <cellStyle name="40 % - Akzent5 3 2 10 4" xfId="25879" xr:uid="{00000000-0005-0000-0000-00007F690000}"/>
    <cellStyle name="40 % - Akzent5 3 2 11" xfId="13509" xr:uid="{00000000-0005-0000-0000-000080690000}"/>
    <cellStyle name="40 % - Akzent5 3 2 11 2" xfId="13510" xr:uid="{00000000-0005-0000-0000-000081690000}"/>
    <cellStyle name="40 % - Akzent5 3 2 11 2 2" xfId="13511" xr:uid="{00000000-0005-0000-0000-000082690000}"/>
    <cellStyle name="40 % - Akzent5 3 2 11 2 2 2" xfId="42794" xr:uid="{00000000-0005-0000-0000-000083690000}"/>
    <cellStyle name="40 % - Akzent5 3 2 11 2 3" xfId="31973" xr:uid="{00000000-0005-0000-0000-000084690000}"/>
    <cellStyle name="40 % - Akzent5 3 2 11 3" xfId="13512" xr:uid="{00000000-0005-0000-0000-000085690000}"/>
    <cellStyle name="40 % - Akzent5 3 2 11 3 2" xfId="37393" xr:uid="{00000000-0005-0000-0000-000086690000}"/>
    <cellStyle name="40 % - Akzent5 3 2 11 4" xfId="26572" xr:uid="{00000000-0005-0000-0000-000087690000}"/>
    <cellStyle name="40 % - Akzent5 3 2 12" xfId="13513" xr:uid="{00000000-0005-0000-0000-000088690000}"/>
    <cellStyle name="40 % - Akzent5 3 2 12 2" xfId="13514" xr:uid="{00000000-0005-0000-0000-000089690000}"/>
    <cellStyle name="40 % - Akzent5 3 2 12 2 2" xfId="38069" xr:uid="{00000000-0005-0000-0000-00008A690000}"/>
    <cellStyle name="40 % - Akzent5 3 2 12 3" xfId="27248" xr:uid="{00000000-0005-0000-0000-00008B690000}"/>
    <cellStyle name="40 % - Akzent5 3 2 13" xfId="13515" xr:uid="{00000000-0005-0000-0000-00008C690000}"/>
    <cellStyle name="40 % - Akzent5 3 2 13 2" xfId="32669" xr:uid="{00000000-0005-0000-0000-00008D690000}"/>
    <cellStyle name="40 % - Akzent5 3 2 14" xfId="21847" xr:uid="{00000000-0005-0000-0000-00008E690000}"/>
    <cellStyle name="40 % - Akzent5 3 2 2" xfId="13516" xr:uid="{00000000-0005-0000-0000-00008F690000}"/>
    <cellStyle name="40 % - Akzent5 3 2 2 10" xfId="13517" xr:uid="{00000000-0005-0000-0000-000090690000}"/>
    <cellStyle name="40 % - Akzent5 3 2 2 10 2" xfId="13518" xr:uid="{00000000-0005-0000-0000-000091690000}"/>
    <cellStyle name="40 % - Akzent5 3 2 2 10 2 2" xfId="38201" xr:uid="{00000000-0005-0000-0000-000092690000}"/>
    <cellStyle name="40 % - Akzent5 3 2 2 10 3" xfId="27380" xr:uid="{00000000-0005-0000-0000-000093690000}"/>
    <cellStyle name="40 % - Akzent5 3 2 2 11" xfId="13519" xr:uid="{00000000-0005-0000-0000-000094690000}"/>
    <cellStyle name="40 % - Akzent5 3 2 2 11 2" xfId="32801" xr:uid="{00000000-0005-0000-0000-000095690000}"/>
    <cellStyle name="40 % - Akzent5 3 2 2 12" xfId="21979" xr:uid="{00000000-0005-0000-0000-000096690000}"/>
    <cellStyle name="40 % - Akzent5 3 2 2 2" xfId="13520" xr:uid="{00000000-0005-0000-0000-000097690000}"/>
    <cellStyle name="40 % - Akzent5 3 2 2 2 10" xfId="13521" xr:uid="{00000000-0005-0000-0000-000098690000}"/>
    <cellStyle name="40 % - Akzent5 3 2 2 2 10 2" xfId="33196" xr:uid="{00000000-0005-0000-0000-000099690000}"/>
    <cellStyle name="40 % - Akzent5 3 2 2 2 11" xfId="22374" xr:uid="{00000000-0005-0000-0000-00009A690000}"/>
    <cellStyle name="40 % - Akzent5 3 2 2 2 2" xfId="13522" xr:uid="{00000000-0005-0000-0000-00009B690000}"/>
    <cellStyle name="40 % - Akzent5 3 2 2 2 2 2" xfId="13523" xr:uid="{00000000-0005-0000-0000-00009C690000}"/>
    <cellStyle name="40 % - Akzent5 3 2 2 2 2 2 2" xfId="13524" xr:uid="{00000000-0005-0000-0000-00009D690000}"/>
    <cellStyle name="40 % - Akzent5 3 2 2 2 2 2 2 2" xfId="39274" xr:uid="{00000000-0005-0000-0000-00009E690000}"/>
    <cellStyle name="40 % - Akzent5 3 2 2 2 2 2 3" xfId="28453" xr:uid="{00000000-0005-0000-0000-00009F690000}"/>
    <cellStyle name="40 % - Akzent5 3 2 2 2 2 3" xfId="13525" xr:uid="{00000000-0005-0000-0000-0000A0690000}"/>
    <cellStyle name="40 % - Akzent5 3 2 2 2 2 3 2" xfId="33874" xr:uid="{00000000-0005-0000-0000-0000A1690000}"/>
    <cellStyle name="40 % - Akzent5 3 2 2 2 2 4" xfId="23052" xr:uid="{00000000-0005-0000-0000-0000A2690000}"/>
    <cellStyle name="40 % - Akzent5 3 2 2 2 3" xfId="13526" xr:uid="{00000000-0005-0000-0000-0000A3690000}"/>
    <cellStyle name="40 % - Akzent5 3 2 2 2 3 2" xfId="13527" xr:uid="{00000000-0005-0000-0000-0000A4690000}"/>
    <cellStyle name="40 % - Akzent5 3 2 2 2 3 2 2" xfId="13528" xr:uid="{00000000-0005-0000-0000-0000A5690000}"/>
    <cellStyle name="40 % - Akzent5 3 2 2 2 3 2 2 2" xfId="39932" xr:uid="{00000000-0005-0000-0000-0000A6690000}"/>
    <cellStyle name="40 % - Akzent5 3 2 2 2 3 2 3" xfId="29111" xr:uid="{00000000-0005-0000-0000-0000A7690000}"/>
    <cellStyle name="40 % - Akzent5 3 2 2 2 3 3" xfId="13529" xr:uid="{00000000-0005-0000-0000-0000A8690000}"/>
    <cellStyle name="40 % - Akzent5 3 2 2 2 3 3 2" xfId="34532" xr:uid="{00000000-0005-0000-0000-0000A9690000}"/>
    <cellStyle name="40 % - Akzent5 3 2 2 2 3 4" xfId="23710" xr:uid="{00000000-0005-0000-0000-0000AA690000}"/>
    <cellStyle name="40 % - Akzent5 3 2 2 2 4" xfId="13530" xr:uid="{00000000-0005-0000-0000-0000AB690000}"/>
    <cellStyle name="40 % - Akzent5 3 2 2 2 4 2" xfId="13531" xr:uid="{00000000-0005-0000-0000-0000AC690000}"/>
    <cellStyle name="40 % - Akzent5 3 2 2 2 4 2 2" xfId="13532" xr:uid="{00000000-0005-0000-0000-0000AD690000}"/>
    <cellStyle name="40 % - Akzent5 3 2 2 2 4 2 2 2" xfId="40606" xr:uid="{00000000-0005-0000-0000-0000AE690000}"/>
    <cellStyle name="40 % - Akzent5 3 2 2 2 4 2 3" xfId="29785" xr:uid="{00000000-0005-0000-0000-0000AF690000}"/>
    <cellStyle name="40 % - Akzent5 3 2 2 2 4 3" xfId="13533" xr:uid="{00000000-0005-0000-0000-0000B0690000}"/>
    <cellStyle name="40 % - Akzent5 3 2 2 2 4 3 2" xfId="35206" xr:uid="{00000000-0005-0000-0000-0000B1690000}"/>
    <cellStyle name="40 % - Akzent5 3 2 2 2 4 4" xfId="24384" xr:uid="{00000000-0005-0000-0000-0000B2690000}"/>
    <cellStyle name="40 % - Akzent5 3 2 2 2 5" xfId="13534" xr:uid="{00000000-0005-0000-0000-0000B3690000}"/>
    <cellStyle name="40 % - Akzent5 3 2 2 2 5 2" xfId="13535" xr:uid="{00000000-0005-0000-0000-0000B4690000}"/>
    <cellStyle name="40 % - Akzent5 3 2 2 2 5 2 2" xfId="13536" xr:uid="{00000000-0005-0000-0000-0000B5690000}"/>
    <cellStyle name="40 % - Akzent5 3 2 2 2 5 2 2 2" xfId="41280" xr:uid="{00000000-0005-0000-0000-0000B6690000}"/>
    <cellStyle name="40 % - Akzent5 3 2 2 2 5 2 3" xfId="30459" xr:uid="{00000000-0005-0000-0000-0000B7690000}"/>
    <cellStyle name="40 % - Akzent5 3 2 2 2 5 3" xfId="13537" xr:uid="{00000000-0005-0000-0000-0000B8690000}"/>
    <cellStyle name="40 % - Akzent5 3 2 2 2 5 3 2" xfId="35880" xr:uid="{00000000-0005-0000-0000-0000B9690000}"/>
    <cellStyle name="40 % - Akzent5 3 2 2 2 5 4" xfId="25058" xr:uid="{00000000-0005-0000-0000-0000BA690000}"/>
    <cellStyle name="40 % - Akzent5 3 2 2 2 6" xfId="13538" xr:uid="{00000000-0005-0000-0000-0000BB690000}"/>
    <cellStyle name="40 % - Akzent5 3 2 2 2 6 2" xfId="13539" xr:uid="{00000000-0005-0000-0000-0000BC690000}"/>
    <cellStyle name="40 % - Akzent5 3 2 2 2 6 2 2" xfId="13540" xr:uid="{00000000-0005-0000-0000-0000BD690000}"/>
    <cellStyle name="40 % - Akzent5 3 2 2 2 6 2 2 2" xfId="41954" xr:uid="{00000000-0005-0000-0000-0000BE690000}"/>
    <cellStyle name="40 % - Akzent5 3 2 2 2 6 2 3" xfId="31133" xr:uid="{00000000-0005-0000-0000-0000BF690000}"/>
    <cellStyle name="40 % - Akzent5 3 2 2 2 6 3" xfId="13541" xr:uid="{00000000-0005-0000-0000-0000C0690000}"/>
    <cellStyle name="40 % - Akzent5 3 2 2 2 6 3 2" xfId="36554" xr:uid="{00000000-0005-0000-0000-0000C1690000}"/>
    <cellStyle name="40 % - Akzent5 3 2 2 2 6 4" xfId="25732" xr:uid="{00000000-0005-0000-0000-0000C2690000}"/>
    <cellStyle name="40 % - Akzent5 3 2 2 2 7" xfId="13542" xr:uid="{00000000-0005-0000-0000-0000C3690000}"/>
    <cellStyle name="40 % - Akzent5 3 2 2 2 7 2" xfId="13543" xr:uid="{00000000-0005-0000-0000-0000C4690000}"/>
    <cellStyle name="40 % - Akzent5 3 2 2 2 7 2 2" xfId="13544" xr:uid="{00000000-0005-0000-0000-0000C5690000}"/>
    <cellStyle name="40 % - Akzent5 3 2 2 2 7 2 2 2" xfId="42628" xr:uid="{00000000-0005-0000-0000-0000C6690000}"/>
    <cellStyle name="40 % - Akzent5 3 2 2 2 7 2 3" xfId="31807" xr:uid="{00000000-0005-0000-0000-0000C7690000}"/>
    <cellStyle name="40 % - Akzent5 3 2 2 2 7 3" xfId="13545" xr:uid="{00000000-0005-0000-0000-0000C8690000}"/>
    <cellStyle name="40 % - Akzent5 3 2 2 2 7 3 2" xfId="37228" xr:uid="{00000000-0005-0000-0000-0000C9690000}"/>
    <cellStyle name="40 % - Akzent5 3 2 2 2 7 4" xfId="26406" xr:uid="{00000000-0005-0000-0000-0000CA690000}"/>
    <cellStyle name="40 % - Akzent5 3 2 2 2 8" xfId="13546" xr:uid="{00000000-0005-0000-0000-0000CB690000}"/>
    <cellStyle name="40 % - Akzent5 3 2 2 2 8 2" xfId="13547" xr:uid="{00000000-0005-0000-0000-0000CC690000}"/>
    <cellStyle name="40 % - Akzent5 3 2 2 2 8 2 2" xfId="13548" xr:uid="{00000000-0005-0000-0000-0000CD690000}"/>
    <cellStyle name="40 % - Akzent5 3 2 2 2 8 2 2 2" xfId="43321" xr:uid="{00000000-0005-0000-0000-0000CE690000}"/>
    <cellStyle name="40 % - Akzent5 3 2 2 2 8 2 3" xfId="32500" xr:uid="{00000000-0005-0000-0000-0000CF690000}"/>
    <cellStyle name="40 % - Akzent5 3 2 2 2 8 3" xfId="13549" xr:uid="{00000000-0005-0000-0000-0000D0690000}"/>
    <cellStyle name="40 % - Akzent5 3 2 2 2 8 3 2" xfId="37920" xr:uid="{00000000-0005-0000-0000-0000D1690000}"/>
    <cellStyle name="40 % - Akzent5 3 2 2 2 8 4" xfId="27099" xr:uid="{00000000-0005-0000-0000-0000D2690000}"/>
    <cellStyle name="40 % - Akzent5 3 2 2 2 9" xfId="13550" xr:uid="{00000000-0005-0000-0000-0000D3690000}"/>
    <cellStyle name="40 % - Akzent5 3 2 2 2 9 2" xfId="13551" xr:uid="{00000000-0005-0000-0000-0000D4690000}"/>
    <cellStyle name="40 % - Akzent5 3 2 2 2 9 2 2" xfId="38596" xr:uid="{00000000-0005-0000-0000-0000D5690000}"/>
    <cellStyle name="40 % - Akzent5 3 2 2 2 9 3" xfId="27775" xr:uid="{00000000-0005-0000-0000-0000D6690000}"/>
    <cellStyle name="40 % - Akzent5 3 2 2 3" xfId="13552" xr:uid="{00000000-0005-0000-0000-0000D7690000}"/>
    <cellStyle name="40 % - Akzent5 3 2 2 3 2" xfId="13553" xr:uid="{00000000-0005-0000-0000-0000D8690000}"/>
    <cellStyle name="40 % - Akzent5 3 2 2 3 2 2" xfId="13554" xr:uid="{00000000-0005-0000-0000-0000D9690000}"/>
    <cellStyle name="40 % - Akzent5 3 2 2 3 2 2 2" xfId="38879" xr:uid="{00000000-0005-0000-0000-0000DA690000}"/>
    <cellStyle name="40 % - Akzent5 3 2 2 3 2 3" xfId="28058" xr:uid="{00000000-0005-0000-0000-0000DB690000}"/>
    <cellStyle name="40 % - Akzent5 3 2 2 3 3" xfId="13555" xr:uid="{00000000-0005-0000-0000-0000DC690000}"/>
    <cellStyle name="40 % - Akzent5 3 2 2 3 3 2" xfId="33479" xr:uid="{00000000-0005-0000-0000-0000DD690000}"/>
    <cellStyle name="40 % - Akzent5 3 2 2 3 4" xfId="22657" xr:uid="{00000000-0005-0000-0000-0000DE690000}"/>
    <cellStyle name="40 % - Akzent5 3 2 2 4" xfId="13556" xr:uid="{00000000-0005-0000-0000-0000DF690000}"/>
    <cellStyle name="40 % - Akzent5 3 2 2 4 2" xfId="13557" xr:uid="{00000000-0005-0000-0000-0000E0690000}"/>
    <cellStyle name="40 % - Akzent5 3 2 2 4 2 2" xfId="13558" xr:uid="{00000000-0005-0000-0000-0000E1690000}"/>
    <cellStyle name="40 % - Akzent5 3 2 2 4 2 2 2" xfId="39537" xr:uid="{00000000-0005-0000-0000-0000E2690000}"/>
    <cellStyle name="40 % - Akzent5 3 2 2 4 2 3" xfId="28716" xr:uid="{00000000-0005-0000-0000-0000E3690000}"/>
    <cellStyle name="40 % - Akzent5 3 2 2 4 3" xfId="13559" xr:uid="{00000000-0005-0000-0000-0000E4690000}"/>
    <cellStyle name="40 % - Akzent5 3 2 2 4 3 2" xfId="34137" xr:uid="{00000000-0005-0000-0000-0000E5690000}"/>
    <cellStyle name="40 % - Akzent5 3 2 2 4 4" xfId="23315" xr:uid="{00000000-0005-0000-0000-0000E6690000}"/>
    <cellStyle name="40 % - Akzent5 3 2 2 5" xfId="13560" xr:uid="{00000000-0005-0000-0000-0000E7690000}"/>
    <cellStyle name="40 % - Akzent5 3 2 2 5 2" xfId="13561" xr:uid="{00000000-0005-0000-0000-0000E8690000}"/>
    <cellStyle name="40 % - Akzent5 3 2 2 5 2 2" xfId="13562" xr:uid="{00000000-0005-0000-0000-0000E9690000}"/>
    <cellStyle name="40 % - Akzent5 3 2 2 5 2 2 2" xfId="40211" xr:uid="{00000000-0005-0000-0000-0000EA690000}"/>
    <cellStyle name="40 % - Akzent5 3 2 2 5 2 3" xfId="29390" xr:uid="{00000000-0005-0000-0000-0000EB690000}"/>
    <cellStyle name="40 % - Akzent5 3 2 2 5 3" xfId="13563" xr:uid="{00000000-0005-0000-0000-0000EC690000}"/>
    <cellStyle name="40 % - Akzent5 3 2 2 5 3 2" xfId="34811" xr:uid="{00000000-0005-0000-0000-0000ED690000}"/>
    <cellStyle name="40 % - Akzent5 3 2 2 5 4" xfId="23989" xr:uid="{00000000-0005-0000-0000-0000EE690000}"/>
    <cellStyle name="40 % - Akzent5 3 2 2 6" xfId="13564" xr:uid="{00000000-0005-0000-0000-0000EF690000}"/>
    <cellStyle name="40 % - Akzent5 3 2 2 6 2" xfId="13565" xr:uid="{00000000-0005-0000-0000-0000F0690000}"/>
    <cellStyle name="40 % - Akzent5 3 2 2 6 2 2" xfId="13566" xr:uid="{00000000-0005-0000-0000-0000F1690000}"/>
    <cellStyle name="40 % - Akzent5 3 2 2 6 2 2 2" xfId="40885" xr:uid="{00000000-0005-0000-0000-0000F2690000}"/>
    <cellStyle name="40 % - Akzent5 3 2 2 6 2 3" xfId="30064" xr:uid="{00000000-0005-0000-0000-0000F3690000}"/>
    <cellStyle name="40 % - Akzent5 3 2 2 6 3" xfId="13567" xr:uid="{00000000-0005-0000-0000-0000F4690000}"/>
    <cellStyle name="40 % - Akzent5 3 2 2 6 3 2" xfId="35485" xr:uid="{00000000-0005-0000-0000-0000F5690000}"/>
    <cellStyle name="40 % - Akzent5 3 2 2 6 4" xfId="24663" xr:uid="{00000000-0005-0000-0000-0000F6690000}"/>
    <cellStyle name="40 % - Akzent5 3 2 2 7" xfId="13568" xr:uid="{00000000-0005-0000-0000-0000F7690000}"/>
    <cellStyle name="40 % - Akzent5 3 2 2 7 2" xfId="13569" xr:uid="{00000000-0005-0000-0000-0000F8690000}"/>
    <cellStyle name="40 % - Akzent5 3 2 2 7 2 2" xfId="13570" xr:uid="{00000000-0005-0000-0000-0000F9690000}"/>
    <cellStyle name="40 % - Akzent5 3 2 2 7 2 2 2" xfId="41559" xr:uid="{00000000-0005-0000-0000-0000FA690000}"/>
    <cellStyle name="40 % - Akzent5 3 2 2 7 2 3" xfId="30738" xr:uid="{00000000-0005-0000-0000-0000FB690000}"/>
    <cellStyle name="40 % - Akzent5 3 2 2 7 3" xfId="13571" xr:uid="{00000000-0005-0000-0000-0000FC690000}"/>
    <cellStyle name="40 % - Akzent5 3 2 2 7 3 2" xfId="36159" xr:uid="{00000000-0005-0000-0000-0000FD690000}"/>
    <cellStyle name="40 % - Akzent5 3 2 2 7 4" xfId="25337" xr:uid="{00000000-0005-0000-0000-0000FE690000}"/>
    <cellStyle name="40 % - Akzent5 3 2 2 8" xfId="13572" xr:uid="{00000000-0005-0000-0000-0000FF690000}"/>
    <cellStyle name="40 % - Akzent5 3 2 2 8 2" xfId="13573" xr:uid="{00000000-0005-0000-0000-0000006A0000}"/>
    <cellStyle name="40 % - Akzent5 3 2 2 8 2 2" xfId="13574" xr:uid="{00000000-0005-0000-0000-0000016A0000}"/>
    <cellStyle name="40 % - Akzent5 3 2 2 8 2 2 2" xfId="42233" xr:uid="{00000000-0005-0000-0000-0000026A0000}"/>
    <cellStyle name="40 % - Akzent5 3 2 2 8 2 3" xfId="31412" xr:uid="{00000000-0005-0000-0000-0000036A0000}"/>
    <cellStyle name="40 % - Akzent5 3 2 2 8 3" xfId="13575" xr:uid="{00000000-0005-0000-0000-0000046A0000}"/>
    <cellStyle name="40 % - Akzent5 3 2 2 8 3 2" xfId="36833" xr:uid="{00000000-0005-0000-0000-0000056A0000}"/>
    <cellStyle name="40 % - Akzent5 3 2 2 8 4" xfId="26011" xr:uid="{00000000-0005-0000-0000-0000066A0000}"/>
    <cellStyle name="40 % - Akzent5 3 2 2 9" xfId="13576" xr:uid="{00000000-0005-0000-0000-0000076A0000}"/>
    <cellStyle name="40 % - Akzent5 3 2 2 9 2" xfId="13577" xr:uid="{00000000-0005-0000-0000-0000086A0000}"/>
    <cellStyle name="40 % - Akzent5 3 2 2 9 2 2" xfId="13578" xr:uid="{00000000-0005-0000-0000-0000096A0000}"/>
    <cellStyle name="40 % - Akzent5 3 2 2 9 2 2 2" xfId="42926" xr:uid="{00000000-0005-0000-0000-00000A6A0000}"/>
    <cellStyle name="40 % - Akzent5 3 2 2 9 2 3" xfId="32105" xr:uid="{00000000-0005-0000-0000-00000B6A0000}"/>
    <cellStyle name="40 % - Akzent5 3 2 2 9 3" xfId="13579" xr:uid="{00000000-0005-0000-0000-00000C6A0000}"/>
    <cellStyle name="40 % - Akzent5 3 2 2 9 3 2" xfId="37525" xr:uid="{00000000-0005-0000-0000-00000D6A0000}"/>
    <cellStyle name="40 % - Akzent5 3 2 2 9 4" xfId="26704" xr:uid="{00000000-0005-0000-0000-00000E6A0000}"/>
    <cellStyle name="40 % - Akzent5 3 2 3" xfId="13580" xr:uid="{00000000-0005-0000-0000-00000F6A0000}"/>
    <cellStyle name="40 % - Akzent5 3 2 3 10" xfId="13581" xr:uid="{00000000-0005-0000-0000-0000106A0000}"/>
    <cellStyle name="40 % - Akzent5 3 2 3 10 2" xfId="32933" xr:uid="{00000000-0005-0000-0000-0000116A0000}"/>
    <cellStyle name="40 % - Akzent5 3 2 3 11" xfId="22111" xr:uid="{00000000-0005-0000-0000-0000126A0000}"/>
    <cellStyle name="40 % - Akzent5 3 2 3 2" xfId="13582" xr:uid="{00000000-0005-0000-0000-0000136A0000}"/>
    <cellStyle name="40 % - Akzent5 3 2 3 2 2" xfId="13583" xr:uid="{00000000-0005-0000-0000-0000146A0000}"/>
    <cellStyle name="40 % - Akzent5 3 2 3 2 2 2" xfId="13584" xr:uid="{00000000-0005-0000-0000-0000156A0000}"/>
    <cellStyle name="40 % - Akzent5 3 2 3 2 2 2 2" xfId="39011" xr:uid="{00000000-0005-0000-0000-0000166A0000}"/>
    <cellStyle name="40 % - Akzent5 3 2 3 2 2 3" xfId="28190" xr:uid="{00000000-0005-0000-0000-0000176A0000}"/>
    <cellStyle name="40 % - Akzent5 3 2 3 2 3" xfId="13585" xr:uid="{00000000-0005-0000-0000-0000186A0000}"/>
    <cellStyle name="40 % - Akzent5 3 2 3 2 3 2" xfId="33611" xr:uid="{00000000-0005-0000-0000-0000196A0000}"/>
    <cellStyle name="40 % - Akzent5 3 2 3 2 4" xfId="22789" xr:uid="{00000000-0005-0000-0000-00001A6A0000}"/>
    <cellStyle name="40 % - Akzent5 3 2 3 3" xfId="13586" xr:uid="{00000000-0005-0000-0000-00001B6A0000}"/>
    <cellStyle name="40 % - Akzent5 3 2 3 3 2" xfId="13587" xr:uid="{00000000-0005-0000-0000-00001C6A0000}"/>
    <cellStyle name="40 % - Akzent5 3 2 3 3 2 2" xfId="13588" xr:uid="{00000000-0005-0000-0000-00001D6A0000}"/>
    <cellStyle name="40 % - Akzent5 3 2 3 3 2 2 2" xfId="39669" xr:uid="{00000000-0005-0000-0000-00001E6A0000}"/>
    <cellStyle name="40 % - Akzent5 3 2 3 3 2 3" xfId="28848" xr:uid="{00000000-0005-0000-0000-00001F6A0000}"/>
    <cellStyle name="40 % - Akzent5 3 2 3 3 3" xfId="13589" xr:uid="{00000000-0005-0000-0000-0000206A0000}"/>
    <cellStyle name="40 % - Akzent5 3 2 3 3 3 2" xfId="34269" xr:uid="{00000000-0005-0000-0000-0000216A0000}"/>
    <cellStyle name="40 % - Akzent5 3 2 3 3 4" xfId="23447" xr:uid="{00000000-0005-0000-0000-0000226A0000}"/>
    <cellStyle name="40 % - Akzent5 3 2 3 4" xfId="13590" xr:uid="{00000000-0005-0000-0000-0000236A0000}"/>
    <cellStyle name="40 % - Akzent5 3 2 3 4 2" xfId="13591" xr:uid="{00000000-0005-0000-0000-0000246A0000}"/>
    <cellStyle name="40 % - Akzent5 3 2 3 4 2 2" xfId="13592" xr:uid="{00000000-0005-0000-0000-0000256A0000}"/>
    <cellStyle name="40 % - Akzent5 3 2 3 4 2 2 2" xfId="40343" xr:uid="{00000000-0005-0000-0000-0000266A0000}"/>
    <cellStyle name="40 % - Akzent5 3 2 3 4 2 3" xfId="29522" xr:uid="{00000000-0005-0000-0000-0000276A0000}"/>
    <cellStyle name="40 % - Akzent5 3 2 3 4 3" xfId="13593" xr:uid="{00000000-0005-0000-0000-0000286A0000}"/>
    <cellStyle name="40 % - Akzent5 3 2 3 4 3 2" xfId="34943" xr:uid="{00000000-0005-0000-0000-0000296A0000}"/>
    <cellStyle name="40 % - Akzent5 3 2 3 4 4" xfId="24121" xr:uid="{00000000-0005-0000-0000-00002A6A0000}"/>
    <cellStyle name="40 % - Akzent5 3 2 3 5" xfId="13594" xr:uid="{00000000-0005-0000-0000-00002B6A0000}"/>
    <cellStyle name="40 % - Akzent5 3 2 3 5 2" xfId="13595" xr:uid="{00000000-0005-0000-0000-00002C6A0000}"/>
    <cellStyle name="40 % - Akzent5 3 2 3 5 2 2" xfId="13596" xr:uid="{00000000-0005-0000-0000-00002D6A0000}"/>
    <cellStyle name="40 % - Akzent5 3 2 3 5 2 2 2" xfId="41017" xr:uid="{00000000-0005-0000-0000-00002E6A0000}"/>
    <cellStyle name="40 % - Akzent5 3 2 3 5 2 3" xfId="30196" xr:uid="{00000000-0005-0000-0000-00002F6A0000}"/>
    <cellStyle name="40 % - Akzent5 3 2 3 5 3" xfId="13597" xr:uid="{00000000-0005-0000-0000-0000306A0000}"/>
    <cellStyle name="40 % - Akzent5 3 2 3 5 3 2" xfId="35617" xr:uid="{00000000-0005-0000-0000-0000316A0000}"/>
    <cellStyle name="40 % - Akzent5 3 2 3 5 4" xfId="24795" xr:uid="{00000000-0005-0000-0000-0000326A0000}"/>
    <cellStyle name="40 % - Akzent5 3 2 3 6" xfId="13598" xr:uid="{00000000-0005-0000-0000-0000336A0000}"/>
    <cellStyle name="40 % - Akzent5 3 2 3 6 2" xfId="13599" xr:uid="{00000000-0005-0000-0000-0000346A0000}"/>
    <cellStyle name="40 % - Akzent5 3 2 3 6 2 2" xfId="13600" xr:uid="{00000000-0005-0000-0000-0000356A0000}"/>
    <cellStyle name="40 % - Akzent5 3 2 3 6 2 2 2" xfId="41691" xr:uid="{00000000-0005-0000-0000-0000366A0000}"/>
    <cellStyle name="40 % - Akzent5 3 2 3 6 2 3" xfId="30870" xr:uid="{00000000-0005-0000-0000-0000376A0000}"/>
    <cellStyle name="40 % - Akzent5 3 2 3 6 3" xfId="13601" xr:uid="{00000000-0005-0000-0000-0000386A0000}"/>
    <cellStyle name="40 % - Akzent5 3 2 3 6 3 2" xfId="36291" xr:uid="{00000000-0005-0000-0000-0000396A0000}"/>
    <cellStyle name="40 % - Akzent5 3 2 3 6 4" xfId="25469" xr:uid="{00000000-0005-0000-0000-00003A6A0000}"/>
    <cellStyle name="40 % - Akzent5 3 2 3 7" xfId="13602" xr:uid="{00000000-0005-0000-0000-00003B6A0000}"/>
    <cellStyle name="40 % - Akzent5 3 2 3 7 2" xfId="13603" xr:uid="{00000000-0005-0000-0000-00003C6A0000}"/>
    <cellStyle name="40 % - Akzent5 3 2 3 7 2 2" xfId="13604" xr:uid="{00000000-0005-0000-0000-00003D6A0000}"/>
    <cellStyle name="40 % - Akzent5 3 2 3 7 2 2 2" xfId="42365" xr:uid="{00000000-0005-0000-0000-00003E6A0000}"/>
    <cellStyle name="40 % - Akzent5 3 2 3 7 2 3" xfId="31544" xr:uid="{00000000-0005-0000-0000-00003F6A0000}"/>
    <cellStyle name="40 % - Akzent5 3 2 3 7 3" xfId="13605" xr:uid="{00000000-0005-0000-0000-0000406A0000}"/>
    <cellStyle name="40 % - Akzent5 3 2 3 7 3 2" xfId="36965" xr:uid="{00000000-0005-0000-0000-0000416A0000}"/>
    <cellStyle name="40 % - Akzent5 3 2 3 7 4" xfId="26143" xr:uid="{00000000-0005-0000-0000-0000426A0000}"/>
    <cellStyle name="40 % - Akzent5 3 2 3 8" xfId="13606" xr:uid="{00000000-0005-0000-0000-0000436A0000}"/>
    <cellStyle name="40 % - Akzent5 3 2 3 8 2" xfId="13607" xr:uid="{00000000-0005-0000-0000-0000446A0000}"/>
    <cellStyle name="40 % - Akzent5 3 2 3 8 2 2" xfId="13608" xr:uid="{00000000-0005-0000-0000-0000456A0000}"/>
    <cellStyle name="40 % - Akzent5 3 2 3 8 2 2 2" xfId="43058" xr:uid="{00000000-0005-0000-0000-0000466A0000}"/>
    <cellStyle name="40 % - Akzent5 3 2 3 8 2 3" xfId="32237" xr:uid="{00000000-0005-0000-0000-0000476A0000}"/>
    <cellStyle name="40 % - Akzent5 3 2 3 8 3" xfId="13609" xr:uid="{00000000-0005-0000-0000-0000486A0000}"/>
    <cellStyle name="40 % - Akzent5 3 2 3 8 3 2" xfId="37657" xr:uid="{00000000-0005-0000-0000-0000496A0000}"/>
    <cellStyle name="40 % - Akzent5 3 2 3 8 4" xfId="26836" xr:uid="{00000000-0005-0000-0000-00004A6A0000}"/>
    <cellStyle name="40 % - Akzent5 3 2 3 9" xfId="13610" xr:uid="{00000000-0005-0000-0000-00004B6A0000}"/>
    <cellStyle name="40 % - Akzent5 3 2 3 9 2" xfId="13611" xr:uid="{00000000-0005-0000-0000-00004C6A0000}"/>
    <cellStyle name="40 % - Akzent5 3 2 3 9 2 2" xfId="38333" xr:uid="{00000000-0005-0000-0000-00004D6A0000}"/>
    <cellStyle name="40 % - Akzent5 3 2 3 9 3" xfId="27512" xr:uid="{00000000-0005-0000-0000-00004E6A0000}"/>
    <cellStyle name="40 % - Akzent5 3 2 4" xfId="13612" xr:uid="{00000000-0005-0000-0000-00004F6A0000}"/>
    <cellStyle name="40 % - Akzent5 3 2 4 10" xfId="13613" xr:uid="{00000000-0005-0000-0000-0000506A0000}"/>
    <cellStyle name="40 % - Akzent5 3 2 4 10 2" xfId="33064" xr:uid="{00000000-0005-0000-0000-0000516A0000}"/>
    <cellStyle name="40 % - Akzent5 3 2 4 11" xfId="22242" xr:uid="{00000000-0005-0000-0000-0000526A0000}"/>
    <cellStyle name="40 % - Akzent5 3 2 4 2" xfId="13614" xr:uid="{00000000-0005-0000-0000-0000536A0000}"/>
    <cellStyle name="40 % - Akzent5 3 2 4 2 2" xfId="13615" xr:uid="{00000000-0005-0000-0000-0000546A0000}"/>
    <cellStyle name="40 % - Akzent5 3 2 4 2 2 2" xfId="13616" xr:uid="{00000000-0005-0000-0000-0000556A0000}"/>
    <cellStyle name="40 % - Akzent5 3 2 4 2 2 2 2" xfId="39142" xr:uid="{00000000-0005-0000-0000-0000566A0000}"/>
    <cellStyle name="40 % - Akzent5 3 2 4 2 2 3" xfId="28321" xr:uid="{00000000-0005-0000-0000-0000576A0000}"/>
    <cellStyle name="40 % - Akzent5 3 2 4 2 3" xfId="13617" xr:uid="{00000000-0005-0000-0000-0000586A0000}"/>
    <cellStyle name="40 % - Akzent5 3 2 4 2 3 2" xfId="33742" xr:uid="{00000000-0005-0000-0000-0000596A0000}"/>
    <cellStyle name="40 % - Akzent5 3 2 4 2 4" xfId="22920" xr:uid="{00000000-0005-0000-0000-00005A6A0000}"/>
    <cellStyle name="40 % - Akzent5 3 2 4 3" xfId="13618" xr:uid="{00000000-0005-0000-0000-00005B6A0000}"/>
    <cellStyle name="40 % - Akzent5 3 2 4 3 2" xfId="13619" xr:uid="{00000000-0005-0000-0000-00005C6A0000}"/>
    <cellStyle name="40 % - Akzent5 3 2 4 3 2 2" xfId="13620" xr:uid="{00000000-0005-0000-0000-00005D6A0000}"/>
    <cellStyle name="40 % - Akzent5 3 2 4 3 2 2 2" xfId="39800" xr:uid="{00000000-0005-0000-0000-00005E6A0000}"/>
    <cellStyle name="40 % - Akzent5 3 2 4 3 2 3" xfId="28979" xr:uid="{00000000-0005-0000-0000-00005F6A0000}"/>
    <cellStyle name="40 % - Akzent5 3 2 4 3 3" xfId="13621" xr:uid="{00000000-0005-0000-0000-0000606A0000}"/>
    <cellStyle name="40 % - Akzent5 3 2 4 3 3 2" xfId="34400" xr:uid="{00000000-0005-0000-0000-0000616A0000}"/>
    <cellStyle name="40 % - Akzent5 3 2 4 3 4" xfId="23578" xr:uid="{00000000-0005-0000-0000-0000626A0000}"/>
    <cellStyle name="40 % - Akzent5 3 2 4 4" xfId="13622" xr:uid="{00000000-0005-0000-0000-0000636A0000}"/>
    <cellStyle name="40 % - Akzent5 3 2 4 4 2" xfId="13623" xr:uid="{00000000-0005-0000-0000-0000646A0000}"/>
    <cellStyle name="40 % - Akzent5 3 2 4 4 2 2" xfId="13624" xr:uid="{00000000-0005-0000-0000-0000656A0000}"/>
    <cellStyle name="40 % - Akzent5 3 2 4 4 2 2 2" xfId="40474" xr:uid="{00000000-0005-0000-0000-0000666A0000}"/>
    <cellStyle name="40 % - Akzent5 3 2 4 4 2 3" xfId="29653" xr:uid="{00000000-0005-0000-0000-0000676A0000}"/>
    <cellStyle name="40 % - Akzent5 3 2 4 4 3" xfId="13625" xr:uid="{00000000-0005-0000-0000-0000686A0000}"/>
    <cellStyle name="40 % - Akzent5 3 2 4 4 3 2" xfId="35074" xr:uid="{00000000-0005-0000-0000-0000696A0000}"/>
    <cellStyle name="40 % - Akzent5 3 2 4 4 4" xfId="24252" xr:uid="{00000000-0005-0000-0000-00006A6A0000}"/>
    <cellStyle name="40 % - Akzent5 3 2 4 5" xfId="13626" xr:uid="{00000000-0005-0000-0000-00006B6A0000}"/>
    <cellStyle name="40 % - Akzent5 3 2 4 5 2" xfId="13627" xr:uid="{00000000-0005-0000-0000-00006C6A0000}"/>
    <cellStyle name="40 % - Akzent5 3 2 4 5 2 2" xfId="13628" xr:uid="{00000000-0005-0000-0000-00006D6A0000}"/>
    <cellStyle name="40 % - Akzent5 3 2 4 5 2 2 2" xfId="41148" xr:uid="{00000000-0005-0000-0000-00006E6A0000}"/>
    <cellStyle name="40 % - Akzent5 3 2 4 5 2 3" xfId="30327" xr:uid="{00000000-0005-0000-0000-00006F6A0000}"/>
    <cellStyle name="40 % - Akzent5 3 2 4 5 3" xfId="13629" xr:uid="{00000000-0005-0000-0000-0000706A0000}"/>
    <cellStyle name="40 % - Akzent5 3 2 4 5 3 2" xfId="35748" xr:uid="{00000000-0005-0000-0000-0000716A0000}"/>
    <cellStyle name="40 % - Akzent5 3 2 4 5 4" xfId="24926" xr:uid="{00000000-0005-0000-0000-0000726A0000}"/>
    <cellStyle name="40 % - Akzent5 3 2 4 6" xfId="13630" xr:uid="{00000000-0005-0000-0000-0000736A0000}"/>
    <cellStyle name="40 % - Akzent5 3 2 4 6 2" xfId="13631" xr:uid="{00000000-0005-0000-0000-0000746A0000}"/>
    <cellStyle name="40 % - Akzent5 3 2 4 6 2 2" xfId="13632" xr:uid="{00000000-0005-0000-0000-0000756A0000}"/>
    <cellStyle name="40 % - Akzent5 3 2 4 6 2 2 2" xfId="41822" xr:uid="{00000000-0005-0000-0000-0000766A0000}"/>
    <cellStyle name="40 % - Akzent5 3 2 4 6 2 3" xfId="31001" xr:uid="{00000000-0005-0000-0000-0000776A0000}"/>
    <cellStyle name="40 % - Akzent5 3 2 4 6 3" xfId="13633" xr:uid="{00000000-0005-0000-0000-0000786A0000}"/>
    <cellStyle name="40 % - Akzent5 3 2 4 6 3 2" xfId="36422" xr:uid="{00000000-0005-0000-0000-0000796A0000}"/>
    <cellStyle name="40 % - Akzent5 3 2 4 6 4" xfId="25600" xr:uid="{00000000-0005-0000-0000-00007A6A0000}"/>
    <cellStyle name="40 % - Akzent5 3 2 4 7" xfId="13634" xr:uid="{00000000-0005-0000-0000-00007B6A0000}"/>
    <cellStyle name="40 % - Akzent5 3 2 4 7 2" xfId="13635" xr:uid="{00000000-0005-0000-0000-00007C6A0000}"/>
    <cellStyle name="40 % - Akzent5 3 2 4 7 2 2" xfId="13636" xr:uid="{00000000-0005-0000-0000-00007D6A0000}"/>
    <cellStyle name="40 % - Akzent5 3 2 4 7 2 2 2" xfId="42496" xr:uid="{00000000-0005-0000-0000-00007E6A0000}"/>
    <cellStyle name="40 % - Akzent5 3 2 4 7 2 3" xfId="31675" xr:uid="{00000000-0005-0000-0000-00007F6A0000}"/>
    <cellStyle name="40 % - Akzent5 3 2 4 7 3" xfId="13637" xr:uid="{00000000-0005-0000-0000-0000806A0000}"/>
    <cellStyle name="40 % - Akzent5 3 2 4 7 3 2" xfId="37096" xr:uid="{00000000-0005-0000-0000-0000816A0000}"/>
    <cellStyle name="40 % - Akzent5 3 2 4 7 4" xfId="26274" xr:uid="{00000000-0005-0000-0000-0000826A0000}"/>
    <cellStyle name="40 % - Akzent5 3 2 4 8" xfId="13638" xr:uid="{00000000-0005-0000-0000-0000836A0000}"/>
    <cellStyle name="40 % - Akzent5 3 2 4 8 2" xfId="13639" xr:uid="{00000000-0005-0000-0000-0000846A0000}"/>
    <cellStyle name="40 % - Akzent5 3 2 4 8 2 2" xfId="13640" xr:uid="{00000000-0005-0000-0000-0000856A0000}"/>
    <cellStyle name="40 % - Akzent5 3 2 4 8 2 2 2" xfId="43189" xr:uid="{00000000-0005-0000-0000-0000866A0000}"/>
    <cellStyle name="40 % - Akzent5 3 2 4 8 2 3" xfId="32368" xr:uid="{00000000-0005-0000-0000-0000876A0000}"/>
    <cellStyle name="40 % - Akzent5 3 2 4 8 3" xfId="13641" xr:uid="{00000000-0005-0000-0000-0000886A0000}"/>
    <cellStyle name="40 % - Akzent5 3 2 4 8 3 2" xfId="37788" xr:uid="{00000000-0005-0000-0000-0000896A0000}"/>
    <cellStyle name="40 % - Akzent5 3 2 4 8 4" xfId="26967" xr:uid="{00000000-0005-0000-0000-00008A6A0000}"/>
    <cellStyle name="40 % - Akzent5 3 2 4 9" xfId="13642" xr:uid="{00000000-0005-0000-0000-00008B6A0000}"/>
    <cellStyle name="40 % - Akzent5 3 2 4 9 2" xfId="13643" xr:uid="{00000000-0005-0000-0000-00008C6A0000}"/>
    <cellStyle name="40 % - Akzent5 3 2 4 9 2 2" xfId="38464" xr:uid="{00000000-0005-0000-0000-00008D6A0000}"/>
    <cellStyle name="40 % - Akzent5 3 2 4 9 3" xfId="27643" xr:uid="{00000000-0005-0000-0000-00008E6A0000}"/>
    <cellStyle name="40 % - Akzent5 3 2 5" xfId="13644" xr:uid="{00000000-0005-0000-0000-00008F6A0000}"/>
    <cellStyle name="40 % - Akzent5 3 2 5 2" xfId="13645" xr:uid="{00000000-0005-0000-0000-0000906A0000}"/>
    <cellStyle name="40 % - Akzent5 3 2 5 2 2" xfId="13646" xr:uid="{00000000-0005-0000-0000-0000916A0000}"/>
    <cellStyle name="40 % - Akzent5 3 2 5 2 2 2" xfId="38747" xr:uid="{00000000-0005-0000-0000-0000926A0000}"/>
    <cellStyle name="40 % - Akzent5 3 2 5 2 3" xfId="27926" xr:uid="{00000000-0005-0000-0000-0000936A0000}"/>
    <cellStyle name="40 % - Akzent5 3 2 5 3" xfId="13647" xr:uid="{00000000-0005-0000-0000-0000946A0000}"/>
    <cellStyle name="40 % - Akzent5 3 2 5 3 2" xfId="33347" xr:uid="{00000000-0005-0000-0000-0000956A0000}"/>
    <cellStyle name="40 % - Akzent5 3 2 5 4" xfId="22525" xr:uid="{00000000-0005-0000-0000-0000966A0000}"/>
    <cellStyle name="40 % - Akzent5 3 2 6" xfId="13648" xr:uid="{00000000-0005-0000-0000-0000976A0000}"/>
    <cellStyle name="40 % - Akzent5 3 2 6 2" xfId="13649" xr:uid="{00000000-0005-0000-0000-0000986A0000}"/>
    <cellStyle name="40 % - Akzent5 3 2 6 2 2" xfId="13650" xr:uid="{00000000-0005-0000-0000-0000996A0000}"/>
    <cellStyle name="40 % - Akzent5 3 2 6 2 2 2" xfId="39405" xr:uid="{00000000-0005-0000-0000-00009A6A0000}"/>
    <cellStyle name="40 % - Akzent5 3 2 6 2 3" xfId="28584" xr:uid="{00000000-0005-0000-0000-00009B6A0000}"/>
    <cellStyle name="40 % - Akzent5 3 2 6 3" xfId="13651" xr:uid="{00000000-0005-0000-0000-00009C6A0000}"/>
    <cellStyle name="40 % - Akzent5 3 2 6 3 2" xfId="34005" xr:uid="{00000000-0005-0000-0000-00009D6A0000}"/>
    <cellStyle name="40 % - Akzent5 3 2 6 4" xfId="23183" xr:uid="{00000000-0005-0000-0000-00009E6A0000}"/>
    <cellStyle name="40 % - Akzent5 3 2 7" xfId="13652" xr:uid="{00000000-0005-0000-0000-00009F6A0000}"/>
    <cellStyle name="40 % - Akzent5 3 2 7 2" xfId="13653" xr:uid="{00000000-0005-0000-0000-0000A06A0000}"/>
    <cellStyle name="40 % - Akzent5 3 2 7 2 2" xfId="13654" xr:uid="{00000000-0005-0000-0000-0000A16A0000}"/>
    <cellStyle name="40 % - Akzent5 3 2 7 2 2 2" xfId="40079" xr:uid="{00000000-0005-0000-0000-0000A26A0000}"/>
    <cellStyle name="40 % - Akzent5 3 2 7 2 3" xfId="29258" xr:uid="{00000000-0005-0000-0000-0000A36A0000}"/>
    <cellStyle name="40 % - Akzent5 3 2 7 3" xfId="13655" xr:uid="{00000000-0005-0000-0000-0000A46A0000}"/>
    <cellStyle name="40 % - Akzent5 3 2 7 3 2" xfId="34679" xr:uid="{00000000-0005-0000-0000-0000A56A0000}"/>
    <cellStyle name="40 % - Akzent5 3 2 7 4" xfId="23857" xr:uid="{00000000-0005-0000-0000-0000A66A0000}"/>
    <cellStyle name="40 % - Akzent5 3 2 8" xfId="13656" xr:uid="{00000000-0005-0000-0000-0000A76A0000}"/>
    <cellStyle name="40 % - Akzent5 3 2 8 2" xfId="13657" xr:uid="{00000000-0005-0000-0000-0000A86A0000}"/>
    <cellStyle name="40 % - Akzent5 3 2 8 2 2" xfId="13658" xr:uid="{00000000-0005-0000-0000-0000A96A0000}"/>
    <cellStyle name="40 % - Akzent5 3 2 8 2 2 2" xfId="40753" xr:uid="{00000000-0005-0000-0000-0000AA6A0000}"/>
    <cellStyle name="40 % - Akzent5 3 2 8 2 3" xfId="29932" xr:uid="{00000000-0005-0000-0000-0000AB6A0000}"/>
    <cellStyle name="40 % - Akzent5 3 2 8 3" xfId="13659" xr:uid="{00000000-0005-0000-0000-0000AC6A0000}"/>
    <cellStyle name="40 % - Akzent5 3 2 8 3 2" xfId="35353" xr:uid="{00000000-0005-0000-0000-0000AD6A0000}"/>
    <cellStyle name="40 % - Akzent5 3 2 8 4" xfId="24531" xr:uid="{00000000-0005-0000-0000-0000AE6A0000}"/>
    <cellStyle name="40 % - Akzent5 3 2 9" xfId="13660" xr:uid="{00000000-0005-0000-0000-0000AF6A0000}"/>
    <cellStyle name="40 % - Akzent5 3 2 9 2" xfId="13661" xr:uid="{00000000-0005-0000-0000-0000B06A0000}"/>
    <cellStyle name="40 % - Akzent5 3 2 9 2 2" xfId="13662" xr:uid="{00000000-0005-0000-0000-0000B16A0000}"/>
    <cellStyle name="40 % - Akzent5 3 2 9 2 2 2" xfId="41427" xr:uid="{00000000-0005-0000-0000-0000B26A0000}"/>
    <cellStyle name="40 % - Akzent5 3 2 9 2 3" xfId="30606" xr:uid="{00000000-0005-0000-0000-0000B36A0000}"/>
    <cellStyle name="40 % - Akzent5 3 2 9 3" xfId="13663" xr:uid="{00000000-0005-0000-0000-0000B46A0000}"/>
    <cellStyle name="40 % - Akzent5 3 2 9 3 2" xfId="36027" xr:uid="{00000000-0005-0000-0000-0000B56A0000}"/>
    <cellStyle name="40 % - Akzent5 3 2 9 4" xfId="25205" xr:uid="{00000000-0005-0000-0000-0000B66A0000}"/>
    <cellStyle name="40 % - Akzent5 3 3" xfId="13664" xr:uid="{00000000-0005-0000-0000-0000B76A0000}"/>
    <cellStyle name="40 % - Akzent5 3 3 10" xfId="13665" xr:uid="{00000000-0005-0000-0000-0000B86A0000}"/>
    <cellStyle name="40 % - Akzent5 3 3 10 2" xfId="13666" xr:uid="{00000000-0005-0000-0000-0000B96A0000}"/>
    <cellStyle name="40 % - Akzent5 3 3 10 2 2" xfId="38136" xr:uid="{00000000-0005-0000-0000-0000BA6A0000}"/>
    <cellStyle name="40 % - Akzent5 3 3 10 3" xfId="27315" xr:uid="{00000000-0005-0000-0000-0000BB6A0000}"/>
    <cellStyle name="40 % - Akzent5 3 3 11" xfId="13667" xr:uid="{00000000-0005-0000-0000-0000BC6A0000}"/>
    <cellStyle name="40 % - Akzent5 3 3 11 2" xfId="32736" xr:uid="{00000000-0005-0000-0000-0000BD6A0000}"/>
    <cellStyle name="40 % - Akzent5 3 3 12" xfId="21914" xr:uid="{00000000-0005-0000-0000-0000BE6A0000}"/>
    <cellStyle name="40 % - Akzent5 3 3 2" xfId="13668" xr:uid="{00000000-0005-0000-0000-0000BF6A0000}"/>
    <cellStyle name="40 % - Akzent5 3 3 2 10" xfId="13669" xr:uid="{00000000-0005-0000-0000-0000C06A0000}"/>
    <cellStyle name="40 % - Akzent5 3 3 2 10 2" xfId="33131" xr:uid="{00000000-0005-0000-0000-0000C16A0000}"/>
    <cellStyle name="40 % - Akzent5 3 3 2 11" xfId="22309" xr:uid="{00000000-0005-0000-0000-0000C26A0000}"/>
    <cellStyle name="40 % - Akzent5 3 3 2 2" xfId="13670" xr:uid="{00000000-0005-0000-0000-0000C36A0000}"/>
    <cellStyle name="40 % - Akzent5 3 3 2 2 2" xfId="13671" xr:uid="{00000000-0005-0000-0000-0000C46A0000}"/>
    <cellStyle name="40 % - Akzent5 3 3 2 2 2 2" xfId="13672" xr:uid="{00000000-0005-0000-0000-0000C56A0000}"/>
    <cellStyle name="40 % - Akzent5 3 3 2 2 2 2 2" xfId="39209" xr:uid="{00000000-0005-0000-0000-0000C66A0000}"/>
    <cellStyle name="40 % - Akzent5 3 3 2 2 2 3" xfId="28388" xr:uid="{00000000-0005-0000-0000-0000C76A0000}"/>
    <cellStyle name="40 % - Akzent5 3 3 2 2 3" xfId="13673" xr:uid="{00000000-0005-0000-0000-0000C86A0000}"/>
    <cellStyle name="40 % - Akzent5 3 3 2 2 3 2" xfId="33809" xr:uid="{00000000-0005-0000-0000-0000C96A0000}"/>
    <cellStyle name="40 % - Akzent5 3 3 2 2 4" xfId="22987" xr:uid="{00000000-0005-0000-0000-0000CA6A0000}"/>
    <cellStyle name="40 % - Akzent5 3 3 2 3" xfId="13674" xr:uid="{00000000-0005-0000-0000-0000CB6A0000}"/>
    <cellStyle name="40 % - Akzent5 3 3 2 3 2" xfId="13675" xr:uid="{00000000-0005-0000-0000-0000CC6A0000}"/>
    <cellStyle name="40 % - Akzent5 3 3 2 3 2 2" xfId="13676" xr:uid="{00000000-0005-0000-0000-0000CD6A0000}"/>
    <cellStyle name="40 % - Akzent5 3 3 2 3 2 2 2" xfId="39867" xr:uid="{00000000-0005-0000-0000-0000CE6A0000}"/>
    <cellStyle name="40 % - Akzent5 3 3 2 3 2 3" xfId="29046" xr:uid="{00000000-0005-0000-0000-0000CF6A0000}"/>
    <cellStyle name="40 % - Akzent5 3 3 2 3 3" xfId="13677" xr:uid="{00000000-0005-0000-0000-0000D06A0000}"/>
    <cellStyle name="40 % - Akzent5 3 3 2 3 3 2" xfId="34467" xr:uid="{00000000-0005-0000-0000-0000D16A0000}"/>
    <cellStyle name="40 % - Akzent5 3 3 2 3 4" xfId="23645" xr:uid="{00000000-0005-0000-0000-0000D26A0000}"/>
    <cellStyle name="40 % - Akzent5 3 3 2 4" xfId="13678" xr:uid="{00000000-0005-0000-0000-0000D36A0000}"/>
    <cellStyle name="40 % - Akzent5 3 3 2 4 2" xfId="13679" xr:uid="{00000000-0005-0000-0000-0000D46A0000}"/>
    <cellStyle name="40 % - Akzent5 3 3 2 4 2 2" xfId="13680" xr:uid="{00000000-0005-0000-0000-0000D56A0000}"/>
    <cellStyle name="40 % - Akzent5 3 3 2 4 2 2 2" xfId="40541" xr:uid="{00000000-0005-0000-0000-0000D66A0000}"/>
    <cellStyle name="40 % - Akzent5 3 3 2 4 2 3" xfId="29720" xr:uid="{00000000-0005-0000-0000-0000D76A0000}"/>
    <cellStyle name="40 % - Akzent5 3 3 2 4 3" xfId="13681" xr:uid="{00000000-0005-0000-0000-0000D86A0000}"/>
    <cellStyle name="40 % - Akzent5 3 3 2 4 3 2" xfId="35141" xr:uid="{00000000-0005-0000-0000-0000D96A0000}"/>
    <cellStyle name="40 % - Akzent5 3 3 2 4 4" xfId="24319" xr:uid="{00000000-0005-0000-0000-0000DA6A0000}"/>
    <cellStyle name="40 % - Akzent5 3 3 2 5" xfId="13682" xr:uid="{00000000-0005-0000-0000-0000DB6A0000}"/>
    <cellStyle name="40 % - Akzent5 3 3 2 5 2" xfId="13683" xr:uid="{00000000-0005-0000-0000-0000DC6A0000}"/>
    <cellStyle name="40 % - Akzent5 3 3 2 5 2 2" xfId="13684" xr:uid="{00000000-0005-0000-0000-0000DD6A0000}"/>
    <cellStyle name="40 % - Akzent5 3 3 2 5 2 2 2" xfId="41215" xr:uid="{00000000-0005-0000-0000-0000DE6A0000}"/>
    <cellStyle name="40 % - Akzent5 3 3 2 5 2 3" xfId="30394" xr:uid="{00000000-0005-0000-0000-0000DF6A0000}"/>
    <cellStyle name="40 % - Akzent5 3 3 2 5 3" xfId="13685" xr:uid="{00000000-0005-0000-0000-0000E06A0000}"/>
    <cellStyle name="40 % - Akzent5 3 3 2 5 3 2" xfId="35815" xr:uid="{00000000-0005-0000-0000-0000E16A0000}"/>
    <cellStyle name="40 % - Akzent5 3 3 2 5 4" xfId="24993" xr:uid="{00000000-0005-0000-0000-0000E26A0000}"/>
    <cellStyle name="40 % - Akzent5 3 3 2 6" xfId="13686" xr:uid="{00000000-0005-0000-0000-0000E36A0000}"/>
    <cellStyle name="40 % - Akzent5 3 3 2 6 2" xfId="13687" xr:uid="{00000000-0005-0000-0000-0000E46A0000}"/>
    <cellStyle name="40 % - Akzent5 3 3 2 6 2 2" xfId="13688" xr:uid="{00000000-0005-0000-0000-0000E56A0000}"/>
    <cellStyle name="40 % - Akzent5 3 3 2 6 2 2 2" xfId="41889" xr:uid="{00000000-0005-0000-0000-0000E66A0000}"/>
    <cellStyle name="40 % - Akzent5 3 3 2 6 2 3" xfId="31068" xr:uid="{00000000-0005-0000-0000-0000E76A0000}"/>
    <cellStyle name="40 % - Akzent5 3 3 2 6 3" xfId="13689" xr:uid="{00000000-0005-0000-0000-0000E86A0000}"/>
    <cellStyle name="40 % - Akzent5 3 3 2 6 3 2" xfId="36489" xr:uid="{00000000-0005-0000-0000-0000E96A0000}"/>
    <cellStyle name="40 % - Akzent5 3 3 2 6 4" xfId="25667" xr:uid="{00000000-0005-0000-0000-0000EA6A0000}"/>
    <cellStyle name="40 % - Akzent5 3 3 2 7" xfId="13690" xr:uid="{00000000-0005-0000-0000-0000EB6A0000}"/>
    <cellStyle name="40 % - Akzent5 3 3 2 7 2" xfId="13691" xr:uid="{00000000-0005-0000-0000-0000EC6A0000}"/>
    <cellStyle name="40 % - Akzent5 3 3 2 7 2 2" xfId="13692" xr:uid="{00000000-0005-0000-0000-0000ED6A0000}"/>
    <cellStyle name="40 % - Akzent5 3 3 2 7 2 2 2" xfId="42563" xr:uid="{00000000-0005-0000-0000-0000EE6A0000}"/>
    <cellStyle name="40 % - Akzent5 3 3 2 7 2 3" xfId="31742" xr:uid="{00000000-0005-0000-0000-0000EF6A0000}"/>
    <cellStyle name="40 % - Akzent5 3 3 2 7 3" xfId="13693" xr:uid="{00000000-0005-0000-0000-0000F06A0000}"/>
    <cellStyle name="40 % - Akzent5 3 3 2 7 3 2" xfId="37163" xr:uid="{00000000-0005-0000-0000-0000F16A0000}"/>
    <cellStyle name="40 % - Akzent5 3 3 2 7 4" xfId="26341" xr:uid="{00000000-0005-0000-0000-0000F26A0000}"/>
    <cellStyle name="40 % - Akzent5 3 3 2 8" xfId="13694" xr:uid="{00000000-0005-0000-0000-0000F36A0000}"/>
    <cellStyle name="40 % - Akzent5 3 3 2 8 2" xfId="13695" xr:uid="{00000000-0005-0000-0000-0000F46A0000}"/>
    <cellStyle name="40 % - Akzent5 3 3 2 8 2 2" xfId="13696" xr:uid="{00000000-0005-0000-0000-0000F56A0000}"/>
    <cellStyle name="40 % - Akzent5 3 3 2 8 2 2 2" xfId="43256" xr:uid="{00000000-0005-0000-0000-0000F66A0000}"/>
    <cellStyle name="40 % - Akzent5 3 3 2 8 2 3" xfId="32435" xr:uid="{00000000-0005-0000-0000-0000F76A0000}"/>
    <cellStyle name="40 % - Akzent5 3 3 2 8 3" xfId="13697" xr:uid="{00000000-0005-0000-0000-0000F86A0000}"/>
    <cellStyle name="40 % - Akzent5 3 3 2 8 3 2" xfId="37855" xr:uid="{00000000-0005-0000-0000-0000F96A0000}"/>
    <cellStyle name="40 % - Akzent5 3 3 2 8 4" xfId="27034" xr:uid="{00000000-0005-0000-0000-0000FA6A0000}"/>
    <cellStyle name="40 % - Akzent5 3 3 2 9" xfId="13698" xr:uid="{00000000-0005-0000-0000-0000FB6A0000}"/>
    <cellStyle name="40 % - Akzent5 3 3 2 9 2" xfId="13699" xr:uid="{00000000-0005-0000-0000-0000FC6A0000}"/>
    <cellStyle name="40 % - Akzent5 3 3 2 9 2 2" xfId="38531" xr:uid="{00000000-0005-0000-0000-0000FD6A0000}"/>
    <cellStyle name="40 % - Akzent5 3 3 2 9 3" xfId="27710" xr:uid="{00000000-0005-0000-0000-0000FE6A0000}"/>
    <cellStyle name="40 % - Akzent5 3 3 3" xfId="13700" xr:uid="{00000000-0005-0000-0000-0000FF6A0000}"/>
    <cellStyle name="40 % - Akzent5 3 3 3 2" xfId="13701" xr:uid="{00000000-0005-0000-0000-0000006B0000}"/>
    <cellStyle name="40 % - Akzent5 3 3 3 2 2" xfId="13702" xr:uid="{00000000-0005-0000-0000-0000016B0000}"/>
    <cellStyle name="40 % - Akzent5 3 3 3 2 2 2" xfId="38814" xr:uid="{00000000-0005-0000-0000-0000026B0000}"/>
    <cellStyle name="40 % - Akzent5 3 3 3 2 3" xfId="27993" xr:uid="{00000000-0005-0000-0000-0000036B0000}"/>
    <cellStyle name="40 % - Akzent5 3 3 3 3" xfId="13703" xr:uid="{00000000-0005-0000-0000-0000046B0000}"/>
    <cellStyle name="40 % - Akzent5 3 3 3 3 2" xfId="33414" xr:uid="{00000000-0005-0000-0000-0000056B0000}"/>
    <cellStyle name="40 % - Akzent5 3 3 3 4" xfId="22592" xr:uid="{00000000-0005-0000-0000-0000066B0000}"/>
    <cellStyle name="40 % - Akzent5 3 3 4" xfId="13704" xr:uid="{00000000-0005-0000-0000-0000076B0000}"/>
    <cellStyle name="40 % - Akzent5 3 3 4 2" xfId="13705" xr:uid="{00000000-0005-0000-0000-0000086B0000}"/>
    <cellStyle name="40 % - Akzent5 3 3 4 2 2" xfId="13706" xr:uid="{00000000-0005-0000-0000-0000096B0000}"/>
    <cellStyle name="40 % - Akzent5 3 3 4 2 2 2" xfId="39472" xr:uid="{00000000-0005-0000-0000-00000A6B0000}"/>
    <cellStyle name="40 % - Akzent5 3 3 4 2 3" xfId="28651" xr:uid="{00000000-0005-0000-0000-00000B6B0000}"/>
    <cellStyle name="40 % - Akzent5 3 3 4 3" xfId="13707" xr:uid="{00000000-0005-0000-0000-00000C6B0000}"/>
    <cellStyle name="40 % - Akzent5 3 3 4 3 2" xfId="34072" xr:uid="{00000000-0005-0000-0000-00000D6B0000}"/>
    <cellStyle name="40 % - Akzent5 3 3 4 4" xfId="23250" xr:uid="{00000000-0005-0000-0000-00000E6B0000}"/>
    <cellStyle name="40 % - Akzent5 3 3 5" xfId="13708" xr:uid="{00000000-0005-0000-0000-00000F6B0000}"/>
    <cellStyle name="40 % - Akzent5 3 3 5 2" xfId="13709" xr:uid="{00000000-0005-0000-0000-0000106B0000}"/>
    <cellStyle name="40 % - Akzent5 3 3 5 2 2" xfId="13710" xr:uid="{00000000-0005-0000-0000-0000116B0000}"/>
    <cellStyle name="40 % - Akzent5 3 3 5 2 2 2" xfId="40146" xr:uid="{00000000-0005-0000-0000-0000126B0000}"/>
    <cellStyle name="40 % - Akzent5 3 3 5 2 3" xfId="29325" xr:uid="{00000000-0005-0000-0000-0000136B0000}"/>
    <cellStyle name="40 % - Akzent5 3 3 5 3" xfId="13711" xr:uid="{00000000-0005-0000-0000-0000146B0000}"/>
    <cellStyle name="40 % - Akzent5 3 3 5 3 2" xfId="34746" xr:uid="{00000000-0005-0000-0000-0000156B0000}"/>
    <cellStyle name="40 % - Akzent5 3 3 5 4" xfId="23924" xr:uid="{00000000-0005-0000-0000-0000166B0000}"/>
    <cellStyle name="40 % - Akzent5 3 3 6" xfId="13712" xr:uid="{00000000-0005-0000-0000-0000176B0000}"/>
    <cellStyle name="40 % - Akzent5 3 3 6 2" xfId="13713" xr:uid="{00000000-0005-0000-0000-0000186B0000}"/>
    <cellStyle name="40 % - Akzent5 3 3 6 2 2" xfId="13714" xr:uid="{00000000-0005-0000-0000-0000196B0000}"/>
    <cellStyle name="40 % - Akzent5 3 3 6 2 2 2" xfId="40820" xr:uid="{00000000-0005-0000-0000-00001A6B0000}"/>
    <cellStyle name="40 % - Akzent5 3 3 6 2 3" xfId="29999" xr:uid="{00000000-0005-0000-0000-00001B6B0000}"/>
    <cellStyle name="40 % - Akzent5 3 3 6 3" xfId="13715" xr:uid="{00000000-0005-0000-0000-00001C6B0000}"/>
    <cellStyle name="40 % - Akzent5 3 3 6 3 2" xfId="35420" xr:uid="{00000000-0005-0000-0000-00001D6B0000}"/>
    <cellStyle name="40 % - Akzent5 3 3 6 4" xfId="24598" xr:uid="{00000000-0005-0000-0000-00001E6B0000}"/>
    <cellStyle name="40 % - Akzent5 3 3 7" xfId="13716" xr:uid="{00000000-0005-0000-0000-00001F6B0000}"/>
    <cellStyle name="40 % - Akzent5 3 3 7 2" xfId="13717" xr:uid="{00000000-0005-0000-0000-0000206B0000}"/>
    <cellStyle name="40 % - Akzent5 3 3 7 2 2" xfId="13718" xr:uid="{00000000-0005-0000-0000-0000216B0000}"/>
    <cellStyle name="40 % - Akzent5 3 3 7 2 2 2" xfId="41494" xr:uid="{00000000-0005-0000-0000-0000226B0000}"/>
    <cellStyle name="40 % - Akzent5 3 3 7 2 3" xfId="30673" xr:uid="{00000000-0005-0000-0000-0000236B0000}"/>
    <cellStyle name="40 % - Akzent5 3 3 7 3" xfId="13719" xr:uid="{00000000-0005-0000-0000-0000246B0000}"/>
    <cellStyle name="40 % - Akzent5 3 3 7 3 2" xfId="36094" xr:uid="{00000000-0005-0000-0000-0000256B0000}"/>
    <cellStyle name="40 % - Akzent5 3 3 7 4" xfId="25272" xr:uid="{00000000-0005-0000-0000-0000266B0000}"/>
    <cellStyle name="40 % - Akzent5 3 3 8" xfId="13720" xr:uid="{00000000-0005-0000-0000-0000276B0000}"/>
    <cellStyle name="40 % - Akzent5 3 3 8 2" xfId="13721" xr:uid="{00000000-0005-0000-0000-0000286B0000}"/>
    <cellStyle name="40 % - Akzent5 3 3 8 2 2" xfId="13722" xr:uid="{00000000-0005-0000-0000-0000296B0000}"/>
    <cellStyle name="40 % - Akzent5 3 3 8 2 2 2" xfId="42168" xr:uid="{00000000-0005-0000-0000-00002A6B0000}"/>
    <cellStyle name="40 % - Akzent5 3 3 8 2 3" xfId="31347" xr:uid="{00000000-0005-0000-0000-00002B6B0000}"/>
    <cellStyle name="40 % - Akzent5 3 3 8 3" xfId="13723" xr:uid="{00000000-0005-0000-0000-00002C6B0000}"/>
    <cellStyle name="40 % - Akzent5 3 3 8 3 2" xfId="36768" xr:uid="{00000000-0005-0000-0000-00002D6B0000}"/>
    <cellStyle name="40 % - Akzent5 3 3 8 4" xfId="25946" xr:uid="{00000000-0005-0000-0000-00002E6B0000}"/>
    <cellStyle name="40 % - Akzent5 3 3 9" xfId="13724" xr:uid="{00000000-0005-0000-0000-00002F6B0000}"/>
    <cellStyle name="40 % - Akzent5 3 3 9 2" xfId="13725" xr:uid="{00000000-0005-0000-0000-0000306B0000}"/>
    <cellStyle name="40 % - Akzent5 3 3 9 2 2" xfId="13726" xr:uid="{00000000-0005-0000-0000-0000316B0000}"/>
    <cellStyle name="40 % - Akzent5 3 3 9 2 2 2" xfId="42861" xr:uid="{00000000-0005-0000-0000-0000326B0000}"/>
    <cellStyle name="40 % - Akzent5 3 3 9 2 3" xfId="32040" xr:uid="{00000000-0005-0000-0000-0000336B0000}"/>
    <cellStyle name="40 % - Akzent5 3 3 9 3" xfId="13727" xr:uid="{00000000-0005-0000-0000-0000346B0000}"/>
    <cellStyle name="40 % - Akzent5 3 3 9 3 2" xfId="37460" xr:uid="{00000000-0005-0000-0000-0000356B0000}"/>
    <cellStyle name="40 % - Akzent5 3 3 9 4" xfId="26639" xr:uid="{00000000-0005-0000-0000-0000366B0000}"/>
    <cellStyle name="40 % - Akzent5 3 4" xfId="13728" xr:uid="{00000000-0005-0000-0000-0000376B0000}"/>
    <cellStyle name="40 % - Akzent5 3 4 10" xfId="13729" xr:uid="{00000000-0005-0000-0000-0000386B0000}"/>
    <cellStyle name="40 % - Akzent5 3 4 10 2" xfId="32868" xr:uid="{00000000-0005-0000-0000-0000396B0000}"/>
    <cellStyle name="40 % - Akzent5 3 4 11" xfId="22046" xr:uid="{00000000-0005-0000-0000-00003A6B0000}"/>
    <cellStyle name="40 % - Akzent5 3 4 2" xfId="13730" xr:uid="{00000000-0005-0000-0000-00003B6B0000}"/>
    <cellStyle name="40 % - Akzent5 3 4 2 2" xfId="13731" xr:uid="{00000000-0005-0000-0000-00003C6B0000}"/>
    <cellStyle name="40 % - Akzent5 3 4 2 2 2" xfId="13732" xr:uid="{00000000-0005-0000-0000-00003D6B0000}"/>
    <cellStyle name="40 % - Akzent5 3 4 2 2 2 2" xfId="38946" xr:uid="{00000000-0005-0000-0000-00003E6B0000}"/>
    <cellStyle name="40 % - Akzent5 3 4 2 2 3" xfId="28125" xr:uid="{00000000-0005-0000-0000-00003F6B0000}"/>
    <cellStyle name="40 % - Akzent5 3 4 2 3" xfId="13733" xr:uid="{00000000-0005-0000-0000-0000406B0000}"/>
    <cellStyle name="40 % - Akzent5 3 4 2 3 2" xfId="33546" xr:uid="{00000000-0005-0000-0000-0000416B0000}"/>
    <cellStyle name="40 % - Akzent5 3 4 2 4" xfId="22724" xr:uid="{00000000-0005-0000-0000-0000426B0000}"/>
    <cellStyle name="40 % - Akzent5 3 4 3" xfId="13734" xr:uid="{00000000-0005-0000-0000-0000436B0000}"/>
    <cellStyle name="40 % - Akzent5 3 4 3 2" xfId="13735" xr:uid="{00000000-0005-0000-0000-0000446B0000}"/>
    <cellStyle name="40 % - Akzent5 3 4 3 2 2" xfId="13736" xr:uid="{00000000-0005-0000-0000-0000456B0000}"/>
    <cellStyle name="40 % - Akzent5 3 4 3 2 2 2" xfId="39604" xr:uid="{00000000-0005-0000-0000-0000466B0000}"/>
    <cellStyle name="40 % - Akzent5 3 4 3 2 3" xfId="28783" xr:uid="{00000000-0005-0000-0000-0000476B0000}"/>
    <cellStyle name="40 % - Akzent5 3 4 3 3" xfId="13737" xr:uid="{00000000-0005-0000-0000-0000486B0000}"/>
    <cellStyle name="40 % - Akzent5 3 4 3 3 2" xfId="34204" xr:uid="{00000000-0005-0000-0000-0000496B0000}"/>
    <cellStyle name="40 % - Akzent5 3 4 3 4" xfId="23382" xr:uid="{00000000-0005-0000-0000-00004A6B0000}"/>
    <cellStyle name="40 % - Akzent5 3 4 4" xfId="13738" xr:uid="{00000000-0005-0000-0000-00004B6B0000}"/>
    <cellStyle name="40 % - Akzent5 3 4 4 2" xfId="13739" xr:uid="{00000000-0005-0000-0000-00004C6B0000}"/>
    <cellStyle name="40 % - Akzent5 3 4 4 2 2" xfId="13740" xr:uid="{00000000-0005-0000-0000-00004D6B0000}"/>
    <cellStyle name="40 % - Akzent5 3 4 4 2 2 2" xfId="40278" xr:uid="{00000000-0005-0000-0000-00004E6B0000}"/>
    <cellStyle name="40 % - Akzent5 3 4 4 2 3" xfId="29457" xr:uid="{00000000-0005-0000-0000-00004F6B0000}"/>
    <cellStyle name="40 % - Akzent5 3 4 4 3" xfId="13741" xr:uid="{00000000-0005-0000-0000-0000506B0000}"/>
    <cellStyle name="40 % - Akzent5 3 4 4 3 2" xfId="34878" xr:uid="{00000000-0005-0000-0000-0000516B0000}"/>
    <cellStyle name="40 % - Akzent5 3 4 4 4" xfId="24056" xr:uid="{00000000-0005-0000-0000-0000526B0000}"/>
    <cellStyle name="40 % - Akzent5 3 4 5" xfId="13742" xr:uid="{00000000-0005-0000-0000-0000536B0000}"/>
    <cellStyle name="40 % - Akzent5 3 4 5 2" xfId="13743" xr:uid="{00000000-0005-0000-0000-0000546B0000}"/>
    <cellStyle name="40 % - Akzent5 3 4 5 2 2" xfId="13744" xr:uid="{00000000-0005-0000-0000-0000556B0000}"/>
    <cellStyle name="40 % - Akzent5 3 4 5 2 2 2" xfId="40952" xr:uid="{00000000-0005-0000-0000-0000566B0000}"/>
    <cellStyle name="40 % - Akzent5 3 4 5 2 3" xfId="30131" xr:uid="{00000000-0005-0000-0000-0000576B0000}"/>
    <cellStyle name="40 % - Akzent5 3 4 5 3" xfId="13745" xr:uid="{00000000-0005-0000-0000-0000586B0000}"/>
    <cellStyle name="40 % - Akzent5 3 4 5 3 2" xfId="35552" xr:uid="{00000000-0005-0000-0000-0000596B0000}"/>
    <cellStyle name="40 % - Akzent5 3 4 5 4" xfId="24730" xr:uid="{00000000-0005-0000-0000-00005A6B0000}"/>
    <cellStyle name="40 % - Akzent5 3 4 6" xfId="13746" xr:uid="{00000000-0005-0000-0000-00005B6B0000}"/>
    <cellStyle name="40 % - Akzent5 3 4 6 2" xfId="13747" xr:uid="{00000000-0005-0000-0000-00005C6B0000}"/>
    <cellStyle name="40 % - Akzent5 3 4 6 2 2" xfId="13748" xr:uid="{00000000-0005-0000-0000-00005D6B0000}"/>
    <cellStyle name="40 % - Akzent5 3 4 6 2 2 2" xfId="41626" xr:uid="{00000000-0005-0000-0000-00005E6B0000}"/>
    <cellStyle name="40 % - Akzent5 3 4 6 2 3" xfId="30805" xr:uid="{00000000-0005-0000-0000-00005F6B0000}"/>
    <cellStyle name="40 % - Akzent5 3 4 6 3" xfId="13749" xr:uid="{00000000-0005-0000-0000-0000606B0000}"/>
    <cellStyle name="40 % - Akzent5 3 4 6 3 2" xfId="36226" xr:uid="{00000000-0005-0000-0000-0000616B0000}"/>
    <cellStyle name="40 % - Akzent5 3 4 6 4" xfId="25404" xr:uid="{00000000-0005-0000-0000-0000626B0000}"/>
    <cellStyle name="40 % - Akzent5 3 4 7" xfId="13750" xr:uid="{00000000-0005-0000-0000-0000636B0000}"/>
    <cellStyle name="40 % - Akzent5 3 4 7 2" xfId="13751" xr:uid="{00000000-0005-0000-0000-0000646B0000}"/>
    <cellStyle name="40 % - Akzent5 3 4 7 2 2" xfId="13752" xr:uid="{00000000-0005-0000-0000-0000656B0000}"/>
    <cellStyle name="40 % - Akzent5 3 4 7 2 2 2" xfId="42300" xr:uid="{00000000-0005-0000-0000-0000666B0000}"/>
    <cellStyle name="40 % - Akzent5 3 4 7 2 3" xfId="31479" xr:uid="{00000000-0005-0000-0000-0000676B0000}"/>
    <cellStyle name="40 % - Akzent5 3 4 7 3" xfId="13753" xr:uid="{00000000-0005-0000-0000-0000686B0000}"/>
    <cellStyle name="40 % - Akzent5 3 4 7 3 2" xfId="36900" xr:uid="{00000000-0005-0000-0000-0000696B0000}"/>
    <cellStyle name="40 % - Akzent5 3 4 7 4" xfId="26078" xr:uid="{00000000-0005-0000-0000-00006A6B0000}"/>
    <cellStyle name="40 % - Akzent5 3 4 8" xfId="13754" xr:uid="{00000000-0005-0000-0000-00006B6B0000}"/>
    <cellStyle name="40 % - Akzent5 3 4 8 2" xfId="13755" xr:uid="{00000000-0005-0000-0000-00006C6B0000}"/>
    <cellStyle name="40 % - Akzent5 3 4 8 2 2" xfId="13756" xr:uid="{00000000-0005-0000-0000-00006D6B0000}"/>
    <cellStyle name="40 % - Akzent5 3 4 8 2 2 2" xfId="42993" xr:uid="{00000000-0005-0000-0000-00006E6B0000}"/>
    <cellStyle name="40 % - Akzent5 3 4 8 2 3" xfId="32172" xr:uid="{00000000-0005-0000-0000-00006F6B0000}"/>
    <cellStyle name="40 % - Akzent5 3 4 8 3" xfId="13757" xr:uid="{00000000-0005-0000-0000-0000706B0000}"/>
    <cellStyle name="40 % - Akzent5 3 4 8 3 2" xfId="37592" xr:uid="{00000000-0005-0000-0000-0000716B0000}"/>
    <cellStyle name="40 % - Akzent5 3 4 8 4" xfId="26771" xr:uid="{00000000-0005-0000-0000-0000726B0000}"/>
    <cellStyle name="40 % - Akzent5 3 4 9" xfId="13758" xr:uid="{00000000-0005-0000-0000-0000736B0000}"/>
    <cellStyle name="40 % - Akzent5 3 4 9 2" xfId="13759" xr:uid="{00000000-0005-0000-0000-0000746B0000}"/>
    <cellStyle name="40 % - Akzent5 3 4 9 2 2" xfId="38268" xr:uid="{00000000-0005-0000-0000-0000756B0000}"/>
    <cellStyle name="40 % - Akzent5 3 4 9 3" xfId="27447" xr:uid="{00000000-0005-0000-0000-0000766B0000}"/>
    <cellStyle name="40 % - Akzent5 3 5" xfId="13760" xr:uid="{00000000-0005-0000-0000-0000776B0000}"/>
    <cellStyle name="40 % - Akzent5 3 5 10" xfId="13761" xr:uid="{00000000-0005-0000-0000-0000786B0000}"/>
    <cellStyle name="40 % - Akzent5 3 5 10 2" xfId="32999" xr:uid="{00000000-0005-0000-0000-0000796B0000}"/>
    <cellStyle name="40 % - Akzent5 3 5 11" xfId="22177" xr:uid="{00000000-0005-0000-0000-00007A6B0000}"/>
    <cellStyle name="40 % - Akzent5 3 5 2" xfId="13762" xr:uid="{00000000-0005-0000-0000-00007B6B0000}"/>
    <cellStyle name="40 % - Akzent5 3 5 2 2" xfId="13763" xr:uid="{00000000-0005-0000-0000-00007C6B0000}"/>
    <cellStyle name="40 % - Akzent5 3 5 2 2 2" xfId="13764" xr:uid="{00000000-0005-0000-0000-00007D6B0000}"/>
    <cellStyle name="40 % - Akzent5 3 5 2 2 2 2" xfId="39077" xr:uid="{00000000-0005-0000-0000-00007E6B0000}"/>
    <cellStyle name="40 % - Akzent5 3 5 2 2 3" xfId="28256" xr:uid="{00000000-0005-0000-0000-00007F6B0000}"/>
    <cellStyle name="40 % - Akzent5 3 5 2 3" xfId="13765" xr:uid="{00000000-0005-0000-0000-0000806B0000}"/>
    <cellStyle name="40 % - Akzent5 3 5 2 3 2" xfId="33677" xr:uid="{00000000-0005-0000-0000-0000816B0000}"/>
    <cellStyle name="40 % - Akzent5 3 5 2 4" xfId="22855" xr:uid="{00000000-0005-0000-0000-0000826B0000}"/>
    <cellStyle name="40 % - Akzent5 3 5 3" xfId="13766" xr:uid="{00000000-0005-0000-0000-0000836B0000}"/>
    <cellStyle name="40 % - Akzent5 3 5 3 2" xfId="13767" xr:uid="{00000000-0005-0000-0000-0000846B0000}"/>
    <cellStyle name="40 % - Akzent5 3 5 3 2 2" xfId="13768" xr:uid="{00000000-0005-0000-0000-0000856B0000}"/>
    <cellStyle name="40 % - Akzent5 3 5 3 2 2 2" xfId="39735" xr:uid="{00000000-0005-0000-0000-0000866B0000}"/>
    <cellStyle name="40 % - Akzent5 3 5 3 2 3" xfId="28914" xr:uid="{00000000-0005-0000-0000-0000876B0000}"/>
    <cellStyle name="40 % - Akzent5 3 5 3 3" xfId="13769" xr:uid="{00000000-0005-0000-0000-0000886B0000}"/>
    <cellStyle name="40 % - Akzent5 3 5 3 3 2" xfId="34335" xr:uid="{00000000-0005-0000-0000-0000896B0000}"/>
    <cellStyle name="40 % - Akzent5 3 5 3 4" xfId="23513" xr:uid="{00000000-0005-0000-0000-00008A6B0000}"/>
    <cellStyle name="40 % - Akzent5 3 5 4" xfId="13770" xr:uid="{00000000-0005-0000-0000-00008B6B0000}"/>
    <cellStyle name="40 % - Akzent5 3 5 4 2" xfId="13771" xr:uid="{00000000-0005-0000-0000-00008C6B0000}"/>
    <cellStyle name="40 % - Akzent5 3 5 4 2 2" xfId="13772" xr:uid="{00000000-0005-0000-0000-00008D6B0000}"/>
    <cellStyle name="40 % - Akzent5 3 5 4 2 2 2" xfId="40409" xr:uid="{00000000-0005-0000-0000-00008E6B0000}"/>
    <cellStyle name="40 % - Akzent5 3 5 4 2 3" xfId="29588" xr:uid="{00000000-0005-0000-0000-00008F6B0000}"/>
    <cellStyle name="40 % - Akzent5 3 5 4 3" xfId="13773" xr:uid="{00000000-0005-0000-0000-0000906B0000}"/>
    <cellStyle name="40 % - Akzent5 3 5 4 3 2" xfId="35009" xr:uid="{00000000-0005-0000-0000-0000916B0000}"/>
    <cellStyle name="40 % - Akzent5 3 5 4 4" xfId="24187" xr:uid="{00000000-0005-0000-0000-0000926B0000}"/>
    <cellStyle name="40 % - Akzent5 3 5 5" xfId="13774" xr:uid="{00000000-0005-0000-0000-0000936B0000}"/>
    <cellStyle name="40 % - Akzent5 3 5 5 2" xfId="13775" xr:uid="{00000000-0005-0000-0000-0000946B0000}"/>
    <cellStyle name="40 % - Akzent5 3 5 5 2 2" xfId="13776" xr:uid="{00000000-0005-0000-0000-0000956B0000}"/>
    <cellStyle name="40 % - Akzent5 3 5 5 2 2 2" xfId="41083" xr:uid="{00000000-0005-0000-0000-0000966B0000}"/>
    <cellStyle name="40 % - Akzent5 3 5 5 2 3" xfId="30262" xr:uid="{00000000-0005-0000-0000-0000976B0000}"/>
    <cellStyle name="40 % - Akzent5 3 5 5 3" xfId="13777" xr:uid="{00000000-0005-0000-0000-0000986B0000}"/>
    <cellStyle name="40 % - Akzent5 3 5 5 3 2" xfId="35683" xr:uid="{00000000-0005-0000-0000-0000996B0000}"/>
    <cellStyle name="40 % - Akzent5 3 5 5 4" xfId="24861" xr:uid="{00000000-0005-0000-0000-00009A6B0000}"/>
    <cellStyle name="40 % - Akzent5 3 5 6" xfId="13778" xr:uid="{00000000-0005-0000-0000-00009B6B0000}"/>
    <cellStyle name="40 % - Akzent5 3 5 6 2" xfId="13779" xr:uid="{00000000-0005-0000-0000-00009C6B0000}"/>
    <cellStyle name="40 % - Akzent5 3 5 6 2 2" xfId="13780" xr:uid="{00000000-0005-0000-0000-00009D6B0000}"/>
    <cellStyle name="40 % - Akzent5 3 5 6 2 2 2" xfId="41757" xr:uid="{00000000-0005-0000-0000-00009E6B0000}"/>
    <cellStyle name="40 % - Akzent5 3 5 6 2 3" xfId="30936" xr:uid="{00000000-0005-0000-0000-00009F6B0000}"/>
    <cellStyle name="40 % - Akzent5 3 5 6 3" xfId="13781" xr:uid="{00000000-0005-0000-0000-0000A06B0000}"/>
    <cellStyle name="40 % - Akzent5 3 5 6 3 2" xfId="36357" xr:uid="{00000000-0005-0000-0000-0000A16B0000}"/>
    <cellStyle name="40 % - Akzent5 3 5 6 4" xfId="25535" xr:uid="{00000000-0005-0000-0000-0000A26B0000}"/>
    <cellStyle name="40 % - Akzent5 3 5 7" xfId="13782" xr:uid="{00000000-0005-0000-0000-0000A36B0000}"/>
    <cellStyle name="40 % - Akzent5 3 5 7 2" xfId="13783" xr:uid="{00000000-0005-0000-0000-0000A46B0000}"/>
    <cellStyle name="40 % - Akzent5 3 5 7 2 2" xfId="13784" xr:uid="{00000000-0005-0000-0000-0000A56B0000}"/>
    <cellStyle name="40 % - Akzent5 3 5 7 2 2 2" xfId="42431" xr:uid="{00000000-0005-0000-0000-0000A66B0000}"/>
    <cellStyle name="40 % - Akzent5 3 5 7 2 3" xfId="31610" xr:uid="{00000000-0005-0000-0000-0000A76B0000}"/>
    <cellStyle name="40 % - Akzent5 3 5 7 3" xfId="13785" xr:uid="{00000000-0005-0000-0000-0000A86B0000}"/>
    <cellStyle name="40 % - Akzent5 3 5 7 3 2" xfId="37031" xr:uid="{00000000-0005-0000-0000-0000A96B0000}"/>
    <cellStyle name="40 % - Akzent5 3 5 7 4" xfId="26209" xr:uid="{00000000-0005-0000-0000-0000AA6B0000}"/>
    <cellStyle name="40 % - Akzent5 3 5 8" xfId="13786" xr:uid="{00000000-0005-0000-0000-0000AB6B0000}"/>
    <cellStyle name="40 % - Akzent5 3 5 8 2" xfId="13787" xr:uid="{00000000-0005-0000-0000-0000AC6B0000}"/>
    <cellStyle name="40 % - Akzent5 3 5 8 2 2" xfId="13788" xr:uid="{00000000-0005-0000-0000-0000AD6B0000}"/>
    <cellStyle name="40 % - Akzent5 3 5 8 2 2 2" xfId="43124" xr:uid="{00000000-0005-0000-0000-0000AE6B0000}"/>
    <cellStyle name="40 % - Akzent5 3 5 8 2 3" xfId="32303" xr:uid="{00000000-0005-0000-0000-0000AF6B0000}"/>
    <cellStyle name="40 % - Akzent5 3 5 8 3" xfId="13789" xr:uid="{00000000-0005-0000-0000-0000B06B0000}"/>
    <cellStyle name="40 % - Akzent5 3 5 8 3 2" xfId="37723" xr:uid="{00000000-0005-0000-0000-0000B16B0000}"/>
    <cellStyle name="40 % - Akzent5 3 5 8 4" xfId="26902" xr:uid="{00000000-0005-0000-0000-0000B26B0000}"/>
    <cellStyle name="40 % - Akzent5 3 5 9" xfId="13790" xr:uid="{00000000-0005-0000-0000-0000B36B0000}"/>
    <cellStyle name="40 % - Akzent5 3 5 9 2" xfId="13791" xr:uid="{00000000-0005-0000-0000-0000B46B0000}"/>
    <cellStyle name="40 % - Akzent5 3 5 9 2 2" xfId="38399" xr:uid="{00000000-0005-0000-0000-0000B56B0000}"/>
    <cellStyle name="40 % - Akzent5 3 5 9 3" xfId="27578" xr:uid="{00000000-0005-0000-0000-0000B66B0000}"/>
    <cellStyle name="40 % - Akzent5 3 6" xfId="13792" xr:uid="{00000000-0005-0000-0000-0000B76B0000}"/>
    <cellStyle name="40 % - Akzent5 3 6 2" xfId="13793" xr:uid="{00000000-0005-0000-0000-0000B86B0000}"/>
    <cellStyle name="40 % - Akzent5 3 6 2 2" xfId="13794" xr:uid="{00000000-0005-0000-0000-0000B96B0000}"/>
    <cellStyle name="40 % - Akzent5 3 6 2 2 2" xfId="38682" xr:uid="{00000000-0005-0000-0000-0000BA6B0000}"/>
    <cellStyle name="40 % - Akzent5 3 6 2 3" xfId="27861" xr:uid="{00000000-0005-0000-0000-0000BB6B0000}"/>
    <cellStyle name="40 % - Akzent5 3 6 3" xfId="13795" xr:uid="{00000000-0005-0000-0000-0000BC6B0000}"/>
    <cellStyle name="40 % - Akzent5 3 6 3 2" xfId="33282" xr:uid="{00000000-0005-0000-0000-0000BD6B0000}"/>
    <cellStyle name="40 % - Akzent5 3 6 4" xfId="22460" xr:uid="{00000000-0005-0000-0000-0000BE6B0000}"/>
    <cellStyle name="40 % - Akzent5 3 7" xfId="13796" xr:uid="{00000000-0005-0000-0000-0000BF6B0000}"/>
    <cellStyle name="40 % - Akzent5 3 7 2" xfId="13797" xr:uid="{00000000-0005-0000-0000-0000C06B0000}"/>
    <cellStyle name="40 % - Akzent5 3 7 2 2" xfId="13798" xr:uid="{00000000-0005-0000-0000-0000C16B0000}"/>
    <cellStyle name="40 % - Akzent5 3 7 2 2 2" xfId="39340" xr:uid="{00000000-0005-0000-0000-0000C26B0000}"/>
    <cellStyle name="40 % - Akzent5 3 7 2 3" xfId="28519" xr:uid="{00000000-0005-0000-0000-0000C36B0000}"/>
    <cellStyle name="40 % - Akzent5 3 7 3" xfId="13799" xr:uid="{00000000-0005-0000-0000-0000C46B0000}"/>
    <cellStyle name="40 % - Akzent5 3 7 3 2" xfId="33940" xr:uid="{00000000-0005-0000-0000-0000C56B0000}"/>
    <cellStyle name="40 % - Akzent5 3 7 4" xfId="23118" xr:uid="{00000000-0005-0000-0000-0000C66B0000}"/>
    <cellStyle name="40 % - Akzent5 3 8" xfId="13800" xr:uid="{00000000-0005-0000-0000-0000C76B0000}"/>
    <cellStyle name="40 % - Akzent5 3 8 2" xfId="13801" xr:uid="{00000000-0005-0000-0000-0000C86B0000}"/>
    <cellStyle name="40 % - Akzent5 3 8 2 2" xfId="13802" xr:uid="{00000000-0005-0000-0000-0000C96B0000}"/>
    <cellStyle name="40 % - Akzent5 3 8 2 2 2" xfId="40016" xr:uid="{00000000-0005-0000-0000-0000CA6B0000}"/>
    <cellStyle name="40 % - Akzent5 3 8 2 3" xfId="29195" xr:uid="{00000000-0005-0000-0000-0000CB6B0000}"/>
    <cellStyle name="40 % - Akzent5 3 8 3" xfId="13803" xr:uid="{00000000-0005-0000-0000-0000CC6B0000}"/>
    <cellStyle name="40 % - Akzent5 3 8 3 2" xfId="34616" xr:uid="{00000000-0005-0000-0000-0000CD6B0000}"/>
    <cellStyle name="40 % - Akzent5 3 8 4" xfId="23794" xr:uid="{00000000-0005-0000-0000-0000CE6B0000}"/>
    <cellStyle name="40 % - Akzent5 3 9" xfId="13804" xr:uid="{00000000-0005-0000-0000-0000CF6B0000}"/>
    <cellStyle name="40 % - Akzent5 3 9 2" xfId="13805" xr:uid="{00000000-0005-0000-0000-0000D06B0000}"/>
    <cellStyle name="40 % - Akzent5 3 9 2 2" xfId="13806" xr:uid="{00000000-0005-0000-0000-0000D16B0000}"/>
    <cellStyle name="40 % - Akzent5 3 9 2 2 2" xfId="40688" xr:uid="{00000000-0005-0000-0000-0000D26B0000}"/>
    <cellStyle name="40 % - Akzent5 3 9 2 3" xfId="29867" xr:uid="{00000000-0005-0000-0000-0000D36B0000}"/>
    <cellStyle name="40 % - Akzent5 3 9 3" xfId="13807" xr:uid="{00000000-0005-0000-0000-0000D46B0000}"/>
    <cellStyle name="40 % - Akzent5 3 9 3 2" xfId="35288" xr:uid="{00000000-0005-0000-0000-0000D56B0000}"/>
    <cellStyle name="40 % - Akzent5 3 9 4" xfId="24466" xr:uid="{00000000-0005-0000-0000-0000D66B0000}"/>
    <cellStyle name="40 % - Akzent5 4" xfId="13808" xr:uid="{00000000-0005-0000-0000-0000D76B0000}"/>
    <cellStyle name="40 % - Akzent5 4 10" xfId="13809" xr:uid="{00000000-0005-0000-0000-0000D86B0000}"/>
    <cellStyle name="40 % - Akzent5 4 10 2" xfId="13810" xr:uid="{00000000-0005-0000-0000-0000D96B0000}"/>
    <cellStyle name="40 % - Akzent5 4 10 2 2" xfId="13811" xr:uid="{00000000-0005-0000-0000-0000DA6B0000}"/>
    <cellStyle name="40 % - Akzent5 4 10 2 2 2" xfId="42068" xr:uid="{00000000-0005-0000-0000-0000DB6B0000}"/>
    <cellStyle name="40 % - Akzent5 4 10 2 3" xfId="31247" xr:uid="{00000000-0005-0000-0000-0000DC6B0000}"/>
    <cellStyle name="40 % - Akzent5 4 10 3" xfId="13812" xr:uid="{00000000-0005-0000-0000-0000DD6B0000}"/>
    <cellStyle name="40 % - Akzent5 4 10 3 2" xfId="36668" xr:uid="{00000000-0005-0000-0000-0000DE6B0000}"/>
    <cellStyle name="40 % - Akzent5 4 10 4" xfId="25846" xr:uid="{00000000-0005-0000-0000-0000DF6B0000}"/>
    <cellStyle name="40 % - Akzent5 4 11" xfId="13813" xr:uid="{00000000-0005-0000-0000-0000E06B0000}"/>
    <cellStyle name="40 % - Akzent5 4 11 2" xfId="13814" xr:uid="{00000000-0005-0000-0000-0000E16B0000}"/>
    <cellStyle name="40 % - Akzent5 4 11 2 2" xfId="13815" xr:uid="{00000000-0005-0000-0000-0000E26B0000}"/>
    <cellStyle name="40 % - Akzent5 4 11 2 2 2" xfId="42761" xr:uid="{00000000-0005-0000-0000-0000E36B0000}"/>
    <cellStyle name="40 % - Akzent5 4 11 2 3" xfId="31940" xr:uid="{00000000-0005-0000-0000-0000E46B0000}"/>
    <cellStyle name="40 % - Akzent5 4 11 3" xfId="13816" xr:uid="{00000000-0005-0000-0000-0000E56B0000}"/>
    <cellStyle name="40 % - Akzent5 4 11 3 2" xfId="37360" xr:uid="{00000000-0005-0000-0000-0000E66B0000}"/>
    <cellStyle name="40 % - Akzent5 4 11 4" xfId="26539" xr:uid="{00000000-0005-0000-0000-0000E76B0000}"/>
    <cellStyle name="40 % - Akzent5 4 12" xfId="13817" xr:uid="{00000000-0005-0000-0000-0000E86B0000}"/>
    <cellStyle name="40 % - Akzent5 4 12 2" xfId="13818" xr:uid="{00000000-0005-0000-0000-0000E96B0000}"/>
    <cellStyle name="40 % - Akzent5 4 12 2 2" xfId="38036" xr:uid="{00000000-0005-0000-0000-0000EA6B0000}"/>
    <cellStyle name="40 % - Akzent5 4 12 3" xfId="27215" xr:uid="{00000000-0005-0000-0000-0000EB6B0000}"/>
    <cellStyle name="40 % - Akzent5 4 13" xfId="13819" xr:uid="{00000000-0005-0000-0000-0000EC6B0000}"/>
    <cellStyle name="40 % - Akzent5 4 13 2" xfId="32636" xr:uid="{00000000-0005-0000-0000-0000ED6B0000}"/>
    <cellStyle name="40 % - Akzent5 4 14" xfId="21814" xr:uid="{00000000-0005-0000-0000-0000EE6B0000}"/>
    <cellStyle name="40 % - Akzent5 4 2" xfId="13820" xr:uid="{00000000-0005-0000-0000-0000EF6B0000}"/>
    <cellStyle name="40 % - Akzent5 4 2 10" xfId="13821" xr:uid="{00000000-0005-0000-0000-0000F06B0000}"/>
    <cellStyle name="40 % - Akzent5 4 2 10 2" xfId="13822" xr:uid="{00000000-0005-0000-0000-0000F16B0000}"/>
    <cellStyle name="40 % - Akzent5 4 2 10 2 2" xfId="38168" xr:uid="{00000000-0005-0000-0000-0000F26B0000}"/>
    <cellStyle name="40 % - Akzent5 4 2 10 3" xfId="27347" xr:uid="{00000000-0005-0000-0000-0000F36B0000}"/>
    <cellStyle name="40 % - Akzent5 4 2 11" xfId="13823" xr:uid="{00000000-0005-0000-0000-0000F46B0000}"/>
    <cellStyle name="40 % - Akzent5 4 2 11 2" xfId="32768" xr:uid="{00000000-0005-0000-0000-0000F56B0000}"/>
    <cellStyle name="40 % - Akzent5 4 2 12" xfId="21946" xr:uid="{00000000-0005-0000-0000-0000F66B0000}"/>
    <cellStyle name="40 % - Akzent5 4 2 2" xfId="13824" xr:uid="{00000000-0005-0000-0000-0000F76B0000}"/>
    <cellStyle name="40 % - Akzent5 4 2 2 10" xfId="13825" xr:uid="{00000000-0005-0000-0000-0000F86B0000}"/>
    <cellStyle name="40 % - Akzent5 4 2 2 10 2" xfId="33163" xr:uid="{00000000-0005-0000-0000-0000F96B0000}"/>
    <cellStyle name="40 % - Akzent5 4 2 2 11" xfId="22341" xr:uid="{00000000-0005-0000-0000-0000FA6B0000}"/>
    <cellStyle name="40 % - Akzent5 4 2 2 2" xfId="13826" xr:uid="{00000000-0005-0000-0000-0000FB6B0000}"/>
    <cellStyle name="40 % - Akzent5 4 2 2 2 2" xfId="13827" xr:uid="{00000000-0005-0000-0000-0000FC6B0000}"/>
    <cellStyle name="40 % - Akzent5 4 2 2 2 2 2" xfId="13828" xr:uid="{00000000-0005-0000-0000-0000FD6B0000}"/>
    <cellStyle name="40 % - Akzent5 4 2 2 2 2 2 2" xfId="39241" xr:uid="{00000000-0005-0000-0000-0000FE6B0000}"/>
    <cellStyle name="40 % - Akzent5 4 2 2 2 2 3" xfId="28420" xr:uid="{00000000-0005-0000-0000-0000FF6B0000}"/>
    <cellStyle name="40 % - Akzent5 4 2 2 2 3" xfId="13829" xr:uid="{00000000-0005-0000-0000-0000006C0000}"/>
    <cellStyle name="40 % - Akzent5 4 2 2 2 3 2" xfId="33841" xr:uid="{00000000-0005-0000-0000-0000016C0000}"/>
    <cellStyle name="40 % - Akzent5 4 2 2 2 4" xfId="23019" xr:uid="{00000000-0005-0000-0000-0000026C0000}"/>
    <cellStyle name="40 % - Akzent5 4 2 2 3" xfId="13830" xr:uid="{00000000-0005-0000-0000-0000036C0000}"/>
    <cellStyle name="40 % - Akzent5 4 2 2 3 2" xfId="13831" xr:uid="{00000000-0005-0000-0000-0000046C0000}"/>
    <cellStyle name="40 % - Akzent5 4 2 2 3 2 2" xfId="13832" xr:uid="{00000000-0005-0000-0000-0000056C0000}"/>
    <cellStyle name="40 % - Akzent5 4 2 2 3 2 2 2" xfId="39899" xr:uid="{00000000-0005-0000-0000-0000066C0000}"/>
    <cellStyle name="40 % - Akzent5 4 2 2 3 2 3" xfId="29078" xr:uid="{00000000-0005-0000-0000-0000076C0000}"/>
    <cellStyle name="40 % - Akzent5 4 2 2 3 3" xfId="13833" xr:uid="{00000000-0005-0000-0000-0000086C0000}"/>
    <cellStyle name="40 % - Akzent5 4 2 2 3 3 2" xfId="34499" xr:uid="{00000000-0005-0000-0000-0000096C0000}"/>
    <cellStyle name="40 % - Akzent5 4 2 2 3 4" xfId="23677" xr:uid="{00000000-0005-0000-0000-00000A6C0000}"/>
    <cellStyle name="40 % - Akzent5 4 2 2 4" xfId="13834" xr:uid="{00000000-0005-0000-0000-00000B6C0000}"/>
    <cellStyle name="40 % - Akzent5 4 2 2 4 2" xfId="13835" xr:uid="{00000000-0005-0000-0000-00000C6C0000}"/>
    <cellStyle name="40 % - Akzent5 4 2 2 4 2 2" xfId="13836" xr:uid="{00000000-0005-0000-0000-00000D6C0000}"/>
    <cellStyle name="40 % - Akzent5 4 2 2 4 2 2 2" xfId="40573" xr:uid="{00000000-0005-0000-0000-00000E6C0000}"/>
    <cellStyle name="40 % - Akzent5 4 2 2 4 2 3" xfId="29752" xr:uid="{00000000-0005-0000-0000-00000F6C0000}"/>
    <cellStyle name="40 % - Akzent5 4 2 2 4 3" xfId="13837" xr:uid="{00000000-0005-0000-0000-0000106C0000}"/>
    <cellStyle name="40 % - Akzent5 4 2 2 4 3 2" xfId="35173" xr:uid="{00000000-0005-0000-0000-0000116C0000}"/>
    <cellStyle name="40 % - Akzent5 4 2 2 4 4" xfId="24351" xr:uid="{00000000-0005-0000-0000-0000126C0000}"/>
    <cellStyle name="40 % - Akzent5 4 2 2 5" xfId="13838" xr:uid="{00000000-0005-0000-0000-0000136C0000}"/>
    <cellStyle name="40 % - Akzent5 4 2 2 5 2" xfId="13839" xr:uid="{00000000-0005-0000-0000-0000146C0000}"/>
    <cellStyle name="40 % - Akzent5 4 2 2 5 2 2" xfId="13840" xr:uid="{00000000-0005-0000-0000-0000156C0000}"/>
    <cellStyle name="40 % - Akzent5 4 2 2 5 2 2 2" xfId="41247" xr:uid="{00000000-0005-0000-0000-0000166C0000}"/>
    <cellStyle name="40 % - Akzent5 4 2 2 5 2 3" xfId="30426" xr:uid="{00000000-0005-0000-0000-0000176C0000}"/>
    <cellStyle name="40 % - Akzent5 4 2 2 5 3" xfId="13841" xr:uid="{00000000-0005-0000-0000-0000186C0000}"/>
    <cellStyle name="40 % - Akzent5 4 2 2 5 3 2" xfId="35847" xr:uid="{00000000-0005-0000-0000-0000196C0000}"/>
    <cellStyle name="40 % - Akzent5 4 2 2 5 4" xfId="25025" xr:uid="{00000000-0005-0000-0000-00001A6C0000}"/>
    <cellStyle name="40 % - Akzent5 4 2 2 6" xfId="13842" xr:uid="{00000000-0005-0000-0000-00001B6C0000}"/>
    <cellStyle name="40 % - Akzent5 4 2 2 6 2" xfId="13843" xr:uid="{00000000-0005-0000-0000-00001C6C0000}"/>
    <cellStyle name="40 % - Akzent5 4 2 2 6 2 2" xfId="13844" xr:uid="{00000000-0005-0000-0000-00001D6C0000}"/>
    <cellStyle name="40 % - Akzent5 4 2 2 6 2 2 2" xfId="41921" xr:uid="{00000000-0005-0000-0000-00001E6C0000}"/>
    <cellStyle name="40 % - Akzent5 4 2 2 6 2 3" xfId="31100" xr:uid="{00000000-0005-0000-0000-00001F6C0000}"/>
    <cellStyle name="40 % - Akzent5 4 2 2 6 3" xfId="13845" xr:uid="{00000000-0005-0000-0000-0000206C0000}"/>
    <cellStyle name="40 % - Akzent5 4 2 2 6 3 2" xfId="36521" xr:uid="{00000000-0005-0000-0000-0000216C0000}"/>
    <cellStyle name="40 % - Akzent5 4 2 2 6 4" xfId="25699" xr:uid="{00000000-0005-0000-0000-0000226C0000}"/>
    <cellStyle name="40 % - Akzent5 4 2 2 7" xfId="13846" xr:uid="{00000000-0005-0000-0000-0000236C0000}"/>
    <cellStyle name="40 % - Akzent5 4 2 2 7 2" xfId="13847" xr:uid="{00000000-0005-0000-0000-0000246C0000}"/>
    <cellStyle name="40 % - Akzent5 4 2 2 7 2 2" xfId="13848" xr:uid="{00000000-0005-0000-0000-0000256C0000}"/>
    <cellStyle name="40 % - Akzent5 4 2 2 7 2 2 2" xfId="42595" xr:uid="{00000000-0005-0000-0000-0000266C0000}"/>
    <cellStyle name="40 % - Akzent5 4 2 2 7 2 3" xfId="31774" xr:uid="{00000000-0005-0000-0000-0000276C0000}"/>
    <cellStyle name="40 % - Akzent5 4 2 2 7 3" xfId="13849" xr:uid="{00000000-0005-0000-0000-0000286C0000}"/>
    <cellStyle name="40 % - Akzent5 4 2 2 7 3 2" xfId="37195" xr:uid="{00000000-0005-0000-0000-0000296C0000}"/>
    <cellStyle name="40 % - Akzent5 4 2 2 7 4" xfId="26373" xr:uid="{00000000-0005-0000-0000-00002A6C0000}"/>
    <cellStyle name="40 % - Akzent5 4 2 2 8" xfId="13850" xr:uid="{00000000-0005-0000-0000-00002B6C0000}"/>
    <cellStyle name="40 % - Akzent5 4 2 2 8 2" xfId="13851" xr:uid="{00000000-0005-0000-0000-00002C6C0000}"/>
    <cellStyle name="40 % - Akzent5 4 2 2 8 2 2" xfId="13852" xr:uid="{00000000-0005-0000-0000-00002D6C0000}"/>
    <cellStyle name="40 % - Akzent5 4 2 2 8 2 2 2" xfId="43288" xr:uid="{00000000-0005-0000-0000-00002E6C0000}"/>
    <cellStyle name="40 % - Akzent5 4 2 2 8 2 3" xfId="32467" xr:uid="{00000000-0005-0000-0000-00002F6C0000}"/>
    <cellStyle name="40 % - Akzent5 4 2 2 8 3" xfId="13853" xr:uid="{00000000-0005-0000-0000-0000306C0000}"/>
    <cellStyle name="40 % - Akzent5 4 2 2 8 3 2" xfId="37887" xr:uid="{00000000-0005-0000-0000-0000316C0000}"/>
    <cellStyle name="40 % - Akzent5 4 2 2 8 4" xfId="27066" xr:uid="{00000000-0005-0000-0000-0000326C0000}"/>
    <cellStyle name="40 % - Akzent5 4 2 2 9" xfId="13854" xr:uid="{00000000-0005-0000-0000-0000336C0000}"/>
    <cellStyle name="40 % - Akzent5 4 2 2 9 2" xfId="13855" xr:uid="{00000000-0005-0000-0000-0000346C0000}"/>
    <cellStyle name="40 % - Akzent5 4 2 2 9 2 2" xfId="38563" xr:uid="{00000000-0005-0000-0000-0000356C0000}"/>
    <cellStyle name="40 % - Akzent5 4 2 2 9 3" xfId="27742" xr:uid="{00000000-0005-0000-0000-0000366C0000}"/>
    <cellStyle name="40 % - Akzent5 4 2 3" xfId="13856" xr:uid="{00000000-0005-0000-0000-0000376C0000}"/>
    <cellStyle name="40 % - Akzent5 4 2 3 2" xfId="13857" xr:uid="{00000000-0005-0000-0000-0000386C0000}"/>
    <cellStyle name="40 % - Akzent5 4 2 3 2 2" xfId="13858" xr:uid="{00000000-0005-0000-0000-0000396C0000}"/>
    <cellStyle name="40 % - Akzent5 4 2 3 2 2 2" xfId="38846" xr:uid="{00000000-0005-0000-0000-00003A6C0000}"/>
    <cellStyle name="40 % - Akzent5 4 2 3 2 3" xfId="28025" xr:uid="{00000000-0005-0000-0000-00003B6C0000}"/>
    <cellStyle name="40 % - Akzent5 4 2 3 3" xfId="13859" xr:uid="{00000000-0005-0000-0000-00003C6C0000}"/>
    <cellStyle name="40 % - Akzent5 4 2 3 3 2" xfId="33446" xr:uid="{00000000-0005-0000-0000-00003D6C0000}"/>
    <cellStyle name="40 % - Akzent5 4 2 3 4" xfId="22624" xr:uid="{00000000-0005-0000-0000-00003E6C0000}"/>
    <cellStyle name="40 % - Akzent5 4 2 4" xfId="13860" xr:uid="{00000000-0005-0000-0000-00003F6C0000}"/>
    <cellStyle name="40 % - Akzent5 4 2 4 2" xfId="13861" xr:uid="{00000000-0005-0000-0000-0000406C0000}"/>
    <cellStyle name="40 % - Akzent5 4 2 4 2 2" xfId="13862" xr:uid="{00000000-0005-0000-0000-0000416C0000}"/>
    <cellStyle name="40 % - Akzent5 4 2 4 2 2 2" xfId="39504" xr:uid="{00000000-0005-0000-0000-0000426C0000}"/>
    <cellStyle name="40 % - Akzent5 4 2 4 2 3" xfId="28683" xr:uid="{00000000-0005-0000-0000-0000436C0000}"/>
    <cellStyle name="40 % - Akzent5 4 2 4 3" xfId="13863" xr:uid="{00000000-0005-0000-0000-0000446C0000}"/>
    <cellStyle name="40 % - Akzent5 4 2 4 3 2" xfId="34104" xr:uid="{00000000-0005-0000-0000-0000456C0000}"/>
    <cellStyle name="40 % - Akzent5 4 2 4 4" xfId="23282" xr:uid="{00000000-0005-0000-0000-0000466C0000}"/>
    <cellStyle name="40 % - Akzent5 4 2 5" xfId="13864" xr:uid="{00000000-0005-0000-0000-0000476C0000}"/>
    <cellStyle name="40 % - Akzent5 4 2 5 2" xfId="13865" xr:uid="{00000000-0005-0000-0000-0000486C0000}"/>
    <cellStyle name="40 % - Akzent5 4 2 5 2 2" xfId="13866" xr:uid="{00000000-0005-0000-0000-0000496C0000}"/>
    <cellStyle name="40 % - Akzent5 4 2 5 2 2 2" xfId="40178" xr:uid="{00000000-0005-0000-0000-00004A6C0000}"/>
    <cellStyle name="40 % - Akzent5 4 2 5 2 3" xfId="29357" xr:uid="{00000000-0005-0000-0000-00004B6C0000}"/>
    <cellStyle name="40 % - Akzent5 4 2 5 3" xfId="13867" xr:uid="{00000000-0005-0000-0000-00004C6C0000}"/>
    <cellStyle name="40 % - Akzent5 4 2 5 3 2" xfId="34778" xr:uid="{00000000-0005-0000-0000-00004D6C0000}"/>
    <cellStyle name="40 % - Akzent5 4 2 5 4" xfId="23956" xr:uid="{00000000-0005-0000-0000-00004E6C0000}"/>
    <cellStyle name="40 % - Akzent5 4 2 6" xfId="13868" xr:uid="{00000000-0005-0000-0000-00004F6C0000}"/>
    <cellStyle name="40 % - Akzent5 4 2 6 2" xfId="13869" xr:uid="{00000000-0005-0000-0000-0000506C0000}"/>
    <cellStyle name="40 % - Akzent5 4 2 6 2 2" xfId="13870" xr:uid="{00000000-0005-0000-0000-0000516C0000}"/>
    <cellStyle name="40 % - Akzent5 4 2 6 2 2 2" xfId="40852" xr:uid="{00000000-0005-0000-0000-0000526C0000}"/>
    <cellStyle name="40 % - Akzent5 4 2 6 2 3" xfId="30031" xr:uid="{00000000-0005-0000-0000-0000536C0000}"/>
    <cellStyle name="40 % - Akzent5 4 2 6 3" xfId="13871" xr:uid="{00000000-0005-0000-0000-0000546C0000}"/>
    <cellStyle name="40 % - Akzent5 4 2 6 3 2" xfId="35452" xr:uid="{00000000-0005-0000-0000-0000556C0000}"/>
    <cellStyle name="40 % - Akzent5 4 2 6 4" xfId="24630" xr:uid="{00000000-0005-0000-0000-0000566C0000}"/>
    <cellStyle name="40 % - Akzent5 4 2 7" xfId="13872" xr:uid="{00000000-0005-0000-0000-0000576C0000}"/>
    <cellStyle name="40 % - Akzent5 4 2 7 2" xfId="13873" xr:uid="{00000000-0005-0000-0000-0000586C0000}"/>
    <cellStyle name="40 % - Akzent5 4 2 7 2 2" xfId="13874" xr:uid="{00000000-0005-0000-0000-0000596C0000}"/>
    <cellStyle name="40 % - Akzent5 4 2 7 2 2 2" xfId="41526" xr:uid="{00000000-0005-0000-0000-00005A6C0000}"/>
    <cellStyle name="40 % - Akzent5 4 2 7 2 3" xfId="30705" xr:uid="{00000000-0005-0000-0000-00005B6C0000}"/>
    <cellStyle name="40 % - Akzent5 4 2 7 3" xfId="13875" xr:uid="{00000000-0005-0000-0000-00005C6C0000}"/>
    <cellStyle name="40 % - Akzent5 4 2 7 3 2" xfId="36126" xr:uid="{00000000-0005-0000-0000-00005D6C0000}"/>
    <cellStyle name="40 % - Akzent5 4 2 7 4" xfId="25304" xr:uid="{00000000-0005-0000-0000-00005E6C0000}"/>
    <cellStyle name="40 % - Akzent5 4 2 8" xfId="13876" xr:uid="{00000000-0005-0000-0000-00005F6C0000}"/>
    <cellStyle name="40 % - Akzent5 4 2 8 2" xfId="13877" xr:uid="{00000000-0005-0000-0000-0000606C0000}"/>
    <cellStyle name="40 % - Akzent5 4 2 8 2 2" xfId="13878" xr:uid="{00000000-0005-0000-0000-0000616C0000}"/>
    <cellStyle name="40 % - Akzent5 4 2 8 2 2 2" xfId="42200" xr:uid="{00000000-0005-0000-0000-0000626C0000}"/>
    <cellStyle name="40 % - Akzent5 4 2 8 2 3" xfId="31379" xr:uid="{00000000-0005-0000-0000-0000636C0000}"/>
    <cellStyle name="40 % - Akzent5 4 2 8 3" xfId="13879" xr:uid="{00000000-0005-0000-0000-0000646C0000}"/>
    <cellStyle name="40 % - Akzent5 4 2 8 3 2" xfId="36800" xr:uid="{00000000-0005-0000-0000-0000656C0000}"/>
    <cellStyle name="40 % - Akzent5 4 2 8 4" xfId="25978" xr:uid="{00000000-0005-0000-0000-0000666C0000}"/>
    <cellStyle name="40 % - Akzent5 4 2 9" xfId="13880" xr:uid="{00000000-0005-0000-0000-0000676C0000}"/>
    <cellStyle name="40 % - Akzent5 4 2 9 2" xfId="13881" xr:uid="{00000000-0005-0000-0000-0000686C0000}"/>
    <cellStyle name="40 % - Akzent5 4 2 9 2 2" xfId="13882" xr:uid="{00000000-0005-0000-0000-0000696C0000}"/>
    <cellStyle name="40 % - Akzent5 4 2 9 2 2 2" xfId="42893" xr:uid="{00000000-0005-0000-0000-00006A6C0000}"/>
    <cellStyle name="40 % - Akzent5 4 2 9 2 3" xfId="32072" xr:uid="{00000000-0005-0000-0000-00006B6C0000}"/>
    <cellStyle name="40 % - Akzent5 4 2 9 3" xfId="13883" xr:uid="{00000000-0005-0000-0000-00006C6C0000}"/>
    <cellStyle name="40 % - Akzent5 4 2 9 3 2" xfId="37492" xr:uid="{00000000-0005-0000-0000-00006D6C0000}"/>
    <cellStyle name="40 % - Akzent5 4 2 9 4" xfId="26671" xr:uid="{00000000-0005-0000-0000-00006E6C0000}"/>
    <cellStyle name="40 % - Akzent5 4 3" xfId="13884" xr:uid="{00000000-0005-0000-0000-00006F6C0000}"/>
    <cellStyle name="40 % - Akzent5 4 3 10" xfId="13885" xr:uid="{00000000-0005-0000-0000-0000706C0000}"/>
    <cellStyle name="40 % - Akzent5 4 3 10 2" xfId="32900" xr:uid="{00000000-0005-0000-0000-0000716C0000}"/>
    <cellStyle name="40 % - Akzent5 4 3 11" xfId="22078" xr:uid="{00000000-0005-0000-0000-0000726C0000}"/>
    <cellStyle name="40 % - Akzent5 4 3 2" xfId="13886" xr:uid="{00000000-0005-0000-0000-0000736C0000}"/>
    <cellStyle name="40 % - Akzent5 4 3 2 2" xfId="13887" xr:uid="{00000000-0005-0000-0000-0000746C0000}"/>
    <cellStyle name="40 % - Akzent5 4 3 2 2 2" xfId="13888" xr:uid="{00000000-0005-0000-0000-0000756C0000}"/>
    <cellStyle name="40 % - Akzent5 4 3 2 2 2 2" xfId="38978" xr:uid="{00000000-0005-0000-0000-0000766C0000}"/>
    <cellStyle name="40 % - Akzent5 4 3 2 2 3" xfId="28157" xr:uid="{00000000-0005-0000-0000-0000776C0000}"/>
    <cellStyle name="40 % - Akzent5 4 3 2 3" xfId="13889" xr:uid="{00000000-0005-0000-0000-0000786C0000}"/>
    <cellStyle name="40 % - Akzent5 4 3 2 3 2" xfId="33578" xr:uid="{00000000-0005-0000-0000-0000796C0000}"/>
    <cellStyle name="40 % - Akzent5 4 3 2 4" xfId="22756" xr:uid="{00000000-0005-0000-0000-00007A6C0000}"/>
    <cellStyle name="40 % - Akzent5 4 3 3" xfId="13890" xr:uid="{00000000-0005-0000-0000-00007B6C0000}"/>
    <cellStyle name="40 % - Akzent5 4 3 3 2" xfId="13891" xr:uid="{00000000-0005-0000-0000-00007C6C0000}"/>
    <cellStyle name="40 % - Akzent5 4 3 3 2 2" xfId="13892" xr:uid="{00000000-0005-0000-0000-00007D6C0000}"/>
    <cellStyle name="40 % - Akzent5 4 3 3 2 2 2" xfId="39636" xr:uid="{00000000-0005-0000-0000-00007E6C0000}"/>
    <cellStyle name="40 % - Akzent5 4 3 3 2 3" xfId="28815" xr:uid="{00000000-0005-0000-0000-00007F6C0000}"/>
    <cellStyle name="40 % - Akzent5 4 3 3 3" xfId="13893" xr:uid="{00000000-0005-0000-0000-0000806C0000}"/>
    <cellStyle name="40 % - Akzent5 4 3 3 3 2" xfId="34236" xr:uid="{00000000-0005-0000-0000-0000816C0000}"/>
    <cellStyle name="40 % - Akzent5 4 3 3 4" xfId="23414" xr:uid="{00000000-0005-0000-0000-0000826C0000}"/>
    <cellStyle name="40 % - Akzent5 4 3 4" xfId="13894" xr:uid="{00000000-0005-0000-0000-0000836C0000}"/>
    <cellStyle name="40 % - Akzent5 4 3 4 2" xfId="13895" xr:uid="{00000000-0005-0000-0000-0000846C0000}"/>
    <cellStyle name="40 % - Akzent5 4 3 4 2 2" xfId="13896" xr:uid="{00000000-0005-0000-0000-0000856C0000}"/>
    <cellStyle name="40 % - Akzent5 4 3 4 2 2 2" xfId="40310" xr:uid="{00000000-0005-0000-0000-0000866C0000}"/>
    <cellStyle name="40 % - Akzent5 4 3 4 2 3" xfId="29489" xr:uid="{00000000-0005-0000-0000-0000876C0000}"/>
    <cellStyle name="40 % - Akzent5 4 3 4 3" xfId="13897" xr:uid="{00000000-0005-0000-0000-0000886C0000}"/>
    <cellStyle name="40 % - Akzent5 4 3 4 3 2" xfId="34910" xr:uid="{00000000-0005-0000-0000-0000896C0000}"/>
    <cellStyle name="40 % - Akzent5 4 3 4 4" xfId="24088" xr:uid="{00000000-0005-0000-0000-00008A6C0000}"/>
    <cellStyle name="40 % - Akzent5 4 3 5" xfId="13898" xr:uid="{00000000-0005-0000-0000-00008B6C0000}"/>
    <cellStyle name="40 % - Akzent5 4 3 5 2" xfId="13899" xr:uid="{00000000-0005-0000-0000-00008C6C0000}"/>
    <cellStyle name="40 % - Akzent5 4 3 5 2 2" xfId="13900" xr:uid="{00000000-0005-0000-0000-00008D6C0000}"/>
    <cellStyle name="40 % - Akzent5 4 3 5 2 2 2" xfId="40984" xr:uid="{00000000-0005-0000-0000-00008E6C0000}"/>
    <cellStyle name="40 % - Akzent5 4 3 5 2 3" xfId="30163" xr:uid="{00000000-0005-0000-0000-00008F6C0000}"/>
    <cellStyle name="40 % - Akzent5 4 3 5 3" xfId="13901" xr:uid="{00000000-0005-0000-0000-0000906C0000}"/>
    <cellStyle name="40 % - Akzent5 4 3 5 3 2" xfId="35584" xr:uid="{00000000-0005-0000-0000-0000916C0000}"/>
    <cellStyle name="40 % - Akzent5 4 3 5 4" xfId="24762" xr:uid="{00000000-0005-0000-0000-0000926C0000}"/>
    <cellStyle name="40 % - Akzent5 4 3 6" xfId="13902" xr:uid="{00000000-0005-0000-0000-0000936C0000}"/>
    <cellStyle name="40 % - Akzent5 4 3 6 2" xfId="13903" xr:uid="{00000000-0005-0000-0000-0000946C0000}"/>
    <cellStyle name="40 % - Akzent5 4 3 6 2 2" xfId="13904" xr:uid="{00000000-0005-0000-0000-0000956C0000}"/>
    <cellStyle name="40 % - Akzent5 4 3 6 2 2 2" xfId="41658" xr:uid="{00000000-0005-0000-0000-0000966C0000}"/>
    <cellStyle name="40 % - Akzent5 4 3 6 2 3" xfId="30837" xr:uid="{00000000-0005-0000-0000-0000976C0000}"/>
    <cellStyle name="40 % - Akzent5 4 3 6 3" xfId="13905" xr:uid="{00000000-0005-0000-0000-0000986C0000}"/>
    <cellStyle name="40 % - Akzent5 4 3 6 3 2" xfId="36258" xr:uid="{00000000-0005-0000-0000-0000996C0000}"/>
    <cellStyle name="40 % - Akzent5 4 3 6 4" xfId="25436" xr:uid="{00000000-0005-0000-0000-00009A6C0000}"/>
    <cellStyle name="40 % - Akzent5 4 3 7" xfId="13906" xr:uid="{00000000-0005-0000-0000-00009B6C0000}"/>
    <cellStyle name="40 % - Akzent5 4 3 7 2" xfId="13907" xr:uid="{00000000-0005-0000-0000-00009C6C0000}"/>
    <cellStyle name="40 % - Akzent5 4 3 7 2 2" xfId="13908" xr:uid="{00000000-0005-0000-0000-00009D6C0000}"/>
    <cellStyle name="40 % - Akzent5 4 3 7 2 2 2" xfId="42332" xr:uid="{00000000-0005-0000-0000-00009E6C0000}"/>
    <cellStyle name="40 % - Akzent5 4 3 7 2 3" xfId="31511" xr:uid="{00000000-0005-0000-0000-00009F6C0000}"/>
    <cellStyle name="40 % - Akzent5 4 3 7 3" xfId="13909" xr:uid="{00000000-0005-0000-0000-0000A06C0000}"/>
    <cellStyle name="40 % - Akzent5 4 3 7 3 2" xfId="36932" xr:uid="{00000000-0005-0000-0000-0000A16C0000}"/>
    <cellStyle name="40 % - Akzent5 4 3 7 4" xfId="26110" xr:uid="{00000000-0005-0000-0000-0000A26C0000}"/>
    <cellStyle name="40 % - Akzent5 4 3 8" xfId="13910" xr:uid="{00000000-0005-0000-0000-0000A36C0000}"/>
    <cellStyle name="40 % - Akzent5 4 3 8 2" xfId="13911" xr:uid="{00000000-0005-0000-0000-0000A46C0000}"/>
    <cellStyle name="40 % - Akzent5 4 3 8 2 2" xfId="13912" xr:uid="{00000000-0005-0000-0000-0000A56C0000}"/>
    <cellStyle name="40 % - Akzent5 4 3 8 2 2 2" xfId="43025" xr:uid="{00000000-0005-0000-0000-0000A66C0000}"/>
    <cellStyle name="40 % - Akzent5 4 3 8 2 3" xfId="32204" xr:uid="{00000000-0005-0000-0000-0000A76C0000}"/>
    <cellStyle name="40 % - Akzent5 4 3 8 3" xfId="13913" xr:uid="{00000000-0005-0000-0000-0000A86C0000}"/>
    <cellStyle name="40 % - Akzent5 4 3 8 3 2" xfId="37624" xr:uid="{00000000-0005-0000-0000-0000A96C0000}"/>
    <cellStyle name="40 % - Akzent5 4 3 8 4" xfId="26803" xr:uid="{00000000-0005-0000-0000-0000AA6C0000}"/>
    <cellStyle name="40 % - Akzent5 4 3 9" xfId="13914" xr:uid="{00000000-0005-0000-0000-0000AB6C0000}"/>
    <cellStyle name="40 % - Akzent5 4 3 9 2" xfId="13915" xr:uid="{00000000-0005-0000-0000-0000AC6C0000}"/>
    <cellStyle name="40 % - Akzent5 4 3 9 2 2" xfId="38300" xr:uid="{00000000-0005-0000-0000-0000AD6C0000}"/>
    <cellStyle name="40 % - Akzent5 4 3 9 3" xfId="27479" xr:uid="{00000000-0005-0000-0000-0000AE6C0000}"/>
    <cellStyle name="40 % - Akzent5 4 4" xfId="13916" xr:uid="{00000000-0005-0000-0000-0000AF6C0000}"/>
    <cellStyle name="40 % - Akzent5 4 4 10" xfId="13917" xr:uid="{00000000-0005-0000-0000-0000B06C0000}"/>
    <cellStyle name="40 % - Akzent5 4 4 10 2" xfId="33031" xr:uid="{00000000-0005-0000-0000-0000B16C0000}"/>
    <cellStyle name="40 % - Akzent5 4 4 11" xfId="22209" xr:uid="{00000000-0005-0000-0000-0000B26C0000}"/>
    <cellStyle name="40 % - Akzent5 4 4 2" xfId="13918" xr:uid="{00000000-0005-0000-0000-0000B36C0000}"/>
    <cellStyle name="40 % - Akzent5 4 4 2 2" xfId="13919" xr:uid="{00000000-0005-0000-0000-0000B46C0000}"/>
    <cellStyle name="40 % - Akzent5 4 4 2 2 2" xfId="13920" xr:uid="{00000000-0005-0000-0000-0000B56C0000}"/>
    <cellStyle name="40 % - Akzent5 4 4 2 2 2 2" xfId="39109" xr:uid="{00000000-0005-0000-0000-0000B66C0000}"/>
    <cellStyle name="40 % - Akzent5 4 4 2 2 3" xfId="28288" xr:uid="{00000000-0005-0000-0000-0000B76C0000}"/>
    <cellStyle name="40 % - Akzent5 4 4 2 3" xfId="13921" xr:uid="{00000000-0005-0000-0000-0000B86C0000}"/>
    <cellStyle name="40 % - Akzent5 4 4 2 3 2" xfId="33709" xr:uid="{00000000-0005-0000-0000-0000B96C0000}"/>
    <cellStyle name="40 % - Akzent5 4 4 2 4" xfId="22887" xr:uid="{00000000-0005-0000-0000-0000BA6C0000}"/>
    <cellStyle name="40 % - Akzent5 4 4 3" xfId="13922" xr:uid="{00000000-0005-0000-0000-0000BB6C0000}"/>
    <cellStyle name="40 % - Akzent5 4 4 3 2" xfId="13923" xr:uid="{00000000-0005-0000-0000-0000BC6C0000}"/>
    <cellStyle name="40 % - Akzent5 4 4 3 2 2" xfId="13924" xr:uid="{00000000-0005-0000-0000-0000BD6C0000}"/>
    <cellStyle name="40 % - Akzent5 4 4 3 2 2 2" xfId="39767" xr:uid="{00000000-0005-0000-0000-0000BE6C0000}"/>
    <cellStyle name="40 % - Akzent5 4 4 3 2 3" xfId="28946" xr:uid="{00000000-0005-0000-0000-0000BF6C0000}"/>
    <cellStyle name="40 % - Akzent5 4 4 3 3" xfId="13925" xr:uid="{00000000-0005-0000-0000-0000C06C0000}"/>
    <cellStyle name="40 % - Akzent5 4 4 3 3 2" xfId="34367" xr:uid="{00000000-0005-0000-0000-0000C16C0000}"/>
    <cellStyle name="40 % - Akzent5 4 4 3 4" xfId="23545" xr:uid="{00000000-0005-0000-0000-0000C26C0000}"/>
    <cellStyle name="40 % - Akzent5 4 4 4" xfId="13926" xr:uid="{00000000-0005-0000-0000-0000C36C0000}"/>
    <cellStyle name="40 % - Akzent5 4 4 4 2" xfId="13927" xr:uid="{00000000-0005-0000-0000-0000C46C0000}"/>
    <cellStyle name="40 % - Akzent5 4 4 4 2 2" xfId="13928" xr:uid="{00000000-0005-0000-0000-0000C56C0000}"/>
    <cellStyle name="40 % - Akzent5 4 4 4 2 2 2" xfId="40441" xr:uid="{00000000-0005-0000-0000-0000C66C0000}"/>
    <cellStyle name="40 % - Akzent5 4 4 4 2 3" xfId="29620" xr:uid="{00000000-0005-0000-0000-0000C76C0000}"/>
    <cellStyle name="40 % - Akzent5 4 4 4 3" xfId="13929" xr:uid="{00000000-0005-0000-0000-0000C86C0000}"/>
    <cellStyle name="40 % - Akzent5 4 4 4 3 2" xfId="35041" xr:uid="{00000000-0005-0000-0000-0000C96C0000}"/>
    <cellStyle name="40 % - Akzent5 4 4 4 4" xfId="24219" xr:uid="{00000000-0005-0000-0000-0000CA6C0000}"/>
    <cellStyle name="40 % - Akzent5 4 4 5" xfId="13930" xr:uid="{00000000-0005-0000-0000-0000CB6C0000}"/>
    <cellStyle name="40 % - Akzent5 4 4 5 2" xfId="13931" xr:uid="{00000000-0005-0000-0000-0000CC6C0000}"/>
    <cellStyle name="40 % - Akzent5 4 4 5 2 2" xfId="13932" xr:uid="{00000000-0005-0000-0000-0000CD6C0000}"/>
    <cellStyle name="40 % - Akzent5 4 4 5 2 2 2" xfId="41115" xr:uid="{00000000-0005-0000-0000-0000CE6C0000}"/>
    <cellStyle name="40 % - Akzent5 4 4 5 2 3" xfId="30294" xr:uid="{00000000-0005-0000-0000-0000CF6C0000}"/>
    <cellStyle name="40 % - Akzent5 4 4 5 3" xfId="13933" xr:uid="{00000000-0005-0000-0000-0000D06C0000}"/>
    <cellStyle name="40 % - Akzent5 4 4 5 3 2" xfId="35715" xr:uid="{00000000-0005-0000-0000-0000D16C0000}"/>
    <cellStyle name="40 % - Akzent5 4 4 5 4" xfId="24893" xr:uid="{00000000-0005-0000-0000-0000D26C0000}"/>
    <cellStyle name="40 % - Akzent5 4 4 6" xfId="13934" xr:uid="{00000000-0005-0000-0000-0000D36C0000}"/>
    <cellStyle name="40 % - Akzent5 4 4 6 2" xfId="13935" xr:uid="{00000000-0005-0000-0000-0000D46C0000}"/>
    <cellStyle name="40 % - Akzent5 4 4 6 2 2" xfId="13936" xr:uid="{00000000-0005-0000-0000-0000D56C0000}"/>
    <cellStyle name="40 % - Akzent5 4 4 6 2 2 2" xfId="41789" xr:uid="{00000000-0005-0000-0000-0000D66C0000}"/>
    <cellStyle name="40 % - Akzent5 4 4 6 2 3" xfId="30968" xr:uid="{00000000-0005-0000-0000-0000D76C0000}"/>
    <cellStyle name="40 % - Akzent5 4 4 6 3" xfId="13937" xr:uid="{00000000-0005-0000-0000-0000D86C0000}"/>
    <cellStyle name="40 % - Akzent5 4 4 6 3 2" xfId="36389" xr:uid="{00000000-0005-0000-0000-0000D96C0000}"/>
    <cellStyle name="40 % - Akzent5 4 4 6 4" xfId="25567" xr:uid="{00000000-0005-0000-0000-0000DA6C0000}"/>
    <cellStyle name="40 % - Akzent5 4 4 7" xfId="13938" xr:uid="{00000000-0005-0000-0000-0000DB6C0000}"/>
    <cellStyle name="40 % - Akzent5 4 4 7 2" xfId="13939" xr:uid="{00000000-0005-0000-0000-0000DC6C0000}"/>
    <cellStyle name="40 % - Akzent5 4 4 7 2 2" xfId="13940" xr:uid="{00000000-0005-0000-0000-0000DD6C0000}"/>
    <cellStyle name="40 % - Akzent5 4 4 7 2 2 2" xfId="42463" xr:uid="{00000000-0005-0000-0000-0000DE6C0000}"/>
    <cellStyle name="40 % - Akzent5 4 4 7 2 3" xfId="31642" xr:uid="{00000000-0005-0000-0000-0000DF6C0000}"/>
    <cellStyle name="40 % - Akzent5 4 4 7 3" xfId="13941" xr:uid="{00000000-0005-0000-0000-0000E06C0000}"/>
    <cellStyle name="40 % - Akzent5 4 4 7 3 2" xfId="37063" xr:uid="{00000000-0005-0000-0000-0000E16C0000}"/>
    <cellStyle name="40 % - Akzent5 4 4 7 4" xfId="26241" xr:uid="{00000000-0005-0000-0000-0000E26C0000}"/>
    <cellStyle name="40 % - Akzent5 4 4 8" xfId="13942" xr:uid="{00000000-0005-0000-0000-0000E36C0000}"/>
    <cellStyle name="40 % - Akzent5 4 4 8 2" xfId="13943" xr:uid="{00000000-0005-0000-0000-0000E46C0000}"/>
    <cellStyle name="40 % - Akzent5 4 4 8 2 2" xfId="13944" xr:uid="{00000000-0005-0000-0000-0000E56C0000}"/>
    <cellStyle name="40 % - Akzent5 4 4 8 2 2 2" xfId="43156" xr:uid="{00000000-0005-0000-0000-0000E66C0000}"/>
    <cellStyle name="40 % - Akzent5 4 4 8 2 3" xfId="32335" xr:uid="{00000000-0005-0000-0000-0000E76C0000}"/>
    <cellStyle name="40 % - Akzent5 4 4 8 3" xfId="13945" xr:uid="{00000000-0005-0000-0000-0000E86C0000}"/>
    <cellStyle name="40 % - Akzent5 4 4 8 3 2" xfId="37755" xr:uid="{00000000-0005-0000-0000-0000E96C0000}"/>
    <cellStyle name="40 % - Akzent5 4 4 8 4" xfId="26934" xr:uid="{00000000-0005-0000-0000-0000EA6C0000}"/>
    <cellStyle name="40 % - Akzent5 4 4 9" xfId="13946" xr:uid="{00000000-0005-0000-0000-0000EB6C0000}"/>
    <cellStyle name="40 % - Akzent5 4 4 9 2" xfId="13947" xr:uid="{00000000-0005-0000-0000-0000EC6C0000}"/>
    <cellStyle name="40 % - Akzent5 4 4 9 2 2" xfId="38431" xr:uid="{00000000-0005-0000-0000-0000ED6C0000}"/>
    <cellStyle name="40 % - Akzent5 4 4 9 3" xfId="27610" xr:uid="{00000000-0005-0000-0000-0000EE6C0000}"/>
    <cellStyle name="40 % - Akzent5 4 5" xfId="13948" xr:uid="{00000000-0005-0000-0000-0000EF6C0000}"/>
    <cellStyle name="40 % - Akzent5 4 5 2" xfId="13949" xr:uid="{00000000-0005-0000-0000-0000F06C0000}"/>
    <cellStyle name="40 % - Akzent5 4 5 2 2" xfId="13950" xr:uid="{00000000-0005-0000-0000-0000F16C0000}"/>
    <cellStyle name="40 % - Akzent5 4 5 2 2 2" xfId="38714" xr:uid="{00000000-0005-0000-0000-0000F26C0000}"/>
    <cellStyle name="40 % - Akzent5 4 5 2 3" xfId="27893" xr:uid="{00000000-0005-0000-0000-0000F36C0000}"/>
    <cellStyle name="40 % - Akzent5 4 5 3" xfId="13951" xr:uid="{00000000-0005-0000-0000-0000F46C0000}"/>
    <cellStyle name="40 % - Akzent5 4 5 3 2" xfId="33314" xr:uid="{00000000-0005-0000-0000-0000F56C0000}"/>
    <cellStyle name="40 % - Akzent5 4 5 4" xfId="22492" xr:uid="{00000000-0005-0000-0000-0000F66C0000}"/>
    <cellStyle name="40 % - Akzent5 4 6" xfId="13952" xr:uid="{00000000-0005-0000-0000-0000F76C0000}"/>
    <cellStyle name="40 % - Akzent5 4 6 2" xfId="13953" xr:uid="{00000000-0005-0000-0000-0000F86C0000}"/>
    <cellStyle name="40 % - Akzent5 4 6 2 2" xfId="13954" xr:uid="{00000000-0005-0000-0000-0000F96C0000}"/>
    <cellStyle name="40 % - Akzent5 4 6 2 2 2" xfId="39372" xr:uid="{00000000-0005-0000-0000-0000FA6C0000}"/>
    <cellStyle name="40 % - Akzent5 4 6 2 3" xfId="28551" xr:uid="{00000000-0005-0000-0000-0000FB6C0000}"/>
    <cellStyle name="40 % - Akzent5 4 6 3" xfId="13955" xr:uid="{00000000-0005-0000-0000-0000FC6C0000}"/>
    <cellStyle name="40 % - Akzent5 4 6 3 2" xfId="33972" xr:uid="{00000000-0005-0000-0000-0000FD6C0000}"/>
    <cellStyle name="40 % - Akzent5 4 6 4" xfId="23150" xr:uid="{00000000-0005-0000-0000-0000FE6C0000}"/>
    <cellStyle name="40 % - Akzent5 4 7" xfId="13956" xr:uid="{00000000-0005-0000-0000-0000FF6C0000}"/>
    <cellStyle name="40 % - Akzent5 4 7 2" xfId="13957" xr:uid="{00000000-0005-0000-0000-0000006D0000}"/>
    <cellStyle name="40 % - Akzent5 4 7 2 2" xfId="13958" xr:uid="{00000000-0005-0000-0000-0000016D0000}"/>
    <cellStyle name="40 % - Akzent5 4 7 2 2 2" xfId="40047" xr:uid="{00000000-0005-0000-0000-0000026D0000}"/>
    <cellStyle name="40 % - Akzent5 4 7 2 3" xfId="29226" xr:uid="{00000000-0005-0000-0000-0000036D0000}"/>
    <cellStyle name="40 % - Akzent5 4 7 3" xfId="13959" xr:uid="{00000000-0005-0000-0000-0000046D0000}"/>
    <cellStyle name="40 % - Akzent5 4 7 3 2" xfId="34647" xr:uid="{00000000-0005-0000-0000-0000056D0000}"/>
    <cellStyle name="40 % - Akzent5 4 7 4" xfId="23825" xr:uid="{00000000-0005-0000-0000-0000066D0000}"/>
    <cellStyle name="40 % - Akzent5 4 8" xfId="13960" xr:uid="{00000000-0005-0000-0000-0000076D0000}"/>
    <cellStyle name="40 % - Akzent5 4 8 2" xfId="13961" xr:uid="{00000000-0005-0000-0000-0000086D0000}"/>
    <cellStyle name="40 % - Akzent5 4 8 2 2" xfId="13962" xr:uid="{00000000-0005-0000-0000-0000096D0000}"/>
    <cellStyle name="40 % - Akzent5 4 8 2 2 2" xfId="40720" xr:uid="{00000000-0005-0000-0000-00000A6D0000}"/>
    <cellStyle name="40 % - Akzent5 4 8 2 3" xfId="29899" xr:uid="{00000000-0005-0000-0000-00000B6D0000}"/>
    <cellStyle name="40 % - Akzent5 4 8 3" xfId="13963" xr:uid="{00000000-0005-0000-0000-00000C6D0000}"/>
    <cellStyle name="40 % - Akzent5 4 8 3 2" xfId="35320" xr:uid="{00000000-0005-0000-0000-00000D6D0000}"/>
    <cellStyle name="40 % - Akzent5 4 8 4" xfId="24498" xr:uid="{00000000-0005-0000-0000-00000E6D0000}"/>
    <cellStyle name="40 % - Akzent5 4 9" xfId="13964" xr:uid="{00000000-0005-0000-0000-00000F6D0000}"/>
    <cellStyle name="40 % - Akzent5 4 9 2" xfId="13965" xr:uid="{00000000-0005-0000-0000-0000106D0000}"/>
    <cellStyle name="40 % - Akzent5 4 9 2 2" xfId="13966" xr:uid="{00000000-0005-0000-0000-0000116D0000}"/>
    <cellStyle name="40 % - Akzent5 4 9 2 2 2" xfId="41394" xr:uid="{00000000-0005-0000-0000-0000126D0000}"/>
    <cellStyle name="40 % - Akzent5 4 9 2 3" xfId="30573" xr:uid="{00000000-0005-0000-0000-0000136D0000}"/>
    <cellStyle name="40 % - Akzent5 4 9 3" xfId="13967" xr:uid="{00000000-0005-0000-0000-0000146D0000}"/>
    <cellStyle name="40 % - Akzent5 4 9 3 2" xfId="35994" xr:uid="{00000000-0005-0000-0000-0000156D0000}"/>
    <cellStyle name="40 % - Akzent5 4 9 4" xfId="25172" xr:uid="{00000000-0005-0000-0000-0000166D0000}"/>
    <cellStyle name="40 % - Akzent5 5" xfId="13968" xr:uid="{00000000-0005-0000-0000-0000176D0000}"/>
    <cellStyle name="40 % - Akzent5 5 10" xfId="13969" xr:uid="{00000000-0005-0000-0000-0000186D0000}"/>
    <cellStyle name="40 % - Akzent5 5 10 2" xfId="13970" xr:uid="{00000000-0005-0000-0000-0000196D0000}"/>
    <cellStyle name="40 % - Akzent5 5 10 2 2" xfId="38103" xr:uid="{00000000-0005-0000-0000-00001A6D0000}"/>
    <cellStyle name="40 % - Akzent5 5 10 3" xfId="27282" xr:uid="{00000000-0005-0000-0000-00001B6D0000}"/>
    <cellStyle name="40 % - Akzent5 5 11" xfId="13971" xr:uid="{00000000-0005-0000-0000-00001C6D0000}"/>
    <cellStyle name="40 % - Akzent5 5 11 2" xfId="32703" xr:uid="{00000000-0005-0000-0000-00001D6D0000}"/>
    <cellStyle name="40 % - Akzent5 5 12" xfId="21881" xr:uid="{00000000-0005-0000-0000-00001E6D0000}"/>
    <cellStyle name="40 % - Akzent5 5 2" xfId="13972" xr:uid="{00000000-0005-0000-0000-00001F6D0000}"/>
    <cellStyle name="40 % - Akzent5 5 2 10" xfId="13973" xr:uid="{00000000-0005-0000-0000-0000206D0000}"/>
    <cellStyle name="40 % - Akzent5 5 2 10 2" xfId="33098" xr:uid="{00000000-0005-0000-0000-0000216D0000}"/>
    <cellStyle name="40 % - Akzent5 5 2 11" xfId="22276" xr:uid="{00000000-0005-0000-0000-0000226D0000}"/>
    <cellStyle name="40 % - Akzent5 5 2 2" xfId="13974" xr:uid="{00000000-0005-0000-0000-0000236D0000}"/>
    <cellStyle name="40 % - Akzent5 5 2 2 2" xfId="13975" xr:uid="{00000000-0005-0000-0000-0000246D0000}"/>
    <cellStyle name="40 % - Akzent5 5 2 2 2 2" xfId="13976" xr:uid="{00000000-0005-0000-0000-0000256D0000}"/>
    <cellStyle name="40 % - Akzent5 5 2 2 2 2 2" xfId="39176" xr:uid="{00000000-0005-0000-0000-0000266D0000}"/>
    <cellStyle name="40 % - Akzent5 5 2 2 2 3" xfId="28355" xr:uid="{00000000-0005-0000-0000-0000276D0000}"/>
    <cellStyle name="40 % - Akzent5 5 2 2 3" xfId="13977" xr:uid="{00000000-0005-0000-0000-0000286D0000}"/>
    <cellStyle name="40 % - Akzent5 5 2 2 3 2" xfId="33776" xr:uid="{00000000-0005-0000-0000-0000296D0000}"/>
    <cellStyle name="40 % - Akzent5 5 2 2 4" xfId="22954" xr:uid="{00000000-0005-0000-0000-00002A6D0000}"/>
    <cellStyle name="40 % - Akzent5 5 2 3" xfId="13978" xr:uid="{00000000-0005-0000-0000-00002B6D0000}"/>
    <cellStyle name="40 % - Akzent5 5 2 3 2" xfId="13979" xr:uid="{00000000-0005-0000-0000-00002C6D0000}"/>
    <cellStyle name="40 % - Akzent5 5 2 3 2 2" xfId="13980" xr:uid="{00000000-0005-0000-0000-00002D6D0000}"/>
    <cellStyle name="40 % - Akzent5 5 2 3 2 2 2" xfId="39834" xr:uid="{00000000-0005-0000-0000-00002E6D0000}"/>
    <cellStyle name="40 % - Akzent5 5 2 3 2 3" xfId="29013" xr:uid="{00000000-0005-0000-0000-00002F6D0000}"/>
    <cellStyle name="40 % - Akzent5 5 2 3 3" xfId="13981" xr:uid="{00000000-0005-0000-0000-0000306D0000}"/>
    <cellStyle name="40 % - Akzent5 5 2 3 3 2" xfId="34434" xr:uid="{00000000-0005-0000-0000-0000316D0000}"/>
    <cellStyle name="40 % - Akzent5 5 2 3 4" xfId="23612" xr:uid="{00000000-0005-0000-0000-0000326D0000}"/>
    <cellStyle name="40 % - Akzent5 5 2 4" xfId="13982" xr:uid="{00000000-0005-0000-0000-0000336D0000}"/>
    <cellStyle name="40 % - Akzent5 5 2 4 2" xfId="13983" xr:uid="{00000000-0005-0000-0000-0000346D0000}"/>
    <cellStyle name="40 % - Akzent5 5 2 4 2 2" xfId="13984" xr:uid="{00000000-0005-0000-0000-0000356D0000}"/>
    <cellStyle name="40 % - Akzent5 5 2 4 2 2 2" xfId="40508" xr:uid="{00000000-0005-0000-0000-0000366D0000}"/>
    <cellStyle name="40 % - Akzent5 5 2 4 2 3" xfId="29687" xr:uid="{00000000-0005-0000-0000-0000376D0000}"/>
    <cellStyle name="40 % - Akzent5 5 2 4 3" xfId="13985" xr:uid="{00000000-0005-0000-0000-0000386D0000}"/>
    <cellStyle name="40 % - Akzent5 5 2 4 3 2" xfId="35108" xr:uid="{00000000-0005-0000-0000-0000396D0000}"/>
    <cellStyle name="40 % - Akzent5 5 2 4 4" xfId="24286" xr:uid="{00000000-0005-0000-0000-00003A6D0000}"/>
    <cellStyle name="40 % - Akzent5 5 2 5" xfId="13986" xr:uid="{00000000-0005-0000-0000-00003B6D0000}"/>
    <cellStyle name="40 % - Akzent5 5 2 5 2" xfId="13987" xr:uid="{00000000-0005-0000-0000-00003C6D0000}"/>
    <cellStyle name="40 % - Akzent5 5 2 5 2 2" xfId="13988" xr:uid="{00000000-0005-0000-0000-00003D6D0000}"/>
    <cellStyle name="40 % - Akzent5 5 2 5 2 2 2" xfId="41182" xr:uid="{00000000-0005-0000-0000-00003E6D0000}"/>
    <cellStyle name="40 % - Akzent5 5 2 5 2 3" xfId="30361" xr:uid="{00000000-0005-0000-0000-00003F6D0000}"/>
    <cellStyle name="40 % - Akzent5 5 2 5 3" xfId="13989" xr:uid="{00000000-0005-0000-0000-0000406D0000}"/>
    <cellStyle name="40 % - Akzent5 5 2 5 3 2" xfId="35782" xr:uid="{00000000-0005-0000-0000-0000416D0000}"/>
    <cellStyle name="40 % - Akzent5 5 2 5 4" xfId="24960" xr:uid="{00000000-0005-0000-0000-0000426D0000}"/>
    <cellStyle name="40 % - Akzent5 5 2 6" xfId="13990" xr:uid="{00000000-0005-0000-0000-0000436D0000}"/>
    <cellStyle name="40 % - Akzent5 5 2 6 2" xfId="13991" xr:uid="{00000000-0005-0000-0000-0000446D0000}"/>
    <cellStyle name="40 % - Akzent5 5 2 6 2 2" xfId="13992" xr:uid="{00000000-0005-0000-0000-0000456D0000}"/>
    <cellStyle name="40 % - Akzent5 5 2 6 2 2 2" xfId="41856" xr:uid="{00000000-0005-0000-0000-0000466D0000}"/>
    <cellStyle name="40 % - Akzent5 5 2 6 2 3" xfId="31035" xr:uid="{00000000-0005-0000-0000-0000476D0000}"/>
    <cellStyle name="40 % - Akzent5 5 2 6 3" xfId="13993" xr:uid="{00000000-0005-0000-0000-0000486D0000}"/>
    <cellStyle name="40 % - Akzent5 5 2 6 3 2" xfId="36456" xr:uid="{00000000-0005-0000-0000-0000496D0000}"/>
    <cellStyle name="40 % - Akzent5 5 2 6 4" xfId="25634" xr:uid="{00000000-0005-0000-0000-00004A6D0000}"/>
    <cellStyle name="40 % - Akzent5 5 2 7" xfId="13994" xr:uid="{00000000-0005-0000-0000-00004B6D0000}"/>
    <cellStyle name="40 % - Akzent5 5 2 7 2" xfId="13995" xr:uid="{00000000-0005-0000-0000-00004C6D0000}"/>
    <cellStyle name="40 % - Akzent5 5 2 7 2 2" xfId="13996" xr:uid="{00000000-0005-0000-0000-00004D6D0000}"/>
    <cellStyle name="40 % - Akzent5 5 2 7 2 2 2" xfId="42530" xr:uid="{00000000-0005-0000-0000-00004E6D0000}"/>
    <cellStyle name="40 % - Akzent5 5 2 7 2 3" xfId="31709" xr:uid="{00000000-0005-0000-0000-00004F6D0000}"/>
    <cellStyle name="40 % - Akzent5 5 2 7 3" xfId="13997" xr:uid="{00000000-0005-0000-0000-0000506D0000}"/>
    <cellStyle name="40 % - Akzent5 5 2 7 3 2" xfId="37130" xr:uid="{00000000-0005-0000-0000-0000516D0000}"/>
    <cellStyle name="40 % - Akzent5 5 2 7 4" xfId="26308" xr:uid="{00000000-0005-0000-0000-0000526D0000}"/>
    <cellStyle name="40 % - Akzent5 5 2 8" xfId="13998" xr:uid="{00000000-0005-0000-0000-0000536D0000}"/>
    <cellStyle name="40 % - Akzent5 5 2 8 2" xfId="13999" xr:uid="{00000000-0005-0000-0000-0000546D0000}"/>
    <cellStyle name="40 % - Akzent5 5 2 8 2 2" xfId="14000" xr:uid="{00000000-0005-0000-0000-0000556D0000}"/>
    <cellStyle name="40 % - Akzent5 5 2 8 2 2 2" xfId="43223" xr:uid="{00000000-0005-0000-0000-0000566D0000}"/>
    <cellStyle name="40 % - Akzent5 5 2 8 2 3" xfId="32402" xr:uid="{00000000-0005-0000-0000-0000576D0000}"/>
    <cellStyle name="40 % - Akzent5 5 2 8 3" xfId="14001" xr:uid="{00000000-0005-0000-0000-0000586D0000}"/>
    <cellStyle name="40 % - Akzent5 5 2 8 3 2" xfId="37822" xr:uid="{00000000-0005-0000-0000-0000596D0000}"/>
    <cellStyle name="40 % - Akzent5 5 2 8 4" xfId="27001" xr:uid="{00000000-0005-0000-0000-00005A6D0000}"/>
    <cellStyle name="40 % - Akzent5 5 2 9" xfId="14002" xr:uid="{00000000-0005-0000-0000-00005B6D0000}"/>
    <cellStyle name="40 % - Akzent5 5 2 9 2" xfId="14003" xr:uid="{00000000-0005-0000-0000-00005C6D0000}"/>
    <cellStyle name="40 % - Akzent5 5 2 9 2 2" xfId="38498" xr:uid="{00000000-0005-0000-0000-00005D6D0000}"/>
    <cellStyle name="40 % - Akzent5 5 2 9 3" xfId="27677" xr:uid="{00000000-0005-0000-0000-00005E6D0000}"/>
    <cellStyle name="40 % - Akzent5 5 3" xfId="14004" xr:uid="{00000000-0005-0000-0000-00005F6D0000}"/>
    <cellStyle name="40 % - Akzent5 5 3 2" xfId="14005" xr:uid="{00000000-0005-0000-0000-0000606D0000}"/>
    <cellStyle name="40 % - Akzent5 5 3 2 2" xfId="14006" xr:uid="{00000000-0005-0000-0000-0000616D0000}"/>
    <cellStyle name="40 % - Akzent5 5 3 2 2 2" xfId="38781" xr:uid="{00000000-0005-0000-0000-0000626D0000}"/>
    <cellStyle name="40 % - Akzent5 5 3 2 3" xfId="27960" xr:uid="{00000000-0005-0000-0000-0000636D0000}"/>
    <cellStyle name="40 % - Akzent5 5 3 3" xfId="14007" xr:uid="{00000000-0005-0000-0000-0000646D0000}"/>
    <cellStyle name="40 % - Akzent5 5 3 3 2" xfId="33381" xr:uid="{00000000-0005-0000-0000-0000656D0000}"/>
    <cellStyle name="40 % - Akzent5 5 3 4" xfId="22559" xr:uid="{00000000-0005-0000-0000-0000666D0000}"/>
    <cellStyle name="40 % - Akzent5 5 4" xfId="14008" xr:uid="{00000000-0005-0000-0000-0000676D0000}"/>
    <cellStyle name="40 % - Akzent5 5 4 2" xfId="14009" xr:uid="{00000000-0005-0000-0000-0000686D0000}"/>
    <cellStyle name="40 % - Akzent5 5 4 2 2" xfId="14010" xr:uid="{00000000-0005-0000-0000-0000696D0000}"/>
    <cellStyle name="40 % - Akzent5 5 4 2 2 2" xfId="39439" xr:uid="{00000000-0005-0000-0000-00006A6D0000}"/>
    <cellStyle name="40 % - Akzent5 5 4 2 3" xfId="28618" xr:uid="{00000000-0005-0000-0000-00006B6D0000}"/>
    <cellStyle name="40 % - Akzent5 5 4 3" xfId="14011" xr:uid="{00000000-0005-0000-0000-00006C6D0000}"/>
    <cellStyle name="40 % - Akzent5 5 4 3 2" xfId="34039" xr:uid="{00000000-0005-0000-0000-00006D6D0000}"/>
    <cellStyle name="40 % - Akzent5 5 4 4" xfId="23217" xr:uid="{00000000-0005-0000-0000-00006E6D0000}"/>
    <cellStyle name="40 % - Akzent5 5 5" xfId="14012" xr:uid="{00000000-0005-0000-0000-00006F6D0000}"/>
    <cellStyle name="40 % - Akzent5 5 5 2" xfId="14013" xr:uid="{00000000-0005-0000-0000-0000706D0000}"/>
    <cellStyle name="40 % - Akzent5 5 5 2 2" xfId="14014" xr:uid="{00000000-0005-0000-0000-0000716D0000}"/>
    <cellStyle name="40 % - Akzent5 5 5 2 2 2" xfId="40113" xr:uid="{00000000-0005-0000-0000-0000726D0000}"/>
    <cellStyle name="40 % - Akzent5 5 5 2 3" xfId="29292" xr:uid="{00000000-0005-0000-0000-0000736D0000}"/>
    <cellStyle name="40 % - Akzent5 5 5 3" xfId="14015" xr:uid="{00000000-0005-0000-0000-0000746D0000}"/>
    <cellStyle name="40 % - Akzent5 5 5 3 2" xfId="34713" xr:uid="{00000000-0005-0000-0000-0000756D0000}"/>
    <cellStyle name="40 % - Akzent5 5 5 4" xfId="23891" xr:uid="{00000000-0005-0000-0000-0000766D0000}"/>
    <cellStyle name="40 % - Akzent5 5 6" xfId="14016" xr:uid="{00000000-0005-0000-0000-0000776D0000}"/>
    <cellStyle name="40 % - Akzent5 5 6 2" xfId="14017" xr:uid="{00000000-0005-0000-0000-0000786D0000}"/>
    <cellStyle name="40 % - Akzent5 5 6 2 2" xfId="14018" xr:uid="{00000000-0005-0000-0000-0000796D0000}"/>
    <cellStyle name="40 % - Akzent5 5 6 2 2 2" xfId="40787" xr:uid="{00000000-0005-0000-0000-00007A6D0000}"/>
    <cellStyle name="40 % - Akzent5 5 6 2 3" xfId="29966" xr:uid="{00000000-0005-0000-0000-00007B6D0000}"/>
    <cellStyle name="40 % - Akzent5 5 6 3" xfId="14019" xr:uid="{00000000-0005-0000-0000-00007C6D0000}"/>
    <cellStyle name="40 % - Akzent5 5 6 3 2" xfId="35387" xr:uid="{00000000-0005-0000-0000-00007D6D0000}"/>
    <cellStyle name="40 % - Akzent5 5 6 4" xfId="24565" xr:uid="{00000000-0005-0000-0000-00007E6D0000}"/>
    <cellStyle name="40 % - Akzent5 5 7" xfId="14020" xr:uid="{00000000-0005-0000-0000-00007F6D0000}"/>
    <cellStyle name="40 % - Akzent5 5 7 2" xfId="14021" xr:uid="{00000000-0005-0000-0000-0000806D0000}"/>
    <cellStyle name="40 % - Akzent5 5 7 2 2" xfId="14022" xr:uid="{00000000-0005-0000-0000-0000816D0000}"/>
    <cellStyle name="40 % - Akzent5 5 7 2 2 2" xfId="41461" xr:uid="{00000000-0005-0000-0000-0000826D0000}"/>
    <cellStyle name="40 % - Akzent5 5 7 2 3" xfId="30640" xr:uid="{00000000-0005-0000-0000-0000836D0000}"/>
    <cellStyle name="40 % - Akzent5 5 7 3" xfId="14023" xr:uid="{00000000-0005-0000-0000-0000846D0000}"/>
    <cellStyle name="40 % - Akzent5 5 7 3 2" xfId="36061" xr:uid="{00000000-0005-0000-0000-0000856D0000}"/>
    <cellStyle name="40 % - Akzent5 5 7 4" xfId="25239" xr:uid="{00000000-0005-0000-0000-0000866D0000}"/>
    <cellStyle name="40 % - Akzent5 5 8" xfId="14024" xr:uid="{00000000-0005-0000-0000-0000876D0000}"/>
    <cellStyle name="40 % - Akzent5 5 8 2" xfId="14025" xr:uid="{00000000-0005-0000-0000-0000886D0000}"/>
    <cellStyle name="40 % - Akzent5 5 8 2 2" xfId="14026" xr:uid="{00000000-0005-0000-0000-0000896D0000}"/>
    <cellStyle name="40 % - Akzent5 5 8 2 2 2" xfId="42135" xr:uid="{00000000-0005-0000-0000-00008A6D0000}"/>
    <cellStyle name="40 % - Akzent5 5 8 2 3" xfId="31314" xr:uid="{00000000-0005-0000-0000-00008B6D0000}"/>
    <cellStyle name="40 % - Akzent5 5 8 3" xfId="14027" xr:uid="{00000000-0005-0000-0000-00008C6D0000}"/>
    <cellStyle name="40 % - Akzent5 5 8 3 2" xfId="36735" xr:uid="{00000000-0005-0000-0000-00008D6D0000}"/>
    <cellStyle name="40 % - Akzent5 5 8 4" xfId="25913" xr:uid="{00000000-0005-0000-0000-00008E6D0000}"/>
    <cellStyle name="40 % - Akzent5 5 9" xfId="14028" xr:uid="{00000000-0005-0000-0000-00008F6D0000}"/>
    <cellStyle name="40 % - Akzent5 5 9 2" xfId="14029" xr:uid="{00000000-0005-0000-0000-0000906D0000}"/>
    <cellStyle name="40 % - Akzent5 5 9 2 2" xfId="14030" xr:uid="{00000000-0005-0000-0000-0000916D0000}"/>
    <cellStyle name="40 % - Akzent5 5 9 2 2 2" xfId="42828" xr:uid="{00000000-0005-0000-0000-0000926D0000}"/>
    <cellStyle name="40 % - Akzent5 5 9 2 3" xfId="32007" xr:uid="{00000000-0005-0000-0000-0000936D0000}"/>
    <cellStyle name="40 % - Akzent5 5 9 3" xfId="14031" xr:uid="{00000000-0005-0000-0000-0000946D0000}"/>
    <cellStyle name="40 % - Akzent5 5 9 3 2" xfId="37427" xr:uid="{00000000-0005-0000-0000-0000956D0000}"/>
    <cellStyle name="40 % - Akzent5 5 9 4" xfId="26606" xr:uid="{00000000-0005-0000-0000-0000966D0000}"/>
    <cellStyle name="40 % - Akzent5 6" xfId="14032" xr:uid="{00000000-0005-0000-0000-0000976D0000}"/>
    <cellStyle name="40 % - Akzent5 6 10" xfId="14033" xr:uid="{00000000-0005-0000-0000-0000986D0000}"/>
    <cellStyle name="40 % - Akzent5 6 10 2" xfId="32835" xr:uid="{00000000-0005-0000-0000-0000996D0000}"/>
    <cellStyle name="40 % - Akzent5 6 11" xfId="22013" xr:uid="{00000000-0005-0000-0000-00009A6D0000}"/>
    <cellStyle name="40 % - Akzent5 6 2" xfId="14034" xr:uid="{00000000-0005-0000-0000-00009B6D0000}"/>
    <cellStyle name="40 % - Akzent5 6 2 2" xfId="14035" xr:uid="{00000000-0005-0000-0000-00009C6D0000}"/>
    <cellStyle name="40 % - Akzent5 6 2 2 2" xfId="14036" xr:uid="{00000000-0005-0000-0000-00009D6D0000}"/>
    <cellStyle name="40 % - Akzent5 6 2 2 2 2" xfId="38913" xr:uid="{00000000-0005-0000-0000-00009E6D0000}"/>
    <cellStyle name="40 % - Akzent5 6 2 2 3" xfId="28092" xr:uid="{00000000-0005-0000-0000-00009F6D0000}"/>
    <cellStyle name="40 % - Akzent5 6 2 3" xfId="14037" xr:uid="{00000000-0005-0000-0000-0000A06D0000}"/>
    <cellStyle name="40 % - Akzent5 6 2 3 2" xfId="33513" xr:uid="{00000000-0005-0000-0000-0000A16D0000}"/>
    <cellStyle name="40 % - Akzent5 6 2 4" xfId="22691" xr:uid="{00000000-0005-0000-0000-0000A26D0000}"/>
    <cellStyle name="40 % - Akzent5 6 3" xfId="14038" xr:uid="{00000000-0005-0000-0000-0000A36D0000}"/>
    <cellStyle name="40 % - Akzent5 6 3 2" xfId="14039" xr:uid="{00000000-0005-0000-0000-0000A46D0000}"/>
    <cellStyle name="40 % - Akzent5 6 3 2 2" xfId="14040" xr:uid="{00000000-0005-0000-0000-0000A56D0000}"/>
    <cellStyle name="40 % - Akzent5 6 3 2 2 2" xfId="39571" xr:uid="{00000000-0005-0000-0000-0000A66D0000}"/>
    <cellStyle name="40 % - Akzent5 6 3 2 3" xfId="28750" xr:uid="{00000000-0005-0000-0000-0000A76D0000}"/>
    <cellStyle name="40 % - Akzent5 6 3 3" xfId="14041" xr:uid="{00000000-0005-0000-0000-0000A86D0000}"/>
    <cellStyle name="40 % - Akzent5 6 3 3 2" xfId="34171" xr:uid="{00000000-0005-0000-0000-0000A96D0000}"/>
    <cellStyle name="40 % - Akzent5 6 3 4" xfId="23349" xr:uid="{00000000-0005-0000-0000-0000AA6D0000}"/>
    <cellStyle name="40 % - Akzent5 6 4" xfId="14042" xr:uid="{00000000-0005-0000-0000-0000AB6D0000}"/>
    <cellStyle name="40 % - Akzent5 6 4 2" xfId="14043" xr:uid="{00000000-0005-0000-0000-0000AC6D0000}"/>
    <cellStyle name="40 % - Akzent5 6 4 2 2" xfId="14044" xr:uid="{00000000-0005-0000-0000-0000AD6D0000}"/>
    <cellStyle name="40 % - Akzent5 6 4 2 2 2" xfId="40245" xr:uid="{00000000-0005-0000-0000-0000AE6D0000}"/>
    <cellStyle name="40 % - Akzent5 6 4 2 3" xfId="29424" xr:uid="{00000000-0005-0000-0000-0000AF6D0000}"/>
    <cellStyle name="40 % - Akzent5 6 4 3" xfId="14045" xr:uid="{00000000-0005-0000-0000-0000B06D0000}"/>
    <cellStyle name="40 % - Akzent5 6 4 3 2" xfId="34845" xr:uid="{00000000-0005-0000-0000-0000B16D0000}"/>
    <cellStyle name="40 % - Akzent5 6 4 4" xfId="24023" xr:uid="{00000000-0005-0000-0000-0000B26D0000}"/>
    <cellStyle name="40 % - Akzent5 6 5" xfId="14046" xr:uid="{00000000-0005-0000-0000-0000B36D0000}"/>
    <cellStyle name="40 % - Akzent5 6 5 2" xfId="14047" xr:uid="{00000000-0005-0000-0000-0000B46D0000}"/>
    <cellStyle name="40 % - Akzent5 6 5 2 2" xfId="14048" xr:uid="{00000000-0005-0000-0000-0000B56D0000}"/>
    <cellStyle name="40 % - Akzent5 6 5 2 2 2" xfId="40919" xr:uid="{00000000-0005-0000-0000-0000B66D0000}"/>
    <cellStyle name="40 % - Akzent5 6 5 2 3" xfId="30098" xr:uid="{00000000-0005-0000-0000-0000B76D0000}"/>
    <cellStyle name="40 % - Akzent5 6 5 3" xfId="14049" xr:uid="{00000000-0005-0000-0000-0000B86D0000}"/>
    <cellStyle name="40 % - Akzent5 6 5 3 2" xfId="35519" xr:uid="{00000000-0005-0000-0000-0000B96D0000}"/>
    <cellStyle name="40 % - Akzent5 6 5 4" xfId="24697" xr:uid="{00000000-0005-0000-0000-0000BA6D0000}"/>
    <cellStyle name="40 % - Akzent5 6 6" xfId="14050" xr:uid="{00000000-0005-0000-0000-0000BB6D0000}"/>
    <cellStyle name="40 % - Akzent5 6 6 2" xfId="14051" xr:uid="{00000000-0005-0000-0000-0000BC6D0000}"/>
    <cellStyle name="40 % - Akzent5 6 6 2 2" xfId="14052" xr:uid="{00000000-0005-0000-0000-0000BD6D0000}"/>
    <cellStyle name="40 % - Akzent5 6 6 2 2 2" xfId="41593" xr:uid="{00000000-0005-0000-0000-0000BE6D0000}"/>
    <cellStyle name="40 % - Akzent5 6 6 2 3" xfId="30772" xr:uid="{00000000-0005-0000-0000-0000BF6D0000}"/>
    <cellStyle name="40 % - Akzent5 6 6 3" xfId="14053" xr:uid="{00000000-0005-0000-0000-0000C06D0000}"/>
    <cellStyle name="40 % - Akzent5 6 6 3 2" xfId="36193" xr:uid="{00000000-0005-0000-0000-0000C16D0000}"/>
    <cellStyle name="40 % - Akzent5 6 6 4" xfId="25371" xr:uid="{00000000-0005-0000-0000-0000C26D0000}"/>
    <cellStyle name="40 % - Akzent5 6 7" xfId="14054" xr:uid="{00000000-0005-0000-0000-0000C36D0000}"/>
    <cellStyle name="40 % - Akzent5 6 7 2" xfId="14055" xr:uid="{00000000-0005-0000-0000-0000C46D0000}"/>
    <cellStyle name="40 % - Akzent5 6 7 2 2" xfId="14056" xr:uid="{00000000-0005-0000-0000-0000C56D0000}"/>
    <cellStyle name="40 % - Akzent5 6 7 2 2 2" xfId="42267" xr:uid="{00000000-0005-0000-0000-0000C66D0000}"/>
    <cellStyle name="40 % - Akzent5 6 7 2 3" xfId="31446" xr:uid="{00000000-0005-0000-0000-0000C76D0000}"/>
    <cellStyle name="40 % - Akzent5 6 7 3" xfId="14057" xr:uid="{00000000-0005-0000-0000-0000C86D0000}"/>
    <cellStyle name="40 % - Akzent5 6 7 3 2" xfId="36867" xr:uid="{00000000-0005-0000-0000-0000C96D0000}"/>
    <cellStyle name="40 % - Akzent5 6 7 4" xfId="26045" xr:uid="{00000000-0005-0000-0000-0000CA6D0000}"/>
    <cellStyle name="40 % - Akzent5 6 8" xfId="14058" xr:uid="{00000000-0005-0000-0000-0000CB6D0000}"/>
    <cellStyle name="40 % - Akzent5 6 8 2" xfId="14059" xr:uid="{00000000-0005-0000-0000-0000CC6D0000}"/>
    <cellStyle name="40 % - Akzent5 6 8 2 2" xfId="14060" xr:uid="{00000000-0005-0000-0000-0000CD6D0000}"/>
    <cellStyle name="40 % - Akzent5 6 8 2 2 2" xfId="42960" xr:uid="{00000000-0005-0000-0000-0000CE6D0000}"/>
    <cellStyle name="40 % - Akzent5 6 8 2 3" xfId="32139" xr:uid="{00000000-0005-0000-0000-0000CF6D0000}"/>
    <cellStyle name="40 % - Akzent5 6 8 3" xfId="14061" xr:uid="{00000000-0005-0000-0000-0000D06D0000}"/>
    <cellStyle name="40 % - Akzent5 6 8 3 2" xfId="37559" xr:uid="{00000000-0005-0000-0000-0000D16D0000}"/>
    <cellStyle name="40 % - Akzent5 6 8 4" xfId="26738" xr:uid="{00000000-0005-0000-0000-0000D26D0000}"/>
    <cellStyle name="40 % - Akzent5 6 9" xfId="14062" xr:uid="{00000000-0005-0000-0000-0000D36D0000}"/>
    <cellStyle name="40 % - Akzent5 6 9 2" xfId="14063" xr:uid="{00000000-0005-0000-0000-0000D46D0000}"/>
    <cellStyle name="40 % - Akzent5 6 9 2 2" xfId="38235" xr:uid="{00000000-0005-0000-0000-0000D56D0000}"/>
    <cellStyle name="40 % - Akzent5 6 9 3" xfId="27414" xr:uid="{00000000-0005-0000-0000-0000D66D0000}"/>
    <cellStyle name="40 % - Akzent5 7" xfId="14064" xr:uid="{00000000-0005-0000-0000-0000D76D0000}"/>
    <cellStyle name="40 % - Akzent5 7 10" xfId="14065" xr:uid="{00000000-0005-0000-0000-0000D86D0000}"/>
    <cellStyle name="40 % - Akzent5 7 10 2" xfId="32966" xr:uid="{00000000-0005-0000-0000-0000D96D0000}"/>
    <cellStyle name="40 % - Akzent5 7 11" xfId="22144" xr:uid="{00000000-0005-0000-0000-0000DA6D0000}"/>
    <cellStyle name="40 % - Akzent5 7 2" xfId="14066" xr:uid="{00000000-0005-0000-0000-0000DB6D0000}"/>
    <cellStyle name="40 % - Akzent5 7 2 2" xfId="14067" xr:uid="{00000000-0005-0000-0000-0000DC6D0000}"/>
    <cellStyle name="40 % - Akzent5 7 2 2 2" xfId="14068" xr:uid="{00000000-0005-0000-0000-0000DD6D0000}"/>
    <cellStyle name="40 % - Akzent5 7 2 2 2 2" xfId="39044" xr:uid="{00000000-0005-0000-0000-0000DE6D0000}"/>
    <cellStyle name="40 % - Akzent5 7 2 2 3" xfId="28223" xr:uid="{00000000-0005-0000-0000-0000DF6D0000}"/>
    <cellStyle name="40 % - Akzent5 7 2 3" xfId="14069" xr:uid="{00000000-0005-0000-0000-0000E06D0000}"/>
    <cellStyle name="40 % - Akzent5 7 2 3 2" xfId="33644" xr:uid="{00000000-0005-0000-0000-0000E16D0000}"/>
    <cellStyle name="40 % - Akzent5 7 2 4" xfId="22822" xr:uid="{00000000-0005-0000-0000-0000E26D0000}"/>
    <cellStyle name="40 % - Akzent5 7 3" xfId="14070" xr:uid="{00000000-0005-0000-0000-0000E36D0000}"/>
    <cellStyle name="40 % - Akzent5 7 3 2" xfId="14071" xr:uid="{00000000-0005-0000-0000-0000E46D0000}"/>
    <cellStyle name="40 % - Akzent5 7 3 2 2" xfId="14072" xr:uid="{00000000-0005-0000-0000-0000E56D0000}"/>
    <cellStyle name="40 % - Akzent5 7 3 2 2 2" xfId="39702" xr:uid="{00000000-0005-0000-0000-0000E66D0000}"/>
    <cellStyle name="40 % - Akzent5 7 3 2 3" xfId="28881" xr:uid="{00000000-0005-0000-0000-0000E76D0000}"/>
    <cellStyle name="40 % - Akzent5 7 3 3" xfId="14073" xr:uid="{00000000-0005-0000-0000-0000E86D0000}"/>
    <cellStyle name="40 % - Akzent5 7 3 3 2" xfId="34302" xr:uid="{00000000-0005-0000-0000-0000E96D0000}"/>
    <cellStyle name="40 % - Akzent5 7 3 4" xfId="23480" xr:uid="{00000000-0005-0000-0000-0000EA6D0000}"/>
    <cellStyle name="40 % - Akzent5 7 4" xfId="14074" xr:uid="{00000000-0005-0000-0000-0000EB6D0000}"/>
    <cellStyle name="40 % - Akzent5 7 4 2" xfId="14075" xr:uid="{00000000-0005-0000-0000-0000EC6D0000}"/>
    <cellStyle name="40 % - Akzent5 7 4 2 2" xfId="14076" xr:uid="{00000000-0005-0000-0000-0000ED6D0000}"/>
    <cellStyle name="40 % - Akzent5 7 4 2 2 2" xfId="40376" xr:uid="{00000000-0005-0000-0000-0000EE6D0000}"/>
    <cellStyle name="40 % - Akzent5 7 4 2 3" xfId="29555" xr:uid="{00000000-0005-0000-0000-0000EF6D0000}"/>
    <cellStyle name="40 % - Akzent5 7 4 3" xfId="14077" xr:uid="{00000000-0005-0000-0000-0000F06D0000}"/>
    <cellStyle name="40 % - Akzent5 7 4 3 2" xfId="34976" xr:uid="{00000000-0005-0000-0000-0000F16D0000}"/>
    <cellStyle name="40 % - Akzent5 7 4 4" xfId="24154" xr:uid="{00000000-0005-0000-0000-0000F26D0000}"/>
    <cellStyle name="40 % - Akzent5 7 5" xfId="14078" xr:uid="{00000000-0005-0000-0000-0000F36D0000}"/>
    <cellStyle name="40 % - Akzent5 7 5 2" xfId="14079" xr:uid="{00000000-0005-0000-0000-0000F46D0000}"/>
    <cellStyle name="40 % - Akzent5 7 5 2 2" xfId="14080" xr:uid="{00000000-0005-0000-0000-0000F56D0000}"/>
    <cellStyle name="40 % - Akzent5 7 5 2 2 2" xfId="41050" xr:uid="{00000000-0005-0000-0000-0000F66D0000}"/>
    <cellStyle name="40 % - Akzent5 7 5 2 3" xfId="30229" xr:uid="{00000000-0005-0000-0000-0000F76D0000}"/>
    <cellStyle name="40 % - Akzent5 7 5 3" xfId="14081" xr:uid="{00000000-0005-0000-0000-0000F86D0000}"/>
    <cellStyle name="40 % - Akzent5 7 5 3 2" xfId="35650" xr:uid="{00000000-0005-0000-0000-0000F96D0000}"/>
    <cellStyle name="40 % - Akzent5 7 5 4" xfId="24828" xr:uid="{00000000-0005-0000-0000-0000FA6D0000}"/>
    <cellStyle name="40 % - Akzent5 7 6" xfId="14082" xr:uid="{00000000-0005-0000-0000-0000FB6D0000}"/>
    <cellStyle name="40 % - Akzent5 7 6 2" xfId="14083" xr:uid="{00000000-0005-0000-0000-0000FC6D0000}"/>
    <cellStyle name="40 % - Akzent5 7 6 2 2" xfId="14084" xr:uid="{00000000-0005-0000-0000-0000FD6D0000}"/>
    <cellStyle name="40 % - Akzent5 7 6 2 2 2" xfId="41724" xr:uid="{00000000-0005-0000-0000-0000FE6D0000}"/>
    <cellStyle name="40 % - Akzent5 7 6 2 3" xfId="30903" xr:uid="{00000000-0005-0000-0000-0000FF6D0000}"/>
    <cellStyle name="40 % - Akzent5 7 6 3" xfId="14085" xr:uid="{00000000-0005-0000-0000-0000006E0000}"/>
    <cellStyle name="40 % - Akzent5 7 6 3 2" xfId="36324" xr:uid="{00000000-0005-0000-0000-0000016E0000}"/>
    <cellStyle name="40 % - Akzent5 7 6 4" xfId="25502" xr:uid="{00000000-0005-0000-0000-0000026E0000}"/>
    <cellStyle name="40 % - Akzent5 7 7" xfId="14086" xr:uid="{00000000-0005-0000-0000-0000036E0000}"/>
    <cellStyle name="40 % - Akzent5 7 7 2" xfId="14087" xr:uid="{00000000-0005-0000-0000-0000046E0000}"/>
    <cellStyle name="40 % - Akzent5 7 7 2 2" xfId="14088" xr:uid="{00000000-0005-0000-0000-0000056E0000}"/>
    <cellStyle name="40 % - Akzent5 7 7 2 2 2" xfId="42398" xr:uid="{00000000-0005-0000-0000-0000066E0000}"/>
    <cellStyle name="40 % - Akzent5 7 7 2 3" xfId="31577" xr:uid="{00000000-0005-0000-0000-0000076E0000}"/>
    <cellStyle name="40 % - Akzent5 7 7 3" xfId="14089" xr:uid="{00000000-0005-0000-0000-0000086E0000}"/>
    <cellStyle name="40 % - Akzent5 7 7 3 2" xfId="36998" xr:uid="{00000000-0005-0000-0000-0000096E0000}"/>
    <cellStyle name="40 % - Akzent5 7 7 4" xfId="26176" xr:uid="{00000000-0005-0000-0000-00000A6E0000}"/>
    <cellStyle name="40 % - Akzent5 7 8" xfId="14090" xr:uid="{00000000-0005-0000-0000-00000B6E0000}"/>
    <cellStyle name="40 % - Akzent5 7 8 2" xfId="14091" xr:uid="{00000000-0005-0000-0000-00000C6E0000}"/>
    <cellStyle name="40 % - Akzent5 7 8 2 2" xfId="14092" xr:uid="{00000000-0005-0000-0000-00000D6E0000}"/>
    <cellStyle name="40 % - Akzent5 7 8 2 2 2" xfId="43091" xr:uid="{00000000-0005-0000-0000-00000E6E0000}"/>
    <cellStyle name="40 % - Akzent5 7 8 2 3" xfId="32270" xr:uid="{00000000-0005-0000-0000-00000F6E0000}"/>
    <cellStyle name="40 % - Akzent5 7 8 3" xfId="14093" xr:uid="{00000000-0005-0000-0000-0000106E0000}"/>
    <cellStyle name="40 % - Akzent5 7 8 3 2" xfId="37690" xr:uid="{00000000-0005-0000-0000-0000116E0000}"/>
    <cellStyle name="40 % - Akzent5 7 8 4" xfId="26869" xr:uid="{00000000-0005-0000-0000-0000126E0000}"/>
    <cellStyle name="40 % - Akzent5 7 9" xfId="14094" xr:uid="{00000000-0005-0000-0000-0000136E0000}"/>
    <cellStyle name="40 % - Akzent5 7 9 2" xfId="14095" xr:uid="{00000000-0005-0000-0000-0000146E0000}"/>
    <cellStyle name="40 % - Akzent5 7 9 2 2" xfId="38366" xr:uid="{00000000-0005-0000-0000-0000156E0000}"/>
    <cellStyle name="40 % - Akzent5 7 9 3" xfId="27545" xr:uid="{00000000-0005-0000-0000-0000166E0000}"/>
    <cellStyle name="40 % - Akzent5 8" xfId="14096" xr:uid="{00000000-0005-0000-0000-0000176E0000}"/>
    <cellStyle name="40 % - Akzent5 8 2" xfId="14097" xr:uid="{00000000-0005-0000-0000-0000186E0000}"/>
    <cellStyle name="40 % - Akzent5 8 2 2" xfId="14098" xr:uid="{00000000-0005-0000-0000-0000196E0000}"/>
    <cellStyle name="40 % - Akzent5 8 2 2 2" xfId="38650" xr:uid="{00000000-0005-0000-0000-00001A6E0000}"/>
    <cellStyle name="40 % - Akzent5 8 2 3" xfId="27829" xr:uid="{00000000-0005-0000-0000-00001B6E0000}"/>
    <cellStyle name="40 % - Akzent5 8 3" xfId="14099" xr:uid="{00000000-0005-0000-0000-00001C6E0000}"/>
    <cellStyle name="40 % - Akzent5 8 3 2" xfId="33250" xr:uid="{00000000-0005-0000-0000-00001D6E0000}"/>
    <cellStyle name="40 % - Akzent5 8 4" xfId="22428" xr:uid="{00000000-0005-0000-0000-00001E6E0000}"/>
    <cellStyle name="40 % - Akzent5 9" xfId="14100" xr:uid="{00000000-0005-0000-0000-00001F6E0000}"/>
    <cellStyle name="40 % - Akzent5 9 2" xfId="14101" xr:uid="{00000000-0005-0000-0000-0000206E0000}"/>
    <cellStyle name="40 % - Akzent5 9 2 2" xfId="14102" xr:uid="{00000000-0005-0000-0000-0000216E0000}"/>
    <cellStyle name="40 % - Akzent5 9 2 2 2" xfId="39307" xr:uid="{00000000-0005-0000-0000-0000226E0000}"/>
    <cellStyle name="40 % - Akzent5 9 2 3" xfId="28486" xr:uid="{00000000-0005-0000-0000-0000236E0000}"/>
    <cellStyle name="40 % - Akzent5 9 3" xfId="14103" xr:uid="{00000000-0005-0000-0000-0000246E0000}"/>
    <cellStyle name="40 % - Akzent5 9 3 2" xfId="33907" xr:uid="{00000000-0005-0000-0000-0000256E0000}"/>
    <cellStyle name="40 % - Akzent5 9 4" xfId="23085" xr:uid="{00000000-0005-0000-0000-0000266E0000}"/>
    <cellStyle name="40 % - Akzent6 10" xfId="14104" xr:uid="{00000000-0005-0000-0000-0000276E0000}"/>
    <cellStyle name="40 % - Akzent6 10 2" xfId="14105" xr:uid="{00000000-0005-0000-0000-0000286E0000}"/>
    <cellStyle name="40 % - Akzent6 10 2 2" xfId="14106" xr:uid="{00000000-0005-0000-0000-0000296E0000}"/>
    <cellStyle name="40 % - Akzent6 10 2 2 2" xfId="39987" xr:uid="{00000000-0005-0000-0000-00002A6E0000}"/>
    <cellStyle name="40 % - Akzent6 10 2 3" xfId="29166" xr:uid="{00000000-0005-0000-0000-00002B6E0000}"/>
    <cellStyle name="40 % - Akzent6 10 3" xfId="14107" xr:uid="{00000000-0005-0000-0000-00002C6E0000}"/>
    <cellStyle name="40 % - Akzent6 10 3 2" xfId="34587" xr:uid="{00000000-0005-0000-0000-00002D6E0000}"/>
    <cellStyle name="40 % - Akzent6 10 4" xfId="23765" xr:uid="{00000000-0005-0000-0000-00002E6E0000}"/>
    <cellStyle name="40 % - Akzent6 11" xfId="14108" xr:uid="{00000000-0005-0000-0000-00002F6E0000}"/>
    <cellStyle name="40 % - Akzent6 11 2" xfId="14109" xr:uid="{00000000-0005-0000-0000-0000306E0000}"/>
    <cellStyle name="40 % - Akzent6 11 2 2" xfId="14110" xr:uid="{00000000-0005-0000-0000-0000316E0000}"/>
    <cellStyle name="40 % - Akzent6 11 2 2 2" xfId="40657" xr:uid="{00000000-0005-0000-0000-0000326E0000}"/>
    <cellStyle name="40 % - Akzent6 11 2 3" xfId="29836" xr:uid="{00000000-0005-0000-0000-0000336E0000}"/>
    <cellStyle name="40 % - Akzent6 11 3" xfId="14111" xr:uid="{00000000-0005-0000-0000-0000346E0000}"/>
    <cellStyle name="40 % - Akzent6 11 3 2" xfId="35257" xr:uid="{00000000-0005-0000-0000-0000356E0000}"/>
    <cellStyle name="40 % - Akzent6 11 4" xfId="24435" xr:uid="{00000000-0005-0000-0000-0000366E0000}"/>
    <cellStyle name="40 % - Akzent6 12" xfId="14112" xr:uid="{00000000-0005-0000-0000-0000376E0000}"/>
    <cellStyle name="40 % - Akzent6 12 2" xfId="14113" xr:uid="{00000000-0005-0000-0000-0000386E0000}"/>
    <cellStyle name="40 % - Akzent6 12 2 2" xfId="14114" xr:uid="{00000000-0005-0000-0000-0000396E0000}"/>
    <cellStyle name="40 % - Akzent6 12 2 2 2" xfId="41331" xr:uid="{00000000-0005-0000-0000-00003A6E0000}"/>
    <cellStyle name="40 % - Akzent6 12 2 3" xfId="30510" xr:uid="{00000000-0005-0000-0000-00003B6E0000}"/>
    <cellStyle name="40 % - Akzent6 12 3" xfId="14115" xr:uid="{00000000-0005-0000-0000-00003C6E0000}"/>
    <cellStyle name="40 % - Akzent6 12 3 2" xfId="35931" xr:uid="{00000000-0005-0000-0000-00003D6E0000}"/>
    <cellStyle name="40 % - Akzent6 12 4" xfId="25109" xr:uid="{00000000-0005-0000-0000-00003E6E0000}"/>
    <cellStyle name="40 % - Akzent6 13" xfId="14116" xr:uid="{00000000-0005-0000-0000-00003F6E0000}"/>
    <cellStyle name="40 % - Akzent6 13 2" xfId="14117" xr:uid="{00000000-0005-0000-0000-0000406E0000}"/>
    <cellStyle name="40 % - Akzent6 13 2 2" xfId="14118" xr:uid="{00000000-0005-0000-0000-0000416E0000}"/>
    <cellStyle name="40 % - Akzent6 13 2 2 2" xfId="42005" xr:uid="{00000000-0005-0000-0000-0000426E0000}"/>
    <cellStyle name="40 % - Akzent6 13 2 3" xfId="31184" xr:uid="{00000000-0005-0000-0000-0000436E0000}"/>
    <cellStyle name="40 % - Akzent6 13 3" xfId="14119" xr:uid="{00000000-0005-0000-0000-0000446E0000}"/>
    <cellStyle name="40 % - Akzent6 13 3 2" xfId="36605" xr:uid="{00000000-0005-0000-0000-0000456E0000}"/>
    <cellStyle name="40 % - Akzent6 13 4" xfId="25783" xr:uid="{00000000-0005-0000-0000-0000466E0000}"/>
    <cellStyle name="40 % - Akzent6 14" xfId="14120" xr:uid="{00000000-0005-0000-0000-0000476E0000}"/>
    <cellStyle name="40 % - Akzent6 14 2" xfId="14121" xr:uid="{00000000-0005-0000-0000-0000486E0000}"/>
    <cellStyle name="40 % - Akzent6 14 2 2" xfId="14122" xr:uid="{00000000-0005-0000-0000-0000496E0000}"/>
    <cellStyle name="40 % - Akzent6 14 2 2 2" xfId="42698" xr:uid="{00000000-0005-0000-0000-00004A6E0000}"/>
    <cellStyle name="40 % - Akzent6 14 2 3" xfId="31877" xr:uid="{00000000-0005-0000-0000-00004B6E0000}"/>
    <cellStyle name="40 % - Akzent6 14 3" xfId="14123" xr:uid="{00000000-0005-0000-0000-00004C6E0000}"/>
    <cellStyle name="40 % - Akzent6 14 3 2" xfId="37297" xr:uid="{00000000-0005-0000-0000-00004D6E0000}"/>
    <cellStyle name="40 % - Akzent6 14 4" xfId="26476" xr:uid="{00000000-0005-0000-0000-00004E6E0000}"/>
    <cellStyle name="40 % - Akzent6 15" xfId="14124" xr:uid="{00000000-0005-0000-0000-00004F6E0000}"/>
    <cellStyle name="40 % - Akzent6 15 2" xfId="14125" xr:uid="{00000000-0005-0000-0000-0000506E0000}"/>
    <cellStyle name="40 % - Akzent6 15 2 2" xfId="37973" xr:uid="{00000000-0005-0000-0000-0000516E0000}"/>
    <cellStyle name="40 % - Akzent6 15 3" xfId="27152" xr:uid="{00000000-0005-0000-0000-0000526E0000}"/>
    <cellStyle name="40 % - Akzent6 16" xfId="14126" xr:uid="{00000000-0005-0000-0000-0000536E0000}"/>
    <cellStyle name="40 % - Akzent6 16 2" xfId="14127" xr:uid="{00000000-0005-0000-0000-0000546E0000}"/>
    <cellStyle name="40 % - Akzent6 16 2 2" xfId="43376" xr:uid="{00000000-0005-0000-0000-0000556E0000}"/>
    <cellStyle name="40 % - Akzent6 16 3" xfId="32556" xr:uid="{00000000-0005-0000-0000-0000566E0000}"/>
    <cellStyle name="40 % - Akzent6 17" xfId="14128" xr:uid="{00000000-0005-0000-0000-0000576E0000}"/>
    <cellStyle name="40 % - Akzent6 17 2" xfId="32572" xr:uid="{00000000-0005-0000-0000-0000586E0000}"/>
    <cellStyle name="40 % - Akzent6 18" xfId="14129" xr:uid="{00000000-0005-0000-0000-0000596E0000}"/>
    <cellStyle name="40 % - Akzent6 2" xfId="14130" xr:uid="{00000000-0005-0000-0000-00005A6E0000}"/>
    <cellStyle name="40 % - Akzent6 2 10" xfId="14131" xr:uid="{00000000-0005-0000-0000-00005B6E0000}"/>
    <cellStyle name="40 % - Akzent6 2 10 2" xfId="14132" xr:uid="{00000000-0005-0000-0000-00005C6E0000}"/>
    <cellStyle name="40 % - Akzent6 2 10 2 2" xfId="14133" xr:uid="{00000000-0005-0000-0000-00005D6E0000}"/>
    <cellStyle name="40 % - Akzent6 2 10 2 2 2" xfId="40676" xr:uid="{00000000-0005-0000-0000-00005E6E0000}"/>
    <cellStyle name="40 % - Akzent6 2 10 2 3" xfId="29855" xr:uid="{00000000-0005-0000-0000-00005F6E0000}"/>
    <cellStyle name="40 % - Akzent6 2 10 3" xfId="14134" xr:uid="{00000000-0005-0000-0000-0000606E0000}"/>
    <cellStyle name="40 % - Akzent6 2 10 3 2" xfId="35276" xr:uid="{00000000-0005-0000-0000-0000616E0000}"/>
    <cellStyle name="40 % - Akzent6 2 10 4" xfId="24454" xr:uid="{00000000-0005-0000-0000-0000626E0000}"/>
    <cellStyle name="40 % - Akzent6 2 11" xfId="14135" xr:uid="{00000000-0005-0000-0000-0000636E0000}"/>
    <cellStyle name="40 % - Akzent6 2 11 2" xfId="14136" xr:uid="{00000000-0005-0000-0000-0000646E0000}"/>
    <cellStyle name="40 % - Akzent6 2 11 2 2" xfId="14137" xr:uid="{00000000-0005-0000-0000-0000656E0000}"/>
    <cellStyle name="40 % - Akzent6 2 11 2 2 2" xfId="41350" xr:uid="{00000000-0005-0000-0000-0000666E0000}"/>
    <cellStyle name="40 % - Akzent6 2 11 2 3" xfId="30529" xr:uid="{00000000-0005-0000-0000-0000676E0000}"/>
    <cellStyle name="40 % - Akzent6 2 11 3" xfId="14138" xr:uid="{00000000-0005-0000-0000-0000686E0000}"/>
    <cellStyle name="40 % - Akzent6 2 11 3 2" xfId="35950" xr:uid="{00000000-0005-0000-0000-0000696E0000}"/>
    <cellStyle name="40 % - Akzent6 2 11 4" xfId="25128" xr:uid="{00000000-0005-0000-0000-00006A6E0000}"/>
    <cellStyle name="40 % - Akzent6 2 12" xfId="14139" xr:uid="{00000000-0005-0000-0000-00006B6E0000}"/>
    <cellStyle name="40 % - Akzent6 2 12 2" xfId="14140" xr:uid="{00000000-0005-0000-0000-00006C6E0000}"/>
    <cellStyle name="40 % - Akzent6 2 12 2 2" xfId="14141" xr:uid="{00000000-0005-0000-0000-00006D6E0000}"/>
    <cellStyle name="40 % - Akzent6 2 12 2 2 2" xfId="42024" xr:uid="{00000000-0005-0000-0000-00006E6E0000}"/>
    <cellStyle name="40 % - Akzent6 2 12 2 3" xfId="31203" xr:uid="{00000000-0005-0000-0000-00006F6E0000}"/>
    <cellStyle name="40 % - Akzent6 2 12 3" xfId="14142" xr:uid="{00000000-0005-0000-0000-0000706E0000}"/>
    <cellStyle name="40 % - Akzent6 2 12 3 2" xfId="36624" xr:uid="{00000000-0005-0000-0000-0000716E0000}"/>
    <cellStyle name="40 % - Akzent6 2 12 4" xfId="25802" xr:uid="{00000000-0005-0000-0000-0000726E0000}"/>
    <cellStyle name="40 % - Akzent6 2 13" xfId="14143" xr:uid="{00000000-0005-0000-0000-0000736E0000}"/>
    <cellStyle name="40 % - Akzent6 2 13 2" xfId="14144" xr:uid="{00000000-0005-0000-0000-0000746E0000}"/>
    <cellStyle name="40 % - Akzent6 2 13 2 2" xfId="14145" xr:uid="{00000000-0005-0000-0000-0000756E0000}"/>
    <cellStyle name="40 % - Akzent6 2 13 2 2 2" xfId="42717" xr:uid="{00000000-0005-0000-0000-0000766E0000}"/>
    <cellStyle name="40 % - Akzent6 2 13 2 3" xfId="31896" xr:uid="{00000000-0005-0000-0000-0000776E0000}"/>
    <cellStyle name="40 % - Akzent6 2 13 3" xfId="14146" xr:uid="{00000000-0005-0000-0000-0000786E0000}"/>
    <cellStyle name="40 % - Akzent6 2 13 3 2" xfId="37316" xr:uid="{00000000-0005-0000-0000-0000796E0000}"/>
    <cellStyle name="40 % - Akzent6 2 13 4" xfId="26495" xr:uid="{00000000-0005-0000-0000-00007A6E0000}"/>
    <cellStyle name="40 % - Akzent6 2 14" xfId="14147" xr:uid="{00000000-0005-0000-0000-00007B6E0000}"/>
    <cellStyle name="40 % - Akzent6 2 14 2" xfId="14148" xr:uid="{00000000-0005-0000-0000-00007C6E0000}"/>
    <cellStyle name="40 % - Akzent6 2 14 2 2" xfId="37992" xr:uid="{00000000-0005-0000-0000-00007D6E0000}"/>
    <cellStyle name="40 % - Akzent6 2 14 3" xfId="27171" xr:uid="{00000000-0005-0000-0000-00007E6E0000}"/>
    <cellStyle name="40 % - Akzent6 2 15" xfId="14149" xr:uid="{00000000-0005-0000-0000-00007F6E0000}"/>
    <cellStyle name="40 % - Akzent6 2 15 2" xfId="32592" xr:uid="{00000000-0005-0000-0000-0000806E0000}"/>
    <cellStyle name="40 % - Akzent6 2 16" xfId="21770" xr:uid="{00000000-0005-0000-0000-0000816E0000}"/>
    <cellStyle name="40 % - Akzent6 2 2" xfId="14150" xr:uid="{00000000-0005-0000-0000-0000826E0000}"/>
    <cellStyle name="40 % - Akzent6 2 2 10" xfId="14151" xr:uid="{00000000-0005-0000-0000-0000836E0000}"/>
    <cellStyle name="40 % - Akzent6 2 2 10 2" xfId="14152" xr:uid="{00000000-0005-0000-0000-0000846E0000}"/>
    <cellStyle name="40 % - Akzent6 2 2 10 2 2" xfId="14153" xr:uid="{00000000-0005-0000-0000-0000856E0000}"/>
    <cellStyle name="40 % - Akzent6 2 2 10 2 2 2" xfId="41383" xr:uid="{00000000-0005-0000-0000-0000866E0000}"/>
    <cellStyle name="40 % - Akzent6 2 2 10 2 3" xfId="30562" xr:uid="{00000000-0005-0000-0000-0000876E0000}"/>
    <cellStyle name="40 % - Akzent6 2 2 10 3" xfId="14154" xr:uid="{00000000-0005-0000-0000-0000886E0000}"/>
    <cellStyle name="40 % - Akzent6 2 2 10 3 2" xfId="35983" xr:uid="{00000000-0005-0000-0000-0000896E0000}"/>
    <cellStyle name="40 % - Akzent6 2 2 10 4" xfId="25161" xr:uid="{00000000-0005-0000-0000-00008A6E0000}"/>
    <cellStyle name="40 % - Akzent6 2 2 11" xfId="14155" xr:uid="{00000000-0005-0000-0000-00008B6E0000}"/>
    <cellStyle name="40 % - Akzent6 2 2 11 2" xfId="14156" xr:uid="{00000000-0005-0000-0000-00008C6E0000}"/>
    <cellStyle name="40 % - Akzent6 2 2 11 2 2" xfId="14157" xr:uid="{00000000-0005-0000-0000-00008D6E0000}"/>
    <cellStyle name="40 % - Akzent6 2 2 11 2 2 2" xfId="42057" xr:uid="{00000000-0005-0000-0000-00008E6E0000}"/>
    <cellStyle name="40 % - Akzent6 2 2 11 2 3" xfId="31236" xr:uid="{00000000-0005-0000-0000-00008F6E0000}"/>
    <cellStyle name="40 % - Akzent6 2 2 11 3" xfId="14158" xr:uid="{00000000-0005-0000-0000-0000906E0000}"/>
    <cellStyle name="40 % - Akzent6 2 2 11 3 2" xfId="36657" xr:uid="{00000000-0005-0000-0000-0000916E0000}"/>
    <cellStyle name="40 % - Akzent6 2 2 11 4" xfId="25835" xr:uid="{00000000-0005-0000-0000-0000926E0000}"/>
    <cellStyle name="40 % - Akzent6 2 2 12" xfId="14159" xr:uid="{00000000-0005-0000-0000-0000936E0000}"/>
    <cellStyle name="40 % - Akzent6 2 2 12 2" xfId="14160" xr:uid="{00000000-0005-0000-0000-0000946E0000}"/>
    <cellStyle name="40 % - Akzent6 2 2 12 2 2" xfId="14161" xr:uid="{00000000-0005-0000-0000-0000956E0000}"/>
    <cellStyle name="40 % - Akzent6 2 2 12 2 2 2" xfId="42750" xr:uid="{00000000-0005-0000-0000-0000966E0000}"/>
    <cellStyle name="40 % - Akzent6 2 2 12 2 3" xfId="31929" xr:uid="{00000000-0005-0000-0000-0000976E0000}"/>
    <cellStyle name="40 % - Akzent6 2 2 12 3" xfId="14162" xr:uid="{00000000-0005-0000-0000-0000986E0000}"/>
    <cellStyle name="40 % - Akzent6 2 2 12 3 2" xfId="37349" xr:uid="{00000000-0005-0000-0000-0000996E0000}"/>
    <cellStyle name="40 % - Akzent6 2 2 12 4" xfId="26528" xr:uid="{00000000-0005-0000-0000-00009A6E0000}"/>
    <cellStyle name="40 % - Akzent6 2 2 13" xfId="14163" xr:uid="{00000000-0005-0000-0000-00009B6E0000}"/>
    <cellStyle name="40 % - Akzent6 2 2 13 2" xfId="14164" xr:uid="{00000000-0005-0000-0000-00009C6E0000}"/>
    <cellStyle name="40 % - Akzent6 2 2 13 2 2" xfId="38025" xr:uid="{00000000-0005-0000-0000-00009D6E0000}"/>
    <cellStyle name="40 % - Akzent6 2 2 13 3" xfId="27204" xr:uid="{00000000-0005-0000-0000-00009E6E0000}"/>
    <cellStyle name="40 % - Akzent6 2 2 14" xfId="14165" xr:uid="{00000000-0005-0000-0000-00009F6E0000}"/>
    <cellStyle name="40 % - Akzent6 2 2 14 2" xfId="32625" xr:uid="{00000000-0005-0000-0000-0000A06E0000}"/>
    <cellStyle name="40 % - Akzent6 2 2 15" xfId="21803" xr:uid="{00000000-0005-0000-0000-0000A16E0000}"/>
    <cellStyle name="40 % - Akzent6 2 2 2" xfId="14166" xr:uid="{00000000-0005-0000-0000-0000A26E0000}"/>
    <cellStyle name="40 % - Akzent6 2 2 2 10" xfId="14167" xr:uid="{00000000-0005-0000-0000-0000A36E0000}"/>
    <cellStyle name="40 % - Akzent6 2 2 2 10 2" xfId="14168" xr:uid="{00000000-0005-0000-0000-0000A46E0000}"/>
    <cellStyle name="40 % - Akzent6 2 2 2 10 2 2" xfId="14169" xr:uid="{00000000-0005-0000-0000-0000A56E0000}"/>
    <cellStyle name="40 % - Akzent6 2 2 2 10 2 2 2" xfId="42122" xr:uid="{00000000-0005-0000-0000-0000A66E0000}"/>
    <cellStyle name="40 % - Akzent6 2 2 2 10 2 3" xfId="31301" xr:uid="{00000000-0005-0000-0000-0000A76E0000}"/>
    <cellStyle name="40 % - Akzent6 2 2 2 10 3" xfId="14170" xr:uid="{00000000-0005-0000-0000-0000A86E0000}"/>
    <cellStyle name="40 % - Akzent6 2 2 2 10 3 2" xfId="36722" xr:uid="{00000000-0005-0000-0000-0000A96E0000}"/>
    <cellStyle name="40 % - Akzent6 2 2 2 10 4" xfId="25900" xr:uid="{00000000-0005-0000-0000-0000AA6E0000}"/>
    <cellStyle name="40 % - Akzent6 2 2 2 11" xfId="14171" xr:uid="{00000000-0005-0000-0000-0000AB6E0000}"/>
    <cellStyle name="40 % - Akzent6 2 2 2 11 2" xfId="14172" xr:uid="{00000000-0005-0000-0000-0000AC6E0000}"/>
    <cellStyle name="40 % - Akzent6 2 2 2 11 2 2" xfId="14173" xr:uid="{00000000-0005-0000-0000-0000AD6E0000}"/>
    <cellStyle name="40 % - Akzent6 2 2 2 11 2 2 2" xfId="42815" xr:uid="{00000000-0005-0000-0000-0000AE6E0000}"/>
    <cellStyle name="40 % - Akzent6 2 2 2 11 2 3" xfId="31994" xr:uid="{00000000-0005-0000-0000-0000AF6E0000}"/>
    <cellStyle name="40 % - Akzent6 2 2 2 11 3" xfId="14174" xr:uid="{00000000-0005-0000-0000-0000B06E0000}"/>
    <cellStyle name="40 % - Akzent6 2 2 2 11 3 2" xfId="37414" xr:uid="{00000000-0005-0000-0000-0000B16E0000}"/>
    <cellStyle name="40 % - Akzent6 2 2 2 11 4" xfId="26593" xr:uid="{00000000-0005-0000-0000-0000B26E0000}"/>
    <cellStyle name="40 % - Akzent6 2 2 2 12" xfId="14175" xr:uid="{00000000-0005-0000-0000-0000B36E0000}"/>
    <cellStyle name="40 % - Akzent6 2 2 2 12 2" xfId="14176" xr:uid="{00000000-0005-0000-0000-0000B46E0000}"/>
    <cellStyle name="40 % - Akzent6 2 2 2 12 2 2" xfId="38090" xr:uid="{00000000-0005-0000-0000-0000B56E0000}"/>
    <cellStyle name="40 % - Akzent6 2 2 2 12 3" xfId="27269" xr:uid="{00000000-0005-0000-0000-0000B66E0000}"/>
    <cellStyle name="40 % - Akzent6 2 2 2 13" xfId="14177" xr:uid="{00000000-0005-0000-0000-0000B76E0000}"/>
    <cellStyle name="40 % - Akzent6 2 2 2 13 2" xfId="32690" xr:uid="{00000000-0005-0000-0000-0000B86E0000}"/>
    <cellStyle name="40 % - Akzent6 2 2 2 14" xfId="21868" xr:uid="{00000000-0005-0000-0000-0000B96E0000}"/>
    <cellStyle name="40 % - Akzent6 2 2 2 2" xfId="14178" xr:uid="{00000000-0005-0000-0000-0000BA6E0000}"/>
    <cellStyle name="40 % - Akzent6 2 2 2 2 10" xfId="14179" xr:uid="{00000000-0005-0000-0000-0000BB6E0000}"/>
    <cellStyle name="40 % - Akzent6 2 2 2 2 10 2" xfId="14180" xr:uid="{00000000-0005-0000-0000-0000BC6E0000}"/>
    <cellStyle name="40 % - Akzent6 2 2 2 2 10 2 2" xfId="38222" xr:uid="{00000000-0005-0000-0000-0000BD6E0000}"/>
    <cellStyle name="40 % - Akzent6 2 2 2 2 10 3" xfId="27401" xr:uid="{00000000-0005-0000-0000-0000BE6E0000}"/>
    <cellStyle name="40 % - Akzent6 2 2 2 2 11" xfId="14181" xr:uid="{00000000-0005-0000-0000-0000BF6E0000}"/>
    <cellStyle name="40 % - Akzent6 2 2 2 2 11 2" xfId="32822" xr:uid="{00000000-0005-0000-0000-0000C06E0000}"/>
    <cellStyle name="40 % - Akzent6 2 2 2 2 12" xfId="22000" xr:uid="{00000000-0005-0000-0000-0000C16E0000}"/>
    <cellStyle name="40 % - Akzent6 2 2 2 2 2" xfId="14182" xr:uid="{00000000-0005-0000-0000-0000C26E0000}"/>
    <cellStyle name="40 % - Akzent6 2 2 2 2 2 10" xfId="14183" xr:uid="{00000000-0005-0000-0000-0000C36E0000}"/>
    <cellStyle name="40 % - Akzent6 2 2 2 2 2 10 2" xfId="33217" xr:uid="{00000000-0005-0000-0000-0000C46E0000}"/>
    <cellStyle name="40 % - Akzent6 2 2 2 2 2 11" xfId="22395" xr:uid="{00000000-0005-0000-0000-0000C56E0000}"/>
    <cellStyle name="40 % - Akzent6 2 2 2 2 2 2" xfId="14184" xr:uid="{00000000-0005-0000-0000-0000C66E0000}"/>
    <cellStyle name="40 % - Akzent6 2 2 2 2 2 2 2" xfId="14185" xr:uid="{00000000-0005-0000-0000-0000C76E0000}"/>
    <cellStyle name="40 % - Akzent6 2 2 2 2 2 2 2 2" xfId="14186" xr:uid="{00000000-0005-0000-0000-0000C86E0000}"/>
    <cellStyle name="40 % - Akzent6 2 2 2 2 2 2 2 2 2" xfId="39295" xr:uid="{00000000-0005-0000-0000-0000C96E0000}"/>
    <cellStyle name="40 % - Akzent6 2 2 2 2 2 2 2 3" xfId="28474" xr:uid="{00000000-0005-0000-0000-0000CA6E0000}"/>
    <cellStyle name="40 % - Akzent6 2 2 2 2 2 2 3" xfId="14187" xr:uid="{00000000-0005-0000-0000-0000CB6E0000}"/>
    <cellStyle name="40 % - Akzent6 2 2 2 2 2 2 3 2" xfId="33895" xr:uid="{00000000-0005-0000-0000-0000CC6E0000}"/>
    <cellStyle name="40 % - Akzent6 2 2 2 2 2 2 4" xfId="23073" xr:uid="{00000000-0005-0000-0000-0000CD6E0000}"/>
    <cellStyle name="40 % - Akzent6 2 2 2 2 2 3" xfId="14188" xr:uid="{00000000-0005-0000-0000-0000CE6E0000}"/>
    <cellStyle name="40 % - Akzent6 2 2 2 2 2 3 2" xfId="14189" xr:uid="{00000000-0005-0000-0000-0000CF6E0000}"/>
    <cellStyle name="40 % - Akzent6 2 2 2 2 2 3 2 2" xfId="14190" xr:uid="{00000000-0005-0000-0000-0000D06E0000}"/>
    <cellStyle name="40 % - Akzent6 2 2 2 2 2 3 2 2 2" xfId="39953" xr:uid="{00000000-0005-0000-0000-0000D16E0000}"/>
    <cellStyle name="40 % - Akzent6 2 2 2 2 2 3 2 3" xfId="29132" xr:uid="{00000000-0005-0000-0000-0000D26E0000}"/>
    <cellStyle name="40 % - Akzent6 2 2 2 2 2 3 3" xfId="14191" xr:uid="{00000000-0005-0000-0000-0000D36E0000}"/>
    <cellStyle name="40 % - Akzent6 2 2 2 2 2 3 3 2" xfId="34553" xr:uid="{00000000-0005-0000-0000-0000D46E0000}"/>
    <cellStyle name="40 % - Akzent6 2 2 2 2 2 3 4" xfId="23731" xr:uid="{00000000-0005-0000-0000-0000D56E0000}"/>
    <cellStyle name="40 % - Akzent6 2 2 2 2 2 4" xfId="14192" xr:uid="{00000000-0005-0000-0000-0000D66E0000}"/>
    <cellStyle name="40 % - Akzent6 2 2 2 2 2 4 2" xfId="14193" xr:uid="{00000000-0005-0000-0000-0000D76E0000}"/>
    <cellStyle name="40 % - Akzent6 2 2 2 2 2 4 2 2" xfId="14194" xr:uid="{00000000-0005-0000-0000-0000D86E0000}"/>
    <cellStyle name="40 % - Akzent6 2 2 2 2 2 4 2 2 2" xfId="40627" xr:uid="{00000000-0005-0000-0000-0000D96E0000}"/>
    <cellStyle name="40 % - Akzent6 2 2 2 2 2 4 2 3" xfId="29806" xr:uid="{00000000-0005-0000-0000-0000DA6E0000}"/>
    <cellStyle name="40 % - Akzent6 2 2 2 2 2 4 3" xfId="14195" xr:uid="{00000000-0005-0000-0000-0000DB6E0000}"/>
    <cellStyle name="40 % - Akzent6 2 2 2 2 2 4 3 2" xfId="35227" xr:uid="{00000000-0005-0000-0000-0000DC6E0000}"/>
    <cellStyle name="40 % - Akzent6 2 2 2 2 2 4 4" xfId="24405" xr:uid="{00000000-0005-0000-0000-0000DD6E0000}"/>
    <cellStyle name="40 % - Akzent6 2 2 2 2 2 5" xfId="14196" xr:uid="{00000000-0005-0000-0000-0000DE6E0000}"/>
    <cellStyle name="40 % - Akzent6 2 2 2 2 2 5 2" xfId="14197" xr:uid="{00000000-0005-0000-0000-0000DF6E0000}"/>
    <cellStyle name="40 % - Akzent6 2 2 2 2 2 5 2 2" xfId="14198" xr:uid="{00000000-0005-0000-0000-0000E06E0000}"/>
    <cellStyle name="40 % - Akzent6 2 2 2 2 2 5 2 2 2" xfId="41301" xr:uid="{00000000-0005-0000-0000-0000E16E0000}"/>
    <cellStyle name="40 % - Akzent6 2 2 2 2 2 5 2 3" xfId="30480" xr:uid="{00000000-0005-0000-0000-0000E26E0000}"/>
    <cellStyle name="40 % - Akzent6 2 2 2 2 2 5 3" xfId="14199" xr:uid="{00000000-0005-0000-0000-0000E36E0000}"/>
    <cellStyle name="40 % - Akzent6 2 2 2 2 2 5 3 2" xfId="35901" xr:uid="{00000000-0005-0000-0000-0000E46E0000}"/>
    <cellStyle name="40 % - Akzent6 2 2 2 2 2 5 4" xfId="25079" xr:uid="{00000000-0005-0000-0000-0000E56E0000}"/>
    <cellStyle name="40 % - Akzent6 2 2 2 2 2 6" xfId="14200" xr:uid="{00000000-0005-0000-0000-0000E66E0000}"/>
    <cellStyle name="40 % - Akzent6 2 2 2 2 2 6 2" xfId="14201" xr:uid="{00000000-0005-0000-0000-0000E76E0000}"/>
    <cellStyle name="40 % - Akzent6 2 2 2 2 2 6 2 2" xfId="14202" xr:uid="{00000000-0005-0000-0000-0000E86E0000}"/>
    <cellStyle name="40 % - Akzent6 2 2 2 2 2 6 2 2 2" xfId="41975" xr:uid="{00000000-0005-0000-0000-0000E96E0000}"/>
    <cellStyle name="40 % - Akzent6 2 2 2 2 2 6 2 3" xfId="31154" xr:uid="{00000000-0005-0000-0000-0000EA6E0000}"/>
    <cellStyle name="40 % - Akzent6 2 2 2 2 2 6 3" xfId="14203" xr:uid="{00000000-0005-0000-0000-0000EB6E0000}"/>
    <cellStyle name="40 % - Akzent6 2 2 2 2 2 6 3 2" xfId="36575" xr:uid="{00000000-0005-0000-0000-0000EC6E0000}"/>
    <cellStyle name="40 % - Akzent6 2 2 2 2 2 6 4" xfId="25753" xr:uid="{00000000-0005-0000-0000-0000ED6E0000}"/>
    <cellStyle name="40 % - Akzent6 2 2 2 2 2 7" xfId="14204" xr:uid="{00000000-0005-0000-0000-0000EE6E0000}"/>
    <cellStyle name="40 % - Akzent6 2 2 2 2 2 7 2" xfId="14205" xr:uid="{00000000-0005-0000-0000-0000EF6E0000}"/>
    <cellStyle name="40 % - Akzent6 2 2 2 2 2 7 2 2" xfId="14206" xr:uid="{00000000-0005-0000-0000-0000F06E0000}"/>
    <cellStyle name="40 % - Akzent6 2 2 2 2 2 7 2 2 2" xfId="42649" xr:uid="{00000000-0005-0000-0000-0000F16E0000}"/>
    <cellStyle name="40 % - Akzent6 2 2 2 2 2 7 2 3" xfId="31828" xr:uid="{00000000-0005-0000-0000-0000F26E0000}"/>
    <cellStyle name="40 % - Akzent6 2 2 2 2 2 7 3" xfId="14207" xr:uid="{00000000-0005-0000-0000-0000F36E0000}"/>
    <cellStyle name="40 % - Akzent6 2 2 2 2 2 7 3 2" xfId="37249" xr:uid="{00000000-0005-0000-0000-0000F46E0000}"/>
    <cellStyle name="40 % - Akzent6 2 2 2 2 2 7 4" xfId="26427" xr:uid="{00000000-0005-0000-0000-0000F56E0000}"/>
    <cellStyle name="40 % - Akzent6 2 2 2 2 2 8" xfId="14208" xr:uid="{00000000-0005-0000-0000-0000F66E0000}"/>
    <cellStyle name="40 % - Akzent6 2 2 2 2 2 8 2" xfId="14209" xr:uid="{00000000-0005-0000-0000-0000F76E0000}"/>
    <cellStyle name="40 % - Akzent6 2 2 2 2 2 8 2 2" xfId="14210" xr:uid="{00000000-0005-0000-0000-0000F86E0000}"/>
    <cellStyle name="40 % - Akzent6 2 2 2 2 2 8 2 2 2" xfId="43342" xr:uid="{00000000-0005-0000-0000-0000F96E0000}"/>
    <cellStyle name="40 % - Akzent6 2 2 2 2 2 8 2 3" xfId="32521" xr:uid="{00000000-0005-0000-0000-0000FA6E0000}"/>
    <cellStyle name="40 % - Akzent6 2 2 2 2 2 8 3" xfId="14211" xr:uid="{00000000-0005-0000-0000-0000FB6E0000}"/>
    <cellStyle name="40 % - Akzent6 2 2 2 2 2 8 3 2" xfId="37941" xr:uid="{00000000-0005-0000-0000-0000FC6E0000}"/>
    <cellStyle name="40 % - Akzent6 2 2 2 2 2 8 4" xfId="27120" xr:uid="{00000000-0005-0000-0000-0000FD6E0000}"/>
    <cellStyle name="40 % - Akzent6 2 2 2 2 2 9" xfId="14212" xr:uid="{00000000-0005-0000-0000-0000FE6E0000}"/>
    <cellStyle name="40 % - Akzent6 2 2 2 2 2 9 2" xfId="14213" xr:uid="{00000000-0005-0000-0000-0000FF6E0000}"/>
    <cellStyle name="40 % - Akzent6 2 2 2 2 2 9 2 2" xfId="38617" xr:uid="{00000000-0005-0000-0000-0000006F0000}"/>
    <cellStyle name="40 % - Akzent6 2 2 2 2 2 9 3" xfId="27796" xr:uid="{00000000-0005-0000-0000-0000016F0000}"/>
    <cellStyle name="40 % - Akzent6 2 2 2 2 3" xfId="14214" xr:uid="{00000000-0005-0000-0000-0000026F0000}"/>
    <cellStyle name="40 % - Akzent6 2 2 2 2 3 2" xfId="14215" xr:uid="{00000000-0005-0000-0000-0000036F0000}"/>
    <cellStyle name="40 % - Akzent6 2 2 2 2 3 2 2" xfId="14216" xr:uid="{00000000-0005-0000-0000-0000046F0000}"/>
    <cellStyle name="40 % - Akzent6 2 2 2 2 3 2 2 2" xfId="38900" xr:uid="{00000000-0005-0000-0000-0000056F0000}"/>
    <cellStyle name="40 % - Akzent6 2 2 2 2 3 2 3" xfId="28079" xr:uid="{00000000-0005-0000-0000-0000066F0000}"/>
    <cellStyle name="40 % - Akzent6 2 2 2 2 3 3" xfId="14217" xr:uid="{00000000-0005-0000-0000-0000076F0000}"/>
    <cellStyle name="40 % - Akzent6 2 2 2 2 3 3 2" xfId="33500" xr:uid="{00000000-0005-0000-0000-0000086F0000}"/>
    <cellStyle name="40 % - Akzent6 2 2 2 2 3 4" xfId="22678" xr:uid="{00000000-0005-0000-0000-0000096F0000}"/>
    <cellStyle name="40 % - Akzent6 2 2 2 2 4" xfId="14218" xr:uid="{00000000-0005-0000-0000-00000A6F0000}"/>
    <cellStyle name="40 % - Akzent6 2 2 2 2 4 2" xfId="14219" xr:uid="{00000000-0005-0000-0000-00000B6F0000}"/>
    <cellStyle name="40 % - Akzent6 2 2 2 2 4 2 2" xfId="14220" xr:uid="{00000000-0005-0000-0000-00000C6F0000}"/>
    <cellStyle name="40 % - Akzent6 2 2 2 2 4 2 2 2" xfId="39558" xr:uid="{00000000-0005-0000-0000-00000D6F0000}"/>
    <cellStyle name="40 % - Akzent6 2 2 2 2 4 2 3" xfId="28737" xr:uid="{00000000-0005-0000-0000-00000E6F0000}"/>
    <cellStyle name="40 % - Akzent6 2 2 2 2 4 3" xfId="14221" xr:uid="{00000000-0005-0000-0000-00000F6F0000}"/>
    <cellStyle name="40 % - Akzent6 2 2 2 2 4 3 2" xfId="34158" xr:uid="{00000000-0005-0000-0000-0000106F0000}"/>
    <cellStyle name="40 % - Akzent6 2 2 2 2 4 4" xfId="23336" xr:uid="{00000000-0005-0000-0000-0000116F0000}"/>
    <cellStyle name="40 % - Akzent6 2 2 2 2 5" xfId="14222" xr:uid="{00000000-0005-0000-0000-0000126F0000}"/>
    <cellStyle name="40 % - Akzent6 2 2 2 2 5 2" xfId="14223" xr:uid="{00000000-0005-0000-0000-0000136F0000}"/>
    <cellStyle name="40 % - Akzent6 2 2 2 2 5 2 2" xfId="14224" xr:uid="{00000000-0005-0000-0000-0000146F0000}"/>
    <cellStyle name="40 % - Akzent6 2 2 2 2 5 2 2 2" xfId="40232" xr:uid="{00000000-0005-0000-0000-0000156F0000}"/>
    <cellStyle name="40 % - Akzent6 2 2 2 2 5 2 3" xfId="29411" xr:uid="{00000000-0005-0000-0000-0000166F0000}"/>
    <cellStyle name="40 % - Akzent6 2 2 2 2 5 3" xfId="14225" xr:uid="{00000000-0005-0000-0000-0000176F0000}"/>
    <cellStyle name="40 % - Akzent6 2 2 2 2 5 3 2" xfId="34832" xr:uid="{00000000-0005-0000-0000-0000186F0000}"/>
    <cellStyle name="40 % - Akzent6 2 2 2 2 5 4" xfId="24010" xr:uid="{00000000-0005-0000-0000-0000196F0000}"/>
    <cellStyle name="40 % - Akzent6 2 2 2 2 6" xfId="14226" xr:uid="{00000000-0005-0000-0000-00001A6F0000}"/>
    <cellStyle name="40 % - Akzent6 2 2 2 2 6 2" xfId="14227" xr:uid="{00000000-0005-0000-0000-00001B6F0000}"/>
    <cellStyle name="40 % - Akzent6 2 2 2 2 6 2 2" xfId="14228" xr:uid="{00000000-0005-0000-0000-00001C6F0000}"/>
    <cellStyle name="40 % - Akzent6 2 2 2 2 6 2 2 2" xfId="40906" xr:uid="{00000000-0005-0000-0000-00001D6F0000}"/>
    <cellStyle name="40 % - Akzent6 2 2 2 2 6 2 3" xfId="30085" xr:uid="{00000000-0005-0000-0000-00001E6F0000}"/>
    <cellStyle name="40 % - Akzent6 2 2 2 2 6 3" xfId="14229" xr:uid="{00000000-0005-0000-0000-00001F6F0000}"/>
    <cellStyle name="40 % - Akzent6 2 2 2 2 6 3 2" xfId="35506" xr:uid="{00000000-0005-0000-0000-0000206F0000}"/>
    <cellStyle name="40 % - Akzent6 2 2 2 2 6 4" xfId="24684" xr:uid="{00000000-0005-0000-0000-0000216F0000}"/>
    <cellStyle name="40 % - Akzent6 2 2 2 2 7" xfId="14230" xr:uid="{00000000-0005-0000-0000-0000226F0000}"/>
    <cellStyle name="40 % - Akzent6 2 2 2 2 7 2" xfId="14231" xr:uid="{00000000-0005-0000-0000-0000236F0000}"/>
    <cellStyle name="40 % - Akzent6 2 2 2 2 7 2 2" xfId="14232" xr:uid="{00000000-0005-0000-0000-0000246F0000}"/>
    <cellStyle name="40 % - Akzent6 2 2 2 2 7 2 2 2" xfId="41580" xr:uid="{00000000-0005-0000-0000-0000256F0000}"/>
    <cellStyle name="40 % - Akzent6 2 2 2 2 7 2 3" xfId="30759" xr:uid="{00000000-0005-0000-0000-0000266F0000}"/>
    <cellStyle name="40 % - Akzent6 2 2 2 2 7 3" xfId="14233" xr:uid="{00000000-0005-0000-0000-0000276F0000}"/>
    <cellStyle name="40 % - Akzent6 2 2 2 2 7 3 2" xfId="36180" xr:uid="{00000000-0005-0000-0000-0000286F0000}"/>
    <cellStyle name="40 % - Akzent6 2 2 2 2 7 4" xfId="25358" xr:uid="{00000000-0005-0000-0000-0000296F0000}"/>
    <cellStyle name="40 % - Akzent6 2 2 2 2 8" xfId="14234" xr:uid="{00000000-0005-0000-0000-00002A6F0000}"/>
    <cellStyle name="40 % - Akzent6 2 2 2 2 8 2" xfId="14235" xr:uid="{00000000-0005-0000-0000-00002B6F0000}"/>
    <cellStyle name="40 % - Akzent6 2 2 2 2 8 2 2" xfId="14236" xr:uid="{00000000-0005-0000-0000-00002C6F0000}"/>
    <cellStyle name="40 % - Akzent6 2 2 2 2 8 2 2 2" xfId="42254" xr:uid="{00000000-0005-0000-0000-00002D6F0000}"/>
    <cellStyle name="40 % - Akzent6 2 2 2 2 8 2 3" xfId="31433" xr:uid="{00000000-0005-0000-0000-00002E6F0000}"/>
    <cellStyle name="40 % - Akzent6 2 2 2 2 8 3" xfId="14237" xr:uid="{00000000-0005-0000-0000-00002F6F0000}"/>
    <cellStyle name="40 % - Akzent6 2 2 2 2 8 3 2" xfId="36854" xr:uid="{00000000-0005-0000-0000-0000306F0000}"/>
    <cellStyle name="40 % - Akzent6 2 2 2 2 8 4" xfId="26032" xr:uid="{00000000-0005-0000-0000-0000316F0000}"/>
    <cellStyle name="40 % - Akzent6 2 2 2 2 9" xfId="14238" xr:uid="{00000000-0005-0000-0000-0000326F0000}"/>
    <cellStyle name="40 % - Akzent6 2 2 2 2 9 2" xfId="14239" xr:uid="{00000000-0005-0000-0000-0000336F0000}"/>
    <cellStyle name="40 % - Akzent6 2 2 2 2 9 2 2" xfId="14240" xr:uid="{00000000-0005-0000-0000-0000346F0000}"/>
    <cellStyle name="40 % - Akzent6 2 2 2 2 9 2 2 2" xfId="42947" xr:uid="{00000000-0005-0000-0000-0000356F0000}"/>
    <cellStyle name="40 % - Akzent6 2 2 2 2 9 2 3" xfId="32126" xr:uid="{00000000-0005-0000-0000-0000366F0000}"/>
    <cellStyle name="40 % - Akzent6 2 2 2 2 9 3" xfId="14241" xr:uid="{00000000-0005-0000-0000-0000376F0000}"/>
    <cellStyle name="40 % - Akzent6 2 2 2 2 9 3 2" xfId="37546" xr:uid="{00000000-0005-0000-0000-0000386F0000}"/>
    <cellStyle name="40 % - Akzent6 2 2 2 2 9 4" xfId="26725" xr:uid="{00000000-0005-0000-0000-0000396F0000}"/>
    <cellStyle name="40 % - Akzent6 2 2 2 3" xfId="14242" xr:uid="{00000000-0005-0000-0000-00003A6F0000}"/>
    <cellStyle name="40 % - Akzent6 2 2 2 3 10" xfId="14243" xr:uid="{00000000-0005-0000-0000-00003B6F0000}"/>
    <cellStyle name="40 % - Akzent6 2 2 2 3 10 2" xfId="32954" xr:uid="{00000000-0005-0000-0000-00003C6F0000}"/>
    <cellStyle name="40 % - Akzent6 2 2 2 3 11" xfId="22132" xr:uid="{00000000-0005-0000-0000-00003D6F0000}"/>
    <cellStyle name="40 % - Akzent6 2 2 2 3 2" xfId="14244" xr:uid="{00000000-0005-0000-0000-00003E6F0000}"/>
    <cellStyle name="40 % - Akzent6 2 2 2 3 2 2" xfId="14245" xr:uid="{00000000-0005-0000-0000-00003F6F0000}"/>
    <cellStyle name="40 % - Akzent6 2 2 2 3 2 2 2" xfId="14246" xr:uid="{00000000-0005-0000-0000-0000406F0000}"/>
    <cellStyle name="40 % - Akzent6 2 2 2 3 2 2 2 2" xfId="39032" xr:uid="{00000000-0005-0000-0000-0000416F0000}"/>
    <cellStyle name="40 % - Akzent6 2 2 2 3 2 2 3" xfId="28211" xr:uid="{00000000-0005-0000-0000-0000426F0000}"/>
    <cellStyle name="40 % - Akzent6 2 2 2 3 2 3" xfId="14247" xr:uid="{00000000-0005-0000-0000-0000436F0000}"/>
    <cellStyle name="40 % - Akzent6 2 2 2 3 2 3 2" xfId="33632" xr:uid="{00000000-0005-0000-0000-0000446F0000}"/>
    <cellStyle name="40 % - Akzent6 2 2 2 3 2 4" xfId="22810" xr:uid="{00000000-0005-0000-0000-0000456F0000}"/>
    <cellStyle name="40 % - Akzent6 2 2 2 3 3" xfId="14248" xr:uid="{00000000-0005-0000-0000-0000466F0000}"/>
    <cellStyle name="40 % - Akzent6 2 2 2 3 3 2" xfId="14249" xr:uid="{00000000-0005-0000-0000-0000476F0000}"/>
    <cellStyle name="40 % - Akzent6 2 2 2 3 3 2 2" xfId="14250" xr:uid="{00000000-0005-0000-0000-0000486F0000}"/>
    <cellStyle name="40 % - Akzent6 2 2 2 3 3 2 2 2" xfId="39690" xr:uid="{00000000-0005-0000-0000-0000496F0000}"/>
    <cellStyle name="40 % - Akzent6 2 2 2 3 3 2 3" xfId="28869" xr:uid="{00000000-0005-0000-0000-00004A6F0000}"/>
    <cellStyle name="40 % - Akzent6 2 2 2 3 3 3" xfId="14251" xr:uid="{00000000-0005-0000-0000-00004B6F0000}"/>
    <cellStyle name="40 % - Akzent6 2 2 2 3 3 3 2" xfId="34290" xr:uid="{00000000-0005-0000-0000-00004C6F0000}"/>
    <cellStyle name="40 % - Akzent6 2 2 2 3 3 4" xfId="23468" xr:uid="{00000000-0005-0000-0000-00004D6F0000}"/>
    <cellStyle name="40 % - Akzent6 2 2 2 3 4" xfId="14252" xr:uid="{00000000-0005-0000-0000-00004E6F0000}"/>
    <cellStyle name="40 % - Akzent6 2 2 2 3 4 2" xfId="14253" xr:uid="{00000000-0005-0000-0000-00004F6F0000}"/>
    <cellStyle name="40 % - Akzent6 2 2 2 3 4 2 2" xfId="14254" xr:uid="{00000000-0005-0000-0000-0000506F0000}"/>
    <cellStyle name="40 % - Akzent6 2 2 2 3 4 2 2 2" xfId="40364" xr:uid="{00000000-0005-0000-0000-0000516F0000}"/>
    <cellStyle name="40 % - Akzent6 2 2 2 3 4 2 3" xfId="29543" xr:uid="{00000000-0005-0000-0000-0000526F0000}"/>
    <cellStyle name="40 % - Akzent6 2 2 2 3 4 3" xfId="14255" xr:uid="{00000000-0005-0000-0000-0000536F0000}"/>
    <cellStyle name="40 % - Akzent6 2 2 2 3 4 3 2" xfId="34964" xr:uid="{00000000-0005-0000-0000-0000546F0000}"/>
    <cellStyle name="40 % - Akzent6 2 2 2 3 4 4" xfId="24142" xr:uid="{00000000-0005-0000-0000-0000556F0000}"/>
    <cellStyle name="40 % - Akzent6 2 2 2 3 5" xfId="14256" xr:uid="{00000000-0005-0000-0000-0000566F0000}"/>
    <cellStyle name="40 % - Akzent6 2 2 2 3 5 2" xfId="14257" xr:uid="{00000000-0005-0000-0000-0000576F0000}"/>
    <cellStyle name="40 % - Akzent6 2 2 2 3 5 2 2" xfId="14258" xr:uid="{00000000-0005-0000-0000-0000586F0000}"/>
    <cellStyle name="40 % - Akzent6 2 2 2 3 5 2 2 2" xfId="41038" xr:uid="{00000000-0005-0000-0000-0000596F0000}"/>
    <cellStyle name="40 % - Akzent6 2 2 2 3 5 2 3" xfId="30217" xr:uid="{00000000-0005-0000-0000-00005A6F0000}"/>
    <cellStyle name="40 % - Akzent6 2 2 2 3 5 3" xfId="14259" xr:uid="{00000000-0005-0000-0000-00005B6F0000}"/>
    <cellStyle name="40 % - Akzent6 2 2 2 3 5 3 2" xfId="35638" xr:uid="{00000000-0005-0000-0000-00005C6F0000}"/>
    <cellStyle name="40 % - Akzent6 2 2 2 3 5 4" xfId="24816" xr:uid="{00000000-0005-0000-0000-00005D6F0000}"/>
    <cellStyle name="40 % - Akzent6 2 2 2 3 6" xfId="14260" xr:uid="{00000000-0005-0000-0000-00005E6F0000}"/>
    <cellStyle name="40 % - Akzent6 2 2 2 3 6 2" xfId="14261" xr:uid="{00000000-0005-0000-0000-00005F6F0000}"/>
    <cellStyle name="40 % - Akzent6 2 2 2 3 6 2 2" xfId="14262" xr:uid="{00000000-0005-0000-0000-0000606F0000}"/>
    <cellStyle name="40 % - Akzent6 2 2 2 3 6 2 2 2" xfId="41712" xr:uid="{00000000-0005-0000-0000-0000616F0000}"/>
    <cellStyle name="40 % - Akzent6 2 2 2 3 6 2 3" xfId="30891" xr:uid="{00000000-0005-0000-0000-0000626F0000}"/>
    <cellStyle name="40 % - Akzent6 2 2 2 3 6 3" xfId="14263" xr:uid="{00000000-0005-0000-0000-0000636F0000}"/>
    <cellStyle name="40 % - Akzent6 2 2 2 3 6 3 2" xfId="36312" xr:uid="{00000000-0005-0000-0000-0000646F0000}"/>
    <cellStyle name="40 % - Akzent6 2 2 2 3 6 4" xfId="25490" xr:uid="{00000000-0005-0000-0000-0000656F0000}"/>
    <cellStyle name="40 % - Akzent6 2 2 2 3 7" xfId="14264" xr:uid="{00000000-0005-0000-0000-0000666F0000}"/>
    <cellStyle name="40 % - Akzent6 2 2 2 3 7 2" xfId="14265" xr:uid="{00000000-0005-0000-0000-0000676F0000}"/>
    <cellStyle name="40 % - Akzent6 2 2 2 3 7 2 2" xfId="14266" xr:uid="{00000000-0005-0000-0000-0000686F0000}"/>
    <cellStyle name="40 % - Akzent6 2 2 2 3 7 2 2 2" xfId="42386" xr:uid="{00000000-0005-0000-0000-0000696F0000}"/>
    <cellStyle name="40 % - Akzent6 2 2 2 3 7 2 3" xfId="31565" xr:uid="{00000000-0005-0000-0000-00006A6F0000}"/>
    <cellStyle name="40 % - Akzent6 2 2 2 3 7 3" xfId="14267" xr:uid="{00000000-0005-0000-0000-00006B6F0000}"/>
    <cellStyle name="40 % - Akzent6 2 2 2 3 7 3 2" xfId="36986" xr:uid="{00000000-0005-0000-0000-00006C6F0000}"/>
    <cellStyle name="40 % - Akzent6 2 2 2 3 7 4" xfId="26164" xr:uid="{00000000-0005-0000-0000-00006D6F0000}"/>
    <cellStyle name="40 % - Akzent6 2 2 2 3 8" xfId="14268" xr:uid="{00000000-0005-0000-0000-00006E6F0000}"/>
    <cellStyle name="40 % - Akzent6 2 2 2 3 8 2" xfId="14269" xr:uid="{00000000-0005-0000-0000-00006F6F0000}"/>
    <cellStyle name="40 % - Akzent6 2 2 2 3 8 2 2" xfId="14270" xr:uid="{00000000-0005-0000-0000-0000706F0000}"/>
    <cellStyle name="40 % - Akzent6 2 2 2 3 8 2 2 2" xfId="43079" xr:uid="{00000000-0005-0000-0000-0000716F0000}"/>
    <cellStyle name="40 % - Akzent6 2 2 2 3 8 2 3" xfId="32258" xr:uid="{00000000-0005-0000-0000-0000726F0000}"/>
    <cellStyle name="40 % - Akzent6 2 2 2 3 8 3" xfId="14271" xr:uid="{00000000-0005-0000-0000-0000736F0000}"/>
    <cellStyle name="40 % - Akzent6 2 2 2 3 8 3 2" xfId="37678" xr:uid="{00000000-0005-0000-0000-0000746F0000}"/>
    <cellStyle name="40 % - Akzent6 2 2 2 3 8 4" xfId="26857" xr:uid="{00000000-0005-0000-0000-0000756F0000}"/>
    <cellStyle name="40 % - Akzent6 2 2 2 3 9" xfId="14272" xr:uid="{00000000-0005-0000-0000-0000766F0000}"/>
    <cellStyle name="40 % - Akzent6 2 2 2 3 9 2" xfId="14273" xr:uid="{00000000-0005-0000-0000-0000776F0000}"/>
    <cellStyle name="40 % - Akzent6 2 2 2 3 9 2 2" xfId="38354" xr:uid="{00000000-0005-0000-0000-0000786F0000}"/>
    <cellStyle name="40 % - Akzent6 2 2 2 3 9 3" xfId="27533" xr:uid="{00000000-0005-0000-0000-0000796F0000}"/>
    <cellStyle name="40 % - Akzent6 2 2 2 4" xfId="14274" xr:uid="{00000000-0005-0000-0000-00007A6F0000}"/>
    <cellStyle name="40 % - Akzent6 2 2 2 4 10" xfId="14275" xr:uid="{00000000-0005-0000-0000-00007B6F0000}"/>
    <cellStyle name="40 % - Akzent6 2 2 2 4 10 2" xfId="33085" xr:uid="{00000000-0005-0000-0000-00007C6F0000}"/>
    <cellStyle name="40 % - Akzent6 2 2 2 4 11" xfId="22263" xr:uid="{00000000-0005-0000-0000-00007D6F0000}"/>
    <cellStyle name="40 % - Akzent6 2 2 2 4 2" xfId="14276" xr:uid="{00000000-0005-0000-0000-00007E6F0000}"/>
    <cellStyle name="40 % - Akzent6 2 2 2 4 2 2" xfId="14277" xr:uid="{00000000-0005-0000-0000-00007F6F0000}"/>
    <cellStyle name="40 % - Akzent6 2 2 2 4 2 2 2" xfId="14278" xr:uid="{00000000-0005-0000-0000-0000806F0000}"/>
    <cellStyle name="40 % - Akzent6 2 2 2 4 2 2 2 2" xfId="39163" xr:uid="{00000000-0005-0000-0000-0000816F0000}"/>
    <cellStyle name="40 % - Akzent6 2 2 2 4 2 2 3" xfId="28342" xr:uid="{00000000-0005-0000-0000-0000826F0000}"/>
    <cellStyle name="40 % - Akzent6 2 2 2 4 2 3" xfId="14279" xr:uid="{00000000-0005-0000-0000-0000836F0000}"/>
    <cellStyle name="40 % - Akzent6 2 2 2 4 2 3 2" xfId="33763" xr:uid="{00000000-0005-0000-0000-0000846F0000}"/>
    <cellStyle name="40 % - Akzent6 2 2 2 4 2 4" xfId="22941" xr:uid="{00000000-0005-0000-0000-0000856F0000}"/>
    <cellStyle name="40 % - Akzent6 2 2 2 4 3" xfId="14280" xr:uid="{00000000-0005-0000-0000-0000866F0000}"/>
    <cellStyle name="40 % - Akzent6 2 2 2 4 3 2" xfId="14281" xr:uid="{00000000-0005-0000-0000-0000876F0000}"/>
    <cellStyle name="40 % - Akzent6 2 2 2 4 3 2 2" xfId="14282" xr:uid="{00000000-0005-0000-0000-0000886F0000}"/>
    <cellStyle name="40 % - Akzent6 2 2 2 4 3 2 2 2" xfId="39821" xr:uid="{00000000-0005-0000-0000-0000896F0000}"/>
    <cellStyle name="40 % - Akzent6 2 2 2 4 3 2 3" xfId="29000" xr:uid="{00000000-0005-0000-0000-00008A6F0000}"/>
    <cellStyle name="40 % - Akzent6 2 2 2 4 3 3" xfId="14283" xr:uid="{00000000-0005-0000-0000-00008B6F0000}"/>
    <cellStyle name="40 % - Akzent6 2 2 2 4 3 3 2" xfId="34421" xr:uid="{00000000-0005-0000-0000-00008C6F0000}"/>
    <cellStyle name="40 % - Akzent6 2 2 2 4 3 4" xfId="23599" xr:uid="{00000000-0005-0000-0000-00008D6F0000}"/>
    <cellStyle name="40 % - Akzent6 2 2 2 4 4" xfId="14284" xr:uid="{00000000-0005-0000-0000-00008E6F0000}"/>
    <cellStyle name="40 % - Akzent6 2 2 2 4 4 2" xfId="14285" xr:uid="{00000000-0005-0000-0000-00008F6F0000}"/>
    <cellStyle name="40 % - Akzent6 2 2 2 4 4 2 2" xfId="14286" xr:uid="{00000000-0005-0000-0000-0000906F0000}"/>
    <cellStyle name="40 % - Akzent6 2 2 2 4 4 2 2 2" xfId="40495" xr:uid="{00000000-0005-0000-0000-0000916F0000}"/>
    <cellStyle name="40 % - Akzent6 2 2 2 4 4 2 3" xfId="29674" xr:uid="{00000000-0005-0000-0000-0000926F0000}"/>
    <cellStyle name="40 % - Akzent6 2 2 2 4 4 3" xfId="14287" xr:uid="{00000000-0005-0000-0000-0000936F0000}"/>
    <cellStyle name="40 % - Akzent6 2 2 2 4 4 3 2" xfId="35095" xr:uid="{00000000-0005-0000-0000-0000946F0000}"/>
    <cellStyle name="40 % - Akzent6 2 2 2 4 4 4" xfId="24273" xr:uid="{00000000-0005-0000-0000-0000956F0000}"/>
    <cellStyle name="40 % - Akzent6 2 2 2 4 5" xfId="14288" xr:uid="{00000000-0005-0000-0000-0000966F0000}"/>
    <cellStyle name="40 % - Akzent6 2 2 2 4 5 2" xfId="14289" xr:uid="{00000000-0005-0000-0000-0000976F0000}"/>
    <cellStyle name="40 % - Akzent6 2 2 2 4 5 2 2" xfId="14290" xr:uid="{00000000-0005-0000-0000-0000986F0000}"/>
    <cellStyle name="40 % - Akzent6 2 2 2 4 5 2 2 2" xfId="41169" xr:uid="{00000000-0005-0000-0000-0000996F0000}"/>
    <cellStyle name="40 % - Akzent6 2 2 2 4 5 2 3" xfId="30348" xr:uid="{00000000-0005-0000-0000-00009A6F0000}"/>
    <cellStyle name="40 % - Akzent6 2 2 2 4 5 3" xfId="14291" xr:uid="{00000000-0005-0000-0000-00009B6F0000}"/>
    <cellStyle name="40 % - Akzent6 2 2 2 4 5 3 2" xfId="35769" xr:uid="{00000000-0005-0000-0000-00009C6F0000}"/>
    <cellStyle name="40 % - Akzent6 2 2 2 4 5 4" xfId="24947" xr:uid="{00000000-0005-0000-0000-00009D6F0000}"/>
    <cellStyle name="40 % - Akzent6 2 2 2 4 6" xfId="14292" xr:uid="{00000000-0005-0000-0000-00009E6F0000}"/>
    <cellStyle name="40 % - Akzent6 2 2 2 4 6 2" xfId="14293" xr:uid="{00000000-0005-0000-0000-00009F6F0000}"/>
    <cellStyle name="40 % - Akzent6 2 2 2 4 6 2 2" xfId="14294" xr:uid="{00000000-0005-0000-0000-0000A06F0000}"/>
    <cellStyle name="40 % - Akzent6 2 2 2 4 6 2 2 2" xfId="41843" xr:uid="{00000000-0005-0000-0000-0000A16F0000}"/>
    <cellStyle name="40 % - Akzent6 2 2 2 4 6 2 3" xfId="31022" xr:uid="{00000000-0005-0000-0000-0000A26F0000}"/>
    <cellStyle name="40 % - Akzent6 2 2 2 4 6 3" xfId="14295" xr:uid="{00000000-0005-0000-0000-0000A36F0000}"/>
    <cellStyle name="40 % - Akzent6 2 2 2 4 6 3 2" xfId="36443" xr:uid="{00000000-0005-0000-0000-0000A46F0000}"/>
    <cellStyle name="40 % - Akzent6 2 2 2 4 6 4" xfId="25621" xr:uid="{00000000-0005-0000-0000-0000A56F0000}"/>
    <cellStyle name="40 % - Akzent6 2 2 2 4 7" xfId="14296" xr:uid="{00000000-0005-0000-0000-0000A66F0000}"/>
    <cellStyle name="40 % - Akzent6 2 2 2 4 7 2" xfId="14297" xr:uid="{00000000-0005-0000-0000-0000A76F0000}"/>
    <cellStyle name="40 % - Akzent6 2 2 2 4 7 2 2" xfId="14298" xr:uid="{00000000-0005-0000-0000-0000A86F0000}"/>
    <cellStyle name="40 % - Akzent6 2 2 2 4 7 2 2 2" xfId="42517" xr:uid="{00000000-0005-0000-0000-0000A96F0000}"/>
    <cellStyle name="40 % - Akzent6 2 2 2 4 7 2 3" xfId="31696" xr:uid="{00000000-0005-0000-0000-0000AA6F0000}"/>
    <cellStyle name="40 % - Akzent6 2 2 2 4 7 3" xfId="14299" xr:uid="{00000000-0005-0000-0000-0000AB6F0000}"/>
    <cellStyle name="40 % - Akzent6 2 2 2 4 7 3 2" xfId="37117" xr:uid="{00000000-0005-0000-0000-0000AC6F0000}"/>
    <cellStyle name="40 % - Akzent6 2 2 2 4 7 4" xfId="26295" xr:uid="{00000000-0005-0000-0000-0000AD6F0000}"/>
    <cellStyle name="40 % - Akzent6 2 2 2 4 8" xfId="14300" xr:uid="{00000000-0005-0000-0000-0000AE6F0000}"/>
    <cellStyle name="40 % - Akzent6 2 2 2 4 8 2" xfId="14301" xr:uid="{00000000-0005-0000-0000-0000AF6F0000}"/>
    <cellStyle name="40 % - Akzent6 2 2 2 4 8 2 2" xfId="14302" xr:uid="{00000000-0005-0000-0000-0000B06F0000}"/>
    <cellStyle name="40 % - Akzent6 2 2 2 4 8 2 2 2" xfId="43210" xr:uid="{00000000-0005-0000-0000-0000B16F0000}"/>
    <cellStyle name="40 % - Akzent6 2 2 2 4 8 2 3" xfId="32389" xr:uid="{00000000-0005-0000-0000-0000B26F0000}"/>
    <cellStyle name="40 % - Akzent6 2 2 2 4 8 3" xfId="14303" xr:uid="{00000000-0005-0000-0000-0000B36F0000}"/>
    <cellStyle name="40 % - Akzent6 2 2 2 4 8 3 2" xfId="37809" xr:uid="{00000000-0005-0000-0000-0000B46F0000}"/>
    <cellStyle name="40 % - Akzent6 2 2 2 4 8 4" xfId="26988" xr:uid="{00000000-0005-0000-0000-0000B56F0000}"/>
    <cellStyle name="40 % - Akzent6 2 2 2 4 9" xfId="14304" xr:uid="{00000000-0005-0000-0000-0000B66F0000}"/>
    <cellStyle name="40 % - Akzent6 2 2 2 4 9 2" xfId="14305" xr:uid="{00000000-0005-0000-0000-0000B76F0000}"/>
    <cellStyle name="40 % - Akzent6 2 2 2 4 9 2 2" xfId="38485" xr:uid="{00000000-0005-0000-0000-0000B86F0000}"/>
    <cellStyle name="40 % - Akzent6 2 2 2 4 9 3" xfId="27664" xr:uid="{00000000-0005-0000-0000-0000B96F0000}"/>
    <cellStyle name="40 % - Akzent6 2 2 2 5" xfId="14306" xr:uid="{00000000-0005-0000-0000-0000BA6F0000}"/>
    <cellStyle name="40 % - Akzent6 2 2 2 5 2" xfId="14307" xr:uid="{00000000-0005-0000-0000-0000BB6F0000}"/>
    <cellStyle name="40 % - Akzent6 2 2 2 5 2 2" xfId="14308" xr:uid="{00000000-0005-0000-0000-0000BC6F0000}"/>
    <cellStyle name="40 % - Akzent6 2 2 2 5 2 2 2" xfId="38768" xr:uid="{00000000-0005-0000-0000-0000BD6F0000}"/>
    <cellStyle name="40 % - Akzent6 2 2 2 5 2 3" xfId="27947" xr:uid="{00000000-0005-0000-0000-0000BE6F0000}"/>
    <cellStyle name="40 % - Akzent6 2 2 2 5 3" xfId="14309" xr:uid="{00000000-0005-0000-0000-0000BF6F0000}"/>
    <cellStyle name="40 % - Akzent6 2 2 2 5 3 2" xfId="33368" xr:uid="{00000000-0005-0000-0000-0000C06F0000}"/>
    <cellStyle name="40 % - Akzent6 2 2 2 5 4" xfId="22546" xr:uid="{00000000-0005-0000-0000-0000C16F0000}"/>
    <cellStyle name="40 % - Akzent6 2 2 2 6" xfId="14310" xr:uid="{00000000-0005-0000-0000-0000C26F0000}"/>
    <cellStyle name="40 % - Akzent6 2 2 2 6 2" xfId="14311" xr:uid="{00000000-0005-0000-0000-0000C36F0000}"/>
    <cellStyle name="40 % - Akzent6 2 2 2 6 2 2" xfId="14312" xr:uid="{00000000-0005-0000-0000-0000C46F0000}"/>
    <cellStyle name="40 % - Akzent6 2 2 2 6 2 2 2" xfId="39426" xr:uid="{00000000-0005-0000-0000-0000C56F0000}"/>
    <cellStyle name="40 % - Akzent6 2 2 2 6 2 3" xfId="28605" xr:uid="{00000000-0005-0000-0000-0000C66F0000}"/>
    <cellStyle name="40 % - Akzent6 2 2 2 6 3" xfId="14313" xr:uid="{00000000-0005-0000-0000-0000C76F0000}"/>
    <cellStyle name="40 % - Akzent6 2 2 2 6 3 2" xfId="34026" xr:uid="{00000000-0005-0000-0000-0000C86F0000}"/>
    <cellStyle name="40 % - Akzent6 2 2 2 6 4" xfId="23204" xr:uid="{00000000-0005-0000-0000-0000C96F0000}"/>
    <cellStyle name="40 % - Akzent6 2 2 2 7" xfId="14314" xr:uid="{00000000-0005-0000-0000-0000CA6F0000}"/>
    <cellStyle name="40 % - Akzent6 2 2 2 7 2" xfId="14315" xr:uid="{00000000-0005-0000-0000-0000CB6F0000}"/>
    <cellStyle name="40 % - Akzent6 2 2 2 7 2 2" xfId="14316" xr:uid="{00000000-0005-0000-0000-0000CC6F0000}"/>
    <cellStyle name="40 % - Akzent6 2 2 2 7 2 2 2" xfId="40100" xr:uid="{00000000-0005-0000-0000-0000CD6F0000}"/>
    <cellStyle name="40 % - Akzent6 2 2 2 7 2 3" xfId="29279" xr:uid="{00000000-0005-0000-0000-0000CE6F0000}"/>
    <cellStyle name="40 % - Akzent6 2 2 2 7 3" xfId="14317" xr:uid="{00000000-0005-0000-0000-0000CF6F0000}"/>
    <cellStyle name="40 % - Akzent6 2 2 2 7 3 2" xfId="34700" xr:uid="{00000000-0005-0000-0000-0000D06F0000}"/>
    <cellStyle name="40 % - Akzent6 2 2 2 7 4" xfId="23878" xr:uid="{00000000-0005-0000-0000-0000D16F0000}"/>
    <cellStyle name="40 % - Akzent6 2 2 2 8" xfId="14318" xr:uid="{00000000-0005-0000-0000-0000D26F0000}"/>
    <cellStyle name="40 % - Akzent6 2 2 2 8 2" xfId="14319" xr:uid="{00000000-0005-0000-0000-0000D36F0000}"/>
    <cellStyle name="40 % - Akzent6 2 2 2 8 2 2" xfId="14320" xr:uid="{00000000-0005-0000-0000-0000D46F0000}"/>
    <cellStyle name="40 % - Akzent6 2 2 2 8 2 2 2" xfId="40774" xr:uid="{00000000-0005-0000-0000-0000D56F0000}"/>
    <cellStyle name="40 % - Akzent6 2 2 2 8 2 3" xfId="29953" xr:uid="{00000000-0005-0000-0000-0000D66F0000}"/>
    <cellStyle name="40 % - Akzent6 2 2 2 8 3" xfId="14321" xr:uid="{00000000-0005-0000-0000-0000D76F0000}"/>
    <cellStyle name="40 % - Akzent6 2 2 2 8 3 2" xfId="35374" xr:uid="{00000000-0005-0000-0000-0000D86F0000}"/>
    <cellStyle name="40 % - Akzent6 2 2 2 8 4" xfId="24552" xr:uid="{00000000-0005-0000-0000-0000D96F0000}"/>
    <cellStyle name="40 % - Akzent6 2 2 2 9" xfId="14322" xr:uid="{00000000-0005-0000-0000-0000DA6F0000}"/>
    <cellStyle name="40 % - Akzent6 2 2 2 9 2" xfId="14323" xr:uid="{00000000-0005-0000-0000-0000DB6F0000}"/>
    <cellStyle name="40 % - Akzent6 2 2 2 9 2 2" xfId="14324" xr:uid="{00000000-0005-0000-0000-0000DC6F0000}"/>
    <cellStyle name="40 % - Akzent6 2 2 2 9 2 2 2" xfId="41448" xr:uid="{00000000-0005-0000-0000-0000DD6F0000}"/>
    <cellStyle name="40 % - Akzent6 2 2 2 9 2 3" xfId="30627" xr:uid="{00000000-0005-0000-0000-0000DE6F0000}"/>
    <cellStyle name="40 % - Akzent6 2 2 2 9 3" xfId="14325" xr:uid="{00000000-0005-0000-0000-0000DF6F0000}"/>
    <cellStyle name="40 % - Akzent6 2 2 2 9 3 2" xfId="36048" xr:uid="{00000000-0005-0000-0000-0000E06F0000}"/>
    <cellStyle name="40 % - Akzent6 2 2 2 9 4" xfId="25226" xr:uid="{00000000-0005-0000-0000-0000E16F0000}"/>
    <cellStyle name="40 % - Akzent6 2 2 3" xfId="14326" xr:uid="{00000000-0005-0000-0000-0000E26F0000}"/>
    <cellStyle name="40 % - Akzent6 2 2 3 10" xfId="14327" xr:uid="{00000000-0005-0000-0000-0000E36F0000}"/>
    <cellStyle name="40 % - Akzent6 2 2 3 10 2" xfId="14328" xr:uid="{00000000-0005-0000-0000-0000E46F0000}"/>
    <cellStyle name="40 % - Akzent6 2 2 3 10 2 2" xfId="38157" xr:uid="{00000000-0005-0000-0000-0000E56F0000}"/>
    <cellStyle name="40 % - Akzent6 2 2 3 10 3" xfId="27336" xr:uid="{00000000-0005-0000-0000-0000E66F0000}"/>
    <cellStyle name="40 % - Akzent6 2 2 3 11" xfId="14329" xr:uid="{00000000-0005-0000-0000-0000E76F0000}"/>
    <cellStyle name="40 % - Akzent6 2 2 3 11 2" xfId="32757" xr:uid="{00000000-0005-0000-0000-0000E86F0000}"/>
    <cellStyle name="40 % - Akzent6 2 2 3 12" xfId="21935" xr:uid="{00000000-0005-0000-0000-0000E96F0000}"/>
    <cellStyle name="40 % - Akzent6 2 2 3 2" xfId="14330" xr:uid="{00000000-0005-0000-0000-0000EA6F0000}"/>
    <cellStyle name="40 % - Akzent6 2 2 3 2 10" xfId="14331" xr:uid="{00000000-0005-0000-0000-0000EB6F0000}"/>
    <cellStyle name="40 % - Akzent6 2 2 3 2 10 2" xfId="33152" xr:uid="{00000000-0005-0000-0000-0000EC6F0000}"/>
    <cellStyle name="40 % - Akzent6 2 2 3 2 11" xfId="22330" xr:uid="{00000000-0005-0000-0000-0000ED6F0000}"/>
    <cellStyle name="40 % - Akzent6 2 2 3 2 2" xfId="14332" xr:uid="{00000000-0005-0000-0000-0000EE6F0000}"/>
    <cellStyle name="40 % - Akzent6 2 2 3 2 2 2" xfId="14333" xr:uid="{00000000-0005-0000-0000-0000EF6F0000}"/>
    <cellStyle name="40 % - Akzent6 2 2 3 2 2 2 2" xfId="14334" xr:uid="{00000000-0005-0000-0000-0000F06F0000}"/>
    <cellStyle name="40 % - Akzent6 2 2 3 2 2 2 2 2" xfId="39230" xr:uid="{00000000-0005-0000-0000-0000F16F0000}"/>
    <cellStyle name="40 % - Akzent6 2 2 3 2 2 2 3" xfId="28409" xr:uid="{00000000-0005-0000-0000-0000F26F0000}"/>
    <cellStyle name="40 % - Akzent6 2 2 3 2 2 3" xfId="14335" xr:uid="{00000000-0005-0000-0000-0000F36F0000}"/>
    <cellStyle name="40 % - Akzent6 2 2 3 2 2 3 2" xfId="33830" xr:uid="{00000000-0005-0000-0000-0000F46F0000}"/>
    <cellStyle name="40 % - Akzent6 2 2 3 2 2 4" xfId="23008" xr:uid="{00000000-0005-0000-0000-0000F56F0000}"/>
    <cellStyle name="40 % - Akzent6 2 2 3 2 3" xfId="14336" xr:uid="{00000000-0005-0000-0000-0000F66F0000}"/>
    <cellStyle name="40 % - Akzent6 2 2 3 2 3 2" xfId="14337" xr:uid="{00000000-0005-0000-0000-0000F76F0000}"/>
    <cellStyle name="40 % - Akzent6 2 2 3 2 3 2 2" xfId="14338" xr:uid="{00000000-0005-0000-0000-0000F86F0000}"/>
    <cellStyle name="40 % - Akzent6 2 2 3 2 3 2 2 2" xfId="39888" xr:uid="{00000000-0005-0000-0000-0000F96F0000}"/>
    <cellStyle name="40 % - Akzent6 2 2 3 2 3 2 3" xfId="29067" xr:uid="{00000000-0005-0000-0000-0000FA6F0000}"/>
    <cellStyle name="40 % - Akzent6 2 2 3 2 3 3" xfId="14339" xr:uid="{00000000-0005-0000-0000-0000FB6F0000}"/>
    <cellStyle name="40 % - Akzent6 2 2 3 2 3 3 2" xfId="34488" xr:uid="{00000000-0005-0000-0000-0000FC6F0000}"/>
    <cellStyle name="40 % - Akzent6 2 2 3 2 3 4" xfId="23666" xr:uid="{00000000-0005-0000-0000-0000FD6F0000}"/>
    <cellStyle name="40 % - Akzent6 2 2 3 2 4" xfId="14340" xr:uid="{00000000-0005-0000-0000-0000FE6F0000}"/>
    <cellStyle name="40 % - Akzent6 2 2 3 2 4 2" xfId="14341" xr:uid="{00000000-0005-0000-0000-0000FF6F0000}"/>
    <cellStyle name="40 % - Akzent6 2 2 3 2 4 2 2" xfId="14342" xr:uid="{00000000-0005-0000-0000-000000700000}"/>
    <cellStyle name="40 % - Akzent6 2 2 3 2 4 2 2 2" xfId="40562" xr:uid="{00000000-0005-0000-0000-000001700000}"/>
    <cellStyle name="40 % - Akzent6 2 2 3 2 4 2 3" xfId="29741" xr:uid="{00000000-0005-0000-0000-000002700000}"/>
    <cellStyle name="40 % - Akzent6 2 2 3 2 4 3" xfId="14343" xr:uid="{00000000-0005-0000-0000-000003700000}"/>
    <cellStyle name="40 % - Akzent6 2 2 3 2 4 3 2" xfId="35162" xr:uid="{00000000-0005-0000-0000-000004700000}"/>
    <cellStyle name="40 % - Akzent6 2 2 3 2 4 4" xfId="24340" xr:uid="{00000000-0005-0000-0000-000005700000}"/>
    <cellStyle name="40 % - Akzent6 2 2 3 2 5" xfId="14344" xr:uid="{00000000-0005-0000-0000-000006700000}"/>
    <cellStyle name="40 % - Akzent6 2 2 3 2 5 2" xfId="14345" xr:uid="{00000000-0005-0000-0000-000007700000}"/>
    <cellStyle name="40 % - Akzent6 2 2 3 2 5 2 2" xfId="14346" xr:uid="{00000000-0005-0000-0000-000008700000}"/>
    <cellStyle name="40 % - Akzent6 2 2 3 2 5 2 2 2" xfId="41236" xr:uid="{00000000-0005-0000-0000-000009700000}"/>
    <cellStyle name="40 % - Akzent6 2 2 3 2 5 2 3" xfId="30415" xr:uid="{00000000-0005-0000-0000-00000A700000}"/>
    <cellStyle name="40 % - Akzent6 2 2 3 2 5 3" xfId="14347" xr:uid="{00000000-0005-0000-0000-00000B700000}"/>
    <cellStyle name="40 % - Akzent6 2 2 3 2 5 3 2" xfId="35836" xr:uid="{00000000-0005-0000-0000-00000C700000}"/>
    <cellStyle name="40 % - Akzent6 2 2 3 2 5 4" xfId="25014" xr:uid="{00000000-0005-0000-0000-00000D700000}"/>
    <cellStyle name="40 % - Akzent6 2 2 3 2 6" xfId="14348" xr:uid="{00000000-0005-0000-0000-00000E700000}"/>
    <cellStyle name="40 % - Akzent6 2 2 3 2 6 2" xfId="14349" xr:uid="{00000000-0005-0000-0000-00000F700000}"/>
    <cellStyle name="40 % - Akzent6 2 2 3 2 6 2 2" xfId="14350" xr:uid="{00000000-0005-0000-0000-000010700000}"/>
    <cellStyle name="40 % - Akzent6 2 2 3 2 6 2 2 2" xfId="41910" xr:uid="{00000000-0005-0000-0000-000011700000}"/>
    <cellStyle name="40 % - Akzent6 2 2 3 2 6 2 3" xfId="31089" xr:uid="{00000000-0005-0000-0000-000012700000}"/>
    <cellStyle name="40 % - Akzent6 2 2 3 2 6 3" xfId="14351" xr:uid="{00000000-0005-0000-0000-000013700000}"/>
    <cellStyle name="40 % - Akzent6 2 2 3 2 6 3 2" xfId="36510" xr:uid="{00000000-0005-0000-0000-000014700000}"/>
    <cellStyle name="40 % - Akzent6 2 2 3 2 6 4" xfId="25688" xr:uid="{00000000-0005-0000-0000-000015700000}"/>
    <cellStyle name="40 % - Akzent6 2 2 3 2 7" xfId="14352" xr:uid="{00000000-0005-0000-0000-000016700000}"/>
    <cellStyle name="40 % - Akzent6 2 2 3 2 7 2" xfId="14353" xr:uid="{00000000-0005-0000-0000-000017700000}"/>
    <cellStyle name="40 % - Akzent6 2 2 3 2 7 2 2" xfId="14354" xr:uid="{00000000-0005-0000-0000-000018700000}"/>
    <cellStyle name="40 % - Akzent6 2 2 3 2 7 2 2 2" xfId="42584" xr:uid="{00000000-0005-0000-0000-000019700000}"/>
    <cellStyle name="40 % - Akzent6 2 2 3 2 7 2 3" xfId="31763" xr:uid="{00000000-0005-0000-0000-00001A700000}"/>
    <cellStyle name="40 % - Akzent6 2 2 3 2 7 3" xfId="14355" xr:uid="{00000000-0005-0000-0000-00001B700000}"/>
    <cellStyle name="40 % - Akzent6 2 2 3 2 7 3 2" xfId="37184" xr:uid="{00000000-0005-0000-0000-00001C700000}"/>
    <cellStyle name="40 % - Akzent6 2 2 3 2 7 4" xfId="26362" xr:uid="{00000000-0005-0000-0000-00001D700000}"/>
    <cellStyle name="40 % - Akzent6 2 2 3 2 8" xfId="14356" xr:uid="{00000000-0005-0000-0000-00001E700000}"/>
    <cellStyle name="40 % - Akzent6 2 2 3 2 8 2" xfId="14357" xr:uid="{00000000-0005-0000-0000-00001F700000}"/>
    <cellStyle name="40 % - Akzent6 2 2 3 2 8 2 2" xfId="14358" xr:uid="{00000000-0005-0000-0000-000020700000}"/>
    <cellStyle name="40 % - Akzent6 2 2 3 2 8 2 2 2" xfId="43277" xr:uid="{00000000-0005-0000-0000-000021700000}"/>
    <cellStyle name="40 % - Akzent6 2 2 3 2 8 2 3" xfId="32456" xr:uid="{00000000-0005-0000-0000-000022700000}"/>
    <cellStyle name="40 % - Akzent6 2 2 3 2 8 3" xfId="14359" xr:uid="{00000000-0005-0000-0000-000023700000}"/>
    <cellStyle name="40 % - Akzent6 2 2 3 2 8 3 2" xfId="37876" xr:uid="{00000000-0005-0000-0000-000024700000}"/>
    <cellStyle name="40 % - Akzent6 2 2 3 2 8 4" xfId="27055" xr:uid="{00000000-0005-0000-0000-000025700000}"/>
    <cellStyle name="40 % - Akzent6 2 2 3 2 9" xfId="14360" xr:uid="{00000000-0005-0000-0000-000026700000}"/>
    <cellStyle name="40 % - Akzent6 2 2 3 2 9 2" xfId="14361" xr:uid="{00000000-0005-0000-0000-000027700000}"/>
    <cellStyle name="40 % - Akzent6 2 2 3 2 9 2 2" xfId="38552" xr:uid="{00000000-0005-0000-0000-000028700000}"/>
    <cellStyle name="40 % - Akzent6 2 2 3 2 9 3" xfId="27731" xr:uid="{00000000-0005-0000-0000-000029700000}"/>
    <cellStyle name="40 % - Akzent6 2 2 3 3" xfId="14362" xr:uid="{00000000-0005-0000-0000-00002A700000}"/>
    <cellStyle name="40 % - Akzent6 2 2 3 3 2" xfId="14363" xr:uid="{00000000-0005-0000-0000-00002B700000}"/>
    <cellStyle name="40 % - Akzent6 2 2 3 3 2 2" xfId="14364" xr:uid="{00000000-0005-0000-0000-00002C700000}"/>
    <cellStyle name="40 % - Akzent6 2 2 3 3 2 2 2" xfId="38835" xr:uid="{00000000-0005-0000-0000-00002D700000}"/>
    <cellStyle name="40 % - Akzent6 2 2 3 3 2 3" xfId="28014" xr:uid="{00000000-0005-0000-0000-00002E700000}"/>
    <cellStyle name="40 % - Akzent6 2 2 3 3 3" xfId="14365" xr:uid="{00000000-0005-0000-0000-00002F700000}"/>
    <cellStyle name="40 % - Akzent6 2 2 3 3 3 2" xfId="33435" xr:uid="{00000000-0005-0000-0000-000030700000}"/>
    <cellStyle name="40 % - Akzent6 2 2 3 3 4" xfId="22613" xr:uid="{00000000-0005-0000-0000-000031700000}"/>
    <cellStyle name="40 % - Akzent6 2 2 3 4" xfId="14366" xr:uid="{00000000-0005-0000-0000-000032700000}"/>
    <cellStyle name="40 % - Akzent6 2 2 3 4 2" xfId="14367" xr:uid="{00000000-0005-0000-0000-000033700000}"/>
    <cellStyle name="40 % - Akzent6 2 2 3 4 2 2" xfId="14368" xr:uid="{00000000-0005-0000-0000-000034700000}"/>
    <cellStyle name="40 % - Akzent6 2 2 3 4 2 2 2" xfId="39493" xr:uid="{00000000-0005-0000-0000-000035700000}"/>
    <cellStyle name="40 % - Akzent6 2 2 3 4 2 3" xfId="28672" xr:uid="{00000000-0005-0000-0000-000036700000}"/>
    <cellStyle name="40 % - Akzent6 2 2 3 4 3" xfId="14369" xr:uid="{00000000-0005-0000-0000-000037700000}"/>
    <cellStyle name="40 % - Akzent6 2 2 3 4 3 2" xfId="34093" xr:uid="{00000000-0005-0000-0000-000038700000}"/>
    <cellStyle name="40 % - Akzent6 2 2 3 4 4" xfId="23271" xr:uid="{00000000-0005-0000-0000-000039700000}"/>
    <cellStyle name="40 % - Akzent6 2 2 3 5" xfId="14370" xr:uid="{00000000-0005-0000-0000-00003A700000}"/>
    <cellStyle name="40 % - Akzent6 2 2 3 5 2" xfId="14371" xr:uid="{00000000-0005-0000-0000-00003B700000}"/>
    <cellStyle name="40 % - Akzent6 2 2 3 5 2 2" xfId="14372" xr:uid="{00000000-0005-0000-0000-00003C700000}"/>
    <cellStyle name="40 % - Akzent6 2 2 3 5 2 2 2" xfId="40167" xr:uid="{00000000-0005-0000-0000-00003D700000}"/>
    <cellStyle name="40 % - Akzent6 2 2 3 5 2 3" xfId="29346" xr:uid="{00000000-0005-0000-0000-00003E700000}"/>
    <cellStyle name="40 % - Akzent6 2 2 3 5 3" xfId="14373" xr:uid="{00000000-0005-0000-0000-00003F700000}"/>
    <cellStyle name="40 % - Akzent6 2 2 3 5 3 2" xfId="34767" xr:uid="{00000000-0005-0000-0000-000040700000}"/>
    <cellStyle name="40 % - Akzent6 2 2 3 5 4" xfId="23945" xr:uid="{00000000-0005-0000-0000-000041700000}"/>
    <cellStyle name="40 % - Akzent6 2 2 3 6" xfId="14374" xr:uid="{00000000-0005-0000-0000-000042700000}"/>
    <cellStyle name="40 % - Akzent6 2 2 3 6 2" xfId="14375" xr:uid="{00000000-0005-0000-0000-000043700000}"/>
    <cellStyle name="40 % - Akzent6 2 2 3 6 2 2" xfId="14376" xr:uid="{00000000-0005-0000-0000-000044700000}"/>
    <cellStyle name="40 % - Akzent6 2 2 3 6 2 2 2" xfId="40841" xr:uid="{00000000-0005-0000-0000-000045700000}"/>
    <cellStyle name="40 % - Akzent6 2 2 3 6 2 3" xfId="30020" xr:uid="{00000000-0005-0000-0000-000046700000}"/>
    <cellStyle name="40 % - Akzent6 2 2 3 6 3" xfId="14377" xr:uid="{00000000-0005-0000-0000-000047700000}"/>
    <cellStyle name="40 % - Akzent6 2 2 3 6 3 2" xfId="35441" xr:uid="{00000000-0005-0000-0000-000048700000}"/>
    <cellStyle name="40 % - Akzent6 2 2 3 6 4" xfId="24619" xr:uid="{00000000-0005-0000-0000-000049700000}"/>
    <cellStyle name="40 % - Akzent6 2 2 3 7" xfId="14378" xr:uid="{00000000-0005-0000-0000-00004A700000}"/>
    <cellStyle name="40 % - Akzent6 2 2 3 7 2" xfId="14379" xr:uid="{00000000-0005-0000-0000-00004B700000}"/>
    <cellStyle name="40 % - Akzent6 2 2 3 7 2 2" xfId="14380" xr:uid="{00000000-0005-0000-0000-00004C700000}"/>
    <cellStyle name="40 % - Akzent6 2 2 3 7 2 2 2" xfId="41515" xr:uid="{00000000-0005-0000-0000-00004D700000}"/>
    <cellStyle name="40 % - Akzent6 2 2 3 7 2 3" xfId="30694" xr:uid="{00000000-0005-0000-0000-00004E700000}"/>
    <cellStyle name="40 % - Akzent6 2 2 3 7 3" xfId="14381" xr:uid="{00000000-0005-0000-0000-00004F700000}"/>
    <cellStyle name="40 % - Akzent6 2 2 3 7 3 2" xfId="36115" xr:uid="{00000000-0005-0000-0000-000050700000}"/>
    <cellStyle name="40 % - Akzent6 2 2 3 7 4" xfId="25293" xr:uid="{00000000-0005-0000-0000-000051700000}"/>
    <cellStyle name="40 % - Akzent6 2 2 3 8" xfId="14382" xr:uid="{00000000-0005-0000-0000-000052700000}"/>
    <cellStyle name="40 % - Akzent6 2 2 3 8 2" xfId="14383" xr:uid="{00000000-0005-0000-0000-000053700000}"/>
    <cellStyle name="40 % - Akzent6 2 2 3 8 2 2" xfId="14384" xr:uid="{00000000-0005-0000-0000-000054700000}"/>
    <cellStyle name="40 % - Akzent6 2 2 3 8 2 2 2" xfId="42189" xr:uid="{00000000-0005-0000-0000-000055700000}"/>
    <cellStyle name="40 % - Akzent6 2 2 3 8 2 3" xfId="31368" xr:uid="{00000000-0005-0000-0000-000056700000}"/>
    <cellStyle name="40 % - Akzent6 2 2 3 8 3" xfId="14385" xr:uid="{00000000-0005-0000-0000-000057700000}"/>
    <cellStyle name="40 % - Akzent6 2 2 3 8 3 2" xfId="36789" xr:uid="{00000000-0005-0000-0000-000058700000}"/>
    <cellStyle name="40 % - Akzent6 2 2 3 8 4" xfId="25967" xr:uid="{00000000-0005-0000-0000-000059700000}"/>
    <cellStyle name="40 % - Akzent6 2 2 3 9" xfId="14386" xr:uid="{00000000-0005-0000-0000-00005A700000}"/>
    <cellStyle name="40 % - Akzent6 2 2 3 9 2" xfId="14387" xr:uid="{00000000-0005-0000-0000-00005B700000}"/>
    <cellStyle name="40 % - Akzent6 2 2 3 9 2 2" xfId="14388" xr:uid="{00000000-0005-0000-0000-00005C700000}"/>
    <cellStyle name="40 % - Akzent6 2 2 3 9 2 2 2" xfId="42882" xr:uid="{00000000-0005-0000-0000-00005D700000}"/>
    <cellStyle name="40 % - Akzent6 2 2 3 9 2 3" xfId="32061" xr:uid="{00000000-0005-0000-0000-00005E700000}"/>
    <cellStyle name="40 % - Akzent6 2 2 3 9 3" xfId="14389" xr:uid="{00000000-0005-0000-0000-00005F700000}"/>
    <cellStyle name="40 % - Akzent6 2 2 3 9 3 2" xfId="37481" xr:uid="{00000000-0005-0000-0000-000060700000}"/>
    <cellStyle name="40 % - Akzent6 2 2 3 9 4" xfId="26660" xr:uid="{00000000-0005-0000-0000-000061700000}"/>
    <cellStyle name="40 % - Akzent6 2 2 4" xfId="14390" xr:uid="{00000000-0005-0000-0000-000062700000}"/>
    <cellStyle name="40 % - Akzent6 2 2 4 10" xfId="14391" xr:uid="{00000000-0005-0000-0000-000063700000}"/>
    <cellStyle name="40 % - Akzent6 2 2 4 10 2" xfId="32889" xr:uid="{00000000-0005-0000-0000-000064700000}"/>
    <cellStyle name="40 % - Akzent6 2 2 4 11" xfId="22067" xr:uid="{00000000-0005-0000-0000-000065700000}"/>
    <cellStyle name="40 % - Akzent6 2 2 4 2" xfId="14392" xr:uid="{00000000-0005-0000-0000-000066700000}"/>
    <cellStyle name="40 % - Akzent6 2 2 4 2 2" xfId="14393" xr:uid="{00000000-0005-0000-0000-000067700000}"/>
    <cellStyle name="40 % - Akzent6 2 2 4 2 2 2" xfId="14394" xr:uid="{00000000-0005-0000-0000-000068700000}"/>
    <cellStyle name="40 % - Akzent6 2 2 4 2 2 2 2" xfId="38967" xr:uid="{00000000-0005-0000-0000-000069700000}"/>
    <cellStyle name="40 % - Akzent6 2 2 4 2 2 3" xfId="28146" xr:uid="{00000000-0005-0000-0000-00006A700000}"/>
    <cellStyle name="40 % - Akzent6 2 2 4 2 3" xfId="14395" xr:uid="{00000000-0005-0000-0000-00006B700000}"/>
    <cellStyle name="40 % - Akzent6 2 2 4 2 3 2" xfId="33567" xr:uid="{00000000-0005-0000-0000-00006C700000}"/>
    <cellStyle name="40 % - Akzent6 2 2 4 2 4" xfId="22745" xr:uid="{00000000-0005-0000-0000-00006D700000}"/>
    <cellStyle name="40 % - Akzent6 2 2 4 3" xfId="14396" xr:uid="{00000000-0005-0000-0000-00006E700000}"/>
    <cellStyle name="40 % - Akzent6 2 2 4 3 2" xfId="14397" xr:uid="{00000000-0005-0000-0000-00006F700000}"/>
    <cellStyle name="40 % - Akzent6 2 2 4 3 2 2" xfId="14398" xr:uid="{00000000-0005-0000-0000-000070700000}"/>
    <cellStyle name="40 % - Akzent6 2 2 4 3 2 2 2" xfId="39625" xr:uid="{00000000-0005-0000-0000-000071700000}"/>
    <cellStyle name="40 % - Akzent6 2 2 4 3 2 3" xfId="28804" xr:uid="{00000000-0005-0000-0000-000072700000}"/>
    <cellStyle name="40 % - Akzent6 2 2 4 3 3" xfId="14399" xr:uid="{00000000-0005-0000-0000-000073700000}"/>
    <cellStyle name="40 % - Akzent6 2 2 4 3 3 2" xfId="34225" xr:uid="{00000000-0005-0000-0000-000074700000}"/>
    <cellStyle name="40 % - Akzent6 2 2 4 3 4" xfId="23403" xr:uid="{00000000-0005-0000-0000-000075700000}"/>
    <cellStyle name="40 % - Akzent6 2 2 4 4" xfId="14400" xr:uid="{00000000-0005-0000-0000-000076700000}"/>
    <cellStyle name="40 % - Akzent6 2 2 4 4 2" xfId="14401" xr:uid="{00000000-0005-0000-0000-000077700000}"/>
    <cellStyle name="40 % - Akzent6 2 2 4 4 2 2" xfId="14402" xr:uid="{00000000-0005-0000-0000-000078700000}"/>
    <cellStyle name="40 % - Akzent6 2 2 4 4 2 2 2" xfId="40299" xr:uid="{00000000-0005-0000-0000-000079700000}"/>
    <cellStyle name="40 % - Akzent6 2 2 4 4 2 3" xfId="29478" xr:uid="{00000000-0005-0000-0000-00007A700000}"/>
    <cellStyle name="40 % - Akzent6 2 2 4 4 3" xfId="14403" xr:uid="{00000000-0005-0000-0000-00007B700000}"/>
    <cellStyle name="40 % - Akzent6 2 2 4 4 3 2" xfId="34899" xr:uid="{00000000-0005-0000-0000-00007C700000}"/>
    <cellStyle name="40 % - Akzent6 2 2 4 4 4" xfId="24077" xr:uid="{00000000-0005-0000-0000-00007D700000}"/>
    <cellStyle name="40 % - Akzent6 2 2 4 5" xfId="14404" xr:uid="{00000000-0005-0000-0000-00007E700000}"/>
    <cellStyle name="40 % - Akzent6 2 2 4 5 2" xfId="14405" xr:uid="{00000000-0005-0000-0000-00007F700000}"/>
    <cellStyle name="40 % - Akzent6 2 2 4 5 2 2" xfId="14406" xr:uid="{00000000-0005-0000-0000-000080700000}"/>
    <cellStyle name="40 % - Akzent6 2 2 4 5 2 2 2" xfId="40973" xr:uid="{00000000-0005-0000-0000-000081700000}"/>
    <cellStyle name="40 % - Akzent6 2 2 4 5 2 3" xfId="30152" xr:uid="{00000000-0005-0000-0000-000082700000}"/>
    <cellStyle name="40 % - Akzent6 2 2 4 5 3" xfId="14407" xr:uid="{00000000-0005-0000-0000-000083700000}"/>
    <cellStyle name="40 % - Akzent6 2 2 4 5 3 2" xfId="35573" xr:uid="{00000000-0005-0000-0000-000084700000}"/>
    <cellStyle name="40 % - Akzent6 2 2 4 5 4" xfId="24751" xr:uid="{00000000-0005-0000-0000-000085700000}"/>
    <cellStyle name="40 % - Akzent6 2 2 4 6" xfId="14408" xr:uid="{00000000-0005-0000-0000-000086700000}"/>
    <cellStyle name="40 % - Akzent6 2 2 4 6 2" xfId="14409" xr:uid="{00000000-0005-0000-0000-000087700000}"/>
    <cellStyle name="40 % - Akzent6 2 2 4 6 2 2" xfId="14410" xr:uid="{00000000-0005-0000-0000-000088700000}"/>
    <cellStyle name="40 % - Akzent6 2 2 4 6 2 2 2" xfId="41647" xr:uid="{00000000-0005-0000-0000-000089700000}"/>
    <cellStyle name="40 % - Akzent6 2 2 4 6 2 3" xfId="30826" xr:uid="{00000000-0005-0000-0000-00008A700000}"/>
    <cellStyle name="40 % - Akzent6 2 2 4 6 3" xfId="14411" xr:uid="{00000000-0005-0000-0000-00008B700000}"/>
    <cellStyle name="40 % - Akzent6 2 2 4 6 3 2" xfId="36247" xr:uid="{00000000-0005-0000-0000-00008C700000}"/>
    <cellStyle name="40 % - Akzent6 2 2 4 6 4" xfId="25425" xr:uid="{00000000-0005-0000-0000-00008D700000}"/>
    <cellStyle name="40 % - Akzent6 2 2 4 7" xfId="14412" xr:uid="{00000000-0005-0000-0000-00008E700000}"/>
    <cellStyle name="40 % - Akzent6 2 2 4 7 2" xfId="14413" xr:uid="{00000000-0005-0000-0000-00008F700000}"/>
    <cellStyle name="40 % - Akzent6 2 2 4 7 2 2" xfId="14414" xr:uid="{00000000-0005-0000-0000-000090700000}"/>
    <cellStyle name="40 % - Akzent6 2 2 4 7 2 2 2" xfId="42321" xr:uid="{00000000-0005-0000-0000-000091700000}"/>
    <cellStyle name="40 % - Akzent6 2 2 4 7 2 3" xfId="31500" xr:uid="{00000000-0005-0000-0000-000092700000}"/>
    <cellStyle name="40 % - Akzent6 2 2 4 7 3" xfId="14415" xr:uid="{00000000-0005-0000-0000-000093700000}"/>
    <cellStyle name="40 % - Akzent6 2 2 4 7 3 2" xfId="36921" xr:uid="{00000000-0005-0000-0000-000094700000}"/>
    <cellStyle name="40 % - Akzent6 2 2 4 7 4" xfId="26099" xr:uid="{00000000-0005-0000-0000-000095700000}"/>
    <cellStyle name="40 % - Akzent6 2 2 4 8" xfId="14416" xr:uid="{00000000-0005-0000-0000-000096700000}"/>
    <cellStyle name="40 % - Akzent6 2 2 4 8 2" xfId="14417" xr:uid="{00000000-0005-0000-0000-000097700000}"/>
    <cellStyle name="40 % - Akzent6 2 2 4 8 2 2" xfId="14418" xr:uid="{00000000-0005-0000-0000-000098700000}"/>
    <cellStyle name="40 % - Akzent6 2 2 4 8 2 2 2" xfId="43014" xr:uid="{00000000-0005-0000-0000-000099700000}"/>
    <cellStyle name="40 % - Akzent6 2 2 4 8 2 3" xfId="32193" xr:uid="{00000000-0005-0000-0000-00009A700000}"/>
    <cellStyle name="40 % - Akzent6 2 2 4 8 3" xfId="14419" xr:uid="{00000000-0005-0000-0000-00009B700000}"/>
    <cellStyle name="40 % - Akzent6 2 2 4 8 3 2" xfId="37613" xr:uid="{00000000-0005-0000-0000-00009C700000}"/>
    <cellStyle name="40 % - Akzent6 2 2 4 8 4" xfId="26792" xr:uid="{00000000-0005-0000-0000-00009D700000}"/>
    <cellStyle name="40 % - Akzent6 2 2 4 9" xfId="14420" xr:uid="{00000000-0005-0000-0000-00009E700000}"/>
    <cellStyle name="40 % - Akzent6 2 2 4 9 2" xfId="14421" xr:uid="{00000000-0005-0000-0000-00009F700000}"/>
    <cellStyle name="40 % - Akzent6 2 2 4 9 2 2" xfId="38289" xr:uid="{00000000-0005-0000-0000-0000A0700000}"/>
    <cellStyle name="40 % - Akzent6 2 2 4 9 3" xfId="27468" xr:uid="{00000000-0005-0000-0000-0000A1700000}"/>
    <cellStyle name="40 % - Akzent6 2 2 5" xfId="14422" xr:uid="{00000000-0005-0000-0000-0000A2700000}"/>
    <cellStyle name="40 % - Akzent6 2 2 5 10" xfId="14423" xr:uid="{00000000-0005-0000-0000-0000A3700000}"/>
    <cellStyle name="40 % - Akzent6 2 2 5 10 2" xfId="33020" xr:uid="{00000000-0005-0000-0000-0000A4700000}"/>
    <cellStyle name="40 % - Akzent6 2 2 5 11" xfId="22198" xr:uid="{00000000-0005-0000-0000-0000A5700000}"/>
    <cellStyle name="40 % - Akzent6 2 2 5 2" xfId="14424" xr:uid="{00000000-0005-0000-0000-0000A6700000}"/>
    <cellStyle name="40 % - Akzent6 2 2 5 2 2" xfId="14425" xr:uid="{00000000-0005-0000-0000-0000A7700000}"/>
    <cellStyle name="40 % - Akzent6 2 2 5 2 2 2" xfId="14426" xr:uid="{00000000-0005-0000-0000-0000A8700000}"/>
    <cellStyle name="40 % - Akzent6 2 2 5 2 2 2 2" xfId="39098" xr:uid="{00000000-0005-0000-0000-0000A9700000}"/>
    <cellStyle name="40 % - Akzent6 2 2 5 2 2 3" xfId="28277" xr:uid="{00000000-0005-0000-0000-0000AA700000}"/>
    <cellStyle name="40 % - Akzent6 2 2 5 2 3" xfId="14427" xr:uid="{00000000-0005-0000-0000-0000AB700000}"/>
    <cellStyle name="40 % - Akzent6 2 2 5 2 3 2" xfId="33698" xr:uid="{00000000-0005-0000-0000-0000AC700000}"/>
    <cellStyle name="40 % - Akzent6 2 2 5 2 4" xfId="22876" xr:uid="{00000000-0005-0000-0000-0000AD700000}"/>
    <cellStyle name="40 % - Akzent6 2 2 5 3" xfId="14428" xr:uid="{00000000-0005-0000-0000-0000AE700000}"/>
    <cellStyle name="40 % - Akzent6 2 2 5 3 2" xfId="14429" xr:uid="{00000000-0005-0000-0000-0000AF700000}"/>
    <cellStyle name="40 % - Akzent6 2 2 5 3 2 2" xfId="14430" xr:uid="{00000000-0005-0000-0000-0000B0700000}"/>
    <cellStyle name="40 % - Akzent6 2 2 5 3 2 2 2" xfId="39756" xr:uid="{00000000-0005-0000-0000-0000B1700000}"/>
    <cellStyle name="40 % - Akzent6 2 2 5 3 2 3" xfId="28935" xr:uid="{00000000-0005-0000-0000-0000B2700000}"/>
    <cellStyle name="40 % - Akzent6 2 2 5 3 3" xfId="14431" xr:uid="{00000000-0005-0000-0000-0000B3700000}"/>
    <cellStyle name="40 % - Akzent6 2 2 5 3 3 2" xfId="34356" xr:uid="{00000000-0005-0000-0000-0000B4700000}"/>
    <cellStyle name="40 % - Akzent6 2 2 5 3 4" xfId="23534" xr:uid="{00000000-0005-0000-0000-0000B5700000}"/>
    <cellStyle name="40 % - Akzent6 2 2 5 4" xfId="14432" xr:uid="{00000000-0005-0000-0000-0000B6700000}"/>
    <cellStyle name="40 % - Akzent6 2 2 5 4 2" xfId="14433" xr:uid="{00000000-0005-0000-0000-0000B7700000}"/>
    <cellStyle name="40 % - Akzent6 2 2 5 4 2 2" xfId="14434" xr:uid="{00000000-0005-0000-0000-0000B8700000}"/>
    <cellStyle name="40 % - Akzent6 2 2 5 4 2 2 2" xfId="40430" xr:uid="{00000000-0005-0000-0000-0000B9700000}"/>
    <cellStyle name="40 % - Akzent6 2 2 5 4 2 3" xfId="29609" xr:uid="{00000000-0005-0000-0000-0000BA700000}"/>
    <cellStyle name="40 % - Akzent6 2 2 5 4 3" xfId="14435" xr:uid="{00000000-0005-0000-0000-0000BB700000}"/>
    <cellStyle name="40 % - Akzent6 2 2 5 4 3 2" xfId="35030" xr:uid="{00000000-0005-0000-0000-0000BC700000}"/>
    <cellStyle name="40 % - Akzent6 2 2 5 4 4" xfId="24208" xr:uid="{00000000-0005-0000-0000-0000BD700000}"/>
    <cellStyle name="40 % - Akzent6 2 2 5 5" xfId="14436" xr:uid="{00000000-0005-0000-0000-0000BE700000}"/>
    <cellStyle name="40 % - Akzent6 2 2 5 5 2" xfId="14437" xr:uid="{00000000-0005-0000-0000-0000BF700000}"/>
    <cellStyle name="40 % - Akzent6 2 2 5 5 2 2" xfId="14438" xr:uid="{00000000-0005-0000-0000-0000C0700000}"/>
    <cellStyle name="40 % - Akzent6 2 2 5 5 2 2 2" xfId="41104" xr:uid="{00000000-0005-0000-0000-0000C1700000}"/>
    <cellStyle name="40 % - Akzent6 2 2 5 5 2 3" xfId="30283" xr:uid="{00000000-0005-0000-0000-0000C2700000}"/>
    <cellStyle name="40 % - Akzent6 2 2 5 5 3" xfId="14439" xr:uid="{00000000-0005-0000-0000-0000C3700000}"/>
    <cellStyle name="40 % - Akzent6 2 2 5 5 3 2" xfId="35704" xr:uid="{00000000-0005-0000-0000-0000C4700000}"/>
    <cellStyle name="40 % - Akzent6 2 2 5 5 4" xfId="24882" xr:uid="{00000000-0005-0000-0000-0000C5700000}"/>
    <cellStyle name="40 % - Akzent6 2 2 5 6" xfId="14440" xr:uid="{00000000-0005-0000-0000-0000C6700000}"/>
    <cellStyle name="40 % - Akzent6 2 2 5 6 2" xfId="14441" xr:uid="{00000000-0005-0000-0000-0000C7700000}"/>
    <cellStyle name="40 % - Akzent6 2 2 5 6 2 2" xfId="14442" xr:uid="{00000000-0005-0000-0000-0000C8700000}"/>
    <cellStyle name="40 % - Akzent6 2 2 5 6 2 2 2" xfId="41778" xr:uid="{00000000-0005-0000-0000-0000C9700000}"/>
    <cellStyle name="40 % - Akzent6 2 2 5 6 2 3" xfId="30957" xr:uid="{00000000-0005-0000-0000-0000CA700000}"/>
    <cellStyle name="40 % - Akzent6 2 2 5 6 3" xfId="14443" xr:uid="{00000000-0005-0000-0000-0000CB700000}"/>
    <cellStyle name="40 % - Akzent6 2 2 5 6 3 2" xfId="36378" xr:uid="{00000000-0005-0000-0000-0000CC700000}"/>
    <cellStyle name="40 % - Akzent6 2 2 5 6 4" xfId="25556" xr:uid="{00000000-0005-0000-0000-0000CD700000}"/>
    <cellStyle name="40 % - Akzent6 2 2 5 7" xfId="14444" xr:uid="{00000000-0005-0000-0000-0000CE700000}"/>
    <cellStyle name="40 % - Akzent6 2 2 5 7 2" xfId="14445" xr:uid="{00000000-0005-0000-0000-0000CF700000}"/>
    <cellStyle name="40 % - Akzent6 2 2 5 7 2 2" xfId="14446" xr:uid="{00000000-0005-0000-0000-0000D0700000}"/>
    <cellStyle name="40 % - Akzent6 2 2 5 7 2 2 2" xfId="42452" xr:uid="{00000000-0005-0000-0000-0000D1700000}"/>
    <cellStyle name="40 % - Akzent6 2 2 5 7 2 3" xfId="31631" xr:uid="{00000000-0005-0000-0000-0000D2700000}"/>
    <cellStyle name="40 % - Akzent6 2 2 5 7 3" xfId="14447" xr:uid="{00000000-0005-0000-0000-0000D3700000}"/>
    <cellStyle name="40 % - Akzent6 2 2 5 7 3 2" xfId="37052" xr:uid="{00000000-0005-0000-0000-0000D4700000}"/>
    <cellStyle name="40 % - Akzent6 2 2 5 7 4" xfId="26230" xr:uid="{00000000-0005-0000-0000-0000D5700000}"/>
    <cellStyle name="40 % - Akzent6 2 2 5 8" xfId="14448" xr:uid="{00000000-0005-0000-0000-0000D6700000}"/>
    <cellStyle name="40 % - Akzent6 2 2 5 8 2" xfId="14449" xr:uid="{00000000-0005-0000-0000-0000D7700000}"/>
    <cellStyle name="40 % - Akzent6 2 2 5 8 2 2" xfId="14450" xr:uid="{00000000-0005-0000-0000-0000D8700000}"/>
    <cellStyle name="40 % - Akzent6 2 2 5 8 2 2 2" xfId="43145" xr:uid="{00000000-0005-0000-0000-0000D9700000}"/>
    <cellStyle name="40 % - Akzent6 2 2 5 8 2 3" xfId="32324" xr:uid="{00000000-0005-0000-0000-0000DA700000}"/>
    <cellStyle name="40 % - Akzent6 2 2 5 8 3" xfId="14451" xr:uid="{00000000-0005-0000-0000-0000DB700000}"/>
    <cellStyle name="40 % - Akzent6 2 2 5 8 3 2" xfId="37744" xr:uid="{00000000-0005-0000-0000-0000DC700000}"/>
    <cellStyle name="40 % - Akzent6 2 2 5 8 4" xfId="26923" xr:uid="{00000000-0005-0000-0000-0000DD700000}"/>
    <cellStyle name="40 % - Akzent6 2 2 5 9" xfId="14452" xr:uid="{00000000-0005-0000-0000-0000DE700000}"/>
    <cellStyle name="40 % - Akzent6 2 2 5 9 2" xfId="14453" xr:uid="{00000000-0005-0000-0000-0000DF700000}"/>
    <cellStyle name="40 % - Akzent6 2 2 5 9 2 2" xfId="38420" xr:uid="{00000000-0005-0000-0000-0000E0700000}"/>
    <cellStyle name="40 % - Akzent6 2 2 5 9 3" xfId="27599" xr:uid="{00000000-0005-0000-0000-0000E1700000}"/>
    <cellStyle name="40 % - Akzent6 2 2 6" xfId="14454" xr:uid="{00000000-0005-0000-0000-0000E2700000}"/>
    <cellStyle name="40 % - Akzent6 2 2 6 2" xfId="14455" xr:uid="{00000000-0005-0000-0000-0000E3700000}"/>
    <cellStyle name="40 % - Akzent6 2 2 6 2 2" xfId="14456" xr:uid="{00000000-0005-0000-0000-0000E4700000}"/>
    <cellStyle name="40 % - Akzent6 2 2 6 2 2 2" xfId="38703" xr:uid="{00000000-0005-0000-0000-0000E5700000}"/>
    <cellStyle name="40 % - Akzent6 2 2 6 2 3" xfId="27882" xr:uid="{00000000-0005-0000-0000-0000E6700000}"/>
    <cellStyle name="40 % - Akzent6 2 2 6 3" xfId="14457" xr:uid="{00000000-0005-0000-0000-0000E7700000}"/>
    <cellStyle name="40 % - Akzent6 2 2 6 3 2" xfId="33303" xr:uid="{00000000-0005-0000-0000-0000E8700000}"/>
    <cellStyle name="40 % - Akzent6 2 2 6 4" xfId="22481" xr:uid="{00000000-0005-0000-0000-0000E9700000}"/>
    <cellStyle name="40 % - Akzent6 2 2 7" xfId="14458" xr:uid="{00000000-0005-0000-0000-0000EA700000}"/>
    <cellStyle name="40 % - Akzent6 2 2 7 2" xfId="14459" xr:uid="{00000000-0005-0000-0000-0000EB700000}"/>
    <cellStyle name="40 % - Akzent6 2 2 7 2 2" xfId="14460" xr:uid="{00000000-0005-0000-0000-0000EC700000}"/>
    <cellStyle name="40 % - Akzent6 2 2 7 2 2 2" xfId="39361" xr:uid="{00000000-0005-0000-0000-0000ED700000}"/>
    <cellStyle name="40 % - Akzent6 2 2 7 2 3" xfId="28540" xr:uid="{00000000-0005-0000-0000-0000EE700000}"/>
    <cellStyle name="40 % - Akzent6 2 2 7 3" xfId="14461" xr:uid="{00000000-0005-0000-0000-0000EF700000}"/>
    <cellStyle name="40 % - Akzent6 2 2 7 3 2" xfId="33961" xr:uid="{00000000-0005-0000-0000-0000F0700000}"/>
    <cellStyle name="40 % - Akzent6 2 2 7 4" xfId="23139" xr:uid="{00000000-0005-0000-0000-0000F1700000}"/>
    <cellStyle name="40 % - Akzent6 2 2 8" xfId="14462" xr:uid="{00000000-0005-0000-0000-0000F2700000}"/>
    <cellStyle name="40 % - Akzent6 2 2 8 2" xfId="14463" xr:uid="{00000000-0005-0000-0000-0000F3700000}"/>
    <cellStyle name="40 % - Akzent6 2 2 8 2 2" xfId="14464" xr:uid="{00000000-0005-0000-0000-0000F4700000}"/>
    <cellStyle name="40 % - Akzent6 2 2 8 2 2 2" xfId="40036" xr:uid="{00000000-0005-0000-0000-0000F5700000}"/>
    <cellStyle name="40 % - Akzent6 2 2 8 2 3" xfId="29215" xr:uid="{00000000-0005-0000-0000-0000F6700000}"/>
    <cellStyle name="40 % - Akzent6 2 2 8 3" xfId="14465" xr:uid="{00000000-0005-0000-0000-0000F7700000}"/>
    <cellStyle name="40 % - Akzent6 2 2 8 3 2" xfId="34636" xr:uid="{00000000-0005-0000-0000-0000F8700000}"/>
    <cellStyle name="40 % - Akzent6 2 2 8 4" xfId="23814" xr:uid="{00000000-0005-0000-0000-0000F9700000}"/>
    <cellStyle name="40 % - Akzent6 2 2 9" xfId="14466" xr:uid="{00000000-0005-0000-0000-0000FA700000}"/>
    <cellStyle name="40 % - Akzent6 2 2 9 2" xfId="14467" xr:uid="{00000000-0005-0000-0000-0000FB700000}"/>
    <cellStyle name="40 % - Akzent6 2 2 9 2 2" xfId="14468" xr:uid="{00000000-0005-0000-0000-0000FC700000}"/>
    <cellStyle name="40 % - Akzent6 2 2 9 2 2 2" xfId="40709" xr:uid="{00000000-0005-0000-0000-0000FD700000}"/>
    <cellStyle name="40 % - Akzent6 2 2 9 2 3" xfId="29888" xr:uid="{00000000-0005-0000-0000-0000FE700000}"/>
    <cellStyle name="40 % - Akzent6 2 2 9 3" xfId="14469" xr:uid="{00000000-0005-0000-0000-0000FF700000}"/>
    <cellStyle name="40 % - Akzent6 2 2 9 3 2" xfId="35309" xr:uid="{00000000-0005-0000-0000-000000710000}"/>
    <cellStyle name="40 % - Akzent6 2 2 9 4" xfId="24487" xr:uid="{00000000-0005-0000-0000-000001710000}"/>
    <cellStyle name="40 % - Akzent6 2 3" xfId="14470" xr:uid="{00000000-0005-0000-0000-000002710000}"/>
    <cellStyle name="40 % - Akzent6 2 3 10" xfId="14471" xr:uid="{00000000-0005-0000-0000-000003710000}"/>
    <cellStyle name="40 % - Akzent6 2 3 10 2" xfId="14472" xr:uid="{00000000-0005-0000-0000-000004710000}"/>
    <cellStyle name="40 % - Akzent6 2 3 10 2 2" xfId="14473" xr:uid="{00000000-0005-0000-0000-000005710000}"/>
    <cellStyle name="40 % - Akzent6 2 3 10 2 2 2" xfId="42089" xr:uid="{00000000-0005-0000-0000-000006710000}"/>
    <cellStyle name="40 % - Akzent6 2 3 10 2 3" xfId="31268" xr:uid="{00000000-0005-0000-0000-000007710000}"/>
    <cellStyle name="40 % - Akzent6 2 3 10 3" xfId="14474" xr:uid="{00000000-0005-0000-0000-000008710000}"/>
    <cellStyle name="40 % - Akzent6 2 3 10 3 2" xfId="36689" xr:uid="{00000000-0005-0000-0000-000009710000}"/>
    <cellStyle name="40 % - Akzent6 2 3 10 4" xfId="25867" xr:uid="{00000000-0005-0000-0000-00000A710000}"/>
    <cellStyle name="40 % - Akzent6 2 3 11" xfId="14475" xr:uid="{00000000-0005-0000-0000-00000B710000}"/>
    <cellStyle name="40 % - Akzent6 2 3 11 2" xfId="14476" xr:uid="{00000000-0005-0000-0000-00000C710000}"/>
    <cellStyle name="40 % - Akzent6 2 3 11 2 2" xfId="14477" xr:uid="{00000000-0005-0000-0000-00000D710000}"/>
    <cellStyle name="40 % - Akzent6 2 3 11 2 2 2" xfId="42782" xr:uid="{00000000-0005-0000-0000-00000E710000}"/>
    <cellStyle name="40 % - Akzent6 2 3 11 2 3" xfId="31961" xr:uid="{00000000-0005-0000-0000-00000F710000}"/>
    <cellStyle name="40 % - Akzent6 2 3 11 3" xfId="14478" xr:uid="{00000000-0005-0000-0000-000010710000}"/>
    <cellStyle name="40 % - Akzent6 2 3 11 3 2" xfId="37381" xr:uid="{00000000-0005-0000-0000-000011710000}"/>
    <cellStyle name="40 % - Akzent6 2 3 11 4" xfId="26560" xr:uid="{00000000-0005-0000-0000-000012710000}"/>
    <cellStyle name="40 % - Akzent6 2 3 12" xfId="14479" xr:uid="{00000000-0005-0000-0000-000013710000}"/>
    <cellStyle name="40 % - Akzent6 2 3 12 2" xfId="14480" xr:uid="{00000000-0005-0000-0000-000014710000}"/>
    <cellStyle name="40 % - Akzent6 2 3 12 2 2" xfId="38057" xr:uid="{00000000-0005-0000-0000-000015710000}"/>
    <cellStyle name="40 % - Akzent6 2 3 12 3" xfId="27236" xr:uid="{00000000-0005-0000-0000-000016710000}"/>
    <cellStyle name="40 % - Akzent6 2 3 13" xfId="14481" xr:uid="{00000000-0005-0000-0000-000017710000}"/>
    <cellStyle name="40 % - Akzent6 2 3 13 2" xfId="32657" xr:uid="{00000000-0005-0000-0000-000018710000}"/>
    <cellStyle name="40 % - Akzent6 2 3 14" xfId="21835" xr:uid="{00000000-0005-0000-0000-000019710000}"/>
    <cellStyle name="40 % - Akzent6 2 3 2" xfId="14482" xr:uid="{00000000-0005-0000-0000-00001A710000}"/>
    <cellStyle name="40 % - Akzent6 2 3 2 10" xfId="14483" xr:uid="{00000000-0005-0000-0000-00001B710000}"/>
    <cellStyle name="40 % - Akzent6 2 3 2 10 2" xfId="14484" xr:uid="{00000000-0005-0000-0000-00001C710000}"/>
    <cellStyle name="40 % - Akzent6 2 3 2 10 2 2" xfId="38189" xr:uid="{00000000-0005-0000-0000-00001D710000}"/>
    <cellStyle name="40 % - Akzent6 2 3 2 10 3" xfId="27368" xr:uid="{00000000-0005-0000-0000-00001E710000}"/>
    <cellStyle name="40 % - Akzent6 2 3 2 11" xfId="14485" xr:uid="{00000000-0005-0000-0000-00001F710000}"/>
    <cellStyle name="40 % - Akzent6 2 3 2 11 2" xfId="32789" xr:uid="{00000000-0005-0000-0000-000020710000}"/>
    <cellStyle name="40 % - Akzent6 2 3 2 12" xfId="21967" xr:uid="{00000000-0005-0000-0000-000021710000}"/>
    <cellStyle name="40 % - Akzent6 2 3 2 2" xfId="14486" xr:uid="{00000000-0005-0000-0000-000022710000}"/>
    <cellStyle name="40 % - Akzent6 2 3 2 2 10" xfId="14487" xr:uid="{00000000-0005-0000-0000-000023710000}"/>
    <cellStyle name="40 % - Akzent6 2 3 2 2 10 2" xfId="33184" xr:uid="{00000000-0005-0000-0000-000024710000}"/>
    <cellStyle name="40 % - Akzent6 2 3 2 2 11" xfId="22362" xr:uid="{00000000-0005-0000-0000-000025710000}"/>
    <cellStyle name="40 % - Akzent6 2 3 2 2 2" xfId="14488" xr:uid="{00000000-0005-0000-0000-000026710000}"/>
    <cellStyle name="40 % - Akzent6 2 3 2 2 2 2" xfId="14489" xr:uid="{00000000-0005-0000-0000-000027710000}"/>
    <cellStyle name="40 % - Akzent6 2 3 2 2 2 2 2" xfId="14490" xr:uid="{00000000-0005-0000-0000-000028710000}"/>
    <cellStyle name="40 % - Akzent6 2 3 2 2 2 2 2 2" xfId="39262" xr:uid="{00000000-0005-0000-0000-000029710000}"/>
    <cellStyle name="40 % - Akzent6 2 3 2 2 2 2 3" xfId="28441" xr:uid="{00000000-0005-0000-0000-00002A710000}"/>
    <cellStyle name="40 % - Akzent6 2 3 2 2 2 3" xfId="14491" xr:uid="{00000000-0005-0000-0000-00002B710000}"/>
    <cellStyle name="40 % - Akzent6 2 3 2 2 2 3 2" xfId="33862" xr:uid="{00000000-0005-0000-0000-00002C710000}"/>
    <cellStyle name="40 % - Akzent6 2 3 2 2 2 4" xfId="23040" xr:uid="{00000000-0005-0000-0000-00002D710000}"/>
    <cellStyle name="40 % - Akzent6 2 3 2 2 3" xfId="14492" xr:uid="{00000000-0005-0000-0000-00002E710000}"/>
    <cellStyle name="40 % - Akzent6 2 3 2 2 3 2" xfId="14493" xr:uid="{00000000-0005-0000-0000-00002F710000}"/>
    <cellStyle name="40 % - Akzent6 2 3 2 2 3 2 2" xfId="14494" xr:uid="{00000000-0005-0000-0000-000030710000}"/>
    <cellStyle name="40 % - Akzent6 2 3 2 2 3 2 2 2" xfId="39920" xr:uid="{00000000-0005-0000-0000-000031710000}"/>
    <cellStyle name="40 % - Akzent6 2 3 2 2 3 2 3" xfId="29099" xr:uid="{00000000-0005-0000-0000-000032710000}"/>
    <cellStyle name="40 % - Akzent6 2 3 2 2 3 3" xfId="14495" xr:uid="{00000000-0005-0000-0000-000033710000}"/>
    <cellStyle name="40 % - Akzent6 2 3 2 2 3 3 2" xfId="34520" xr:uid="{00000000-0005-0000-0000-000034710000}"/>
    <cellStyle name="40 % - Akzent6 2 3 2 2 3 4" xfId="23698" xr:uid="{00000000-0005-0000-0000-000035710000}"/>
    <cellStyle name="40 % - Akzent6 2 3 2 2 4" xfId="14496" xr:uid="{00000000-0005-0000-0000-000036710000}"/>
    <cellStyle name="40 % - Akzent6 2 3 2 2 4 2" xfId="14497" xr:uid="{00000000-0005-0000-0000-000037710000}"/>
    <cellStyle name="40 % - Akzent6 2 3 2 2 4 2 2" xfId="14498" xr:uid="{00000000-0005-0000-0000-000038710000}"/>
    <cellStyle name="40 % - Akzent6 2 3 2 2 4 2 2 2" xfId="40594" xr:uid="{00000000-0005-0000-0000-000039710000}"/>
    <cellStyle name="40 % - Akzent6 2 3 2 2 4 2 3" xfId="29773" xr:uid="{00000000-0005-0000-0000-00003A710000}"/>
    <cellStyle name="40 % - Akzent6 2 3 2 2 4 3" xfId="14499" xr:uid="{00000000-0005-0000-0000-00003B710000}"/>
    <cellStyle name="40 % - Akzent6 2 3 2 2 4 3 2" xfId="35194" xr:uid="{00000000-0005-0000-0000-00003C710000}"/>
    <cellStyle name="40 % - Akzent6 2 3 2 2 4 4" xfId="24372" xr:uid="{00000000-0005-0000-0000-00003D710000}"/>
    <cellStyle name="40 % - Akzent6 2 3 2 2 5" xfId="14500" xr:uid="{00000000-0005-0000-0000-00003E710000}"/>
    <cellStyle name="40 % - Akzent6 2 3 2 2 5 2" xfId="14501" xr:uid="{00000000-0005-0000-0000-00003F710000}"/>
    <cellStyle name="40 % - Akzent6 2 3 2 2 5 2 2" xfId="14502" xr:uid="{00000000-0005-0000-0000-000040710000}"/>
    <cellStyle name="40 % - Akzent6 2 3 2 2 5 2 2 2" xfId="41268" xr:uid="{00000000-0005-0000-0000-000041710000}"/>
    <cellStyle name="40 % - Akzent6 2 3 2 2 5 2 3" xfId="30447" xr:uid="{00000000-0005-0000-0000-000042710000}"/>
    <cellStyle name="40 % - Akzent6 2 3 2 2 5 3" xfId="14503" xr:uid="{00000000-0005-0000-0000-000043710000}"/>
    <cellStyle name="40 % - Akzent6 2 3 2 2 5 3 2" xfId="35868" xr:uid="{00000000-0005-0000-0000-000044710000}"/>
    <cellStyle name="40 % - Akzent6 2 3 2 2 5 4" xfId="25046" xr:uid="{00000000-0005-0000-0000-000045710000}"/>
    <cellStyle name="40 % - Akzent6 2 3 2 2 6" xfId="14504" xr:uid="{00000000-0005-0000-0000-000046710000}"/>
    <cellStyle name="40 % - Akzent6 2 3 2 2 6 2" xfId="14505" xr:uid="{00000000-0005-0000-0000-000047710000}"/>
    <cellStyle name="40 % - Akzent6 2 3 2 2 6 2 2" xfId="14506" xr:uid="{00000000-0005-0000-0000-000048710000}"/>
    <cellStyle name="40 % - Akzent6 2 3 2 2 6 2 2 2" xfId="41942" xr:uid="{00000000-0005-0000-0000-000049710000}"/>
    <cellStyle name="40 % - Akzent6 2 3 2 2 6 2 3" xfId="31121" xr:uid="{00000000-0005-0000-0000-00004A710000}"/>
    <cellStyle name="40 % - Akzent6 2 3 2 2 6 3" xfId="14507" xr:uid="{00000000-0005-0000-0000-00004B710000}"/>
    <cellStyle name="40 % - Akzent6 2 3 2 2 6 3 2" xfId="36542" xr:uid="{00000000-0005-0000-0000-00004C710000}"/>
    <cellStyle name="40 % - Akzent6 2 3 2 2 6 4" xfId="25720" xr:uid="{00000000-0005-0000-0000-00004D710000}"/>
    <cellStyle name="40 % - Akzent6 2 3 2 2 7" xfId="14508" xr:uid="{00000000-0005-0000-0000-00004E710000}"/>
    <cellStyle name="40 % - Akzent6 2 3 2 2 7 2" xfId="14509" xr:uid="{00000000-0005-0000-0000-00004F710000}"/>
    <cellStyle name="40 % - Akzent6 2 3 2 2 7 2 2" xfId="14510" xr:uid="{00000000-0005-0000-0000-000050710000}"/>
    <cellStyle name="40 % - Akzent6 2 3 2 2 7 2 2 2" xfId="42616" xr:uid="{00000000-0005-0000-0000-000051710000}"/>
    <cellStyle name="40 % - Akzent6 2 3 2 2 7 2 3" xfId="31795" xr:uid="{00000000-0005-0000-0000-000052710000}"/>
    <cellStyle name="40 % - Akzent6 2 3 2 2 7 3" xfId="14511" xr:uid="{00000000-0005-0000-0000-000053710000}"/>
    <cellStyle name="40 % - Akzent6 2 3 2 2 7 3 2" xfId="37216" xr:uid="{00000000-0005-0000-0000-000054710000}"/>
    <cellStyle name="40 % - Akzent6 2 3 2 2 7 4" xfId="26394" xr:uid="{00000000-0005-0000-0000-000055710000}"/>
    <cellStyle name="40 % - Akzent6 2 3 2 2 8" xfId="14512" xr:uid="{00000000-0005-0000-0000-000056710000}"/>
    <cellStyle name="40 % - Akzent6 2 3 2 2 8 2" xfId="14513" xr:uid="{00000000-0005-0000-0000-000057710000}"/>
    <cellStyle name="40 % - Akzent6 2 3 2 2 8 2 2" xfId="14514" xr:uid="{00000000-0005-0000-0000-000058710000}"/>
    <cellStyle name="40 % - Akzent6 2 3 2 2 8 2 2 2" xfId="43309" xr:uid="{00000000-0005-0000-0000-000059710000}"/>
    <cellStyle name="40 % - Akzent6 2 3 2 2 8 2 3" xfId="32488" xr:uid="{00000000-0005-0000-0000-00005A710000}"/>
    <cellStyle name="40 % - Akzent6 2 3 2 2 8 3" xfId="14515" xr:uid="{00000000-0005-0000-0000-00005B710000}"/>
    <cellStyle name="40 % - Akzent6 2 3 2 2 8 3 2" xfId="37908" xr:uid="{00000000-0005-0000-0000-00005C710000}"/>
    <cellStyle name="40 % - Akzent6 2 3 2 2 8 4" xfId="27087" xr:uid="{00000000-0005-0000-0000-00005D710000}"/>
    <cellStyle name="40 % - Akzent6 2 3 2 2 9" xfId="14516" xr:uid="{00000000-0005-0000-0000-00005E710000}"/>
    <cellStyle name="40 % - Akzent6 2 3 2 2 9 2" xfId="14517" xr:uid="{00000000-0005-0000-0000-00005F710000}"/>
    <cellStyle name="40 % - Akzent6 2 3 2 2 9 2 2" xfId="38584" xr:uid="{00000000-0005-0000-0000-000060710000}"/>
    <cellStyle name="40 % - Akzent6 2 3 2 2 9 3" xfId="27763" xr:uid="{00000000-0005-0000-0000-000061710000}"/>
    <cellStyle name="40 % - Akzent6 2 3 2 3" xfId="14518" xr:uid="{00000000-0005-0000-0000-000062710000}"/>
    <cellStyle name="40 % - Akzent6 2 3 2 3 2" xfId="14519" xr:uid="{00000000-0005-0000-0000-000063710000}"/>
    <cellStyle name="40 % - Akzent6 2 3 2 3 2 2" xfId="14520" xr:uid="{00000000-0005-0000-0000-000064710000}"/>
    <cellStyle name="40 % - Akzent6 2 3 2 3 2 2 2" xfId="38867" xr:uid="{00000000-0005-0000-0000-000065710000}"/>
    <cellStyle name="40 % - Akzent6 2 3 2 3 2 3" xfId="28046" xr:uid="{00000000-0005-0000-0000-000066710000}"/>
    <cellStyle name="40 % - Akzent6 2 3 2 3 3" xfId="14521" xr:uid="{00000000-0005-0000-0000-000067710000}"/>
    <cellStyle name="40 % - Akzent6 2 3 2 3 3 2" xfId="33467" xr:uid="{00000000-0005-0000-0000-000068710000}"/>
    <cellStyle name="40 % - Akzent6 2 3 2 3 4" xfId="22645" xr:uid="{00000000-0005-0000-0000-000069710000}"/>
    <cellStyle name="40 % - Akzent6 2 3 2 4" xfId="14522" xr:uid="{00000000-0005-0000-0000-00006A710000}"/>
    <cellStyle name="40 % - Akzent6 2 3 2 4 2" xfId="14523" xr:uid="{00000000-0005-0000-0000-00006B710000}"/>
    <cellStyle name="40 % - Akzent6 2 3 2 4 2 2" xfId="14524" xr:uid="{00000000-0005-0000-0000-00006C710000}"/>
    <cellStyle name="40 % - Akzent6 2 3 2 4 2 2 2" xfId="39525" xr:uid="{00000000-0005-0000-0000-00006D710000}"/>
    <cellStyle name="40 % - Akzent6 2 3 2 4 2 3" xfId="28704" xr:uid="{00000000-0005-0000-0000-00006E710000}"/>
    <cellStyle name="40 % - Akzent6 2 3 2 4 3" xfId="14525" xr:uid="{00000000-0005-0000-0000-00006F710000}"/>
    <cellStyle name="40 % - Akzent6 2 3 2 4 3 2" xfId="34125" xr:uid="{00000000-0005-0000-0000-000070710000}"/>
    <cellStyle name="40 % - Akzent6 2 3 2 4 4" xfId="23303" xr:uid="{00000000-0005-0000-0000-000071710000}"/>
    <cellStyle name="40 % - Akzent6 2 3 2 5" xfId="14526" xr:uid="{00000000-0005-0000-0000-000072710000}"/>
    <cellStyle name="40 % - Akzent6 2 3 2 5 2" xfId="14527" xr:uid="{00000000-0005-0000-0000-000073710000}"/>
    <cellStyle name="40 % - Akzent6 2 3 2 5 2 2" xfId="14528" xr:uid="{00000000-0005-0000-0000-000074710000}"/>
    <cellStyle name="40 % - Akzent6 2 3 2 5 2 2 2" xfId="40199" xr:uid="{00000000-0005-0000-0000-000075710000}"/>
    <cellStyle name="40 % - Akzent6 2 3 2 5 2 3" xfId="29378" xr:uid="{00000000-0005-0000-0000-000076710000}"/>
    <cellStyle name="40 % - Akzent6 2 3 2 5 3" xfId="14529" xr:uid="{00000000-0005-0000-0000-000077710000}"/>
    <cellStyle name="40 % - Akzent6 2 3 2 5 3 2" xfId="34799" xr:uid="{00000000-0005-0000-0000-000078710000}"/>
    <cellStyle name="40 % - Akzent6 2 3 2 5 4" xfId="23977" xr:uid="{00000000-0005-0000-0000-000079710000}"/>
    <cellStyle name="40 % - Akzent6 2 3 2 6" xfId="14530" xr:uid="{00000000-0005-0000-0000-00007A710000}"/>
    <cellStyle name="40 % - Akzent6 2 3 2 6 2" xfId="14531" xr:uid="{00000000-0005-0000-0000-00007B710000}"/>
    <cellStyle name="40 % - Akzent6 2 3 2 6 2 2" xfId="14532" xr:uid="{00000000-0005-0000-0000-00007C710000}"/>
    <cellStyle name="40 % - Akzent6 2 3 2 6 2 2 2" xfId="40873" xr:uid="{00000000-0005-0000-0000-00007D710000}"/>
    <cellStyle name="40 % - Akzent6 2 3 2 6 2 3" xfId="30052" xr:uid="{00000000-0005-0000-0000-00007E710000}"/>
    <cellStyle name="40 % - Akzent6 2 3 2 6 3" xfId="14533" xr:uid="{00000000-0005-0000-0000-00007F710000}"/>
    <cellStyle name="40 % - Akzent6 2 3 2 6 3 2" xfId="35473" xr:uid="{00000000-0005-0000-0000-000080710000}"/>
    <cellStyle name="40 % - Akzent6 2 3 2 6 4" xfId="24651" xr:uid="{00000000-0005-0000-0000-000081710000}"/>
    <cellStyle name="40 % - Akzent6 2 3 2 7" xfId="14534" xr:uid="{00000000-0005-0000-0000-000082710000}"/>
    <cellStyle name="40 % - Akzent6 2 3 2 7 2" xfId="14535" xr:uid="{00000000-0005-0000-0000-000083710000}"/>
    <cellStyle name="40 % - Akzent6 2 3 2 7 2 2" xfId="14536" xr:uid="{00000000-0005-0000-0000-000084710000}"/>
    <cellStyle name="40 % - Akzent6 2 3 2 7 2 2 2" xfId="41547" xr:uid="{00000000-0005-0000-0000-000085710000}"/>
    <cellStyle name="40 % - Akzent6 2 3 2 7 2 3" xfId="30726" xr:uid="{00000000-0005-0000-0000-000086710000}"/>
    <cellStyle name="40 % - Akzent6 2 3 2 7 3" xfId="14537" xr:uid="{00000000-0005-0000-0000-000087710000}"/>
    <cellStyle name="40 % - Akzent6 2 3 2 7 3 2" xfId="36147" xr:uid="{00000000-0005-0000-0000-000088710000}"/>
    <cellStyle name="40 % - Akzent6 2 3 2 7 4" xfId="25325" xr:uid="{00000000-0005-0000-0000-000089710000}"/>
    <cellStyle name="40 % - Akzent6 2 3 2 8" xfId="14538" xr:uid="{00000000-0005-0000-0000-00008A710000}"/>
    <cellStyle name="40 % - Akzent6 2 3 2 8 2" xfId="14539" xr:uid="{00000000-0005-0000-0000-00008B710000}"/>
    <cellStyle name="40 % - Akzent6 2 3 2 8 2 2" xfId="14540" xr:uid="{00000000-0005-0000-0000-00008C710000}"/>
    <cellStyle name="40 % - Akzent6 2 3 2 8 2 2 2" xfId="42221" xr:uid="{00000000-0005-0000-0000-00008D710000}"/>
    <cellStyle name="40 % - Akzent6 2 3 2 8 2 3" xfId="31400" xr:uid="{00000000-0005-0000-0000-00008E710000}"/>
    <cellStyle name="40 % - Akzent6 2 3 2 8 3" xfId="14541" xr:uid="{00000000-0005-0000-0000-00008F710000}"/>
    <cellStyle name="40 % - Akzent6 2 3 2 8 3 2" xfId="36821" xr:uid="{00000000-0005-0000-0000-000090710000}"/>
    <cellStyle name="40 % - Akzent6 2 3 2 8 4" xfId="25999" xr:uid="{00000000-0005-0000-0000-000091710000}"/>
    <cellStyle name="40 % - Akzent6 2 3 2 9" xfId="14542" xr:uid="{00000000-0005-0000-0000-000092710000}"/>
    <cellStyle name="40 % - Akzent6 2 3 2 9 2" xfId="14543" xr:uid="{00000000-0005-0000-0000-000093710000}"/>
    <cellStyle name="40 % - Akzent6 2 3 2 9 2 2" xfId="14544" xr:uid="{00000000-0005-0000-0000-000094710000}"/>
    <cellStyle name="40 % - Akzent6 2 3 2 9 2 2 2" xfId="42914" xr:uid="{00000000-0005-0000-0000-000095710000}"/>
    <cellStyle name="40 % - Akzent6 2 3 2 9 2 3" xfId="32093" xr:uid="{00000000-0005-0000-0000-000096710000}"/>
    <cellStyle name="40 % - Akzent6 2 3 2 9 3" xfId="14545" xr:uid="{00000000-0005-0000-0000-000097710000}"/>
    <cellStyle name="40 % - Akzent6 2 3 2 9 3 2" xfId="37513" xr:uid="{00000000-0005-0000-0000-000098710000}"/>
    <cellStyle name="40 % - Akzent6 2 3 2 9 4" xfId="26692" xr:uid="{00000000-0005-0000-0000-000099710000}"/>
    <cellStyle name="40 % - Akzent6 2 3 3" xfId="14546" xr:uid="{00000000-0005-0000-0000-00009A710000}"/>
    <cellStyle name="40 % - Akzent6 2 3 3 10" xfId="14547" xr:uid="{00000000-0005-0000-0000-00009B710000}"/>
    <cellStyle name="40 % - Akzent6 2 3 3 10 2" xfId="32921" xr:uid="{00000000-0005-0000-0000-00009C710000}"/>
    <cellStyle name="40 % - Akzent6 2 3 3 11" xfId="22099" xr:uid="{00000000-0005-0000-0000-00009D710000}"/>
    <cellStyle name="40 % - Akzent6 2 3 3 2" xfId="14548" xr:uid="{00000000-0005-0000-0000-00009E710000}"/>
    <cellStyle name="40 % - Akzent6 2 3 3 2 2" xfId="14549" xr:uid="{00000000-0005-0000-0000-00009F710000}"/>
    <cellStyle name="40 % - Akzent6 2 3 3 2 2 2" xfId="14550" xr:uid="{00000000-0005-0000-0000-0000A0710000}"/>
    <cellStyle name="40 % - Akzent6 2 3 3 2 2 2 2" xfId="38999" xr:uid="{00000000-0005-0000-0000-0000A1710000}"/>
    <cellStyle name="40 % - Akzent6 2 3 3 2 2 3" xfId="28178" xr:uid="{00000000-0005-0000-0000-0000A2710000}"/>
    <cellStyle name="40 % - Akzent6 2 3 3 2 3" xfId="14551" xr:uid="{00000000-0005-0000-0000-0000A3710000}"/>
    <cellStyle name="40 % - Akzent6 2 3 3 2 3 2" xfId="33599" xr:uid="{00000000-0005-0000-0000-0000A4710000}"/>
    <cellStyle name="40 % - Akzent6 2 3 3 2 4" xfId="22777" xr:uid="{00000000-0005-0000-0000-0000A5710000}"/>
    <cellStyle name="40 % - Akzent6 2 3 3 3" xfId="14552" xr:uid="{00000000-0005-0000-0000-0000A6710000}"/>
    <cellStyle name="40 % - Akzent6 2 3 3 3 2" xfId="14553" xr:uid="{00000000-0005-0000-0000-0000A7710000}"/>
    <cellStyle name="40 % - Akzent6 2 3 3 3 2 2" xfId="14554" xr:uid="{00000000-0005-0000-0000-0000A8710000}"/>
    <cellStyle name="40 % - Akzent6 2 3 3 3 2 2 2" xfId="39657" xr:uid="{00000000-0005-0000-0000-0000A9710000}"/>
    <cellStyle name="40 % - Akzent6 2 3 3 3 2 3" xfId="28836" xr:uid="{00000000-0005-0000-0000-0000AA710000}"/>
    <cellStyle name="40 % - Akzent6 2 3 3 3 3" xfId="14555" xr:uid="{00000000-0005-0000-0000-0000AB710000}"/>
    <cellStyle name="40 % - Akzent6 2 3 3 3 3 2" xfId="34257" xr:uid="{00000000-0005-0000-0000-0000AC710000}"/>
    <cellStyle name="40 % - Akzent6 2 3 3 3 4" xfId="23435" xr:uid="{00000000-0005-0000-0000-0000AD710000}"/>
    <cellStyle name="40 % - Akzent6 2 3 3 4" xfId="14556" xr:uid="{00000000-0005-0000-0000-0000AE710000}"/>
    <cellStyle name="40 % - Akzent6 2 3 3 4 2" xfId="14557" xr:uid="{00000000-0005-0000-0000-0000AF710000}"/>
    <cellStyle name="40 % - Akzent6 2 3 3 4 2 2" xfId="14558" xr:uid="{00000000-0005-0000-0000-0000B0710000}"/>
    <cellStyle name="40 % - Akzent6 2 3 3 4 2 2 2" xfId="40331" xr:uid="{00000000-0005-0000-0000-0000B1710000}"/>
    <cellStyle name="40 % - Akzent6 2 3 3 4 2 3" xfId="29510" xr:uid="{00000000-0005-0000-0000-0000B2710000}"/>
    <cellStyle name="40 % - Akzent6 2 3 3 4 3" xfId="14559" xr:uid="{00000000-0005-0000-0000-0000B3710000}"/>
    <cellStyle name="40 % - Akzent6 2 3 3 4 3 2" xfId="34931" xr:uid="{00000000-0005-0000-0000-0000B4710000}"/>
    <cellStyle name="40 % - Akzent6 2 3 3 4 4" xfId="24109" xr:uid="{00000000-0005-0000-0000-0000B5710000}"/>
    <cellStyle name="40 % - Akzent6 2 3 3 5" xfId="14560" xr:uid="{00000000-0005-0000-0000-0000B6710000}"/>
    <cellStyle name="40 % - Akzent6 2 3 3 5 2" xfId="14561" xr:uid="{00000000-0005-0000-0000-0000B7710000}"/>
    <cellStyle name="40 % - Akzent6 2 3 3 5 2 2" xfId="14562" xr:uid="{00000000-0005-0000-0000-0000B8710000}"/>
    <cellStyle name="40 % - Akzent6 2 3 3 5 2 2 2" xfId="41005" xr:uid="{00000000-0005-0000-0000-0000B9710000}"/>
    <cellStyle name="40 % - Akzent6 2 3 3 5 2 3" xfId="30184" xr:uid="{00000000-0005-0000-0000-0000BA710000}"/>
    <cellStyle name="40 % - Akzent6 2 3 3 5 3" xfId="14563" xr:uid="{00000000-0005-0000-0000-0000BB710000}"/>
    <cellStyle name="40 % - Akzent6 2 3 3 5 3 2" xfId="35605" xr:uid="{00000000-0005-0000-0000-0000BC710000}"/>
    <cellStyle name="40 % - Akzent6 2 3 3 5 4" xfId="24783" xr:uid="{00000000-0005-0000-0000-0000BD710000}"/>
    <cellStyle name="40 % - Akzent6 2 3 3 6" xfId="14564" xr:uid="{00000000-0005-0000-0000-0000BE710000}"/>
    <cellStyle name="40 % - Akzent6 2 3 3 6 2" xfId="14565" xr:uid="{00000000-0005-0000-0000-0000BF710000}"/>
    <cellStyle name="40 % - Akzent6 2 3 3 6 2 2" xfId="14566" xr:uid="{00000000-0005-0000-0000-0000C0710000}"/>
    <cellStyle name="40 % - Akzent6 2 3 3 6 2 2 2" xfId="41679" xr:uid="{00000000-0005-0000-0000-0000C1710000}"/>
    <cellStyle name="40 % - Akzent6 2 3 3 6 2 3" xfId="30858" xr:uid="{00000000-0005-0000-0000-0000C2710000}"/>
    <cellStyle name="40 % - Akzent6 2 3 3 6 3" xfId="14567" xr:uid="{00000000-0005-0000-0000-0000C3710000}"/>
    <cellStyle name="40 % - Akzent6 2 3 3 6 3 2" xfId="36279" xr:uid="{00000000-0005-0000-0000-0000C4710000}"/>
    <cellStyle name="40 % - Akzent6 2 3 3 6 4" xfId="25457" xr:uid="{00000000-0005-0000-0000-0000C5710000}"/>
    <cellStyle name="40 % - Akzent6 2 3 3 7" xfId="14568" xr:uid="{00000000-0005-0000-0000-0000C6710000}"/>
    <cellStyle name="40 % - Akzent6 2 3 3 7 2" xfId="14569" xr:uid="{00000000-0005-0000-0000-0000C7710000}"/>
    <cellStyle name="40 % - Akzent6 2 3 3 7 2 2" xfId="14570" xr:uid="{00000000-0005-0000-0000-0000C8710000}"/>
    <cellStyle name="40 % - Akzent6 2 3 3 7 2 2 2" xfId="42353" xr:uid="{00000000-0005-0000-0000-0000C9710000}"/>
    <cellStyle name="40 % - Akzent6 2 3 3 7 2 3" xfId="31532" xr:uid="{00000000-0005-0000-0000-0000CA710000}"/>
    <cellStyle name="40 % - Akzent6 2 3 3 7 3" xfId="14571" xr:uid="{00000000-0005-0000-0000-0000CB710000}"/>
    <cellStyle name="40 % - Akzent6 2 3 3 7 3 2" xfId="36953" xr:uid="{00000000-0005-0000-0000-0000CC710000}"/>
    <cellStyle name="40 % - Akzent6 2 3 3 7 4" xfId="26131" xr:uid="{00000000-0005-0000-0000-0000CD710000}"/>
    <cellStyle name="40 % - Akzent6 2 3 3 8" xfId="14572" xr:uid="{00000000-0005-0000-0000-0000CE710000}"/>
    <cellStyle name="40 % - Akzent6 2 3 3 8 2" xfId="14573" xr:uid="{00000000-0005-0000-0000-0000CF710000}"/>
    <cellStyle name="40 % - Akzent6 2 3 3 8 2 2" xfId="14574" xr:uid="{00000000-0005-0000-0000-0000D0710000}"/>
    <cellStyle name="40 % - Akzent6 2 3 3 8 2 2 2" xfId="43046" xr:uid="{00000000-0005-0000-0000-0000D1710000}"/>
    <cellStyle name="40 % - Akzent6 2 3 3 8 2 3" xfId="32225" xr:uid="{00000000-0005-0000-0000-0000D2710000}"/>
    <cellStyle name="40 % - Akzent6 2 3 3 8 3" xfId="14575" xr:uid="{00000000-0005-0000-0000-0000D3710000}"/>
    <cellStyle name="40 % - Akzent6 2 3 3 8 3 2" xfId="37645" xr:uid="{00000000-0005-0000-0000-0000D4710000}"/>
    <cellStyle name="40 % - Akzent6 2 3 3 8 4" xfId="26824" xr:uid="{00000000-0005-0000-0000-0000D5710000}"/>
    <cellStyle name="40 % - Akzent6 2 3 3 9" xfId="14576" xr:uid="{00000000-0005-0000-0000-0000D6710000}"/>
    <cellStyle name="40 % - Akzent6 2 3 3 9 2" xfId="14577" xr:uid="{00000000-0005-0000-0000-0000D7710000}"/>
    <cellStyle name="40 % - Akzent6 2 3 3 9 2 2" xfId="38321" xr:uid="{00000000-0005-0000-0000-0000D8710000}"/>
    <cellStyle name="40 % - Akzent6 2 3 3 9 3" xfId="27500" xr:uid="{00000000-0005-0000-0000-0000D9710000}"/>
    <cellStyle name="40 % - Akzent6 2 3 4" xfId="14578" xr:uid="{00000000-0005-0000-0000-0000DA710000}"/>
    <cellStyle name="40 % - Akzent6 2 3 4 10" xfId="14579" xr:uid="{00000000-0005-0000-0000-0000DB710000}"/>
    <cellStyle name="40 % - Akzent6 2 3 4 10 2" xfId="33052" xr:uid="{00000000-0005-0000-0000-0000DC710000}"/>
    <cellStyle name="40 % - Akzent6 2 3 4 11" xfId="22230" xr:uid="{00000000-0005-0000-0000-0000DD710000}"/>
    <cellStyle name="40 % - Akzent6 2 3 4 2" xfId="14580" xr:uid="{00000000-0005-0000-0000-0000DE710000}"/>
    <cellStyle name="40 % - Akzent6 2 3 4 2 2" xfId="14581" xr:uid="{00000000-0005-0000-0000-0000DF710000}"/>
    <cellStyle name="40 % - Akzent6 2 3 4 2 2 2" xfId="14582" xr:uid="{00000000-0005-0000-0000-0000E0710000}"/>
    <cellStyle name="40 % - Akzent6 2 3 4 2 2 2 2" xfId="39130" xr:uid="{00000000-0005-0000-0000-0000E1710000}"/>
    <cellStyle name="40 % - Akzent6 2 3 4 2 2 3" xfId="28309" xr:uid="{00000000-0005-0000-0000-0000E2710000}"/>
    <cellStyle name="40 % - Akzent6 2 3 4 2 3" xfId="14583" xr:uid="{00000000-0005-0000-0000-0000E3710000}"/>
    <cellStyle name="40 % - Akzent6 2 3 4 2 3 2" xfId="33730" xr:uid="{00000000-0005-0000-0000-0000E4710000}"/>
    <cellStyle name="40 % - Akzent6 2 3 4 2 4" xfId="22908" xr:uid="{00000000-0005-0000-0000-0000E5710000}"/>
    <cellStyle name="40 % - Akzent6 2 3 4 3" xfId="14584" xr:uid="{00000000-0005-0000-0000-0000E6710000}"/>
    <cellStyle name="40 % - Akzent6 2 3 4 3 2" xfId="14585" xr:uid="{00000000-0005-0000-0000-0000E7710000}"/>
    <cellStyle name="40 % - Akzent6 2 3 4 3 2 2" xfId="14586" xr:uid="{00000000-0005-0000-0000-0000E8710000}"/>
    <cellStyle name="40 % - Akzent6 2 3 4 3 2 2 2" xfId="39788" xr:uid="{00000000-0005-0000-0000-0000E9710000}"/>
    <cellStyle name="40 % - Akzent6 2 3 4 3 2 3" xfId="28967" xr:uid="{00000000-0005-0000-0000-0000EA710000}"/>
    <cellStyle name="40 % - Akzent6 2 3 4 3 3" xfId="14587" xr:uid="{00000000-0005-0000-0000-0000EB710000}"/>
    <cellStyle name="40 % - Akzent6 2 3 4 3 3 2" xfId="34388" xr:uid="{00000000-0005-0000-0000-0000EC710000}"/>
    <cellStyle name="40 % - Akzent6 2 3 4 3 4" xfId="23566" xr:uid="{00000000-0005-0000-0000-0000ED710000}"/>
    <cellStyle name="40 % - Akzent6 2 3 4 4" xfId="14588" xr:uid="{00000000-0005-0000-0000-0000EE710000}"/>
    <cellStyle name="40 % - Akzent6 2 3 4 4 2" xfId="14589" xr:uid="{00000000-0005-0000-0000-0000EF710000}"/>
    <cellStyle name="40 % - Akzent6 2 3 4 4 2 2" xfId="14590" xr:uid="{00000000-0005-0000-0000-0000F0710000}"/>
    <cellStyle name="40 % - Akzent6 2 3 4 4 2 2 2" xfId="40462" xr:uid="{00000000-0005-0000-0000-0000F1710000}"/>
    <cellStyle name="40 % - Akzent6 2 3 4 4 2 3" xfId="29641" xr:uid="{00000000-0005-0000-0000-0000F2710000}"/>
    <cellStyle name="40 % - Akzent6 2 3 4 4 3" xfId="14591" xr:uid="{00000000-0005-0000-0000-0000F3710000}"/>
    <cellStyle name="40 % - Akzent6 2 3 4 4 3 2" xfId="35062" xr:uid="{00000000-0005-0000-0000-0000F4710000}"/>
    <cellStyle name="40 % - Akzent6 2 3 4 4 4" xfId="24240" xr:uid="{00000000-0005-0000-0000-0000F5710000}"/>
    <cellStyle name="40 % - Akzent6 2 3 4 5" xfId="14592" xr:uid="{00000000-0005-0000-0000-0000F6710000}"/>
    <cellStyle name="40 % - Akzent6 2 3 4 5 2" xfId="14593" xr:uid="{00000000-0005-0000-0000-0000F7710000}"/>
    <cellStyle name="40 % - Akzent6 2 3 4 5 2 2" xfId="14594" xr:uid="{00000000-0005-0000-0000-0000F8710000}"/>
    <cellStyle name="40 % - Akzent6 2 3 4 5 2 2 2" xfId="41136" xr:uid="{00000000-0005-0000-0000-0000F9710000}"/>
    <cellStyle name="40 % - Akzent6 2 3 4 5 2 3" xfId="30315" xr:uid="{00000000-0005-0000-0000-0000FA710000}"/>
    <cellStyle name="40 % - Akzent6 2 3 4 5 3" xfId="14595" xr:uid="{00000000-0005-0000-0000-0000FB710000}"/>
    <cellStyle name="40 % - Akzent6 2 3 4 5 3 2" xfId="35736" xr:uid="{00000000-0005-0000-0000-0000FC710000}"/>
    <cellStyle name="40 % - Akzent6 2 3 4 5 4" xfId="24914" xr:uid="{00000000-0005-0000-0000-0000FD710000}"/>
    <cellStyle name="40 % - Akzent6 2 3 4 6" xfId="14596" xr:uid="{00000000-0005-0000-0000-0000FE710000}"/>
    <cellStyle name="40 % - Akzent6 2 3 4 6 2" xfId="14597" xr:uid="{00000000-0005-0000-0000-0000FF710000}"/>
    <cellStyle name="40 % - Akzent6 2 3 4 6 2 2" xfId="14598" xr:uid="{00000000-0005-0000-0000-000000720000}"/>
    <cellStyle name="40 % - Akzent6 2 3 4 6 2 2 2" xfId="41810" xr:uid="{00000000-0005-0000-0000-000001720000}"/>
    <cellStyle name="40 % - Akzent6 2 3 4 6 2 3" xfId="30989" xr:uid="{00000000-0005-0000-0000-000002720000}"/>
    <cellStyle name="40 % - Akzent6 2 3 4 6 3" xfId="14599" xr:uid="{00000000-0005-0000-0000-000003720000}"/>
    <cellStyle name="40 % - Akzent6 2 3 4 6 3 2" xfId="36410" xr:uid="{00000000-0005-0000-0000-000004720000}"/>
    <cellStyle name="40 % - Akzent6 2 3 4 6 4" xfId="25588" xr:uid="{00000000-0005-0000-0000-000005720000}"/>
    <cellStyle name="40 % - Akzent6 2 3 4 7" xfId="14600" xr:uid="{00000000-0005-0000-0000-000006720000}"/>
    <cellStyle name="40 % - Akzent6 2 3 4 7 2" xfId="14601" xr:uid="{00000000-0005-0000-0000-000007720000}"/>
    <cellStyle name="40 % - Akzent6 2 3 4 7 2 2" xfId="14602" xr:uid="{00000000-0005-0000-0000-000008720000}"/>
    <cellStyle name="40 % - Akzent6 2 3 4 7 2 2 2" xfId="42484" xr:uid="{00000000-0005-0000-0000-000009720000}"/>
    <cellStyle name="40 % - Akzent6 2 3 4 7 2 3" xfId="31663" xr:uid="{00000000-0005-0000-0000-00000A720000}"/>
    <cellStyle name="40 % - Akzent6 2 3 4 7 3" xfId="14603" xr:uid="{00000000-0005-0000-0000-00000B720000}"/>
    <cellStyle name="40 % - Akzent6 2 3 4 7 3 2" xfId="37084" xr:uid="{00000000-0005-0000-0000-00000C720000}"/>
    <cellStyle name="40 % - Akzent6 2 3 4 7 4" xfId="26262" xr:uid="{00000000-0005-0000-0000-00000D720000}"/>
    <cellStyle name="40 % - Akzent6 2 3 4 8" xfId="14604" xr:uid="{00000000-0005-0000-0000-00000E720000}"/>
    <cellStyle name="40 % - Akzent6 2 3 4 8 2" xfId="14605" xr:uid="{00000000-0005-0000-0000-00000F720000}"/>
    <cellStyle name="40 % - Akzent6 2 3 4 8 2 2" xfId="14606" xr:uid="{00000000-0005-0000-0000-000010720000}"/>
    <cellStyle name="40 % - Akzent6 2 3 4 8 2 2 2" xfId="43177" xr:uid="{00000000-0005-0000-0000-000011720000}"/>
    <cellStyle name="40 % - Akzent6 2 3 4 8 2 3" xfId="32356" xr:uid="{00000000-0005-0000-0000-000012720000}"/>
    <cellStyle name="40 % - Akzent6 2 3 4 8 3" xfId="14607" xr:uid="{00000000-0005-0000-0000-000013720000}"/>
    <cellStyle name="40 % - Akzent6 2 3 4 8 3 2" xfId="37776" xr:uid="{00000000-0005-0000-0000-000014720000}"/>
    <cellStyle name="40 % - Akzent6 2 3 4 8 4" xfId="26955" xr:uid="{00000000-0005-0000-0000-000015720000}"/>
    <cellStyle name="40 % - Akzent6 2 3 4 9" xfId="14608" xr:uid="{00000000-0005-0000-0000-000016720000}"/>
    <cellStyle name="40 % - Akzent6 2 3 4 9 2" xfId="14609" xr:uid="{00000000-0005-0000-0000-000017720000}"/>
    <cellStyle name="40 % - Akzent6 2 3 4 9 2 2" xfId="38452" xr:uid="{00000000-0005-0000-0000-000018720000}"/>
    <cellStyle name="40 % - Akzent6 2 3 4 9 3" xfId="27631" xr:uid="{00000000-0005-0000-0000-000019720000}"/>
    <cellStyle name="40 % - Akzent6 2 3 5" xfId="14610" xr:uid="{00000000-0005-0000-0000-00001A720000}"/>
    <cellStyle name="40 % - Akzent6 2 3 5 2" xfId="14611" xr:uid="{00000000-0005-0000-0000-00001B720000}"/>
    <cellStyle name="40 % - Akzent6 2 3 5 2 2" xfId="14612" xr:uid="{00000000-0005-0000-0000-00001C720000}"/>
    <cellStyle name="40 % - Akzent6 2 3 5 2 2 2" xfId="38735" xr:uid="{00000000-0005-0000-0000-00001D720000}"/>
    <cellStyle name="40 % - Akzent6 2 3 5 2 3" xfId="27914" xr:uid="{00000000-0005-0000-0000-00001E720000}"/>
    <cellStyle name="40 % - Akzent6 2 3 5 3" xfId="14613" xr:uid="{00000000-0005-0000-0000-00001F720000}"/>
    <cellStyle name="40 % - Akzent6 2 3 5 3 2" xfId="33335" xr:uid="{00000000-0005-0000-0000-000020720000}"/>
    <cellStyle name="40 % - Akzent6 2 3 5 4" xfId="22513" xr:uid="{00000000-0005-0000-0000-000021720000}"/>
    <cellStyle name="40 % - Akzent6 2 3 6" xfId="14614" xr:uid="{00000000-0005-0000-0000-000022720000}"/>
    <cellStyle name="40 % - Akzent6 2 3 6 2" xfId="14615" xr:uid="{00000000-0005-0000-0000-000023720000}"/>
    <cellStyle name="40 % - Akzent6 2 3 6 2 2" xfId="14616" xr:uid="{00000000-0005-0000-0000-000024720000}"/>
    <cellStyle name="40 % - Akzent6 2 3 6 2 2 2" xfId="39393" xr:uid="{00000000-0005-0000-0000-000025720000}"/>
    <cellStyle name="40 % - Akzent6 2 3 6 2 3" xfId="28572" xr:uid="{00000000-0005-0000-0000-000026720000}"/>
    <cellStyle name="40 % - Akzent6 2 3 6 3" xfId="14617" xr:uid="{00000000-0005-0000-0000-000027720000}"/>
    <cellStyle name="40 % - Akzent6 2 3 6 3 2" xfId="33993" xr:uid="{00000000-0005-0000-0000-000028720000}"/>
    <cellStyle name="40 % - Akzent6 2 3 6 4" xfId="23171" xr:uid="{00000000-0005-0000-0000-000029720000}"/>
    <cellStyle name="40 % - Akzent6 2 3 7" xfId="14618" xr:uid="{00000000-0005-0000-0000-00002A720000}"/>
    <cellStyle name="40 % - Akzent6 2 3 7 2" xfId="14619" xr:uid="{00000000-0005-0000-0000-00002B720000}"/>
    <cellStyle name="40 % - Akzent6 2 3 7 2 2" xfId="14620" xr:uid="{00000000-0005-0000-0000-00002C720000}"/>
    <cellStyle name="40 % - Akzent6 2 3 7 2 2 2" xfId="40067" xr:uid="{00000000-0005-0000-0000-00002D720000}"/>
    <cellStyle name="40 % - Akzent6 2 3 7 2 3" xfId="29246" xr:uid="{00000000-0005-0000-0000-00002E720000}"/>
    <cellStyle name="40 % - Akzent6 2 3 7 3" xfId="14621" xr:uid="{00000000-0005-0000-0000-00002F720000}"/>
    <cellStyle name="40 % - Akzent6 2 3 7 3 2" xfId="34667" xr:uid="{00000000-0005-0000-0000-000030720000}"/>
    <cellStyle name="40 % - Akzent6 2 3 7 4" xfId="23845" xr:uid="{00000000-0005-0000-0000-000031720000}"/>
    <cellStyle name="40 % - Akzent6 2 3 8" xfId="14622" xr:uid="{00000000-0005-0000-0000-000032720000}"/>
    <cellStyle name="40 % - Akzent6 2 3 8 2" xfId="14623" xr:uid="{00000000-0005-0000-0000-000033720000}"/>
    <cellStyle name="40 % - Akzent6 2 3 8 2 2" xfId="14624" xr:uid="{00000000-0005-0000-0000-000034720000}"/>
    <cellStyle name="40 % - Akzent6 2 3 8 2 2 2" xfId="40741" xr:uid="{00000000-0005-0000-0000-000035720000}"/>
    <cellStyle name="40 % - Akzent6 2 3 8 2 3" xfId="29920" xr:uid="{00000000-0005-0000-0000-000036720000}"/>
    <cellStyle name="40 % - Akzent6 2 3 8 3" xfId="14625" xr:uid="{00000000-0005-0000-0000-000037720000}"/>
    <cellStyle name="40 % - Akzent6 2 3 8 3 2" xfId="35341" xr:uid="{00000000-0005-0000-0000-000038720000}"/>
    <cellStyle name="40 % - Akzent6 2 3 8 4" xfId="24519" xr:uid="{00000000-0005-0000-0000-000039720000}"/>
    <cellStyle name="40 % - Akzent6 2 3 9" xfId="14626" xr:uid="{00000000-0005-0000-0000-00003A720000}"/>
    <cellStyle name="40 % - Akzent6 2 3 9 2" xfId="14627" xr:uid="{00000000-0005-0000-0000-00003B720000}"/>
    <cellStyle name="40 % - Akzent6 2 3 9 2 2" xfId="14628" xr:uid="{00000000-0005-0000-0000-00003C720000}"/>
    <cellStyle name="40 % - Akzent6 2 3 9 2 2 2" xfId="41415" xr:uid="{00000000-0005-0000-0000-00003D720000}"/>
    <cellStyle name="40 % - Akzent6 2 3 9 2 3" xfId="30594" xr:uid="{00000000-0005-0000-0000-00003E720000}"/>
    <cellStyle name="40 % - Akzent6 2 3 9 3" xfId="14629" xr:uid="{00000000-0005-0000-0000-00003F720000}"/>
    <cellStyle name="40 % - Akzent6 2 3 9 3 2" xfId="36015" xr:uid="{00000000-0005-0000-0000-000040720000}"/>
    <cellStyle name="40 % - Akzent6 2 3 9 4" xfId="25193" xr:uid="{00000000-0005-0000-0000-000041720000}"/>
    <cellStyle name="40 % - Akzent6 2 4" xfId="14630" xr:uid="{00000000-0005-0000-0000-000042720000}"/>
    <cellStyle name="40 % - Akzent6 2 4 10" xfId="14631" xr:uid="{00000000-0005-0000-0000-000043720000}"/>
    <cellStyle name="40 % - Akzent6 2 4 10 2" xfId="14632" xr:uid="{00000000-0005-0000-0000-000044720000}"/>
    <cellStyle name="40 % - Akzent6 2 4 10 2 2" xfId="38124" xr:uid="{00000000-0005-0000-0000-000045720000}"/>
    <cellStyle name="40 % - Akzent6 2 4 10 3" xfId="27303" xr:uid="{00000000-0005-0000-0000-000046720000}"/>
    <cellStyle name="40 % - Akzent6 2 4 11" xfId="14633" xr:uid="{00000000-0005-0000-0000-000047720000}"/>
    <cellStyle name="40 % - Akzent6 2 4 11 2" xfId="32724" xr:uid="{00000000-0005-0000-0000-000048720000}"/>
    <cellStyle name="40 % - Akzent6 2 4 12" xfId="21902" xr:uid="{00000000-0005-0000-0000-000049720000}"/>
    <cellStyle name="40 % - Akzent6 2 4 2" xfId="14634" xr:uid="{00000000-0005-0000-0000-00004A720000}"/>
    <cellStyle name="40 % - Akzent6 2 4 2 10" xfId="14635" xr:uid="{00000000-0005-0000-0000-00004B720000}"/>
    <cellStyle name="40 % - Akzent6 2 4 2 10 2" xfId="33119" xr:uid="{00000000-0005-0000-0000-00004C720000}"/>
    <cellStyle name="40 % - Akzent6 2 4 2 11" xfId="22297" xr:uid="{00000000-0005-0000-0000-00004D720000}"/>
    <cellStyle name="40 % - Akzent6 2 4 2 2" xfId="14636" xr:uid="{00000000-0005-0000-0000-00004E720000}"/>
    <cellStyle name="40 % - Akzent6 2 4 2 2 2" xfId="14637" xr:uid="{00000000-0005-0000-0000-00004F720000}"/>
    <cellStyle name="40 % - Akzent6 2 4 2 2 2 2" xfId="14638" xr:uid="{00000000-0005-0000-0000-000050720000}"/>
    <cellStyle name="40 % - Akzent6 2 4 2 2 2 2 2" xfId="39197" xr:uid="{00000000-0005-0000-0000-000051720000}"/>
    <cellStyle name="40 % - Akzent6 2 4 2 2 2 3" xfId="28376" xr:uid="{00000000-0005-0000-0000-000052720000}"/>
    <cellStyle name="40 % - Akzent6 2 4 2 2 3" xfId="14639" xr:uid="{00000000-0005-0000-0000-000053720000}"/>
    <cellStyle name="40 % - Akzent6 2 4 2 2 3 2" xfId="33797" xr:uid="{00000000-0005-0000-0000-000054720000}"/>
    <cellStyle name="40 % - Akzent6 2 4 2 2 4" xfId="22975" xr:uid="{00000000-0005-0000-0000-000055720000}"/>
    <cellStyle name="40 % - Akzent6 2 4 2 3" xfId="14640" xr:uid="{00000000-0005-0000-0000-000056720000}"/>
    <cellStyle name="40 % - Akzent6 2 4 2 3 2" xfId="14641" xr:uid="{00000000-0005-0000-0000-000057720000}"/>
    <cellStyle name="40 % - Akzent6 2 4 2 3 2 2" xfId="14642" xr:uid="{00000000-0005-0000-0000-000058720000}"/>
    <cellStyle name="40 % - Akzent6 2 4 2 3 2 2 2" xfId="39855" xr:uid="{00000000-0005-0000-0000-000059720000}"/>
    <cellStyle name="40 % - Akzent6 2 4 2 3 2 3" xfId="29034" xr:uid="{00000000-0005-0000-0000-00005A720000}"/>
    <cellStyle name="40 % - Akzent6 2 4 2 3 3" xfId="14643" xr:uid="{00000000-0005-0000-0000-00005B720000}"/>
    <cellStyle name="40 % - Akzent6 2 4 2 3 3 2" xfId="34455" xr:uid="{00000000-0005-0000-0000-00005C720000}"/>
    <cellStyle name="40 % - Akzent6 2 4 2 3 4" xfId="23633" xr:uid="{00000000-0005-0000-0000-00005D720000}"/>
    <cellStyle name="40 % - Akzent6 2 4 2 4" xfId="14644" xr:uid="{00000000-0005-0000-0000-00005E720000}"/>
    <cellStyle name="40 % - Akzent6 2 4 2 4 2" xfId="14645" xr:uid="{00000000-0005-0000-0000-00005F720000}"/>
    <cellStyle name="40 % - Akzent6 2 4 2 4 2 2" xfId="14646" xr:uid="{00000000-0005-0000-0000-000060720000}"/>
    <cellStyle name="40 % - Akzent6 2 4 2 4 2 2 2" xfId="40529" xr:uid="{00000000-0005-0000-0000-000061720000}"/>
    <cellStyle name="40 % - Akzent6 2 4 2 4 2 3" xfId="29708" xr:uid="{00000000-0005-0000-0000-000062720000}"/>
    <cellStyle name="40 % - Akzent6 2 4 2 4 3" xfId="14647" xr:uid="{00000000-0005-0000-0000-000063720000}"/>
    <cellStyle name="40 % - Akzent6 2 4 2 4 3 2" xfId="35129" xr:uid="{00000000-0005-0000-0000-000064720000}"/>
    <cellStyle name="40 % - Akzent6 2 4 2 4 4" xfId="24307" xr:uid="{00000000-0005-0000-0000-000065720000}"/>
    <cellStyle name="40 % - Akzent6 2 4 2 5" xfId="14648" xr:uid="{00000000-0005-0000-0000-000066720000}"/>
    <cellStyle name="40 % - Akzent6 2 4 2 5 2" xfId="14649" xr:uid="{00000000-0005-0000-0000-000067720000}"/>
    <cellStyle name="40 % - Akzent6 2 4 2 5 2 2" xfId="14650" xr:uid="{00000000-0005-0000-0000-000068720000}"/>
    <cellStyle name="40 % - Akzent6 2 4 2 5 2 2 2" xfId="41203" xr:uid="{00000000-0005-0000-0000-000069720000}"/>
    <cellStyle name="40 % - Akzent6 2 4 2 5 2 3" xfId="30382" xr:uid="{00000000-0005-0000-0000-00006A720000}"/>
    <cellStyle name="40 % - Akzent6 2 4 2 5 3" xfId="14651" xr:uid="{00000000-0005-0000-0000-00006B720000}"/>
    <cellStyle name="40 % - Akzent6 2 4 2 5 3 2" xfId="35803" xr:uid="{00000000-0005-0000-0000-00006C720000}"/>
    <cellStyle name="40 % - Akzent6 2 4 2 5 4" xfId="24981" xr:uid="{00000000-0005-0000-0000-00006D720000}"/>
    <cellStyle name="40 % - Akzent6 2 4 2 6" xfId="14652" xr:uid="{00000000-0005-0000-0000-00006E720000}"/>
    <cellStyle name="40 % - Akzent6 2 4 2 6 2" xfId="14653" xr:uid="{00000000-0005-0000-0000-00006F720000}"/>
    <cellStyle name="40 % - Akzent6 2 4 2 6 2 2" xfId="14654" xr:uid="{00000000-0005-0000-0000-000070720000}"/>
    <cellStyle name="40 % - Akzent6 2 4 2 6 2 2 2" xfId="41877" xr:uid="{00000000-0005-0000-0000-000071720000}"/>
    <cellStyle name="40 % - Akzent6 2 4 2 6 2 3" xfId="31056" xr:uid="{00000000-0005-0000-0000-000072720000}"/>
    <cellStyle name="40 % - Akzent6 2 4 2 6 3" xfId="14655" xr:uid="{00000000-0005-0000-0000-000073720000}"/>
    <cellStyle name="40 % - Akzent6 2 4 2 6 3 2" xfId="36477" xr:uid="{00000000-0005-0000-0000-000074720000}"/>
    <cellStyle name="40 % - Akzent6 2 4 2 6 4" xfId="25655" xr:uid="{00000000-0005-0000-0000-000075720000}"/>
    <cellStyle name="40 % - Akzent6 2 4 2 7" xfId="14656" xr:uid="{00000000-0005-0000-0000-000076720000}"/>
    <cellStyle name="40 % - Akzent6 2 4 2 7 2" xfId="14657" xr:uid="{00000000-0005-0000-0000-000077720000}"/>
    <cellStyle name="40 % - Akzent6 2 4 2 7 2 2" xfId="14658" xr:uid="{00000000-0005-0000-0000-000078720000}"/>
    <cellStyle name="40 % - Akzent6 2 4 2 7 2 2 2" xfId="42551" xr:uid="{00000000-0005-0000-0000-000079720000}"/>
    <cellStyle name="40 % - Akzent6 2 4 2 7 2 3" xfId="31730" xr:uid="{00000000-0005-0000-0000-00007A720000}"/>
    <cellStyle name="40 % - Akzent6 2 4 2 7 3" xfId="14659" xr:uid="{00000000-0005-0000-0000-00007B720000}"/>
    <cellStyle name="40 % - Akzent6 2 4 2 7 3 2" xfId="37151" xr:uid="{00000000-0005-0000-0000-00007C720000}"/>
    <cellStyle name="40 % - Akzent6 2 4 2 7 4" xfId="26329" xr:uid="{00000000-0005-0000-0000-00007D720000}"/>
    <cellStyle name="40 % - Akzent6 2 4 2 8" xfId="14660" xr:uid="{00000000-0005-0000-0000-00007E720000}"/>
    <cellStyle name="40 % - Akzent6 2 4 2 8 2" xfId="14661" xr:uid="{00000000-0005-0000-0000-00007F720000}"/>
    <cellStyle name="40 % - Akzent6 2 4 2 8 2 2" xfId="14662" xr:uid="{00000000-0005-0000-0000-000080720000}"/>
    <cellStyle name="40 % - Akzent6 2 4 2 8 2 2 2" xfId="43244" xr:uid="{00000000-0005-0000-0000-000081720000}"/>
    <cellStyle name="40 % - Akzent6 2 4 2 8 2 3" xfId="32423" xr:uid="{00000000-0005-0000-0000-000082720000}"/>
    <cellStyle name="40 % - Akzent6 2 4 2 8 3" xfId="14663" xr:uid="{00000000-0005-0000-0000-000083720000}"/>
    <cellStyle name="40 % - Akzent6 2 4 2 8 3 2" xfId="37843" xr:uid="{00000000-0005-0000-0000-000084720000}"/>
    <cellStyle name="40 % - Akzent6 2 4 2 8 4" xfId="27022" xr:uid="{00000000-0005-0000-0000-000085720000}"/>
    <cellStyle name="40 % - Akzent6 2 4 2 9" xfId="14664" xr:uid="{00000000-0005-0000-0000-000086720000}"/>
    <cellStyle name="40 % - Akzent6 2 4 2 9 2" xfId="14665" xr:uid="{00000000-0005-0000-0000-000087720000}"/>
    <cellStyle name="40 % - Akzent6 2 4 2 9 2 2" xfId="38519" xr:uid="{00000000-0005-0000-0000-000088720000}"/>
    <cellStyle name="40 % - Akzent6 2 4 2 9 3" xfId="27698" xr:uid="{00000000-0005-0000-0000-000089720000}"/>
    <cellStyle name="40 % - Akzent6 2 4 3" xfId="14666" xr:uid="{00000000-0005-0000-0000-00008A720000}"/>
    <cellStyle name="40 % - Akzent6 2 4 3 2" xfId="14667" xr:uid="{00000000-0005-0000-0000-00008B720000}"/>
    <cellStyle name="40 % - Akzent6 2 4 3 2 2" xfId="14668" xr:uid="{00000000-0005-0000-0000-00008C720000}"/>
    <cellStyle name="40 % - Akzent6 2 4 3 2 2 2" xfId="38802" xr:uid="{00000000-0005-0000-0000-00008D720000}"/>
    <cellStyle name="40 % - Akzent6 2 4 3 2 3" xfId="27981" xr:uid="{00000000-0005-0000-0000-00008E720000}"/>
    <cellStyle name="40 % - Akzent6 2 4 3 3" xfId="14669" xr:uid="{00000000-0005-0000-0000-00008F720000}"/>
    <cellStyle name="40 % - Akzent6 2 4 3 3 2" xfId="33402" xr:uid="{00000000-0005-0000-0000-000090720000}"/>
    <cellStyle name="40 % - Akzent6 2 4 3 4" xfId="22580" xr:uid="{00000000-0005-0000-0000-000091720000}"/>
    <cellStyle name="40 % - Akzent6 2 4 4" xfId="14670" xr:uid="{00000000-0005-0000-0000-000092720000}"/>
    <cellStyle name="40 % - Akzent6 2 4 4 2" xfId="14671" xr:uid="{00000000-0005-0000-0000-000093720000}"/>
    <cellStyle name="40 % - Akzent6 2 4 4 2 2" xfId="14672" xr:uid="{00000000-0005-0000-0000-000094720000}"/>
    <cellStyle name="40 % - Akzent6 2 4 4 2 2 2" xfId="39460" xr:uid="{00000000-0005-0000-0000-000095720000}"/>
    <cellStyle name="40 % - Akzent6 2 4 4 2 3" xfId="28639" xr:uid="{00000000-0005-0000-0000-000096720000}"/>
    <cellStyle name="40 % - Akzent6 2 4 4 3" xfId="14673" xr:uid="{00000000-0005-0000-0000-000097720000}"/>
    <cellStyle name="40 % - Akzent6 2 4 4 3 2" xfId="34060" xr:uid="{00000000-0005-0000-0000-000098720000}"/>
    <cellStyle name="40 % - Akzent6 2 4 4 4" xfId="23238" xr:uid="{00000000-0005-0000-0000-000099720000}"/>
    <cellStyle name="40 % - Akzent6 2 4 5" xfId="14674" xr:uid="{00000000-0005-0000-0000-00009A720000}"/>
    <cellStyle name="40 % - Akzent6 2 4 5 2" xfId="14675" xr:uid="{00000000-0005-0000-0000-00009B720000}"/>
    <cellStyle name="40 % - Akzent6 2 4 5 2 2" xfId="14676" xr:uid="{00000000-0005-0000-0000-00009C720000}"/>
    <cellStyle name="40 % - Akzent6 2 4 5 2 2 2" xfId="40134" xr:uid="{00000000-0005-0000-0000-00009D720000}"/>
    <cellStyle name="40 % - Akzent6 2 4 5 2 3" xfId="29313" xr:uid="{00000000-0005-0000-0000-00009E720000}"/>
    <cellStyle name="40 % - Akzent6 2 4 5 3" xfId="14677" xr:uid="{00000000-0005-0000-0000-00009F720000}"/>
    <cellStyle name="40 % - Akzent6 2 4 5 3 2" xfId="34734" xr:uid="{00000000-0005-0000-0000-0000A0720000}"/>
    <cellStyle name="40 % - Akzent6 2 4 5 4" xfId="23912" xr:uid="{00000000-0005-0000-0000-0000A1720000}"/>
    <cellStyle name="40 % - Akzent6 2 4 6" xfId="14678" xr:uid="{00000000-0005-0000-0000-0000A2720000}"/>
    <cellStyle name="40 % - Akzent6 2 4 6 2" xfId="14679" xr:uid="{00000000-0005-0000-0000-0000A3720000}"/>
    <cellStyle name="40 % - Akzent6 2 4 6 2 2" xfId="14680" xr:uid="{00000000-0005-0000-0000-0000A4720000}"/>
    <cellStyle name="40 % - Akzent6 2 4 6 2 2 2" xfId="40808" xr:uid="{00000000-0005-0000-0000-0000A5720000}"/>
    <cellStyle name="40 % - Akzent6 2 4 6 2 3" xfId="29987" xr:uid="{00000000-0005-0000-0000-0000A6720000}"/>
    <cellStyle name="40 % - Akzent6 2 4 6 3" xfId="14681" xr:uid="{00000000-0005-0000-0000-0000A7720000}"/>
    <cellStyle name="40 % - Akzent6 2 4 6 3 2" xfId="35408" xr:uid="{00000000-0005-0000-0000-0000A8720000}"/>
    <cellStyle name="40 % - Akzent6 2 4 6 4" xfId="24586" xr:uid="{00000000-0005-0000-0000-0000A9720000}"/>
    <cellStyle name="40 % - Akzent6 2 4 7" xfId="14682" xr:uid="{00000000-0005-0000-0000-0000AA720000}"/>
    <cellStyle name="40 % - Akzent6 2 4 7 2" xfId="14683" xr:uid="{00000000-0005-0000-0000-0000AB720000}"/>
    <cellStyle name="40 % - Akzent6 2 4 7 2 2" xfId="14684" xr:uid="{00000000-0005-0000-0000-0000AC720000}"/>
    <cellStyle name="40 % - Akzent6 2 4 7 2 2 2" xfId="41482" xr:uid="{00000000-0005-0000-0000-0000AD720000}"/>
    <cellStyle name="40 % - Akzent6 2 4 7 2 3" xfId="30661" xr:uid="{00000000-0005-0000-0000-0000AE720000}"/>
    <cellStyle name="40 % - Akzent6 2 4 7 3" xfId="14685" xr:uid="{00000000-0005-0000-0000-0000AF720000}"/>
    <cellStyle name="40 % - Akzent6 2 4 7 3 2" xfId="36082" xr:uid="{00000000-0005-0000-0000-0000B0720000}"/>
    <cellStyle name="40 % - Akzent6 2 4 7 4" xfId="25260" xr:uid="{00000000-0005-0000-0000-0000B1720000}"/>
    <cellStyle name="40 % - Akzent6 2 4 8" xfId="14686" xr:uid="{00000000-0005-0000-0000-0000B2720000}"/>
    <cellStyle name="40 % - Akzent6 2 4 8 2" xfId="14687" xr:uid="{00000000-0005-0000-0000-0000B3720000}"/>
    <cellStyle name="40 % - Akzent6 2 4 8 2 2" xfId="14688" xr:uid="{00000000-0005-0000-0000-0000B4720000}"/>
    <cellStyle name="40 % - Akzent6 2 4 8 2 2 2" xfId="42156" xr:uid="{00000000-0005-0000-0000-0000B5720000}"/>
    <cellStyle name="40 % - Akzent6 2 4 8 2 3" xfId="31335" xr:uid="{00000000-0005-0000-0000-0000B6720000}"/>
    <cellStyle name="40 % - Akzent6 2 4 8 3" xfId="14689" xr:uid="{00000000-0005-0000-0000-0000B7720000}"/>
    <cellStyle name="40 % - Akzent6 2 4 8 3 2" xfId="36756" xr:uid="{00000000-0005-0000-0000-0000B8720000}"/>
    <cellStyle name="40 % - Akzent6 2 4 8 4" xfId="25934" xr:uid="{00000000-0005-0000-0000-0000B9720000}"/>
    <cellStyle name="40 % - Akzent6 2 4 9" xfId="14690" xr:uid="{00000000-0005-0000-0000-0000BA720000}"/>
    <cellStyle name="40 % - Akzent6 2 4 9 2" xfId="14691" xr:uid="{00000000-0005-0000-0000-0000BB720000}"/>
    <cellStyle name="40 % - Akzent6 2 4 9 2 2" xfId="14692" xr:uid="{00000000-0005-0000-0000-0000BC720000}"/>
    <cellStyle name="40 % - Akzent6 2 4 9 2 2 2" xfId="42849" xr:uid="{00000000-0005-0000-0000-0000BD720000}"/>
    <cellStyle name="40 % - Akzent6 2 4 9 2 3" xfId="32028" xr:uid="{00000000-0005-0000-0000-0000BE720000}"/>
    <cellStyle name="40 % - Akzent6 2 4 9 3" xfId="14693" xr:uid="{00000000-0005-0000-0000-0000BF720000}"/>
    <cellStyle name="40 % - Akzent6 2 4 9 3 2" xfId="37448" xr:uid="{00000000-0005-0000-0000-0000C0720000}"/>
    <cellStyle name="40 % - Akzent6 2 4 9 4" xfId="26627" xr:uid="{00000000-0005-0000-0000-0000C1720000}"/>
    <cellStyle name="40 % - Akzent6 2 5" xfId="14694" xr:uid="{00000000-0005-0000-0000-0000C2720000}"/>
    <cellStyle name="40 % - Akzent6 2 5 10" xfId="14695" xr:uid="{00000000-0005-0000-0000-0000C3720000}"/>
    <cellStyle name="40 % - Akzent6 2 5 10 2" xfId="32856" xr:uid="{00000000-0005-0000-0000-0000C4720000}"/>
    <cellStyle name="40 % - Akzent6 2 5 11" xfId="22034" xr:uid="{00000000-0005-0000-0000-0000C5720000}"/>
    <cellStyle name="40 % - Akzent6 2 5 2" xfId="14696" xr:uid="{00000000-0005-0000-0000-0000C6720000}"/>
    <cellStyle name="40 % - Akzent6 2 5 2 2" xfId="14697" xr:uid="{00000000-0005-0000-0000-0000C7720000}"/>
    <cellStyle name="40 % - Akzent6 2 5 2 2 2" xfId="14698" xr:uid="{00000000-0005-0000-0000-0000C8720000}"/>
    <cellStyle name="40 % - Akzent6 2 5 2 2 2 2" xfId="38934" xr:uid="{00000000-0005-0000-0000-0000C9720000}"/>
    <cellStyle name="40 % - Akzent6 2 5 2 2 3" xfId="28113" xr:uid="{00000000-0005-0000-0000-0000CA720000}"/>
    <cellStyle name="40 % - Akzent6 2 5 2 3" xfId="14699" xr:uid="{00000000-0005-0000-0000-0000CB720000}"/>
    <cellStyle name="40 % - Akzent6 2 5 2 3 2" xfId="33534" xr:uid="{00000000-0005-0000-0000-0000CC720000}"/>
    <cellStyle name="40 % - Akzent6 2 5 2 4" xfId="22712" xr:uid="{00000000-0005-0000-0000-0000CD720000}"/>
    <cellStyle name="40 % - Akzent6 2 5 3" xfId="14700" xr:uid="{00000000-0005-0000-0000-0000CE720000}"/>
    <cellStyle name="40 % - Akzent6 2 5 3 2" xfId="14701" xr:uid="{00000000-0005-0000-0000-0000CF720000}"/>
    <cellStyle name="40 % - Akzent6 2 5 3 2 2" xfId="14702" xr:uid="{00000000-0005-0000-0000-0000D0720000}"/>
    <cellStyle name="40 % - Akzent6 2 5 3 2 2 2" xfId="39592" xr:uid="{00000000-0005-0000-0000-0000D1720000}"/>
    <cellStyle name="40 % - Akzent6 2 5 3 2 3" xfId="28771" xr:uid="{00000000-0005-0000-0000-0000D2720000}"/>
    <cellStyle name="40 % - Akzent6 2 5 3 3" xfId="14703" xr:uid="{00000000-0005-0000-0000-0000D3720000}"/>
    <cellStyle name="40 % - Akzent6 2 5 3 3 2" xfId="34192" xr:uid="{00000000-0005-0000-0000-0000D4720000}"/>
    <cellStyle name="40 % - Akzent6 2 5 3 4" xfId="23370" xr:uid="{00000000-0005-0000-0000-0000D5720000}"/>
    <cellStyle name="40 % - Akzent6 2 5 4" xfId="14704" xr:uid="{00000000-0005-0000-0000-0000D6720000}"/>
    <cellStyle name="40 % - Akzent6 2 5 4 2" xfId="14705" xr:uid="{00000000-0005-0000-0000-0000D7720000}"/>
    <cellStyle name="40 % - Akzent6 2 5 4 2 2" xfId="14706" xr:uid="{00000000-0005-0000-0000-0000D8720000}"/>
    <cellStyle name="40 % - Akzent6 2 5 4 2 2 2" xfId="40266" xr:uid="{00000000-0005-0000-0000-0000D9720000}"/>
    <cellStyle name="40 % - Akzent6 2 5 4 2 3" xfId="29445" xr:uid="{00000000-0005-0000-0000-0000DA720000}"/>
    <cellStyle name="40 % - Akzent6 2 5 4 3" xfId="14707" xr:uid="{00000000-0005-0000-0000-0000DB720000}"/>
    <cellStyle name="40 % - Akzent6 2 5 4 3 2" xfId="34866" xr:uid="{00000000-0005-0000-0000-0000DC720000}"/>
    <cellStyle name="40 % - Akzent6 2 5 4 4" xfId="24044" xr:uid="{00000000-0005-0000-0000-0000DD720000}"/>
    <cellStyle name="40 % - Akzent6 2 5 5" xfId="14708" xr:uid="{00000000-0005-0000-0000-0000DE720000}"/>
    <cellStyle name="40 % - Akzent6 2 5 5 2" xfId="14709" xr:uid="{00000000-0005-0000-0000-0000DF720000}"/>
    <cellStyle name="40 % - Akzent6 2 5 5 2 2" xfId="14710" xr:uid="{00000000-0005-0000-0000-0000E0720000}"/>
    <cellStyle name="40 % - Akzent6 2 5 5 2 2 2" xfId="40940" xr:uid="{00000000-0005-0000-0000-0000E1720000}"/>
    <cellStyle name="40 % - Akzent6 2 5 5 2 3" xfId="30119" xr:uid="{00000000-0005-0000-0000-0000E2720000}"/>
    <cellStyle name="40 % - Akzent6 2 5 5 3" xfId="14711" xr:uid="{00000000-0005-0000-0000-0000E3720000}"/>
    <cellStyle name="40 % - Akzent6 2 5 5 3 2" xfId="35540" xr:uid="{00000000-0005-0000-0000-0000E4720000}"/>
    <cellStyle name="40 % - Akzent6 2 5 5 4" xfId="24718" xr:uid="{00000000-0005-0000-0000-0000E5720000}"/>
    <cellStyle name="40 % - Akzent6 2 5 6" xfId="14712" xr:uid="{00000000-0005-0000-0000-0000E6720000}"/>
    <cellStyle name="40 % - Akzent6 2 5 6 2" xfId="14713" xr:uid="{00000000-0005-0000-0000-0000E7720000}"/>
    <cellStyle name="40 % - Akzent6 2 5 6 2 2" xfId="14714" xr:uid="{00000000-0005-0000-0000-0000E8720000}"/>
    <cellStyle name="40 % - Akzent6 2 5 6 2 2 2" xfId="41614" xr:uid="{00000000-0005-0000-0000-0000E9720000}"/>
    <cellStyle name="40 % - Akzent6 2 5 6 2 3" xfId="30793" xr:uid="{00000000-0005-0000-0000-0000EA720000}"/>
    <cellStyle name="40 % - Akzent6 2 5 6 3" xfId="14715" xr:uid="{00000000-0005-0000-0000-0000EB720000}"/>
    <cellStyle name="40 % - Akzent6 2 5 6 3 2" xfId="36214" xr:uid="{00000000-0005-0000-0000-0000EC720000}"/>
    <cellStyle name="40 % - Akzent6 2 5 6 4" xfId="25392" xr:uid="{00000000-0005-0000-0000-0000ED720000}"/>
    <cellStyle name="40 % - Akzent6 2 5 7" xfId="14716" xr:uid="{00000000-0005-0000-0000-0000EE720000}"/>
    <cellStyle name="40 % - Akzent6 2 5 7 2" xfId="14717" xr:uid="{00000000-0005-0000-0000-0000EF720000}"/>
    <cellStyle name="40 % - Akzent6 2 5 7 2 2" xfId="14718" xr:uid="{00000000-0005-0000-0000-0000F0720000}"/>
    <cellStyle name="40 % - Akzent6 2 5 7 2 2 2" xfId="42288" xr:uid="{00000000-0005-0000-0000-0000F1720000}"/>
    <cellStyle name="40 % - Akzent6 2 5 7 2 3" xfId="31467" xr:uid="{00000000-0005-0000-0000-0000F2720000}"/>
    <cellStyle name="40 % - Akzent6 2 5 7 3" xfId="14719" xr:uid="{00000000-0005-0000-0000-0000F3720000}"/>
    <cellStyle name="40 % - Akzent6 2 5 7 3 2" xfId="36888" xr:uid="{00000000-0005-0000-0000-0000F4720000}"/>
    <cellStyle name="40 % - Akzent6 2 5 7 4" xfId="26066" xr:uid="{00000000-0005-0000-0000-0000F5720000}"/>
    <cellStyle name="40 % - Akzent6 2 5 8" xfId="14720" xr:uid="{00000000-0005-0000-0000-0000F6720000}"/>
    <cellStyle name="40 % - Akzent6 2 5 8 2" xfId="14721" xr:uid="{00000000-0005-0000-0000-0000F7720000}"/>
    <cellStyle name="40 % - Akzent6 2 5 8 2 2" xfId="14722" xr:uid="{00000000-0005-0000-0000-0000F8720000}"/>
    <cellStyle name="40 % - Akzent6 2 5 8 2 2 2" xfId="42981" xr:uid="{00000000-0005-0000-0000-0000F9720000}"/>
    <cellStyle name="40 % - Akzent6 2 5 8 2 3" xfId="32160" xr:uid="{00000000-0005-0000-0000-0000FA720000}"/>
    <cellStyle name="40 % - Akzent6 2 5 8 3" xfId="14723" xr:uid="{00000000-0005-0000-0000-0000FB720000}"/>
    <cellStyle name="40 % - Akzent6 2 5 8 3 2" xfId="37580" xr:uid="{00000000-0005-0000-0000-0000FC720000}"/>
    <cellStyle name="40 % - Akzent6 2 5 8 4" xfId="26759" xr:uid="{00000000-0005-0000-0000-0000FD720000}"/>
    <cellStyle name="40 % - Akzent6 2 5 9" xfId="14724" xr:uid="{00000000-0005-0000-0000-0000FE720000}"/>
    <cellStyle name="40 % - Akzent6 2 5 9 2" xfId="14725" xr:uid="{00000000-0005-0000-0000-0000FF720000}"/>
    <cellStyle name="40 % - Akzent6 2 5 9 2 2" xfId="38256" xr:uid="{00000000-0005-0000-0000-000000730000}"/>
    <cellStyle name="40 % - Akzent6 2 5 9 3" xfId="27435" xr:uid="{00000000-0005-0000-0000-000001730000}"/>
    <cellStyle name="40 % - Akzent6 2 6" xfId="14726" xr:uid="{00000000-0005-0000-0000-000002730000}"/>
    <cellStyle name="40 % - Akzent6 2 6 10" xfId="14727" xr:uid="{00000000-0005-0000-0000-000003730000}"/>
    <cellStyle name="40 % - Akzent6 2 6 10 2" xfId="32987" xr:uid="{00000000-0005-0000-0000-000004730000}"/>
    <cellStyle name="40 % - Akzent6 2 6 11" xfId="22165" xr:uid="{00000000-0005-0000-0000-000005730000}"/>
    <cellStyle name="40 % - Akzent6 2 6 2" xfId="14728" xr:uid="{00000000-0005-0000-0000-000006730000}"/>
    <cellStyle name="40 % - Akzent6 2 6 2 2" xfId="14729" xr:uid="{00000000-0005-0000-0000-000007730000}"/>
    <cellStyle name="40 % - Akzent6 2 6 2 2 2" xfId="14730" xr:uid="{00000000-0005-0000-0000-000008730000}"/>
    <cellStyle name="40 % - Akzent6 2 6 2 2 2 2" xfId="39065" xr:uid="{00000000-0005-0000-0000-000009730000}"/>
    <cellStyle name="40 % - Akzent6 2 6 2 2 3" xfId="28244" xr:uid="{00000000-0005-0000-0000-00000A730000}"/>
    <cellStyle name="40 % - Akzent6 2 6 2 3" xfId="14731" xr:uid="{00000000-0005-0000-0000-00000B730000}"/>
    <cellStyle name="40 % - Akzent6 2 6 2 3 2" xfId="33665" xr:uid="{00000000-0005-0000-0000-00000C730000}"/>
    <cellStyle name="40 % - Akzent6 2 6 2 4" xfId="22843" xr:uid="{00000000-0005-0000-0000-00000D730000}"/>
    <cellStyle name="40 % - Akzent6 2 6 3" xfId="14732" xr:uid="{00000000-0005-0000-0000-00000E730000}"/>
    <cellStyle name="40 % - Akzent6 2 6 3 2" xfId="14733" xr:uid="{00000000-0005-0000-0000-00000F730000}"/>
    <cellStyle name="40 % - Akzent6 2 6 3 2 2" xfId="14734" xr:uid="{00000000-0005-0000-0000-000010730000}"/>
    <cellStyle name="40 % - Akzent6 2 6 3 2 2 2" xfId="39723" xr:uid="{00000000-0005-0000-0000-000011730000}"/>
    <cellStyle name="40 % - Akzent6 2 6 3 2 3" xfId="28902" xr:uid="{00000000-0005-0000-0000-000012730000}"/>
    <cellStyle name="40 % - Akzent6 2 6 3 3" xfId="14735" xr:uid="{00000000-0005-0000-0000-000013730000}"/>
    <cellStyle name="40 % - Akzent6 2 6 3 3 2" xfId="34323" xr:uid="{00000000-0005-0000-0000-000014730000}"/>
    <cellStyle name="40 % - Akzent6 2 6 3 4" xfId="23501" xr:uid="{00000000-0005-0000-0000-000015730000}"/>
    <cellStyle name="40 % - Akzent6 2 6 4" xfId="14736" xr:uid="{00000000-0005-0000-0000-000016730000}"/>
    <cellStyle name="40 % - Akzent6 2 6 4 2" xfId="14737" xr:uid="{00000000-0005-0000-0000-000017730000}"/>
    <cellStyle name="40 % - Akzent6 2 6 4 2 2" xfId="14738" xr:uid="{00000000-0005-0000-0000-000018730000}"/>
    <cellStyle name="40 % - Akzent6 2 6 4 2 2 2" xfId="40397" xr:uid="{00000000-0005-0000-0000-000019730000}"/>
    <cellStyle name="40 % - Akzent6 2 6 4 2 3" xfId="29576" xr:uid="{00000000-0005-0000-0000-00001A730000}"/>
    <cellStyle name="40 % - Akzent6 2 6 4 3" xfId="14739" xr:uid="{00000000-0005-0000-0000-00001B730000}"/>
    <cellStyle name="40 % - Akzent6 2 6 4 3 2" xfId="34997" xr:uid="{00000000-0005-0000-0000-00001C730000}"/>
    <cellStyle name="40 % - Akzent6 2 6 4 4" xfId="24175" xr:uid="{00000000-0005-0000-0000-00001D730000}"/>
    <cellStyle name="40 % - Akzent6 2 6 5" xfId="14740" xr:uid="{00000000-0005-0000-0000-00001E730000}"/>
    <cellStyle name="40 % - Akzent6 2 6 5 2" xfId="14741" xr:uid="{00000000-0005-0000-0000-00001F730000}"/>
    <cellStyle name="40 % - Akzent6 2 6 5 2 2" xfId="14742" xr:uid="{00000000-0005-0000-0000-000020730000}"/>
    <cellStyle name="40 % - Akzent6 2 6 5 2 2 2" xfId="41071" xr:uid="{00000000-0005-0000-0000-000021730000}"/>
    <cellStyle name="40 % - Akzent6 2 6 5 2 3" xfId="30250" xr:uid="{00000000-0005-0000-0000-000022730000}"/>
    <cellStyle name="40 % - Akzent6 2 6 5 3" xfId="14743" xr:uid="{00000000-0005-0000-0000-000023730000}"/>
    <cellStyle name="40 % - Akzent6 2 6 5 3 2" xfId="35671" xr:uid="{00000000-0005-0000-0000-000024730000}"/>
    <cellStyle name="40 % - Akzent6 2 6 5 4" xfId="24849" xr:uid="{00000000-0005-0000-0000-000025730000}"/>
    <cellStyle name="40 % - Akzent6 2 6 6" xfId="14744" xr:uid="{00000000-0005-0000-0000-000026730000}"/>
    <cellStyle name="40 % - Akzent6 2 6 6 2" xfId="14745" xr:uid="{00000000-0005-0000-0000-000027730000}"/>
    <cellStyle name="40 % - Akzent6 2 6 6 2 2" xfId="14746" xr:uid="{00000000-0005-0000-0000-000028730000}"/>
    <cellStyle name="40 % - Akzent6 2 6 6 2 2 2" xfId="41745" xr:uid="{00000000-0005-0000-0000-000029730000}"/>
    <cellStyle name="40 % - Akzent6 2 6 6 2 3" xfId="30924" xr:uid="{00000000-0005-0000-0000-00002A730000}"/>
    <cellStyle name="40 % - Akzent6 2 6 6 3" xfId="14747" xr:uid="{00000000-0005-0000-0000-00002B730000}"/>
    <cellStyle name="40 % - Akzent6 2 6 6 3 2" xfId="36345" xr:uid="{00000000-0005-0000-0000-00002C730000}"/>
    <cellStyle name="40 % - Akzent6 2 6 6 4" xfId="25523" xr:uid="{00000000-0005-0000-0000-00002D730000}"/>
    <cellStyle name="40 % - Akzent6 2 6 7" xfId="14748" xr:uid="{00000000-0005-0000-0000-00002E730000}"/>
    <cellStyle name="40 % - Akzent6 2 6 7 2" xfId="14749" xr:uid="{00000000-0005-0000-0000-00002F730000}"/>
    <cellStyle name="40 % - Akzent6 2 6 7 2 2" xfId="14750" xr:uid="{00000000-0005-0000-0000-000030730000}"/>
    <cellStyle name="40 % - Akzent6 2 6 7 2 2 2" xfId="42419" xr:uid="{00000000-0005-0000-0000-000031730000}"/>
    <cellStyle name="40 % - Akzent6 2 6 7 2 3" xfId="31598" xr:uid="{00000000-0005-0000-0000-000032730000}"/>
    <cellStyle name="40 % - Akzent6 2 6 7 3" xfId="14751" xr:uid="{00000000-0005-0000-0000-000033730000}"/>
    <cellStyle name="40 % - Akzent6 2 6 7 3 2" xfId="37019" xr:uid="{00000000-0005-0000-0000-000034730000}"/>
    <cellStyle name="40 % - Akzent6 2 6 7 4" xfId="26197" xr:uid="{00000000-0005-0000-0000-000035730000}"/>
    <cellStyle name="40 % - Akzent6 2 6 8" xfId="14752" xr:uid="{00000000-0005-0000-0000-000036730000}"/>
    <cellStyle name="40 % - Akzent6 2 6 8 2" xfId="14753" xr:uid="{00000000-0005-0000-0000-000037730000}"/>
    <cellStyle name="40 % - Akzent6 2 6 8 2 2" xfId="14754" xr:uid="{00000000-0005-0000-0000-000038730000}"/>
    <cellStyle name="40 % - Akzent6 2 6 8 2 2 2" xfId="43112" xr:uid="{00000000-0005-0000-0000-000039730000}"/>
    <cellStyle name="40 % - Akzent6 2 6 8 2 3" xfId="32291" xr:uid="{00000000-0005-0000-0000-00003A730000}"/>
    <cellStyle name="40 % - Akzent6 2 6 8 3" xfId="14755" xr:uid="{00000000-0005-0000-0000-00003B730000}"/>
    <cellStyle name="40 % - Akzent6 2 6 8 3 2" xfId="37711" xr:uid="{00000000-0005-0000-0000-00003C730000}"/>
    <cellStyle name="40 % - Akzent6 2 6 8 4" xfId="26890" xr:uid="{00000000-0005-0000-0000-00003D730000}"/>
    <cellStyle name="40 % - Akzent6 2 6 9" xfId="14756" xr:uid="{00000000-0005-0000-0000-00003E730000}"/>
    <cellStyle name="40 % - Akzent6 2 6 9 2" xfId="14757" xr:uid="{00000000-0005-0000-0000-00003F730000}"/>
    <cellStyle name="40 % - Akzent6 2 6 9 2 2" xfId="38387" xr:uid="{00000000-0005-0000-0000-000040730000}"/>
    <cellStyle name="40 % - Akzent6 2 6 9 3" xfId="27566" xr:uid="{00000000-0005-0000-0000-000041730000}"/>
    <cellStyle name="40 % - Akzent6 2 7" xfId="14758" xr:uid="{00000000-0005-0000-0000-000042730000}"/>
    <cellStyle name="40 % - Akzent6 2 7 2" xfId="14759" xr:uid="{00000000-0005-0000-0000-000043730000}"/>
    <cellStyle name="40 % - Akzent6 2 7 2 2" xfId="14760" xr:uid="{00000000-0005-0000-0000-000044730000}"/>
    <cellStyle name="40 % - Akzent6 2 7 2 2 2" xfId="38670" xr:uid="{00000000-0005-0000-0000-000045730000}"/>
    <cellStyle name="40 % - Akzent6 2 7 2 3" xfId="27849" xr:uid="{00000000-0005-0000-0000-000046730000}"/>
    <cellStyle name="40 % - Akzent6 2 7 3" xfId="14761" xr:uid="{00000000-0005-0000-0000-000047730000}"/>
    <cellStyle name="40 % - Akzent6 2 7 3 2" xfId="33270" xr:uid="{00000000-0005-0000-0000-000048730000}"/>
    <cellStyle name="40 % - Akzent6 2 7 4" xfId="22448" xr:uid="{00000000-0005-0000-0000-000049730000}"/>
    <cellStyle name="40 % - Akzent6 2 8" xfId="14762" xr:uid="{00000000-0005-0000-0000-00004A730000}"/>
    <cellStyle name="40 % - Akzent6 2 8 2" xfId="14763" xr:uid="{00000000-0005-0000-0000-00004B730000}"/>
    <cellStyle name="40 % - Akzent6 2 8 2 2" xfId="14764" xr:uid="{00000000-0005-0000-0000-00004C730000}"/>
    <cellStyle name="40 % - Akzent6 2 8 2 2 2" xfId="39328" xr:uid="{00000000-0005-0000-0000-00004D730000}"/>
    <cellStyle name="40 % - Akzent6 2 8 2 3" xfId="28507" xr:uid="{00000000-0005-0000-0000-00004E730000}"/>
    <cellStyle name="40 % - Akzent6 2 8 3" xfId="14765" xr:uid="{00000000-0005-0000-0000-00004F730000}"/>
    <cellStyle name="40 % - Akzent6 2 8 3 2" xfId="33928" xr:uid="{00000000-0005-0000-0000-000050730000}"/>
    <cellStyle name="40 % - Akzent6 2 8 4" xfId="23106" xr:uid="{00000000-0005-0000-0000-000051730000}"/>
    <cellStyle name="40 % - Akzent6 2 9" xfId="14766" xr:uid="{00000000-0005-0000-0000-000052730000}"/>
    <cellStyle name="40 % - Akzent6 2 9 2" xfId="14767" xr:uid="{00000000-0005-0000-0000-000053730000}"/>
    <cellStyle name="40 % - Akzent6 2 9 2 2" xfId="14768" xr:uid="{00000000-0005-0000-0000-000054730000}"/>
    <cellStyle name="40 % - Akzent6 2 9 2 2 2" xfId="40004" xr:uid="{00000000-0005-0000-0000-000055730000}"/>
    <cellStyle name="40 % - Akzent6 2 9 2 3" xfId="29183" xr:uid="{00000000-0005-0000-0000-000056730000}"/>
    <cellStyle name="40 % - Akzent6 2 9 3" xfId="14769" xr:uid="{00000000-0005-0000-0000-000057730000}"/>
    <cellStyle name="40 % - Akzent6 2 9 3 2" xfId="34604" xr:uid="{00000000-0005-0000-0000-000058730000}"/>
    <cellStyle name="40 % - Akzent6 2 9 4" xfId="23782" xr:uid="{00000000-0005-0000-0000-000059730000}"/>
    <cellStyle name="40 % - Akzent6 3" xfId="14770" xr:uid="{00000000-0005-0000-0000-00005A730000}"/>
    <cellStyle name="40 % - Akzent6 3 10" xfId="14771" xr:uid="{00000000-0005-0000-0000-00005B730000}"/>
    <cellStyle name="40 % - Akzent6 3 10 2" xfId="14772" xr:uid="{00000000-0005-0000-0000-00005C730000}"/>
    <cellStyle name="40 % - Akzent6 3 10 2 2" xfId="14773" xr:uid="{00000000-0005-0000-0000-00005D730000}"/>
    <cellStyle name="40 % - Akzent6 3 10 2 2 2" xfId="41364" xr:uid="{00000000-0005-0000-0000-00005E730000}"/>
    <cellStyle name="40 % - Akzent6 3 10 2 3" xfId="30543" xr:uid="{00000000-0005-0000-0000-00005F730000}"/>
    <cellStyle name="40 % - Akzent6 3 10 3" xfId="14774" xr:uid="{00000000-0005-0000-0000-000060730000}"/>
    <cellStyle name="40 % - Akzent6 3 10 3 2" xfId="35964" xr:uid="{00000000-0005-0000-0000-000061730000}"/>
    <cellStyle name="40 % - Akzent6 3 10 4" xfId="25142" xr:uid="{00000000-0005-0000-0000-000062730000}"/>
    <cellStyle name="40 % - Akzent6 3 11" xfId="14775" xr:uid="{00000000-0005-0000-0000-000063730000}"/>
    <cellStyle name="40 % - Akzent6 3 11 2" xfId="14776" xr:uid="{00000000-0005-0000-0000-000064730000}"/>
    <cellStyle name="40 % - Akzent6 3 11 2 2" xfId="14777" xr:uid="{00000000-0005-0000-0000-000065730000}"/>
    <cellStyle name="40 % - Akzent6 3 11 2 2 2" xfId="42038" xr:uid="{00000000-0005-0000-0000-000066730000}"/>
    <cellStyle name="40 % - Akzent6 3 11 2 3" xfId="31217" xr:uid="{00000000-0005-0000-0000-000067730000}"/>
    <cellStyle name="40 % - Akzent6 3 11 3" xfId="14778" xr:uid="{00000000-0005-0000-0000-000068730000}"/>
    <cellStyle name="40 % - Akzent6 3 11 3 2" xfId="36638" xr:uid="{00000000-0005-0000-0000-000069730000}"/>
    <cellStyle name="40 % - Akzent6 3 11 4" xfId="25816" xr:uid="{00000000-0005-0000-0000-00006A730000}"/>
    <cellStyle name="40 % - Akzent6 3 12" xfId="14779" xr:uid="{00000000-0005-0000-0000-00006B730000}"/>
    <cellStyle name="40 % - Akzent6 3 12 2" xfId="14780" xr:uid="{00000000-0005-0000-0000-00006C730000}"/>
    <cellStyle name="40 % - Akzent6 3 12 2 2" xfId="14781" xr:uid="{00000000-0005-0000-0000-00006D730000}"/>
    <cellStyle name="40 % - Akzent6 3 12 2 2 2" xfId="42731" xr:uid="{00000000-0005-0000-0000-00006E730000}"/>
    <cellStyle name="40 % - Akzent6 3 12 2 3" xfId="31910" xr:uid="{00000000-0005-0000-0000-00006F730000}"/>
    <cellStyle name="40 % - Akzent6 3 12 3" xfId="14782" xr:uid="{00000000-0005-0000-0000-000070730000}"/>
    <cellStyle name="40 % - Akzent6 3 12 3 2" xfId="37330" xr:uid="{00000000-0005-0000-0000-000071730000}"/>
    <cellStyle name="40 % - Akzent6 3 12 4" xfId="26509" xr:uid="{00000000-0005-0000-0000-000072730000}"/>
    <cellStyle name="40 % - Akzent6 3 13" xfId="14783" xr:uid="{00000000-0005-0000-0000-000073730000}"/>
    <cellStyle name="40 % - Akzent6 3 13 2" xfId="14784" xr:uid="{00000000-0005-0000-0000-000074730000}"/>
    <cellStyle name="40 % - Akzent6 3 13 2 2" xfId="38006" xr:uid="{00000000-0005-0000-0000-000075730000}"/>
    <cellStyle name="40 % - Akzent6 3 13 3" xfId="27185" xr:uid="{00000000-0005-0000-0000-000076730000}"/>
    <cellStyle name="40 % - Akzent6 3 14" xfId="14785" xr:uid="{00000000-0005-0000-0000-000077730000}"/>
    <cellStyle name="40 % - Akzent6 3 14 2" xfId="32606" xr:uid="{00000000-0005-0000-0000-000078730000}"/>
    <cellStyle name="40 % - Akzent6 3 15" xfId="21784" xr:uid="{00000000-0005-0000-0000-000079730000}"/>
    <cellStyle name="40 % - Akzent6 3 2" xfId="14786" xr:uid="{00000000-0005-0000-0000-00007A730000}"/>
    <cellStyle name="40 % - Akzent6 3 2 10" xfId="14787" xr:uid="{00000000-0005-0000-0000-00007B730000}"/>
    <cellStyle name="40 % - Akzent6 3 2 10 2" xfId="14788" xr:uid="{00000000-0005-0000-0000-00007C730000}"/>
    <cellStyle name="40 % - Akzent6 3 2 10 2 2" xfId="14789" xr:uid="{00000000-0005-0000-0000-00007D730000}"/>
    <cellStyle name="40 % - Akzent6 3 2 10 2 2 2" xfId="42103" xr:uid="{00000000-0005-0000-0000-00007E730000}"/>
    <cellStyle name="40 % - Akzent6 3 2 10 2 3" xfId="31282" xr:uid="{00000000-0005-0000-0000-00007F730000}"/>
    <cellStyle name="40 % - Akzent6 3 2 10 3" xfId="14790" xr:uid="{00000000-0005-0000-0000-000080730000}"/>
    <cellStyle name="40 % - Akzent6 3 2 10 3 2" xfId="36703" xr:uid="{00000000-0005-0000-0000-000081730000}"/>
    <cellStyle name="40 % - Akzent6 3 2 10 4" xfId="25881" xr:uid="{00000000-0005-0000-0000-000082730000}"/>
    <cellStyle name="40 % - Akzent6 3 2 11" xfId="14791" xr:uid="{00000000-0005-0000-0000-000083730000}"/>
    <cellStyle name="40 % - Akzent6 3 2 11 2" xfId="14792" xr:uid="{00000000-0005-0000-0000-000084730000}"/>
    <cellStyle name="40 % - Akzent6 3 2 11 2 2" xfId="14793" xr:uid="{00000000-0005-0000-0000-000085730000}"/>
    <cellStyle name="40 % - Akzent6 3 2 11 2 2 2" xfId="42796" xr:uid="{00000000-0005-0000-0000-000086730000}"/>
    <cellStyle name="40 % - Akzent6 3 2 11 2 3" xfId="31975" xr:uid="{00000000-0005-0000-0000-000087730000}"/>
    <cellStyle name="40 % - Akzent6 3 2 11 3" xfId="14794" xr:uid="{00000000-0005-0000-0000-000088730000}"/>
    <cellStyle name="40 % - Akzent6 3 2 11 3 2" xfId="37395" xr:uid="{00000000-0005-0000-0000-000089730000}"/>
    <cellStyle name="40 % - Akzent6 3 2 11 4" xfId="26574" xr:uid="{00000000-0005-0000-0000-00008A730000}"/>
    <cellStyle name="40 % - Akzent6 3 2 12" xfId="14795" xr:uid="{00000000-0005-0000-0000-00008B730000}"/>
    <cellStyle name="40 % - Akzent6 3 2 12 2" xfId="14796" xr:uid="{00000000-0005-0000-0000-00008C730000}"/>
    <cellStyle name="40 % - Akzent6 3 2 12 2 2" xfId="38071" xr:uid="{00000000-0005-0000-0000-00008D730000}"/>
    <cellStyle name="40 % - Akzent6 3 2 12 3" xfId="27250" xr:uid="{00000000-0005-0000-0000-00008E730000}"/>
    <cellStyle name="40 % - Akzent6 3 2 13" xfId="14797" xr:uid="{00000000-0005-0000-0000-00008F730000}"/>
    <cellStyle name="40 % - Akzent6 3 2 13 2" xfId="32671" xr:uid="{00000000-0005-0000-0000-000090730000}"/>
    <cellStyle name="40 % - Akzent6 3 2 14" xfId="21849" xr:uid="{00000000-0005-0000-0000-000091730000}"/>
    <cellStyle name="40 % - Akzent6 3 2 2" xfId="14798" xr:uid="{00000000-0005-0000-0000-000092730000}"/>
    <cellStyle name="40 % - Akzent6 3 2 2 10" xfId="14799" xr:uid="{00000000-0005-0000-0000-000093730000}"/>
    <cellStyle name="40 % - Akzent6 3 2 2 10 2" xfId="14800" xr:uid="{00000000-0005-0000-0000-000094730000}"/>
    <cellStyle name="40 % - Akzent6 3 2 2 10 2 2" xfId="38203" xr:uid="{00000000-0005-0000-0000-000095730000}"/>
    <cellStyle name="40 % - Akzent6 3 2 2 10 3" xfId="27382" xr:uid="{00000000-0005-0000-0000-000096730000}"/>
    <cellStyle name="40 % - Akzent6 3 2 2 11" xfId="14801" xr:uid="{00000000-0005-0000-0000-000097730000}"/>
    <cellStyle name="40 % - Akzent6 3 2 2 11 2" xfId="32803" xr:uid="{00000000-0005-0000-0000-000098730000}"/>
    <cellStyle name="40 % - Akzent6 3 2 2 12" xfId="21981" xr:uid="{00000000-0005-0000-0000-000099730000}"/>
    <cellStyle name="40 % - Akzent6 3 2 2 2" xfId="14802" xr:uid="{00000000-0005-0000-0000-00009A730000}"/>
    <cellStyle name="40 % - Akzent6 3 2 2 2 10" xfId="14803" xr:uid="{00000000-0005-0000-0000-00009B730000}"/>
    <cellStyle name="40 % - Akzent6 3 2 2 2 10 2" xfId="33198" xr:uid="{00000000-0005-0000-0000-00009C730000}"/>
    <cellStyle name="40 % - Akzent6 3 2 2 2 11" xfId="22376" xr:uid="{00000000-0005-0000-0000-00009D730000}"/>
    <cellStyle name="40 % - Akzent6 3 2 2 2 2" xfId="14804" xr:uid="{00000000-0005-0000-0000-00009E730000}"/>
    <cellStyle name="40 % - Akzent6 3 2 2 2 2 2" xfId="14805" xr:uid="{00000000-0005-0000-0000-00009F730000}"/>
    <cellStyle name="40 % - Akzent6 3 2 2 2 2 2 2" xfId="14806" xr:uid="{00000000-0005-0000-0000-0000A0730000}"/>
    <cellStyle name="40 % - Akzent6 3 2 2 2 2 2 2 2" xfId="39276" xr:uid="{00000000-0005-0000-0000-0000A1730000}"/>
    <cellStyle name="40 % - Akzent6 3 2 2 2 2 2 3" xfId="28455" xr:uid="{00000000-0005-0000-0000-0000A2730000}"/>
    <cellStyle name="40 % - Akzent6 3 2 2 2 2 3" xfId="14807" xr:uid="{00000000-0005-0000-0000-0000A3730000}"/>
    <cellStyle name="40 % - Akzent6 3 2 2 2 2 3 2" xfId="33876" xr:uid="{00000000-0005-0000-0000-0000A4730000}"/>
    <cellStyle name="40 % - Akzent6 3 2 2 2 2 4" xfId="23054" xr:uid="{00000000-0005-0000-0000-0000A5730000}"/>
    <cellStyle name="40 % - Akzent6 3 2 2 2 3" xfId="14808" xr:uid="{00000000-0005-0000-0000-0000A6730000}"/>
    <cellStyle name="40 % - Akzent6 3 2 2 2 3 2" xfId="14809" xr:uid="{00000000-0005-0000-0000-0000A7730000}"/>
    <cellStyle name="40 % - Akzent6 3 2 2 2 3 2 2" xfId="14810" xr:uid="{00000000-0005-0000-0000-0000A8730000}"/>
    <cellStyle name="40 % - Akzent6 3 2 2 2 3 2 2 2" xfId="39934" xr:uid="{00000000-0005-0000-0000-0000A9730000}"/>
    <cellStyle name="40 % - Akzent6 3 2 2 2 3 2 3" xfId="29113" xr:uid="{00000000-0005-0000-0000-0000AA730000}"/>
    <cellStyle name="40 % - Akzent6 3 2 2 2 3 3" xfId="14811" xr:uid="{00000000-0005-0000-0000-0000AB730000}"/>
    <cellStyle name="40 % - Akzent6 3 2 2 2 3 3 2" xfId="34534" xr:uid="{00000000-0005-0000-0000-0000AC730000}"/>
    <cellStyle name="40 % - Akzent6 3 2 2 2 3 4" xfId="23712" xr:uid="{00000000-0005-0000-0000-0000AD730000}"/>
    <cellStyle name="40 % - Akzent6 3 2 2 2 4" xfId="14812" xr:uid="{00000000-0005-0000-0000-0000AE730000}"/>
    <cellStyle name="40 % - Akzent6 3 2 2 2 4 2" xfId="14813" xr:uid="{00000000-0005-0000-0000-0000AF730000}"/>
    <cellStyle name="40 % - Akzent6 3 2 2 2 4 2 2" xfId="14814" xr:uid="{00000000-0005-0000-0000-0000B0730000}"/>
    <cellStyle name="40 % - Akzent6 3 2 2 2 4 2 2 2" xfId="40608" xr:uid="{00000000-0005-0000-0000-0000B1730000}"/>
    <cellStyle name="40 % - Akzent6 3 2 2 2 4 2 3" xfId="29787" xr:uid="{00000000-0005-0000-0000-0000B2730000}"/>
    <cellStyle name="40 % - Akzent6 3 2 2 2 4 3" xfId="14815" xr:uid="{00000000-0005-0000-0000-0000B3730000}"/>
    <cellStyle name="40 % - Akzent6 3 2 2 2 4 3 2" xfId="35208" xr:uid="{00000000-0005-0000-0000-0000B4730000}"/>
    <cellStyle name="40 % - Akzent6 3 2 2 2 4 4" xfId="24386" xr:uid="{00000000-0005-0000-0000-0000B5730000}"/>
    <cellStyle name="40 % - Akzent6 3 2 2 2 5" xfId="14816" xr:uid="{00000000-0005-0000-0000-0000B6730000}"/>
    <cellStyle name="40 % - Akzent6 3 2 2 2 5 2" xfId="14817" xr:uid="{00000000-0005-0000-0000-0000B7730000}"/>
    <cellStyle name="40 % - Akzent6 3 2 2 2 5 2 2" xfId="14818" xr:uid="{00000000-0005-0000-0000-0000B8730000}"/>
    <cellStyle name="40 % - Akzent6 3 2 2 2 5 2 2 2" xfId="41282" xr:uid="{00000000-0005-0000-0000-0000B9730000}"/>
    <cellStyle name="40 % - Akzent6 3 2 2 2 5 2 3" xfId="30461" xr:uid="{00000000-0005-0000-0000-0000BA730000}"/>
    <cellStyle name="40 % - Akzent6 3 2 2 2 5 3" xfId="14819" xr:uid="{00000000-0005-0000-0000-0000BB730000}"/>
    <cellStyle name="40 % - Akzent6 3 2 2 2 5 3 2" xfId="35882" xr:uid="{00000000-0005-0000-0000-0000BC730000}"/>
    <cellStyle name="40 % - Akzent6 3 2 2 2 5 4" xfId="25060" xr:uid="{00000000-0005-0000-0000-0000BD730000}"/>
    <cellStyle name="40 % - Akzent6 3 2 2 2 6" xfId="14820" xr:uid="{00000000-0005-0000-0000-0000BE730000}"/>
    <cellStyle name="40 % - Akzent6 3 2 2 2 6 2" xfId="14821" xr:uid="{00000000-0005-0000-0000-0000BF730000}"/>
    <cellStyle name="40 % - Akzent6 3 2 2 2 6 2 2" xfId="14822" xr:uid="{00000000-0005-0000-0000-0000C0730000}"/>
    <cellStyle name="40 % - Akzent6 3 2 2 2 6 2 2 2" xfId="41956" xr:uid="{00000000-0005-0000-0000-0000C1730000}"/>
    <cellStyle name="40 % - Akzent6 3 2 2 2 6 2 3" xfId="31135" xr:uid="{00000000-0005-0000-0000-0000C2730000}"/>
    <cellStyle name="40 % - Akzent6 3 2 2 2 6 3" xfId="14823" xr:uid="{00000000-0005-0000-0000-0000C3730000}"/>
    <cellStyle name="40 % - Akzent6 3 2 2 2 6 3 2" xfId="36556" xr:uid="{00000000-0005-0000-0000-0000C4730000}"/>
    <cellStyle name="40 % - Akzent6 3 2 2 2 6 4" xfId="25734" xr:uid="{00000000-0005-0000-0000-0000C5730000}"/>
    <cellStyle name="40 % - Akzent6 3 2 2 2 7" xfId="14824" xr:uid="{00000000-0005-0000-0000-0000C6730000}"/>
    <cellStyle name="40 % - Akzent6 3 2 2 2 7 2" xfId="14825" xr:uid="{00000000-0005-0000-0000-0000C7730000}"/>
    <cellStyle name="40 % - Akzent6 3 2 2 2 7 2 2" xfId="14826" xr:uid="{00000000-0005-0000-0000-0000C8730000}"/>
    <cellStyle name="40 % - Akzent6 3 2 2 2 7 2 2 2" xfId="42630" xr:uid="{00000000-0005-0000-0000-0000C9730000}"/>
    <cellStyle name="40 % - Akzent6 3 2 2 2 7 2 3" xfId="31809" xr:uid="{00000000-0005-0000-0000-0000CA730000}"/>
    <cellStyle name="40 % - Akzent6 3 2 2 2 7 3" xfId="14827" xr:uid="{00000000-0005-0000-0000-0000CB730000}"/>
    <cellStyle name="40 % - Akzent6 3 2 2 2 7 3 2" xfId="37230" xr:uid="{00000000-0005-0000-0000-0000CC730000}"/>
    <cellStyle name="40 % - Akzent6 3 2 2 2 7 4" xfId="26408" xr:uid="{00000000-0005-0000-0000-0000CD730000}"/>
    <cellStyle name="40 % - Akzent6 3 2 2 2 8" xfId="14828" xr:uid="{00000000-0005-0000-0000-0000CE730000}"/>
    <cellStyle name="40 % - Akzent6 3 2 2 2 8 2" xfId="14829" xr:uid="{00000000-0005-0000-0000-0000CF730000}"/>
    <cellStyle name="40 % - Akzent6 3 2 2 2 8 2 2" xfId="14830" xr:uid="{00000000-0005-0000-0000-0000D0730000}"/>
    <cellStyle name="40 % - Akzent6 3 2 2 2 8 2 2 2" xfId="43323" xr:uid="{00000000-0005-0000-0000-0000D1730000}"/>
    <cellStyle name="40 % - Akzent6 3 2 2 2 8 2 3" xfId="32502" xr:uid="{00000000-0005-0000-0000-0000D2730000}"/>
    <cellStyle name="40 % - Akzent6 3 2 2 2 8 3" xfId="14831" xr:uid="{00000000-0005-0000-0000-0000D3730000}"/>
    <cellStyle name="40 % - Akzent6 3 2 2 2 8 3 2" xfId="37922" xr:uid="{00000000-0005-0000-0000-0000D4730000}"/>
    <cellStyle name="40 % - Akzent6 3 2 2 2 8 4" xfId="27101" xr:uid="{00000000-0005-0000-0000-0000D5730000}"/>
    <cellStyle name="40 % - Akzent6 3 2 2 2 9" xfId="14832" xr:uid="{00000000-0005-0000-0000-0000D6730000}"/>
    <cellStyle name="40 % - Akzent6 3 2 2 2 9 2" xfId="14833" xr:uid="{00000000-0005-0000-0000-0000D7730000}"/>
    <cellStyle name="40 % - Akzent6 3 2 2 2 9 2 2" xfId="38598" xr:uid="{00000000-0005-0000-0000-0000D8730000}"/>
    <cellStyle name="40 % - Akzent6 3 2 2 2 9 3" xfId="27777" xr:uid="{00000000-0005-0000-0000-0000D9730000}"/>
    <cellStyle name="40 % - Akzent6 3 2 2 3" xfId="14834" xr:uid="{00000000-0005-0000-0000-0000DA730000}"/>
    <cellStyle name="40 % - Akzent6 3 2 2 3 2" xfId="14835" xr:uid="{00000000-0005-0000-0000-0000DB730000}"/>
    <cellStyle name="40 % - Akzent6 3 2 2 3 2 2" xfId="14836" xr:uid="{00000000-0005-0000-0000-0000DC730000}"/>
    <cellStyle name="40 % - Akzent6 3 2 2 3 2 2 2" xfId="38881" xr:uid="{00000000-0005-0000-0000-0000DD730000}"/>
    <cellStyle name="40 % - Akzent6 3 2 2 3 2 3" xfId="28060" xr:uid="{00000000-0005-0000-0000-0000DE730000}"/>
    <cellStyle name="40 % - Akzent6 3 2 2 3 3" xfId="14837" xr:uid="{00000000-0005-0000-0000-0000DF730000}"/>
    <cellStyle name="40 % - Akzent6 3 2 2 3 3 2" xfId="33481" xr:uid="{00000000-0005-0000-0000-0000E0730000}"/>
    <cellStyle name="40 % - Akzent6 3 2 2 3 4" xfId="22659" xr:uid="{00000000-0005-0000-0000-0000E1730000}"/>
    <cellStyle name="40 % - Akzent6 3 2 2 4" xfId="14838" xr:uid="{00000000-0005-0000-0000-0000E2730000}"/>
    <cellStyle name="40 % - Akzent6 3 2 2 4 2" xfId="14839" xr:uid="{00000000-0005-0000-0000-0000E3730000}"/>
    <cellStyle name="40 % - Akzent6 3 2 2 4 2 2" xfId="14840" xr:uid="{00000000-0005-0000-0000-0000E4730000}"/>
    <cellStyle name="40 % - Akzent6 3 2 2 4 2 2 2" xfId="39539" xr:uid="{00000000-0005-0000-0000-0000E5730000}"/>
    <cellStyle name="40 % - Akzent6 3 2 2 4 2 3" xfId="28718" xr:uid="{00000000-0005-0000-0000-0000E6730000}"/>
    <cellStyle name="40 % - Akzent6 3 2 2 4 3" xfId="14841" xr:uid="{00000000-0005-0000-0000-0000E7730000}"/>
    <cellStyle name="40 % - Akzent6 3 2 2 4 3 2" xfId="34139" xr:uid="{00000000-0005-0000-0000-0000E8730000}"/>
    <cellStyle name="40 % - Akzent6 3 2 2 4 4" xfId="23317" xr:uid="{00000000-0005-0000-0000-0000E9730000}"/>
    <cellStyle name="40 % - Akzent6 3 2 2 5" xfId="14842" xr:uid="{00000000-0005-0000-0000-0000EA730000}"/>
    <cellStyle name="40 % - Akzent6 3 2 2 5 2" xfId="14843" xr:uid="{00000000-0005-0000-0000-0000EB730000}"/>
    <cellStyle name="40 % - Akzent6 3 2 2 5 2 2" xfId="14844" xr:uid="{00000000-0005-0000-0000-0000EC730000}"/>
    <cellStyle name="40 % - Akzent6 3 2 2 5 2 2 2" xfId="40213" xr:uid="{00000000-0005-0000-0000-0000ED730000}"/>
    <cellStyle name="40 % - Akzent6 3 2 2 5 2 3" xfId="29392" xr:uid="{00000000-0005-0000-0000-0000EE730000}"/>
    <cellStyle name="40 % - Akzent6 3 2 2 5 3" xfId="14845" xr:uid="{00000000-0005-0000-0000-0000EF730000}"/>
    <cellStyle name="40 % - Akzent6 3 2 2 5 3 2" xfId="34813" xr:uid="{00000000-0005-0000-0000-0000F0730000}"/>
    <cellStyle name="40 % - Akzent6 3 2 2 5 4" xfId="23991" xr:uid="{00000000-0005-0000-0000-0000F1730000}"/>
    <cellStyle name="40 % - Akzent6 3 2 2 6" xfId="14846" xr:uid="{00000000-0005-0000-0000-0000F2730000}"/>
    <cellStyle name="40 % - Akzent6 3 2 2 6 2" xfId="14847" xr:uid="{00000000-0005-0000-0000-0000F3730000}"/>
    <cellStyle name="40 % - Akzent6 3 2 2 6 2 2" xfId="14848" xr:uid="{00000000-0005-0000-0000-0000F4730000}"/>
    <cellStyle name="40 % - Akzent6 3 2 2 6 2 2 2" xfId="40887" xr:uid="{00000000-0005-0000-0000-0000F5730000}"/>
    <cellStyle name="40 % - Akzent6 3 2 2 6 2 3" xfId="30066" xr:uid="{00000000-0005-0000-0000-0000F6730000}"/>
    <cellStyle name="40 % - Akzent6 3 2 2 6 3" xfId="14849" xr:uid="{00000000-0005-0000-0000-0000F7730000}"/>
    <cellStyle name="40 % - Akzent6 3 2 2 6 3 2" xfId="35487" xr:uid="{00000000-0005-0000-0000-0000F8730000}"/>
    <cellStyle name="40 % - Akzent6 3 2 2 6 4" xfId="24665" xr:uid="{00000000-0005-0000-0000-0000F9730000}"/>
    <cellStyle name="40 % - Akzent6 3 2 2 7" xfId="14850" xr:uid="{00000000-0005-0000-0000-0000FA730000}"/>
    <cellStyle name="40 % - Akzent6 3 2 2 7 2" xfId="14851" xr:uid="{00000000-0005-0000-0000-0000FB730000}"/>
    <cellStyle name="40 % - Akzent6 3 2 2 7 2 2" xfId="14852" xr:uid="{00000000-0005-0000-0000-0000FC730000}"/>
    <cellStyle name="40 % - Akzent6 3 2 2 7 2 2 2" xfId="41561" xr:uid="{00000000-0005-0000-0000-0000FD730000}"/>
    <cellStyle name="40 % - Akzent6 3 2 2 7 2 3" xfId="30740" xr:uid="{00000000-0005-0000-0000-0000FE730000}"/>
    <cellStyle name="40 % - Akzent6 3 2 2 7 3" xfId="14853" xr:uid="{00000000-0005-0000-0000-0000FF730000}"/>
    <cellStyle name="40 % - Akzent6 3 2 2 7 3 2" xfId="36161" xr:uid="{00000000-0005-0000-0000-000000740000}"/>
    <cellStyle name="40 % - Akzent6 3 2 2 7 4" xfId="25339" xr:uid="{00000000-0005-0000-0000-000001740000}"/>
    <cellStyle name="40 % - Akzent6 3 2 2 8" xfId="14854" xr:uid="{00000000-0005-0000-0000-000002740000}"/>
    <cellStyle name="40 % - Akzent6 3 2 2 8 2" xfId="14855" xr:uid="{00000000-0005-0000-0000-000003740000}"/>
    <cellStyle name="40 % - Akzent6 3 2 2 8 2 2" xfId="14856" xr:uid="{00000000-0005-0000-0000-000004740000}"/>
    <cellStyle name="40 % - Akzent6 3 2 2 8 2 2 2" xfId="42235" xr:uid="{00000000-0005-0000-0000-000005740000}"/>
    <cellStyle name="40 % - Akzent6 3 2 2 8 2 3" xfId="31414" xr:uid="{00000000-0005-0000-0000-000006740000}"/>
    <cellStyle name="40 % - Akzent6 3 2 2 8 3" xfId="14857" xr:uid="{00000000-0005-0000-0000-000007740000}"/>
    <cellStyle name="40 % - Akzent6 3 2 2 8 3 2" xfId="36835" xr:uid="{00000000-0005-0000-0000-000008740000}"/>
    <cellStyle name="40 % - Akzent6 3 2 2 8 4" xfId="26013" xr:uid="{00000000-0005-0000-0000-000009740000}"/>
    <cellStyle name="40 % - Akzent6 3 2 2 9" xfId="14858" xr:uid="{00000000-0005-0000-0000-00000A740000}"/>
    <cellStyle name="40 % - Akzent6 3 2 2 9 2" xfId="14859" xr:uid="{00000000-0005-0000-0000-00000B740000}"/>
    <cellStyle name="40 % - Akzent6 3 2 2 9 2 2" xfId="14860" xr:uid="{00000000-0005-0000-0000-00000C740000}"/>
    <cellStyle name="40 % - Akzent6 3 2 2 9 2 2 2" xfId="42928" xr:uid="{00000000-0005-0000-0000-00000D740000}"/>
    <cellStyle name="40 % - Akzent6 3 2 2 9 2 3" xfId="32107" xr:uid="{00000000-0005-0000-0000-00000E740000}"/>
    <cellStyle name="40 % - Akzent6 3 2 2 9 3" xfId="14861" xr:uid="{00000000-0005-0000-0000-00000F740000}"/>
    <cellStyle name="40 % - Akzent6 3 2 2 9 3 2" xfId="37527" xr:uid="{00000000-0005-0000-0000-000010740000}"/>
    <cellStyle name="40 % - Akzent6 3 2 2 9 4" xfId="26706" xr:uid="{00000000-0005-0000-0000-000011740000}"/>
    <cellStyle name="40 % - Akzent6 3 2 3" xfId="14862" xr:uid="{00000000-0005-0000-0000-000012740000}"/>
    <cellStyle name="40 % - Akzent6 3 2 3 10" xfId="14863" xr:uid="{00000000-0005-0000-0000-000013740000}"/>
    <cellStyle name="40 % - Akzent6 3 2 3 10 2" xfId="32935" xr:uid="{00000000-0005-0000-0000-000014740000}"/>
    <cellStyle name="40 % - Akzent6 3 2 3 11" xfId="22113" xr:uid="{00000000-0005-0000-0000-000015740000}"/>
    <cellStyle name="40 % - Akzent6 3 2 3 2" xfId="14864" xr:uid="{00000000-0005-0000-0000-000016740000}"/>
    <cellStyle name="40 % - Akzent6 3 2 3 2 2" xfId="14865" xr:uid="{00000000-0005-0000-0000-000017740000}"/>
    <cellStyle name="40 % - Akzent6 3 2 3 2 2 2" xfId="14866" xr:uid="{00000000-0005-0000-0000-000018740000}"/>
    <cellStyle name="40 % - Akzent6 3 2 3 2 2 2 2" xfId="39013" xr:uid="{00000000-0005-0000-0000-000019740000}"/>
    <cellStyle name="40 % - Akzent6 3 2 3 2 2 3" xfId="28192" xr:uid="{00000000-0005-0000-0000-00001A740000}"/>
    <cellStyle name="40 % - Akzent6 3 2 3 2 3" xfId="14867" xr:uid="{00000000-0005-0000-0000-00001B740000}"/>
    <cellStyle name="40 % - Akzent6 3 2 3 2 3 2" xfId="33613" xr:uid="{00000000-0005-0000-0000-00001C740000}"/>
    <cellStyle name="40 % - Akzent6 3 2 3 2 4" xfId="22791" xr:uid="{00000000-0005-0000-0000-00001D740000}"/>
    <cellStyle name="40 % - Akzent6 3 2 3 3" xfId="14868" xr:uid="{00000000-0005-0000-0000-00001E740000}"/>
    <cellStyle name="40 % - Akzent6 3 2 3 3 2" xfId="14869" xr:uid="{00000000-0005-0000-0000-00001F740000}"/>
    <cellStyle name="40 % - Akzent6 3 2 3 3 2 2" xfId="14870" xr:uid="{00000000-0005-0000-0000-000020740000}"/>
    <cellStyle name="40 % - Akzent6 3 2 3 3 2 2 2" xfId="39671" xr:uid="{00000000-0005-0000-0000-000021740000}"/>
    <cellStyle name="40 % - Akzent6 3 2 3 3 2 3" xfId="28850" xr:uid="{00000000-0005-0000-0000-000022740000}"/>
    <cellStyle name="40 % - Akzent6 3 2 3 3 3" xfId="14871" xr:uid="{00000000-0005-0000-0000-000023740000}"/>
    <cellStyle name="40 % - Akzent6 3 2 3 3 3 2" xfId="34271" xr:uid="{00000000-0005-0000-0000-000024740000}"/>
    <cellStyle name="40 % - Akzent6 3 2 3 3 4" xfId="23449" xr:uid="{00000000-0005-0000-0000-000025740000}"/>
    <cellStyle name="40 % - Akzent6 3 2 3 4" xfId="14872" xr:uid="{00000000-0005-0000-0000-000026740000}"/>
    <cellStyle name="40 % - Akzent6 3 2 3 4 2" xfId="14873" xr:uid="{00000000-0005-0000-0000-000027740000}"/>
    <cellStyle name="40 % - Akzent6 3 2 3 4 2 2" xfId="14874" xr:uid="{00000000-0005-0000-0000-000028740000}"/>
    <cellStyle name="40 % - Akzent6 3 2 3 4 2 2 2" xfId="40345" xr:uid="{00000000-0005-0000-0000-000029740000}"/>
    <cellStyle name="40 % - Akzent6 3 2 3 4 2 3" xfId="29524" xr:uid="{00000000-0005-0000-0000-00002A740000}"/>
    <cellStyle name="40 % - Akzent6 3 2 3 4 3" xfId="14875" xr:uid="{00000000-0005-0000-0000-00002B740000}"/>
    <cellStyle name="40 % - Akzent6 3 2 3 4 3 2" xfId="34945" xr:uid="{00000000-0005-0000-0000-00002C740000}"/>
    <cellStyle name="40 % - Akzent6 3 2 3 4 4" xfId="24123" xr:uid="{00000000-0005-0000-0000-00002D740000}"/>
    <cellStyle name="40 % - Akzent6 3 2 3 5" xfId="14876" xr:uid="{00000000-0005-0000-0000-00002E740000}"/>
    <cellStyle name="40 % - Akzent6 3 2 3 5 2" xfId="14877" xr:uid="{00000000-0005-0000-0000-00002F740000}"/>
    <cellStyle name="40 % - Akzent6 3 2 3 5 2 2" xfId="14878" xr:uid="{00000000-0005-0000-0000-000030740000}"/>
    <cellStyle name="40 % - Akzent6 3 2 3 5 2 2 2" xfId="41019" xr:uid="{00000000-0005-0000-0000-000031740000}"/>
    <cellStyle name="40 % - Akzent6 3 2 3 5 2 3" xfId="30198" xr:uid="{00000000-0005-0000-0000-000032740000}"/>
    <cellStyle name="40 % - Akzent6 3 2 3 5 3" xfId="14879" xr:uid="{00000000-0005-0000-0000-000033740000}"/>
    <cellStyle name="40 % - Akzent6 3 2 3 5 3 2" xfId="35619" xr:uid="{00000000-0005-0000-0000-000034740000}"/>
    <cellStyle name="40 % - Akzent6 3 2 3 5 4" xfId="24797" xr:uid="{00000000-0005-0000-0000-000035740000}"/>
    <cellStyle name="40 % - Akzent6 3 2 3 6" xfId="14880" xr:uid="{00000000-0005-0000-0000-000036740000}"/>
    <cellStyle name="40 % - Akzent6 3 2 3 6 2" xfId="14881" xr:uid="{00000000-0005-0000-0000-000037740000}"/>
    <cellStyle name="40 % - Akzent6 3 2 3 6 2 2" xfId="14882" xr:uid="{00000000-0005-0000-0000-000038740000}"/>
    <cellStyle name="40 % - Akzent6 3 2 3 6 2 2 2" xfId="41693" xr:uid="{00000000-0005-0000-0000-000039740000}"/>
    <cellStyle name="40 % - Akzent6 3 2 3 6 2 3" xfId="30872" xr:uid="{00000000-0005-0000-0000-00003A740000}"/>
    <cellStyle name="40 % - Akzent6 3 2 3 6 3" xfId="14883" xr:uid="{00000000-0005-0000-0000-00003B740000}"/>
    <cellStyle name="40 % - Akzent6 3 2 3 6 3 2" xfId="36293" xr:uid="{00000000-0005-0000-0000-00003C740000}"/>
    <cellStyle name="40 % - Akzent6 3 2 3 6 4" xfId="25471" xr:uid="{00000000-0005-0000-0000-00003D740000}"/>
    <cellStyle name="40 % - Akzent6 3 2 3 7" xfId="14884" xr:uid="{00000000-0005-0000-0000-00003E740000}"/>
    <cellStyle name="40 % - Akzent6 3 2 3 7 2" xfId="14885" xr:uid="{00000000-0005-0000-0000-00003F740000}"/>
    <cellStyle name="40 % - Akzent6 3 2 3 7 2 2" xfId="14886" xr:uid="{00000000-0005-0000-0000-000040740000}"/>
    <cellStyle name="40 % - Akzent6 3 2 3 7 2 2 2" xfId="42367" xr:uid="{00000000-0005-0000-0000-000041740000}"/>
    <cellStyle name="40 % - Akzent6 3 2 3 7 2 3" xfId="31546" xr:uid="{00000000-0005-0000-0000-000042740000}"/>
    <cellStyle name="40 % - Akzent6 3 2 3 7 3" xfId="14887" xr:uid="{00000000-0005-0000-0000-000043740000}"/>
    <cellStyle name="40 % - Akzent6 3 2 3 7 3 2" xfId="36967" xr:uid="{00000000-0005-0000-0000-000044740000}"/>
    <cellStyle name="40 % - Akzent6 3 2 3 7 4" xfId="26145" xr:uid="{00000000-0005-0000-0000-000045740000}"/>
    <cellStyle name="40 % - Akzent6 3 2 3 8" xfId="14888" xr:uid="{00000000-0005-0000-0000-000046740000}"/>
    <cellStyle name="40 % - Akzent6 3 2 3 8 2" xfId="14889" xr:uid="{00000000-0005-0000-0000-000047740000}"/>
    <cellStyle name="40 % - Akzent6 3 2 3 8 2 2" xfId="14890" xr:uid="{00000000-0005-0000-0000-000048740000}"/>
    <cellStyle name="40 % - Akzent6 3 2 3 8 2 2 2" xfId="43060" xr:uid="{00000000-0005-0000-0000-000049740000}"/>
    <cellStyle name="40 % - Akzent6 3 2 3 8 2 3" xfId="32239" xr:uid="{00000000-0005-0000-0000-00004A740000}"/>
    <cellStyle name="40 % - Akzent6 3 2 3 8 3" xfId="14891" xr:uid="{00000000-0005-0000-0000-00004B740000}"/>
    <cellStyle name="40 % - Akzent6 3 2 3 8 3 2" xfId="37659" xr:uid="{00000000-0005-0000-0000-00004C740000}"/>
    <cellStyle name="40 % - Akzent6 3 2 3 8 4" xfId="26838" xr:uid="{00000000-0005-0000-0000-00004D740000}"/>
    <cellStyle name="40 % - Akzent6 3 2 3 9" xfId="14892" xr:uid="{00000000-0005-0000-0000-00004E740000}"/>
    <cellStyle name="40 % - Akzent6 3 2 3 9 2" xfId="14893" xr:uid="{00000000-0005-0000-0000-00004F740000}"/>
    <cellStyle name="40 % - Akzent6 3 2 3 9 2 2" xfId="38335" xr:uid="{00000000-0005-0000-0000-000050740000}"/>
    <cellStyle name="40 % - Akzent6 3 2 3 9 3" xfId="27514" xr:uid="{00000000-0005-0000-0000-000051740000}"/>
    <cellStyle name="40 % - Akzent6 3 2 4" xfId="14894" xr:uid="{00000000-0005-0000-0000-000052740000}"/>
    <cellStyle name="40 % - Akzent6 3 2 4 10" xfId="14895" xr:uid="{00000000-0005-0000-0000-000053740000}"/>
    <cellStyle name="40 % - Akzent6 3 2 4 10 2" xfId="33066" xr:uid="{00000000-0005-0000-0000-000054740000}"/>
    <cellStyle name="40 % - Akzent6 3 2 4 11" xfId="22244" xr:uid="{00000000-0005-0000-0000-000055740000}"/>
    <cellStyle name="40 % - Akzent6 3 2 4 2" xfId="14896" xr:uid="{00000000-0005-0000-0000-000056740000}"/>
    <cellStyle name="40 % - Akzent6 3 2 4 2 2" xfId="14897" xr:uid="{00000000-0005-0000-0000-000057740000}"/>
    <cellStyle name="40 % - Akzent6 3 2 4 2 2 2" xfId="14898" xr:uid="{00000000-0005-0000-0000-000058740000}"/>
    <cellStyle name="40 % - Akzent6 3 2 4 2 2 2 2" xfId="39144" xr:uid="{00000000-0005-0000-0000-000059740000}"/>
    <cellStyle name="40 % - Akzent6 3 2 4 2 2 3" xfId="28323" xr:uid="{00000000-0005-0000-0000-00005A740000}"/>
    <cellStyle name="40 % - Akzent6 3 2 4 2 3" xfId="14899" xr:uid="{00000000-0005-0000-0000-00005B740000}"/>
    <cellStyle name="40 % - Akzent6 3 2 4 2 3 2" xfId="33744" xr:uid="{00000000-0005-0000-0000-00005C740000}"/>
    <cellStyle name="40 % - Akzent6 3 2 4 2 4" xfId="22922" xr:uid="{00000000-0005-0000-0000-00005D740000}"/>
    <cellStyle name="40 % - Akzent6 3 2 4 3" xfId="14900" xr:uid="{00000000-0005-0000-0000-00005E740000}"/>
    <cellStyle name="40 % - Akzent6 3 2 4 3 2" xfId="14901" xr:uid="{00000000-0005-0000-0000-00005F740000}"/>
    <cellStyle name="40 % - Akzent6 3 2 4 3 2 2" xfId="14902" xr:uid="{00000000-0005-0000-0000-000060740000}"/>
    <cellStyle name="40 % - Akzent6 3 2 4 3 2 2 2" xfId="39802" xr:uid="{00000000-0005-0000-0000-000061740000}"/>
    <cellStyle name="40 % - Akzent6 3 2 4 3 2 3" xfId="28981" xr:uid="{00000000-0005-0000-0000-000062740000}"/>
    <cellStyle name="40 % - Akzent6 3 2 4 3 3" xfId="14903" xr:uid="{00000000-0005-0000-0000-000063740000}"/>
    <cellStyle name="40 % - Akzent6 3 2 4 3 3 2" xfId="34402" xr:uid="{00000000-0005-0000-0000-000064740000}"/>
    <cellStyle name="40 % - Akzent6 3 2 4 3 4" xfId="23580" xr:uid="{00000000-0005-0000-0000-000065740000}"/>
    <cellStyle name="40 % - Akzent6 3 2 4 4" xfId="14904" xr:uid="{00000000-0005-0000-0000-000066740000}"/>
    <cellStyle name="40 % - Akzent6 3 2 4 4 2" xfId="14905" xr:uid="{00000000-0005-0000-0000-000067740000}"/>
    <cellStyle name="40 % - Akzent6 3 2 4 4 2 2" xfId="14906" xr:uid="{00000000-0005-0000-0000-000068740000}"/>
    <cellStyle name="40 % - Akzent6 3 2 4 4 2 2 2" xfId="40476" xr:uid="{00000000-0005-0000-0000-000069740000}"/>
    <cellStyle name="40 % - Akzent6 3 2 4 4 2 3" xfId="29655" xr:uid="{00000000-0005-0000-0000-00006A740000}"/>
    <cellStyle name="40 % - Akzent6 3 2 4 4 3" xfId="14907" xr:uid="{00000000-0005-0000-0000-00006B740000}"/>
    <cellStyle name="40 % - Akzent6 3 2 4 4 3 2" xfId="35076" xr:uid="{00000000-0005-0000-0000-00006C740000}"/>
    <cellStyle name="40 % - Akzent6 3 2 4 4 4" xfId="24254" xr:uid="{00000000-0005-0000-0000-00006D740000}"/>
    <cellStyle name="40 % - Akzent6 3 2 4 5" xfId="14908" xr:uid="{00000000-0005-0000-0000-00006E740000}"/>
    <cellStyle name="40 % - Akzent6 3 2 4 5 2" xfId="14909" xr:uid="{00000000-0005-0000-0000-00006F740000}"/>
    <cellStyle name="40 % - Akzent6 3 2 4 5 2 2" xfId="14910" xr:uid="{00000000-0005-0000-0000-000070740000}"/>
    <cellStyle name="40 % - Akzent6 3 2 4 5 2 2 2" xfId="41150" xr:uid="{00000000-0005-0000-0000-000071740000}"/>
    <cellStyle name="40 % - Akzent6 3 2 4 5 2 3" xfId="30329" xr:uid="{00000000-0005-0000-0000-000072740000}"/>
    <cellStyle name="40 % - Akzent6 3 2 4 5 3" xfId="14911" xr:uid="{00000000-0005-0000-0000-000073740000}"/>
    <cellStyle name="40 % - Akzent6 3 2 4 5 3 2" xfId="35750" xr:uid="{00000000-0005-0000-0000-000074740000}"/>
    <cellStyle name="40 % - Akzent6 3 2 4 5 4" xfId="24928" xr:uid="{00000000-0005-0000-0000-000075740000}"/>
    <cellStyle name="40 % - Akzent6 3 2 4 6" xfId="14912" xr:uid="{00000000-0005-0000-0000-000076740000}"/>
    <cellStyle name="40 % - Akzent6 3 2 4 6 2" xfId="14913" xr:uid="{00000000-0005-0000-0000-000077740000}"/>
    <cellStyle name="40 % - Akzent6 3 2 4 6 2 2" xfId="14914" xr:uid="{00000000-0005-0000-0000-000078740000}"/>
    <cellStyle name="40 % - Akzent6 3 2 4 6 2 2 2" xfId="41824" xr:uid="{00000000-0005-0000-0000-000079740000}"/>
    <cellStyle name="40 % - Akzent6 3 2 4 6 2 3" xfId="31003" xr:uid="{00000000-0005-0000-0000-00007A740000}"/>
    <cellStyle name="40 % - Akzent6 3 2 4 6 3" xfId="14915" xr:uid="{00000000-0005-0000-0000-00007B740000}"/>
    <cellStyle name="40 % - Akzent6 3 2 4 6 3 2" xfId="36424" xr:uid="{00000000-0005-0000-0000-00007C740000}"/>
    <cellStyle name="40 % - Akzent6 3 2 4 6 4" xfId="25602" xr:uid="{00000000-0005-0000-0000-00007D740000}"/>
    <cellStyle name="40 % - Akzent6 3 2 4 7" xfId="14916" xr:uid="{00000000-0005-0000-0000-00007E740000}"/>
    <cellStyle name="40 % - Akzent6 3 2 4 7 2" xfId="14917" xr:uid="{00000000-0005-0000-0000-00007F740000}"/>
    <cellStyle name="40 % - Akzent6 3 2 4 7 2 2" xfId="14918" xr:uid="{00000000-0005-0000-0000-000080740000}"/>
    <cellStyle name="40 % - Akzent6 3 2 4 7 2 2 2" xfId="42498" xr:uid="{00000000-0005-0000-0000-000081740000}"/>
    <cellStyle name="40 % - Akzent6 3 2 4 7 2 3" xfId="31677" xr:uid="{00000000-0005-0000-0000-000082740000}"/>
    <cellStyle name="40 % - Akzent6 3 2 4 7 3" xfId="14919" xr:uid="{00000000-0005-0000-0000-000083740000}"/>
    <cellStyle name="40 % - Akzent6 3 2 4 7 3 2" xfId="37098" xr:uid="{00000000-0005-0000-0000-000084740000}"/>
    <cellStyle name="40 % - Akzent6 3 2 4 7 4" xfId="26276" xr:uid="{00000000-0005-0000-0000-000085740000}"/>
    <cellStyle name="40 % - Akzent6 3 2 4 8" xfId="14920" xr:uid="{00000000-0005-0000-0000-000086740000}"/>
    <cellStyle name="40 % - Akzent6 3 2 4 8 2" xfId="14921" xr:uid="{00000000-0005-0000-0000-000087740000}"/>
    <cellStyle name="40 % - Akzent6 3 2 4 8 2 2" xfId="14922" xr:uid="{00000000-0005-0000-0000-000088740000}"/>
    <cellStyle name="40 % - Akzent6 3 2 4 8 2 2 2" xfId="43191" xr:uid="{00000000-0005-0000-0000-000089740000}"/>
    <cellStyle name="40 % - Akzent6 3 2 4 8 2 3" xfId="32370" xr:uid="{00000000-0005-0000-0000-00008A740000}"/>
    <cellStyle name="40 % - Akzent6 3 2 4 8 3" xfId="14923" xr:uid="{00000000-0005-0000-0000-00008B740000}"/>
    <cellStyle name="40 % - Akzent6 3 2 4 8 3 2" xfId="37790" xr:uid="{00000000-0005-0000-0000-00008C740000}"/>
    <cellStyle name="40 % - Akzent6 3 2 4 8 4" xfId="26969" xr:uid="{00000000-0005-0000-0000-00008D740000}"/>
    <cellStyle name="40 % - Akzent6 3 2 4 9" xfId="14924" xr:uid="{00000000-0005-0000-0000-00008E740000}"/>
    <cellStyle name="40 % - Akzent6 3 2 4 9 2" xfId="14925" xr:uid="{00000000-0005-0000-0000-00008F740000}"/>
    <cellStyle name="40 % - Akzent6 3 2 4 9 2 2" xfId="38466" xr:uid="{00000000-0005-0000-0000-000090740000}"/>
    <cellStyle name="40 % - Akzent6 3 2 4 9 3" xfId="27645" xr:uid="{00000000-0005-0000-0000-000091740000}"/>
    <cellStyle name="40 % - Akzent6 3 2 5" xfId="14926" xr:uid="{00000000-0005-0000-0000-000092740000}"/>
    <cellStyle name="40 % - Akzent6 3 2 5 2" xfId="14927" xr:uid="{00000000-0005-0000-0000-000093740000}"/>
    <cellStyle name="40 % - Akzent6 3 2 5 2 2" xfId="14928" xr:uid="{00000000-0005-0000-0000-000094740000}"/>
    <cellStyle name="40 % - Akzent6 3 2 5 2 2 2" xfId="38749" xr:uid="{00000000-0005-0000-0000-000095740000}"/>
    <cellStyle name="40 % - Akzent6 3 2 5 2 3" xfId="27928" xr:uid="{00000000-0005-0000-0000-000096740000}"/>
    <cellStyle name="40 % - Akzent6 3 2 5 3" xfId="14929" xr:uid="{00000000-0005-0000-0000-000097740000}"/>
    <cellStyle name="40 % - Akzent6 3 2 5 3 2" xfId="33349" xr:uid="{00000000-0005-0000-0000-000098740000}"/>
    <cellStyle name="40 % - Akzent6 3 2 5 4" xfId="22527" xr:uid="{00000000-0005-0000-0000-000099740000}"/>
    <cellStyle name="40 % - Akzent6 3 2 6" xfId="14930" xr:uid="{00000000-0005-0000-0000-00009A740000}"/>
    <cellStyle name="40 % - Akzent6 3 2 6 2" xfId="14931" xr:uid="{00000000-0005-0000-0000-00009B740000}"/>
    <cellStyle name="40 % - Akzent6 3 2 6 2 2" xfId="14932" xr:uid="{00000000-0005-0000-0000-00009C740000}"/>
    <cellStyle name="40 % - Akzent6 3 2 6 2 2 2" xfId="39407" xr:uid="{00000000-0005-0000-0000-00009D740000}"/>
    <cellStyle name="40 % - Akzent6 3 2 6 2 3" xfId="28586" xr:uid="{00000000-0005-0000-0000-00009E740000}"/>
    <cellStyle name="40 % - Akzent6 3 2 6 3" xfId="14933" xr:uid="{00000000-0005-0000-0000-00009F740000}"/>
    <cellStyle name="40 % - Akzent6 3 2 6 3 2" xfId="34007" xr:uid="{00000000-0005-0000-0000-0000A0740000}"/>
    <cellStyle name="40 % - Akzent6 3 2 6 4" xfId="23185" xr:uid="{00000000-0005-0000-0000-0000A1740000}"/>
    <cellStyle name="40 % - Akzent6 3 2 7" xfId="14934" xr:uid="{00000000-0005-0000-0000-0000A2740000}"/>
    <cellStyle name="40 % - Akzent6 3 2 7 2" xfId="14935" xr:uid="{00000000-0005-0000-0000-0000A3740000}"/>
    <cellStyle name="40 % - Akzent6 3 2 7 2 2" xfId="14936" xr:uid="{00000000-0005-0000-0000-0000A4740000}"/>
    <cellStyle name="40 % - Akzent6 3 2 7 2 2 2" xfId="40081" xr:uid="{00000000-0005-0000-0000-0000A5740000}"/>
    <cellStyle name="40 % - Akzent6 3 2 7 2 3" xfId="29260" xr:uid="{00000000-0005-0000-0000-0000A6740000}"/>
    <cellStyle name="40 % - Akzent6 3 2 7 3" xfId="14937" xr:uid="{00000000-0005-0000-0000-0000A7740000}"/>
    <cellStyle name="40 % - Akzent6 3 2 7 3 2" xfId="34681" xr:uid="{00000000-0005-0000-0000-0000A8740000}"/>
    <cellStyle name="40 % - Akzent6 3 2 7 4" xfId="23859" xr:uid="{00000000-0005-0000-0000-0000A9740000}"/>
    <cellStyle name="40 % - Akzent6 3 2 8" xfId="14938" xr:uid="{00000000-0005-0000-0000-0000AA740000}"/>
    <cellStyle name="40 % - Akzent6 3 2 8 2" xfId="14939" xr:uid="{00000000-0005-0000-0000-0000AB740000}"/>
    <cellStyle name="40 % - Akzent6 3 2 8 2 2" xfId="14940" xr:uid="{00000000-0005-0000-0000-0000AC740000}"/>
    <cellStyle name="40 % - Akzent6 3 2 8 2 2 2" xfId="40755" xr:uid="{00000000-0005-0000-0000-0000AD740000}"/>
    <cellStyle name="40 % - Akzent6 3 2 8 2 3" xfId="29934" xr:uid="{00000000-0005-0000-0000-0000AE740000}"/>
    <cellStyle name="40 % - Akzent6 3 2 8 3" xfId="14941" xr:uid="{00000000-0005-0000-0000-0000AF740000}"/>
    <cellStyle name="40 % - Akzent6 3 2 8 3 2" xfId="35355" xr:uid="{00000000-0005-0000-0000-0000B0740000}"/>
    <cellStyle name="40 % - Akzent6 3 2 8 4" xfId="24533" xr:uid="{00000000-0005-0000-0000-0000B1740000}"/>
    <cellStyle name="40 % - Akzent6 3 2 9" xfId="14942" xr:uid="{00000000-0005-0000-0000-0000B2740000}"/>
    <cellStyle name="40 % - Akzent6 3 2 9 2" xfId="14943" xr:uid="{00000000-0005-0000-0000-0000B3740000}"/>
    <cellStyle name="40 % - Akzent6 3 2 9 2 2" xfId="14944" xr:uid="{00000000-0005-0000-0000-0000B4740000}"/>
    <cellStyle name="40 % - Akzent6 3 2 9 2 2 2" xfId="41429" xr:uid="{00000000-0005-0000-0000-0000B5740000}"/>
    <cellStyle name="40 % - Akzent6 3 2 9 2 3" xfId="30608" xr:uid="{00000000-0005-0000-0000-0000B6740000}"/>
    <cellStyle name="40 % - Akzent6 3 2 9 3" xfId="14945" xr:uid="{00000000-0005-0000-0000-0000B7740000}"/>
    <cellStyle name="40 % - Akzent6 3 2 9 3 2" xfId="36029" xr:uid="{00000000-0005-0000-0000-0000B8740000}"/>
    <cellStyle name="40 % - Akzent6 3 2 9 4" xfId="25207" xr:uid="{00000000-0005-0000-0000-0000B9740000}"/>
    <cellStyle name="40 % - Akzent6 3 3" xfId="14946" xr:uid="{00000000-0005-0000-0000-0000BA740000}"/>
    <cellStyle name="40 % - Akzent6 3 3 10" xfId="14947" xr:uid="{00000000-0005-0000-0000-0000BB740000}"/>
    <cellStyle name="40 % - Akzent6 3 3 10 2" xfId="14948" xr:uid="{00000000-0005-0000-0000-0000BC740000}"/>
    <cellStyle name="40 % - Akzent6 3 3 10 2 2" xfId="38138" xr:uid="{00000000-0005-0000-0000-0000BD740000}"/>
    <cellStyle name="40 % - Akzent6 3 3 10 3" xfId="27317" xr:uid="{00000000-0005-0000-0000-0000BE740000}"/>
    <cellStyle name="40 % - Akzent6 3 3 11" xfId="14949" xr:uid="{00000000-0005-0000-0000-0000BF740000}"/>
    <cellStyle name="40 % - Akzent6 3 3 11 2" xfId="32738" xr:uid="{00000000-0005-0000-0000-0000C0740000}"/>
    <cellStyle name="40 % - Akzent6 3 3 12" xfId="21916" xr:uid="{00000000-0005-0000-0000-0000C1740000}"/>
    <cellStyle name="40 % - Akzent6 3 3 2" xfId="14950" xr:uid="{00000000-0005-0000-0000-0000C2740000}"/>
    <cellStyle name="40 % - Akzent6 3 3 2 10" xfId="14951" xr:uid="{00000000-0005-0000-0000-0000C3740000}"/>
    <cellStyle name="40 % - Akzent6 3 3 2 10 2" xfId="33133" xr:uid="{00000000-0005-0000-0000-0000C4740000}"/>
    <cellStyle name="40 % - Akzent6 3 3 2 11" xfId="22311" xr:uid="{00000000-0005-0000-0000-0000C5740000}"/>
    <cellStyle name="40 % - Akzent6 3 3 2 2" xfId="14952" xr:uid="{00000000-0005-0000-0000-0000C6740000}"/>
    <cellStyle name="40 % - Akzent6 3 3 2 2 2" xfId="14953" xr:uid="{00000000-0005-0000-0000-0000C7740000}"/>
    <cellStyle name="40 % - Akzent6 3 3 2 2 2 2" xfId="14954" xr:uid="{00000000-0005-0000-0000-0000C8740000}"/>
    <cellStyle name="40 % - Akzent6 3 3 2 2 2 2 2" xfId="39211" xr:uid="{00000000-0005-0000-0000-0000C9740000}"/>
    <cellStyle name="40 % - Akzent6 3 3 2 2 2 3" xfId="28390" xr:uid="{00000000-0005-0000-0000-0000CA740000}"/>
    <cellStyle name="40 % - Akzent6 3 3 2 2 3" xfId="14955" xr:uid="{00000000-0005-0000-0000-0000CB740000}"/>
    <cellStyle name="40 % - Akzent6 3 3 2 2 3 2" xfId="33811" xr:uid="{00000000-0005-0000-0000-0000CC740000}"/>
    <cellStyle name="40 % - Akzent6 3 3 2 2 4" xfId="22989" xr:uid="{00000000-0005-0000-0000-0000CD740000}"/>
    <cellStyle name="40 % - Akzent6 3 3 2 3" xfId="14956" xr:uid="{00000000-0005-0000-0000-0000CE740000}"/>
    <cellStyle name="40 % - Akzent6 3 3 2 3 2" xfId="14957" xr:uid="{00000000-0005-0000-0000-0000CF740000}"/>
    <cellStyle name="40 % - Akzent6 3 3 2 3 2 2" xfId="14958" xr:uid="{00000000-0005-0000-0000-0000D0740000}"/>
    <cellStyle name="40 % - Akzent6 3 3 2 3 2 2 2" xfId="39869" xr:uid="{00000000-0005-0000-0000-0000D1740000}"/>
    <cellStyle name="40 % - Akzent6 3 3 2 3 2 3" xfId="29048" xr:uid="{00000000-0005-0000-0000-0000D2740000}"/>
    <cellStyle name="40 % - Akzent6 3 3 2 3 3" xfId="14959" xr:uid="{00000000-0005-0000-0000-0000D3740000}"/>
    <cellStyle name="40 % - Akzent6 3 3 2 3 3 2" xfId="34469" xr:uid="{00000000-0005-0000-0000-0000D4740000}"/>
    <cellStyle name="40 % - Akzent6 3 3 2 3 4" xfId="23647" xr:uid="{00000000-0005-0000-0000-0000D5740000}"/>
    <cellStyle name="40 % - Akzent6 3 3 2 4" xfId="14960" xr:uid="{00000000-0005-0000-0000-0000D6740000}"/>
    <cellStyle name="40 % - Akzent6 3 3 2 4 2" xfId="14961" xr:uid="{00000000-0005-0000-0000-0000D7740000}"/>
    <cellStyle name="40 % - Akzent6 3 3 2 4 2 2" xfId="14962" xr:uid="{00000000-0005-0000-0000-0000D8740000}"/>
    <cellStyle name="40 % - Akzent6 3 3 2 4 2 2 2" xfId="40543" xr:uid="{00000000-0005-0000-0000-0000D9740000}"/>
    <cellStyle name="40 % - Akzent6 3 3 2 4 2 3" xfId="29722" xr:uid="{00000000-0005-0000-0000-0000DA740000}"/>
    <cellStyle name="40 % - Akzent6 3 3 2 4 3" xfId="14963" xr:uid="{00000000-0005-0000-0000-0000DB740000}"/>
    <cellStyle name="40 % - Akzent6 3 3 2 4 3 2" xfId="35143" xr:uid="{00000000-0005-0000-0000-0000DC740000}"/>
    <cellStyle name="40 % - Akzent6 3 3 2 4 4" xfId="24321" xr:uid="{00000000-0005-0000-0000-0000DD740000}"/>
    <cellStyle name="40 % - Akzent6 3 3 2 5" xfId="14964" xr:uid="{00000000-0005-0000-0000-0000DE740000}"/>
    <cellStyle name="40 % - Akzent6 3 3 2 5 2" xfId="14965" xr:uid="{00000000-0005-0000-0000-0000DF740000}"/>
    <cellStyle name="40 % - Akzent6 3 3 2 5 2 2" xfId="14966" xr:uid="{00000000-0005-0000-0000-0000E0740000}"/>
    <cellStyle name="40 % - Akzent6 3 3 2 5 2 2 2" xfId="41217" xr:uid="{00000000-0005-0000-0000-0000E1740000}"/>
    <cellStyle name="40 % - Akzent6 3 3 2 5 2 3" xfId="30396" xr:uid="{00000000-0005-0000-0000-0000E2740000}"/>
    <cellStyle name="40 % - Akzent6 3 3 2 5 3" xfId="14967" xr:uid="{00000000-0005-0000-0000-0000E3740000}"/>
    <cellStyle name="40 % - Akzent6 3 3 2 5 3 2" xfId="35817" xr:uid="{00000000-0005-0000-0000-0000E4740000}"/>
    <cellStyle name="40 % - Akzent6 3 3 2 5 4" xfId="24995" xr:uid="{00000000-0005-0000-0000-0000E5740000}"/>
    <cellStyle name="40 % - Akzent6 3 3 2 6" xfId="14968" xr:uid="{00000000-0005-0000-0000-0000E6740000}"/>
    <cellStyle name="40 % - Akzent6 3 3 2 6 2" xfId="14969" xr:uid="{00000000-0005-0000-0000-0000E7740000}"/>
    <cellStyle name="40 % - Akzent6 3 3 2 6 2 2" xfId="14970" xr:uid="{00000000-0005-0000-0000-0000E8740000}"/>
    <cellStyle name="40 % - Akzent6 3 3 2 6 2 2 2" xfId="41891" xr:uid="{00000000-0005-0000-0000-0000E9740000}"/>
    <cellStyle name="40 % - Akzent6 3 3 2 6 2 3" xfId="31070" xr:uid="{00000000-0005-0000-0000-0000EA740000}"/>
    <cellStyle name="40 % - Akzent6 3 3 2 6 3" xfId="14971" xr:uid="{00000000-0005-0000-0000-0000EB740000}"/>
    <cellStyle name="40 % - Akzent6 3 3 2 6 3 2" xfId="36491" xr:uid="{00000000-0005-0000-0000-0000EC740000}"/>
    <cellStyle name="40 % - Akzent6 3 3 2 6 4" xfId="25669" xr:uid="{00000000-0005-0000-0000-0000ED740000}"/>
    <cellStyle name="40 % - Akzent6 3 3 2 7" xfId="14972" xr:uid="{00000000-0005-0000-0000-0000EE740000}"/>
    <cellStyle name="40 % - Akzent6 3 3 2 7 2" xfId="14973" xr:uid="{00000000-0005-0000-0000-0000EF740000}"/>
    <cellStyle name="40 % - Akzent6 3 3 2 7 2 2" xfId="14974" xr:uid="{00000000-0005-0000-0000-0000F0740000}"/>
    <cellStyle name="40 % - Akzent6 3 3 2 7 2 2 2" xfId="42565" xr:uid="{00000000-0005-0000-0000-0000F1740000}"/>
    <cellStyle name="40 % - Akzent6 3 3 2 7 2 3" xfId="31744" xr:uid="{00000000-0005-0000-0000-0000F2740000}"/>
    <cellStyle name="40 % - Akzent6 3 3 2 7 3" xfId="14975" xr:uid="{00000000-0005-0000-0000-0000F3740000}"/>
    <cellStyle name="40 % - Akzent6 3 3 2 7 3 2" xfId="37165" xr:uid="{00000000-0005-0000-0000-0000F4740000}"/>
    <cellStyle name="40 % - Akzent6 3 3 2 7 4" xfId="26343" xr:uid="{00000000-0005-0000-0000-0000F5740000}"/>
    <cellStyle name="40 % - Akzent6 3 3 2 8" xfId="14976" xr:uid="{00000000-0005-0000-0000-0000F6740000}"/>
    <cellStyle name="40 % - Akzent6 3 3 2 8 2" xfId="14977" xr:uid="{00000000-0005-0000-0000-0000F7740000}"/>
    <cellStyle name="40 % - Akzent6 3 3 2 8 2 2" xfId="14978" xr:uid="{00000000-0005-0000-0000-0000F8740000}"/>
    <cellStyle name="40 % - Akzent6 3 3 2 8 2 2 2" xfId="43258" xr:uid="{00000000-0005-0000-0000-0000F9740000}"/>
    <cellStyle name="40 % - Akzent6 3 3 2 8 2 3" xfId="32437" xr:uid="{00000000-0005-0000-0000-0000FA740000}"/>
    <cellStyle name="40 % - Akzent6 3 3 2 8 3" xfId="14979" xr:uid="{00000000-0005-0000-0000-0000FB740000}"/>
    <cellStyle name="40 % - Akzent6 3 3 2 8 3 2" xfId="37857" xr:uid="{00000000-0005-0000-0000-0000FC740000}"/>
    <cellStyle name="40 % - Akzent6 3 3 2 8 4" xfId="27036" xr:uid="{00000000-0005-0000-0000-0000FD740000}"/>
    <cellStyle name="40 % - Akzent6 3 3 2 9" xfId="14980" xr:uid="{00000000-0005-0000-0000-0000FE740000}"/>
    <cellStyle name="40 % - Akzent6 3 3 2 9 2" xfId="14981" xr:uid="{00000000-0005-0000-0000-0000FF740000}"/>
    <cellStyle name="40 % - Akzent6 3 3 2 9 2 2" xfId="38533" xr:uid="{00000000-0005-0000-0000-000000750000}"/>
    <cellStyle name="40 % - Akzent6 3 3 2 9 3" xfId="27712" xr:uid="{00000000-0005-0000-0000-000001750000}"/>
    <cellStyle name="40 % - Akzent6 3 3 3" xfId="14982" xr:uid="{00000000-0005-0000-0000-000002750000}"/>
    <cellStyle name="40 % - Akzent6 3 3 3 2" xfId="14983" xr:uid="{00000000-0005-0000-0000-000003750000}"/>
    <cellStyle name="40 % - Akzent6 3 3 3 2 2" xfId="14984" xr:uid="{00000000-0005-0000-0000-000004750000}"/>
    <cellStyle name="40 % - Akzent6 3 3 3 2 2 2" xfId="38816" xr:uid="{00000000-0005-0000-0000-000005750000}"/>
    <cellStyle name="40 % - Akzent6 3 3 3 2 3" xfId="27995" xr:uid="{00000000-0005-0000-0000-000006750000}"/>
    <cellStyle name="40 % - Akzent6 3 3 3 3" xfId="14985" xr:uid="{00000000-0005-0000-0000-000007750000}"/>
    <cellStyle name="40 % - Akzent6 3 3 3 3 2" xfId="33416" xr:uid="{00000000-0005-0000-0000-000008750000}"/>
    <cellStyle name="40 % - Akzent6 3 3 3 4" xfId="22594" xr:uid="{00000000-0005-0000-0000-000009750000}"/>
    <cellStyle name="40 % - Akzent6 3 3 4" xfId="14986" xr:uid="{00000000-0005-0000-0000-00000A750000}"/>
    <cellStyle name="40 % - Akzent6 3 3 4 2" xfId="14987" xr:uid="{00000000-0005-0000-0000-00000B750000}"/>
    <cellStyle name="40 % - Akzent6 3 3 4 2 2" xfId="14988" xr:uid="{00000000-0005-0000-0000-00000C750000}"/>
    <cellStyle name="40 % - Akzent6 3 3 4 2 2 2" xfId="39474" xr:uid="{00000000-0005-0000-0000-00000D750000}"/>
    <cellStyle name="40 % - Akzent6 3 3 4 2 3" xfId="28653" xr:uid="{00000000-0005-0000-0000-00000E750000}"/>
    <cellStyle name="40 % - Akzent6 3 3 4 3" xfId="14989" xr:uid="{00000000-0005-0000-0000-00000F750000}"/>
    <cellStyle name="40 % - Akzent6 3 3 4 3 2" xfId="34074" xr:uid="{00000000-0005-0000-0000-000010750000}"/>
    <cellStyle name="40 % - Akzent6 3 3 4 4" xfId="23252" xr:uid="{00000000-0005-0000-0000-000011750000}"/>
    <cellStyle name="40 % - Akzent6 3 3 5" xfId="14990" xr:uid="{00000000-0005-0000-0000-000012750000}"/>
    <cellStyle name="40 % - Akzent6 3 3 5 2" xfId="14991" xr:uid="{00000000-0005-0000-0000-000013750000}"/>
    <cellStyle name="40 % - Akzent6 3 3 5 2 2" xfId="14992" xr:uid="{00000000-0005-0000-0000-000014750000}"/>
    <cellStyle name="40 % - Akzent6 3 3 5 2 2 2" xfId="40148" xr:uid="{00000000-0005-0000-0000-000015750000}"/>
    <cellStyle name="40 % - Akzent6 3 3 5 2 3" xfId="29327" xr:uid="{00000000-0005-0000-0000-000016750000}"/>
    <cellStyle name="40 % - Akzent6 3 3 5 3" xfId="14993" xr:uid="{00000000-0005-0000-0000-000017750000}"/>
    <cellStyle name="40 % - Akzent6 3 3 5 3 2" xfId="34748" xr:uid="{00000000-0005-0000-0000-000018750000}"/>
    <cellStyle name="40 % - Akzent6 3 3 5 4" xfId="23926" xr:uid="{00000000-0005-0000-0000-000019750000}"/>
    <cellStyle name="40 % - Akzent6 3 3 6" xfId="14994" xr:uid="{00000000-0005-0000-0000-00001A750000}"/>
    <cellStyle name="40 % - Akzent6 3 3 6 2" xfId="14995" xr:uid="{00000000-0005-0000-0000-00001B750000}"/>
    <cellStyle name="40 % - Akzent6 3 3 6 2 2" xfId="14996" xr:uid="{00000000-0005-0000-0000-00001C750000}"/>
    <cellStyle name="40 % - Akzent6 3 3 6 2 2 2" xfId="40822" xr:uid="{00000000-0005-0000-0000-00001D750000}"/>
    <cellStyle name="40 % - Akzent6 3 3 6 2 3" xfId="30001" xr:uid="{00000000-0005-0000-0000-00001E750000}"/>
    <cellStyle name="40 % - Akzent6 3 3 6 3" xfId="14997" xr:uid="{00000000-0005-0000-0000-00001F750000}"/>
    <cellStyle name="40 % - Akzent6 3 3 6 3 2" xfId="35422" xr:uid="{00000000-0005-0000-0000-000020750000}"/>
    <cellStyle name="40 % - Akzent6 3 3 6 4" xfId="24600" xr:uid="{00000000-0005-0000-0000-000021750000}"/>
    <cellStyle name="40 % - Akzent6 3 3 7" xfId="14998" xr:uid="{00000000-0005-0000-0000-000022750000}"/>
    <cellStyle name="40 % - Akzent6 3 3 7 2" xfId="14999" xr:uid="{00000000-0005-0000-0000-000023750000}"/>
    <cellStyle name="40 % - Akzent6 3 3 7 2 2" xfId="15000" xr:uid="{00000000-0005-0000-0000-000024750000}"/>
    <cellStyle name="40 % - Akzent6 3 3 7 2 2 2" xfId="41496" xr:uid="{00000000-0005-0000-0000-000025750000}"/>
    <cellStyle name="40 % - Akzent6 3 3 7 2 3" xfId="30675" xr:uid="{00000000-0005-0000-0000-000026750000}"/>
    <cellStyle name="40 % - Akzent6 3 3 7 3" xfId="15001" xr:uid="{00000000-0005-0000-0000-000027750000}"/>
    <cellStyle name="40 % - Akzent6 3 3 7 3 2" xfId="36096" xr:uid="{00000000-0005-0000-0000-000028750000}"/>
    <cellStyle name="40 % - Akzent6 3 3 7 4" xfId="25274" xr:uid="{00000000-0005-0000-0000-000029750000}"/>
    <cellStyle name="40 % - Akzent6 3 3 8" xfId="15002" xr:uid="{00000000-0005-0000-0000-00002A750000}"/>
    <cellStyle name="40 % - Akzent6 3 3 8 2" xfId="15003" xr:uid="{00000000-0005-0000-0000-00002B750000}"/>
    <cellStyle name="40 % - Akzent6 3 3 8 2 2" xfId="15004" xr:uid="{00000000-0005-0000-0000-00002C750000}"/>
    <cellStyle name="40 % - Akzent6 3 3 8 2 2 2" xfId="42170" xr:uid="{00000000-0005-0000-0000-00002D750000}"/>
    <cellStyle name="40 % - Akzent6 3 3 8 2 3" xfId="31349" xr:uid="{00000000-0005-0000-0000-00002E750000}"/>
    <cellStyle name="40 % - Akzent6 3 3 8 3" xfId="15005" xr:uid="{00000000-0005-0000-0000-00002F750000}"/>
    <cellStyle name="40 % - Akzent6 3 3 8 3 2" xfId="36770" xr:uid="{00000000-0005-0000-0000-000030750000}"/>
    <cellStyle name="40 % - Akzent6 3 3 8 4" xfId="25948" xr:uid="{00000000-0005-0000-0000-000031750000}"/>
    <cellStyle name="40 % - Akzent6 3 3 9" xfId="15006" xr:uid="{00000000-0005-0000-0000-000032750000}"/>
    <cellStyle name="40 % - Akzent6 3 3 9 2" xfId="15007" xr:uid="{00000000-0005-0000-0000-000033750000}"/>
    <cellStyle name="40 % - Akzent6 3 3 9 2 2" xfId="15008" xr:uid="{00000000-0005-0000-0000-000034750000}"/>
    <cellStyle name="40 % - Akzent6 3 3 9 2 2 2" xfId="42863" xr:uid="{00000000-0005-0000-0000-000035750000}"/>
    <cellStyle name="40 % - Akzent6 3 3 9 2 3" xfId="32042" xr:uid="{00000000-0005-0000-0000-000036750000}"/>
    <cellStyle name="40 % - Akzent6 3 3 9 3" xfId="15009" xr:uid="{00000000-0005-0000-0000-000037750000}"/>
    <cellStyle name="40 % - Akzent6 3 3 9 3 2" xfId="37462" xr:uid="{00000000-0005-0000-0000-000038750000}"/>
    <cellStyle name="40 % - Akzent6 3 3 9 4" xfId="26641" xr:uid="{00000000-0005-0000-0000-000039750000}"/>
    <cellStyle name="40 % - Akzent6 3 4" xfId="15010" xr:uid="{00000000-0005-0000-0000-00003A750000}"/>
    <cellStyle name="40 % - Akzent6 3 4 10" xfId="15011" xr:uid="{00000000-0005-0000-0000-00003B750000}"/>
    <cellStyle name="40 % - Akzent6 3 4 10 2" xfId="32870" xr:uid="{00000000-0005-0000-0000-00003C750000}"/>
    <cellStyle name="40 % - Akzent6 3 4 11" xfId="22048" xr:uid="{00000000-0005-0000-0000-00003D750000}"/>
    <cellStyle name="40 % - Akzent6 3 4 2" xfId="15012" xr:uid="{00000000-0005-0000-0000-00003E750000}"/>
    <cellStyle name="40 % - Akzent6 3 4 2 2" xfId="15013" xr:uid="{00000000-0005-0000-0000-00003F750000}"/>
    <cellStyle name="40 % - Akzent6 3 4 2 2 2" xfId="15014" xr:uid="{00000000-0005-0000-0000-000040750000}"/>
    <cellStyle name="40 % - Akzent6 3 4 2 2 2 2" xfId="38948" xr:uid="{00000000-0005-0000-0000-000041750000}"/>
    <cellStyle name="40 % - Akzent6 3 4 2 2 3" xfId="28127" xr:uid="{00000000-0005-0000-0000-000042750000}"/>
    <cellStyle name="40 % - Akzent6 3 4 2 3" xfId="15015" xr:uid="{00000000-0005-0000-0000-000043750000}"/>
    <cellStyle name="40 % - Akzent6 3 4 2 3 2" xfId="33548" xr:uid="{00000000-0005-0000-0000-000044750000}"/>
    <cellStyle name="40 % - Akzent6 3 4 2 4" xfId="22726" xr:uid="{00000000-0005-0000-0000-000045750000}"/>
    <cellStyle name="40 % - Akzent6 3 4 3" xfId="15016" xr:uid="{00000000-0005-0000-0000-000046750000}"/>
    <cellStyle name="40 % - Akzent6 3 4 3 2" xfId="15017" xr:uid="{00000000-0005-0000-0000-000047750000}"/>
    <cellStyle name="40 % - Akzent6 3 4 3 2 2" xfId="15018" xr:uid="{00000000-0005-0000-0000-000048750000}"/>
    <cellStyle name="40 % - Akzent6 3 4 3 2 2 2" xfId="39606" xr:uid="{00000000-0005-0000-0000-000049750000}"/>
    <cellStyle name="40 % - Akzent6 3 4 3 2 3" xfId="28785" xr:uid="{00000000-0005-0000-0000-00004A750000}"/>
    <cellStyle name="40 % - Akzent6 3 4 3 3" xfId="15019" xr:uid="{00000000-0005-0000-0000-00004B750000}"/>
    <cellStyle name="40 % - Akzent6 3 4 3 3 2" xfId="34206" xr:uid="{00000000-0005-0000-0000-00004C750000}"/>
    <cellStyle name="40 % - Akzent6 3 4 3 4" xfId="23384" xr:uid="{00000000-0005-0000-0000-00004D750000}"/>
    <cellStyle name="40 % - Akzent6 3 4 4" xfId="15020" xr:uid="{00000000-0005-0000-0000-00004E750000}"/>
    <cellStyle name="40 % - Akzent6 3 4 4 2" xfId="15021" xr:uid="{00000000-0005-0000-0000-00004F750000}"/>
    <cellStyle name="40 % - Akzent6 3 4 4 2 2" xfId="15022" xr:uid="{00000000-0005-0000-0000-000050750000}"/>
    <cellStyle name="40 % - Akzent6 3 4 4 2 2 2" xfId="40280" xr:uid="{00000000-0005-0000-0000-000051750000}"/>
    <cellStyle name="40 % - Akzent6 3 4 4 2 3" xfId="29459" xr:uid="{00000000-0005-0000-0000-000052750000}"/>
    <cellStyle name="40 % - Akzent6 3 4 4 3" xfId="15023" xr:uid="{00000000-0005-0000-0000-000053750000}"/>
    <cellStyle name="40 % - Akzent6 3 4 4 3 2" xfId="34880" xr:uid="{00000000-0005-0000-0000-000054750000}"/>
    <cellStyle name="40 % - Akzent6 3 4 4 4" xfId="24058" xr:uid="{00000000-0005-0000-0000-000055750000}"/>
    <cellStyle name="40 % - Akzent6 3 4 5" xfId="15024" xr:uid="{00000000-0005-0000-0000-000056750000}"/>
    <cellStyle name="40 % - Akzent6 3 4 5 2" xfId="15025" xr:uid="{00000000-0005-0000-0000-000057750000}"/>
    <cellStyle name="40 % - Akzent6 3 4 5 2 2" xfId="15026" xr:uid="{00000000-0005-0000-0000-000058750000}"/>
    <cellStyle name="40 % - Akzent6 3 4 5 2 2 2" xfId="40954" xr:uid="{00000000-0005-0000-0000-000059750000}"/>
    <cellStyle name="40 % - Akzent6 3 4 5 2 3" xfId="30133" xr:uid="{00000000-0005-0000-0000-00005A750000}"/>
    <cellStyle name="40 % - Akzent6 3 4 5 3" xfId="15027" xr:uid="{00000000-0005-0000-0000-00005B750000}"/>
    <cellStyle name="40 % - Akzent6 3 4 5 3 2" xfId="35554" xr:uid="{00000000-0005-0000-0000-00005C750000}"/>
    <cellStyle name="40 % - Akzent6 3 4 5 4" xfId="24732" xr:uid="{00000000-0005-0000-0000-00005D750000}"/>
    <cellStyle name="40 % - Akzent6 3 4 6" xfId="15028" xr:uid="{00000000-0005-0000-0000-00005E750000}"/>
    <cellStyle name="40 % - Akzent6 3 4 6 2" xfId="15029" xr:uid="{00000000-0005-0000-0000-00005F750000}"/>
    <cellStyle name="40 % - Akzent6 3 4 6 2 2" xfId="15030" xr:uid="{00000000-0005-0000-0000-000060750000}"/>
    <cellStyle name="40 % - Akzent6 3 4 6 2 2 2" xfId="41628" xr:uid="{00000000-0005-0000-0000-000061750000}"/>
    <cellStyle name="40 % - Akzent6 3 4 6 2 3" xfId="30807" xr:uid="{00000000-0005-0000-0000-000062750000}"/>
    <cellStyle name="40 % - Akzent6 3 4 6 3" xfId="15031" xr:uid="{00000000-0005-0000-0000-000063750000}"/>
    <cellStyle name="40 % - Akzent6 3 4 6 3 2" xfId="36228" xr:uid="{00000000-0005-0000-0000-000064750000}"/>
    <cellStyle name="40 % - Akzent6 3 4 6 4" xfId="25406" xr:uid="{00000000-0005-0000-0000-000065750000}"/>
    <cellStyle name="40 % - Akzent6 3 4 7" xfId="15032" xr:uid="{00000000-0005-0000-0000-000066750000}"/>
    <cellStyle name="40 % - Akzent6 3 4 7 2" xfId="15033" xr:uid="{00000000-0005-0000-0000-000067750000}"/>
    <cellStyle name="40 % - Akzent6 3 4 7 2 2" xfId="15034" xr:uid="{00000000-0005-0000-0000-000068750000}"/>
    <cellStyle name="40 % - Akzent6 3 4 7 2 2 2" xfId="42302" xr:uid="{00000000-0005-0000-0000-000069750000}"/>
    <cellStyle name="40 % - Akzent6 3 4 7 2 3" xfId="31481" xr:uid="{00000000-0005-0000-0000-00006A750000}"/>
    <cellStyle name="40 % - Akzent6 3 4 7 3" xfId="15035" xr:uid="{00000000-0005-0000-0000-00006B750000}"/>
    <cellStyle name="40 % - Akzent6 3 4 7 3 2" xfId="36902" xr:uid="{00000000-0005-0000-0000-00006C750000}"/>
    <cellStyle name="40 % - Akzent6 3 4 7 4" xfId="26080" xr:uid="{00000000-0005-0000-0000-00006D750000}"/>
    <cellStyle name="40 % - Akzent6 3 4 8" xfId="15036" xr:uid="{00000000-0005-0000-0000-00006E750000}"/>
    <cellStyle name="40 % - Akzent6 3 4 8 2" xfId="15037" xr:uid="{00000000-0005-0000-0000-00006F750000}"/>
    <cellStyle name="40 % - Akzent6 3 4 8 2 2" xfId="15038" xr:uid="{00000000-0005-0000-0000-000070750000}"/>
    <cellStyle name="40 % - Akzent6 3 4 8 2 2 2" xfId="42995" xr:uid="{00000000-0005-0000-0000-000071750000}"/>
    <cellStyle name="40 % - Akzent6 3 4 8 2 3" xfId="32174" xr:uid="{00000000-0005-0000-0000-000072750000}"/>
    <cellStyle name="40 % - Akzent6 3 4 8 3" xfId="15039" xr:uid="{00000000-0005-0000-0000-000073750000}"/>
    <cellStyle name="40 % - Akzent6 3 4 8 3 2" xfId="37594" xr:uid="{00000000-0005-0000-0000-000074750000}"/>
    <cellStyle name="40 % - Akzent6 3 4 8 4" xfId="26773" xr:uid="{00000000-0005-0000-0000-000075750000}"/>
    <cellStyle name="40 % - Akzent6 3 4 9" xfId="15040" xr:uid="{00000000-0005-0000-0000-000076750000}"/>
    <cellStyle name="40 % - Akzent6 3 4 9 2" xfId="15041" xr:uid="{00000000-0005-0000-0000-000077750000}"/>
    <cellStyle name="40 % - Akzent6 3 4 9 2 2" xfId="38270" xr:uid="{00000000-0005-0000-0000-000078750000}"/>
    <cellStyle name="40 % - Akzent6 3 4 9 3" xfId="27449" xr:uid="{00000000-0005-0000-0000-000079750000}"/>
    <cellStyle name="40 % - Akzent6 3 5" xfId="15042" xr:uid="{00000000-0005-0000-0000-00007A750000}"/>
    <cellStyle name="40 % - Akzent6 3 5 10" xfId="15043" xr:uid="{00000000-0005-0000-0000-00007B750000}"/>
    <cellStyle name="40 % - Akzent6 3 5 10 2" xfId="33001" xr:uid="{00000000-0005-0000-0000-00007C750000}"/>
    <cellStyle name="40 % - Akzent6 3 5 11" xfId="22179" xr:uid="{00000000-0005-0000-0000-00007D750000}"/>
    <cellStyle name="40 % - Akzent6 3 5 2" xfId="15044" xr:uid="{00000000-0005-0000-0000-00007E750000}"/>
    <cellStyle name="40 % - Akzent6 3 5 2 2" xfId="15045" xr:uid="{00000000-0005-0000-0000-00007F750000}"/>
    <cellStyle name="40 % - Akzent6 3 5 2 2 2" xfId="15046" xr:uid="{00000000-0005-0000-0000-000080750000}"/>
    <cellStyle name="40 % - Akzent6 3 5 2 2 2 2" xfId="39079" xr:uid="{00000000-0005-0000-0000-000081750000}"/>
    <cellStyle name="40 % - Akzent6 3 5 2 2 3" xfId="28258" xr:uid="{00000000-0005-0000-0000-000082750000}"/>
    <cellStyle name="40 % - Akzent6 3 5 2 3" xfId="15047" xr:uid="{00000000-0005-0000-0000-000083750000}"/>
    <cellStyle name="40 % - Akzent6 3 5 2 3 2" xfId="33679" xr:uid="{00000000-0005-0000-0000-000084750000}"/>
    <cellStyle name="40 % - Akzent6 3 5 2 4" xfId="22857" xr:uid="{00000000-0005-0000-0000-000085750000}"/>
    <cellStyle name="40 % - Akzent6 3 5 3" xfId="15048" xr:uid="{00000000-0005-0000-0000-000086750000}"/>
    <cellStyle name="40 % - Akzent6 3 5 3 2" xfId="15049" xr:uid="{00000000-0005-0000-0000-000087750000}"/>
    <cellStyle name="40 % - Akzent6 3 5 3 2 2" xfId="15050" xr:uid="{00000000-0005-0000-0000-000088750000}"/>
    <cellStyle name="40 % - Akzent6 3 5 3 2 2 2" xfId="39737" xr:uid="{00000000-0005-0000-0000-000089750000}"/>
    <cellStyle name="40 % - Akzent6 3 5 3 2 3" xfId="28916" xr:uid="{00000000-0005-0000-0000-00008A750000}"/>
    <cellStyle name="40 % - Akzent6 3 5 3 3" xfId="15051" xr:uid="{00000000-0005-0000-0000-00008B750000}"/>
    <cellStyle name="40 % - Akzent6 3 5 3 3 2" xfId="34337" xr:uid="{00000000-0005-0000-0000-00008C750000}"/>
    <cellStyle name="40 % - Akzent6 3 5 3 4" xfId="23515" xr:uid="{00000000-0005-0000-0000-00008D750000}"/>
    <cellStyle name="40 % - Akzent6 3 5 4" xfId="15052" xr:uid="{00000000-0005-0000-0000-00008E750000}"/>
    <cellStyle name="40 % - Akzent6 3 5 4 2" xfId="15053" xr:uid="{00000000-0005-0000-0000-00008F750000}"/>
    <cellStyle name="40 % - Akzent6 3 5 4 2 2" xfId="15054" xr:uid="{00000000-0005-0000-0000-000090750000}"/>
    <cellStyle name="40 % - Akzent6 3 5 4 2 2 2" xfId="40411" xr:uid="{00000000-0005-0000-0000-000091750000}"/>
    <cellStyle name="40 % - Akzent6 3 5 4 2 3" xfId="29590" xr:uid="{00000000-0005-0000-0000-000092750000}"/>
    <cellStyle name="40 % - Akzent6 3 5 4 3" xfId="15055" xr:uid="{00000000-0005-0000-0000-000093750000}"/>
    <cellStyle name="40 % - Akzent6 3 5 4 3 2" xfId="35011" xr:uid="{00000000-0005-0000-0000-000094750000}"/>
    <cellStyle name="40 % - Akzent6 3 5 4 4" xfId="24189" xr:uid="{00000000-0005-0000-0000-000095750000}"/>
    <cellStyle name="40 % - Akzent6 3 5 5" xfId="15056" xr:uid="{00000000-0005-0000-0000-000096750000}"/>
    <cellStyle name="40 % - Akzent6 3 5 5 2" xfId="15057" xr:uid="{00000000-0005-0000-0000-000097750000}"/>
    <cellStyle name="40 % - Akzent6 3 5 5 2 2" xfId="15058" xr:uid="{00000000-0005-0000-0000-000098750000}"/>
    <cellStyle name="40 % - Akzent6 3 5 5 2 2 2" xfId="41085" xr:uid="{00000000-0005-0000-0000-000099750000}"/>
    <cellStyle name="40 % - Akzent6 3 5 5 2 3" xfId="30264" xr:uid="{00000000-0005-0000-0000-00009A750000}"/>
    <cellStyle name="40 % - Akzent6 3 5 5 3" xfId="15059" xr:uid="{00000000-0005-0000-0000-00009B750000}"/>
    <cellStyle name="40 % - Akzent6 3 5 5 3 2" xfId="35685" xr:uid="{00000000-0005-0000-0000-00009C750000}"/>
    <cellStyle name="40 % - Akzent6 3 5 5 4" xfId="24863" xr:uid="{00000000-0005-0000-0000-00009D750000}"/>
    <cellStyle name="40 % - Akzent6 3 5 6" xfId="15060" xr:uid="{00000000-0005-0000-0000-00009E750000}"/>
    <cellStyle name="40 % - Akzent6 3 5 6 2" xfId="15061" xr:uid="{00000000-0005-0000-0000-00009F750000}"/>
    <cellStyle name="40 % - Akzent6 3 5 6 2 2" xfId="15062" xr:uid="{00000000-0005-0000-0000-0000A0750000}"/>
    <cellStyle name="40 % - Akzent6 3 5 6 2 2 2" xfId="41759" xr:uid="{00000000-0005-0000-0000-0000A1750000}"/>
    <cellStyle name="40 % - Akzent6 3 5 6 2 3" xfId="30938" xr:uid="{00000000-0005-0000-0000-0000A2750000}"/>
    <cellStyle name="40 % - Akzent6 3 5 6 3" xfId="15063" xr:uid="{00000000-0005-0000-0000-0000A3750000}"/>
    <cellStyle name="40 % - Akzent6 3 5 6 3 2" xfId="36359" xr:uid="{00000000-0005-0000-0000-0000A4750000}"/>
    <cellStyle name="40 % - Akzent6 3 5 6 4" xfId="25537" xr:uid="{00000000-0005-0000-0000-0000A5750000}"/>
    <cellStyle name="40 % - Akzent6 3 5 7" xfId="15064" xr:uid="{00000000-0005-0000-0000-0000A6750000}"/>
    <cellStyle name="40 % - Akzent6 3 5 7 2" xfId="15065" xr:uid="{00000000-0005-0000-0000-0000A7750000}"/>
    <cellStyle name="40 % - Akzent6 3 5 7 2 2" xfId="15066" xr:uid="{00000000-0005-0000-0000-0000A8750000}"/>
    <cellStyle name="40 % - Akzent6 3 5 7 2 2 2" xfId="42433" xr:uid="{00000000-0005-0000-0000-0000A9750000}"/>
    <cellStyle name="40 % - Akzent6 3 5 7 2 3" xfId="31612" xr:uid="{00000000-0005-0000-0000-0000AA750000}"/>
    <cellStyle name="40 % - Akzent6 3 5 7 3" xfId="15067" xr:uid="{00000000-0005-0000-0000-0000AB750000}"/>
    <cellStyle name="40 % - Akzent6 3 5 7 3 2" xfId="37033" xr:uid="{00000000-0005-0000-0000-0000AC750000}"/>
    <cellStyle name="40 % - Akzent6 3 5 7 4" xfId="26211" xr:uid="{00000000-0005-0000-0000-0000AD750000}"/>
    <cellStyle name="40 % - Akzent6 3 5 8" xfId="15068" xr:uid="{00000000-0005-0000-0000-0000AE750000}"/>
    <cellStyle name="40 % - Akzent6 3 5 8 2" xfId="15069" xr:uid="{00000000-0005-0000-0000-0000AF750000}"/>
    <cellStyle name="40 % - Akzent6 3 5 8 2 2" xfId="15070" xr:uid="{00000000-0005-0000-0000-0000B0750000}"/>
    <cellStyle name="40 % - Akzent6 3 5 8 2 2 2" xfId="43126" xr:uid="{00000000-0005-0000-0000-0000B1750000}"/>
    <cellStyle name="40 % - Akzent6 3 5 8 2 3" xfId="32305" xr:uid="{00000000-0005-0000-0000-0000B2750000}"/>
    <cellStyle name="40 % - Akzent6 3 5 8 3" xfId="15071" xr:uid="{00000000-0005-0000-0000-0000B3750000}"/>
    <cellStyle name="40 % - Akzent6 3 5 8 3 2" xfId="37725" xr:uid="{00000000-0005-0000-0000-0000B4750000}"/>
    <cellStyle name="40 % - Akzent6 3 5 8 4" xfId="26904" xr:uid="{00000000-0005-0000-0000-0000B5750000}"/>
    <cellStyle name="40 % - Akzent6 3 5 9" xfId="15072" xr:uid="{00000000-0005-0000-0000-0000B6750000}"/>
    <cellStyle name="40 % - Akzent6 3 5 9 2" xfId="15073" xr:uid="{00000000-0005-0000-0000-0000B7750000}"/>
    <cellStyle name="40 % - Akzent6 3 5 9 2 2" xfId="38401" xr:uid="{00000000-0005-0000-0000-0000B8750000}"/>
    <cellStyle name="40 % - Akzent6 3 5 9 3" xfId="27580" xr:uid="{00000000-0005-0000-0000-0000B9750000}"/>
    <cellStyle name="40 % - Akzent6 3 6" xfId="15074" xr:uid="{00000000-0005-0000-0000-0000BA750000}"/>
    <cellStyle name="40 % - Akzent6 3 6 2" xfId="15075" xr:uid="{00000000-0005-0000-0000-0000BB750000}"/>
    <cellStyle name="40 % - Akzent6 3 6 2 2" xfId="15076" xr:uid="{00000000-0005-0000-0000-0000BC750000}"/>
    <cellStyle name="40 % - Akzent6 3 6 2 2 2" xfId="38684" xr:uid="{00000000-0005-0000-0000-0000BD750000}"/>
    <cellStyle name="40 % - Akzent6 3 6 2 3" xfId="27863" xr:uid="{00000000-0005-0000-0000-0000BE750000}"/>
    <cellStyle name="40 % - Akzent6 3 6 3" xfId="15077" xr:uid="{00000000-0005-0000-0000-0000BF750000}"/>
    <cellStyle name="40 % - Akzent6 3 6 3 2" xfId="33284" xr:uid="{00000000-0005-0000-0000-0000C0750000}"/>
    <cellStyle name="40 % - Akzent6 3 6 4" xfId="22462" xr:uid="{00000000-0005-0000-0000-0000C1750000}"/>
    <cellStyle name="40 % - Akzent6 3 7" xfId="15078" xr:uid="{00000000-0005-0000-0000-0000C2750000}"/>
    <cellStyle name="40 % - Akzent6 3 7 2" xfId="15079" xr:uid="{00000000-0005-0000-0000-0000C3750000}"/>
    <cellStyle name="40 % - Akzent6 3 7 2 2" xfId="15080" xr:uid="{00000000-0005-0000-0000-0000C4750000}"/>
    <cellStyle name="40 % - Akzent6 3 7 2 2 2" xfId="39342" xr:uid="{00000000-0005-0000-0000-0000C5750000}"/>
    <cellStyle name="40 % - Akzent6 3 7 2 3" xfId="28521" xr:uid="{00000000-0005-0000-0000-0000C6750000}"/>
    <cellStyle name="40 % - Akzent6 3 7 3" xfId="15081" xr:uid="{00000000-0005-0000-0000-0000C7750000}"/>
    <cellStyle name="40 % - Akzent6 3 7 3 2" xfId="33942" xr:uid="{00000000-0005-0000-0000-0000C8750000}"/>
    <cellStyle name="40 % - Akzent6 3 7 4" xfId="23120" xr:uid="{00000000-0005-0000-0000-0000C9750000}"/>
    <cellStyle name="40 % - Akzent6 3 8" xfId="15082" xr:uid="{00000000-0005-0000-0000-0000CA750000}"/>
    <cellStyle name="40 % - Akzent6 3 8 2" xfId="15083" xr:uid="{00000000-0005-0000-0000-0000CB750000}"/>
    <cellStyle name="40 % - Akzent6 3 8 2 2" xfId="15084" xr:uid="{00000000-0005-0000-0000-0000CC750000}"/>
    <cellStyle name="40 % - Akzent6 3 8 2 2 2" xfId="40018" xr:uid="{00000000-0005-0000-0000-0000CD750000}"/>
    <cellStyle name="40 % - Akzent6 3 8 2 3" xfId="29197" xr:uid="{00000000-0005-0000-0000-0000CE750000}"/>
    <cellStyle name="40 % - Akzent6 3 8 3" xfId="15085" xr:uid="{00000000-0005-0000-0000-0000CF750000}"/>
    <cellStyle name="40 % - Akzent6 3 8 3 2" xfId="34618" xr:uid="{00000000-0005-0000-0000-0000D0750000}"/>
    <cellStyle name="40 % - Akzent6 3 8 4" xfId="23796" xr:uid="{00000000-0005-0000-0000-0000D1750000}"/>
    <cellStyle name="40 % - Akzent6 3 9" xfId="15086" xr:uid="{00000000-0005-0000-0000-0000D2750000}"/>
    <cellStyle name="40 % - Akzent6 3 9 2" xfId="15087" xr:uid="{00000000-0005-0000-0000-0000D3750000}"/>
    <cellStyle name="40 % - Akzent6 3 9 2 2" xfId="15088" xr:uid="{00000000-0005-0000-0000-0000D4750000}"/>
    <cellStyle name="40 % - Akzent6 3 9 2 2 2" xfId="40690" xr:uid="{00000000-0005-0000-0000-0000D5750000}"/>
    <cellStyle name="40 % - Akzent6 3 9 2 3" xfId="29869" xr:uid="{00000000-0005-0000-0000-0000D6750000}"/>
    <cellStyle name="40 % - Akzent6 3 9 3" xfId="15089" xr:uid="{00000000-0005-0000-0000-0000D7750000}"/>
    <cellStyle name="40 % - Akzent6 3 9 3 2" xfId="35290" xr:uid="{00000000-0005-0000-0000-0000D8750000}"/>
    <cellStyle name="40 % - Akzent6 3 9 4" xfId="24468" xr:uid="{00000000-0005-0000-0000-0000D9750000}"/>
    <cellStyle name="40 % - Akzent6 4" xfId="15090" xr:uid="{00000000-0005-0000-0000-0000DA750000}"/>
    <cellStyle name="40 % - Akzent6 4 10" xfId="15091" xr:uid="{00000000-0005-0000-0000-0000DB750000}"/>
    <cellStyle name="40 % - Akzent6 4 10 2" xfId="15092" xr:uid="{00000000-0005-0000-0000-0000DC750000}"/>
    <cellStyle name="40 % - Akzent6 4 10 2 2" xfId="15093" xr:uid="{00000000-0005-0000-0000-0000DD750000}"/>
    <cellStyle name="40 % - Akzent6 4 10 2 2 2" xfId="42070" xr:uid="{00000000-0005-0000-0000-0000DE750000}"/>
    <cellStyle name="40 % - Akzent6 4 10 2 3" xfId="31249" xr:uid="{00000000-0005-0000-0000-0000DF750000}"/>
    <cellStyle name="40 % - Akzent6 4 10 3" xfId="15094" xr:uid="{00000000-0005-0000-0000-0000E0750000}"/>
    <cellStyle name="40 % - Akzent6 4 10 3 2" xfId="36670" xr:uid="{00000000-0005-0000-0000-0000E1750000}"/>
    <cellStyle name="40 % - Akzent6 4 10 4" xfId="25848" xr:uid="{00000000-0005-0000-0000-0000E2750000}"/>
    <cellStyle name="40 % - Akzent6 4 11" xfId="15095" xr:uid="{00000000-0005-0000-0000-0000E3750000}"/>
    <cellStyle name="40 % - Akzent6 4 11 2" xfId="15096" xr:uid="{00000000-0005-0000-0000-0000E4750000}"/>
    <cellStyle name="40 % - Akzent6 4 11 2 2" xfId="15097" xr:uid="{00000000-0005-0000-0000-0000E5750000}"/>
    <cellStyle name="40 % - Akzent6 4 11 2 2 2" xfId="42763" xr:uid="{00000000-0005-0000-0000-0000E6750000}"/>
    <cellStyle name="40 % - Akzent6 4 11 2 3" xfId="31942" xr:uid="{00000000-0005-0000-0000-0000E7750000}"/>
    <cellStyle name="40 % - Akzent6 4 11 3" xfId="15098" xr:uid="{00000000-0005-0000-0000-0000E8750000}"/>
    <cellStyle name="40 % - Akzent6 4 11 3 2" xfId="37362" xr:uid="{00000000-0005-0000-0000-0000E9750000}"/>
    <cellStyle name="40 % - Akzent6 4 11 4" xfId="26541" xr:uid="{00000000-0005-0000-0000-0000EA750000}"/>
    <cellStyle name="40 % - Akzent6 4 12" xfId="15099" xr:uid="{00000000-0005-0000-0000-0000EB750000}"/>
    <cellStyle name="40 % - Akzent6 4 12 2" xfId="15100" xr:uid="{00000000-0005-0000-0000-0000EC750000}"/>
    <cellStyle name="40 % - Akzent6 4 12 2 2" xfId="38038" xr:uid="{00000000-0005-0000-0000-0000ED750000}"/>
    <cellStyle name="40 % - Akzent6 4 12 3" xfId="27217" xr:uid="{00000000-0005-0000-0000-0000EE750000}"/>
    <cellStyle name="40 % - Akzent6 4 13" xfId="15101" xr:uid="{00000000-0005-0000-0000-0000EF750000}"/>
    <cellStyle name="40 % - Akzent6 4 13 2" xfId="32638" xr:uid="{00000000-0005-0000-0000-0000F0750000}"/>
    <cellStyle name="40 % - Akzent6 4 14" xfId="21816" xr:uid="{00000000-0005-0000-0000-0000F1750000}"/>
    <cellStyle name="40 % - Akzent6 4 2" xfId="15102" xr:uid="{00000000-0005-0000-0000-0000F2750000}"/>
    <cellStyle name="40 % - Akzent6 4 2 10" xfId="15103" xr:uid="{00000000-0005-0000-0000-0000F3750000}"/>
    <cellStyle name="40 % - Akzent6 4 2 10 2" xfId="15104" xr:uid="{00000000-0005-0000-0000-0000F4750000}"/>
    <cellStyle name="40 % - Akzent6 4 2 10 2 2" xfId="38170" xr:uid="{00000000-0005-0000-0000-0000F5750000}"/>
    <cellStyle name="40 % - Akzent6 4 2 10 3" xfId="27349" xr:uid="{00000000-0005-0000-0000-0000F6750000}"/>
    <cellStyle name="40 % - Akzent6 4 2 11" xfId="15105" xr:uid="{00000000-0005-0000-0000-0000F7750000}"/>
    <cellStyle name="40 % - Akzent6 4 2 11 2" xfId="32770" xr:uid="{00000000-0005-0000-0000-0000F8750000}"/>
    <cellStyle name="40 % - Akzent6 4 2 12" xfId="21948" xr:uid="{00000000-0005-0000-0000-0000F9750000}"/>
    <cellStyle name="40 % - Akzent6 4 2 2" xfId="15106" xr:uid="{00000000-0005-0000-0000-0000FA750000}"/>
    <cellStyle name="40 % - Akzent6 4 2 2 10" xfId="15107" xr:uid="{00000000-0005-0000-0000-0000FB750000}"/>
    <cellStyle name="40 % - Akzent6 4 2 2 10 2" xfId="33165" xr:uid="{00000000-0005-0000-0000-0000FC750000}"/>
    <cellStyle name="40 % - Akzent6 4 2 2 11" xfId="22343" xr:uid="{00000000-0005-0000-0000-0000FD750000}"/>
    <cellStyle name="40 % - Akzent6 4 2 2 2" xfId="15108" xr:uid="{00000000-0005-0000-0000-0000FE750000}"/>
    <cellStyle name="40 % - Akzent6 4 2 2 2 2" xfId="15109" xr:uid="{00000000-0005-0000-0000-0000FF750000}"/>
    <cellStyle name="40 % - Akzent6 4 2 2 2 2 2" xfId="15110" xr:uid="{00000000-0005-0000-0000-000000760000}"/>
    <cellStyle name="40 % - Akzent6 4 2 2 2 2 2 2" xfId="39243" xr:uid="{00000000-0005-0000-0000-000001760000}"/>
    <cellStyle name="40 % - Akzent6 4 2 2 2 2 3" xfId="28422" xr:uid="{00000000-0005-0000-0000-000002760000}"/>
    <cellStyle name="40 % - Akzent6 4 2 2 2 3" xfId="15111" xr:uid="{00000000-0005-0000-0000-000003760000}"/>
    <cellStyle name="40 % - Akzent6 4 2 2 2 3 2" xfId="33843" xr:uid="{00000000-0005-0000-0000-000004760000}"/>
    <cellStyle name="40 % - Akzent6 4 2 2 2 4" xfId="23021" xr:uid="{00000000-0005-0000-0000-000005760000}"/>
    <cellStyle name="40 % - Akzent6 4 2 2 3" xfId="15112" xr:uid="{00000000-0005-0000-0000-000006760000}"/>
    <cellStyle name="40 % - Akzent6 4 2 2 3 2" xfId="15113" xr:uid="{00000000-0005-0000-0000-000007760000}"/>
    <cellStyle name="40 % - Akzent6 4 2 2 3 2 2" xfId="15114" xr:uid="{00000000-0005-0000-0000-000008760000}"/>
    <cellStyle name="40 % - Akzent6 4 2 2 3 2 2 2" xfId="39901" xr:uid="{00000000-0005-0000-0000-000009760000}"/>
    <cellStyle name="40 % - Akzent6 4 2 2 3 2 3" xfId="29080" xr:uid="{00000000-0005-0000-0000-00000A760000}"/>
    <cellStyle name="40 % - Akzent6 4 2 2 3 3" xfId="15115" xr:uid="{00000000-0005-0000-0000-00000B760000}"/>
    <cellStyle name="40 % - Akzent6 4 2 2 3 3 2" xfId="34501" xr:uid="{00000000-0005-0000-0000-00000C760000}"/>
    <cellStyle name="40 % - Akzent6 4 2 2 3 4" xfId="23679" xr:uid="{00000000-0005-0000-0000-00000D760000}"/>
    <cellStyle name="40 % - Akzent6 4 2 2 4" xfId="15116" xr:uid="{00000000-0005-0000-0000-00000E760000}"/>
    <cellStyle name="40 % - Akzent6 4 2 2 4 2" xfId="15117" xr:uid="{00000000-0005-0000-0000-00000F760000}"/>
    <cellStyle name="40 % - Akzent6 4 2 2 4 2 2" xfId="15118" xr:uid="{00000000-0005-0000-0000-000010760000}"/>
    <cellStyle name="40 % - Akzent6 4 2 2 4 2 2 2" xfId="40575" xr:uid="{00000000-0005-0000-0000-000011760000}"/>
    <cellStyle name="40 % - Akzent6 4 2 2 4 2 3" xfId="29754" xr:uid="{00000000-0005-0000-0000-000012760000}"/>
    <cellStyle name="40 % - Akzent6 4 2 2 4 3" xfId="15119" xr:uid="{00000000-0005-0000-0000-000013760000}"/>
    <cellStyle name="40 % - Akzent6 4 2 2 4 3 2" xfId="35175" xr:uid="{00000000-0005-0000-0000-000014760000}"/>
    <cellStyle name="40 % - Akzent6 4 2 2 4 4" xfId="24353" xr:uid="{00000000-0005-0000-0000-000015760000}"/>
    <cellStyle name="40 % - Akzent6 4 2 2 5" xfId="15120" xr:uid="{00000000-0005-0000-0000-000016760000}"/>
    <cellStyle name="40 % - Akzent6 4 2 2 5 2" xfId="15121" xr:uid="{00000000-0005-0000-0000-000017760000}"/>
    <cellStyle name="40 % - Akzent6 4 2 2 5 2 2" xfId="15122" xr:uid="{00000000-0005-0000-0000-000018760000}"/>
    <cellStyle name="40 % - Akzent6 4 2 2 5 2 2 2" xfId="41249" xr:uid="{00000000-0005-0000-0000-000019760000}"/>
    <cellStyle name="40 % - Akzent6 4 2 2 5 2 3" xfId="30428" xr:uid="{00000000-0005-0000-0000-00001A760000}"/>
    <cellStyle name="40 % - Akzent6 4 2 2 5 3" xfId="15123" xr:uid="{00000000-0005-0000-0000-00001B760000}"/>
    <cellStyle name="40 % - Akzent6 4 2 2 5 3 2" xfId="35849" xr:uid="{00000000-0005-0000-0000-00001C760000}"/>
    <cellStyle name="40 % - Akzent6 4 2 2 5 4" xfId="25027" xr:uid="{00000000-0005-0000-0000-00001D760000}"/>
    <cellStyle name="40 % - Akzent6 4 2 2 6" xfId="15124" xr:uid="{00000000-0005-0000-0000-00001E760000}"/>
    <cellStyle name="40 % - Akzent6 4 2 2 6 2" xfId="15125" xr:uid="{00000000-0005-0000-0000-00001F760000}"/>
    <cellStyle name="40 % - Akzent6 4 2 2 6 2 2" xfId="15126" xr:uid="{00000000-0005-0000-0000-000020760000}"/>
    <cellStyle name="40 % - Akzent6 4 2 2 6 2 2 2" xfId="41923" xr:uid="{00000000-0005-0000-0000-000021760000}"/>
    <cellStyle name="40 % - Akzent6 4 2 2 6 2 3" xfId="31102" xr:uid="{00000000-0005-0000-0000-000022760000}"/>
    <cellStyle name="40 % - Akzent6 4 2 2 6 3" xfId="15127" xr:uid="{00000000-0005-0000-0000-000023760000}"/>
    <cellStyle name="40 % - Akzent6 4 2 2 6 3 2" xfId="36523" xr:uid="{00000000-0005-0000-0000-000024760000}"/>
    <cellStyle name="40 % - Akzent6 4 2 2 6 4" xfId="25701" xr:uid="{00000000-0005-0000-0000-000025760000}"/>
    <cellStyle name="40 % - Akzent6 4 2 2 7" xfId="15128" xr:uid="{00000000-0005-0000-0000-000026760000}"/>
    <cellStyle name="40 % - Akzent6 4 2 2 7 2" xfId="15129" xr:uid="{00000000-0005-0000-0000-000027760000}"/>
    <cellStyle name="40 % - Akzent6 4 2 2 7 2 2" xfId="15130" xr:uid="{00000000-0005-0000-0000-000028760000}"/>
    <cellStyle name="40 % - Akzent6 4 2 2 7 2 2 2" xfId="42597" xr:uid="{00000000-0005-0000-0000-000029760000}"/>
    <cellStyle name="40 % - Akzent6 4 2 2 7 2 3" xfId="31776" xr:uid="{00000000-0005-0000-0000-00002A760000}"/>
    <cellStyle name="40 % - Akzent6 4 2 2 7 3" xfId="15131" xr:uid="{00000000-0005-0000-0000-00002B760000}"/>
    <cellStyle name="40 % - Akzent6 4 2 2 7 3 2" xfId="37197" xr:uid="{00000000-0005-0000-0000-00002C760000}"/>
    <cellStyle name="40 % - Akzent6 4 2 2 7 4" xfId="26375" xr:uid="{00000000-0005-0000-0000-00002D760000}"/>
    <cellStyle name="40 % - Akzent6 4 2 2 8" xfId="15132" xr:uid="{00000000-0005-0000-0000-00002E760000}"/>
    <cellStyle name="40 % - Akzent6 4 2 2 8 2" xfId="15133" xr:uid="{00000000-0005-0000-0000-00002F760000}"/>
    <cellStyle name="40 % - Akzent6 4 2 2 8 2 2" xfId="15134" xr:uid="{00000000-0005-0000-0000-000030760000}"/>
    <cellStyle name="40 % - Akzent6 4 2 2 8 2 2 2" xfId="43290" xr:uid="{00000000-0005-0000-0000-000031760000}"/>
    <cellStyle name="40 % - Akzent6 4 2 2 8 2 3" xfId="32469" xr:uid="{00000000-0005-0000-0000-000032760000}"/>
    <cellStyle name="40 % - Akzent6 4 2 2 8 3" xfId="15135" xr:uid="{00000000-0005-0000-0000-000033760000}"/>
    <cellStyle name="40 % - Akzent6 4 2 2 8 3 2" xfId="37889" xr:uid="{00000000-0005-0000-0000-000034760000}"/>
    <cellStyle name="40 % - Akzent6 4 2 2 8 4" xfId="27068" xr:uid="{00000000-0005-0000-0000-000035760000}"/>
    <cellStyle name="40 % - Akzent6 4 2 2 9" xfId="15136" xr:uid="{00000000-0005-0000-0000-000036760000}"/>
    <cellStyle name="40 % - Akzent6 4 2 2 9 2" xfId="15137" xr:uid="{00000000-0005-0000-0000-000037760000}"/>
    <cellStyle name="40 % - Akzent6 4 2 2 9 2 2" xfId="38565" xr:uid="{00000000-0005-0000-0000-000038760000}"/>
    <cellStyle name="40 % - Akzent6 4 2 2 9 3" xfId="27744" xr:uid="{00000000-0005-0000-0000-000039760000}"/>
    <cellStyle name="40 % - Akzent6 4 2 3" xfId="15138" xr:uid="{00000000-0005-0000-0000-00003A760000}"/>
    <cellStyle name="40 % - Akzent6 4 2 3 2" xfId="15139" xr:uid="{00000000-0005-0000-0000-00003B760000}"/>
    <cellStyle name="40 % - Akzent6 4 2 3 2 2" xfId="15140" xr:uid="{00000000-0005-0000-0000-00003C760000}"/>
    <cellStyle name="40 % - Akzent6 4 2 3 2 2 2" xfId="38848" xr:uid="{00000000-0005-0000-0000-00003D760000}"/>
    <cellStyle name="40 % - Akzent6 4 2 3 2 3" xfId="28027" xr:uid="{00000000-0005-0000-0000-00003E760000}"/>
    <cellStyle name="40 % - Akzent6 4 2 3 3" xfId="15141" xr:uid="{00000000-0005-0000-0000-00003F760000}"/>
    <cellStyle name="40 % - Akzent6 4 2 3 3 2" xfId="33448" xr:uid="{00000000-0005-0000-0000-000040760000}"/>
    <cellStyle name="40 % - Akzent6 4 2 3 4" xfId="22626" xr:uid="{00000000-0005-0000-0000-000041760000}"/>
    <cellStyle name="40 % - Akzent6 4 2 4" xfId="15142" xr:uid="{00000000-0005-0000-0000-000042760000}"/>
    <cellStyle name="40 % - Akzent6 4 2 4 2" xfId="15143" xr:uid="{00000000-0005-0000-0000-000043760000}"/>
    <cellStyle name="40 % - Akzent6 4 2 4 2 2" xfId="15144" xr:uid="{00000000-0005-0000-0000-000044760000}"/>
    <cellStyle name="40 % - Akzent6 4 2 4 2 2 2" xfId="39506" xr:uid="{00000000-0005-0000-0000-000045760000}"/>
    <cellStyle name="40 % - Akzent6 4 2 4 2 3" xfId="28685" xr:uid="{00000000-0005-0000-0000-000046760000}"/>
    <cellStyle name="40 % - Akzent6 4 2 4 3" xfId="15145" xr:uid="{00000000-0005-0000-0000-000047760000}"/>
    <cellStyle name="40 % - Akzent6 4 2 4 3 2" xfId="34106" xr:uid="{00000000-0005-0000-0000-000048760000}"/>
    <cellStyle name="40 % - Akzent6 4 2 4 4" xfId="23284" xr:uid="{00000000-0005-0000-0000-000049760000}"/>
    <cellStyle name="40 % - Akzent6 4 2 5" xfId="15146" xr:uid="{00000000-0005-0000-0000-00004A760000}"/>
    <cellStyle name="40 % - Akzent6 4 2 5 2" xfId="15147" xr:uid="{00000000-0005-0000-0000-00004B760000}"/>
    <cellStyle name="40 % - Akzent6 4 2 5 2 2" xfId="15148" xr:uid="{00000000-0005-0000-0000-00004C760000}"/>
    <cellStyle name="40 % - Akzent6 4 2 5 2 2 2" xfId="40180" xr:uid="{00000000-0005-0000-0000-00004D760000}"/>
    <cellStyle name="40 % - Akzent6 4 2 5 2 3" xfId="29359" xr:uid="{00000000-0005-0000-0000-00004E760000}"/>
    <cellStyle name="40 % - Akzent6 4 2 5 3" xfId="15149" xr:uid="{00000000-0005-0000-0000-00004F760000}"/>
    <cellStyle name="40 % - Akzent6 4 2 5 3 2" xfId="34780" xr:uid="{00000000-0005-0000-0000-000050760000}"/>
    <cellStyle name="40 % - Akzent6 4 2 5 4" xfId="23958" xr:uid="{00000000-0005-0000-0000-000051760000}"/>
    <cellStyle name="40 % - Akzent6 4 2 6" xfId="15150" xr:uid="{00000000-0005-0000-0000-000052760000}"/>
    <cellStyle name="40 % - Akzent6 4 2 6 2" xfId="15151" xr:uid="{00000000-0005-0000-0000-000053760000}"/>
    <cellStyle name="40 % - Akzent6 4 2 6 2 2" xfId="15152" xr:uid="{00000000-0005-0000-0000-000054760000}"/>
    <cellStyle name="40 % - Akzent6 4 2 6 2 2 2" xfId="40854" xr:uid="{00000000-0005-0000-0000-000055760000}"/>
    <cellStyle name="40 % - Akzent6 4 2 6 2 3" xfId="30033" xr:uid="{00000000-0005-0000-0000-000056760000}"/>
    <cellStyle name="40 % - Akzent6 4 2 6 3" xfId="15153" xr:uid="{00000000-0005-0000-0000-000057760000}"/>
    <cellStyle name="40 % - Akzent6 4 2 6 3 2" xfId="35454" xr:uid="{00000000-0005-0000-0000-000058760000}"/>
    <cellStyle name="40 % - Akzent6 4 2 6 4" xfId="24632" xr:uid="{00000000-0005-0000-0000-000059760000}"/>
    <cellStyle name="40 % - Akzent6 4 2 7" xfId="15154" xr:uid="{00000000-0005-0000-0000-00005A760000}"/>
    <cellStyle name="40 % - Akzent6 4 2 7 2" xfId="15155" xr:uid="{00000000-0005-0000-0000-00005B760000}"/>
    <cellStyle name="40 % - Akzent6 4 2 7 2 2" xfId="15156" xr:uid="{00000000-0005-0000-0000-00005C760000}"/>
    <cellStyle name="40 % - Akzent6 4 2 7 2 2 2" xfId="41528" xr:uid="{00000000-0005-0000-0000-00005D760000}"/>
    <cellStyle name="40 % - Akzent6 4 2 7 2 3" xfId="30707" xr:uid="{00000000-0005-0000-0000-00005E760000}"/>
    <cellStyle name="40 % - Akzent6 4 2 7 3" xfId="15157" xr:uid="{00000000-0005-0000-0000-00005F760000}"/>
    <cellStyle name="40 % - Akzent6 4 2 7 3 2" xfId="36128" xr:uid="{00000000-0005-0000-0000-000060760000}"/>
    <cellStyle name="40 % - Akzent6 4 2 7 4" xfId="25306" xr:uid="{00000000-0005-0000-0000-000061760000}"/>
    <cellStyle name="40 % - Akzent6 4 2 8" xfId="15158" xr:uid="{00000000-0005-0000-0000-000062760000}"/>
    <cellStyle name="40 % - Akzent6 4 2 8 2" xfId="15159" xr:uid="{00000000-0005-0000-0000-000063760000}"/>
    <cellStyle name="40 % - Akzent6 4 2 8 2 2" xfId="15160" xr:uid="{00000000-0005-0000-0000-000064760000}"/>
    <cellStyle name="40 % - Akzent6 4 2 8 2 2 2" xfId="42202" xr:uid="{00000000-0005-0000-0000-000065760000}"/>
    <cellStyle name="40 % - Akzent6 4 2 8 2 3" xfId="31381" xr:uid="{00000000-0005-0000-0000-000066760000}"/>
    <cellStyle name="40 % - Akzent6 4 2 8 3" xfId="15161" xr:uid="{00000000-0005-0000-0000-000067760000}"/>
    <cellStyle name="40 % - Akzent6 4 2 8 3 2" xfId="36802" xr:uid="{00000000-0005-0000-0000-000068760000}"/>
    <cellStyle name="40 % - Akzent6 4 2 8 4" xfId="25980" xr:uid="{00000000-0005-0000-0000-000069760000}"/>
    <cellStyle name="40 % - Akzent6 4 2 9" xfId="15162" xr:uid="{00000000-0005-0000-0000-00006A760000}"/>
    <cellStyle name="40 % - Akzent6 4 2 9 2" xfId="15163" xr:uid="{00000000-0005-0000-0000-00006B760000}"/>
    <cellStyle name="40 % - Akzent6 4 2 9 2 2" xfId="15164" xr:uid="{00000000-0005-0000-0000-00006C760000}"/>
    <cellStyle name="40 % - Akzent6 4 2 9 2 2 2" xfId="42895" xr:uid="{00000000-0005-0000-0000-00006D760000}"/>
    <cellStyle name="40 % - Akzent6 4 2 9 2 3" xfId="32074" xr:uid="{00000000-0005-0000-0000-00006E760000}"/>
    <cellStyle name="40 % - Akzent6 4 2 9 3" xfId="15165" xr:uid="{00000000-0005-0000-0000-00006F760000}"/>
    <cellStyle name="40 % - Akzent6 4 2 9 3 2" xfId="37494" xr:uid="{00000000-0005-0000-0000-000070760000}"/>
    <cellStyle name="40 % - Akzent6 4 2 9 4" xfId="26673" xr:uid="{00000000-0005-0000-0000-000071760000}"/>
    <cellStyle name="40 % - Akzent6 4 3" xfId="15166" xr:uid="{00000000-0005-0000-0000-000072760000}"/>
    <cellStyle name="40 % - Akzent6 4 3 10" xfId="15167" xr:uid="{00000000-0005-0000-0000-000073760000}"/>
    <cellStyle name="40 % - Akzent6 4 3 10 2" xfId="32902" xr:uid="{00000000-0005-0000-0000-000074760000}"/>
    <cellStyle name="40 % - Akzent6 4 3 11" xfId="22080" xr:uid="{00000000-0005-0000-0000-000075760000}"/>
    <cellStyle name="40 % - Akzent6 4 3 2" xfId="15168" xr:uid="{00000000-0005-0000-0000-000076760000}"/>
    <cellStyle name="40 % - Akzent6 4 3 2 2" xfId="15169" xr:uid="{00000000-0005-0000-0000-000077760000}"/>
    <cellStyle name="40 % - Akzent6 4 3 2 2 2" xfId="15170" xr:uid="{00000000-0005-0000-0000-000078760000}"/>
    <cellStyle name="40 % - Akzent6 4 3 2 2 2 2" xfId="38980" xr:uid="{00000000-0005-0000-0000-000079760000}"/>
    <cellStyle name="40 % - Akzent6 4 3 2 2 3" xfId="28159" xr:uid="{00000000-0005-0000-0000-00007A760000}"/>
    <cellStyle name="40 % - Akzent6 4 3 2 3" xfId="15171" xr:uid="{00000000-0005-0000-0000-00007B760000}"/>
    <cellStyle name="40 % - Akzent6 4 3 2 3 2" xfId="33580" xr:uid="{00000000-0005-0000-0000-00007C760000}"/>
    <cellStyle name="40 % - Akzent6 4 3 2 4" xfId="22758" xr:uid="{00000000-0005-0000-0000-00007D760000}"/>
    <cellStyle name="40 % - Akzent6 4 3 3" xfId="15172" xr:uid="{00000000-0005-0000-0000-00007E760000}"/>
    <cellStyle name="40 % - Akzent6 4 3 3 2" xfId="15173" xr:uid="{00000000-0005-0000-0000-00007F760000}"/>
    <cellStyle name="40 % - Akzent6 4 3 3 2 2" xfId="15174" xr:uid="{00000000-0005-0000-0000-000080760000}"/>
    <cellStyle name="40 % - Akzent6 4 3 3 2 2 2" xfId="39638" xr:uid="{00000000-0005-0000-0000-000081760000}"/>
    <cellStyle name="40 % - Akzent6 4 3 3 2 3" xfId="28817" xr:uid="{00000000-0005-0000-0000-000082760000}"/>
    <cellStyle name="40 % - Akzent6 4 3 3 3" xfId="15175" xr:uid="{00000000-0005-0000-0000-000083760000}"/>
    <cellStyle name="40 % - Akzent6 4 3 3 3 2" xfId="34238" xr:uid="{00000000-0005-0000-0000-000084760000}"/>
    <cellStyle name="40 % - Akzent6 4 3 3 4" xfId="23416" xr:uid="{00000000-0005-0000-0000-000085760000}"/>
    <cellStyle name="40 % - Akzent6 4 3 4" xfId="15176" xr:uid="{00000000-0005-0000-0000-000086760000}"/>
    <cellStyle name="40 % - Akzent6 4 3 4 2" xfId="15177" xr:uid="{00000000-0005-0000-0000-000087760000}"/>
    <cellStyle name="40 % - Akzent6 4 3 4 2 2" xfId="15178" xr:uid="{00000000-0005-0000-0000-000088760000}"/>
    <cellStyle name="40 % - Akzent6 4 3 4 2 2 2" xfId="40312" xr:uid="{00000000-0005-0000-0000-000089760000}"/>
    <cellStyle name="40 % - Akzent6 4 3 4 2 3" xfId="29491" xr:uid="{00000000-0005-0000-0000-00008A760000}"/>
    <cellStyle name="40 % - Akzent6 4 3 4 3" xfId="15179" xr:uid="{00000000-0005-0000-0000-00008B760000}"/>
    <cellStyle name="40 % - Akzent6 4 3 4 3 2" xfId="34912" xr:uid="{00000000-0005-0000-0000-00008C760000}"/>
    <cellStyle name="40 % - Akzent6 4 3 4 4" xfId="24090" xr:uid="{00000000-0005-0000-0000-00008D760000}"/>
    <cellStyle name="40 % - Akzent6 4 3 5" xfId="15180" xr:uid="{00000000-0005-0000-0000-00008E760000}"/>
    <cellStyle name="40 % - Akzent6 4 3 5 2" xfId="15181" xr:uid="{00000000-0005-0000-0000-00008F760000}"/>
    <cellStyle name="40 % - Akzent6 4 3 5 2 2" xfId="15182" xr:uid="{00000000-0005-0000-0000-000090760000}"/>
    <cellStyle name="40 % - Akzent6 4 3 5 2 2 2" xfId="40986" xr:uid="{00000000-0005-0000-0000-000091760000}"/>
    <cellStyle name="40 % - Akzent6 4 3 5 2 3" xfId="30165" xr:uid="{00000000-0005-0000-0000-000092760000}"/>
    <cellStyle name="40 % - Akzent6 4 3 5 3" xfId="15183" xr:uid="{00000000-0005-0000-0000-000093760000}"/>
    <cellStyle name="40 % - Akzent6 4 3 5 3 2" xfId="35586" xr:uid="{00000000-0005-0000-0000-000094760000}"/>
    <cellStyle name="40 % - Akzent6 4 3 5 4" xfId="24764" xr:uid="{00000000-0005-0000-0000-000095760000}"/>
    <cellStyle name="40 % - Akzent6 4 3 6" xfId="15184" xr:uid="{00000000-0005-0000-0000-000096760000}"/>
    <cellStyle name="40 % - Akzent6 4 3 6 2" xfId="15185" xr:uid="{00000000-0005-0000-0000-000097760000}"/>
    <cellStyle name="40 % - Akzent6 4 3 6 2 2" xfId="15186" xr:uid="{00000000-0005-0000-0000-000098760000}"/>
    <cellStyle name="40 % - Akzent6 4 3 6 2 2 2" xfId="41660" xr:uid="{00000000-0005-0000-0000-000099760000}"/>
    <cellStyle name="40 % - Akzent6 4 3 6 2 3" xfId="30839" xr:uid="{00000000-0005-0000-0000-00009A760000}"/>
    <cellStyle name="40 % - Akzent6 4 3 6 3" xfId="15187" xr:uid="{00000000-0005-0000-0000-00009B760000}"/>
    <cellStyle name="40 % - Akzent6 4 3 6 3 2" xfId="36260" xr:uid="{00000000-0005-0000-0000-00009C760000}"/>
    <cellStyle name="40 % - Akzent6 4 3 6 4" xfId="25438" xr:uid="{00000000-0005-0000-0000-00009D760000}"/>
    <cellStyle name="40 % - Akzent6 4 3 7" xfId="15188" xr:uid="{00000000-0005-0000-0000-00009E760000}"/>
    <cellStyle name="40 % - Akzent6 4 3 7 2" xfId="15189" xr:uid="{00000000-0005-0000-0000-00009F760000}"/>
    <cellStyle name="40 % - Akzent6 4 3 7 2 2" xfId="15190" xr:uid="{00000000-0005-0000-0000-0000A0760000}"/>
    <cellStyle name="40 % - Akzent6 4 3 7 2 2 2" xfId="42334" xr:uid="{00000000-0005-0000-0000-0000A1760000}"/>
    <cellStyle name="40 % - Akzent6 4 3 7 2 3" xfId="31513" xr:uid="{00000000-0005-0000-0000-0000A2760000}"/>
    <cellStyle name="40 % - Akzent6 4 3 7 3" xfId="15191" xr:uid="{00000000-0005-0000-0000-0000A3760000}"/>
    <cellStyle name="40 % - Akzent6 4 3 7 3 2" xfId="36934" xr:uid="{00000000-0005-0000-0000-0000A4760000}"/>
    <cellStyle name="40 % - Akzent6 4 3 7 4" xfId="26112" xr:uid="{00000000-0005-0000-0000-0000A5760000}"/>
    <cellStyle name="40 % - Akzent6 4 3 8" xfId="15192" xr:uid="{00000000-0005-0000-0000-0000A6760000}"/>
    <cellStyle name="40 % - Akzent6 4 3 8 2" xfId="15193" xr:uid="{00000000-0005-0000-0000-0000A7760000}"/>
    <cellStyle name="40 % - Akzent6 4 3 8 2 2" xfId="15194" xr:uid="{00000000-0005-0000-0000-0000A8760000}"/>
    <cellStyle name="40 % - Akzent6 4 3 8 2 2 2" xfId="43027" xr:uid="{00000000-0005-0000-0000-0000A9760000}"/>
    <cellStyle name="40 % - Akzent6 4 3 8 2 3" xfId="32206" xr:uid="{00000000-0005-0000-0000-0000AA760000}"/>
    <cellStyle name="40 % - Akzent6 4 3 8 3" xfId="15195" xr:uid="{00000000-0005-0000-0000-0000AB760000}"/>
    <cellStyle name="40 % - Akzent6 4 3 8 3 2" xfId="37626" xr:uid="{00000000-0005-0000-0000-0000AC760000}"/>
    <cellStyle name="40 % - Akzent6 4 3 8 4" xfId="26805" xr:uid="{00000000-0005-0000-0000-0000AD760000}"/>
    <cellStyle name="40 % - Akzent6 4 3 9" xfId="15196" xr:uid="{00000000-0005-0000-0000-0000AE760000}"/>
    <cellStyle name="40 % - Akzent6 4 3 9 2" xfId="15197" xr:uid="{00000000-0005-0000-0000-0000AF760000}"/>
    <cellStyle name="40 % - Akzent6 4 3 9 2 2" xfId="38302" xr:uid="{00000000-0005-0000-0000-0000B0760000}"/>
    <cellStyle name="40 % - Akzent6 4 3 9 3" xfId="27481" xr:uid="{00000000-0005-0000-0000-0000B1760000}"/>
    <cellStyle name="40 % - Akzent6 4 4" xfId="15198" xr:uid="{00000000-0005-0000-0000-0000B2760000}"/>
    <cellStyle name="40 % - Akzent6 4 4 10" xfId="15199" xr:uid="{00000000-0005-0000-0000-0000B3760000}"/>
    <cellStyle name="40 % - Akzent6 4 4 10 2" xfId="33033" xr:uid="{00000000-0005-0000-0000-0000B4760000}"/>
    <cellStyle name="40 % - Akzent6 4 4 11" xfId="22211" xr:uid="{00000000-0005-0000-0000-0000B5760000}"/>
    <cellStyle name="40 % - Akzent6 4 4 2" xfId="15200" xr:uid="{00000000-0005-0000-0000-0000B6760000}"/>
    <cellStyle name="40 % - Akzent6 4 4 2 2" xfId="15201" xr:uid="{00000000-0005-0000-0000-0000B7760000}"/>
    <cellStyle name="40 % - Akzent6 4 4 2 2 2" xfId="15202" xr:uid="{00000000-0005-0000-0000-0000B8760000}"/>
    <cellStyle name="40 % - Akzent6 4 4 2 2 2 2" xfId="39111" xr:uid="{00000000-0005-0000-0000-0000B9760000}"/>
    <cellStyle name="40 % - Akzent6 4 4 2 2 3" xfId="28290" xr:uid="{00000000-0005-0000-0000-0000BA760000}"/>
    <cellStyle name="40 % - Akzent6 4 4 2 3" xfId="15203" xr:uid="{00000000-0005-0000-0000-0000BB760000}"/>
    <cellStyle name="40 % - Akzent6 4 4 2 3 2" xfId="33711" xr:uid="{00000000-0005-0000-0000-0000BC760000}"/>
    <cellStyle name="40 % - Akzent6 4 4 2 4" xfId="22889" xr:uid="{00000000-0005-0000-0000-0000BD760000}"/>
    <cellStyle name="40 % - Akzent6 4 4 3" xfId="15204" xr:uid="{00000000-0005-0000-0000-0000BE760000}"/>
    <cellStyle name="40 % - Akzent6 4 4 3 2" xfId="15205" xr:uid="{00000000-0005-0000-0000-0000BF760000}"/>
    <cellStyle name="40 % - Akzent6 4 4 3 2 2" xfId="15206" xr:uid="{00000000-0005-0000-0000-0000C0760000}"/>
    <cellStyle name="40 % - Akzent6 4 4 3 2 2 2" xfId="39769" xr:uid="{00000000-0005-0000-0000-0000C1760000}"/>
    <cellStyle name="40 % - Akzent6 4 4 3 2 3" xfId="28948" xr:uid="{00000000-0005-0000-0000-0000C2760000}"/>
    <cellStyle name="40 % - Akzent6 4 4 3 3" xfId="15207" xr:uid="{00000000-0005-0000-0000-0000C3760000}"/>
    <cellStyle name="40 % - Akzent6 4 4 3 3 2" xfId="34369" xr:uid="{00000000-0005-0000-0000-0000C4760000}"/>
    <cellStyle name="40 % - Akzent6 4 4 3 4" xfId="23547" xr:uid="{00000000-0005-0000-0000-0000C5760000}"/>
    <cellStyle name="40 % - Akzent6 4 4 4" xfId="15208" xr:uid="{00000000-0005-0000-0000-0000C6760000}"/>
    <cellStyle name="40 % - Akzent6 4 4 4 2" xfId="15209" xr:uid="{00000000-0005-0000-0000-0000C7760000}"/>
    <cellStyle name="40 % - Akzent6 4 4 4 2 2" xfId="15210" xr:uid="{00000000-0005-0000-0000-0000C8760000}"/>
    <cellStyle name="40 % - Akzent6 4 4 4 2 2 2" xfId="40443" xr:uid="{00000000-0005-0000-0000-0000C9760000}"/>
    <cellStyle name="40 % - Akzent6 4 4 4 2 3" xfId="29622" xr:uid="{00000000-0005-0000-0000-0000CA760000}"/>
    <cellStyle name="40 % - Akzent6 4 4 4 3" xfId="15211" xr:uid="{00000000-0005-0000-0000-0000CB760000}"/>
    <cellStyle name="40 % - Akzent6 4 4 4 3 2" xfId="35043" xr:uid="{00000000-0005-0000-0000-0000CC760000}"/>
    <cellStyle name="40 % - Akzent6 4 4 4 4" xfId="24221" xr:uid="{00000000-0005-0000-0000-0000CD760000}"/>
    <cellStyle name="40 % - Akzent6 4 4 5" xfId="15212" xr:uid="{00000000-0005-0000-0000-0000CE760000}"/>
    <cellStyle name="40 % - Akzent6 4 4 5 2" xfId="15213" xr:uid="{00000000-0005-0000-0000-0000CF760000}"/>
    <cellStyle name="40 % - Akzent6 4 4 5 2 2" xfId="15214" xr:uid="{00000000-0005-0000-0000-0000D0760000}"/>
    <cellStyle name="40 % - Akzent6 4 4 5 2 2 2" xfId="41117" xr:uid="{00000000-0005-0000-0000-0000D1760000}"/>
    <cellStyle name="40 % - Akzent6 4 4 5 2 3" xfId="30296" xr:uid="{00000000-0005-0000-0000-0000D2760000}"/>
    <cellStyle name="40 % - Akzent6 4 4 5 3" xfId="15215" xr:uid="{00000000-0005-0000-0000-0000D3760000}"/>
    <cellStyle name="40 % - Akzent6 4 4 5 3 2" xfId="35717" xr:uid="{00000000-0005-0000-0000-0000D4760000}"/>
    <cellStyle name="40 % - Akzent6 4 4 5 4" xfId="24895" xr:uid="{00000000-0005-0000-0000-0000D5760000}"/>
    <cellStyle name="40 % - Akzent6 4 4 6" xfId="15216" xr:uid="{00000000-0005-0000-0000-0000D6760000}"/>
    <cellStyle name="40 % - Akzent6 4 4 6 2" xfId="15217" xr:uid="{00000000-0005-0000-0000-0000D7760000}"/>
    <cellStyle name="40 % - Akzent6 4 4 6 2 2" xfId="15218" xr:uid="{00000000-0005-0000-0000-0000D8760000}"/>
    <cellStyle name="40 % - Akzent6 4 4 6 2 2 2" xfId="41791" xr:uid="{00000000-0005-0000-0000-0000D9760000}"/>
    <cellStyle name="40 % - Akzent6 4 4 6 2 3" xfId="30970" xr:uid="{00000000-0005-0000-0000-0000DA760000}"/>
    <cellStyle name="40 % - Akzent6 4 4 6 3" xfId="15219" xr:uid="{00000000-0005-0000-0000-0000DB760000}"/>
    <cellStyle name="40 % - Akzent6 4 4 6 3 2" xfId="36391" xr:uid="{00000000-0005-0000-0000-0000DC760000}"/>
    <cellStyle name="40 % - Akzent6 4 4 6 4" xfId="25569" xr:uid="{00000000-0005-0000-0000-0000DD760000}"/>
    <cellStyle name="40 % - Akzent6 4 4 7" xfId="15220" xr:uid="{00000000-0005-0000-0000-0000DE760000}"/>
    <cellStyle name="40 % - Akzent6 4 4 7 2" xfId="15221" xr:uid="{00000000-0005-0000-0000-0000DF760000}"/>
    <cellStyle name="40 % - Akzent6 4 4 7 2 2" xfId="15222" xr:uid="{00000000-0005-0000-0000-0000E0760000}"/>
    <cellStyle name="40 % - Akzent6 4 4 7 2 2 2" xfId="42465" xr:uid="{00000000-0005-0000-0000-0000E1760000}"/>
    <cellStyle name="40 % - Akzent6 4 4 7 2 3" xfId="31644" xr:uid="{00000000-0005-0000-0000-0000E2760000}"/>
    <cellStyle name="40 % - Akzent6 4 4 7 3" xfId="15223" xr:uid="{00000000-0005-0000-0000-0000E3760000}"/>
    <cellStyle name="40 % - Akzent6 4 4 7 3 2" xfId="37065" xr:uid="{00000000-0005-0000-0000-0000E4760000}"/>
    <cellStyle name="40 % - Akzent6 4 4 7 4" xfId="26243" xr:uid="{00000000-0005-0000-0000-0000E5760000}"/>
    <cellStyle name="40 % - Akzent6 4 4 8" xfId="15224" xr:uid="{00000000-0005-0000-0000-0000E6760000}"/>
    <cellStyle name="40 % - Akzent6 4 4 8 2" xfId="15225" xr:uid="{00000000-0005-0000-0000-0000E7760000}"/>
    <cellStyle name="40 % - Akzent6 4 4 8 2 2" xfId="15226" xr:uid="{00000000-0005-0000-0000-0000E8760000}"/>
    <cellStyle name="40 % - Akzent6 4 4 8 2 2 2" xfId="43158" xr:uid="{00000000-0005-0000-0000-0000E9760000}"/>
    <cellStyle name="40 % - Akzent6 4 4 8 2 3" xfId="32337" xr:uid="{00000000-0005-0000-0000-0000EA760000}"/>
    <cellStyle name="40 % - Akzent6 4 4 8 3" xfId="15227" xr:uid="{00000000-0005-0000-0000-0000EB760000}"/>
    <cellStyle name="40 % - Akzent6 4 4 8 3 2" xfId="37757" xr:uid="{00000000-0005-0000-0000-0000EC760000}"/>
    <cellStyle name="40 % - Akzent6 4 4 8 4" xfId="26936" xr:uid="{00000000-0005-0000-0000-0000ED760000}"/>
    <cellStyle name="40 % - Akzent6 4 4 9" xfId="15228" xr:uid="{00000000-0005-0000-0000-0000EE760000}"/>
    <cellStyle name="40 % - Akzent6 4 4 9 2" xfId="15229" xr:uid="{00000000-0005-0000-0000-0000EF760000}"/>
    <cellStyle name="40 % - Akzent6 4 4 9 2 2" xfId="38433" xr:uid="{00000000-0005-0000-0000-0000F0760000}"/>
    <cellStyle name="40 % - Akzent6 4 4 9 3" xfId="27612" xr:uid="{00000000-0005-0000-0000-0000F1760000}"/>
    <cellStyle name="40 % - Akzent6 4 5" xfId="15230" xr:uid="{00000000-0005-0000-0000-0000F2760000}"/>
    <cellStyle name="40 % - Akzent6 4 5 2" xfId="15231" xr:uid="{00000000-0005-0000-0000-0000F3760000}"/>
    <cellStyle name="40 % - Akzent6 4 5 2 2" xfId="15232" xr:uid="{00000000-0005-0000-0000-0000F4760000}"/>
    <cellStyle name="40 % - Akzent6 4 5 2 2 2" xfId="38716" xr:uid="{00000000-0005-0000-0000-0000F5760000}"/>
    <cellStyle name="40 % - Akzent6 4 5 2 3" xfId="27895" xr:uid="{00000000-0005-0000-0000-0000F6760000}"/>
    <cellStyle name="40 % - Akzent6 4 5 3" xfId="15233" xr:uid="{00000000-0005-0000-0000-0000F7760000}"/>
    <cellStyle name="40 % - Akzent6 4 5 3 2" xfId="33316" xr:uid="{00000000-0005-0000-0000-0000F8760000}"/>
    <cellStyle name="40 % - Akzent6 4 5 4" xfId="22494" xr:uid="{00000000-0005-0000-0000-0000F9760000}"/>
    <cellStyle name="40 % - Akzent6 4 6" xfId="15234" xr:uid="{00000000-0005-0000-0000-0000FA760000}"/>
    <cellStyle name="40 % - Akzent6 4 6 2" xfId="15235" xr:uid="{00000000-0005-0000-0000-0000FB760000}"/>
    <cellStyle name="40 % - Akzent6 4 6 2 2" xfId="15236" xr:uid="{00000000-0005-0000-0000-0000FC760000}"/>
    <cellStyle name="40 % - Akzent6 4 6 2 2 2" xfId="39374" xr:uid="{00000000-0005-0000-0000-0000FD760000}"/>
    <cellStyle name="40 % - Akzent6 4 6 2 3" xfId="28553" xr:uid="{00000000-0005-0000-0000-0000FE760000}"/>
    <cellStyle name="40 % - Akzent6 4 6 3" xfId="15237" xr:uid="{00000000-0005-0000-0000-0000FF760000}"/>
    <cellStyle name="40 % - Akzent6 4 6 3 2" xfId="33974" xr:uid="{00000000-0005-0000-0000-000000770000}"/>
    <cellStyle name="40 % - Akzent6 4 6 4" xfId="23152" xr:uid="{00000000-0005-0000-0000-000001770000}"/>
    <cellStyle name="40 % - Akzent6 4 7" xfId="15238" xr:uid="{00000000-0005-0000-0000-000002770000}"/>
    <cellStyle name="40 % - Akzent6 4 7 2" xfId="15239" xr:uid="{00000000-0005-0000-0000-000003770000}"/>
    <cellStyle name="40 % - Akzent6 4 7 2 2" xfId="15240" xr:uid="{00000000-0005-0000-0000-000004770000}"/>
    <cellStyle name="40 % - Akzent6 4 7 2 2 2" xfId="40049" xr:uid="{00000000-0005-0000-0000-000005770000}"/>
    <cellStyle name="40 % - Akzent6 4 7 2 3" xfId="29228" xr:uid="{00000000-0005-0000-0000-000006770000}"/>
    <cellStyle name="40 % - Akzent6 4 7 3" xfId="15241" xr:uid="{00000000-0005-0000-0000-000007770000}"/>
    <cellStyle name="40 % - Akzent6 4 7 3 2" xfId="34649" xr:uid="{00000000-0005-0000-0000-000008770000}"/>
    <cellStyle name="40 % - Akzent6 4 7 4" xfId="23827" xr:uid="{00000000-0005-0000-0000-000009770000}"/>
    <cellStyle name="40 % - Akzent6 4 8" xfId="15242" xr:uid="{00000000-0005-0000-0000-00000A770000}"/>
    <cellStyle name="40 % - Akzent6 4 8 2" xfId="15243" xr:uid="{00000000-0005-0000-0000-00000B770000}"/>
    <cellStyle name="40 % - Akzent6 4 8 2 2" xfId="15244" xr:uid="{00000000-0005-0000-0000-00000C770000}"/>
    <cellStyle name="40 % - Akzent6 4 8 2 2 2" xfId="40722" xr:uid="{00000000-0005-0000-0000-00000D770000}"/>
    <cellStyle name="40 % - Akzent6 4 8 2 3" xfId="29901" xr:uid="{00000000-0005-0000-0000-00000E770000}"/>
    <cellStyle name="40 % - Akzent6 4 8 3" xfId="15245" xr:uid="{00000000-0005-0000-0000-00000F770000}"/>
    <cellStyle name="40 % - Akzent6 4 8 3 2" xfId="35322" xr:uid="{00000000-0005-0000-0000-000010770000}"/>
    <cellStyle name="40 % - Akzent6 4 8 4" xfId="24500" xr:uid="{00000000-0005-0000-0000-000011770000}"/>
    <cellStyle name="40 % - Akzent6 4 9" xfId="15246" xr:uid="{00000000-0005-0000-0000-000012770000}"/>
    <cellStyle name="40 % - Akzent6 4 9 2" xfId="15247" xr:uid="{00000000-0005-0000-0000-000013770000}"/>
    <cellStyle name="40 % - Akzent6 4 9 2 2" xfId="15248" xr:uid="{00000000-0005-0000-0000-000014770000}"/>
    <cellStyle name="40 % - Akzent6 4 9 2 2 2" xfId="41396" xr:uid="{00000000-0005-0000-0000-000015770000}"/>
    <cellStyle name="40 % - Akzent6 4 9 2 3" xfId="30575" xr:uid="{00000000-0005-0000-0000-000016770000}"/>
    <cellStyle name="40 % - Akzent6 4 9 3" xfId="15249" xr:uid="{00000000-0005-0000-0000-000017770000}"/>
    <cellStyle name="40 % - Akzent6 4 9 3 2" xfId="35996" xr:uid="{00000000-0005-0000-0000-000018770000}"/>
    <cellStyle name="40 % - Akzent6 4 9 4" xfId="25174" xr:uid="{00000000-0005-0000-0000-000019770000}"/>
    <cellStyle name="40 % - Akzent6 5" xfId="15250" xr:uid="{00000000-0005-0000-0000-00001A770000}"/>
    <cellStyle name="40 % - Akzent6 5 10" xfId="15251" xr:uid="{00000000-0005-0000-0000-00001B770000}"/>
    <cellStyle name="40 % - Akzent6 5 10 2" xfId="15252" xr:uid="{00000000-0005-0000-0000-00001C770000}"/>
    <cellStyle name="40 % - Akzent6 5 10 2 2" xfId="38105" xr:uid="{00000000-0005-0000-0000-00001D770000}"/>
    <cellStyle name="40 % - Akzent6 5 10 3" xfId="27284" xr:uid="{00000000-0005-0000-0000-00001E770000}"/>
    <cellStyle name="40 % - Akzent6 5 11" xfId="15253" xr:uid="{00000000-0005-0000-0000-00001F770000}"/>
    <cellStyle name="40 % - Akzent6 5 11 2" xfId="32705" xr:uid="{00000000-0005-0000-0000-000020770000}"/>
    <cellStyle name="40 % - Akzent6 5 12" xfId="21883" xr:uid="{00000000-0005-0000-0000-000021770000}"/>
    <cellStyle name="40 % - Akzent6 5 2" xfId="15254" xr:uid="{00000000-0005-0000-0000-000022770000}"/>
    <cellStyle name="40 % - Akzent6 5 2 10" xfId="15255" xr:uid="{00000000-0005-0000-0000-000023770000}"/>
    <cellStyle name="40 % - Akzent6 5 2 10 2" xfId="33100" xr:uid="{00000000-0005-0000-0000-000024770000}"/>
    <cellStyle name="40 % - Akzent6 5 2 11" xfId="22278" xr:uid="{00000000-0005-0000-0000-000025770000}"/>
    <cellStyle name="40 % - Akzent6 5 2 2" xfId="15256" xr:uid="{00000000-0005-0000-0000-000026770000}"/>
    <cellStyle name="40 % - Akzent6 5 2 2 2" xfId="15257" xr:uid="{00000000-0005-0000-0000-000027770000}"/>
    <cellStyle name="40 % - Akzent6 5 2 2 2 2" xfId="15258" xr:uid="{00000000-0005-0000-0000-000028770000}"/>
    <cellStyle name="40 % - Akzent6 5 2 2 2 2 2" xfId="39178" xr:uid="{00000000-0005-0000-0000-000029770000}"/>
    <cellStyle name="40 % - Akzent6 5 2 2 2 3" xfId="28357" xr:uid="{00000000-0005-0000-0000-00002A770000}"/>
    <cellStyle name="40 % - Akzent6 5 2 2 3" xfId="15259" xr:uid="{00000000-0005-0000-0000-00002B770000}"/>
    <cellStyle name="40 % - Akzent6 5 2 2 3 2" xfId="33778" xr:uid="{00000000-0005-0000-0000-00002C770000}"/>
    <cellStyle name="40 % - Akzent6 5 2 2 4" xfId="22956" xr:uid="{00000000-0005-0000-0000-00002D770000}"/>
    <cellStyle name="40 % - Akzent6 5 2 3" xfId="15260" xr:uid="{00000000-0005-0000-0000-00002E770000}"/>
    <cellStyle name="40 % - Akzent6 5 2 3 2" xfId="15261" xr:uid="{00000000-0005-0000-0000-00002F770000}"/>
    <cellStyle name="40 % - Akzent6 5 2 3 2 2" xfId="15262" xr:uid="{00000000-0005-0000-0000-000030770000}"/>
    <cellStyle name="40 % - Akzent6 5 2 3 2 2 2" xfId="39836" xr:uid="{00000000-0005-0000-0000-000031770000}"/>
    <cellStyle name="40 % - Akzent6 5 2 3 2 3" xfId="29015" xr:uid="{00000000-0005-0000-0000-000032770000}"/>
    <cellStyle name="40 % - Akzent6 5 2 3 3" xfId="15263" xr:uid="{00000000-0005-0000-0000-000033770000}"/>
    <cellStyle name="40 % - Akzent6 5 2 3 3 2" xfId="34436" xr:uid="{00000000-0005-0000-0000-000034770000}"/>
    <cellStyle name="40 % - Akzent6 5 2 3 4" xfId="23614" xr:uid="{00000000-0005-0000-0000-000035770000}"/>
    <cellStyle name="40 % - Akzent6 5 2 4" xfId="15264" xr:uid="{00000000-0005-0000-0000-000036770000}"/>
    <cellStyle name="40 % - Akzent6 5 2 4 2" xfId="15265" xr:uid="{00000000-0005-0000-0000-000037770000}"/>
    <cellStyle name="40 % - Akzent6 5 2 4 2 2" xfId="15266" xr:uid="{00000000-0005-0000-0000-000038770000}"/>
    <cellStyle name="40 % - Akzent6 5 2 4 2 2 2" xfId="40510" xr:uid="{00000000-0005-0000-0000-000039770000}"/>
    <cellStyle name="40 % - Akzent6 5 2 4 2 3" xfId="29689" xr:uid="{00000000-0005-0000-0000-00003A770000}"/>
    <cellStyle name="40 % - Akzent6 5 2 4 3" xfId="15267" xr:uid="{00000000-0005-0000-0000-00003B770000}"/>
    <cellStyle name="40 % - Akzent6 5 2 4 3 2" xfId="35110" xr:uid="{00000000-0005-0000-0000-00003C770000}"/>
    <cellStyle name="40 % - Akzent6 5 2 4 4" xfId="24288" xr:uid="{00000000-0005-0000-0000-00003D770000}"/>
    <cellStyle name="40 % - Akzent6 5 2 5" xfId="15268" xr:uid="{00000000-0005-0000-0000-00003E770000}"/>
    <cellStyle name="40 % - Akzent6 5 2 5 2" xfId="15269" xr:uid="{00000000-0005-0000-0000-00003F770000}"/>
    <cellStyle name="40 % - Akzent6 5 2 5 2 2" xfId="15270" xr:uid="{00000000-0005-0000-0000-000040770000}"/>
    <cellStyle name="40 % - Akzent6 5 2 5 2 2 2" xfId="41184" xr:uid="{00000000-0005-0000-0000-000041770000}"/>
    <cellStyle name="40 % - Akzent6 5 2 5 2 3" xfId="30363" xr:uid="{00000000-0005-0000-0000-000042770000}"/>
    <cellStyle name="40 % - Akzent6 5 2 5 3" xfId="15271" xr:uid="{00000000-0005-0000-0000-000043770000}"/>
    <cellStyle name="40 % - Akzent6 5 2 5 3 2" xfId="35784" xr:uid="{00000000-0005-0000-0000-000044770000}"/>
    <cellStyle name="40 % - Akzent6 5 2 5 4" xfId="24962" xr:uid="{00000000-0005-0000-0000-000045770000}"/>
    <cellStyle name="40 % - Akzent6 5 2 6" xfId="15272" xr:uid="{00000000-0005-0000-0000-000046770000}"/>
    <cellStyle name="40 % - Akzent6 5 2 6 2" xfId="15273" xr:uid="{00000000-0005-0000-0000-000047770000}"/>
    <cellStyle name="40 % - Akzent6 5 2 6 2 2" xfId="15274" xr:uid="{00000000-0005-0000-0000-000048770000}"/>
    <cellStyle name="40 % - Akzent6 5 2 6 2 2 2" xfId="41858" xr:uid="{00000000-0005-0000-0000-000049770000}"/>
    <cellStyle name="40 % - Akzent6 5 2 6 2 3" xfId="31037" xr:uid="{00000000-0005-0000-0000-00004A770000}"/>
    <cellStyle name="40 % - Akzent6 5 2 6 3" xfId="15275" xr:uid="{00000000-0005-0000-0000-00004B770000}"/>
    <cellStyle name="40 % - Akzent6 5 2 6 3 2" xfId="36458" xr:uid="{00000000-0005-0000-0000-00004C770000}"/>
    <cellStyle name="40 % - Akzent6 5 2 6 4" xfId="25636" xr:uid="{00000000-0005-0000-0000-00004D770000}"/>
    <cellStyle name="40 % - Akzent6 5 2 7" xfId="15276" xr:uid="{00000000-0005-0000-0000-00004E770000}"/>
    <cellStyle name="40 % - Akzent6 5 2 7 2" xfId="15277" xr:uid="{00000000-0005-0000-0000-00004F770000}"/>
    <cellStyle name="40 % - Akzent6 5 2 7 2 2" xfId="15278" xr:uid="{00000000-0005-0000-0000-000050770000}"/>
    <cellStyle name="40 % - Akzent6 5 2 7 2 2 2" xfId="42532" xr:uid="{00000000-0005-0000-0000-000051770000}"/>
    <cellStyle name="40 % - Akzent6 5 2 7 2 3" xfId="31711" xr:uid="{00000000-0005-0000-0000-000052770000}"/>
    <cellStyle name="40 % - Akzent6 5 2 7 3" xfId="15279" xr:uid="{00000000-0005-0000-0000-000053770000}"/>
    <cellStyle name="40 % - Akzent6 5 2 7 3 2" xfId="37132" xr:uid="{00000000-0005-0000-0000-000054770000}"/>
    <cellStyle name="40 % - Akzent6 5 2 7 4" xfId="26310" xr:uid="{00000000-0005-0000-0000-000055770000}"/>
    <cellStyle name="40 % - Akzent6 5 2 8" xfId="15280" xr:uid="{00000000-0005-0000-0000-000056770000}"/>
    <cellStyle name="40 % - Akzent6 5 2 8 2" xfId="15281" xr:uid="{00000000-0005-0000-0000-000057770000}"/>
    <cellStyle name="40 % - Akzent6 5 2 8 2 2" xfId="15282" xr:uid="{00000000-0005-0000-0000-000058770000}"/>
    <cellStyle name="40 % - Akzent6 5 2 8 2 2 2" xfId="43225" xr:uid="{00000000-0005-0000-0000-000059770000}"/>
    <cellStyle name="40 % - Akzent6 5 2 8 2 3" xfId="32404" xr:uid="{00000000-0005-0000-0000-00005A770000}"/>
    <cellStyle name="40 % - Akzent6 5 2 8 3" xfId="15283" xr:uid="{00000000-0005-0000-0000-00005B770000}"/>
    <cellStyle name="40 % - Akzent6 5 2 8 3 2" xfId="37824" xr:uid="{00000000-0005-0000-0000-00005C770000}"/>
    <cellStyle name="40 % - Akzent6 5 2 8 4" xfId="27003" xr:uid="{00000000-0005-0000-0000-00005D770000}"/>
    <cellStyle name="40 % - Akzent6 5 2 9" xfId="15284" xr:uid="{00000000-0005-0000-0000-00005E770000}"/>
    <cellStyle name="40 % - Akzent6 5 2 9 2" xfId="15285" xr:uid="{00000000-0005-0000-0000-00005F770000}"/>
    <cellStyle name="40 % - Akzent6 5 2 9 2 2" xfId="38500" xr:uid="{00000000-0005-0000-0000-000060770000}"/>
    <cellStyle name="40 % - Akzent6 5 2 9 3" xfId="27679" xr:uid="{00000000-0005-0000-0000-000061770000}"/>
    <cellStyle name="40 % - Akzent6 5 3" xfId="15286" xr:uid="{00000000-0005-0000-0000-000062770000}"/>
    <cellStyle name="40 % - Akzent6 5 3 2" xfId="15287" xr:uid="{00000000-0005-0000-0000-000063770000}"/>
    <cellStyle name="40 % - Akzent6 5 3 2 2" xfId="15288" xr:uid="{00000000-0005-0000-0000-000064770000}"/>
    <cellStyle name="40 % - Akzent6 5 3 2 2 2" xfId="38783" xr:uid="{00000000-0005-0000-0000-000065770000}"/>
    <cellStyle name="40 % - Akzent6 5 3 2 3" xfId="27962" xr:uid="{00000000-0005-0000-0000-000066770000}"/>
    <cellStyle name="40 % - Akzent6 5 3 3" xfId="15289" xr:uid="{00000000-0005-0000-0000-000067770000}"/>
    <cellStyle name="40 % - Akzent6 5 3 3 2" xfId="33383" xr:uid="{00000000-0005-0000-0000-000068770000}"/>
    <cellStyle name="40 % - Akzent6 5 3 4" xfId="22561" xr:uid="{00000000-0005-0000-0000-000069770000}"/>
    <cellStyle name="40 % - Akzent6 5 4" xfId="15290" xr:uid="{00000000-0005-0000-0000-00006A770000}"/>
    <cellStyle name="40 % - Akzent6 5 4 2" xfId="15291" xr:uid="{00000000-0005-0000-0000-00006B770000}"/>
    <cellStyle name="40 % - Akzent6 5 4 2 2" xfId="15292" xr:uid="{00000000-0005-0000-0000-00006C770000}"/>
    <cellStyle name="40 % - Akzent6 5 4 2 2 2" xfId="39441" xr:uid="{00000000-0005-0000-0000-00006D770000}"/>
    <cellStyle name="40 % - Akzent6 5 4 2 3" xfId="28620" xr:uid="{00000000-0005-0000-0000-00006E770000}"/>
    <cellStyle name="40 % - Akzent6 5 4 3" xfId="15293" xr:uid="{00000000-0005-0000-0000-00006F770000}"/>
    <cellStyle name="40 % - Akzent6 5 4 3 2" xfId="34041" xr:uid="{00000000-0005-0000-0000-000070770000}"/>
    <cellStyle name="40 % - Akzent6 5 4 4" xfId="23219" xr:uid="{00000000-0005-0000-0000-000071770000}"/>
    <cellStyle name="40 % - Akzent6 5 5" xfId="15294" xr:uid="{00000000-0005-0000-0000-000072770000}"/>
    <cellStyle name="40 % - Akzent6 5 5 2" xfId="15295" xr:uid="{00000000-0005-0000-0000-000073770000}"/>
    <cellStyle name="40 % - Akzent6 5 5 2 2" xfId="15296" xr:uid="{00000000-0005-0000-0000-000074770000}"/>
    <cellStyle name="40 % - Akzent6 5 5 2 2 2" xfId="40115" xr:uid="{00000000-0005-0000-0000-000075770000}"/>
    <cellStyle name="40 % - Akzent6 5 5 2 3" xfId="29294" xr:uid="{00000000-0005-0000-0000-000076770000}"/>
    <cellStyle name="40 % - Akzent6 5 5 3" xfId="15297" xr:uid="{00000000-0005-0000-0000-000077770000}"/>
    <cellStyle name="40 % - Akzent6 5 5 3 2" xfId="34715" xr:uid="{00000000-0005-0000-0000-000078770000}"/>
    <cellStyle name="40 % - Akzent6 5 5 4" xfId="23893" xr:uid="{00000000-0005-0000-0000-000079770000}"/>
    <cellStyle name="40 % - Akzent6 5 6" xfId="15298" xr:uid="{00000000-0005-0000-0000-00007A770000}"/>
    <cellStyle name="40 % - Akzent6 5 6 2" xfId="15299" xr:uid="{00000000-0005-0000-0000-00007B770000}"/>
    <cellStyle name="40 % - Akzent6 5 6 2 2" xfId="15300" xr:uid="{00000000-0005-0000-0000-00007C770000}"/>
    <cellStyle name="40 % - Akzent6 5 6 2 2 2" xfId="40789" xr:uid="{00000000-0005-0000-0000-00007D770000}"/>
    <cellStyle name="40 % - Akzent6 5 6 2 3" xfId="29968" xr:uid="{00000000-0005-0000-0000-00007E770000}"/>
    <cellStyle name="40 % - Akzent6 5 6 3" xfId="15301" xr:uid="{00000000-0005-0000-0000-00007F770000}"/>
    <cellStyle name="40 % - Akzent6 5 6 3 2" xfId="35389" xr:uid="{00000000-0005-0000-0000-000080770000}"/>
    <cellStyle name="40 % - Akzent6 5 6 4" xfId="24567" xr:uid="{00000000-0005-0000-0000-000081770000}"/>
    <cellStyle name="40 % - Akzent6 5 7" xfId="15302" xr:uid="{00000000-0005-0000-0000-000082770000}"/>
    <cellStyle name="40 % - Akzent6 5 7 2" xfId="15303" xr:uid="{00000000-0005-0000-0000-000083770000}"/>
    <cellStyle name="40 % - Akzent6 5 7 2 2" xfId="15304" xr:uid="{00000000-0005-0000-0000-000084770000}"/>
    <cellStyle name="40 % - Akzent6 5 7 2 2 2" xfId="41463" xr:uid="{00000000-0005-0000-0000-000085770000}"/>
    <cellStyle name="40 % - Akzent6 5 7 2 3" xfId="30642" xr:uid="{00000000-0005-0000-0000-000086770000}"/>
    <cellStyle name="40 % - Akzent6 5 7 3" xfId="15305" xr:uid="{00000000-0005-0000-0000-000087770000}"/>
    <cellStyle name="40 % - Akzent6 5 7 3 2" xfId="36063" xr:uid="{00000000-0005-0000-0000-000088770000}"/>
    <cellStyle name="40 % - Akzent6 5 7 4" xfId="25241" xr:uid="{00000000-0005-0000-0000-000089770000}"/>
    <cellStyle name="40 % - Akzent6 5 8" xfId="15306" xr:uid="{00000000-0005-0000-0000-00008A770000}"/>
    <cellStyle name="40 % - Akzent6 5 8 2" xfId="15307" xr:uid="{00000000-0005-0000-0000-00008B770000}"/>
    <cellStyle name="40 % - Akzent6 5 8 2 2" xfId="15308" xr:uid="{00000000-0005-0000-0000-00008C770000}"/>
    <cellStyle name="40 % - Akzent6 5 8 2 2 2" xfId="42137" xr:uid="{00000000-0005-0000-0000-00008D770000}"/>
    <cellStyle name="40 % - Akzent6 5 8 2 3" xfId="31316" xr:uid="{00000000-0005-0000-0000-00008E770000}"/>
    <cellStyle name="40 % - Akzent6 5 8 3" xfId="15309" xr:uid="{00000000-0005-0000-0000-00008F770000}"/>
    <cellStyle name="40 % - Akzent6 5 8 3 2" xfId="36737" xr:uid="{00000000-0005-0000-0000-000090770000}"/>
    <cellStyle name="40 % - Akzent6 5 8 4" xfId="25915" xr:uid="{00000000-0005-0000-0000-000091770000}"/>
    <cellStyle name="40 % - Akzent6 5 9" xfId="15310" xr:uid="{00000000-0005-0000-0000-000092770000}"/>
    <cellStyle name="40 % - Akzent6 5 9 2" xfId="15311" xr:uid="{00000000-0005-0000-0000-000093770000}"/>
    <cellStyle name="40 % - Akzent6 5 9 2 2" xfId="15312" xr:uid="{00000000-0005-0000-0000-000094770000}"/>
    <cellStyle name="40 % - Akzent6 5 9 2 2 2" xfId="42830" xr:uid="{00000000-0005-0000-0000-000095770000}"/>
    <cellStyle name="40 % - Akzent6 5 9 2 3" xfId="32009" xr:uid="{00000000-0005-0000-0000-000096770000}"/>
    <cellStyle name="40 % - Akzent6 5 9 3" xfId="15313" xr:uid="{00000000-0005-0000-0000-000097770000}"/>
    <cellStyle name="40 % - Akzent6 5 9 3 2" xfId="37429" xr:uid="{00000000-0005-0000-0000-000098770000}"/>
    <cellStyle name="40 % - Akzent6 5 9 4" xfId="26608" xr:uid="{00000000-0005-0000-0000-000099770000}"/>
    <cellStyle name="40 % - Akzent6 6" xfId="15314" xr:uid="{00000000-0005-0000-0000-00009A770000}"/>
    <cellStyle name="40 % - Akzent6 6 10" xfId="15315" xr:uid="{00000000-0005-0000-0000-00009B770000}"/>
    <cellStyle name="40 % - Akzent6 6 10 2" xfId="32837" xr:uid="{00000000-0005-0000-0000-00009C770000}"/>
    <cellStyle name="40 % - Akzent6 6 11" xfId="22015" xr:uid="{00000000-0005-0000-0000-00009D770000}"/>
    <cellStyle name="40 % - Akzent6 6 2" xfId="15316" xr:uid="{00000000-0005-0000-0000-00009E770000}"/>
    <cellStyle name="40 % - Akzent6 6 2 2" xfId="15317" xr:uid="{00000000-0005-0000-0000-00009F770000}"/>
    <cellStyle name="40 % - Akzent6 6 2 2 2" xfId="15318" xr:uid="{00000000-0005-0000-0000-0000A0770000}"/>
    <cellStyle name="40 % - Akzent6 6 2 2 2 2" xfId="38915" xr:uid="{00000000-0005-0000-0000-0000A1770000}"/>
    <cellStyle name="40 % - Akzent6 6 2 2 3" xfId="28094" xr:uid="{00000000-0005-0000-0000-0000A2770000}"/>
    <cellStyle name="40 % - Akzent6 6 2 3" xfId="15319" xr:uid="{00000000-0005-0000-0000-0000A3770000}"/>
    <cellStyle name="40 % - Akzent6 6 2 3 2" xfId="33515" xr:uid="{00000000-0005-0000-0000-0000A4770000}"/>
    <cellStyle name="40 % - Akzent6 6 2 4" xfId="22693" xr:uid="{00000000-0005-0000-0000-0000A5770000}"/>
    <cellStyle name="40 % - Akzent6 6 3" xfId="15320" xr:uid="{00000000-0005-0000-0000-0000A6770000}"/>
    <cellStyle name="40 % - Akzent6 6 3 2" xfId="15321" xr:uid="{00000000-0005-0000-0000-0000A7770000}"/>
    <cellStyle name="40 % - Akzent6 6 3 2 2" xfId="15322" xr:uid="{00000000-0005-0000-0000-0000A8770000}"/>
    <cellStyle name="40 % - Akzent6 6 3 2 2 2" xfId="39573" xr:uid="{00000000-0005-0000-0000-0000A9770000}"/>
    <cellStyle name="40 % - Akzent6 6 3 2 3" xfId="28752" xr:uid="{00000000-0005-0000-0000-0000AA770000}"/>
    <cellStyle name="40 % - Akzent6 6 3 3" xfId="15323" xr:uid="{00000000-0005-0000-0000-0000AB770000}"/>
    <cellStyle name="40 % - Akzent6 6 3 3 2" xfId="34173" xr:uid="{00000000-0005-0000-0000-0000AC770000}"/>
    <cellStyle name="40 % - Akzent6 6 3 4" xfId="23351" xr:uid="{00000000-0005-0000-0000-0000AD770000}"/>
    <cellStyle name="40 % - Akzent6 6 4" xfId="15324" xr:uid="{00000000-0005-0000-0000-0000AE770000}"/>
    <cellStyle name="40 % - Akzent6 6 4 2" xfId="15325" xr:uid="{00000000-0005-0000-0000-0000AF770000}"/>
    <cellStyle name="40 % - Akzent6 6 4 2 2" xfId="15326" xr:uid="{00000000-0005-0000-0000-0000B0770000}"/>
    <cellStyle name="40 % - Akzent6 6 4 2 2 2" xfId="40247" xr:uid="{00000000-0005-0000-0000-0000B1770000}"/>
    <cellStyle name="40 % - Akzent6 6 4 2 3" xfId="29426" xr:uid="{00000000-0005-0000-0000-0000B2770000}"/>
    <cellStyle name="40 % - Akzent6 6 4 3" xfId="15327" xr:uid="{00000000-0005-0000-0000-0000B3770000}"/>
    <cellStyle name="40 % - Akzent6 6 4 3 2" xfId="34847" xr:uid="{00000000-0005-0000-0000-0000B4770000}"/>
    <cellStyle name="40 % - Akzent6 6 4 4" xfId="24025" xr:uid="{00000000-0005-0000-0000-0000B5770000}"/>
    <cellStyle name="40 % - Akzent6 6 5" xfId="15328" xr:uid="{00000000-0005-0000-0000-0000B6770000}"/>
    <cellStyle name="40 % - Akzent6 6 5 2" xfId="15329" xr:uid="{00000000-0005-0000-0000-0000B7770000}"/>
    <cellStyle name="40 % - Akzent6 6 5 2 2" xfId="15330" xr:uid="{00000000-0005-0000-0000-0000B8770000}"/>
    <cellStyle name="40 % - Akzent6 6 5 2 2 2" xfId="40921" xr:uid="{00000000-0005-0000-0000-0000B9770000}"/>
    <cellStyle name="40 % - Akzent6 6 5 2 3" xfId="30100" xr:uid="{00000000-0005-0000-0000-0000BA770000}"/>
    <cellStyle name="40 % - Akzent6 6 5 3" xfId="15331" xr:uid="{00000000-0005-0000-0000-0000BB770000}"/>
    <cellStyle name="40 % - Akzent6 6 5 3 2" xfId="35521" xr:uid="{00000000-0005-0000-0000-0000BC770000}"/>
    <cellStyle name="40 % - Akzent6 6 5 4" xfId="24699" xr:uid="{00000000-0005-0000-0000-0000BD770000}"/>
    <cellStyle name="40 % - Akzent6 6 6" xfId="15332" xr:uid="{00000000-0005-0000-0000-0000BE770000}"/>
    <cellStyle name="40 % - Akzent6 6 6 2" xfId="15333" xr:uid="{00000000-0005-0000-0000-0000BF770000}"/>
    <cellStyle name="40 % - Akzent6 6 6 2 2" xfId="15334" xr:uid="{00000000-0005-0000-0000-0000C0770000}"/>
    <cellStyle name="40 % - Akzent6 6 6 2 2 2" xfId="41595" xr:uid="{00000000-0005-0000-0000-0000C1770000}"/>
    <cellStyle name="40 % - Akzent6 6 6 2 3" xfId="30774" xr:uid="{00000000-0005-0000-0000-0000C2770000}"/>
    <cellStyle name="40 % - Akzent6 6 6 3" xfId="15335" xr:uid="{00000000-0005-0000-0000-0000C3770000}"/>
    <cellStyle name="40 % - Akzent6 6 6 3 2" xfId="36195" xr:uid="{00000000-0005-0000-0000-0000C4770000}"/>
    <cellStyle name="40 % - Akzent6 6 6 4" xfId="25373" xr:uid="{00000000-0005-0000-0000-0000C5770000}"/>
    <cellStyle name="40 % - Akzent6 6 7" xfId="15336" xr:uid="{00000000-0005-0000-0000-0000C6770000}"/>
    <cellStyle name="40 % - Akzent6 6 7 2" xfId="15337" xr:uid="{00000000-0005-0000-0000-0000C7770000}"/>
    <cellStyle name="40 % - Akzent6 6 7 2 2" xfId="15338" xr:uid="{00000000-0005-0000-0000-0000C8770000}"/>
    <cellStyle name="40 % - Akzent6 6 7 2 2 2" xfId="42269" xr:uid="{00000000-0005-0000-0000-0000C9770000}"/>
    <cellStyle name="40 % - Akzent6 6 7 2 3" xfId="31448" xr:uid="{00000000-0005-0000-0000-0000CA770000}"/>
    <cellStyle name="40 % - Akzent6 6 7 3" xfId="15339" xr:uid="{00000000-0005-0000-0000-0000CB770000}"/>
    <cellStyle name="40 % - Akzent6 6 7 3 2" xfId="36869" xr:uid="{00000000-0005-0000-0000-0000CC770000}"/>
    <cellStyle name="40 % - Akzent6 6 7 4" xfId="26047" xr:uid="{00000000-0005-0000-0000-0000CD770000}"/>
    <cellStyle name="40 % - Akzent6 6 8" xfId="15340" xr:uid="{00000000-0005-0000-0000-0000CE770000}"/>
    <cellStyle name="40 % - Akzent6 6 8 2" xfId="15341" xr:uid="{00000000-0005-0000-0000-0000CF770000}"/>
    <cellStyle name="40 % - Akzent6 6 8 2 2" xfId="15342" xr:uid="{00000000-0005-0000-0000-0000D0770000}"/>
    <cellStyle name="40 % - Akzent6 6 8 2 2 2" xfId="42962" xr:uid="{00000000-0005-0000-0000-0000D1770000}"/>
    <cellStyle name="40 % - Akzent6 6 8 2 3" xfId="32141" xr:uid="{00000000-0005-0000-0000-0000D2770000}"/>
    <cellStyle name="40 % - Akzent6 6 8 3" xfId="15343" xr:uid="{00000000-0005-0000-0000-0000D3770000}"/>
    <cellStyle name="40 % - Akzent6 6 8 3 2" xfId="37561" xr:uid="{00000000-0005-0000-0000-0000D4770000}"/>
    <cellStyle name="40 % - Akzent6 6 8 4" xfId="26740" xr:uid="{00000000-0005-0000-0000-0000D5770000}"/>
    <cellStyle name="40 % - Akzent6 6 9" xfId="15344" xr:uid="{00000000-0005-0000-0000-0000D6770000}"/>
    <cellStyle name="40 % - Akzent6 6 9 2" xfId="15345" xr:uid="{00000000-0005-0000-0000-0000D7770000}"/>
    <cellStyle name="40 % - Akzent6 6 9 2 2" xfId="38237" xr:uid="{00000000-0005-0000-0000-0000D8770000}"/>
    <cellStyle name="40 % - Akzent6 6 9 3" xfId="27416" xr:uid="{00000000-0005-0000-0000-0000D9770000}"/>
    <cellStyle name="40 % - Akzent6 7" xfId="15346" xr:uid="{00000000-0005-0000-0000-0000DA770000}"/>
    <cellStyle name="40 % - Akzent6 7 10" xfId="15347" xr:uid="{00000000-0005-0000-0000-0000DB770000}"/>
    <cellStyle name="40 % - Akzent6 7 10 2" xfId="32968" xr:uid="{00000000-0005-0000-0000-0000DC770000}"/>
    <cellStyle name="40 % - Akzent6 7 11" xfId="22146" xr:uid="{00000000-0005-0000-0000-0000DD770000}"/>
    <cellStyle name="40 % - Akzent6 7 2" xfId="15348" xr:uid="{00000000-0005-0000-0000-0000DE770000}"/>
    <cellStyle name="40 % - Akzent6 7 2 2" xfId="15349" xr:uid="{00000000-0005-0000-0000-0000DF770000}"/>
    <cellStyle name="40 % - Akzent6 7 2 2 2" xfId="15350" xr:uid="{00000000-0005-0000-0000-0000E0770000}"/>
    <cellStyle name="40 % - Akzent6 7 2 2 2 2" xfId="39046" xr:uid="{00000000-0005-0000-0000-0000E1770000}"/>
    <cellStyle name="40 % - Akzent6 7 2 2 3" xfId="28225" xr:uid="{00000000-0005-0000-0000-0000E2770000}"/>
    <cellStyle name="40 % - Akzent6 7 2 3" xfId="15351" xr:uid="{00000000-0005-0000-0000-0000E3770000}"/>
    <cellStyle name="40 % - Akzent6 7 2 3 2" xfId="33646" xr:uid="{00000000-0005-0000-0000-0000E4770000}"/>
    <cellStyle name="40 % - Akzent6 7 2 4" xfId="22824" xr:uid="{00000000-0005-0000-0000-0000E5770000}"/>
    <cellStyle name="40 % - Akzent6 7 3" xfId="15352" xr:uid="{00000000-0005-0000-0000-0000E6770000}"/>
    <cellStyle name="40 % - Akzent6 7 3 2" xfId="15353" xr:uid="{00000000-0005-0000-0000-0000E7770000}"/>
    <cellStyle name="40 % - Akzent6 7 3 2 2" xfId="15354" xr:uid="{00000000-0005-0000-0000-0000E8770000}"/>
    <cellStyle name="40 % - Akzent6 7 3 2 2 2" xfId="39704" xr:uid="{00000000-0005-0000-0000-0000E9770000}"/>
    <cellStyle name="40 % - Akzent6 7 3 2 3" xfId="28883" xr:uid="{00000000-0005-0000-0000-0000EA770000}"/>
    <cellStyle name="40 % - Akzent6 7 3 3" xfId="15355" xr:uid="{00000000-0005-0000-0000-0000EB770000}"/>
    <cellStyle name="40 % - Akzent6 7 3 3 2" xfId="34304" xr:uid="{00000000-0005-0000-0000-0000EC770000}"/>
    <cellStyle name="40 % - Akzent6 7 3 4" xfId="23482" xr:uid="{00000000-0005-0000-0000-0000ED770000}"/>
    <cellStyle name="40 % - Akzent6 7 4" xfId="15356" xr:uid="{00000000-0005-0000-0000-0000EE770000}"/>
    <cellStyle name="40 % - Akzent6 7 4 2" xfId="15357" xr:uid="{00000000-0005-0000-0000-0000EF770000}"/>
    <cellStyle name="40 % - Akzent6 7 4 2 2" xfId="15358" xr:uid="{00000000-0005-0000-0000-0000F0770000}"/>
    <cellStyle name="40 % - Akzent6 7 4 2 2 2" xfId="40378" xr:uid="{00000000-0005-0000-0000-0000F1770000}"/>
    <cellStyle name="40 % - Akzent6 7 4 2 3" xfId="29557" xr:uid="{00000000-0005-0000-0000-0000F2770000}"/>
    <cellStyle name="40 % - Akzent6 7 4 3" xfId="15359" xr:uid="{00000000-0005-0000-0000-0000F3770000}"/>
    <cellStyle name="40 % - Akzent6 7 4 3 2" xfId="34978" xr:uid="{00000000-0005-0000-0000-0000F4770000}"/>
    <cellStyle name="40 % - Akzent6 7 4 4" xfId="24156" xr:uid="{00000000-0005-0000-0000-0000F5770000}"/>
    <cellStyle name="40 % - Akzent6 7 5" xfId="15360" xr:uid="{00000000-0005-0000-0000-0000F6770000}"/>
    <cellStyle name="40 % - Akzent6 7 5 2" xfId="15361" xr:uid="{00000000-0005-0000-0000-0000F7770000}"/>
    <cellStyle name="40 % - Akzent6 7 5 2 2" xfId="15362" xr:uid="{00000000-0005-0000-0000-0000F8770000}"/>
    <cellStyle name="40 % - Akzent6 7 5 2 2 2" xfId="41052" xr:uid="{00000000-0005-0000-0000-0000F9770000}"/>
    <cellStyle name="40 % - Akzent6 7 5 2 3" xfId="30231" xr:uid="{00000000-0005-0000-0000-0000FA770000}"/>
    <cellStyle name="40 % - Akzent6 7 5 3" xfId="15363" xr:uid="{00000000-0005-0000-0000-0000FB770000}"/>
    <cellStyle name="40 % - Akzent6 7 5 3 2" xfId="35652" xr:uid="{00000000-0005-0000-0000-0000FC770000}"/>
    <cellStyle name="40 % - Akzent6 7 5 4" xfId="24830" xr:uid="{00000000-0005-0000-0000-0000FD770000}"/>
    <cellStyle name="40 % - Akzent6 7 6" xfId="15364" xr:uid="{00000000-0005-0000-0000-0000FE770000}"/>
    <cellStyle name="40 % - Akzent6 7 6 2" xfId="15365" xr:uid="{00000000-0005-0000-0000-0000FF770000}"/>
    <cellStyle name="40 % - Akzent6 7 6 2 2" xfId="15366" xr:uid="{00000000-0005-0000-0000-000000780000}"/>
    <cellStyle name="40 % - Akzent6 7 6 2 2 2" xfId="41726" xr:uid="{00000000-0005-0000-0000-000001780000}"/>
    <cellStyle name="40 % - Akzent6 7 6 2 3" xfId="30905" xr:uid="{00000000-0005-0000-0000-000002780000}"/>
    <cellStyle name="40 % - Akzent6 7 6 3" xfId="15367" xr:uid="{00000000-0005-0000-0000-000003780000}"/>
    <cellStyle name="40 % - Akzent6 7 6 3 2" xfId="36326" xr:uid="{00000000-0005-0000-0000-000004780000}"/>
    <cellStyle name="40 % - Akzent6 7 6 4" xfId="25504" xr:uid="{00000000-0005-0000-0000-000005780000}"/>
    <cellStyle name="40 % - Akzent6 7 7" xfId="15368" xr:uid="{00000000-0005-0000-0000-000006780000}"/>
    <cellStyle name="40 % - Akzent6 7 7 2" xfId="15369" xr:uid="{00000000-0005-0000-0000-000007780000}"/>
    <cellStyle name="40 % - Akzent6 7 7 2 2" xfId="15370" xr:uid="{00000000-0005-0000-0000-000008780000}"/>
    <cellStyle name="40 % - Akzent6 7 7 2 2 2" xfId="42400" xr:uid="{00000000-0005-0000-0000-000009780000}"/>
    <cellStyle name="40 % - Akzent6 7 7 2 3" xfId="31579" xr:uid="{00000000-0005-0000-0000-00000A780000}"/>
    <cellStyle name="40 % - Akzent6 7 7 3" xfId="15371" xr:uid="{00000000-0005-0000-0000-00000B780000}"/>
    <cellStyle name="40 % - Akzent6 7 7 3 2" xfId="37000" xr:uid="{00000000-0005-0000-0000-00000C780000}"/>
    <cellStyle name="40 % - Akzent6 7 7 4" xfId="26178" xr:uid="{00000000-0005-0000-0000-00000D780000}"/>
    <cellStyle name="40 % - Akzent6 7 8" xfId="15372" xr:uid="{00000000-0005-0000-0000-00000E780000}"/>
    <cellStyle name="40 % - Akzent6 7 8 2" xfId="15373" xr:uid="{00000000-0005-0000-0000-00000F780000}"/>
    <cellStyle name="40 % - Akzent6 7 8 2 2" xfId="15374" xr:uid="{00000000-0005-0000-0000-000010780000}"/>
    <cellStyle name="40 % - Akzent6 7 8 2 2 2" xfId="43093" xr:uid="{00000000-0005-0000-0000-000011780000}"/>
    <cellStyle name="40 % - Akzent6 7 8 2 3" xfId="32272" xr:uid="{00000000-0005-0000-0000-000012780000}"/>
    <cellStyle name="40 % - Akzent6 7 8 3" xfId="15375" xr:uid="{00000000-0005-0000-0000-000013780000}"/>
    <cellStyle name="40 % - Akzent6 7 8 3 2" xfId="37692" xr:uid="{00000000-0005-0000-0000-000014780000}"/>
    <cellStyle name="40 % - Akzent6 7 8 4" xfId="26871" xr:uid="{00000000-0005-0000-0000-000015780000}"/>
    <cellStyle name="40 % - Akzent6 7 9" xfId="15376" xr:uid="{00000000-0005-0000-0000-000016780000}"/>
    <cellStyle name="40 % - Akzent6 7 9 2" xfId="15377" xr:uid="{00000000-0005-0000-0000-000017780000}"/>
    <cellStyle name="40 % - Akzent6 7 9 2 2" xfId="38368" xr:uid="{00000000-0005-0000-0000-000018780000}"/>
    <cellStyle name="40 % - Akzent6 7 9 3" xfId="27547" xr:uid="{00000000-0005-0000-0000-000019780000}"/>
    <cellStyle name="40 % - Akzent6 8" xfId="15378" xr:uid="{00000000-0005-0000-0000-00001A780000}"/>
    <cellStyle name="40 % - Akzent6 8 2" xfId="15379" xr:uid="{00000000-0005-0000-0000-00001B780000}"/>
    <cellStyle name="40 % - Akzent6 8 2 2" xfId="15380" xr:uid="{00000000-0005-0000-0000-00001C780000}"/>
    <cellStyle name="40 % - Akzent6 8 2 2 2" xfId="38652" xr:uid="{00000000-0005-0000-0000-00001D780000}"/>
    <cellStyle name="40 % - Akzent6 8 2 3" xfId="27831" xr:uid="{00000000-0005-0000-0000-00001E780000}"/>
    <cellStyle name="40 % - Akzent6 8 3" xfId="15381" xr:uid="{00000000-0005-0000-0000-00001F780000}"/>
    <cellStyle name="40 % - Akzent6 8 3 2" xfId="33252" xr:uid="{00000000-0005-0000-0000-000020780000}"/>
    <cellStyle name="40 % - Akzent6 8 4" xfId="22430" xr:uid="{00000000-0005-0000-0000-000021780000}"/>
    <cellStyle name="40 % - Akzent6 9" xfId="15382" xr:uid="{00000000-0005-0000-0000-000022780000}"/>
    <cellStyle name="40 % - Akzent6 9 2" xfId="15383" xr:uid="{00000000-0005-0000-0000-000023780000}"/>
    <cellStyle name="40 % - Akzent6 9 2 2" xfId="15384" xr:uid="{00000000-0005-0000-0000-000024780000}"/>
    <cellStyle name="40 % - Akzent6 9 2 2 2" xfId="39309" xr:uid="{00000000-0005-0000-0000-000025780000}"/>
    <cellStyle name="40 % - Akzent6 9 2 3" xfId="28488" xr:uid="{00000000-0005-0000-0000-000026780000}"/>
    <cellStyle name="40 % - Akzent6 9 3" xfId="15385" xr:uid="{00000000-0005-0000-0000-000027780000}"/>
    <cellStyle name="40 % - Akzent6 9 3 2" xfId="33909" xr:uid="{00000000-0005-0000-0000-000028780000}"/>
    <cellStyle name="40 % - Akzent6 9 4" xfId="23087" xr:uid="{00000000-0005-0000-0000-000029780000}"/>
    <cellStyle name="40% - Accent1" xfId="21730" builtinId="31" customBuiltin="1"/>
    <cellStyle name="40% - Accent2" xfId="21734" builtinId="35" customBuiltin="1"/>
    <cellStyle name="40% - Accent3" xfId="21738" builtinId="39" customBuiltin="1"/>
    <cellStyle name="40% - Accent4" xfId="21742" builtinId="43" customBuiltin="1"/>
    <cellStyle name="40% - Accent5" xfId="21746" builtinId="47" customBuiltin="1"/>
    <cellStyle name="40% - Accent6" xfId="21750" builtinId="51" customBuiltin="1"/>
    <cellStyle name="60% - Accent1" xfId="21731" builtinId="32" customBuiltin="1"/>
    <cellStyle name="60% - Accent2" xfId="21735" builtinId="36" customBuiltin="1"/>
    <cellStyle name="60% - Accent3" xfId="21739" builtinId="40" customBuiltin="1"/>
    <cellStyle name="60% - Accent4" xfId="21743" builtinId="44" customBuiltin="1"/>
    <cellStyle name="60% - Accent5" xfId="21747" builtinId="48" customBuiltin="1"/>
    <cellStyle name="60% - Accent6" xfId="21751" builtinId="52" customBuiltin="1"/>
    <cellStyle name="Accent1" xfId="21728" builtinId="29" customBuiltin="1"/>
    <cellStyle name="Accent2" xfId="21732" builtinId="33" customBuiltin="1"/>
    <cellStyle name="Accent3" xfId="21736" builtinId="37" customBuiltin="1"/>
    <cellStyle name="Accent4" xfId="21740" builtinId="41" customBuiltin="1"/>
    <cellStyle name="Accent5" xfId="21744" builtinId="45" customBuiltin="1"/>
    <cellStyle name="Accent6" xfId="21748" builtinId="49" customBuiltin="1"/>
    <cellStyle name="Arial, 10pt" xfId="15386" xr:uid="{00000000-0005-0000-0000-00003C780000}"/>
    <cellStyle name="Arial, 8pt" xfId="15387" xr:uid="{00000000-0005-0000-0000-00003D780000}"/>
    <cellStyle name="Arial, 9pt" xfId="15388" xr:uid="{00000000-0005-0000-0000-00003E780000}"/>
    <cellStyle name="Bad" xfId="21718" builtinId="27" customBuiltin="1"/>
    <cellStyle name="Calculation" xfId="21722" builtinId="22" customBuiltin="1"/>
    <cellStyle name="Check Cell" xfId="21724" builtinId="23" customBuiltin="1"/>
    <cellStyle name="Comma" xfId="43393" builtinId="3"/>
    <cellStyle name="Explanatory Text" xfId="21726" builtinId="53" customBuiltin="1"/>
    <cellStyle name="ganze Tabelle" xfId="15389" xr:uid="{00000000-0005-0000-0000-000043780000}"/>
    <cellStyle name="ganze Tabelle 2" xfId="15390" xr:uid="{00000000-0005-0000-0000-000044780000}"/>
    <cellStyle name="Good" xfId="21717" builtinId="26" customBuiltin="1"/>
    <cellStyle name="Heading 1" xfId="21713" builtinId="16" customBuiltin="1"/>
    <cellStyle name="Heading 2" xfId="21714" builtinId="17" customBuiltin="1"/>
    <cellStyle name="Heading 3" xfId="21715" builtinId="18" customBuiltin="1"/>
    <cellStyle name="Heading 4" xfId="21716" builtinId="19" customBuiltin="1"/>
    <cellStyle name="Hyperlink" xfId="43390" builtinId="8"/>
    <cellStyle name="Hyperlink 2" xfId="15391" xr:uid="{00000000-0005-0000-0000-00004B780000}"/>
    <cellStyle name="Hyperlink 2 2" xfId="15392" xr:uid="{00000000-0005-0000-0000-00004C780000}"/>
    <cellStyle name="Input" xfId="21720" builtinId="20" customBuiltin="1"/>
    <cellStyle name="Komma 2" xfId="15393" xr:uid="{00000000-0005-0000-0000-00004E780000}"/>
    <cellStyle name="Komma 2 2" xfId="15394" xr:uid="{00000000-0005-0000-0000-00004F780000}"/>
    <cellStyle name="Komma 2 2 2" xfId="15395" xr:uid="{00000000-0005-0000-0000-000050780000}"/>
    <cellStyle name="Komma 2 3" xfId="43383" xr:uid="{00000000-0005-0000-0000-000051780000}"/>
    <cellStyle name="Komma 3" xfId="15396" xr:uid="{00000000-0005-0000-0000-000052780000}"/>
    <cellStyle name="Komma 3 2" xfId="15397" xr:uid="{00000000-0005-0000-0000-000053780000}"/>
    <cellStyle name="Komma 3 2 2" xfId="15398" xr:uid="{00000000-0005-0000-0000-000054780000}"/>
    <cellStyle name="Komma 3 2 2 2" xfId="43362" xr:uid="{00000000-0005-0000-0000-000055780000}"/>
    <cellStyle name="Komma 3 2 3" xfId="32541" xr:uid="{00000000-0005-0000-0000-000056780000}"/>
    <cellStyle name="Komma 3 3" xfId="15399" xr:uid="{00000000-0005-0000-0000-000057780000}"/>
    <cellStyle name="Komma 3 3 2" xfId="37961" xr:uid="{00000000-0005-0000-0000-000058780000}"/>
    <cellStyle name="Komma 3 4" xfId="27140" xr:uid="{00000000-0005-0000-0000-000059780000}"/>
    <cellStyle name="Linked Cell" xfId="21723" builtinId="24" customBuiltin="1"/>
    <cellStyle name="Neutral" xfId="21719" builtinId="28" customBuiltin="1"/>
    <cellStyle name="Normal" xfId="0" builtinId="0"/>
    <cellStyle name="Notiz 2" xfId="15400" xr:uid="{00000000-0005-0000-0000-00005D780000}"/>
    <cellStyle name="Notiz 2 10" xfId="15401" xr:uid="{00000000-0005-0000-0000-00005E780000}"/>
    <cellStyle name="Notiz 2 10 2" xfId="15402" xr:uid="{00000000-0005-0000-0000-00005F780000}"/>
    <cellStyle name="Notiz 2 10 2 2" xfId="15403" xr:uid="{00000000-0005-0000-0000-000060780000}"/>
    <cellStyle name="Notiz 2 10 2 2 2" xfId="40659" xr:uid="{00000000-0005-0000-0000-000061780000}"/>
    <cellStyle name="Notiz 2 10 2 3" xfId="29838" xr:uid="{00000000-0005-0000-0000-000062780000}"/>
    <cellStyle name="Notiz 2 10 3" xfId="15404" xr:uid="{00000000-0005-0000-0000-000063780000}"/>
    <cellStyle name="Notiz 2 10 3 2" xfId="35259" xr:uid="{00000000-0005-0000-0000-000064780000}"/>
    <cellStyle name="Notiz 2 10 4" xfId="24437" xr:uid="{00000000-0005-0000-0000-000065780000}"/>
    <cellStyle name="Notiz 2 11" xfId="15405" xr:uid="{00000000-0005-0000-0000-000066780000}"/>
    <cellStyle name="Notiz 2 11 2" xfId="15406" xr:uid="{00000000-0005-0000-0000-000067780000}"/>
    <cellStyle name="Notiz 2 11 2 2" xfId="15407" xr:uid="{00000000-0005-0000-0000-000068780000}"/>
    <cellStyle name="Notiz 2 11 2 2 2" xfId="41333" xr:uid="{00000000-0005-0000-0000-000069780000}"/>
    <cellStyle name="Notiz 2 11 2 3" xfId="30512" xr:uid="{00000000-0005-0000-0000-00006A780000}"/>
    <cellStyle name="Notiz 2 11 3" xfId="15408" xr:uid="{00000000-0005-0000-0000-00006B780000}"/>
    <cellStyle name="Notiz 2 11 3 2" xfId="35933" xr:uid="{00000000-0005-0000-0000-00006C780000}"/>
    <cellStyle name="Notiz 2 11 4" xfId="25111" xr:uid="{00000000-0005-0000-0000-00006D780000}"/>
    <cellStyle name="Notiz 2 12" xfId="15409" xr:uid="{00000000-0005-0000-0000-00006E780000}"/>
    <cellStyle name="Notiz 2 12 2" xfId="15410" xr:uid="{00000000-0005-0000-0000-00006F780000}"/>
    <cellStyle name="Notiz 2 12 2 2" xfId="15411" xr:uid="{00000000-0005-0000-0000-000070780000}"/>
    <cellStyle name="Notiz 2 12 2 2 2" xfId="42007" xr:uid="{00000000-0005-0000-0000-000071780000}"/>
    <cellStyle name="Notiz 2 12 2 3" xfId="31186" xr:uid="{00000000-0005-0000-0000-000072780000}"/>
    <cellStyle name="Notiz 2 12 3" xfId="15412" xr:uid="{00000000-0005-0000-0000-000073780000}"/>
    <cellStyle name="Notiz 2 12 3 2" xfId="36607" xr:uid="{00000000-0005-0000-0000-000074780000}"/>
    <cellStyle name="Notiz 2 12 4" xfId="25785" xr:uid="{00000000-0005-0000-0000-000075780000}"/>
    <cellStyle name="Notiz 2 13" xfId="15413" xr:uid="{00000000-0005-0000-0000-000076780000}"/>
    <cellStyle name="Notiz 2 13 2" xfId="15414" xr:uid="{00000000-0005-0000-0000-000077780000}"/>
    <cellStyle name="Notiz 2 13 2 2" xfId="15415" xr:uid="{00000000-0005-0000-0000-000078780000}"/>
    <cellStyle name="Notiz 2 13 2 2 2" xfId="42700" xr:uid="{00000000-0005-0000-0000-000079780000}"/>
    <cellStyle name="Notiz 2 13 2 3" xfId="31879" xr:uid="{00000000-0005-0000-0000-00007A780000}"/>
    <cellStyle name="Notiz 2 13 3" xfId="15416" xr:uid="{00000000-0005-0000-0000-00007B780000}"/>
    <cellStyle name="Notiz 2 13 3 2" xfId="37299" xr:uid="{00000000-0005-0000-0000-00007C780000}"/>
    <cellStyle name="Notiz 2 13 4" xfId="26478" xr:uid="{00000000-0005-0000-0000-00007D780000}"/>
    <cellStyle name="Notiz 2 14" xfId="15417" xr:uid="{00000000-0005-0000-0000-00007E780000}"/>
    <cellStyle name="Notiz 2 14 2" xfId="15418" xr:uid="{00000000-0005-0000-0000-00007F780000}"/>
    <cellStyle name="Notiz 2 14 2 2" xfId="37975" xr:uid="{00000000-0005-0000-0000-000080780000}"/>
    <cellStyle name="Notiz 2 14 3" xfId="27154" xr:uid="{00000000-0005-0000-0000-000081780000}"/>
    <cellStyle name="Notiz 2 15" xfId="15419" xr:uid="{00000000-0005-0000-0000-000082780000}"/>
    <cellStyle name="Notiz 2 15 2" xfId="32575" xr:uid="{00000000-0005-0000-0000-000083780000}"/>
    <cellStyle name="Notiz 2 16" xfId="21753" xr:uid="{00000000-0005-0000-0000-000084780000}"/>
    <cellStyle name="Notiz 2 2" xfId="15420" xr:uid="{00000000-0005-0000-0000-000085780000}"/>
    <cellStyle name="Notiz 2 2 10" xfId="15421" xr:uid="{00000000-0005-0000-0000-000086780000}"/>
    <cellStyle name="Notiz 2 2 10 2" xfId="15422" xr:uid="{00000000-0005-0000-0000-000087780000}"/>
    <cellStyle name="Notiz 2 2 10 2 2" xfId="15423" xr:uid="{00000000-0005-0000-0000-000088780000}"/>
    <cellStyle name="Notiz 2 2 10 2 2 2" xfId="41366" xr:uid="{00000000-0005-0000-0000-000089780000}"/>
    <cellStyle name="Notiz 2 2 10 2 3" xfId="30545" xr:uid="{00000000-0005-0000-0000-00008A780000}"/>
    <cellStyle name="Notiz 2 2 10 3" xfId="15424" xr:uid="{00000000-0005-0000-0000-00008B780000}"/>
    <cellStyle name="Notiz 2 2 10 3 2" xfId="35966" xr:uid="{00000000-0005-0000-0000-00008C780000}"/>
    <cellStyle name="Notiz 2 2 10 4" xfId="25144" xr:uid="{00000000-0005-0000-0000-00008D780000}"/>
    <cellStyle name="Notiz 2 2 11" xfId="15425" xr:uid="{00000000-0005-0000-0000-00008E780000}"/>
    <cellStyle name="Notiz 2 2 11 2" xfId="15426" xr:uid="{00000000-0005-0000-0000-00008F780000}"/>
    <cellStyle name="Notiz 2 2 11 2 2" xfId="15427" xr:uid="{00000000-0005-0000-0000-000090780000}"/>
    <cellStyle name="Notiz 2 2 11 2 2 2" xfId="42040" xr:uid="{00000000-0005-0000-0000-000091780000}"/>
    <cellStyle name="Notiz 2 2 11 2 3" xfId="31219" xr:uid="{00000000-0005-0000-0000-000092780000}"/>
    <cellStyle name="Notiz 2 2 11 3" xfId="15428" xr:uid="{00000000-0005-0000-0000-000093780000}"/>
    <cellStyle name="Notiz 2 2 11 3 2" xfId="36640" xr:uid="{00000000-0005-0000-0000-000094780000}"/>
    <cellStyle name="Notiz 2 2 11 4" xfId="25818" xr:uid="{00000000-0005-0000-0000-000095780000}"/>
    <cellStyle name="Notiz 2 2 12" xfId="15429" xr:uid="{00000000-0005-0000-0000-000096780000}"/>
    <cellStyle name="Notiz 2 2 12 2" xfId="15430" xr:uid="{00000000-0005-0000-0000-000097780000}"/>
    <cellStyle name="Notiz 2 2 12 2 2" xfId="15431" xr:uid="{00000000-0005-0000-0000-000098780000}"/>
    <cellStyle name="Notiz 2 2 12 2 2 2" xfId="42733" xr:uid="{00000000-0005-0000-0000-000099780000}"/>
    <cellStyle name="Notiz 2 2 12 2 3" xfId="31912" xr:uid="{00000000-0005-0000-0000-00009A780000}"/>
    <cellStyle name="Notiz 2 2 12 3" xfId="15432" xr:uid="{00000000-0005-0000-0000-00009B780000}"/>
    <cellStyle name="Notiz 2 2 12 3 2" xfId="37332" xr:uid="{00000000-0005-0000-0000-00009C780000}"/>
    <cellStyle name="Notiz 2 2 12 4" xfId="26511" xr:uid="{00000000-0005-0000-0000-00009D780000}"/>
    <cellStyle name="Notiz 2 2 13" xfId="15433" xr:uid="{00000000-0005-0000-0000-00009E780000}"/>
    <cellStyle name="Notiz 2 2 13 2" xfId="15434" xr:uid="{00000000-0005-0000-0000-00009F780000}"/>
    <cellStyle name="Notiz 2 2 13 2 2" xfId="38008" xr:uid="{00000000-0005-0000-0000-0000A0780000}"/>
    <cellStyle name="Notiz 2 2 13 3" xfId="27187" xr:uid="{00000000-0005-0000-0000-0000A1780000}"/>
    <cellStyle name="Notiz 2 2 14" xfId="15435" xr:uid="{00000000-0005-0000-0000-0000A2780000}"/>
    <cellStyle name="Notiz 2 2 14 2" xfId="32608" xr:uid="{00000000-0005-0000-0000-0000A3780000}"/>
    <cellStyle name="Notiz 2 2 15" xfId="21786" xr:uid="{00000000-0005-0000-0000-0000A4780000}"/>
    <cellStyle name="Notiz 2 2 2" xfId="15436" xr:uid="{00000000-0005-0000-0000-0000A5780000}"/>
    <cellStyle name="Notiz 2 2 2 10" xfId="15437" xr:uid="{00000000-0005-0000-0000-0000A6780000}"/>
    <cellStyle name="Notiz 2 2 2 10 2" xfId="15438" xr:uid="{00000000-0005-0000-0000-0000A7780000}"/>
    <cellStyle name="Notiz 2 2 2 10 2 2" xfId="15439" xr:uid="{00000000-0005-0000-0000-0000A8780000}"/>
    <cellStyle name="Notiz 2 2 2 10 2 2 2" xfId="42105" xr:uid="{00000000-0005-0000-0000-0000A9780000}"/>
    <cellStyle name="Notiz 2 2 2 10 2 3" xfId="31284" xr:uid="{00000000-0005-0000-0000-0000AA780000}"/>
    <cellStyle name="Notiz 2 2 2 10 3" xfId="15440" xr:uid="{00000000-0005-0000-0000-0000AB780000}"/>
    <cellStyle name="Notiz 2 2 2 10 3 2" xfId="36705" xr:uid="{00000000-0005-0000-0000-0000AC780000}"/>
    <cellStyle name="Notiz 2 2 2 10 4" xfId="25883" xr:uid="{00000000-0005-0000-0000-0000AD780000}"/>
    <cellStyle name="Notiz 2 2 2 11" xfId="15441" xr:uid="{00000000-0005-0000-0000-0000AE780000}"/>
    <cellStyle name="Notiz 2 2 2 11 2" xfId="15442" xr:uid="{00000000-0005-0000-0000-0000AF780000}"/>
    <cellStyle name="Notiz 2 2 2 11 2 2" xfId="15443" xr:uid="{00000000-0005-0000-0000-0000B0780000}"/>
    <cellStyle name="Notiz 2 2 2 11 2 2 2" xfId="42798" xr:uid="{00000000-0005-0000-0000-0000B1780000}"/>
    <cellStyle name="Notiz 2 2 2 11 2 3" xfId="31977" xr:uid="{00000000-0005-0000-0000-0000B2780000}"/>
    <cellStyle name="Notiz 2 2 2 11 3" xfId="15444" xr:uid="{00000000-0005-0000-0000-0000B3780000}"/>
    <cellStyle name="Notiz 2 2 2 11 3 2" xfId="37397" xr:uid="{00000000-0005-0000-0000-0000B4780000}"/>
    <cellStyle name="Notiz 2 2 2 11 4" xfId="26576" xr:uid="{00000000-0005-0000-0000-0000B5780000}"/>
    <cellStyle name="Notiz 2 2 2 12" xfId="15445" xr:uid="{00000000-0005-0000-0000-0000B6780000}"/>
    <cellStyle name="Notiz 2 2 2 12 2" xfId="15446" xr:uid="{00000000-0005-0000-0000-0000B7780000}"/>
    <cellStyle name="Notiz 2 2 2 12 2 2" xfId="38073" xr:uid="{00000000-0005-0000-0000-0000B8780000}"/>
    <cellStyle name="Notiz 2 2 2 12 3" xfId="27252" xr:uid="{00000000-0005-0000-0000-0000B9780000}"/>
    <cellStyle name="Notiz 2 2 2 13" xfId="15447" xr:uid="{00000000-0005-0000-0000-0000BA780000}"/>
    <cellStyle name="Notiz 2 2 2 13 2" xfId="32673" xr:uid="{00000000-0005-0000-0000-0000BB780000}"/>
    <cellStyle name="Notiz 2 2 2 14" xfId="21851" xr:uid="{00000000-0005-0000-0000-0000BC780000}"/>
    <cellStyle name="Notiz 2 2 2 2" xfId="15448" xr:uid="{00000000-0005-0000-0000-0000BD780000}"/>
    <cellStyle name="Notiz 2 2 2 2 10" xfId="15449" xr:uid="{00000000-0005-0000-0000-0000BE780000}"/>
    <cellStyle name="Notiz 2 2 2 2 10 2" xfId="15450" xr:uid="{00000000-0005-0000-0000-0000BF780000}"/>
    <cellStyle name="Notiz 2 2 2 2 10 2 2" xfId="38205" xr:uid="{00000000-0005-0000-0000-0000C0780000}"/>
    <cellStyle name="Notiz 2 2 2 2 10 3" xfId="27384" xr:uid="{00000000-0005-0000-0000-0000C1780000}"/>
    <cellStyle name="Notiz 2 2 2 2 11" xfId="15451" xr:uid="{00000000-0005-0000-0000-0000C2780000}"/>
    <cellStyle name="Notiz 2 2 2 2 11 2" xfId="32805" xr:uid="{00000000-0005-0000-0000-0000C3780000}"/>
    <cellStyle name="Notiz 2 2 2 2 12" xfId="21983" xr:uid="{00000000-0005-0000-0000-0000C4780000}"/>
    <cellStyle name="Notiz 2 2 2 2 2" xfId="15452" xr:uid="{00000000-0005-0000-0000-0000C5780000}"/>
    <cellStyle name="Notiz 2 2 2 2 2 10" xfId="15453" xr:uid="{00000000-0005-0000-0000-0000C6780000}"/>
    <cellStyle name="Notiz 2 2 2 2 2 10 2" xfId="33200" xr:uid="{00000000-0005-0000-0000-0000C7780000}"/>
    <cellStyle name="Notiz 2 2 2 2 2 11" xfId="22378" xr:uid="{00000000-0005-0000-0000-0000C8780000}"/>
    <cellStyle name="Notiz 2 2 2 2 2 2" xfId="15454" xr:uid="{00000000-0005-0000-0000-0000C9780000}"/>
    <cellStyle name="Notiz 2 2 2 2 2 2 2" xfId="15455" xr:uid="{00000000-0005-0000-0000-0000CA780000}"/>
    <cellStyle name="Notiz 2 2 2 2 2 2 2 2" xfId="15456" xr:uid="{00000000-0005-0000-0000-0000CB780000}"/>
    <cellStyle name="Notiz 2 2 2 2 2 2 2 2 2" xfId="39278" xr:uid="{00000000-0005-0000-0000-0000CC780000}"/>
    <cellStyle name="Notiz 2 2 2 2 2 2 2 3" xfId="28457" xr:uid="{00000000-0005-0000-0000-0000CD780000}"/>
    <cellStyle name="Notiz 2 2 2 2 2 2 3" xfId="15457" xr:uid="{00000000-0005-0000-0000-0000CE780000}"/>
    <cellStyle name="Notiz 2 2 2 2 2 2 3 2" xfId="33878" xr:uid="{00000000-0005-0000-0000-0000CF780000}"/>
    <cellStyle name="Notiz 2 2 2 2 2 2 4" xfId="23056" xr:uid="{00000000-0005-0000-0000-0000D0780000}"/>
    <cellStyle name="Notiz 2 2 2 2 2 3" xfId="15458" xr:uid="{00000000-0005-0000-0000-0000D1780000}"/>
    <cellStyle name="Notiz 2 2 2 2 2 3 2" xfId="15459" xr:uid="{00000000-0005-0000-0000-0000D2780000}"/>
    <cellStyle name="Notiz 2 2 2 2 2 3 2 2" xfId="15460" xr:uid="{00000000-0005-0000-0000-0000D3780000}"/>
    <cellStyle name="Notiz 2 2 2 2 2 3 2 2 2" xfId="39936" xr:uid="{00000000-0005-0000-0000-0000D4780000}"/>
    <cellStyle name="Notiz 2 2 2 2 2 3 2 3" xfId="29115" xr:uid="{00000000-0005-0000-0000-0000D5780000}"/>
    <cellStyle name="Notiz 2 2 2 2 2 3 3" xfId="15461" xr:uid="{00000000-0005-0000-0000-0000D6780000}"/>
    <cellStyle name="Notiz 2 2 2 2 2 3 3 2" xfId="34536" xr:uid="{00000000-0005-0000-0000-0000D7780000}"/>
    <cellStyle name="Notiz 2 2 2 2 2 3 4" xfId="23714" xr:uid="{00000000-0005-0000-0000-0000D8780000}"/>
    <cellStyle name="Notiz 2 2 2 2 2 4" xfId="15462" xr:uid="{00000000-0005-0000-0000-0000D9780000}"/>
    <cellStyle name="Notiz 2 2 2 2 2 4 2" xfId="15463" xr:uid="{00000000-0005-0000-0000-0000DA780000}"/>
    <cellStyle name="Notiz 2 2 2 2 2 4 2 2" xfId="15464" xr:uid="{00000000-0005-0000-0000-0000DB780000}"/>
    <cellStyle name="Notiz 2 2 2 2 2 4 2 2 2" xfId="40610" xr:uid="{00000000-0005-0000-0000-0000DC780000}"/>
    <cellStyle name="Notiz 2 2 2 2 2 4 2 3" xfId="29789" xr:uid="{00000000-0005-0000-0000-0000DD780000}"/>
    <cellStyle name="Notiz 2 2 2 2 2 4 3" xfId="15465" xr:uid="{00000000-0005-0000-0000-0000DE780000}"/>
    <cellStyle name="Notiz 2 2 2 2 2 4 3 2" xfId="35210" xr:uid="{00000000-0005-0000-0000-0000DF780000}"/>
    <cellStyle name="Notiz 2 2 2 2 2 4 4" xfId="24388" xr:uid="{00000000-0005-0000-0000-0000E0780000}"/>
    <cellStyle name="Notiz 2 2 2 2 2 5" xfId="15466" xr:uid="{00000000-0005-0000-0000-0000E1780000}"/>
    <cellStyle name="Notiz 2 2 2 2 2 5 2" xfId="15467" xr:uid="{00000000-0005-0000-0000-0000E2780000}"/>
    <cellStyle name="Notiz 2 2 2 2 2 5 2 2" xfId="15468" xr:uid="{00000000-0005-0000-0000-0000E3780000}"/>
    <cellStyle name="Notiz 2 2 2 2 2 5 2 2 2" xfId="41284" xr:uid="{00000000-0005-0000-0000-0000E4780000}"/>
    <cellStyle name="Notiz 2 2 2 2 2 5 2 3" xfId="30463" xr:uid="{00000000-0005-0000-0000-0000E5780000}"/>
    <cellStyle name="Notiz 2 2 2 2 2 5 3" xfId="15469" xr:uid="{00000000-0005-0000-0000-0000E6780000}"/>
    <cellStyle name="Notiz 2 2 2 2 2 5 3 2" xfId="35884" xr:uid="{00000000-0005-0000-0000-0000E7780000}"/>
    <cellStyle name="Notiz 2 2 2 2 2 5 4" xfId="25062" xr:uid="{00000000-0005-0000-0000-0000E8780000}"/>
    <cellStyle name="Notiz 2 2 2 2 2 6" xfId="15470" xr:uid="{00000000-0005-0000-0000-0000E9780000}"/>
    <cellStyle name="Notiz 2 2 2 2 2 6 2" xfId="15471" xr:uid="{00000000-0005-0000-0000-0000EA780000}"/>
    <cellStyle name="Notiz 2 2 2 2 2 6 2 2" xfId="15472" xr:uid="{00000000-0005-0000-0000-0000EB780000}"/>
    <cellStyle name="Notiz 2 2 2 2 2 6 2 2 2" xfId="41958" xr:uid="{00000000-0005-0000-0000-0000EC780000}"/>
    <cellStyle name="Notiz 2 2 2 2 2 6 2 3" xfId="31137" xr:uid="{00000000-0005-0000-0000-0000ED780000}"/>
    <cellStyle name="Notiz 2 2 2 2 2 6 3" xfId="15473" xr:uid="{00000000-0005-0000-0000-0000EE780000}"/>
    <cellStyle name="Notiz 2 2 2 2 2 6 3 2" xfId="36558" xr:uid="{00000000-0005-0000-0000-0000EF780000}"/>
    <cellStyle name="Notiz 2 2 2 2 2 6 4" xfId="25736" xr:uid="{00000000-0005-0000-0000-0000F0780000}"/>
    <cellStyle name="Notiz 2 2 2 2 2 7" xfId="15474" xr:uid="{00000000-0005-0000-0000-0000F1780000}"/>
    <cellStyle name="Notiz 2 2 2 2 2 7 2" xfId="15475" xr:uid="{00000000-0005-0000-0000-0000F2780000}"/>
    <cellStyle name="Notiz 2 2 2 2 2 7 2 2" xfId="15476" xr:uid="{00000000-0005-0000-0000-0000F3780000}"/>
    <cellStyle name="Notiz 2 2 2 2 2 7 2 2 2" xfId="42632" xr:uid="{00000000-0005-0000-0000-0000F4780000}"/>
    <cellStyle name="Notiz 2 2 2 2 2 7 2 3" xfId="31811" xr:uid="{00000000-0005-0000-0000-0000F5780000}"/>
    <cellStyle name="Notiz 2 2 2 2 2 7 3" xfId="15477" xr:uid="{00000000-0005-0000-0000-0000F6780000}"/>
    <cellStyle name="Notiz 2 2 2 2 2 7 3 2" xfId="37232" xr:uid="{00000000-0005-0000-0000-0000F7780000}"/>
    <cellStyle name="Notiz 2 2 2 2 2 7 4" xfId="26410" xr:uid="{00000000-0005-0000-0000-0000F8780000}"/>
    <cellStyle name="Notiz 2 2 2 2 2 8" xfId="15478" xr:uid="{00000000-0005-0000-0000-0000F9780000}"/>
    <cellStyle name="Notiz 2 2 2 2 2 8 2" xfId="15479" xr:uid="{00000000-0005-0000-0000-0000FA780000}"/>
    <cellStyle name="Notiz 2 2 2 2 2 8 2 2" xfId="15480" xr:uid="{00000000-0005-0000-0000-0000FB780000}"/>
    <cellStyle name="Notiz 2 2 2 2 2 8 2 2 2" xfId="43325" xr:uid="{00000000-0005-0000-0000-0000FC780000}"/>
    <cellStyle name="Notiz 2 2 2 2 2 8 2 3" xfId="32504" xr:uid="{00000000-0005-0000-0000-0000FD780000}"/>
    <cellStyle name="Notiz 2 2 2 2 2 8 3" xfId="15481" xr:uid="{00000000-0005-0000-0000-0000FE780000}"/>
    <cellStyle name="Notiz 2 2 2 2 2 8 3 2" xfId="37924" xr:uid="{00000000-0005-0000-0000-0000FF780000}"/>
    <cellStyle name="Notiz 2 2 2 2 2 8 4" xfId="27103" xr:uid="{00000000-0005-0000-0000-000000790000}"/>
    <cellStyle name="Notiz 2 2 2 2 2 9" xfId="15482" xr:uid="{00000000-0005-0000-0000-000001790000}"/>
    <cellStyle name="Notiz 2 2 2 2 2 9 2" xfId="15483" xr:uid="{00000000-0005-0000-0000-000002790000}"/>
    <cellStyle name="Notiz 2 2 2 2 2 9 2 2" xfId="38600" xr:uid="{00000000-0005-0000-0000-000003790000}"/>
    <cellStyle name="Notiz 2 2 2 2 2 9 3" xfId="27779" xr:uid="{00000000-0005-0000-0000-000004790000}"/>
    <cellStyle name="Notiz 2 2 2 2 3" xfId="15484" xr:uid="{00000000-0005-0000-0000-000005790000}"/>
    <cellStyle name="Notiz 2 2 2 2 3 2" xfId="15485" xr:uid="{00000000-0005-0000-0000-000006790000}"/>
    <cellStyle name="Notiz 2 2 2 2 3 2 2" xfId="15486" xr:uid="{00000000-0005-0000-0000-000007790000}"/>
    <cellStyle name="Notiz 2 2 2 2 3 2 2 2" xfId="38883" xr:uid="{00000000-0005-0000-0000-000008790000}"/>
    <cellStyle name="Notiz 2 2 2 2 3 2 3" xfId="28062" xr:uid="{00000000-0005-0000-0000-000009790000}"/>
    <cellStyle name="Notiz 2 2 2 2 3 3" xfId="15487" xr:uid="{00000000-0005-0000-0000-00000A790000}"/>
    <cellStyle name="Notiz 2 2 2 2 3 3 2" xfId="33483" xr:uid="{00000000-0005-0000-0000-00000B790000}"/>
    <cellStyle name="Notiz 2 2 2 2 3 4" xfId="22661" xr:uid="{00000000-0005-0000-0000-00000C790000}"/>
    <cellStyle name="Notiz 2 2 2 2 4" xfId="15488" xr:uid="{00000000-0005-0000-0000-00000D790000}"/>
    <cellStyle name="Notiz 2 2 2 2 4 2" xfId="15489" xr:uid="{00000000-0005-0000-0000-00000E790000}"/>
    <cellStyle name="Notiz 2 2 2 2 4 2 2" xfId="15490" xr:uid="{00000000-0005-0000-0000-00000F790000}"/>
    <cellStyle name="Notiz 2 2 2 2 4 2 2 2" xfId="39541" xr:uid="{00000000-0005-0000-0000-000010790000}"/>
    <cellStyle name="Notiz 2 2 2 2 4 2 3" xfId="28720" xr:uid="{00000000-0005-0000-0000-000011790000}"/>
    <cellStyle name="Notiz 2 2 2 2 4 3" xfId="15491" xr:uid="{00000000-0005-0000-0000-000012790000}"/>
    <cellStyle name="Notiz 2 2 2 2 4 3 2" xfId="34141" xr:uid="{00000000-0005-0000-0000-000013790000}"/>
    <cellStyle name="Notiz 2 2 2 2 4 4" xfId="23319" xr:uid="{00000000-0005-0000-0000-000014790000}"/>
    <cellStyle name="Notiz 2 2 2 2 5" xfId="15492" xr:uid="{00000000-0005-0000-0000-000015790000}"/>
    <cellStyle name="Notiz 2 2 2 2 5 2" xfId="15493" xr:uid="{00000000-0005-0000-0000-000016790000}"/>
    <cellStyle name="Notiz 2 2 2 2 5 2 2" xfId="15494" xr:uid="{00000000-0005-0000-0000-000017790000}"/>
    <cellStyle name="Notiz 2 2 2 2 5 2 2 2" xfId="40215" xr:uid="{00000000-0005-0000-0000-000018790000}"/>
    <cellStyle name="Notiz 2 2 2 2 5 2 3" xfId="29394" xr:uid="{00000000-0005-0000-0000-000019790000}"/>
    <cellStyle name="Notiz 2 2 2 2 5 3" xfId="15495" xr:uid="{00000000-0005-0000-0000-00001A790000}"/>
    <cellStyle name="Notiz 2 2 2 2 5 3 2" xfId="34815" xr:uid="{00000000-0005-0000-0000-00001B790000}"/>
    <cellStyle name="Notiz 2 2 2 2 5 4" xfId="23993" xr:uid="{00000000-0005-0000-0000-00001C790000}"/>
    <cellStyle name="Notiz 2 2 2 2 6" xfId="15496" xr:uid="{00000000-0005-0000-0000-00001D790000}"/>
    <cellStyle name="Notiz 2 2 2 2 6 2" xfId="15497" xr:uid="{00000000-0005-0000-0000-00001E790000}"/>
    <cellStyle name="Notiz 2 2 2 2 6 2 2" xfId="15498" xr:uid="{00000000-0005-0000-0000-00001F790000}"/>
    <cellStyle name="Notiz 2 2 2 2 6 2 2 2" xfId="40889" xr:uid="{00000000-0005-0000-0000-000020790000}"/>
    <cellStyle name="Notiz 2 2 2 2 6 2 3" xfId="30068" xr:uid="{00000000-0005-0000-0000-000021790000}"/>
    <cellStyle name="Notiz 2 2 2 2 6 3" xfId="15499" xr:uid="{00000000-0005-0000-0000-000022790000}"/>
    <cellStyle name="Notiz 2 2 2 2 6 3 2" xfId="35489" xr:uid="{00000000-0005-0000-0000-000023790000}"/>
    <cellStyle name="Notiz 2 2 2 2 6 4" xfId="24667" xr:uid="{00000000-0005-0000-0000-000024790000}"/>
    <cellStyle name="Notiz 2 2 2 2 7" xfId="15500" xr:uid="{00000000-0005-0000-0000-000025790000}"/>
    <cellStyle name="Notiz 2 2 2 2 7 2" xfId="15501" xr:uid="{00000000-0005-0000-0000-000026790000}"/>
    <cellStyle name="Notiz 2 2 2 2 7 2 2" xfId="15502" xr:uid="{00000000-0005-0000-0000-000027790000}"/>
    <cellStyle name="Notiz 2 2 2 2 7 2 2 2" xfId="41563" xr:uid="{00000000-0005-0000-0000-000028790000}"/>
    <cellStyle name="Notiz 2 2 2 2 7 2 3" xfId="30742" xr:uid="{00000000-0005-0000-0000-000029790000}"/>
    <cellStyle name="Notiz 2 2 2 2 7 3" xfId="15503" xr:uid="{00000000-0005-0000-0000-00002A790000}"/>
    <cellStyle name="Notiz 2 2 2 2 7 3 2" xfId="36163" xr:uid="{00000000-0005-0000-0000-00002B790000}"/>
    <cellStyle name="Notiz 2 2 2 2 7 4" xfId="25341" xr:uid="{00000000-0005-0000-0000-00002C790000}"/>
    <cellStyle name="Notiz 2 2 2 2 8" xfId="15504" xr:uid="{00000000-0005-0000-0000-00002D790000}"/>
    <cellStyle name="Notiz 2 2 2 2 8 2" xfId="15505" xr:uid="{00000000-0005-0000-0000-00002E790000}"/>
    <cellStyle name="Notiz 2 2 2 2 8 2 2" xfId="15506" xr:uid="{00000000-0005-0000-0000-00002F790000}"/>
    <cellStyle name="Notiz 2 2 2 2 8 2 2 2" xfId="42237" xr:uid="{00000000-0005-0000-0000-000030790000}"/>
    <cellStyle name="Notiz 2 2 2 2 8 2 3" xfId="31416" xr:uid="{00000000-0005-0000-0000-000031790000}"/>
    <cellStyle name="Notiz 2 2 2 2 8 3" xfId="15507" xr:uid="{00000000-0005-0000-0000-000032790000}"/>
    <cellStyle name="Notiz 2 2 2 2 8 3 2" xfId="36837" xr:uid="{00000000-0005-0000-0000-000033790000}"/>
    <cellStyle name="Notiz 2 2 2 2 8 4" xfId="26015" xr:uid="{00000000-0005-0000-0000-000034790000}"/>
    <cellStyle name="Notiz 2 2 2 2 9" xfId="15508" xr:uid="{00000000-0005-0000-0000-000035790000}"/>
    <cellStyle name="Notiz 2 2 2 2 9 2" xfId="15509" xr:uid="{00000000-0005-0000-0000-000036790000}"/>
    <cellStyle name="Notiz 2 2 2 2 9 2 2" xfId="15510" xr:uid="{00000000-0005-0000-0000-000037790000}"/>
    <cellStyle name="Notiz 2 2 2 2 9 2 2 2" xfId="42930" xr:uid="{00000000-0005-0000-0000-000038790000}"/>
    <cellStyle name="Notiz 2 2 2 2 9 2 3" xfId="32109" xr:uid="{00000000-0005-0000-0000-000039790000}"/>
    <cellStyle name="Notiz 2 2 2 2 9 3" xfId="15511" xr:uid="{00000000-0005-0000-0000-00003A790000}"/>
    <cellStyle name="Notiz 2 2 2 2 9 3 2" xfId="37529" xr:uid="{00000000-0005-0000-0000-00003B790000}"/>
    <cellStyle name="Notiz 2 2 2 2 9 4" xfId="26708" xr:uid="{00000000-0005-0000-0000-00003C790000}"/>
    <cellStyle name="Notiz 2 2 2 3" xfId="15512" xr:uid="{00000000-0005-0000-0000-00003D790000}"/>
    <cellStyle name="Notiz 2 2 2 3 10" xfId="15513" xr:uid="{00000000-0005-0000-0000-00003E790000}"/>
    <cellStyle name="Notiz 2 2 2 3 10 2" xfId="32937" xr:uid="{00000000-0005-0000-0000-00003F790000}"/>
    <cellStyle name="Notiz 2 2 2 3 11" xfId="22115" xr:uid="{00000000-0005-0000-0000-000040790000}"/>
    <cellStyle name="Notiz 2 2 2 3 2" xfId="15514" xr:uid="{00000000-0005-0000-0000-000041790000}"/>
    <cellStyle name="Notiz 2 2 2 3 2 2" xfId="15515" xr:uid="{00000000-0005-0000-0000-000042790000}"/>
    <cellStyle name="Notiz 2 2 2 3 2 2 2" xfId="15516" xr:uid="{00000000-0005-0000-0000-000043790000}"/>
    <cellStyle name="Notiz 2 2 2 3 2 2 2 2" xfId="39015" xr:uid="{00000000-0005-0000-0000-000044790000}"/>
    <cellStyle name="Notiz 2 2 2 3 2 2 3" xfId="28194" xr:uid="{00000000-0005-0000-0000-000045790000}"/>
    <cellStyle name="Notiz 2 2 2 3 2 3" xfId="15517" xr:uid="{00000000-0005-0000-0000-000046790000}"/>
    <cellStyle name="Notiz 2 2 2 3 2 3 2" xfId="33615" xr:uid="{00000000-0005-0000-0000-000047790000}"/>
    <cellStyle name="Notiz 2 2 2 3 2 4" xfId="22793" xr:uid="{00000000-0005-0000-0000-000048790000}"/>
    <cellStyle name="Notiz 2 2 2 3 3" xfId="15518" xr:uid="{00000000-0005-0000-0000-000049790000}"/>
    <cellStyle name="Notiz 2 2 2 3 3 2" xfId="15519" xr:uid="{00000000-0005-0000-0000-00004A790000}"/>
    <cellStyle name="Notiz 2 2 2 3 3 2 2" xfId="15520" xr:uid="{00000000-0005-0000-0000-00004B790000}"/>
    <cellStyle name="Notiz 2 2 2 3 3 2 2 2" xfId="39673" xr:uid="{00000000-0005-0000-0000-00004C790000}"/>
    <cellStyle name="Notiz 2 2 2 3 3 2 3" xfId="28852" xr:uid="{00000000-0005-0000-0000-00004D790000}"/>
    <cellStyle name="Notiz 2 2 2 3 3 3" xfId="15521" xr:uid="{00000000-0005-0000-0000-00004E790000}"/>
    <cellStyle name="Notiz 2 2 2 3 3 3 2" xfId="34273" xr:uid="{00000000-0005-0000-0000-00004F790000}"/>
    <cellStyle name="Notiz 2 2 2 3 3 4" xfId="23451" xr:uid="{00000000-0005-0000-0000-000050790000}"/>
    <cellStyle name="Notiz 2 2 2 3 4" xfId="15522" xr:uid="{00000000-0005-0000-0000-000051790000}"/>
    <cellStyle name="Notiz 2 2 2 3 4 2" xfId="15523" xr:uid="{00000000-0005-0000-0000-000052790000}"/>
    <cellStyle name="Notiz 2 2 2 3 4 2 2" xfId="15524" xr:uid="{00000000-0005-0000-0000-000053790000}"/>
    <cellStyle name="Notiz 2 2 2 3 4 2 2 2" xfId="40347" xr:uid="{00000000-0005-0000-0000-000054790000}"/>
    <cellStyle name="Notiz 2 2 2 3 4 2 3" xfId="29526" xr:uid="{00000000-0005-0000-0000-000055790000}"/>
    <cellStyle name="Notiz 2 2 2 3 4 3" xfId="15525" xr:uid="{00000000-0005-0000-0000-000056790000}"/>
    <cellStyle name="Notiz 2 2 2 3 4 3 2" xfId="34947" xr:uid="{00000000-0005-0000-0000-000057790000}"/>
    <cellStyle name="Notiz 2 2 2 3 4 4" xfId="24125" xr:uid="{00000000-0005-0000-0000-000058790000}"/>
    <cellStyle name="Notiz 2 2 2 3 5" xfId="15526" xr:uid="{00000000-0005-0000-0000-000059790000}"/>
    <cellStyle name="Notiz 2 2 2 3 5 2" xfId="15527" xr:uid="{00000000-0005-0000-0000-00005A790000}"/>
    <cellStyle name="Notiz 2 2 2 3 5 2 2" xfId="15528" xr:uid="{00000000-0005-0000-0000-00005B790000}"/>
    <cellStyle name="Notiz 2 2 2 3 5 2 2 2" xfId="41021" xr:uid="{00000000-0005-0000-0000-00005C790000}"/>
    <cellStyle name="Notiz 2 2 2 3 5 2 3" xfId="30200" xr:uid="{00000000-0005-0000-0000-00005D790000}"/>
    <cellStyle name="Notiz 2 2 2 3 5 3" xfId="15529" xr:uid="{00000000-0005-0000-0000-00005E790000}"/>
    <cellStyle name="Notiz 2 2 2 3 5 3 2" xfId="35621" xr:uid="{00000000-0005-0000-0000-00005F790000}"/>
    <cellStyle name="Notiz 2 2 2 3 5 4" xfId="24799" xr:uid="{00000000-0005-0000-0000-000060790000}"/>
    <cellStyle name="Notiz 2 2 2 3 6" xfId="15530" xr:uid="{00000000-0005-0000-0000-000061790000}"/>
    <cellStyle name="Notiz 2 2 2 3 6 2" xfId="15531" xr:uid="{00000000-0005-0000-0000-000062790000}"/>
    <cellStyle name="Notiz 2 2 2 3 6 2 2" xfId="15532" xr:uid="{00000000-0005-0000-0000-000063790000}"/>
    <cellStyle name="Notiz 2 2 2 3 6 2 2 2" xfId="41695" xr:uid="{00000000-0005-0000-0000-000064790000}"/>
    <cellStyle name="Notiz 2 2 2 3 6 2 3" xfId="30874" xr:uid="{00000000-0005-0000-0000-000065790000}"/>
    <cellStyle name="Notiz 2 2 2 3 6 3" xfId="15533" xr:uid="{00000000-0005-0000-0000-000066790000}"/>
    <cellStyle name="Notiz 2 2 2 3 6 3 2" xfId="36295" xr:uid="{00000000-0005-0000-0000-000067790000}"/>
    <cellStyle name="Notiz 2 2 2 3 6 4" xfId="25473" xr:uid="{00000000-0005-0000-0000-000068790000}"/>
    <cellStyle name="Notiz 2 2 2 3 7" xfId="15534" xr:uid="{00000000-0005-0000-0000-000069790000}"/>
    <cellStyle name="Notiz 2 2 2 3 7 2" xfId="15535" xr:uid="{00000000-0005-0000-0000-00006A790000}"/>
    <cellStyle name="Notiz 2 2 2 3 7 2 2" xfId="15536" xr:uid="{00000000-0005-0000-0000-00006B790000}"/>
    <cellStyle name="Notiz 2 2 2 3 7 2 2 2" xfId="42369" xr:uid="{00000000-0005-0000-0000-00006C790000}"/>
    <cellStyle name="Notiz 2 2 2 3 7 2 3" xfId="31548" xr:uid="{00000000-0005-0000-0000-00006D790000}"/>
    <cellStyle name="Notiz 2 2 2 3 7 3" xfId="15537" xr:uid="{00000000-0005-0000-0000-00006E790000}"/>
    <cellStyle name="Notiz 2 2 2 3 7 3 2" xfId="36969" xr:uid="{00000000-0005-0000-0000-00006F790000}"/>
    <cellStyle name="Notiz 2 2 2 3 7 4" xfId="26147" xr:uid="{00000000-0005-0000-0000-000070790000}"/>
    <cellStyle name="Notiz 2 2 2 3 8" xfId="15538" xr:uid="{00000000-0005-0000-0000-000071790000}"/>
    <cellStyle name="Notiz 2 2 2 3 8 2" xfId="15539" xr:uid="{00000000-0005-0000-0000-000072790000}"/>
    <cellStyle name="Notiz 2 2 2 3 8 2 2" xfId="15540" xr:uid="{00000000-0005-0000-0000-000073790000}"/>
    <cellStyle name="Notiz 2 2 2 3 8 2 2 2" xfId="43062" xr:uid="{00000000-0005-0000-0000-000074790000}"/>
    <cellStyle name="Notiz 2 2 2 3 8 2 3" xfId="32241" xr:uid="{00000000-0005-0000-0000-000075790000}"/>
    <cellStyle name="Notiz 2 2 2 3 8 3" xfId="15541" xr:uid="{00000000-0005-0000-0000-000076790000}"/>
    <cellStyle name="Notiz 2 2 2 3 8 3 2" xfId="37661" xr:uid="{00000000-0005-0000-0000-000077790000}"/>
    <cellStyle name="Notiz 2 2 2 3 8 4" xfId="26840" xr:uid="{00000000-0005-0000-0000-000078790000}"/>
    <cellStyle name="Notiz 2 2 2 3 9" xfId="15542" xr:uid="{00000000-0005-0000-0000-000079790000}"/>
    <cellStyle name="Notiz 2 2 2 3 9 2" xfId="15543" xr:uid="{00000000-0005-0000-0000-00007A790000}"/>
    <cellStyle name="Notiz 2 2 2 3 9 2 2" xfId="38337" xr:uid="{00000000-0005-0000-0000-00007B790000}"/>
    <cellStyle name="Notiz 2 2 2 3 9 3" xfId="27516" xr:uid="{00000000-0005-0000-0000-00007C790000}"/>
    <cellStyle name="Notiz 2 2 2 4" xfId="15544" xr:uid="{00000000-0005-0000-0000-00007D790000}"/>
    <cellStyle name="Notiz 2 2 2 4 10" xfId="15545" xr:uid="{00000000-0005-0000-0000-00007E790000}"/>
    <cellStyle name="Notiz 2 2 2 4 10 2" xfId="33068" xr:uid="{00000000-0005-0000-0000-00007F790000}"/>
    <cellStyle name="Notiz 2 2 2 4 11" xfId="22246" xr:uid="{00000000-0005-0000-0000-000080790000}"/>
    <cellStyle name="Notiz 2 2 2 4 2" xfId="15546" xr:uid="{00000000-0005-0000-0000-000081790000}"/>
    <cellStyle name="Notiz 2 2 2 4 2 2" xfId="15547" xr:uid="{00000000-0005-0000-0000-000082790000}"/>
    <cellStyle name="Notiz 2 2 2 4 2 2 2" xfId="15548" xr:uid="{00000000-0005-0000-0000-000083790000}"/>
    <cellStyle name="Notiz 2 2 2 4 2 2 2 2" xfId="39146" xr:uid="{00000000-0005-0000-0000-000084790000}"/>
    <cellStyle name="Notiz 2 2 2 4 2 2 3" xfId="28325" xr:uid="{00000000-0005-0000-0000-000085790000}"/>
    <cellStyle name="Notiz 2 2 2 4 2 3" xfId="15549" xr:uid="{00000000-0005-0000-0000-000086790000}"/>
    <cellStyle name="Notiz 2 2 2 4 2 3 2" xfId="33746" xr:uid="{00000000-0005-0000-0000-000087790000}"/>
    <cellStyle name="Notiz 2 2 2 4 2 4" xfId="22924" xr:uid="{00000000-0005-0000-0000-000088790000}"/>
    <cellStyle name="Notiz 2 2 2 4 3" xfId="15550" xr:uid="{00000000-0005-0000-0000-000089790000}"/>
    <cellStyle name="Notiz 2 2 2 4 3 2" xfId="15551" xr:uid="{00000000-0005-0000-0000-00008A790000}"/>
    <cellStyle name="Notiz 2 2 2 4 3 2 2" xfId="15552" xr:uid="{00000000-0005-0000-0000-00008B790000}"/>
    <cellStyle name="Notiz 2 2 2 4 3 2 2 2" xfId="39804" xr:uid="{00000000-0005-0000-0000-00008C790000}"/>
    <cellStyle name="Notiz 2 2 2 4 3 2 3" xfId="28983" xr:uid="{00000000-0005-0000-0000-00008D790000}"/>
    <cellStyle name="Notiz 2 2 2 4 3 3" xfId="15553" xr:uid="{00000000-0005-0000-0000-00008E790000}"/>
    <cellStyle name="Notiz 2 2 2 4 3 3 2" xfId="34404" xr:uid="{00000000-0005-0000-0000-00008F790000}"/>
    <cellStyle name="Notiz 2 2 2 4 3 4" xfId="23582" xr:uid="{00000000-0005-0000-0000-000090790000}"/>
    <cellStyle name="Notiz 2 2 2 4 4" xfId="15554" xr:uid="{00000000-0005-0000-0000-000091790000}"/>
    <cellStyle name="Notiz 2 2 2 4 4 2" xfId="15555" xr:uid="{00000000-0005-0000-0000-000092790000}"/>
    <cellStyle name="Notiz 2 2 2 4 4 2 2" xfId="15556" xr:uid="{00000000-0005-0000-0000-000093790000}"/>
    <cellStyle name="Notiz 2 2 2 4 4 2 2 2" xfId="40478" xr:uid="{00000000-0005-0000-0000-000094790000}"/>
    <cellStyle name="Notiz 2 2 2 4 4 2 3" xfId="29657" xr:uid="{00000000-0005-0000-0000-000095790000}"/>
    <cellStyle name="Notiz 2 2 2 4 4 3" xfId="15557" xr:uid="{00000000-0005-0000-0000-000096790000}"/>
    <cellStyle name="Notiz 2 2 2 4 4 3 2" xfId="35078" xr:uid="{00000000-0005-0000-0000-000097790000}"/>
    <cellStyle name="Notiz 2 2 2 4 4 4" xfId="24256" xr:uid="{00000000-0005-0000-0000-000098790000}"/>
    <cellStyle name="Notiz 2 2 2 4 5" xfId="15558" xr:uid="{00000000-0005-0000-0000-000099790000}"/>
    <cellStyle name="Notiz 2 2 2 4 5 2" xfId="15559" xr:uid="{00000000-0005-0000-0000-00009A790000}"/>
    <cellStyle name="Notiz 2 2 2 4 5 2 2" xfId="15560" xr:uid="{00000000-0005-0000-0000-00009B790000}"/>
    <cellStyle name="Notiz 2 2 2 4 5 2 2 2" xfId="41152" xr:uid="{00000000-0005-0000-0000-00009C790000}"/>
    <cellStyle name="Notiz 2 2 2 4 5 2 3" xfId="30331" xr:uid="{00000000-0005-0000-0000-00009D790000}"/>
    <cellStyle name="Notiz 2 2 2 4 5 3" xfId="15561" xr:uid="{00000000-0005-0000-0000-00009E790000}"/>
    <cellStyle name="Notiz 2 2 2 4 5 3 2" xfId="35752" xr:uid="{00000000-0005-0000-0000-00009F790000}"/>
    <cellStyle name="Notiz 2 2 2 4 5 4" xfId="24930" xr:uid="{00000000-0005-0000-0000-0000A0790000}"/>
    <cellStyle name="Notiz 2 2 2 4 6" xfId="15562" xr:uid="{00000000-0005-0000-0000-0000A1790000}"/>
    <cellStyle name="Notiz 2 2 2 4 6 2" xfId="15563" xr:uid="{00000000-0005-0000-0000-0000A2790000}"/>
    <cellStyle name="Notiz 2 2 2 4 6 2 2" xfId="15564" xr:uid="{00000000-0005-0000-0000-0000A3790000}"/>
    <cellStyle name="Notiz 2 2 2 4 6 2 2 2" xfId="41826" xr:uid="{00000000-0005-0000-0000-0000A4790000}"/>
    <cellStyle name="Notiz 2 2 2 4 6 2 3" xfId="31005" xr:uid="{00000000-0005-0000-0000-0000A5790000}"/>
    <cellStyle name="Notiz 2 2 2 4 6 3" xfId="15565" xr:uid="{00000000-0005-0000-0000-0000A6790000}"/>
    <cellStyle name="Notiz 2 2 2 4 6 3 2" xfId="36426" xr:uid="{00000000-0005-0000-0000-0000A7790000}"/>
    <cellStyle name="Notiz 2 2 2 4 6 4" xfId="25604" xr:uid="{00000000-0005-0000-0000-0000A8790000}"/>
    <cellStyle name="Notiz 2 2 2 4 7" xfId="15566" xr:uid="{00000000-0005-0000-0000-0000A9790000}"/>
    <cellStyle name="Notiz 2 2 2 4 7 2" xfId="15567" xr:uid="{00000000-0005-0000-0000-0000AA790000}"/>
    <cellStyle name="Notiz 2 2 2 4 7 2 2" xfId="15568" xr:uid="{00000000-0005-0000-0000-0000AB790000}"/>
    <cellStyle name="Notiz 2 2 2 4 7 2 2 2" xfId="42500" xr:uid="{00000000-0005-0000-0000-0000AC790000}"/>
    <cellStyle name="Notiz 2 2 2 4 7 2 3" xfId="31679" xr:uid="{00000000-0005-0000-0000-0000AD790000}"/>
    <cellStyle name="Notiz 2 2 2 4 7 3" xfId="15569" xr:uid="{00000000-0005-0000-0000-0000AE790000}"/>
    <cellStyle name="Notiz 2 2 2 4 7 3 2" xfId="37100" xr:uid="{00000000-0005-0000-0000-0000AF790000}"/>
    <cellStyle name="Notiz 2 2 2 4 7 4" xfId="26278" xr:uid="{00000000-0005-0000-0000-0000B0790000}"/>
    <cellStyle name="Notiz 2 2 2 4 8" xfId="15570" xr:uid="{00000000-0005-0000-0000-0000B1790000}"/>
    <cellStyle name="Notiz 2 2 2 4 8 2" xfId="15571" xr:uid="{00000000-0005-0000-0000-0000B2790000}"/>
    <cellStyle name="Notiz 2 2 2 4 8 2 2" xfId="15572" xr:uid="{00000000-0005-0000-0000-0000B3790000}"/>
    <cellStyle name="Notiz 2 2 2 4 8 2 2 2" xfId="43193" xr:uid="{00000000-0005-0000-0000-0000B4790000}"/>
    <cellStyle name="Notiz 2 2 2 4 8 2 3" xfId="32372" xr:uid="{00000000-0005-0000-0000-0000B5790000}"/>
    <cellStyle name="Notiz 2 2 2 4 8 3" xfId="15573" xr:uid="{00000000-0005-0000-0000-0000B6790000}"/>
    <cellStyle name="Notiz 2 2 2 4 8 3 2" xfId="37792" xr:uid="{00000000-0005-0000-0000-0000B7790000}"/>
    <cellStyle name="Notiz 2 2 2 4 8 4" xfId="26971" xr:uid="{00000000-0005-0000-0000-0000B8790000}"/>
    <cellStyle name="Notiz 2 2 2 4 9" xfId="15574" xr:uid="{00000000-0005-0000-0000-0000B9790000}"/>
    <cellStyle name="Notiz 2 2 2 4 9 2" xfId="15575" xr:uid="{00000000-0005-0000-0000-0000BA790000}"/>
    <cellStyle name="Notiz 2 2 2 4 9 2 2" xfId="38468" xr:uid="{00000000-0005-0000-0000-0000BB790000}"/>
    <cellStyle name="Notiz 2 2 2 4 9 3" xfId="27647" xr:uid="{00000000-0005-0000-0000-0000BC790000}"/>
    <cellStyle name="Notiz 2 2 2 5" xfId="15576" xr:uid="{00000000-0005-0000-0000-0000BD790000}"/>
    <cellStyle name="Notiz 2 2 2 5 2" xfId="15577" xr:uid="{00000000-0005-0000-0000-0000BE790000}"/>
    <cellStyle name="Notiz 2 2 2 5 2 2" xfId="15578" xr:uid="{00000000-0005-0000-0000-0000BF790000}"/>
    <cellStyle name="Notiz 2 2 2 5 2 2 2" xfId="38751" xr:uid="{00000000-0005-0000-0000-0000C0790000}"/>
    <cellStyle name="Notiz 2 2 2 5 2 3" xfId="27930" xr:uid="{00000000-0005-0000-0000-0000C1790000}"/>
    <cellStyle name="Notiz 2 2 2 5 3" xfId="15579" xr:uid="{00000000-0005-0000-0000-0000C2790000}"/>
    <cellStyle name="Notiz 2 2 2 5 3 2" xfId="33351" xr:uid="{00000000-0005-0000-0000-0000C3790000}"/>
    <cellStyle name="Notiz 2 2 2 5 4" xfId="22529" xr:uid="{00000000-0005-0000-0000-0000C4790000}"/>
    <cellStyle name="Notiz 2 2 2 6" xfId="15580" xr:uid="{00000000-0005-0000-0000-0000C5790000}"/>
    <cellStyle name="Notiz 2 2 2 6 2" xfId="15581" xr:uid="{00000000-0005-0000-0000-0000C6790000}"/>
    <cellStyle name="Notiz 2 2 2 6 2 2" xfId="15582" xr:uid="{00000000-0005-0000-0000-0000C7790000}"/>
    <cellStyle name="Notiz 2 2 2 6 2 2 2" xfId="39409" xr:uid="{00000000-0005-0000-0000-0000C8790000}"/>
    <cellStyle name="Notiz 2 2 2 6 2 3" xfId="28588" xr:uid="{00000000-0005-0000-0000-0000C9790000}"/>
    <cellStyle name="Notiz 2 2 2 6 3" xfId="15583" xr:uid="{00000000-0005-0000-0000-0000CA790000}"/>
    <cellStyle name="Notiz 2 2 2 6 3 2" xfId="34009" xr:uid="{00000000-0005-0000-0000-0000CB790000}"/>
    <cellStyle name="Notiz 2 2 2 6 4" xfId="23187" xr:uid="{00000000-0005-0000-0000-0000CC790000}"/>
    <cellStyle name="Notiz 2 2 2 7" xfId="15584" xr:uid="{00000000-0005-0000-0000-0000CD790000}"/>
    <cellStyle name="Notiz 2 2 2 7 2" xfId="15585" xr:uid="{00000000-0005-0000-0000-0000CE790000}"/>
    <cellStyle name="Notiz 2 2 2 7 2 2" xfId="15586" xr:uid="{00000000-0005-0000-0000-0000CF790000}"/>
    <cellStyle name="Notiz 2 2 2 7 2 2 2" xfId="40083" xr:uid="{00000000-0005-0000-0000-0000D0790000}"/>
    <cellStyle name="Notiz 2 2 2 7 2 3" xfId="29262" xr:uid="{00000000-0005-0000-0000-0000D1790000}"/>
    <cellStyle name="Notiz 2 2 2 7 3" xfId="15587" xr:uid="{00000000-0005-0000-0000-0000D2790000}"/>
    <cellStyle name="Notiz 2 2 2 7 3 2" xfId="34683" xr:uid="{00000000-0005-0000-0000-0000D3790000}"/>
    <cellStyle name="Notiz 2 2 2 7 4" xfId="23861" xr:uid="{00000000-0005-0000-0000-0000D4790000}"/>
    <cellStyle name="Notiz 2 2 2 8" xfId="15588" xr:uid="{00000000-0005-0000-0000-0000D5790000}"/>
    <cellStyle name="Notiz 2 2 2 8 2" xfId="15589" xr:uid="{00000000-0005-0000-0000-0000D6790000}"/>
    <cellStyle name="Notiz 2 2 2 8 2 2" xfId="15590" xr:uid="{00000000-0005-0000-0000-0000D7790000}"/>
    <cellStyle name="Notiz 2 2 2 8 2 2 2" xfId="40757" xr:uid="{00000000-0005-0000-0000-0000D8790000}"/>
    <cellStyle name="Notiz 2 2 2 8 2 3" xfId="29936" xr:uid="{00000000-0005-0000-0000-0000D9790000}"/>
    <cellStyle name="Notiz 2 2 2 8 3" xfId="15591" xr:uid="{00000000-0005-0000-0000-0000DA790000}"/>
    <cellStyle name="Notiz 2 2 2 8 3 2" xfId="35357" xr:uid="{00000000-0005-0000-0000-0000DB790000}"/>
    <cellStyle name="Notiz 2 2 2 8 4" xfId="24535" xr:uid="{00000000-0005-0000-0000-0000DC790000}"/>
    <cellStyle name="Notiz 2 2 2 9" xfId="15592" xr:uid="{00000000-0005-0000-0000-0000DD790000}"/>
    <cellStyle name="Notiz 2 2 2 9 2" xfId="15593" xr:uid="{00000000-0005-0000-0000-0000DE790000}"/>
    <cellStyle name="Notiz 2 2 2 9 2 2" xfId="15594" xr:uid="{00000000-0005-0000-0000-0000DF790000}"/>
    <cellStyle name="Notiz 2 2 2 9 2 2 2" xfId="41431" xr:uid="{00000000-0005-0000-0000-0000E0790000}"/>
    <cellStyle name="Notiz 2 2 2 9 2 3" xfId="30610" xr:uid="{00000000-0005-0000-0000-0000E1790000}"/>
    <cellStyle name="Notiz 2 2 2 9 3" xfId="15595" xr:uid="{00000000-0005-0000-0000-0000E2790000}"/>
    <cellStyle name="Notiz 2 2 2 9 3 2" xfId="36031" xr:uid="{00000000-0005-0000-0000-0000E3790000}"/>
    <cellStyle name="Notiz 2 2 2 9 4" xfId="25209" xr:uid="{00000000-0005-0000-0000-0000E4790000}"/>
    <cellStyle name="Notiz 2 2 3" xfId="15596" xr:uid="{00000000-0005-0000-0000-0000E5790000}"/>
    <cellStyle name="Notiz 2 2 3 10" xfId="15597" xr:uid="{00000000-0005-0000-0000-0000E6790000}"/>
    <cellStyle name="Notiz 2 2 3 10 2" xfId="15598" xr:uid="{00000000-0005-0000-0000-0000E7790000}"/>
    <cellStyle name="Notiz 2 2 3 10 2 2" xfId="38140" xr:uid="{00000000-0005-0000-0000-0000E8790000}"/>
    <cellStyle name="Notiz 2 2 3 10 3" xfId="27319" xr:uid="{00000000-0005-0000-0000-0000E9790000}"/>
    <cellStyle name="Notiz 2 2 3 11" xfId="15599" xr:uid="{00000000-0005-0000-0000-0000EA790000}"/>
    <cellStyle name="Notiz 2 2 3 11 2" xfId="32740" xr:uid="{00000000-0005-0000-0000-0000EB790000}"/>
    <cellStyle name="Notiz 2 2 3 12" xfId="21918" xr:uid="{00000000-0005-0000-0000-0000EC790000}"/>
    <cellStyle name="Notiz 2 2 3 2" xfId="15600" xr:uid="{00000000-0005-0000-0000-0000ED790000}"/>
    <cellStyle name="Notiz 2 2 3 2 10" xfId="15601" xr:uid="{00000000-0005-0000-0000-0000EE790000}"/>
    <cellStyle name="Notiz 2 2 3 2 10 2" xfId="33135" xr:uid="{00000000-0005-0000-0000-0000EF790000}"/>
    <cellStyle name="Notiz 2 2 3 2 11" xfId="22313" xr:uid="{00000000-0005-0000-0000-0000F0790000}"/>
    <cellStyle name="Notiz 2 2 3 2 2" xfId="15602" xr:uid="{00000000-0005-0000-0000-0000F1790000}"/>
    <cellStyle name="Notiz 2 2 3 2 2 2" xfId="15603" xr:uid="{00000000-0005-0000-0000-0000F2790000}"/>
    <cellStyle name="Notiz 2 2 3 2 2 2 2" xfId="15604" xr:uid="{00000000-0005-0000-0000-0000F3790000}"/>
    <cellStyle name="Notiz 2 2 3 2 2 2 2 2" xfId="39213" xr:uid="{00000000-0005-0000-0000-0000F4790000}"/>
    <cellStyle name="Notiz 2 2 3 2 2 2 3" xfId="28392" xr:uid="{00000000-0005-0000-0000-0000F5790000}"/>
    <cellStyle name="Notiz 2 2 3 2 2 3" xfId="15605" xr:uid="{00000000-0005-0000-0000-0000F6790000}"/>
    <cellStyle name="Notiz 2 2 3 2 2 3 2" xfId="33813" xr:uid="{00000000-0005-0000-0000-0000F7790000}"/>
    <cellStyle name="Notiz 2 2 3 2 2 4" xfId="22991" xr:uid="{00000000-0005-0000-0000-0000F8790000}"/>
    <cellStyle name="Notiz 2 2 3 2 3" xfId="15606" xr:uid="{00000000-0005-0000-0000-0000F9790000}"/>
    <cellStyle name="Notiz 2 2 3 2 3 2" xfId="15607" xr:uid="{00000000-0005-0000-0000-0000FA790000}"/>
    <cellStyle name="Notiz 2 2 3 2 3 2 2" xfId="15608" xr:uid="{00000000-0005-0000-0000-0000FB790000}"/>
    <cellStyle name="Notiz 2 2 3 2 3 2 2 2" xfId="39871" xr:uid="{00000000-0005-0000-0000-0000FC790000}"/>
    <cellStyle name="Notiz 2 2 3 2 3 2 3" xfId="29050" xr:uid="{00000000-0005-0000-0000-0000FD790000}"/>
    <cellStyle name="Notiz 2 2 3 2 3 3" xfId="15609" xr:uid="{00000000-0005-0000-0000-0000FE790000}"/>
    <cellStyle name="Notiz 2 2 3 2 3 3 2" xfId="34471" xr:uid="{00000000-0005-0000-0000-0000FF790000}"/>
    <cellStyle name="Notiz 2 2 3 2 3 4" xfId="23649" xr:uid="{00000000-0005-0000-0000-0000007A0000}"/>
    <cellStyle name="Notiz 2 2 3 2 4" xfId="15610" xr:uid="{00000000-0005-0000-0000-0000017A0000}"/>
    <cellStyle name="Notiz 2 2 3 2 4 2" xfId="15611" xr:uid="{00000000-0005-0000-0000-0000027A0000}"/>
    <cellStyle name="Notiz 2 2 3 2 4 2 2" xfId="15612" xr:uid="{00000000-0005-0000-0000-0000037A0000}"/>
    <cellStyle name="Notiz 2 2 3 2 4 2 2 2" xfId="40545" xr:uid="{00000000-0005-0000-0000-0000047A0000}"/>
    <cellStyle name="Notiz 2 2 3 2 4 2 3" xfId="29724" xr:uid="{00000000-0005-0000-0000-0000057A0000}"/>
    <cellStyle name="Notiz 2 2 3 2 4 3" xfId="15613" xr:uid="{00000000-0005-0000-0000-0000067A0000}"/>
    <cellStyle name="Notiz 2 2 3 2 4 3 2" xfId="35145" xr:uid="{00000000-0005-0000-0000-0000077A0000}"/>
    <cellStyle name="Notiz 2 2 3 2 4 4" xfId="24323" xr:uid="{00000000-0005-0000-0000-0000087A0000}"/>
    <cellStyle name="Notiz 2 2 3 2 5" xfId="15614" xr:uid="{00000000-0005-0000-0000-0000097A0000}"/>
    <cellStyle name="Notiz 2 2 3 2 5 2" xfId="15615" xr:uid="{00000000-0005-0000-0000-00000A7A0000}"/>
    <cellStyle name="Notiz 2 2 3 2 5 2 2" xfId="15616" xr:uid="{00000000-0005-0000-0000-00000B7A0000}"/>
    <cellStyle name="Notiz 2 2 3 2 5 2 2 2" xfId="41219" xr:uid="{00000000-0005-0000-0000-00000C7A0000}"/>
    <cellStyle name="Notiz 2 2 3 2 5 2 3" xfId="30398" xr:uid="{00000000-0005-0000-0000-00000D7A0000}"/>
    <cellStyle name="Notiz 2 2 3 2 5 3" xfId="15617" xr:uid="{00000000-0005-0000-0000-00000E7A0000}"/>
    <cellStyle name="Notiz 2 2 3 2 5 3 2" xfId="35819" xr:uid="{00000000-0005-0000-0000-00000F7A0000}"/>
    <cellStyle name="Notiz 2 2 3 2 5 4" xfId="24997" xr:uid="{00000000-0005-0000-0000-0000107A0000}"/>
    <cellStyle name="Notiz 2 2 3 2 6" xfId="15618" xr:uid="{00000000-0005-0000-0000-0000117A0000}"/>
    <cellStyle name="Notiz 2 2 3 2 6 2" xfId="15619" xr:uid="{00000000-0005-0000-0000-0000127A0000}"/>
    <cellStyle name="Notiz 2 2 3 2 6 2 2" xfId="15620" xr:uid="{00000000-0005-0000-0000-0000137A0000}"/>
    <cellStyle name="Notiz 2 2 3 2 6 2 2 2" xfId="41893" xr:uid="{00000000-0005-0000-0000-0000147A0000}"/>
    <cellStyle name="Notiz 2 2 3 2 6 2 3" xfId="31072" xr:uid="{00000000-0005-0000-0000-0000157A0000}"/>
    <cellStyle name="Notiz 2 2 3 2 6 3" xfId="15621" xr:uid="{00000000-0005-0000-0000-0000167A0000}"/>
    <cellStyle name="Notiz 2 2 3 2 6 3 2" xfId="36493" xr:uid="{00000000-0005-0000-0000-0000177A0000}"/>
    <cellStyle name="Notiz 2 2 3 2 6 4" xfId="25671" xr:uid="{00000000-0005-0000-0000-0000187A0000}"/>
    <cellStyle name="Notiz 2 2 3 2 7" xfId="15622" xr:uid="{00000000-0005-0000-0000-0000197A0000}"/>
    <cellStyle name="Notiz 2 2 3 2 7 2" xfId="15623" xr:uid="{00000000-0005-0000-0000-00001A7A0000}"/>
    <cellStyle name="Notiz 2 2 3 2 7 2 2" xfId="15624" xr:uid="{00000000-0005-0000-0000-00001B7A0000}"/>
    <cellStyle name="Notiz 2 2 3 2 7 2 2 2" xfId="42567" xr:uid="{00000000-0005-0000-0000-00001C7A0000}"/>
    <cellStyle name="Notiz 2 2 3 2 7 2 3" xfId="31746" xr:uid="{00000000-0005-0000-0000-00001D7A0000}"/>
    <cellStyle name="Notiz 2 2 3 2 7 3" xfId="15625" xr:uid="{00000000-0005-0000-0000-00001E7A0000}"/>
    <cellStyle name="Notiz 2 2 3 2 7 3 2" xfId="37167" xr:uid="{00000000-0005-0000-0000-00001F7A0000}"/>
    <cellStyle name="Notiz 2 2 3 2 7 4" xfId="26345" xr:uid="{00000000-0005-0000-0000-0000207A0000}"/>
    <cellStyle name="Notiz 2 2 3 2 8" xfId="15626" xr:uid="{00000000-0005-0000-0000-0000217A0000}"/>
    <cellStyle name="Notiz 2 2 3 2 8 2" xfId="15627" xr:uid="{00000000-0005-0000-0000-0000227A0000}"/>
    <cellStyle name="Notiz 2 2 3 2 8 2 2" xfId="15628" xr:uid="{00000000-0005-0000-0000-0000237A0000}"/>
    <cellStyle name="Notiz 2 2 3 2 8 2 2 2" xfId="43260" xr:uid="{00000000-0005-0000-0000-0000247A0000}"/>
    <cellStyle name="Notiz 2 2 3 2 8 2 3" xfId="32439" xr:uid="{00000000-0005-0000-0000-0000257A0000}"/>
    <cellStyle name="Notiz 2 2 3 2 8 3" xfId="15629" xr:uid="{00000000-0005-0000-0000-0000267A0000}"/>
    <cellStyle name="Notiz 2 2 3 2 8 3 2" xfId="37859" xr:uid="{00000000-0005-0000-0000-0000277A0000}"/>
    <cellStyle name="Notiz 2 2 3 2 8 4" xfId="27038" xr:uid="{00000000-0005-0000-0000-0000287A0000}"/>
    <cellStyle name="Notiz 2 2 3 2 9" xfId="15630" xr:uid="{00000000-0005-0000-0000-0000297A0000}"/>
    <cellStyle name="Notiz 2 2 3 2 9 2" xfId="15631" xr:uid="{00000000-0005-0000-0000-00002A7A0000}"/>
    <cellStyle name="Notiz 2 2 3 2 9 2 2" xfId="38535" xr:uid="{00000000-0005-0000-0000-00002B7A0000}"/>
    <cellStyle name="Notiz 2 2 3 2 9 3" xfId="27714" xr:uid="{00000000-0005-0000-0000-00002C7A0000}"/>
    <cellStyle name="Notiz 2 2 3 3" xfId="15632" xr:uid="{00000000-0005-0000-0000-00002D7A0000}"/>
    <cellStyle name="Notiz 2 2 3 3 2" xfId="15633" xr:uid="{00000000-0005-0000-0000-00002E7A0000}"/>
    <cellStyle name="Notiz 2 2 3 3 2 2" xfId="15634" xr:uid="{00000000-0005-0000-0000-00002F7A0000}"/>
    <cellStyle name="Notiz 2 2 3 3 2 2 2" xfId="38818" xr:uid="{00000000-0005-0000-0000-0000307A0000}"/>
    <cellStyle name="Notiz 2 2 3 3 2 3" xfId="27997" xr:uid="{00000000-0005-0000-0000-0000317A0000}"/>
    <cellStyle name="Notiz 2 2 3 3 3" xfId="15635" xr:uid="{00000000-0005-0000-0000-0000327A0000}"/>
    <cellStyle name="Notiz 2 2 3 3 3 2" xfId="33418" xr:uid="{00000000-0005-0000-0000-0000337A0000}"/>
    <cellStyle name="Notiz 2 2 3 3 4" xfId="22596" xr:uid="{00000000-0005-0000-0000-0000347A0000}"/>
    <cellStyle name="Notiz 2 2 3 4" xfId="15636" xr:uid="{00000000-0005-0000-0000-0000357A0000}"/>
    <cellStyle name="Notiz 2 2 3 4 2" xfId="15637" xr:uid="{00000000-0005-0000-0000-0000367A0000}"/>
    <cellStyle name="Notiz 2 2 3 4 2 2" xfId="15638" xr:uid="{00000000-0005-0000-0000-0000377A0000}"/>
    <cellStyle name="Notiz 2 2 3 4 2 2 2" xfId="39476" xr:uid="{00000000-0005-0000-0000-0000387A0000}"/>
    <cellStyle name="Notiz 2 2 3 4 2 3" xfId="28655" xr:uid="{00000000-0005-0000-0000-0000397A0000}"/>
    <cellStyle name="Notiz 2 2 3 4 3" xfId="15639" xr:uid="{00000000-0005-0000-0000-00003A7A0000}"/>
    <cellStyle name="Notiz 2 2 3 4 3 2" xfId="34076" xr:uid="{00000000-0005-0000-0000-00003B7A0000}"/>
    <cellStyle name="Notiz 2 2 3 4 4" xfId="23254" xr:uid="{00000000-0005-0000-0000-00003C7A0000}"/>
    <cellStyle name="Notiz 2 2 3 5" xfId="15640" xr:uid="{00000000-0005-0000-0000-00003D7A0000}"/>
    <cellStyle name="Notiz 2 2 3 5 2" xfId="15641" xr:uid="{00000000-0005-0000-0000-00003E7A0000}"/>
    <cellStyle name="Notiz 2 2 3 5 2 2" xfId="15642" xr:uid="{00000000-0005-0000-0000-00003F7A0000}"/>
    <cellStyle name="Notiz 2 2 3 5 2 2 2" xfId="40150" xr:uid="{00000000-0005-0000-0000-0000407A0000}"/>
    <cellStyle name="Notiz 2 2 3 5 2 3" xfId="29329" xr:uid="{00000000-0005-0000-0000-0000417A0000}"/>
    <cellStyle name="Notiz 2 2 3 5 3" xfId="15643" xr:uid="{00000000-0005-0000-0000-0000427A0000}"/>
    <cellStyle name="Notiz 2 2 3 5 3 2" xfId="34750" xr:uid="{00000000-0005-0000-0000-0000437A0000}"/>
    <cellStyle name="Notiz 2 2 3 5 4" xfId="23928" xr:uid="{00000000-0005-0000-0000-0000447A0000}"/>
    <cellStyle name="Notiz 2 2 3 6" xfId="15644" xr:uid="{00000000-0005-0000-0000-0000457A0000}"/>
    <cellStyle name="Notiz 2 2 3 6 2" xfId="15645" xr:uid="{00000000-0005-0000-0000-0000467A0000}"/>
    <cellStyle name="Notiz 2 2 3 6 2 2" xfId="15646" xr:uid="{00000000-0005-0000-0000-0000477A0000}"/>
    <cellStyle name="Notiz 2 2 3 6 2 2 2" xfId="40824" xr:uid="{00000000-0005-0000-0000-0000487A0000}"/>
    <cellStyle name="Notiz 2 2 3 6 2 3" xfId="30003" xr:uid="{00000000-0005-0000-0000-0000497A0000}"/>
    <cellStyle name="Notiz 2 2 3 6 3" xfId="15647" xr:uid="{00000000-0005-0000-0000-00004A7A0000}"/>
    <cellStyle name="Notiz 2 2 3 6 3 2" xfId="35424" xr:uid="{00000000-0005-0000-0000-00004B7A0000}"/>
    <cellStyle name="Notiz 2 2 3 6 4" xfId="24602" xr:uid="{00000000-0005-0000-0000-00004C7A0000}"/>
    <cellStyle name="Notiz 2 2 3 7" xfId="15648" xr:uid="{00000000-0005-0000-0000-00004D7A0000}"/>
    <cellStyle name="Notiz 2 2 3 7 2" xfId="15649" xr:uid="{00000000-0005-0000-0000-00004E7A0000}"/>
    <cellStyle name="Notiz 2 2 3 7 2 2" xfId="15650" xr:uid="{00000000-0005-0000-0000-00004F7A0000}"/>
    <cellStyle name="Notiz 2 2 3 7 2 2 2" xfId="41498" xr:uid="{00000000-0005-0000-0000-0000507A0000}"/>
    <cellStyle name="Notiz 2 2 3 7 2 3" xfId="30677" xr:uid="{00000000-0005-0000-0000-0000517A0000}"/>
    <cellStyle name="Notiz 2 2 3 7 3" xfId="15651" xr:uid="{00000000-0005-0000-0000-0000527A0000}"/>
    <cellStyle name="Notiz 2 2 3 7 3 2" xfId="36098" xr:uid="{00000000-0005-0000-0000-0000537A0000}"/>
    <cellStyle name="Notiz 2 2 3 7 4" xfId="25276" xr:uid="{00000000-0005-0000-0000-0000547A0000}"/>
    <cellStyle name="Notiz 2 2 3 8" xfId="15652" xr:uid="{00000000-0005-0000-0000-0000557A0000}"/>
    <cellStyle name="Notiz 2 2 3 8 2" xfId="15653" xr:uid="{00000000-0005-0000-0000-0000567A0000}"/>
    <cellStyle name="Notiz 2 2 3 8 2 2" xfId="15654" xr:uid="{00000000-0005-0000-0000-0000577A0000}"/>
    <cellStyle name="Notiz 2 2 3 8 2 2 2" xfId="42172" xr:uid="{00000000-0005-0000-0000-0000587A0000}"/>
    <cellStyle name="Notiz 2 2 3 8 2 3" xfId="31351" xr:uid="{00000000-0005-0000-0000-0000597A0000}"/>
    <cellStyle name="Notiz 2 2 3 8 3" xfId="15655" xr:uid="{00000000-0005-0000-0000-00005A7A0000}"/>
    <cellStyle name="Notiz 2 2 3 8 3 2" xfId="36772" xr:uid="{00000000-0005-0000-0000-00005B7A0000}"/>
    <cellStyle name="Notiz 2 2 3 8 4" xfId="25950" xr:uid="{00000000-0005-0000-0000-00005C7A0000}"/>
    <cellStyle name="Notiz 2 2 3 9" xfId="15656" xr:uid="{00000000-0005-0000-0000-00005D7A0000}"/>
    <cellStyle name="Notiz 2 2 3 9 2" xfId="15657" xr:uid="{00000000-0005-0000-0000-00005E7A0000}"/>
    <cellStyle name="Notiz 2 2 3 9 2 2" xfId="15658" xr:uid="{00000000-0005-0000-0000-00005F7A0000}"/>
    <cellStyle name="Notiz 2 2 3 9 2 2 2" xfId="42865" xr:uid="{00000000-0005-0000-0000-0000607A0000}"/>
    <cellStyle name="Notiz 2 2 3 9 2 3" xfId="32044" xr:uid="{00000000-0005-0000-0000-0000617A0000}"/>
    <cellStyle name="Notiz 2 2 3 9 3" xfId="15659" xr:uid="{00000000-0005-0000-0000-0000627A0000}"/>
    <cellStyle name="Notiz 2 2 3 9 3 2" xfId="37464" xr:uid="{00000000-0005-0000-0000-0000637A0000}"/>
    <cellStyle name="Notiz 2 2 3 9 4" xfId="26643" xr:uid="{00000000-0005-0000-0000-0000647A0000}"/>
    <cellStyle name="Notiz 2 2 4" xfId="15660" xr:uid="{00000000-0005-0000-0000-0000657A0000}"/>
    <cellStyle name="Notiz 2 2 4 10" xfId="15661" xr:uid="{00000000-0005-0000-0000-0000667A0000}"/>
    <cellStyle name="Notiz 2 2 4 10 2" xfId="32872" xr:uid="{00000000-0005-0000-0000-0000677A0000}"/>
    <cellStyle name="Notiz 2 2 4 11" xfId="22050" xr:uid="{00000000-0005-0000-0000-0000687A0000}"/>
    <cellStyle name="Notiz 2 2 4 2" xfId="15662" xr:uid="{00000000-0005-0000-0000-0000697A0000}"/>
    <cellStyle name="Notiz 2 2 4 2 2" xfId="15663" xr:uid="{00000000-0005-0000-0000-00006A7A0000}"/>
    <cellStyle name="Notiz 2 2 4 2 2 2" xfId="15664" xr:uid="{00000000-0005-0000-0000-00006B7A0000}"/>
    <cellStyle name="Notiz 2 2 4 2 2 2 2" xfId="38950" xr:uid="{00000000-0005-0000-0000-00006C7A0000}"/>
    <cellStyle name="Notiz 2 2 4 2 2 3" xfId="28129" xr:uid="{00000000-0005-0000-0000-00006D7A0000}"/>
    <cellStyle name="Notiz 2 2 4 2 3" xfId="15665" xr:uid="{00000000-0005-0000-0000-00006E7A0000}"/>
    <cellStyle name="Notiz 2 2 4 2 3 2" xfId="33550" xr:uid="{00000000-0005-0000-0000-00006F7A0000}"/>
    <cellStyle name="Notiz 2 2 4 2 4" xfId="22728" xr:uid="{00000000-0005-0000-0000-0000707A0000}"/>
    <cellStyle name="Notiz 2 2 4 3" xfId="15666" xr:uid="{00000000-0005-0000-0000-0000717A0000}"/>
    <cellStyle name="Notiz 2 2 4 3 2" xfId="15667" xr:uid="{00000000-0005-0000-0000-0000727A0000}"/>
    <cellStyle name="Notiz 2 2 4 3 2 2" xfId="15668" xr:uid="{00000000-0005-0000-0000-0000737A0000}"/>
    <cellStyle name="Notiz 2 2 4 3 2 2 2" xfId="39608" xr:uid="{00000000-0005-0000-0000-0000747A0000}"/>
    <cellStyle name="Notiz 2 2 4 3 2 3" xfId="28787" xr:uid="{00000000-0005-0000-0000-0000757A0000}"/>
    <cellStyle name="Notiz 2 2 4 3 3" xfId="15669" xr:uid="{00000000-0005-0000-0000-0000767A0000}"/>
    <cellStyle name="Notiz 2 2 4 3 3 2" xfId="34208" xr:uid="{00000000-0005-0000-0000-0000777A0000}"/>
    <cellStyle name="Notiz 2 2 4 3 4" xfId="23386" xr:uid="{00000000-0005-0000-0000-0000787A0000}"/>
    <cellStyle name="Notiz 2 2 4 4" xfId="15670" xr:uid="{00000000-0005-0000-0000-0000797A0000}"/>
    <cellStyle name="Notiz 2 2 4 4 2" xfId="15671" xr:uid="{00000000-0005-0000-0000-00007A7A0000}"/>
    <cellStyle name="Notiz 2 2 4 4 2 2" xfId="15672" xr:uid="{00000000-0005-0000-0000-00007B7A0000}"/>
    <cellStyle name="Notiz 2 2 4 4 2 2 2" xfId="40282" xr:uid="{00000000-0005-0000-0000-00007C7A0000}"/>
    <cellStyle name="Notiz 2 2 4 4 2 3" xfId="29461" xr:uid="{00000000-0005-0000-0000-00007D7A0000}"/>
    <cellStyle name="Notiz 2 2 4 4 3" xfId="15673" xr:uid="{00000000-0005-0000-0000-00007E7A0000}"/>
    <cellStyle name="Notiz 2 2 4 4 3 2" xfId="34882" xr:uid="{00000000-0005-0000-0000-00007F7A0000}"/>
    <cellStyle name="Notiz 2 2 4 4 4" xfId="24060" xr:uid="{00000000-0005-0000-0000-0000807A0000}"/>
    <cellStyle name="Notiz 2 2 4 5" xfId="15674" xr:uid="{00000000-0005-0000-0000-0000817A0000}"/>
    <cellStyle name="Notiz 2 2 4 5 2" xfId="15675" xr:uid="{00000000-0005-0000-0000-0000827A0000}"/>
    <cellStyle name="Notiz 2 2 4 5 2 2" xfId="15676" xr:uid="{00000000-0005-0000-0000-0000837A0000}"/>
    <cellStyle name="Notiz 2 2 4 5 2 2 2" xfId="40956" xr:uid="{00000000-0005-0000-0000-0000847A0000}"/>
    <cellStyle name="Notiz 2 2 4 5 2 3" xfId="30135" xr:uid="{00000000-0005-0000-0000-0000857A0000}"/>
    <cellStyle name="Notiz 2 2 4 5 3" xfId="15677" xr:uid="{00000000-0005-0000-0000-0000867A0000}"/>
    <cellStyle name="Notiz 2 2 4 5 3 2" xfId="35556" xr:uid="{00000000-0005-0000-0000-0000877A0000}"/>
    <cellStyle name="Notiz 2 2 4 5 4" xfId="24734" xr:uid="{00000000-0005-0000-0000-0000887A0000}"/>
    <cellStyle name="Notiz 2 2 4 6" xfId="15678" xr:uid="{00000000-0005-0000-0000-0000897A0000}"/>
    <cellStyle name="Notiz 2 2 4 6 2" xfId="15679" xr:uid="{00000000-0005-0000-0000-00008A7A0000}"/>
    <cellStyle name="Notiz 2 2 4 6 2 2" xfId="15680" xr:uid="{00000000-0005-0000-0000-00008B7A0000}"/>
    <cellStyle name="Notiz 2 2 4 6 2 2 2" xfId="41630" xr:uid="{00000000-0005-0000-0000-00008C7A0000}"/>
    <cellStyle name="Notiz 2 2 4 6 2 3" xfId="30809" xr:uid="{00000000-0005-0000-0000-00008D7A0000}"/>
    <cellStyle name="Notiz 2 2 4 6 3" xfId="15681" xr:uid="{00000000-0005-0000-0000-00008E7A0000}"/>
    <cellStyle name="Notiz 2 2 4 6 3 2" xfId="36230" xr:uid="{00000000-0005-0000-0000-00008F7A0000}"/>
    <cellStyle name="Notiz 2 2 4 6 4" xfId="25408" xr:uid="{00000000-0005-0000-0000-0000907A0000}"/>
    <cellStyle name="Notiz 2 2 4 7" xfId="15682" xr:uid="{00000000-0005-0000-0000-0000917A0000}"/>
    <cellStyle name="Notiz 2 2 4 7 2" xfId="15683" xr:uid="{00000000-0005-0000-0000-0000927A0000}"/>
    <cellStyle name="Notiz 2 2 4 7 2 2" xfId="15684" xr:uid="{00000000-0005-0000-0000-0000937A0000}"/>
    <cellStyle name="Notiz 2 2 4 7 2 2 2" xfId="42304" xr:uid="{00000000-0005-0000-0000-0000947A0000}"/>
    <cellStyle name="Notiz 2 2 4 7 2 3" xfId="31483" xr:uid="{00000000-0005-0000-0000-0000957A0000}"/>
    <cellStyle name="Notiz 2 2 4 7 3" xfId="15685" xr:uid="{00000000-0005-0000-0000-0000967A0000}"/>
    <cellStyle name="Notiz 2 2 4 7 3 2" xfId="36904" xr:uid="{00000000-0005-0000-0000-0000977A0000}"/>
    <cellStyle name="Notiz 2 2 4 7 4" xfId="26082" xr:uid="{00000000-0005-0000-0000-0000987A0000}"/>
    <cellStyle name="Notiz 2 2 4 8" xfId="15686" xr:uid="{00000000-0005-0000-0000-0000997A0000}"/>
    <cellStyle name="Notiz 2 2 4 8 2" xfId="15687" xr:uid="{00000000-0005-0000-0000-00009A7A0000}"/>
    <cellStyle name="Notiz 2 2 4 8 2 2" xfId="15688" xr:uid="{00000000-0005-0000-0000-00009B7A0000}"/>
    <cellStyle name="Notiz 2 2 4 8 2 2 2" xfId="42997" xr:uid="{00000000-0005-0000-0000-00009C7A0000}"/>
    <cellStyle name="Notiz 2 2 4 8 2 3" xfId="32176" xr:uid="{00000000-0005-0000-0000-00009D7A0000}"/>
    <cellStyle name="Notiz 2 2 4 8 3" xfId="15689" xr:uid="{00000000-0005-0000-0000-00009E7A0000}"/>
    <cellStyle name="Notiz 2 2 4 8 3 2" xfId="37596" xr:uid="{00000000-0005-0000-0000-00009F7A0000}"/>
    <cellStyle name="Notiz 2 2 4 8 4" xfId="26775" xr:uid="{00000000-0005-0000-0000-0000A07A0000}"/>
    <cellStyle name="Notiz 2 2 4 9" xfId="15690" xr:uid="{00000000-0005-0000-0000-0000A17A0000}"/>
    <cellStyle name="Notiz 2 2 4 9 2" xfId="15691" xr:uid="{00000000-0005-0000-0000-0000A27A0000}"/>
    <cellStyle name="Notiz 2 2 4 9 2 2" xfId="38272" xr:uid="{00000000-0005-0000-0000-0000A37A0000}"/>
    <cellStyle name="Notiz 2 2 4 9 3" xfId="27451" xr:uid="{00000000-0005-0000-0000-0000A47A0000}"/>
    <cellStyle name="Notiz 2 2 5" xfId="15692" xr:uid="{00000000-0005-0000-0000-0000A57A0000}"/>
    <cellStyle name="Notiz 2 2 5 10" xfId="15693" xr:uid="{00000000-0005-0000-0000-0000A67A0000}"/>
    <cellStyle name="Notiz 2 2 5 10 2" xfId="33003" xr:uid="{00000000-0005-0000-0000-0000A77A0000}"/>
    <cellStyle name="Notiz 2 2 5 11" xfId="22181" xr:uid="{00000000-0005-0000-0000-0000A87A0000}"/>
    <cellStyle name="Notiz 2 2 5 2" xfId="15694" xr:uid="{00000000-0005-0000-0000-0000A97A0000}"/>
    <cellStyle name="Notiz 2 2 5 2 2" xfId="15695" xr:uid="{00000000-0005-0000-0000-0000AA7A0000}"/>
    <cellStyle name="Notiz 2 2 5 2 2 2" xfId="15696" xr:uid="{00000000-0005-0000-0000-0000AB7A0000}"/>
    <cellStyle name="Notiz 2 2 5 2 2 2 2" xfId="39081" xr:uid="{00000000-0005-0000-0000-0000AC7A0000}"/>
    <cellStyle name="Notiz 2 2 5 2 2 3" xfId="28260" xr:uid="{00000000-0005-0000-0000-0000AD7A0000}"/>
    <cellStyle name="Notiz 2 2 5 2 3" xfId="15697" xr:uid="{00000000-0005-0000-0000-0000AE7A0000}"/>
    <cellStyle name="Notiz 2 2 5 2 3 2" xfId="33681" xr:uid="{00000000-0005-0000-0000-0000AF7A0000}"/>
    <cellStyle name="Notiz 2 2 5 2 4" xfId="22859" xr:uid="{00000000-0005-0000-0000-0000B07A0000}"/>
    <cellStyle name="Notiz 2 2 5 3" xfId="15698" xr:uid="{00000000-0005-0000-0000-0000B17A0000}"/>
    <cellStyle name="Notiz 2 2 5 3 2" xfId="15699" xr:uid="{00000000-0005-0000-0000-0000B27A0000}"/>
    <cellStyle name="Notiz 2 2 5 3 2 2" xfId="15700" xr:uid="{00000000-0005-0000-0000-0000B37A0000}"/>
    <cellStyle name="Notiz 2 2 5 3 2 2 2" xfId="39739" xr:uid="{00000000-0005-0000-0000-0000B47A0000}"/>
    <cellStyle name="Notiz 2 2 5 3 2 3" xfId="28918" xr:uid="{00000000-0005-0000-0000-0000B57A0000}"/>
    <cellStyle name="Notiz 2 2 5 3 3" xfId="15701" xr:uid="{00000000-0005-0000-0000-0000B67A0000}"/>
    <cellStyle name="Notiz 2 2 5 3 3 2" xfId="34339" xr:uid="{00000000-0005-0000-0000-0000B77A0000}"/>
    <cellStyle name="Notiz 2 2 5 3 4" xfId="23517" xr:uid="{00000000-0005-0000-0000-0000B87A0000}"/>
    <cellStyle name="Notiz 2 2 5 4" xfId="15702" xr:uid="{00000000-0005-0000-0000-0000B97A0000}"/>
    <cellStyle name="Notiz 2 2 5 4 2" xfId="15703" xr:uid="{00000000-0005-0000-0000-0000BA7A0000}"/>
    <cellStyle name="Notiz 2 2 5 4 2 2" xfId="15704" xr:uid="{00000000-0005-0000-0000-0000BB7A0000}"/>
    <cellStyle name="Notiz 2 2 5 4 2 2 2" xfId="40413" xr:uid="{00000000-0005-0000-0000-0000BC7A0000}"/>
    <cellStyle name="Notiz 2 2 5 4 2 3" xfId="29592" xr:uid="{00000000-0005-0000-0000-0000BD7A0000}"/>
    <cellStyle name="Notiz 2 2 5 4 3" xfId="15705" xr:uid="{00000000-0005-0000-0000-0000BE7A0000}"/>
    <cellStyle name="Notiz 2 2 5 4 3 2" xfId="35013" xr:uid="{00000000-0005-0000-0000-0000BF7A0000}"/>
    <cellStyle name="Notiz 2 2 5 4 4" xfId="24191" xr:uid="{00000000-0005-0000-0000-0000C07A0000}"/>
    <cellStyle name="Notiz 2 2 5 5" xfId="15706" xr:uid="{00000000-0005-0000-0000-0000C17A0000}"/>
    <cellStyle name="Notiz 2 2 5 5 2" xfId="15707" xr:uid="{00000000-0005-0000-0000-0000C27A0000}"/>
    <cellStyle name="Notiz 2 2 5 5 2 2" xfId="15708" xr:uid="{00000000-0005-0000-0000-0000C37A0000}"/>
    <cellStyle name="Notiz 2 2 5 5 2 2 2" xfId="41087" xr:uid="{00000000-0005-0000-0000-0000C47A0000}"/>
    <cellStyle name="Notiz 2 2 5 5 2 3" xfId="30266" xr:uid="{00000000-0005-0000-0000-0000C57A0000}"/>
    <cellStyle name="Notiz 2 2 5 5 3" xfId="15709" xr:uid="{00000000-0005-0000-0000-0000C67A0000}"/>
    <cellStyle name="Notiz 2 2 5 5 3 2" xfId="35687" xr:uid="{00000000-0005-0000-0000-0000C77A0000}"/>
    <cellStyle name="Notiz 2 2 5 5 4" xfId="24865" xr:uid="{00000000-0005-0000-0000-0000C87A0000}"/>
    <cellStyle name="Notiz 2 2 5 6" xfId="15710" xr:uid="{00000000-0005-0000-0000-0000C97A0000}"/>
    <cellStyle name="Notiz 2 2 5 6 2" xfId="15711" xr:uid="{00000000-0005-0000-0000-0000CA7A0000}"/>
    <cellStyle name="Notiz 2 2 5 6 2 2" xfId="15712" xr:uid="{00000000-0005-0000-0000-0000CB7A0000}"/>
    <cellStyle name="Notiz 2 2 5 6 2 2 2" xfId="41761" xr:uid="{00000000-0005-0000-0000-0000CC7A0000}"/>
    <cellStyle name="Notiz 2 2 5 6 2 3" xfId="30940" xr:uid="{00000000-0005-0000-0000-0000CD7A0000}"/>
    <cellStyle name="Notiz 2 2 5 6 3" xfId="15713" xr:uid="{00000000-0005-0000-0000-0000CE7A0000}"/>
    <cellStyle name="Notiz 2 2 5 6 3 2" xfId="36361" xr:uid="{00000000-0005-0000-0000-0000CF7A0000}"/>
    <cellStyle name="Notiz 2 2 5 6 4" xfId="25539" xr:uid="{00000000-0005-0000-0000-0000D07A0000}"/>
    <cellStyle name="Notiz 2 2 5 7" xfId="15714" xr:uid="{00000000-0005-0000-0000-0000D17A0000}"/>
    <cellStyle name="Notiz 2 2 5 7 2" xfId="15715" xr:uid="{00000000-0005-0000-0000-0000D27A0000}"/>
    <cellStyle name="Notiz 2 2 5 7 2 2" xfId="15716" xr:uid="{00000000-0005-0000-0000-0000D37A0000}"/>
    <cellStyle name="Notiz 2 2 5 7 2 2 2" xfId="42435" xr:uid="{00000000-0005-0000-0000-0000D47A0000}"/>
    <cellStyle name="Notiz 2 2 5 7 2 3" xfId="31614" xr:uid="{00000000-0005-0000-0000-0000D57A0000}"/>
    <cellStyle name="Notiz 2 2 5 7 3" xfId="15717" xr:uid="{00000000-0005-0000-0000-0000D67A0000}"/>
    <cellStyle name="Notiz 2 2 5 7 3 2" xfId="37035" xr:uid="{00000000-0005-0000-0000-0000D77A0000}"/>
    <cellStyle name="Notiz 2 2 5 7 4" xfId="26213" xr:uid="{00000000-0005-0000-0000-0000D87A0000}"/>
    <cellStyle name="Notiz 2 2 5 8" xfId="15718" xr:uid="{00000000-0005-0000-0000-0000D97A0000}"/>
    <cellStyle name="Notiz 2 2 5 8 2" xfId="15719" xr:uid="{00000000-0005-0000-0000-0000DA7A0000}"/>
    <cellStyle name="Notiz 2 2 5 8 2 2" xfId="15720" xr:uid="{00000000-0005-0000-0000-0000DB7A0000}"/>
    <cellStyle name="Notiz 2 2 5 8 2 2 2" xfId="43128" xr:uid="{00000000-0005-0000-0000-0000DC7A0000}"/>
    <cellStyle name="Notiz 2 2 5 8 2 3" xfId="32307" xr:uid="{00000000-0005-0000-0000-0000DD7A0000}"/>
    <cellStyle name="Notiz 2 2 5 8 3" xfId="15721" xr:uid="{00000000-0005-0000-0000-0000DE7A0000}"/>
    <cellStyle name="Notiz 2 2 5 8 3 2" xfId="37727" xr:uid="{00000000-0005-0000-0000-0000DF7A0000}"/>
    <cellStyle name="Notiz 2 2 5 8 4" xfId="26906" xr:uid="{00000000-0005-0000-0000-0000E07A0000}"/>
    <cellStyle name="Notiz 2 2 5 9" xfId="15722" xr:uid="{00000000-0005-0000-0000-0000E17A0000}"/>
    <cellStyle name="Notiz 2 2 5 9 2" xfId="15723" xr:uid="{00000000-0005-0000-0000-0000E27A0000}"/>
    <cellStyle name="Notiz 2 2 5 9 2 2" xfId="38403" xr:uid="{00000000-0005-0000-0000-0000E37A0000}"/>
    <cellStyle name="Notiz 2 2 5 9 3" xfId="27582" xr:uid="{00000000-0005-0000-0000-0000E47A0000}"/>
    <cellStyle name="Notiz 2 2 6" xfId="15724" xr:uid="{00000000-0005-0000-0000-0000E57A0000}"/>
    <cellStyle name="Notiz 2 2 6 2" xfId="15725" xr:uid="{00000000-0005-0000-0000-0000E67A0000}"/>
    <cellStyle name="Notiz 2 2 6 2 2" xfId="15726" xr:uid="{00000000-0005-0000-0000-0000E77A0000}"/>
    <cellStyle name="Notiz 2 2 6 2 2 2" xfId="38686" xr:uid="{00000000-0005-0000-0000-0000E87A0000}"/>
    <cellStyle name="Notiz 2 2 6 2 3" xfId="27865" xr:uid="{00000000-0005-0000-0000-0000E97A0000}"/>
    <cellStyle name="Notiz 2 2 6 3" xfId="15727" xr:uid="{00000000-0005-0000-0000-0000EA7A0000}"/>
    <cellStyle name="Notiz 2 2 6 3 2" xfId="33286" xr:uid="{00000000-0005-0000-0000-0000EB7A0000}"/>
    <cellStyle name="Notiz 2 2 6 4" xfId="22464" xr:uid="{00000000-0005-0000-0000-0000EC7A0000}"/>
    <cellStyle name="Notiz 2 2 7" xfId="15728" xr:uid="{00000000-0005-0000-0000-0000ED7A0000}"/>
    <cellStyle name="Notiz 2 2 7 2" xfId="15729" xr:uid="{00000000-0005-0000-0000-0000EE7A0000}"/>
    <cellStyle name="Notiz 2 2 7 2 2" xfId="15730" xr:uid="{00000000-0005-0000-0000-0000EF7A0000}"/>
    <cellStyle name="Notiz 2 2 7 2 2 2" xfId="39344" xr:uid="{00000000-0005-0000-0000-0000F07A0000}"/>
    <cellStyle name="Notiz 2 2 7 2 3" xfId="28523" xr:uid="{00000000-0005-0000-0000-0000F17A0000}"/>
    <cellStyle name="Notiz 2 2 7 3" xfId="15731" xr:uid="{00000000-0005-0000-0000-0000F27A0000}"/>
    <cellStyle name="Notiz 2 2 7 3 2" xfId="33944" xr:uid="{00000000-0005-0000-0000-0000F37A0000}"/>
    <cellStyle name="Notiz 2 2 7 4" xfId="23122" xr:uid="{00000000-0005-0000-0000-0000F47A0000}"/>
    <cellStyle name="Notiz 2 2 8" xfId="15732" xr:uid="{00000000-0005-0000-0000-0000F57A0000}"/>
    <cellStyle name="Notiz 2 2 8 2" xfId="15733" xr:uid="{00000000-0005-0000-0000-0000F67A0000}"/>
    <cellStyle name="Notiz 2 2 8 2 2" xfId="15734" xr:uid="{00000000-0005-0000-0000-0000F77A0000}"/>
    <cellStyle name="Notiz 2 2 8 2 2 2" xfId="40019" xr:uid="{00000000-0005-0000-0000-0000F87A0000}"/>
    <cellStyle name="Notiz 2 2 8 2 3" xfId="29198" xr:uid="{00000000-0005-0000-0000-0000F97A0000}"/>
    <cellStyle name="Notiz 2 2 8 3" xfId="15735" xr:uid="{00000000-0005-0000-0000-0000FA7A0000}"/>
    <cellStyle name="Notiz 2 2 8 3 2" xfId="34619" xr:uid="{00000000-0005-0000-0000-0000FB7A0000}"/>
    <cellStyle name="Notiz 2 2 8 4" xfId="23797" xr:uid="{00000000-0005-0000-0000-0000FC7A0000}"/>
    <cellStyle name="Notiz 2 2 9" xfId="15736" xr:uid="{00000000-0005-0000-0000-0000FD7A0000}"/>
    <cellStyle name="Notiz 2 2 9 2" xfId="15737" xr:uid="{00000000-0005-0000-0000-0000FE7A0000}"/>
    <cellStyle name="Notiz 2 2 9 2 2" xfId="15738" xr:uid="{00000000-0005-0000-0000-0000FF7A0000}"/>
    <cellStyle name="Notiz 2 2 9 2 2 2" xfId="40692" xr:uid="{00000000-0005-0000-0000-0000007B0000}"/>
    <cellStyle name="Notiz 2 2 9 2 3" xfId="29871" xr:uid="{00000000-0005-0000-0000-0000017B0000}"/>
    <cellStyle name="Notiz 2 2 9 3" xfId="15739" xr:uid="{00000000-0005-0000-0000-0000027B0000}"/>
    <cellStyle name="Notiz 2 2 9 3 2" xfId="35292" xr:uid="{00000000-0005-0000-0000-0000037B0000}"/>
    <cellStyle name="Notiz 2 2 9 4" xfId="24470" xr:uid="{00000000-0005-0000-0000-0000047B0000}"/>
    <cellStyle name="Notiz 2 3" xfId="15740" xr:uid="{00000000-0005-0000-0000-0000057B0000}"/>
    <cellStyle name="Notiz 2 3 10" xfId="15741" xr:uid="{00000000-0005-0000-0000-0000067B0000}"/>
    <cellStyle name="Notiz 2 3 10 2" xfId="15742" xr:uid="{00000000-0005-0000-0000-0000077B0000}"/>
    <cellStyle name="Notiz 2 3 10 2 2" xfId="15743" xr:uid="{00000000-0005-0000-0000-0000087B0000}"/>
    <cellStyle name="Notiz 2 3 10 2 2 2" xfId="42072" xr:uid="{00000000-0005-0000-0000-0000097B0000}"/>
    <cellStyle name="Notiz 2 3 10 2 3" xfId="31251" xr:uid="{00000000-0005-0000-0000-00000A7B0000}"/>
    <cellStyle name="Notiz 2 3 10 3" xfId="15744" xr:uid="{00000000-0005-0000-0000-00000B7B0000}"/>
    <cellStyle name="Notiz 2 3 10 3 2" xfId="36672" xr:uid="{00000000-0005-0000-0000-00000C7B0000}"/>
    <cellStyle name="Notiz 2 3 10 4" xfId="25850" xr:uid="{00000000-0005-0000-0000-00000D7B0000}"/>
    <cellStyle name="Notiz 2 3 11" xfId="15745" xr:uid="{00000000-0005-0000-0000-00000E7B0000}"/>
    <cellStyle name="Notiz 2 3 11 2" xfId="15746" xr:uid="{00000000-0005-0000-0000-00000F7B0000}"/>
    <cellStyle name="Notiz 2 3 11 2 2" xfId="15747" xr:uid="{00000000-0005-0000-0000-0000107B0000}"/>
    <cellStyle name="Notiz 2 3 11 2 2 2" xfId="42765" xr:uid="{00000000-0005-0000-0000-0000117B0000}"/>
    <cellStyle name="Notiz 2 3 11 2 3" xfId="31944" xr:uid="{00000000-0005-0000-0000-0000127B0000}"/>
    <cellStyle name="Notiz 2 3 11 3" xfId="15748" xr:uid="{00000000-0005-0000-0000-0000137B0000}"/>
    <cellStyle name="Notiz 2 3 11 3 2" xfId="37364" xr:uid="{00000000-0005-0000-0000-0000147B0000}"/>
    <cellStyle name="Notiz 2 3 11 4" xfId="26543" xr:uid="{00000000-0005-0000-0000-0000157B0000}"/>
    <cellStyle name="Notiz 2 3 12" xfId="15749" xr:uid="{00000000-0005-0000-0000-0000167B0000}"/>
    <cellStyle name="Notiz 2 3 12 2" xfId="15750" xr:uid="{00000000-0005-0000-0000-0000177B0000}"/>
    <cellStyle name="Notiz 2 3 12 2 2" xfId="38040" xr:uid="{00000000-0005-0000-0000-0000187B0000}"/>
    <cellStyle name="Notiz 2 3 12 3" xfId="27219" xr:uid="{00000000-0005-0000-0000-0000197B0000}"/>
    <cellStyle name="Notiz 2 3 13" xfId="15751" xr:uid="{00000000-0005-0000-0000-00001A7B0000}"/>
    <cellStyle name="Notiz 2 3 13 2" xfId="32640" xr:uid="{00000000-0005-0000-0000-00001B7B0000}"/>
    <cellStyle name="Notiz 2 3 14" xfId="21818" xr:uid="{00000000-0005-0000-0000-00001C7B0000}"/>
    <cellStyle name="Notiz 2 3 2" xfId="15752" xr:uid="{00000000-0005-0000-0000-00001D7B0000}"/>
    <cellStyle name="Notiz 2 3 2 10" xfId="15753" xr:uid="{00000000-0005-0000-0000-00001E7B0000}"/>
    <cellStyle name="Notiz 2 3 2 10 2" xfId="15754" xr:uid="{00000000-0005-0000-0000-00001F7B0000}"/>
    <cellStyle name="Notiz 2 3 2 10 2 2" xfId="38172" xr:uid="{00000000-0005-0000-0000-0000207B0000}"/>
    <cellStyle name="Notiz 2 3 2 10 3" xfId="27351" xr:uid="{00000000-0005-0000-0000-0000217B0000}"/>
    <cellStyle name="Notiz 2 3 2 11" xfId="15755" xr:uid="{00000000-0005-0000-0000-0000227B0000}"/>
    <cellStyle name="Notiz 2 3 2 11 2" xfId="32772" xr:uid="{00000000-0005-0000-0000-0000237B0000}"/>
    <cellStyle name="Notiz 2 3 2 12" xfId="21950" xr:uid="{00000000-0005-0000-0000-0000247B0000}"/>
    <cellStyle name="Notiz 2 3 2 2" xfId="15756" xr:uid="{00000000-0005-0000-0000-0000257B0000}"/>
    <cellStyle name="Notiz 2 3 2 2 10" xfId="15757" xr:uid="{00000000-0005-0000-0000-0000267B0000}"/>
    <cellStyle name="Notiz 2 3 2 2 10 2" xfId="33167" xr:uid="{00000000-0005-0000-0000-0000277B0000}"/>
    <cellStyle name="Notiz 2 3 2 2 11" xfId="22345" xr:uid="{00000000-0005-0000-0000-0000287B0000}"/>
    <cellStyle name="Notiz 2 3 2 2 2" xfId="15758" xr:uid="{00000000-0005-0000-0000-0000297B0000}"/>
    <cellStyle name="Notiz 2 3 2 2 2 2" xfId="15759" xr:uid="{00000000-0005-0000-0000-00002A7B0000}"/>
    <cellStyle name="Notiz 2 3 2 2 2 2 2" xfId="15760" xr:uid="{00000000-0005-0000-0000-00002B7B0000}"/>
    <cellStyle name="Notiz 2 3 2 2 2 2 2 2" xfId="39245" xr:uid="{00000000-0005-0000-0000-00002C7B0000}"/>
    <cellStyle name="Notiz 2 3 2 2 2 2 3" xfId="28424" xr:uid="{00000000-0005-0000-0000-00002D7B0000}"/>
    <cellStyle name="Notiz 2 3 2 2 2 3" xfId="15761" xr:uid="{00000000-0005-0000-0000-00002E7B0000}"/>
    <cellStyle name="Notiz 2 3 2 2 2 3 2" xfId="33845" xr:uid="{00000000-0005-0000-0000-00002F7B0000}"/>
    <cellStyle name="Notiz 2 3 2 2 2 4" xfId="23023" xr:uid="{00000000-0005-0000-0000-0000307B0000}"/>
    <cellStyle name="Notiz 2 3 2 2 3" xfId="15762" xr:uid="{00000000-0005-0000-0000-0000317B0000}"/>
    <cellStyle name="Notiz 2 3 2 2 3 2" xfId="15763" xr:uid="{00000000-0005-0000-0000-0000327B0000}"/>
    <cellStyle name="Notiz 2 3 2 2 3 2 2" xfId="15764" xr:uid="{00000000-0005-0000-0000-0000337B0000}"/>
    <cellStyle name="Notiz 2 3 2 2 3 2 2 2" xfId="39903" xr:uid="{00000000-0005-0000-0000-0000347B0000}"/>
    <cellStyle name="Notiz 2 3 2 2 3 2 3" xfId="29082" xr:uid="{00000000-0005-0000-0000-0000357B0000}"/>
    <cellStyle name="Notiz 2 3 2 2 3 3" xfId="15765" xr:uid="{00000000-0005-0000-0000-0000367B0000}"/>
    <cellStyle name="Notiz 2 3 2 2 3 3 2" xfId="34503" xr:uid="{00000000-0005-0000-0000-0000377B0000}"/>
    <cellStyle name="Notiz 2 3 2 2 3 4" xfId="23681" xr:uid="{00000000-0005-0000-0000-0000387B0000}"/>
    <cellStyle name="Notiz 2 3 2 2 4" xfId="15766" xr:uid="{00000000-0005-0000-0000-0000397B0000}"/>
    <cellStyle name="Notiz 2 3 2 2 4 2" xfId="15767" xr:uid="{00000000-0005-0000-0000-00003A7B0000}"/>
    <cellStyle name="Notiz 2 3 2 2 4 2 2" xfId="15768" xr:uid="{00000000-0005-0000-0000-00003B7B0000}"/>
    <cellStyle name="Notiz 2 3 2 2 4 2 2 2" xfId="40577" xr:uid="{00000000-0005-0000-0000-00003C7B0000}"/>
    <cellStyle name="Notiz 2 3 2 2 4 2 3" xfId="29756" xr:uid="{00000000-0005-0000-0000-00003D7B0000}"/>
    <cellStyle name="Notiz 2 3 2 2 4 3" xfId="15769" xr:uid="{00000000-0005-0000-0000-00003E7B0000}"/>
    <cellStyle name="Notiz 2 3 2 2 4 3 2" xfId="35177" xr:uid="{00000000-0005-0000-0000-00003F7B0000}"/>
    <cellStyle name="Notiz 2 3 2 2 4 4" xfId="24355" xr:uid="{00000000-0005-0000-0000-0000407B0000}"/>
    <cellStyle name="Notiz 2 3 2 2 5" xfId="15770" xr:uid="{00000000-0005-0000-0000-0000417B0000}"/>
    <cellStyle name="Notiz 2 3 2 2 5 2" xfId="15771" xr:uid="{00000000-0005-0000-0000-0000427B0000}"/>
    <cellStyle name="Notiz 2 3 2 2 5 2 2" xfId="15772" xr:uid="{00000000-0005-0000-0000-0000437B0000}"/>
    <cellStyle name="Notiz 2 3 2 2 5 2 2 2" xfId="41251" xr:uid="{00000000-0005-0000-0000-0000447B0000}"/>
    <cellStyle name="Notiz 2 3 2 2 5 2 3" xfId="30430" xr:uid="{00000000-0005-0000-0000-0000457B0000}"/>
    <cellStyle name="Notiz 2 3 2 2 5 3" xfId="15773" xr:uid="{00000000-0005-0000-0000-0000467B0000}"/>
    <cellStyle name="Notiz 2 3 2 2 5 3 2" xfId="35851" xr:uid="{00000000-0005-0000-0000-0000477B0000}"/>
    <cellStyle name="Notiz 2 3 2 2 5 4" xfId="25029" xr:uid="{00000000-0005-0000-0000-0000487B0000}"/>
    <cellStyle name="Notiz 2 3 2 2 6" xfId="15774" xr:uid="{00000000-0005-0000-0000-0000497B0000}"/>
    <cellStyle name="Notiz 2 3 2 2 6 2" xfId="15775" xr:uid="{00000000-0005-0000-0000-00004A7B0000}"/>
    <cellStyle name="Notiz 2 3 2 2 6 2 2" xfId="15776" xr:uid="{00000000-0005-0000-0000-00004B7B0000}"/>
    <cellStyle name="Notiz 2 3 2 2 6 2 2 2" xfId="41925" xr:uid="{00000000-0005-0000-0000-00004C7B0000}"/>
    <cellStyle name="Notiz 2 3 2 2 6 2 3" xfId="31104" xr:uid="{00000000-0005-0000-0000-00004D7B0000}"/>
    <cellStyle name="Notiz 2 3 2 2 6 3" xfId="15777" xr:uid="{00000000-0005-0000-0000-00004E7B0000}"/>
    <cellStyle name="Notiz 2 3 2 2 6 3 2" xfId="36525" xr:uid="{00000000-0005-0000-0000-00004F7B0000}"/>
    <cellStyle name="Notiz 2 3 2 2 6 4" xfId="25703" xr:uid="{00000000-0005-0000-0000-0000507B0000}"/>
    <cellStyle name="Notiz 2 3 2 2 7" xfId="15778" xr:uid="{00000000-0005-0000-0000-0000517B0000}"/>
    <cellStyle name="Notiz 2 3 2 2 7 2" xfId="15779" xr:uid="{00000000-0005-0000-0000-0000527B0000}"/>
    <cellStyle name="Notiz 2 3 2 2 7 2 2" xfId="15780" xr:uid="{00000000-0005-0000-0000-0000537B0000}"/>
    <cellStyle name="Notiz 2 3 2 2 7 2 2 2" xfId="42599" xr:uid="{00000000-0005-0000-0000-0000547B0000}"/>
    <cellStyle name="Notiz 2 3 2 2 7 2 3" xfId="31778" xr:uid="{00000000-0005-0000-0000-0000557B0000}"/>
    <cellStyle name="Notiz 2 3 2 2 7 3" xfId="15781" xr:uid="{00000000-0005-0000-0000-0000567B0000}"/>
    <cellStyle name="Notiz 2 3 2 2 7 3 2" xfId="37199" xr:uid="{00000000-0005-0000-0000-0000577B0000}"/>
    <cellStyle name="Notiz 2 3 2 2 7 4" xfId="26377" xr:uid="{00000000-0005-0000-0000-0000587B0000}"/>
    <cellStyle name="Notiz 2 3 2 2 8" xfId="15782" xr:uid="{00000000-0005-0000-0000-0000597B0000}"/>
    <cellStyle name="Notiz 2 3 2 2 8 2" xfId="15783" xr:uid="{00000000-0005-0000-0000-00005A7B0000}"/>
    <cellStyle name="Notiz 2 3 2 2 8 2 2" xfId="15784" xr:uid="{00000000-0005-0000-0000-00005B7B0000}"/>
    <cellStyle name="Notiz 2 3 2 2 8 2 2 2" xfId="43292" xr:uid="{00000000-0005-0000-0000-00005C7B0000}"/>
    <cellStyle name="Notiz 2 3 2 2 8 2 3" xfId="32471" xr:uid="{00000000-0005-0000-0000-00005D7B0000}"/>
    <cellStyle name="Notiz 2 3 2 2 8 3" xfId="15785" xr:uid="{00000000-0005-0000-0000-00005E7B0000}"/>
    <cellStyle name="Notiz 2 3 2 2 8 3 2" xfId="37891" xr:uid="{00000000-0005-0000-0000-00005F7B0000}"/>
    <cellStyle name="Notiz 2 3 2 2 8 4" xfId="27070" xr:uid="{00000000-0005-0000-0000-0000607B0000}"/>
    <cellStyle name="Notiz 2 3 2 2 9" xfId="15786" xr:uid="{00000000-0005-0000-0000-0000617B0000}"/>
    <cellStyle name="Notiz 2 3 2 2 9 2" xfId="15787" xr:uid="{00000000-0005-0000-0000-0000627B0000}"/>
    <cellStyle name="Notiz 2 3 2 2 9 2 2" xfId="38567" xr:uid="{00000000-0005-0000-0000-0000637B0000}"/>
    <cellStyle name="Notiz 2 3 2 2 9 3" xfId="27746" xr:uid="{00000000-0005-0000-0000-0000647B0000}"/>
    <cellStyle name="Notiz 2 3 2 3" xfId="15788" xr:uid="{00000000-0005-0000-0000-0000657B0000}"/>
    <cellStyle name="Notiz 2 3 2 3 2" xfId="15789" xr:uid="{00000000-0005-0000-0000-0000667B0000}"/>
    <cellStyle name="Notiz 2 3 2 3 2 2" xfId="15790" xr:uid="{00000000-0005-0000-0000-0000677B0000}"/>
    <cellStyle name="Notiz 2 3 2 3 2 2 2" xfId="38850" xr:uid="{00000000-0005-0000-0000-0000687B0000}"/>
    <cellStyle name="Notiz 2 3 2 3 2 3" xfId="28029" xr:uid="{00000000-0005-0000-0000-0000697B0000}"/>
    <cellStyle name="Notiz 2 3 2 3 3" xfId="15791" xr:uid="{00000000-0005-0000-0000-00006A7B0000}"/>
    <cellStyle name="Notiz 2 3 2 3 3 2" xfId="33450" xr:uid="{00000000-0005-0000-0000-00006B7B0000}"/>
    <cellStyle name="Notiz 2 3 2 3 4" xfId="22628" xr:uid="{00000000-0005-0000-0000-00006C7B0000}"/>
    <cellStyle name="Notiz 2 3 2 4" xfId="15792" xr:uid="{00000000-0005-0000-0000-00006D7B0000}"/>
    <cellStyle name="Notiz 2 3 2 4 2" xfId="15793" xr:uid="{00000000-0005-0000-0000-00006E7B0000}"/>
    <cellStyle name="Notiz 2 3 2 4 2 2" xfId="15794" xr:uid="{00000000-0005-0000-0000-00006F7B0000}"/>
    <cellStyle name="Notiz 2 3 2 4 2 2 2" xfId="39508" xr:uid="{00000000-0005-0000-0000-0000707B0000}"/>
    <cellStyle name="Notiz 2 3 2 4 2 3" xfId="28687" xr:uid="{00000000-0005-0000-0000-0000717B0000}"/>
    <cellStyle name="Notiz 2 3 2 4 3" xfId="15795" xr:uid="{00000000-0005-0000-0000-0000727B0000}"/>
    <cellStyle name="Notiz 2 3 2 4 3 2" xfId="34108" xr:uid="{00000000-0005-0000-0000-0000737B0000}"/>
    <cellStyle name="Notiz 2 3 2 4 4" xfId="23286" xr:uid="{00000000-0005-0000-0000-0000747B0000}"/>
    <cellStyle name="Notiz 2 3 2 5" xfId="15796" xr:uid="{00000000-0005-0000-0000-0000757B0000}"/>
    <cellStyle name="Notiz 2 3 2 5 2" xfId="15797" xr:uid="{00000000-0005-0000-0000-0000767B0000}"/>
    <cellStyle name="Notiz 2 3 2 5 2 2" xfId="15798" xr:uid="{00000000-0005-0000-0000-0000777B0000}"/>
    <cellStyle name="Notiz 2 3 2 5 2 2 2" xfId="40182" xr:uid="{00000000-0005-0000-0000-0000787B0000}"/>
    <cellStyle name="Notiz 2 3 2 5 2 3" xfId="29361" xr:uid="{00000000-0005-0000-0000-0000797B0000}"/>
    <cellStyle name="Notiz 2 3 2 5 3" xfId="15799" xr:uid="{00000000-0005-0000-0000-00007A7B0000}"/>
    <cellStyle name="Notiz 2 3 2 5 3 2" xfId="34782" xr:uid="{00000000-0005-0000-0000-00007B7B0000}"/>
    <cellStyle name="Notiz 2 3 2 5 4" xfId="23960" xr:uid="{00000000-0005-0000-0000-00007C7B0000}"/>
    <cellStyle name="Notiz 2 3 2 6" xfId="15800" xr:uid="{00000000-0005-0000-0000-00007D7B0000}"/>
    <cellStyle name="Notiz 2 3 2 6 2" xfId="15801" xr:uid="{00000000-0005-0000-0000-00007E7B0000}"/>
    <cellStyle name="Notiz 2 3 2 6 2 2" xfId="15802" xr:uid="{00000000-0005-0000-0000-00007F7B0000}"/>
    <cellStyle name="Notiz 2 3 2 6 2 2 2" xfId="40856" xr:uid="{00000000-0005-0000-0000-0000807B0000}"/>
    <cellStyle name="Notiz 2 3 2 6 2 3" xfId="30035" xr:uid="{00000000-0005-0000-0000-0000817B0000}"/>
    <cellStyle name="Notiz 2 3 2 6 3" xfId="15803" xr:uid="{00000000-0005-0000-0000-0000827B0000}"/>
    <cellStyle name="Notiz 2 3 2 6 3 2" xfId="35456" xr:uid="{00000000-0005-0000-0000-0000837B0000}"/>
    <cellStyle name="Notiz 2 3 2 6 4" xfId="24634" xr:uid="{00000000-0005-0000-0000-0000847B0000}"/>
    <cellStyle name="Notiz 2 3 2 7" xfId="15804" xr:uid="{00000000-0005-0000-0000-0000857B0000}"/>
    <cellStyle name="Notiz 2 3 2 7 2" xfId="15805" xr:uid="{00000000-0005-0000-0000-0000867B0000}"/>
    <cellStyle name="Notiz 2 3 2 7 2 2" xfId="15806" xr:uid="{00000000-0005-0000-0000-0000877B0000}"/>
    <cellStyle name="Notiz 2 3 2 7 2 2 2" xfId="41530" xr:uid="{00000000-0005-0000-0000-0000887B0000}"/>
    <cellStyle name="Notiz 2 3 2 7 2 3" xfId="30709" xr:uid="{00000000-0005-0000-0000-0000897B0000}"/>
    <cellStyle name="Notiz 2 3 2 7 3" xfId="15807" xr:uid="{00000000-0005-0000-0000-00008A7B0000}"/>
    <cellStyle name="Notiz 2 3 2 7 3 2" xfId="36130" xr:uid="{00000000-0005-0000-0000-00008B7B0000}"/>
    <cellStyle name="Notiz 2 3 2 7 4" xfId="25308" xr:uid="{00000000-0005-0000-0000-00008C7B0000}"/>
    <cellStyle name="Notiz 2 3 2 8" xfId="15808" xr:uid="{00000000-0005-0000-0000-00008D7B0000}"/>
    <cellStyle name="Notiz 2 3 2 8 2" xfId="15809" xr:uid="{00000000-0005-0000-0000-00008E7B0000}"/>
    <cellStyle name="Notiz 2 3 2 8 2 2" xfId="15810" xr:uid="{00000000-0005-0000-0000-00008F7B0000}"/>
    <cellStyle name="Notiz 2 3 2 8 2 2 2" xfId="42204" xr:uid="{00000000-0005-0000-0000-0000907B0000}"/>
    <cellStyle name="Notiz 2 3 2 8 2 3" xfId="31383" xr:uid="{00000000-0005-0000-0000-0000917B0000}"/>
    <cellStyle name="Notiz 2 3 2 8 3" xfId="15811" xr:uid="{00000000-0005-0000-0000-0000927B0000}"/>
    <cellStyle name="Notiz 2 3 2 8 3 2" xfId="36804" xr:uid="{00000000-0005-0000-0000-0000937B0000}"/>
    <cellStyle name="Notiz 2 3 2 8 4" xfId="25982" xr:uid="{00000000-0005-0000-0000-0000947B0000}"/>
    <cellStyle name="Notiz 2 3 2 9" xfId="15812" xr:uid="{00000000-0005-0000-0000-0000957B0000}"/>
    <cellStyle name="Notiz 2 3 2 9 2" xfId="15813" xr:uid="{00000000-0005-0000-0000-0000967B0000}"/>
    <cellStyle name="Notiz 2 3 2 9 2 2" xfId="15814" xr:uid="{00000000-0005-0000-0000-0000977B0000}"/>
    <cellStyle name="Notiz 2 3 2 9 2 2 2" xfId="42897" xr:uid="{00000000-0005-0000-0000-0000987B0000}"/>
    <cellStyle name="Notiz 2 3 2 9 2 3" xfId="32076" xr:uid="{00000000-0005-0000-0000-0000997B0000}"/>
    <cellStyle name="Notiz 2 3 2 9 3" xfId="15815" xr:uid="{00000000-0005-0000-0000-00009A7B0000}"/>
    <cellStyle name="Notiz 2 3 2 9 3 2" xfId="37496" xr:uid="{00000000-0005-0000-0000-00009B7B0000}"/>
    <cellStyle name="Notiz 2 3 2 9 4" xfId="26675" xr:uid="{00000000-0005-0000-0000-00009C7B0000}"/>
    <cellStyle name="Notiz 2 3 3" xfId="15816" xr:uid="{00000000-0005-0000-0000-00009D7B0000}"/>
    <cellStyle name="Notiz 2 3 3 10" xfId="15817" xr:uid="{00000000-0005-0000-0000-00009E7B0000}"/>
    <cellStyle name="Notiz 2 3 3 10 2" xfId="32904" xr:uid="{00000000-0005-0000-0000-00009F7B0000}"/>
    <cellStyle name="Notiz 2 3 3 11" xfId="22082" xr:uid="{00000000-0005-0000-0000-0000A07B0000}"/>
    <cellStyle name="Notiz 2 3 3 2" xfId="15818" xr:uid="{00000000-0005-0000-0000-0000A17B0000}"/>
    <cellStyle name="Notiz 2 3 3 2 2" xfId="15819" xr:uid="{00000000-0005-0000-0000-0000A27B0000}"/>
    <cellStyle name="Notiz 2 3 3 2 2 2" xfId="15820" xr:uid="{00000000-0005-0000-0000-0000A37B0000}"/>
    <cellStyle name="Notiz 2 3 3 2 2 2 2" xfId="38982" xr:uid="{00000000-0005-0000-0000-0000A47B0000}"/>
    <cellStyle name="Notiz 2 3 3 2 2 3" xfId="28161" xr:uid="{00000000-0005-0000-0000-0000A57B0000}"/>
    <cellStyle name="Notiz 2 3 3 2 3" xfId="15821" xr:uid="{00000000-0005-0000-0000-0000A67B0000}"/>
    <cellStyle name="Notiz 2 3 3 2 3 2" xfId="33582" xr:uid="{00000000-0005-0000-0000-0000A77B0000}"/>
    <cellStyle name="Notiz 2 3 3 2 4" xfId="22760" xr:uid="{00000000-0005-0000-0000-0000A87B0000}"/>
    <cellStyle name="Notiz 2 3 3 3" xfId="15822" xr:uid="{00000000-0005-0000-0000-0000A97B0000}"/>
    <cellStyle name="Notiz 2 3 3 3 2" xfId="15823" xr:uid="{00000000-0005-0000-0000-0000AA7B0000}"/>
    <cellStyle name="Notiz 2 3 3 3 2 2" xfId="15824" xr:uid="{00000000-0005-0000-0000-0000AB7B0000}"/>
    <cellStyle name="Notiz 2 3 3 3 2 2 2" xfId="39640" xr:uid="{00000000-0005-0000-0000-0000AC7B0000}"/>
    <cellStyle name="Notiz 2 3 3 3 2 3" xfId="28819" xr:uid="{00000000-0005-0000-0000-0000AD7B0000}"/>
    <cellStyle name="Notiz 2 3 3 3 3" xfId="15825" xr:uid="{00000000-0005-0000-0000-0000AE7B0000}"/>
    <cellStyle name="Notiz 2 3 3 3 3 2" xfId="34240" xr:uid="{00000000-0005-0000-0000-0000AF7B0000}"/>
    <cellStyle name="Notiz 2 3 3 3 4" xfId="23418" xr:uid="{00000000-0005-0000-0000-0000B07B0000}"/>
    <cellStyle name="Notiz 2 3 3 4" xfId="15826" xr:uid="{00000000-0005-0000-0000-0000B17B0000}"/>
    <cellStyle name="Notiz 2 3 3 4 2" xfId="15827" xr:uid="{00000000-0005-0000-0000-0000B27B0000}"/>
    <cellStyle name="Notiz 2 3 3 4 2 2" xfId="15828" xr:uid="{00000000-0005-0000-0000-0000B37B0000}"/>
    <cellStyle name="Notiz 2 3 3 4 2 2 2" xfId="40314" xr:uid="{00000000-0005-0000-0000-0000B47B0000}"/>
    <cellStyle name="Notiz 2 3 3 4 2 3" xfId="29493" xr:uid="{00000000-0005-0000-0000-0000B57B0000}"/>
    <cellStyle name="Notiz 2 3 3 4 3" xfId="15829" xr:uid="{00000000-0005-0000-0000-0000B67B0000}"/>
    <cellStyle name="Notiz 2 3 3 4 3 2" xfId="34914" xr:uid="{00000000-0005-0000-0000-0000B77B0000}"/>
    <cellStyle name="Notiz 2 3 3 4 4" xfId="24092" xr:uid="{00000000-0005-0000-0000-0000B87B0000}"/>
    <cellStyle name="Notiz 2 3 3 5" xfId="15830" xr:uid="{00000000-0005-0000-0000-0000B97B0000}"/>
    <cellStyle name="Notiz 2 3 3 5 2" xfId="15831" xr:uid="{00000000-0005-0000-0000-0000BA7B0000}"/>
    <cellStyle name="Notiz 2 3 3 5 2 2" xfId="15832" xr:uid="{00000000-0005-0000-0000-0000BB7B0000}"/>
    <cellStyle name="Notiz 2 3 3 5 2 2 2" xfId="40988" xr:uid="{00000000-0005-0000-0000-0000BC7B0000}"/>
    <cellStyle name="Notiz 2 3 3 5 2 3" xfId="30167" xr:uid="{00000000-0005-0000-0000-0000BD7B0000}"/>
    <cellStyle name="Notiz 2 3 3 5 3" xfId="15833" xr:uid="{00000000-0005-0000-0000-0000BE7B0000}"/>
    <cellStyle name="Notiz 2 3 3 5 3 2" xfId="35588" xr:uid="{00000000-0005-0000-0000-0000BF7B0000}"/>
    <cellStyle name="Notiz 2 3 3 5 4" xfId="24766" xr:uid="{00000000-0005-0000-0000-0000C07B0000}"/>
    <cellStyle name="Notiz 2 3 3 6" xfId="15834" xr:uid="{00000000-0005-0000-0000-0000C17B0000}"/>
    <cellStyle name="Notiz 2 3 3 6 2" xfId="15835" xr:uid="{00000000-0005-0000-0000-0000C27B0000}"/>
    <cellStyle name="Notiz 2 3 3 6 2 2" xfId="15836" xr:uid="{00000000-0005-0000-0000-0000C37B0000}"/>
    <cellStyle name="Notiz 2 3 3 6 2 2 2" xfId="41662" xr:uid="{00000000-0005-0000-0000-0000C47B0000}"/>
    <cellStyle name="Notiz 2 3 3 6 2 3" xfId="30841" xr:uid="{00000000-0005-0000-0000-0000C57B0000}"/>
    <cellStyle name="Notiz 2 3 3 6 3" xfId="15837" xr:uid="{00000000-0005-0000-0000-0000C67B0000}"/>
    <cellStyle name="Notiz 2 3 3 6 3 2" xfId="36262" xr:uid="{00000000-0005-0000-0000-0000C77B0000}"/>
    <cellStyle name="Notiz 2 3 3 6 4" xfId="25440" xr:uid="{00000000-0005-0000-0000-0000C87B0000}"/>
    <cellStyle name="Notiz 2 3 3 7" xfId="15838" xr:uid="{00000000-0005-0000-0000-0000C97B0000}"/>
    <cellStyle name="Notiz 2 3 3 7 2" xfId="15839" xr:uid="{00000000-0005-0000-0000-0000CA7B0000}"/>
    <cellStyle name="Notiz 2 3 3 7 2 2" xfId="15840" xr:uid="{00000000-0005-0000-0000-0000CB7B0000}"/>
    <cellStyle name="Notiz 2 3 3 7 2 2 2" xfId="42336" xr:uid="{00000000-0005-0000-0000-0000CC7B0000}"/>
    <cellStyle name="Notiz 2 3 3 7 2 3" xfId="31515" xr:uid="{00000000-0005-0000-0000-0000CD7B0000}"/>
    <cellStyle name="Notiz 2 3 3 7 3" xfId="15841" xr:uid="{00000000-0005-0000-0000-0000CE7B0000}"/>
    <cellStyle name="Notiz 2 3 3 7 3 2" xfId="36936" xr:uid="{00000000-0005-0000-0000-0000CF7B0000}"/>
    <cellStyle name="Notiz 2 3 3 7 4" xfId="26114" xr:uid="{00000000-0005-0000-0000-0000D07B0000}"/>
    <cellStyle name="Notiz 2 3 3 8" xfId="15842" xr:uid="{00000000-0005-0000-0000-0000D17B0000}"/>
    <cellStyle name="Notiz 2 3 3 8 2" xfId="15843" xr:uid="{00000000-0005-0000-0000-0000D27B0000}"/>
    <cellStyle name="Notiz 2 3 3 8 2 2" xfId="15844" xr:uid="{00000000-0005-0000-0000-0000D37B0000}"/>
    <cellStyle name="Notiz 2 3 3 8 2 2 2" xfId="43029" xr:uid="{00000000-0005-0000-0000-0000D47B0000}"/>
    <cellStyle name="Notiz 2 3 3 8 2 3" xfId="32208" xr:uid="{00000000-0005-0000-0000-0000D57B0000}"/>
    <cellStyle name="Notiz 2 3 3 8 3" xfId="15845" xr:uid="{00000000-0005-0000-0000-0000D67B0000}"/>
    <cellStyle name="Notiz 2 3 3 8 3 2" xfId="37628" xr:uid="{00000000-0005-0000-0000-0000D77B0000}"/>
    <cellStyle name="Notiz 2 3 3 8 4" xfId="26807" xr:uid="{00000000-0005-0000-0000-0000D87B0000}"/>
    <cellStyle name="Notiz 2 3 3 9" xfId="15846" xr:uid="{00000000-0005-0000-0000-0000D97B0000}"/>
    <cellStyle name="Notiz 2 3 3 9 2" xfId="15847" xr:uid="{00000000-0005-0000-0000-0000DA7B0000}"/>
    <cellStyle name="Notiz 2 3 3 9 2 2" xfId="38304" xr:uid="{00000000-0005-0000-0000-0000DB7B0000}"/>
    <cellStyle name="Notiz 2 3 3 9 3" xfId="27483" xr:uid="{00000000-0005-0000-0000-0000DC7B0000}"/>
    <cellStyle name="Notiz 2 3 4" xfId="15848" xr:uid="{00000000-0005-0000-0000-0000DD7B0000}"/>
    <cellStyle name="Notiz 2 3 4 10" xfId="15849" xr:uid="{00000000-0005-0000-0000-0000DE7B0000}"/>
    <cellStyle name="Notiz 2 3 4 10 2" xfId="33035" xr:uid="{00000000-0005-0000-0000-0000DF7B0000}"/>
    <cellStyle name="Notiz 2 3 4 11" xfId="22213" xr:uid="{00000000-0005-0000-0000-0000E07B0000}"/>
    <cellStyle name="Notiz 2 3 4 2" xfId="15850" xr:uid="{00000000-0005-0000-0000-0000E17B0000}"/>
    <cellStyle name="Notiz 2 3 4 2 2" xfId="15851" xr:uid="{00000000-0005-0000-0000-0000E27B0000}"/>
    <cellStyle name="Notiz 2 3 4 2 2 2" xfId="15852" xr:uid="{00000000-0005-0000-0000-0000E37B0000}"/>
    <cellStyle name="Notiz 2 3 4 2 2 2 2" xfId="39113" xr:uid="{00000000-0005-0000-0000-0000E47B0000}"/>
    <cellStyle name="Notiz 2 3 4 2 2 3" xfId="28292" xr:uid="{00000000-0005-0000-0000-0000E57B0000}"/>
    <cellStyle name="Notiz 2 3 4 2 3" xfId="15853" xr:uid="{00000000-0005-0000-0000-0000E67B0000}"/>
    <cellStyle name="Notiz 2 3 4 2 3 2" xfId="33713" xr:uid="{00000000-0005-0000-0000-0000E77B0000}"/>
    <cellStyle name="Notiz 2 3 4 2 4" xfId="22891" xr:uid="{00000000-0005-0000-0000-0000E87B0000}"/>
    <cellStyle name="Notiz 2 3 4 3" xfId="15854" xr:uid="{00000000-0005-0000-0000-0000E97B0000}"/>
    <cellStyle name="Notiz 2 3 4 3 2" xfId="15855" xr:uid="{00000000-0005-0000-0000-0000EA7B0000}"/>
    <cellStyle name="Notiz 2 3 4 3 2 2" xfId="15856" xr:uid="{00000000-0005-0000-0000-0000EB7B0000}"/>
    <cellStyle name="Notiz 2 3 4 3 2 2 2" xfId="39771" xr:uid="{00000000-0005-0000-0000-0000EC7B0000}"/>
    <cellStyle name="Notiz 2 3 4 3 2 3" xfId="28950" xr:uid="{00000000-0005-0000-0000-0000ED7B0000}"/>
    <cellStyle name="Notiz 2 3 4 3 3" xfId="15857" xr:uid="{00000000-0005-0000-0000-0000EE7B0000}"/>
    <cellStyle name="Notiz 2 3 4 3 3 2" xfId="34371" xr:uid="{00000000-0005-0000-0000-0000EF7B0000}"/>
    <cellStyle name="Notiz 2 3 4 3 4" xfId="23549" xr:uid="{00000000-0005-0000-0000-0000F07B0000}"/>
    <cellStyle name="Notiz 2 3 4 4" xfId="15858" xr:uid="{00000000-0005-0000-0000-0000F17B0000}"/>
    <cellStyle name="Notiz 2 3 4 4 2" xfId="15859" xr:uid="{00000000-0005-0000-0000-0000F27B0000}"/>
    <cellStyle name="Notiz 2 3 4 4 2 2" xfId="15860" xr:uid="{00000000-0005-0000-0000-0000F37B0000}"/>
    <cellStyle name="Notiz 2 3 4 4 2 2 2" xfId="40445" xr:uid="{00000000-0005-0000-0000-0000F47B0000}"/>
    <cellStyle name="Notiz 2 3 4 4 2 3" xfId="29624" xr:uid="{00000000-0005-0000-0000-0000F57B0000}"/>
    <cellStyle name="Notiz 2 3 4 4 3" xfId="15861" xr:uid="{00000000-0005-0000-0000-0000F67B0000}"/>
    <cellStyle name="Notiz 2 3 4 4 3 2" xfId="35045" xr:uid="{00000000-0005-0000-0000-0000F77B0000}"/>
    <cellStyle name="Notiz 2 3 4 4 4" xfId="24223" xr:uid="{00000000-0005-0000-0000-0000F87B0000}"/>
    <cellStyle name="Notiz 2 3 4 5" xfId="15862" xr:uid="{00000000-0005-0000-0000-0000F97B0000}"/>
    <cellStyle name="Notiz 2 3 4 5 2" xfId="15863" xr:uid="{00000000-0005-0000-0000-0000FA7B0000}"/>
    <cellStyle name="Notiz 2 3 4 5 2 2" xfId="15864" xr:uid="{00000000-0005-0000-0000-0000FB7B0000}"/>
    <cellStyle name="Notiz 2 3 4 5 2 2 2" xfId="41119" xr:uid="{00000000-0005-0000-0000-0000FC7B0000}"/>
    <cellStyle name="Notiz 2 3 4 5 2 3" xfId="30298" xr:uid="{00000000-0005-0000-0000-0000FD7B0000}"/>
    <cellStyle name="Notiz 2 3 4 5 3" xfId="15865" xr:uid="{00000000-0005-0000-0000-0000FE7B0000}"/>
    <cellStyle name="Notiz 2 3 4 5 3 2" xfId="35719" xr:uid="{00000000-0005-0000-0000-0000FF7B0000}"/>
    <cellStyle name="Notiz 2 3 4 5 4" xfId="24897" xr:uid="{00000000-0005-0000-0000-0000007C0000}"/>
    <cellStyle name="Notiz 2 3 4 6" xfId="15866" xr:uid="{00000000-0005-0000-0000-0000017C0000}"/>
    <cellStyle name="Notiz 2 3 4 6 2" xfId="15867" xr:uid="{00000000-0005-0000-0000-0000027C0000}"/>
    <cellStyle name="Notiz 2 3 4 6 2 2" xfId="15868" xr:uid="{00000000-0005-0000-0000-0000037C0000}"/>
    <cellStyle name="Notiz 2 3 4 6 2 2 2" xfId="41793" xr:uid="{00000000-0005-0000-0000-0000047C0000}"/>
    <cellStyle name="Notiz 2 3 4 6 2 3" xfId="30972" xr:uid="{00000000-0005-0000-0000-0000057C0000}"/>
    <cellStyle name="Notiz 2 3 4 6 3" xfId="15869" xr:uid="{00000000-0005-0000-0000-0000067C0000}"/>
    <cellStyle name="Notiz 2 3 4 6 3 2" xfId="36393" xr:uid="{00000000-0005-0000-0000-0000077C0000}"/>
    <cellStyle name="Notiz 2 3 4 6 4" xfId="25571" xr:uid="{00000000-0005-0000-0000-0000087C0000}"/>
    <cellStyle name="Notiz 2 3 4 7" xfId="15870" xr:uid="{00000000-0005-0000-0000-0000097C0000}"/>
    <cellStyle name="Notiz 2 3 4 7 2" xfId="15871" xr:uid="{00000000-0005-0000-0000-00000A7C0000}"/>
    <cellStyle name="Notiz 2 3 4 7 2 2" xfId="15872" xr:uid="{00000000-0005-0000-0000-00000B7C0000}"/>
    <cellStyle name="Notiz 2 3 4 7 2 2 2" xfId="42467" xr:uid="{00000000-0005-0000-0000-00000C7C0000}"/>
    <cellStyle name="Notiz 2 3 4 7 2 3" xfId="31646" xr:uid="{00000000-0005-0000-0000-00000D7C0000}"/>
    <cellStyle name="Notiz 2 3 4 7 3" xfId="15873" xr:uid="{00000000-0005-0000-0000-00000E7C0000}"/>
    <cellStyle name="Notiz 2 3 4 7 3 2" xfId="37067" xr:uid="{00000000-0005-0000-0000-00000F7C0000}"/>
    <cellStyle name="Notiz 2 3 4 7 4" xfId="26245" xr:uid="{00000000-0005-0000-0000-0000107C0000}"/>
    <cellStyle name="Notiz 2 3 4 8" xfId="15874" xr:uid="{00000000-0005-0000-0000-0000117C0000}"/>
    <cellStyle name="Notiz 2 3 4 8 2" xfId="15875" xr:uid="{00000000-0005-0000-0000-0000127C0000}"/>
    <cellStyle name="Notiz 2 3 4 8 2 2" xfId="15876" xr:uid="{00000000-0005-0000-0000-0000137C0000}"/>
    <cellStyle name="Notiz 2 3 4 8 2 2 2" xfId="43160" xr:uid="{00000000-0005-0000-0000-0000147C0000}"/>
    <cellStyle name="Notiz 2 3 4 8 2 3" xfId="32339" xr:uid="{00000000-0005-0000-0000-0000157C0000}"/>
    <cellStyle name="Notiz 2 3 4 8 3" xfId="15877" xr:uid="{00000000-0005-0000-0000-0000167C0000}"/>
    <cellStyle name="Notiz 2 3 4 8 3 2" xfId="37759" xr:uid="{00000000-0005-0000-0000-0000177C0000}"/>
    <cellStyle name="Notiz 2 3 4 8 4" xfId="26938" xr:uid="{00000000-0005-0000-0000-0000187C0000}"/>
    <cellStyle name="Notiz 2 3 4 9" xfId="15878" xr:uid="{00000000-0005-0000-0000-0000197C0000}"/>
    <cellStyle name="Notiz 2 3 4 9 2" xfId="15879" xr:uid="{00000000-0005-0000-0000-00001A7C0000}"/>
    <cellStyle name="Notiz 2 3 4 9 2 2" xfId="38435" xr:uid="{00000000-0005-0000-0000-00001B7C0000}"/>
    <cellStyle name="Notiz 2 3 4 9 3" xfId="27614" xr:uid="{00000000-0005-0000-0000-00001C7C0000}"/>
    <cellStyle name="Notiz 2 3 5" xfId="15880" xr:uid="{00000000-0005-0000-0000-00001D7C0000}"/>
    <cellStyle name="Notiz 2 3 5 2" xfId="15881" xr:uid="{00000000-0005-0000-0000-00001E7C0000}"/>
    <cellStyle name="Notiz 2 3 5 2 2" xfId="15882" xr:uid="{00000000-0005-0000-0000-00001F7C0000}"/>
    <cellStyle name="Notiz 2 3 5 2 2 2" xfId="38718" xr:uid="{00000000-0005-0000-0000-0000207C0000}"/>
    <cellStyle name="Notiz 2 3 5 2 3" xfId="27897" xr:uid="{00000000-0005-0000-0000-0000217C0000}"/>
    <cellStyle name="Notiz 2 3 5 3" xfId="15883" xr:uid="{00000000-0005-0000-0000-0000227C0000}"/>
    <cellStyle name="Notiz 2 3 5 3 2" xfId="33318" xr:uid="{00000000-0005-0000-0000-0000237C0000}"/>
    <cellStyle name="Notiz 2 3 5 4" xfId="22496" xr:uid="{00000000-0005-0000-0000-0000247C0000}"/>
    <cellStyle name="Notiz 2 3 6" xfId="15884" xr:uid="{00000000-0005-0000-0000-0000257C0000}"/>
    <cellStyle name="Notiz 2 3 6 2" xfId="15885" xr:uid="{00000000-0005-0000-0000-0000267C0000}"/>
    <cellStyle name="Notiz 2 3 6 2 2" xfId="15886" xr:uid="{00000000-0005-0000-0000-0000277C0000}"/>
    <cellStyle name="Notiz 2 3 6 2 2 2" xfId="39376" xr:uid="{00000000-0005-0000-0000-0000287C0000}"/>
    <cellStyle name="Notiz 2 3 6 2 3" xfId="28555" xr:uid="{00000000-0005-0000-0000-0000297C0000}"/>
    <cellStyle name="Notiz 2 3 6 3" xfId="15887" xr:uid="{00000000-0005-0000-0000-00002A7C0000}"/>
    <cellStyle name="Notiz 2 3 6 3 2" xfId="33976" xr:uid="{00000000-0005-0000-0000-00002B7C0000}"/>
    <cellStyle name="Notiz 2 3 6 4" xfId="23154" xr:uid="{00000000-0005-0000-0000-00002C7C0000}"/>
    <cellStyle name="Notiz 2 3 7" xfId="15888" xr:uid="{00000000-0005-0000-0000-00002D7C0000}"/>
    <cellStyle name="Notiz 2 3 7 2" xfId="15889" xr:uid="{00000000-0005-0000-0000-00002E7C0000}"/>
    <cellStyle name="Notiz 2 3 7 2 2" xfId="15890" xr:uid="{00000000-0005-0000-0000-00002F7C0000}"/>
    <cellStyle name="Notiz 2 3 7 2 2 2" xfId="40050" xr:uid="{00000000-0005-0000-0000-0000307C0000}"/>
    <cellStyle name="Notiz 2 3 7 2 3" xfId="29229" xr:uid="{00000000-0005-0000-0000-0000317C0000}"/>
    <cellStyle name="Notiz 2 3 7 3" xfId="15891" xr:uid="{00000000-0005-0000-0000-0000327C0000}"/>
    <cellStyle name="Notiz 2 3 7 3 2" xfId="34650" xr:uid="{00000000-0005-0000-0000-0000337C0000}"/>
    <cellStyle name="Notiz 2 3 7 4" xfId="23828" xr:uid="{00000000-0005-0000-0000-0000347C0000}"/>
    <cellStyle name="Notiz 2 3 8" xfId="15892" xr:uid="{00000000-0005-0000-0000-0000357C0000}"/>
    <cellStyle name="Notiz 2 3 8 2" xfId="15893" xr:uid="{00000000-0005-0000-0000-0000367C0000}"/>
    <cellStyle name="Notiz 2 3 8 2 2" xfId="15894" xr:uid="{00000000-0005-0000-0000-0000377C0000}"/>
    <cellStyle name="Notiz 2 3 8 2 2 2" xfId="40724" xr:uid="{00000000-0005-0000-0000-0000387C0000}"/>
    <cellStyle name="Notiz 2 3 8 2 3" xfId="29903" xr:uid="{00000000-0005-0000-0000-0000397C0000}"/>
    <cellStyle name="Notiz 2 3 8 3" xfId="15895" xr:uid="{00000000-0005-0000-0000-00003A7C0000}"/>
    <cellStyle name="Notiz 2 3 8 3 2" xfId="35324" xr:uid="{00000000-0005-0000-0000-00003B7C0000}"/>
    <cellStyle name="Notiz 2 3 8 4" xfId="24502" xr:uid="{00000000-0005-0000-0000-00003C7C0000}"/>
    <cellStyle name="Notiz 2 3 9" xfId="15896" xr:uid="{00000000-0005-0000-0000-00003D7C0000}"/>
    <cellStyle name="Notiz 2 3 9 2" xfId="15897" xr:uid="{00000000-0005-0000-0000-00003E7C0000}"/>
    <cellStyle name="Notiz 2 3 9 2 2" xfId="15898" xr:uid="{00000000-0005-0000-0000-00003F7C0000}"/>
    <cellStyle name="Notiz 2 3 9 2 2 2" xfId="41398" xr:uid="{00000000-0005-0000-0000-0000407C0000}"/>
    <cellStyle name="Notiz 2 3 9 2 3" xfId="30577" xr:uid="{00000000-0005-0000-0000-0000417C0000}"/>
    <cellStyle name="Notiz 2 3 9 3" xfId="15899" xr:uid="{00000000-0005-0000-0000-0000427C0000}"/>
    <cellStyle name="Notiz 2 3 9 3 2" xfId="35998" xr:uid="{00000000-0005-0000-0000-0000437C0000}"/>
    <cellStyle name="Notiz 2 3 9 4" xfId="25176" xr:uid="{00000000-0005-0000-0000-0000447C0000}"/>
    <cellStyle name="Notiz 2 4" xfId="15900" xr:uid="{00000000-0005-0000-0000-0000457C0000}"/>
    <cellStyle name="Notiz 2 4 10" xfId="15901" xr:uid="{00000000-0005-0000-0000-0000467C0000}"/>
    <cellStyle name="Notiz 2 4 10 2" xfId="15902" xr:uid="{00000000-0005-0000-0000-0000477C0000}"/>
    <cellStyle name="Notiz 2 4 10 2 2" xfId="38107" xr:uid="{00000000-0005-0000-0000-0000487C0000}"/>
    <cellStyle name="Notiz 2 4 10 3" xfId="27286" xr:uid="{00000000-0005-0000-0000-0000497C0000}"/>
    <cellStyle name="Notiz 2 4 11" xfId="15903" xr:uid="{00000000-0005-0000-0000-00004A7C0000}"/>
    <cellStyle name="Notiz 2 4 11 2" xfId="32707" xr:uid="{00000000-0005-0000-0000-00004B7C0000}"/>
    <cellStyle name="Notiz 2 4 12" xfId="21885" xr:uid="{00000000-0005-0000-0000-00004C7C0000}"/>
    <cellStyle name="Notiz 2 4 2" xfId="15904" xr:uid="{00000000-0005-0000-0000-00004D7C0000}"/>
    <cellStyle name="Notiz 2 4 2 10" xfId="15905" xr:uid="{00000000-0005-0000-0000-00004E7C0000}"/>
    <cellStyle name="Notiz 2 4 2 10 2" xfId="33102" xr:uid="{00000000-0005-0000-0000-00004F7C0000}"/>
    <cellStyle name="Notiz 2 4 2 11" xfId="22280" xr:uid="{00000000-0005-0000-0000-0000507C0000}"/>
    <cellStyle name="Notiz 2 4 2 2" xfId="15906" xr:uid="{00000000-0005-0000-0000-0000517C0000}"/>
    <cellStyle name="Notiz 2 4 2 2 2" xfId="15907" xr:uid="{00000000-0005-0000-0000-0000527C0000}"/>
    <cellStyle name="Notiz 2 4 2 2 2 2" xfId="15908" xr:uid="{00000000-0005-0000-0000-0000537C0000}"/>
    <cellStyle name="Notiz 2 4 2 2 2 2 2" xfId="39180" xr:uid="{00000000-0005-0000-0000-0000547C0000}"/>
    <cellStyle name="Notiz 2 4 2 2 2 3" xfId="28359" xr:uid="{00000000-0005-0000-0000-0000557C0000}"/>
    <cellStyle name="Notiz 2 4 2 2 3" xfId="15909" xr:uid="{00000000-0005-0000-0000-0000567C0000}"/>
    <cellStyle name="Notiz 2 4 2 2 3 2" xfId="33780" xr:uid="{00000000-0005-0000-0000-0000577C0000}"/>
    <cellStyle name="Notiz 2 4 2 2 4" xfId="22958" xr:uid="{00000000-0005-0000-0000-0000587C0000}"/>
    <cellStyle name="Notiz 2 4 2 3" xfId="15910" xr:uid="{00000000-0005-0000-0000-0000597C0000}"/>
    <cellStyle name="Notiz 2 4 2 3 2" xfId="15911" xr:uid="{00000000-0005-0000-0000-00005A7C0000}"/>
    <cellStyle name="Notiz 2 4 2 3 2 2" xfId="15912" xr:uid="{00000000-0005-0000-0000-00005B7C0000}"/>
    <cellStyle name="Notiz 2 4 2 3 2 2 2" xfId="39838" xr:uid="{00000000-0005-0000-0000-00005C7C0000}"/>
    <cellStyle name="Notiz 2 4 2 3 2 3" xfId="29017" xr:uid="{00000000-0005-0000-0000-00005D7C0000}"/>
    <cellStyle name="Notiz 2 4 2 3 3" xfId="15913" xr:uid="{00000000-0005-0000-0000-00005E7C0000}"/>
    <cellStyle name="Notiz 2 4 2 3 3 2" xfId="34438" xr:uid="{00000000-0005-0000-0000-00005F7C0000}"/>
    <cellStyle name="Notiz 2 4 2 3 4" xfId="23616" xr:uid="{00000000-0005-0000-0000-0000607C0000}"/>
    <cellStyle name="Notiz 2 4 2 4" xfId="15914" xr:uid="{00000000-0005-0000-0000-0000617C0000}"/>
    <cellStyle name="Notiz 2 4 2 4 2" xfId="15915" xr:uid="{00000000-0005-0000-0000-0000627C0000}"/>
    <cellStyle name="Notiz 2 4 2 4 2 2" xfId="15916" xr:uid="{00000000-0005-0000-0000-0000637C0000}"/>
    <cellStyle name="Notiz 2 4 2 4 2 2 2" xfId="40512" xr:uid="{00000000-0005-0000-0000-0000647C0000}"/>
    <cellStyle name="Notiz 2 4 2 4 2 3" xfId="29691" xr:uid="{00000000-0005-0000-0000-0000657C0000}"/>
    <cellStyle name="Notiz 2 4 2 4 3" xfId="15917" xr:uid="{00000000-0005-0000-0000-0000667C0000}"/>
    <cellStyle name="Notiz 2 4 2 4 3 2" xfId="35112" xr:uid="{00000000-0005-0000-0000-0000677C0000}"/>
    <cellStyle name="Notiz 2 4 2 4 4" xfId="24290" xr:uid="{00000000-0005-0000-0000-0000687C0000}"/>
    <cellStyle name="Notiz 2 4 2 5" xfId="15918" xr:uid="{00000000-0005-0000-0000-0000697C0000}"/>
    <cellStyle name="Notiz 2 4 2 5 2" xfId="15919" xr:uid="{00000000-0005-0000-0000-00006A7C0000}"/>
    <cellStyle name="Notiz 2 4 2 5 2 2" xfId="15920" xr:uid="{00000000-0005-0000-0000-00006B7C0000}"/>
    <cellStyle name="Notiz 2 4 2 5 2 2 2" xfId="41186" xr:uid="{00000000-0005-0000-0000-00006C7C0000}"/>
    <cellStyle name="Notiz 2 4 2 5 2 3" xfId="30365" xr:uid="{00000000-0005-0000-0000-00006D7C0000}"/>
    <cellStyle name="Notiz 2 4 2 5 3" xfId="15921" xr:uid="{00000000-0005-0000-0000-00006E7C0000}"/>
    <cellStyle name="Notiz 2 4 2 5 3 2" xfId="35786" xr:uid="{00000000-0005-0000-0000-00006F7C0000}"/>
    <cellStyle name="Notiz 2 4 2 5 4" xfId="24964" xr:uid="{00000000-0005-0000-0000-0000707C0000}"/>
    <cellStyle name="Notiz 2 4 2 6" xfId="15922" xr:uid="{00000000-0005-0000-0000-0000717C0000}"/>
    <cellStyle name="Notiz 2 4 2 6 2" xfId="15923" xr:uid="{00000000-0005-0000-0000-0000727C0000}"/>
    <cellStyle name="Notiz 2 4 2 6 2 2" xfId="15924" xr:uid="{00000000-0005-0000-0000-0000737C0000}"/>
    <cellStyle name="Notiz 2 4 2 6 2 2 2" xfId="41860" xr:uid="{00000000-0005-0000-0000-0000747C0000}"/>
    <cellStyle name="Notiz 2 4 2 6 2 3" xfId="31039" xr:uid="{00000000-0005-0000-0000-0000757C0000}"/>
    <cellStyle name="Notiz 2 4 2 6 3" xfId="15925" xr:uid="{00000000-0005-0000-0000-0000767C0000}"/>
    <cellStyle name="Notiz 2 4 2 6 3 2" xfId="36460" xr:uid="{00000000-0005-0000-0000-0000777C0000}"/>
    <cellStyle name="Notiz 2 4 2 6 4" xfId="25638" xr:uid="{00000000-0005-0000-0000-0000787C0000}"/>
    <cellStyle name="Notiz 2 4 2 7" xfId="15926" xr:uid="{00000000-0005-0000-0000-0000797C0000}"/>
    <cellStyle name="Notiz 2 4 2 7 2" xfId="15927" xr:uid="{00000000-0005-0000-0000-00007A7C0000}"/>
    <cellStyle name="Notiz 2 4 2 7 2 2" xfId="15928" xr:uid="{00000000-0005-0000-0000-00007B7C0000}"/>
    <cellStyle name="Notiz 2 4 2 7 2 2 2" xfId="42534" xr:uid="{00000000-0005-0000-0000-00007C7C0000}"/>
    <cellStyle name="Notiz 2 4 2 7 2 3" xfId="31713" xr:uid="{00000000-0005-0000-0000-00007D7C0000}"/>
    <cellStyle name="Notiz 2 4 2 7 3" xfId="15929" xr:uid="{00000000-0005-0000-0000-00007E7C0000}"/>
    <cellStyle name="Notiz 2 4 2 7 3 2" xfId="37134" xr:uid="{00000000-0005-0000-0000-00007F7C0000}"/>
    <cellStyle name="Notiz 2 4 2 7 4" xfId="26312" xr:uid="{00000000-0005-0000-0000-0000807C0000}"/>
    <cellStyle name="Notiz 2 4 2 8" xfId="15930" xr:uid="{00000000-0005-0000-0000-0000817C0000}"/>
    <cellStyle name="Notiz 2 4 2 8 2" xfId="15931" xr:uid="{00000000-0005-0000-0000-0000827C0000}"/>
    <cellStyle name="Notiz 2 4 2 8 2 2" xfId="15932" xr:uid="{00000000-0005-0000-0000-0000837C0000}"/>
    <cellStyle name="Notiz 2 4 2 8 2 2 2" xfId="43227" xr:uid="{00000000-0005-0000-0000-0000847C0000}"/>
    <cellStyle name="Notiz 2 4 2 8 2 3" xfId="32406" xr:uid="{00000000-0005-0000-0000-0000857C0000}"/>
    <cellStyle name="Notiz 2 4 2 8 3" xfId="15933" xr:uid="{00000000-0005-0000-0000-0000867C0000}"/>
    <cellStyle name="Notiz 2 4 2 8 3 2" xfId="37826" xr:uid="{00000000-0005-0000-0000-0000877C0000}"/>
    <cellStyle name="Notiz 2 4 2 8 4" xfId="27005" xr:uid="{00000000-0005-0000-0000-0000887C0000}"/>
    <cellStyle name="Notiz 2 4 2 9" xfId="15934" xr:uid="{00000000-0005-0000-0000-0000897C0000}"/>
    <cellStyle name="Notiz 2 4 2 9 2" xfId="15935" xr:uid="{00000000-0005-0000-0000-00008A7C0000}"/>
    <cellStyle name="Notiz 2 4 2 9 2 2" xfId="38502" xr:uid="{00000000-0005-0000-0000-00008B7C0000}"/>
    <cellStyle name="Notiz 2 4 2 9 3" xfId="27681" xr:uid="{00000000-0005-0000-0000-00008C7C0000}"/>
    <cellStyle name="Notiz 2 4 3" xfId="15936" xr:uid="{00000000-0005-0000-0000-00008D7C0000}"/>
    <cellStyle name="Notiz 2 4 3 2" xfId="15937" xr:uid="{00000000-0005-0000-0000-00008E7C0000}"/>
    <cellStyle name="Notiz 2 4 3 2 2" xfId="15938" xr:uid="{00000000-0005-0000-0000-00008F7C0000}"/>
    <cellStyle name="Notiz 2 4 3 2 2 2" xfId="38785" xr:uid="{00000000-0005-0000-0000-0000907C0000}"/>
    <cellStyle name="Notiz 2 4 3 2 3" xfId="27964" xr:uid="{00000000-0005-0000-0000-0000917C0000}"/>
    <cellStyle name="Notiz 2 4 3 3" xfId="15939" xr:uid="{00000000-0005-0000-0000-0000927C0000}"/>
    <cellStyle name="Notiz 2 4 3 3 2" xfId="33385" xr:uid="{00000000-0005-0000-0000-0000937C0000}"/>
    <cellStyle name="Notiz 2 4 3 4" xfId="22563" xr:uid="{00000000-0005-0000-0000-0000947C0000}"/>
    <cellStyle name="Notiz 2 4 4" xfId="15940" xr:uid="{00000000-0005-0000-0000-0000957C0000}"/>
    <cellStyle name="Notiz 2 4 4 2" xfId="15941" xr:uid="{00000000-0005-0000-0000-0000967C0000}"/>
    <cellStyle name="Notiz 2 4 4 2 2" xfId="15942" xr:uid="{00000000-0005-0000-0000-0000977C0000}"/>
    <cellStyle name="Notiz 2 4 4 2 2 2" xfId="39443" xr:uid="{00000000-0005-0000-0000-0000987C0000}"/>
    <cellStyle name="Notiz 2 4 4 2 3" xfId="28622" xr:uid="{00000000-0005-0000-0000-0000997C0000}"/>
    <cellStyle name="Notiz 2 4 4 3" xfId="15943" xr:uid="{00000000-0005-0000-0000-00009A7C0000}"/>
    <cellStyle name="Notiz 2 4 4 3 2" xfId="34043" xr:uid="{00000000-0005-0000-0000-00009B7C0000}"/>
    <cellStyle name="Notiz 2 4 4 4" xfId="23221" xr:uid="{00000000-0005-0000-0000-00009C7C0000}"/>
    <cellStyle name="Notiz 2 4 5" xfId="15944" xr:uid="{00000000-0005-0000-0000-00009D7C0000}"/>
    <cellStyle name="Notiz 2 4 5 2" xfId="15945" xr:uid="{00000000-0005-0000-0000-00009E7C0000}"/>
    <cellStyle name="Notiz 2 4 5 2 2" xfId="15946" xr:uid="{00000000-0005-0000-0000-00009F7C0000}"/>
    <cellStyle name="Notiz 2 4 5 2 2 2" xfId="40117" xr:uid="{00000000-0005-0000-0000-0000A07C0000}"/>
    <cellStyle name="Notiz 2 4 5 2 3" xfId="29296" xr:uid="{00000000-0005-0000-0000-0000A17C0000}"/>
    <cellStyle name="Notiz 2 4 5 3" xfId="15947" xr:uid="{00000000-0005-0000-0000-0000A27C0000}"/>
    <cellStyle name="Notiz 2 4 5 3 2" xfId="34717" xr:uid="{00000000-0005-0000-0000-0000A37C0000}"/>
    <cellStyle name="Notiz 2 4 5 4" xfId="23895" xr:uid="{00000000-0005-0000-0000-0000A47C0000}"/>
    <cellStyle name="Notiz 2 4 6" xfId="15948" xr:uid="{00000000-0005-0000-0000-0000A57C0000}"/>
    <cellStyle name="Notiz 2 4 6 2" xfId="15949" xr:uid="{00000000-0005-0000-0000-0000A67C0000}"/>
    <cellStyle name="Notiz 2 4 6 2 2" xfId="15950" xr:uid="{00000000-0005-0000-0000-0000A77C0000}"/>
    <cellStyle name="Notiz 2 4 6 2 2 2" xfId="40791" xr:uid="{00000000-0005-0000-0000-0000A87C0000}"/>
    <cellStyle name="Notiz 2 4 6 2 3" xfId="29970" xr:uid="{00000000-0005-0000-0000-0000A97C0000}"/>
    <cellStyle name="Notiz 2 4 6 3" xfId="15951" xr:uid="{00000000-0005-0000-0000-0000AA7C0000}"/>
    <cellStyle name="Notiz 2 4 6 3 2" xfId="35391" xr:uid="{00000000-0005-0000-0000-0000AB7C0000}"/>
    <cellStyle name="Notiz 2 4 6 4" xfId="24569" xr:uid="{00000000-0005-0000-0000-0000AC7C0000}"/>
    <cellStyle name="Notiz 2 4 7" xfId="15952" xr:uid="{00000000-0005-0000-0000-0000AD7C0000}"/>
    <cellStyle name="Notiz 2 4 7 2" xfId="15953" xr:uid="{00000000-0005-0000-0000-0000AE7C0000}"/>
    <cellStyle name="Notiz 2 4 7 2 2" xfId="15954" xr:uid="{00000000-0005-0000-0000-0000AF7C0000}"/>
    <cellStyle name="Notiz 2 4 7 2 2 2" xfId="41465" xr:uid="{00000000-0005-0000-0000-0000B07C0000}"/>
    <cellStyle name="Notiz 2 4 7 2 3" xfId="30644" xr:uid="{00000000-0005-0000-0000-0000B17C0000}"/>
    <cellStyle name="Notiz 2 4 7 3" xfId="15955" xr:uid="{00000000-0005-0000-0000-0000B27C0000}"/>
    <cellStyle name="Notiz 2 4 7 3 2" xfId="36065" xr:uid="{00000000-0005-0000-0000-0000B37C0000}"/>
    <cellStyle name="Notiz 2 4 7 4" xfId="25243" xr:uid="{00000000-0005-0000-0000-0000B47C0000}"/>
    <cellStyle name="Notiz 2 4 8" xfId="15956" xr:uid="{00000000-0005-0000-0000-0000B57C0000}"/>
    <cellStyle name="Notiz 2 4 8 2" xfId="15957" xr:uid="{00000000-0005-0000-0000-0000B67C0000}"/>
    <cellStyle name="Notiz 2 4 8 2 2" xfId="15958" xr:uid="{00000000-0005-0000-0000-0000B77C0000}"/>
    <cellStyle name="Notiz 2 4 8 2 2 2" xfId="42139" xr:uid="{00000000-0005-0000-0000-0000B87C0000}"/>
    <cellStyle name="Notiz 2 4 8 2 3" xfId="31318" xr:uid="{00000000-0005-0000-0000-0000B97C0000}"/>
    <cellStyle name="Notiz 2 4 8 3" xfId="15959" xr:uid="{00000000-0005-0000-0000-0000BA7C0000}"/>
    <cellStyle name="Notiz 2 4 8 3 2" xfId="36739" xr:uid="{00000000-0005-0000-0000-0000BB7C0000}"/>
    <cellStyle name="Notiz 2 4 8 4" xfId="25917" xr:uid="{00000000-0005-0000-0000-0000BC7C0000}"/>
    <cellStyle name="Notiz 2 4 9" xfId="15960" xr:uid="{00000000-0005-0000-0000-0000BD7C0000}"/>
    <cellStyle name="Notiz 2 4 9 2" xfId="15961" xr:uid="{00000000-0005-0000-0000-0000BE7C0000}"/>
    <cellStyle name="Notiz 2 4 9 2 2" xfId="15962" xr:uid="{00000000-0005-0000-0000-0000BF7C0000}"/>
    <cellStyle name="Notiz 2 4 9 2 2 2" xfId="42832" xr:uid="{00000000-0005-0000-0000-0000C07C0000}"/>
    <cellStyle name="Notiz 2 4 9 2 3" xfId="32011" xr:uid="{00000000-0005-0000-0000-0000C17C0000}"/>
    <cellStyle name="Notiz 2 4 9 3" xfId="15963" xr:uid="{00000000-0005-0000-0000-0000C27C0000}"/>
    <cellStyle name="Notiz 2 4 9 3 2" xfId="37431" xr:uid="{00000000-0005-0000-0000-0000C37C0000}"/>
    <cellStyle name="Notiz 2 4 9 4" xfId="26610" xr:uid="{00000000-0005-0000-0000-0000C47C0000}"/>
    <cellStyle name="Notiz 2 5" xfId="15964" xr:uid="{00000000-0005-0000-0000-0000C57C0000}"/>
    <cellStyle name="Notiz 2 5 10" xfId="15965" xr:uid="{00000000-0005-0000-0000-0000C67C0000}"/>
    <cellStyle name="Notiz 2 5 10 2" xfId="32839" xr:uid="{00000000-0005-0000-0000-0000C77C0000}"/>
    <cellStyle name="Notiz 2 5 11" xfId="22017" xr:uid="{00000000-0005-0000-0000-0000C87C0000}"/>
    <cellStyle name="Notiz 2 5 2" xfId="15966" xr:uid="{00000000-0005-0000-0000-0000C97C0000}"/>
    <cellStyle name="Notiz 2 5 2 2" xfId="15967" xr:uid="{00000000-0005-0000-0000-0000CA7C0000}"/>
    <cellStyle name="Notiz 2 5 2 2 2" xfId="15968" xr:uid="{00000000-0005-0000-0000-0000CB7C0000}"/>
    <cellStyle name="Notiz 2 5 2 2 2 2" xfId="38917" xr:uid="{00000000-0005-0000-0000-0000CC7C0000}"/>
    <cellStyle name="Notiz 2 5 2 2 3" xfId="28096" xr:uid="{00000000-0005-0000-0000-0000CD7C0000}"/>
    <cellStyle name="Notiz 2 5 2 3" xfId="15969" xr:uid="{00000000-0005-0000-0000-0000CE7C0000}"/>
    <cellStyle name="Notiz 2 5 2 3 2" xfId="33517" xr:uid="{00000000-0005-0000-0000-0000CF7C0000}"/>
    <cellStyle name="Notiz 2 5 2 4" xfId="22695" xr:uid="{00000000-0005-0000-0000-0000D07C0000}"/>
    <cellStyle name="Notiz 2 5 3" xfId="15970" xr:uid="{00000000-0005-0000-0000-0000D17C0000}"/>
    <cellStyle name="Notiz 2 5 3 2" xfId="15971" xr:uid="{00000000-0005-0000-0000-0000D27C0000}"/>
    <cellStyle name="Notiz 2 5 3 2 2" xfId="15972" xr:uid="{00000000-0005-0000-0000-0000D37C0000}"/>
    <cellStyle name="Notiz 2 5 3 2 2 2" xfId="39575" xr:uid="{00000000-0005-0000-0000-0000D47C0000}"/>
    <cellStyle name="Notiz 2 5 3 2 3" xfId="28754" xr:uid="{00000000-0005-0000-0000-0000D57C0000}"/>
    <cellStyle name="Notiz 2 5 3 3" xfId="15973" xr:uid="{00000000-0005-0000-0000-0000D67C0000}"/>
    <cellStyle name="Notiz 2 5 3 3 2" xfId="34175" xr:uid="{00000000-0005-0000-0000-0000D77C0000}"/>
    <cellStyle name="Notiz 2 5 3 4" xfId="23353" xr:uid="{00000000-0005-0000-0000-0000D87C0000}"/>
    <cellStyle name="Notiz 2 5 4" xfId="15974" xr:uid="{00000000-0005-0000-0000-0000D97C0000}"/>
    <cellStyle name="Notiz 2 5 4 2" xfId="15975" xr:uid="{00000000-0005-0000-0000-0000DA7C0000}"/>
    <cellStyle name="Notiz 2 5 4 2 2" xfId="15976" xr:uid="{00000000-0005-0000-0000-0000DB7C0000}"/>
    <cellStyle name="Notiz 2 5 4 2 2 2" xfId="40249" xr:uid="{00000000-0005-0000-0000-0000DC7C0000}"/>
    <cellStyle name="Notiz 2 5 4 2 3" xfId="29428" xr:uid="{00000000-0005-0000-0000-0000DD7C0000}"/>
    <cellStyle name="Notiz 2 5 4 3" xfId="15977" xr:uid="{00000000-0005-0000-0000-0000DE7C0000}"/>
    <cellStyle name="Notiz 2 5 4 3 2" xfId="34849" xr:uid="{00000000-0005-0000-0000-0000DF7C0000}"/>
    <cellStyle name="Notiz 2 5 4 4" xfId="24027" xr:uid="{00000000-0005-0000-0000-0000E07C0000}"/>
    <cellStyle name="Notiz 2 5 5" xfId="15978" xr:uid="{00000000-0005-0000-0000-0000E17C0000}"/>
    <cellStyle name="Notiz 2 5 5 2" xfId="15979" xr:uid="{00000000-0005-0000-0000-0000E27C0000}"/>
    <cellStyle name="Notiz 2 5 5 2 2" xfId="15980" xr:uid="{00000000-0005-0000-0000-0000E37C0000}"/>
    <cellStyle name="Notiz 2 5 5 2 2 2" xfId="40923" xr:uid="{00000000-0005-0000-0000-0000E47C0000}"/>
    <cellStyle name="Notiz 2 5 5 2 3" xfId="30102" xr:uid="{00000000-0005-0000-0000-0000E57C0000}"/>
    <cellStyle name="Notiz 2 5 5 3" xfId="15981" xr:uid="{00000000-0005-0000-0000-0000E67C0000}"/>
    <cellStyle name="Notiz 2 5 5 3 2" xfId="35523" xr:uid="{00000000-0005-0000-0000-0000E77C0000}"/>
    <cellStyle name="Notiz 2 5 5 4" xfId="24701" xr:uid="{00000000-0005-0000-0000-0000E87C0000}"/>
    <cellStyle name="Notiz 2 5 6" xfId="15982" xr:uid="{00000000-0005-0000-0000-0000E97C0000}"/>
    <cellStyle name="Notiz 2 5 6 2" xfId="15983" xr:uid="{00000000-0005-0000-0000-0000EA7C0000}"/>
    <cellStyle name="Notiz 2 5 6 2 2" xfId="15984" xr:uid="{00000000-0005-0000-0000-0000EB7C0000}"/>
    <cellStyle name="Notiz 2 5 6 2 2 2" xfId="41597" xr:uid="{00000000-0005-0000-0000-0000EC7C0000}"/>
    <cellStyle name="Notiz 2 5 6 2 3" xfId="30776" xr:uid="{00000000-0005-0000-0000-0000ED7C0000}"/>
    <cellStyle name="Notiz 2 5 6 3" xfId="15985" xr:uid="{00000000-0005-0000-0000-0000EE7C0000}"/>
    <cellStyle name="Notiz 2 5 6 3 2" xfId="36197" xr:uid="{00000000-0005-0000-0000-0000EF7C0000}"/>
    <cellStyle name="Notiz 2 5 6 4" xfId="25375" xr:uid="{00000000-0005-0000-0000-0000F07C0000}"/>
    <cellStyle name="Notiz 2 5 7" xfId="15986" xr:uid="{00000000-0005-0000-0000-0000F17C0000}"/>
    <cellStyle name="Notiz 2 5 7 2" xfId="15987" xr:uid="{00000000-0005-0000-0000-0000F27C0000}"/>
    <cellStyle name="Notiz 2 5 7 2 2" xfId="15988" xr:uid="{00000000-0005-0000-0000-0000F37C0000}"/>
    <cellStyle name="Notiz 2 5 7 2 2 2" xfId="42271" xr:uid="{00000000-0005-0000-0000-0000F47C0000}"/>
    <cellStyle name="Notiz 2 5 7 2 3" xfId="31450" xr:uid="{00000000-0005-0000-0000-0000F57C0000}"/>
    <cellStyle name="Notiz 2 5 7 3" xfId="15989" xr:uid="{00000000-0005-0000-0000-0000F67C0000}"/>
    <cellStyle name="Notiz 2 5 7 3 2" xfId="36871" xr:uid="{00000000-0005-0000-0000-0000F77C0000}"/>
    <cellStyle name="Notiz 2 5 7 4" xfId="26049" xr:uid="{00000000-0005-0000-0000-0000F87C0000}"/>
    <cellStyle name="Notiz 2 5 8" xfId="15990" xr:uid="{00000000-0005-0000-0000-0000F97C0000}"/>
    <cellStyle name="Notiz 2 5 8 2" xfId="15991" xr:uid="{00000000-0005-0000-0000-0000FA7C0000}"/>
    <cellStyle name="Notiz 2 5 8 2 2" xfId="15992" xr:uid="{00000000-0005-0000-0000-0000FB7C0000}"/>
    <cellStyle name="Notiz 2 5 8 2 2 2" xfId="42964" xr:uid="{00000000-0005-0000-0000-0000FC7C0000}"/>
    <cellStyle name="Notiz 2 5 8 2 3" xfId="32143" xr:uid="{00000000-0005-0000-0000-0000FD7C0000}"/>
    <cellStyle name="Notiz 2 5 8 3" xfId="15993" xr:uid="{00000000-0005-0000-0000-0000FE7C0000}"/>
    <cellStyle name="Notiz 2 5 8 3 2" xfId="37563" xr:uid="{00000000-0005-0000-0000-0000FF7C0000}"/>
    <cellStyle name="Notiz 2 5 8 4" xfId="26742" xr:uid="{00000000-0005-0000-0000-0000007D0000}"/>
    <cellStyle name="Notiz 2 5 9" xfId="15994" xr:uid="{00000000-0005-0000-0000-0000017D0000}"/>
    <cellStyle name="Notiz 2 5 9 2" xfId="15995" xr:uid="{00000000-0005-0000-0000-0000027D0000}"/>
    <cellStyle name="Notiz 2 5 9 2 2" xfId="38239" xr:uid="{00000000-0005-0000-0000-0000037D0000}"/>
    <cellStyle name="Notiz 2 5 9 3" xfId="27418" xr:uid="{00000000-0005-0000-0000-0000047D0000}"/>
    <cellStyle name="Notiz 2 6" xfId="15996" xr:uid="{00000000-0005-0000-0000-0000057D0000}"/>
    <cellStyle name="Notiz 2 6 10" xfId="15997" xr:uid="{00000000-0005-0000-0000-0000067D0000}"/>
    <cellStyle name="Notiz 2 6 10 2" xfId="32970" xr:uid="{00000000-0005-0000-0000-0000077D0000}"/>
    <cellStyle name="Notiz 2 6 11" xfId="22148" xr:uid="{00000000-0005-0000-0000-0000087D0000}"/>
    <cellStyle name="Notiz 2 6 2" xfId="15998" xr:uid="{00000000-0005-0000-0000-0000097D0000}"/>
    <cellStyle name="Notiz 2 6 2 2" xfId="15999" xr:uid="{00000000-0005-0000-0000-00000A7D0000}"/>
    <cellStyle name="Notiz 2 6 2 2 2" xfId="16000" xr:uid="{00000000-0005-0000-0000-00000B7D0000}"/>
    <cellStyle name="Notiz 2 6 2 2 2 2" xfId="39048" xr:uid="{00000000-0005-0000-0000-00000C7D0000}"/>
    <cellStyle name="Notiz 2 6 2 2 3" xfId="28227" xr:uid="{00000000-0005-0000-0000-00000D7D0000}"/>
    <cellStyle name="Notiz 2 6 2 3" xfId="16001" xr:uid="{00000000-0005-0000-0000-00000E7D0000}"/>
    <cellStyle name="Notiz 2 6 2 3 2" xfId="33648" xr:uid="{00000000-0005-0000-0000-00000F7D0000}"/>
    <cellStyle name="Notiz 2 6 2 4" xfId="22826" xr:uid="{00000000-0005-0000-0000-0000107D0000}"/>
    <cellStyle name="Notiz 2 6 3" xfId="16002" xr:uid="{00000000-0005-0000-0000-0000117D0000}"/>
    <cellStyle name="Notiz 2 6 3 2" xfId="16003" xr:uid="{00000000-0005-0000-0000-0000127D0000}"/>
    <cellStyle name="Notiz 2 6 3 2 2" xfId="16004" xr:uid="{00000000-0005-0000-0000-0000137D0000}"/>
    <cellStyle name="Notiz 2 6 3 2 2 2" xfId="39706" xr:uid="{00000000-0005-0000-0000-0000147D0000}"/>
    <cellStyle name="Notiz 2 6 3 2 3" xfId="28885" xr:uid="{00000000-0005-0000-0000-0000157D0000}"/>
    <cellStyle name="Notiz 2 6 3 3" xfId="16005" xr:uid="{00000000-0005-0000-0000-0000167D0000}"/>
    <cellStyle name="Notiz 2 6 3 3 2" xfId="34306" xr:uid="{00000000-0005-0000-0000-0000177D0000}"/>
    <cellStyle name="Notiz 2 6 3 4" xfId="23484" xr:uid="{00000000-0005-0000-0000-0000187D0000}"/>
    <cellStyle name="Notiz 2 6 4" xfId="16006" xr:uid="{00000000-0005-0000-0000-0000197D0000}"/>
    <cellStyle name="Notiz 2 6 4 2" xfId="16007" xr:uid="{00000000-0005-0000-0000-00001A7D0000}"/>
    <cellStyle name="Notiz 2 6 4 2 2" xfId="16008" xr:uid="{00000000-0005-0000-0000-00001B7D0000}"/>
    <cellStyle name="Notiz 2 6 4 2 2 2" xfId="40380" xr:uid="{00000000-0005-0000-0000-00001C7D0000}"/>
    <cellStyle name="Notiz 2 6 4 2 3" xfId="29559" xr:uid="{00000000-0005-0000-0000-00001D7D0000}"/>
    <cellStyle name="Notiz 2 6 4 3" xfId="16009" xr:uid="{00000000-0005-0000-0000-00001E7D0000}"/>
    <cellStyle name="Notiz 2 6 4 3 2" xfId="34980" xr:uid="{00000000-0005-0000-0000-00001F7D0000}"/>
    <cellStyle name="Notiz 2 6 4 4" xfId="24158" xr:uid="{00000000-0005-0000-0000-0000207D0000}"/>
    <cellStyle name="Notiz 2 6 5" xfId="16010" xr:uid="{00000000-0005-0000-0000-0000217D0000}"/>
    <cellStyle name="Notiz 2 6 5 2" xfId="16011" xr:uid="{00000000-0005-0000-0000-0000227D0000}"/>
    <cellStyle name="Notiz 2 6 5 2 2" xfId="16012" xr:uid="{00000000-0005-0000-0000-0000237D0000}"/>
    <cellStyle name="Notiz 2 6 5 2 2 2" xfId="41054" xr:uid="{00000000-0005-0000-0000-0000247D0000}"/>
    <cellStyle name="Notiz 2 6 5 2 3" xfId="30233" xr:uid="{00000000-0005-0000-0000-0000257D0000}"/>
    <cellStyle name="Notiz 2 6 5 3" xfId="16013" xr:uid="{00000000-0005-0000-0000-0000267D0000}"/>
    <cellStyle name="Notiz 2 6 5 3 2" xfId="35654" xr:uid="{00000000-0005-0000-0000-0000277D0000}"/>
    <cellStyle name="Notiz 2 6 5 4" xfId="24832" xr:uid="{00000000-0005-0000-0000-0000287D0000}"/>
    <cellStyle name="Notiz 2 6 6" xfId="16014" xr:uid="{00000000-0005-0000-0000-0000297D0000}"/>
    <cellStyle name="Notiz 2 6 6 2" xfId="16015" xr:uid="{00000000-0005-0000-0000-00002A7D0000}"/>
    <cellStyle name="Notiz 2 6 6 2 2" xfId="16016" xr:uid="{00000000-0005-0000-0000-00002B7D0000}"/>
    <cellStyle name="Notiz 2 6 6 2 2 2" xfId="41728" xr:uid="{00000000-0005-0000-0000-00002C7D0000}"/>
    <cellStyle name="Notiz 2 6 6 2 3" xfId="30907" xr:uid="{00000000-0005-0000-0000-00002D7D0000}"/>
    <cellStyle name="Notiz 2 6 6 3" xfId="16017" xr:uid="{00000000-0005-0000-0000-00002E7D0000}"/>
    <cellStyle name="Notiz 2 6 6 3 2" xfId="36328" xr:uid="{00000000-0005-0000-0000-00002F7D0000}"/>
    <cellStyle name="Notiz 2 6 6 4" xfId="25506" xr:uid="{00000000-0005-0000-0000-0000307D0000}"/>
    <cellStyle name="Notiz 2 6 7" xfId="16018" xr:uid="{00000000-0005-0000-0000-0000317D0000}"/>
    <cellStyle name="Notiz 2 6 7 2" xfId="16019" xr:uid="{00000000-0005-0000-0000-0000327D0000}"/>
    <cellStyle name="Notiz 2 6 7 2 2" xfId="16020" xr:uid="{00000000-0005-0000-0000-0000337D0000}"/>
    <cellStyle name="Notiz 2 6 7 2 2 2" xfId="42402" xr:uid="{00000000-0005-0000-0000-0000347D0000}"/>
    <cellStyle name="Notiz 2 6 7 2 3" xfId="31581" xr:uid="{00000000-0005-0000-0000-0000357D0000}"/>
    <cellStyle name="Notiz 2 6 7 3" xfId="16021" xr:uid="{00000000-0005-0000-0000-0000367D0000}"/>
    <cellStyle name="Notiz 2 6 7 3 2" xfId="37002" xr:uid="{00000000-0005-0000-0000-0000377D0000}"/>
    <cellStyle name="Notiz 2 6 7 4" xfId="26180" xr:uid="{00000000-0005-0000-0000-0000387D0000}"/>
    <cellStyle name="Notiz 2 6 8" xfId="16022" xr:uid="{00000000-0005-0000-0000-0000397D0000}"/>
    <cellStyle name="Notiz 2 6 8 2" xfId="16023" xr:uid="{00000000-0005-0000-0000-00003A7D0000}"/>
    <cellStyle name="Notiz 2 6 8 2 2" xfId="16024" xr:uid="{00000000-0005-0000-0000-00003B7D0000}"/>
    <cellStyle name="Notiz 2 6 8 2 2 2" xfId="43095" xr:uid="{00000000-0005-0000-0000-00003C7D0000}"/>
    <cellStyle name="Notiz 2 6 8 2 3" xfId="32274" xr:uid="{00000000-0005-0000-0000-00003D7D0000}"/>
    <cellStyle name="Notiz 2 6 8 3" xfId="16025" xr:uid="{00000000-0005-0000-0000-00003E7D0000}"/>
    <cellStyle name="Notiz 2 6 8 3 2" xfId="37694" xr:uid="{00000000-0005-0000-0000-00003F7D0000}"/>
    <cellStyle name="Notiz 2 6 8 4" xfId="26873" xr:uid="{00000000-0005-0000-0000-0000407D0000}"/>
    <cellStyle name="Notiz 2 6 9" xfId="16026" xr:uid="{00000000-0005-0000-0000-0000417D0000}"/>
    <cellStyle name="Notiz 2 6 9 2" xfId="16027" xr:uid="{00000000-0005-0000-0000-0000427D0000}"/>
    <cellStyle name="Notiz 2 6 9 2 2" xfId="38370" xr:uid="{00000000-0005-0000-0000-0000437D0000}"/>
    <cellStyle name="Notiz 2 6 9 3" xfId="27549" xr:uid="{00000000-0005-0000-0000-0000447D0000}"/>
    <cellStyle name="Notiz 2 7" xfId="16028" xr:uid="{00000000-0005-0000-0000-0000457D0000}"/>
    <cellStyle name="Notiz 2 7 2" xfId="16029" xr:uid="{00000000-0005-0000-0000-0000467D0000}"/>
    <cellStyle name="Notiz 2 7 2 2" xfId="16030" xr:uid="{00000000-0005-0000-0000-0000477D0000}"/>
    <cellStyle name="Notiz 2 7 2 2 2" xfId="38654" xr:uid="{00000000-0005-0000-0000-0000487D0000}"/>
    <cellStyle name="Notiz 2 7 2 3" xfId="27833" xr:uid="{00000000-0005-0000-0000-0000497D0000}"/>
    <cellStyle name="Notiz 2 7 3" xfId="16031" xr:uid="{00000000-0005-0000-0000-00004A7D0000}"/>
    <cellStyle name="Notiz 2 7 3 2" xfId="33254" xr:uid="{00000000-0005-0000-0000-00004B7D0000}"/>
    <cellStyle name="Notiz 2 7 4" xfId="22432" xr:uid="{00000000-0005-0000-0000-00004C7D0000}"/>
    <cellStyle name="Notiz 2 8" xfId="16032" xr:uid="{00000000-0005-0000-0000-00004D7D0000}"/>
    <cellStyle name="Notiz 2 8 2" xfId="16033" xr:uid="{00000000-0005-0000-0000-00004E7D0000}"/>
    <cellStyle name="Notiz 2 8 2 2" xfId="16034" xr:uid="{00000000-0005-0000-0000-00004F7D0000}"/>
    <cellStyle name="Notiz 2 8 2 2 2" xfId="39311" xr:uid="{00000000-0005-0000-0000-0000507D0000}"/>
    <cellStyle name="Notiz 2 8 2 3" xfId="28490" xr:uid="{00000000-0005-0000-0000-0000517D0000}"/>
    <cellStyle name="Notiz 2 8 3" xfId="16035" xr:uid="{00000000-0005-0000-0000-0000527D0000}"/>
    <cellStyle name="Notiz 2 8 3 2" xfId="33911" xr:uid="{00000000-0005-0000-0000-0000537D0000}"/>
    <cellStyle name="Notiz 2 8 4" xfId="23089" xr:uid="{00000000-0005-0000-0000-0000547D0000}"/>
    <cellStyle name="Notiz 2 9" xfId="16036" xr:uid="{00000000-0005-0000-0000-0000557D0000}"/>
    <cellStyle name="Notiz 2 9 2" xfId="16037" xr:uid="{00000000-0005-0000-0000-0000567D0000}"/>
    <cellStyle name="Notiz 2 9 2 2" xfId="16038" xr:uid="{00000000-0005-0000-0000-0000577D0000}"/>
    <cellStyle name="Notiz 2 9 2 2 2" xfId="39988" xr:uid="{00000000-0005-0000-0000-0000587D0000}"/>
    <cellStyle name="Notiz 2 9 2 3" xfId="29167" xr:uid="{00000000-0005-0000-0000-0000597D0000}"/>
    <cellStyle name="Notiz 2 9 3" xfId="16039" xr:uid="{00000000-0005-0000-0000-00005A7D0000}"/>
    <cellStyle name="Notiz 2 9 3 2" xfId="34588" xr:uid="{00000000-0005-0000-0000-00005B7D0000}"/>
    <cellStyle name="Notiz 2 9 4" xfId="23766" xr:uid="{00000000-0005-0000-0000-00005C7D0000}"/>
    <cellStyle name="Notiz 3" xfId="16040" xr:uid="{00000000-0005-0000-0000-00005D7D0000}"/>
    <cellStyle name="Notiz 3 10" xfId="16041" xr:uid="{00000000-0005-0000-0000-00005E7D0000}"/>
    <cellStyle name="Notiz 3 10 2" xfId="16042" xr:uid="{00000000-0005-0000-0000-00005F7D0000}"/>
    <cellStyle name="Notiz 3 10 2 2" xfId="16043" xr:uid="{00000000-0005-0000-0000-0000607D0000}"/>
    <cellStyle name="Notiz 3 10 2 2 2" xfId="40664" xr:uid="{00000000-0005-0000-0000-0000617D0000}"/>
    <cellStyle name="Notiz 3 10 2 3" xfId="29843" xr:uid="{00000000-0005-0000-0000-0000627D0000}"/>
    <cellStyle name="Notiz 3 10 3" xfId="16044" xr:uid="{00000000-0005-0000-0000-0000637D0000}"/>
    <cellStyle name="Notiz 3 10 3 2" xfId="35264" xr:uid="{00000000-0005-0000-0000-0000647D0000}"/>
    <cellStyle name="Notiz 3 10 4" xfId="24442" xr:uid="{00000000-0005-0000-0000-0000657D0000}"/>
    <cellStyle name="Notiz 3 11" xfId="16045" xr:uid="{00000000-0005-0000-0000-0000667D0000}"/>
    <cellStyle name="Notiz 3 11 2" xfId="16046" xr:uid="{00000000-0005-0000-0000-0000677D0000}"/>
    <cellStyle name="Notiz 3 11 2 2" xfId="16047" xr:uid="{00000000-0005-0000-0000-0000687D0000}"/>
    <cellStyle name="Notiz 3 11 2 2 2" xfId="41338" xr:uid="{00000000-0005-0000-0000-0000697D0000}"/>
    <cellStyle name="Notiz 3 11 2 3" xfId="30517" xr:uid="{00000000-0005-0000-0000-00006A7D0000}"/>
    <cellStyle name="Notiz 3 11 3" xfId="16048" xr:uid="{00000000-0005-0000-0000-00006B7D0000}"/>
    <cellStyle name="Notiz 3 11 3 2" xfId="35938" xr:uid="{00000000-0005-0000-0000-00006C7D0000}"/>
    <cellStyle name="Notiz 3 11 4" xfId="25116" xr:uid="{00000000-0005-0000-0000-00006D7D0000}"/>
    <cellStyle name="Notiz 3 12" xfId="16049" xr:uid="{00000000-0005-0000-0000-00006E7D0000}"/>
    <cellStyle name="Notiz 3 12 2" xfId="16050" xr:uid="{00000000-0005-0000-0000-00006F7D0000}"/>
    <cellStyle name="Notiz 3 12 2 2" xfId="16051" xr:uid="{00000000-0005-0000-0000-0000707D0000}"/>
    <cellStyle name="Notiz 3 12 2 2 2" xfId="42012" xr:uid="{00000000-0005-0000-0000-0000717D0000}"/>
    <cellStyle name="Notiz 3 12 2 3" xfId="31191" xr:uid="{00000000-0005-0000-0000-0000727D0000}"/>
    <cellStyle name="Notiz 3 12 3" xfId="16052" xr:uid="{00000000-0005-0000-0000-0000737D0000}"/>
    <cellStyle name="Notiz 3 12 3 2" xfId="36612" xr:uid="{00000000-0005-0000-0000-0000747D0000}"/>
    <cellStyle name="Notiz 3 12 4" xfId="25790" xr:uid="{00000000-0005-0000-0000-0000757D0000}"/>
    <cellStyle name="Notiz 3 13" xfId="16053" xr:uid="{00000000-0005-0000-0000-0000767D0000}"/>
    <cellStyle name="Notiz 3 13 2" xfId="16054" xr:uid="{00000000-0005-0000-0000-0000777D0000}"/>
    <cellStyle name="Notiz 3 13 2 2" xfId="16055" xr:uid="{00000000-0005-0000-0000-0000787D0000}"/>
    <cellStyle name="Notiz 3 13 2 2 2" xfId="42705" xr:uid="{00000000-0005-0000-0000-0000797D0000}"/>
    <cellStyle name="Notiz 3 13 2 3" xfId="31884" xr:uid="{00000000-0005-0000-0000-00007A7D0000}"/>
    <cellStyle name="Notiz 3 13 3" xfId="16056" xr:uid="{00000000-0005-0000-0000-00007B7D0000}"/>
    <cellStyle name="Notiz 3 13 3 2" xfId="37304" xr:uid="{00000000-0005-0000-0000-00007C7D0000}"/>
    <cellStyle name="Notiz 3 13 4" xfId="26483" xr:uid="{00000000-0005-0000-0000-00007D7D0000}"/>
    <cellStyle name="Notiz 3 14" xfId="16057" xr:uid="{00000000-0005-0000-0000-00007E7D0000}"/>
    <cellStyle name="Notiz 3 14 2" xfId="16058" xr:uid="{00000000-0005-0000-0000-00007F7D0000}"/>
    <cellStyle name="Notiz 3 14 2 2" xfId="37980" xr:uid="{00000000-0005-0000-0000-0000807D0000}"/>
    <cellStyle name="Notiz 3 14 3" xfId="27159" xr:uid="{00000000-0005-0000-0000-0000817D0000}"/>
    <cellStyle name="Notiz 3 15" xfId="16059" xr:uid="{00000000-0005-0000-0000-0000827D0000}"/>
    <cellStyle name="Notiz 3 15 2" xfId="32580" xr:uid="{00000000-0005-0000-0000-0000837D0000}"/>
    <cellStyle name="Notiz 3 16" xfId="21758" xr:uid="{00000000-0005-0000-0000-0000847D0000}"/>
    <cellStyle name="Notiz 3 2" xfId="16060" xr:uid="{00000000-0005-0000-0000-0000857D0000}"/>
    <cellStyle name="Notiz 3 2 10" xfId="16061" xr:uid="{00000000-0005-0000-0000-0000867D0000}"/>
    <cellStyle name="Notiz 3 2 10 2" xfId="16062" xr:uid="{00000000-0005-0000-0000-0000877D0000}"/>
    <cellStyle name="Notiz 3 2 10 2 2" xfId="16063" xr:uid="{00000000-0005-0000-0000-0000887D0000}"/>
    <cellStyle name="Notiz 3 2 10 2 2 2" xfId="41371" xr:uid="{00000000-0005-0000-0000-0000897D0000}"/>
    <cellStyle name="Notiz 3 2 10 2 3" xfId="30550" xr:uid="{00000000-0005-0000-0000-00008A7D0000}"/>
    <cellStyle name="Notiz 3 2 10 3" xfId="16064" xr:uid="{00000000-0005-0000-0000-00008B7D0000}"/>
    <cellStyle name="Notiz 3 2 10 3 2" xfId="35971" xr:uid="{00000000-0005-0000-0000-00008C7D0000}"/>
    <cellStyle name="Notiz 3 2 10 4" xfId="25149" xr:uid="{00000000-0005-0000-0000-00008D7D0000}"/>
    <cellStyle name="Notiz 3 2 11" xfId="16065" xr:uid="{00000000-0005-0000-0000-00008E7D0000}"/>
    <cellStyle name="Notiz 3 2 11 2" xfId="16066" xr:uid="{00000000-0005-0000-0000-00008F7D0000}"/>
    <cellStyle name="Notiz 3 2 11 2 2" xfId="16067" xr:uid="{00000000-0005-0000-0000-0000907D0000}"/>
    <cellStyle name="Notiz 3 2 11 2 2 2" xfId="42045" xr:uid="{00000000-0005-0000-0000-0000917D0000}"/>
    <cellStyle name="Notiz 3 2 11 2 3" xfId="31224" xr:uid="{00000000-0005-0000-0000-0000927D0000}"/>
    <cellStyle name="Notiz 3 2 11 3" xfId="16068" xr:uid="{00000000-0005-0000-0000-0000937D0000}"/>
    <cellStyle name="Notiz 3 2 11 3 2" xfId="36645" xr:uid="{00000000-0005-0000-0000-0000947D0000}"/>
    <cellStyle name="Notiz 3 2 11 4" xfId="25823" xr:uid="{00000000-0005-0000-0000-0000957D0000}"/>
    <cellStyle name="Notiz 3 2 12" xfId="16069" xr:uid="{00000000-0005-0000-0000-0000967D0000}"/>
    <cellStyle name="Notiz 3 2 12 2" xfId="16070" xr:uid="{00000000-0005-0000-0000-0000977D0000}"/>
    <cellStyle name="Notiz 3 2 12 2 2" xfId="16071" xr:uid="{00000000-0005-0000-0000-0000987D0000}"/>
    <cellStyle name="Notiz 3 2 12 2 2 2" xfId="42738" xr:uid="{00000000-0005-0000-0000-0000997D0000}"/>
    <cellStyle name="Notiz 3 2 12 2 3" xfId="31917" xr:uid="{00000000-0005-0000-0000-00009A7D0000}"/>
    <cellStyle name="Notiz 3 2 12 3" xfId="16072" xr:uid="{00000000-0005-0000-0000-00009B7D0000}"/>
    <cellStyle name="Notiz 3 2 12 3 2" xfId="37337" xr:uid="{00000000-0005-0000-0000-00009C7D0000}"/>
    <cellStyle name="Notiz 3 2 12 4" xfId="26516" xr:uid="{00000000-0005-0000-0000-00009D7D0000}"/>
    <cellStyle name="Notiz 3 2 13" xfId="16073" xr:uid="{00000000-0005-0000-0000-00009E7D0000}"/>
    <cellStyle name="Notiz 3 2 13 2" xfId="16074" xr:uid="{00000000-0005-0000-0000-00009F7D0000}"/>
    <cellStyle name="Notiz 3 2 13 2 2" xfId="38013" xr:uid="{00000000-0005-0000-0000-0000A07D0000}"/>
    <cellStyle name="Notiz 3 2 13 3" xfId="27192" xr:uid="{00000000-0005-0000-0000-0000A17D0000}"/>
    <cellStyle name="Notiz 3 2 14" xfId="16075" xr:uid="{00000000-0005-0000-0000-0000A27D0000}"/>
    <cellStyle name="Notiz 3 2 14 2" xfId="32613" xr:uid="{00000000-0005-0000-0000-0000A37D0000}"/>
    <cellStyle name="Notiz 3 2 15" xfId="21791" xr:uid="{00000000-0005-0000-0000-0000A47D0000}"/>
    <cellStyle name="Notiz 3 2 2" xfId="16076" xr:uid="{00000000-0005-0000-0000-0000A57D0000}"/>
    <cellStyle name="Notiz 3 2 2 10" xfId="16077" xr:uid="{00000000-0005-0000-0000-0000A67D0000}"/>
    <cellStyle name="Notiz 3 2 2 10 2" xfId="16078" xr:uid="{00000000-0005-0000-0000-0000A77D0000}"/>
    <cellStyle name="Notiz 3 2 2 10 2 2" xfId="16079" xr:uid="{00000000-0005-0000-0000-0000A87D0000}"/>
    <cellStyle name="Notiz 3 2 2 10 2 2 2" xfId="42110" xr:uid="{00000000-0005-0000-0000-0000A97D0000}"/>
    <cellStyle name="Notiz 3 2 2 10 2 3" xfId="31289" xr:uid="{00000000-0005-0000-0000-0000AA7D0000}"/>
    <cellStyle name="Notiz 3 2 2 10 3" xfId="16080" xr:uid="{00000000-0005-0000-0000-0000AB7D0000}"/>
    <cellStyle name="Notiz 3 2 2 10 3 2" xfId="36710" xr:uid="{00000000-0005-0000-0000-0000AC7D0000}"/>
    <cellStyle name="Notiz 3 2 2 10 4" xfId="25888" xr:uid="{00000000-0005-0000-0000-0000AD7D0000}"/>
    <cellStyle name="Notiz 3 2 2 11" xfId="16081" xr:uid="{00000000-0005-0000-0000-0000AE7D0000}"/>
    <cellStyle name="Notiz 3 2 2 11 2" xfId="16082" xr:uid="{00000000-0005-0000-0000-0000AF7D0000}"/>
    <cellStyle name="Notiz 3 2 2 11 2 2" xfId="16083" xr:uid="{00000000-0005-0000-0000-0000B07D0000}"/>
    <cellStyle name="Notiz 3 2 2 11 2 2 2" xfId="42803" xr:uid="{00000000-0005-0000-0000-0000B17D0000}"/>
    <cellStyle name="Notiz 3 2 2 11 2 3" xfId="31982" xr:uid="{00000000-0005-0000-0000-0000B27D0000}"/>
    <cellStyle name="Notiz 3 2 2 11 3" xfId="16084" xr:uid="{00000000-0005-0000-0000-0000B37D0000}"/>
    <cellStyle name="Notiz 3 2 2 11 3 2" xfId="37402" xr:uid="{00000000-0005-0000-0000-0000B47D0000}"/>
    <cellStyle name="Notiz 3 2 2 11 4" xfId="26581" xr:uid="{00000000-0005-0000-0000-0000B57D0000}"/>
    <cellStyle name="Notiz 3 2 2 12" xfId="16085" xr:uid="{00000000-0005-0000-0000-0000B67D0000}"/>
    <cellStyle name="Notiz 3 2 2 12 2" xfId="16086" xr:uid="{00000000-0005-0000-0000-0000B77D0000}"/>
    <cellStyle name="Notiz 3 2 2 12 2 2" xfId="38078" xr:uid="{00000000-0005-0000-0000-0000B87D0000}"/>
    <cellStyle name="Notiz 3 2 2 12 3" xfId="27257" xr:uid="{00000000-0005-0000-0000-0000B97D0000}"/>
    <cellStyle name="Notiz 3 2 2 13" xfId="16087" xr:uid="{00000000-0005-0000-0000-0000BA7D0000}"/>
    <cellStyle name="Notiz 3 2 2 13 2" xfId="32678" xr:uid="{00000000-0005-0000-0000-0000BB7D0000}"/>
    <cellStyle name="Notiz 3 2 2 14" xfId="21856" xr:uid="{00000000-0005-0000-0000-0000BC7D0000}"/>
    <cellStyle name="Notiz 3 2 2 2" xfId="16088" xr:uid="{00000000-0005-0000-0000-0000BD7D0000}"/>
    <cellStyle name="Notiz 3 2 2 2 10" xfId="16089" xr:uid="{00000000-0005-0000-0000-0000BE7D0000}"/>
    <cellStyle name="Notiz 3 2 2 2 10 2" xfId="16090" xr:uid="{00000000-0005-0000-0000-0000BF7D0000}"/>
    <cellStyle name="Notiz 3 2 2 2 10 2 2" xfId="38210" xr:uid="{00000000-0005-0000-0000-0000C07D0000}"/>
    <cellStyle name="Notiz 3 2 2 2 10 3" xfId="27389" xr:uid="{00000000-0005-0000-0000-0000C17D0000}"/>
    <cellStyle name="Notiz 3 2 2 2 11" xfId="16091" xr:uid="{00000000-0005-0000-0000-0000C27D0000}"/>
    <cellStyle name="Notiz 3 2 2 2 11 2" xfId="32810" xr:uid="{00000000-0005-0000-0000-0000C37D0000}"/>
    <cellStyle name="Notiz 3 2 2 2 12" xfId="21988" xr:uid="{00000000-0005-0000-0000-0000C47D0000}"/>
    <cellStyle name="Notiz 3 2 2 2 2" xfId="16092" xr:uid="{00000000-0005-0000-0000-0000C57D0000}"/>
    <cellStyle name="Notiz 3 2 2 2 2 10" xfId="16093" xr:uid="{00000000-0005-0000-0000-0000C67D0000}"/>
    <cellStyle name="Notiz 3 2 2 2 2 10 2" xfId="33205" xr:uid="{00000000-0005-0000-0000-0000C77D0000}"/>
    <cellStyle name="Notiz 3 2 2 2 2 11" xfId="22383" xr:uid="{00000000-0005-0000-0000-0000C87D0000}"/>
    <cellStyle name="Notiz 3 2 2 2 2 2" xfId="16094" xr:uid="{00000000-0005-0000-0000-0000C97D0000}"/>
    <cellStyle name="Notiz 3 2 2 2 2 2 2" xfId="16095" xr:uid="{00000000-0005-0000-0000-0000CA7D0000}"/>
    <cellStyle name="Notiz 3 2 2 2 2 2 2 2" xfId="16096" xr:uid="{00000000-0005-0000-0000-0000CB7D0000}"/>
    <cellStyle name="Notiz 3 2 2 2 2 2 2 2 2" xfId="39283" xr:uid="{00000000-0005-0000-0000-0000CC7D0000}"/>
    <cellStyle name="Notiz 3 2 2 2 2 2 2 3" xfId="28462" xr:uid="{00000000-0005-0000-0000-0000CD7D0000}"/>
    <cellStyle name="Notiz 3 2 2 2 2 2 3" xfId="16097" xr:uid="{00000000-0005-0000-0000-0000CE7D0000}"/>
    <cellStyle name="Notiz 3 2 2 2 2 2 3 2" xfId="33883" xr:uid="{00000000-0005-0000-0000-0000CF7D0000}"/>
    <cellStyle name="Notiz 3 2 2 2 2 2 4" xfId="23061" xr:uid="{00000000-0005-0000-0000-0000D07D0000}"/>
    <cellStyle name="Notiz 3 2 2 2 2 3" xfId="16098" xr:uid="{00000000-0005-0000-0000-0000D17D0000}"/>
    <cellStyle name="Notiz 3 2 2 2 2 3 2" xfId="16099" xr:uid="{00000000-0005-0000-0000-0000D27D0000}"/>
    <cellStyle name="Notiz 3 2 2 2 2 3 2 2" xfId="16100" xr:uid="{00000000-0005-0000-0000-0000D37D0000}"/>
    <cellStyle name="Notiz 3 2 2 2 2 3 2 2 2" xfId="39941" xr:uid="{00000000-0005-0000-0000-0000D47D0000}"/>
    <cellStyle name="Notiz 3 2 2 2 2 3 2 3" xfId="29120" xr:uid="{00000000-0005-0000-0000-0000D57D0000}"/>
    <cellStyle name="Notiz 3 2 2 2 2 3 3" xfId="16101" xr:uid="{00000000-0005-0000-0000-0000D67D0000}"/>
    <cellStyle name="Notiz 3 2 2 2 2 3 3 2" xfId="34541" xr:uid="{00000000-0005-0000-0000-0000D77D0000}"/>
    <cellStyle name="Notiz 3 2 2 2 2 3 4" xfId="23719" xr:uid="{00000000-0005-0000-0000-0000D87D0000}"/>
    <cellStyle name="Notiz 3 2 2 2 2 4" xfId="16102" xr:uid="{00000000-0005-0000-0000-0000D97D0000}"/>
    <cellStyle name="Notiz 3 2 2 2 2 4 2" xfId="16103" xr:uid="{00000000-0005-0000-0000-0000DA7D0000}"/>
    <cellStyle name="Notiz 3 2 2 2 2 4 2 2" xfId="16104" xr:uid="{00000000-0005-0000-0000-0000DB7D0000}"/>
    <cellStyle name="Notiz 3 2 2 2 2 4 2 2 2" xfId="40615" xr:uid="{00000000-0005-0000-0000-0000DC7D0000}"/>
    <cellStyle name="Notiz 3 2 2 2 2 4 2 3" xfId="29794" xr:uid="{00000000-0005-0000-0000-0000DD7D0000}"/>
    <cellStyle name="Notiz 3 2 2 2 2 4 3" xfId="16105" xr:uid="{00000000-0005-0000-0000-0000DE7D0000}"/>
    <cellStyle name="Notiz 3 2 2 2 2 4 3 2" xfId="35215" xr:uid="{00000000-0005-0000-0000-0000DF7D0000}"/>
    <cellStyle name="Notiz 3 2 2 2 2 4 4" xfId="24393" xr:uid="{00000000-0005-0000-0000-0000E07D0000}"/>
    <cellStyle name="Notiz 3 2 2 2 2 5" xfId="16106" xr:uid="{00000000-0005-0000-0000-0000E17D0000}"/>
    <cellStyle name="Notiz 3 2 2 2 2 5 2" xfId="16107" xr:uid="{00000000-0005-0000-0000-0000E27D0000}"/>
    <cellStyle name="Notiz 3 2 2 2 2 5 2 2" xfId="16108" xr:uid="{00000000-0005-0000-0000-0000E37D0000}"/>
    <cellStyle name="Notiz 3 2 2 2 2 5 2 2 2" xfId="41289" xr:uid="{00000000-0005-0000-0000-0000E47D0000}"/>
    <cellStyle name="Notiz 3 2 2 2 2 5 2 3" xfId="30468" xr:uid="{00000000-0005-0000-0000-0000E57D0000}"/>
    <cellStyle name="Notiz 3 2 2 2 2 5 3" xfId="16109" xr:uid="{00000000-0005-0000-0000-0000E67D0000}"/>
    <cellStyle name="Notiz 3 2 2 2 2 5 3 2" xfId="35889" xr:uid="{00000000-0005-0000-0000-0000E77D0000}"/>
    <cellStyle name="Notiz 3 2 2 2 2 5 4" xfId="25067" xr:uid="{00000000-0005-0000-0000-0000E87D0000}"/>
    <cellStyle name="Notiz 3 2 2 2 2 6" xfId="16110" xr:uid="{00000000-0005-0000-0000-0000E97D0000}"/>
    <cellStyle name="Notiz 3 2 2 2 2 6 2" xfId="16111" xr:uid="{00000000-0005-0000-0000-0000EA7D0000}"/>
    <cellStyle name="Notiz 3 2 2 2 2 6 2 2" xfId="16112" xr:uid="{00000000-0005-0000-0000-0000EB7D0000}"/>
    <cellStyle name="Notiz 3 2 2 2 2 6 2 2 2" xfId="41963" xr:uid="{00000000-0005-0000-0000-0000EC7D0000}"/>
    <cellStyle name="Notiz 3 2 2 2 2 6 2 3" xfId="31142" xr:uid="{00000000-0005-0000-0000-0000ED7D0000}"/>
    <cellStyle name="Notiz 3 2 2 2 2 6 3" xfId="16113" xr:uid="{00000000-0005-0000-0000-0000EE7D0000}"/>
    <cellStyle name="Notiz 3 2 2 2 2 6 3 2" xfId="36563" xr:uid="{00000000-0005-0000-0000-0000EF7D0000}"/>
    <cellStyle name="Notiz 3 2 2 2 2 6 4" xfId="25741" xr:uid="{00000000-0005-0000-0000-0000F07D0000}"/>
    <cellStyle name="Notiz 3 2 2 2 2 7" xfId="16114" xr:uid="{00000000-0005-0000-0000-0000F17D0000}"/>
    <cellStyle name="Notiz 3 2 2 2 2 7 2" xfId="16115" xr:uid="{00000000-0005-0000-0000-0000F27D0000}"/>
    <cellStyle name="Notiz 3 2 2 2 2 7 2 2" xfId="16116" xr:uid="{00000000-0005-0000-0000-0000F37D0000}"/>
    <cellStyle name="Notiz 3 2 2 2 2 7 2 2 2" xfId="42637" xr:uid="{00000000-0005-0000-0000-0000F47D0000}"/>
    <cellStyle name="Notiz 3 2 2 2 2 7 2 3" xfId="31816" xr:uid="{00000000-0005-0000-0000-0000F57D0000}"/>
    <cellStyle name="Notiz 3 2 2 2 2 7 3" xfId="16117" xr:uid="{00000000-0005-0000-0000-0000F67D0000}"/>
    <cellStyle name="Notiz 3 2 2 2 2 7 3 2" xfId="37237" xr:uid="{00000000-0005-0000-0000-0000F77D0000}"/>
    <cellStyle name="Notiz 3 2 2 2 2 7 4" xfId="26415" xr:uid="{00000000-0005-0000-0000-0000F87D0000}"/>
    <cellStyle name="Notiz 3 2 2 2 2 8" xfId="16118" xr:uid="{00000000-0005-0000-0000-0000F97D0000}"/>
    <cellStyle name="Notiz 3 2 2 2 2 8 2" xfId="16119" xr:uid="{00000000-0005-0000-0000-0000FA7D0000}"/>
    <cellStyle name="Notiz 3 2 2 2 2 8 2 2" xfId="16120" xr:uid="{00000000-0005-0000-0000-0000FB7D0000}"/>
    <cellStyle name="Notiz 3 2 2 2 2 8 2 2 2" xfId="43330" xr:uid="{00000000-0005-0000-0000-0000FC7D0000}"/>
    <cellStyle name="Notiz 3 2 2 2 2 8 2 3" xfId="32509" xr:uid="{00000000-0005-0000-0000-0000FD7D0000}"/>
    <cellStyle name="Notiz 3 2 2 2 2 8 3" xfId="16121" xr:uid="{00000000-0005-0000-0000-0000FE7D0000}"/>
    <cellStyle name="Notiz 3 2 2 2 2 8 3 2" xfId="37929" xr:uid="{00000000-0005-0000-0000-0000FF7D0000}"/>
    <cellStyle name="Notiz 3 2 2 2 2 8 4" xfId="27108" xr:uid="{00000000-0005-0000-0000-0000007E0000}"/>
    <cellStyle name="Notiz 3 2 2 2 2 9" xfId="16122" xr:uid="{00000000-0005-0000-0000-0000017E0000}"/>
    <cellStyle name="Notiz 3 2 2 2 2 9 2" xfId="16123" xr:uid="{00000000-0005-0000-0000-0000027E0000}"/>
    <cellStyle name="Notiz 3 2 2 2 2 9 2 2" xfId="38605" xr:uid="{00000000-0005-0000-0000-0000037E0000}"/>
    <cellStyle name="Notiz 3 2 2 2 2 9 3" xfId="27784" xr:uid="{00000000-0005-0000-0000-0000047E0000}"/>
    <cellStyle name="Notiz 3 2 2 2 3" xfId="16124" xr:uid="{00000000-0005-0000-0000-0000057E0000}"/>
    <cellStyle name="Notiz 3 2 2 2 3 2" xfId="16125" xr:uid="{00000000-0005-0000-0000-0000067E0000}"/>
    <cellStyle name="Notiz 3 2 2 2 3 2 2" xfId="16126" xr:uid="{00000000-0005-0000-0000-0000077E0000}"/>
    <cellStyle name="Notiz 3 2 2 2 3 2 2 2" xfId="38888" xr:uid="{00000000-0005-0000-0000-0000087E0000}"/>
    <cellStyle name="Notiz 3 2 2 2 3 2 3" xfId="28067" xr:uid="{00000000-0005-0000-0000-0000097E0000}"/>
    <cellStyle name="Notiz 3 2 2 2 3 3" xfId="16127" xr:uid="{00000000-0005-0000-0000-00000A7E0000}"/>
    <cellStyle name="Notiz 3 2 2 2 3 3 2" xfId="33488" xr:uid="{00000000-0005-0000-0000-00000B7E0000}"/>
    <cellStyle name="Notiz 3 2 2 2 3 4" xfId="22666" xr:uid="{00000000-0005-0000-0000-00000C7E0000}"/>
    <cellStyle name="Notiz 3 2 2 2 4" xfId="16128" xr:uid="{00000000-0005-0000-0000-00000D7E0000}"/>
    <cellStyle name="Notiz 3 2 2 2 4 2" xfId="16129" xr:uid="{00000000-0005-0000-0000-00000E7E0000}"/>
    <cellStyle name="Notiz 3 2 2 2 4 2 2" xfId="16130" xr:uid="{00000000-0005-0000-0000-00000F7E0000}"/>
    <cellStyle name="Notiz 3 2 2 2 4 2 2 2" xfId="39546" xr:uid="{00000000-0005-0000-0000-0000107E0000}"/>
    <cellStyle name="Notiz 3 2 2 2 4 2 3" xfId="28725" xr:uid="{00000000-0005-0000-0000-0000117E0000}"/>
    <cellStyle name="Notiz 3 2 2 2 4 3" xfId="16131" xr:uid="{00000000-0005-0000-0000-0000127E0000}"/>
    <cellStyle name="Notiz 3 2 2 2 4 3 2" xfId="34146" xr:uid="{00000000-0005-0000-0000-0000137E0000}"/>
    <cellStyle name="Notiz 3 2 2 2 4 4" xfId="23324" xr:uid="{00000000-0005-0000-0000-0000147E0000}"/>
    <cellStyle name="Notiz 3 2 2 2 5" xfId="16132" xr:uid="{00000000-0005-0000-0000-0000157E0000}"/>
    <cellStyle name="Notiz 3 2 2 2 5 2" xfId="16133" xr:uid="{00000000-0005-0000-0000-0000167E0000}"/>
    <cellStyle name="Notiz 3 2 2 2 5 2 2" xfId="16134" xr:uid="{00000000-0005-0000-0000-0000177E0000}"/>
    <cellStyle name="Notiz 3 2 2 2 5 2 2 2" xfId="40220" xr:uid="{00000000-0005-0000-0000-0000187E0000}"/>
    <cellStyle name="Notiz 3 2 2 2 5 2 3" xfId="29399" xr:uid="{00000000-0005-0000-0000-0000197E0000}"/>
    <cellStyle name="Notiz 3 2 2 2 5 3" xfId="16135" xr:uid="{00000000-0005-0000-0000-00001A7E0000}"/>
    <cellStyle name="Notiz 3 2 2 2 5 3 2" xfId="34820" xr:uid="{00000000-0005-0000-0000-00001B7E0000}"/>
    <cellStyle name="Notiz 3 2 2 2 5 4" xfId="23998" xr:uid="{00000000-0005-0000-0000-00001C7E0000}"/>
    <cellStyle name="Notiz 3 2 2 2 6" xfId="16136" xr:uid="{00000000-0005-0000-0000-00001D7E0000}"/>
    <cellStyle name="Notiz 3 2 2 2 6 2" xfId="16137" xr:uid="{00000000-0005-0000-0000-00001E7E0000}"/>
    <cellStyle name="Notiz 3 2 2 2 6 2 2" xfId="16138" xr:uid="{00000000-0005-0000-0000-00001F7E0000}"/>
    <cellStyle name="Notiz 3 2 2 2 6 2 2 2" xfId="40894" xr:uid="{00000000-0005-0000-0000-0000207E0000}"/>
    <cellStyle name="Notiz 3 2 2 2 6 2 3" xfId="30073" xr:uid="{00000000-0005-0000-0000-0000217E0000}"/>
    <cellStyle name="Notiz 3 2 2 2 6 3" xfId="16139" xr:uid="{00000000-0005-0000-0000-0000227E0000}"/>
    <cellStyle name="Notiz 3 2 2 2 6 3 2" xfId="35494" xr:uid="{00000000-0005-0000-0000-0000237E0000}"/>
    <cellStyle name="Notiz 3 2 2 2 6 4" xfId="24672" xr:uid="{00000000-0005-0000-0000-0000247E0000}"/>
    <cellStyle name="Notiz 3 2 2 2 7" xfId="16140" xr:uid="{00000000-0005-0000-0000-0000257E0000}"/>
    <cellStyle name="Notiz 3 2 2 2 7 2" xfId="16141" xr:uid="{00000000-0005-0000-0000-0000267E0000}"/>
    <cellStyle name="Notiz 3 2 2 2 7 2 2" xfId="16142" xr:uid="{00000000-0005-0000-0000-0000277E0000}"/>
    <cellStyle name="Notiz 3 2 2 2 7 2 2 2" xfId="41568" xr:uid="{00000000-0005-0000-0000-0000287E0000}"/>
    <cellStyle name="Notiz 3 2 2 2 7 2 3" xfId="30747" xr:uid="{00000000-0005-0000-0000-0000297E0000}"/>
    <cellStyle name="Notiz 3 2 2 2 7 3" xfId="16143" xr:uid="{00000000-0005-0000-0000-00002A7E0000}"/>
    <cellStyle name="Notiz 3 2 2 2 7 3 2" xfId="36168" xr:uid="{00000000-0005-0000-0000-00002B7E0000}"/>
    <cellStyle name="Notiz 3 2 2 2 7 4" xfId="25346" xr:uid="{00000000-0005-0000-0000-00002C7E0000}"/>
    <cellStyle name="Notiz 3 2 2 2 8" xfId="16144" xr:uid="{00000000-0005-0000-0000-00002D7E0000}"/>
    <cellStyle name="Notiz 3 2 2 2 8 2" xfId="16145" xr:uid="{00000000-0005-0000-0000-00002E7E0000}"/>
    <cellStyle name="Notiz 3 2 2 2 8 2 2" xfId="16146" xr:uid="{00000000-0005-0000-0000-00002F7E0000}"/>
    <cellStyle name="Notiz 3 2 2 2 8 2 2 2" xfId="42242" xr:uid="{00000000-0005-0000-0000-0000307E0000}"/>
    <cellStyle name="Notiz 3 2 2 2 8 2 3" xfId="31421" xr:uid="{00000000-0005-0000-0000-0000317E0000}"/>
    <cellStyle name="Notiz 3 2 2 2 8 3" xfId="16147" xr:uid="{00000000-0005-0000-0000-0000327E0000}"/>
    <cellStyle name="Notiz 3 2 2 2 8 3 2" xfId="36842" xr:uid="{00000000-0005-0000-0000-0000337E0000}"/>
    <cellStyle name="Notiz 3 2 2 2 8 4" xfId="26020" xr:uid="{00000000-0005-0000-0000-0000347E0000}"/>
    <cellStyle name="Notiz 3 2 2 2 9" xfId="16148" xr:uid="{00000000-0005-0000-0000-0000357E0000}"/>
    <cellStyle name="Notiz 3 2 2 2 9 2" xfId="16149" xr:uid="{00000000-0005-0000-0000-0000367E0000}"/>
    <cellStyle name="Notiz 3 2 2 2 9 2 2" xfId="16150" xr:uid="{00000000-0005-0000-0000-0000377E0000}"/>
    <cellStyle name="Notiz 3 2 2 2 9 2 2 2" xfId="42935" xr:uid="{00000000-0005-0000-0000-0000387E0000}"/>
    <cellStyle name="Notiz 3 2 2 2 9 2 3" xfId="32114" xr:uid="{00000000-0005-0000-0000-0000397E0000}"/>
    <cellStyle name="Notiz 3 2 2 2 9 3" xfId="16151" xr:uid="{00000000-0005-0000-0000-00003A7E0000}"/>
    <cellStyle name="Notiz 3 2 2 2 9 3 2" xfId="37534" xr:uid="{00000000-0005-0000-0000-00003B7E0000}"/>
    <cellStyle name="Notiz 3 2 2 2 9 4" xfId="26713" xr:uid="{00000000-0005-0000-0000-00003C7E0000}"/>
    <cellStyle name="Notiz 3 2 2 3" xfId="16152" xr:uid="{00000000-0005-0000-0000-00003D7E0000}"/>
    <cellStyle name="Notiz 3 2 2 3 10" xfId="16153" xr:uid="{00000000-0005-0000-0000-00003E7E0000}"/>
    <cellStyle name="Notiz 3 2 2 3 10 2" xfId="32942" xr:uid="{00000000-0005-0000-0000-00003F7E0000}"/>
    <cellStyle name="Notiz 3 2 2 3 11" xfId="22120" xr:uid="{00000000-0005-0000-0000-0000407E0000}"/>
    <cellStyle name="Notiz 3 2 2 3 2" xfId="16154" xr:uid="{00000000-0005-0000-0000-0000417E0000}"/>
    <cellStyle name="Notiz 3 2 2 3 2 2" xfId="16155" xr:uid="{00000000-0005-0000-0000-0000427E0000}"/>
    <cellStyle name="Notiz 3 2 2 3 2 2 2" xfId="16156" xr:uid="{00000000-0005-0000-0000-0000437E0000}"/>
    <cellStyle name="Notiz 3 2 2 3 2 2 2 2" xfId="39020" xr:uid="{00000000-0005-0000-0000-0000447E0000}"/>
    <cellStyle name="Notiz 3 2 2 3 2 2 3" xfId="28199" xr:uid="{00000000-0005-0000-0000-0000457E0000}"/>
    <cellStyle name="Notiz 3 2 2 3 2 3" xfId="16157" xr:uid="{00000000-0005-0000-0000-0000467E0000}"/>
    <cellStyle name="Notiz 3 2 2 3 2 3 2" xfId="33620" xr:uid="{00000000-0005-0000-0000-0000477E0000}"/>
    <cellStyle name="Notiz 3 2 2 3 2 4" xfId="22798" xr:uid="{00000000-0005-0000-0000-0000487E0000}"/>
    <cellStyle name="Notiz 3 2 2 3 3" xfId="16158" xr:uid="{00000000-0005-0000-0000-0000497E0000}"/>
    <cellStyle name="Notiz 3 2 2 3 3 2" xfId="16159" xr:uid="{00000000-0005-0000-0000-00004A7E0000}"/>
    <cellStyle name="Notiz 3 2 2 3 3 2 2" xfId="16160" xr:uid="{00000000-0005-0000-0000-00004B7E0000}"/>
    <cellStyle name="Notiz 3 2 2 3 3 2 2 2" xfId="39678" xr:uid="{00000000-0005-0000-0000-00004C7E0000}"/>
    <cellStyle name="Notiz 3 2 2 3 3 2 3" xfId="28857" xr:uid="{00000000-0005-0000-0000-00004D7E0000}"/>
    <cellStyle name="Notiz 3 2 2 3 3 3" xfId="16161" xr:uid="{00000000-0005-0000-0000-00004E7E0000}"/>
    <cellStyle name="Notiz 3 2 2 3 3 3 2" xfId="34278" xr:uid="{00000000-0005-0000-0000-00004F7E0000}"/>
    <cellStyle name="Notiz 3 2 2 3 3 4" xfId="23456" xr:uid="{00000000-0005-0000-0000-0000507E0000}"/>
    <cellStyle name="Notiz 3 2 2 3 4" xfId="16162" xr:uid="{00000000-0005-0000-0000-0000517E0000}"/>
    <cellStyle name="Notiz 3 2 2 3 4 2" xfId="16163" xr:uid="{00000000-0005-0000-0000-0000527E0000}"/>
    <cellStyle name="Notiz 3 2 2 3 4 2 2" xfId="16164" xr:uid="{00000000-0005-0000-0000-0000537E0000}"/>
    <cellStyle name="Notiz 3 2 2 3 4 2 2 2" xfId="40352" xr:uid="{00000000-0005-0000-0000-0000547E0000}"/>
    <cellStyle name="Notiz 3 2 2 3 4 2 3" xfId="29531" xr:uid="{00000000-0005-0000-0000-0000557E0000}"/>
    <cellStyle name="Notiz 3 2 2 3 4 3" xfId="16165" xr:uid="{00000000-0005-0000-0000-0000567E0000}"/>
    <cellStyle name="Notiz 3 2 2 3 4 3 2" xfId="34952" xr:uid="{00000000-0005-0000-0000-0000577E0000}"/>
    <cellStyle name="Notiz 3 2 2 3 4 4" xfId="24130" xr:uid="{00000000-0005-0000-0000-0000587E0000}"/>
    <cellStyle name="Notiz 3 2 2 3 5" xfId="16166" xr:uid="{00000000-0005-0000-0000-0000597E0000}"/>
    <cellStyle name="Notiz 3 2 2 3 5 2" xfId="16167" xr:uid="{00000000-0005-0000-0000-00005A7E0000}"/>
    <cellStyle name="Notiz 3 2 2 3 5 2 2" xfId="16168" xr:uid="{00000000-0005-0000-0000-00005B7E0000}"/>
    <cellStyle name="Notiz 3 2 2 3 5 2 2 2" xfId="41026" xr:uid="{00000000-0005-0000-0000-00005C7E0000}"/>
    <cellStyle name="Notiz 3 2 2 3 5 2 3" xfId="30205" xr:uid="{00000000-0005-0000-0000-00005D7E0000}"/>
    <cellStyle name="Notiz 3 2 2 3 5 3" xfId="16169" xr:uid="{00000000-0005-0000-0000-00005E7E0000}"/>
    <cellStyle name="Notiz 3 2 2 3 5 3 2" xfId="35626" xr:uid="{00000000-0005-0000-0000-00005F7E0000}"/>
    <cellStyle name="Notiz 3 2 2 3 5 4" xfId="24804" xr:uid="{00000000-0005-0000-0000-0000607E0000}"/>
    <cellStyle name="Notiz 3 2 2 3 6" xfId="16170" xr:uid="{00000000-0005-0000-0000-0000617E0000}"/>
    <cellStyle name="Notiz 3 2 2 3 6 2" xfId="16171" xr:uid="{00000000-0005-0000-0000-0000627E0000}"/>
    <cellStyle name="Notiz 3 2 2 3 6 2 2" xfId="16172" xr:uid="{00000000-0005-0000-0000-0000637E0000}"/>
    <cellStyle name="Notiz 3 2 2 3 6 2 2 2" xfId="41700" xr:uid="{00000000-0005-0000-0000-0000647E0000}"/>
    <cellStyle name="Notiz 3 2 2 3 6 2 3" xfId="30879" xr:uid="{00000000-0005-0000-0000-0000657E0000}"/>
    <cellStyle name="Notiz 3 2 2 3 6 3" xfId="16173" xr:uid="{00000000-0005-0000-0000-0000667E0000}"/>
    <cellStyle name="Notiz 3 2 2 3 6 3 2" xfId="36300" xr:uid="{00000000-0005-0000-0000-0000677E0000}"/>
    <cellStyle name="Notiz 3 2 2 3 6 4" xfId="25478" xr:uid="{00000000-0005-0000-0000-0000687E0000}"/>
    <cellStyle name="Notiz 3 2 2 3 7" xfId="16174" xr:uid="{00000000-0005-0000-0000-0000697E0000}"/>
    <cellStyle name="Notiz 3 2 2 3 7 2" xfId="16175" xr:uid="{00000000-0005-0000-0000-00006A7E0000}"/>
    <cellStyle name="Notiz 3 2 2 3 7 2 2" xfId="16176" xr:uid="{00000000-0005-0000-0000-00006B7E0000}"/>
    <cellStyle name="Notiz 3 2 2 3 7 2 2 2" xfId="42374" xr:uid="{00000000-0005-0000-0000-00006C7E0000}"/>
    <cellStyle name="Notiz 3 2 2 3 7 2 3" xfId="31553" xr:uid="{00000000-0005-0000-0000-00006D7E0000}"/>
    <cellStyle name="Notiz 3 2 2 3 7 3" xfId="16177" xr:uid="{00000000-0005-0000-0000-00006E7E0000}"/>
    <cellStyle name="Notiz 3 2 2 3 7 3 2" xfId="36974" xr:uid="{00000000-0005-0000-0000-00006F7E0000}"/>
    <cellStyle name="Notiz 3 2 2 3 7 4" xfId="26152" xr:uid="{00000000-0005-0000-0000-0000707E0000}"/>
    <cellStyle name="Notiz 3 2 2 3 8" xfId="16178" xr:uid="{00000000-0005-0000-0000-0000717E0000}"/>
    <cellStyle name="Notiz 3 2 2 3 8 2" xfId="16179" xr:uid="{00000000-0005-0000-0000-0000727E0000}"/>
    <cellStyle name="Notiz 3 2 2 3 8 2 2" xfId="16180" xr:uid="{00000000-0005-0000-0000-0000737E0000}"/>
    <cellStyle name="Notiz 3 2 2 3 8 2 2 2" xfId="43067" xr:uid="{00000000-0005-0000-0000-0000747E0000}"/>
    <cellStyle name="Notiz 3 2 2 3 8 2 3" xfId="32246" xr:uid="{00000000-0005-0000-0000-0000757E0000}"/>
    <cellStyle name="Notiz 3 2 2 3 8 3" xfId="16181" xr:uid="{00000000-0005-0000-0000-0000767E0000}"/>
    <cellStyle name="Notiz 3 2 2 3 8 3 2" xfId="37666" xr:uid="{00000000-0005-0000-0000-0000777E0000}"/>
    <cellStyle name="Notiz 3 2 2 3 8 4" xfId="26845" xr:uid="{00000000-0005-0000-0000-0000787E0000}"/>
    <cellStyle name="Notiz 3 2 2 3 9" xfId="16182" xr:uid="{00000000-0005-0000-0000-0000797E0000}"/>
    <cellStyle name="Notiz 3 2 2 3 9 2" xfId="16183" xr:uid="{00000000-0005-0000-0000-00007A7E0000}"/>
    <cellStyle name="Notiz 3 2 2 3 9 2 2" xfId="38342" xr:uid="{00000000-0005-0000-0000-00007B7E0000}"/>
    <cellStyle name="Notiz 3 2 2 3 9 3" xfId="27521" xr:uid="{00000000-0005-0000-0000-00007C7E0000}"/>
    <cellStyle name="Notiz 3 2 2 4" xfId="16184" xr:uid="{00000000-0005-0000-0000-00007D7E0000}"/>
    <cellStyle name="Notiz 3 2 2 4 10" xfId="16185" xr:uid="{00000000-0005-0000-0000-00007E7E0000}"/>
    <cellStyle name="Notiz 3 2 2 4 10 2" xfId="33073" xr:uid="{00000000-0005-0000-0000-00007F7E0000}"/>
    <cellStyle name="Notiz 3 2 2 4 11" xfId="22251" xr:uid="{00000000-0005-0000-0000-0000807E0000}"/>
    <cellStyle name="Notiz 3 2 2 4 2" xfId="16186" xr:uid="{00000000-0005-0000-0000-0000817E0000}"/>
    <cellStyle name="Notiz 3 2 2 4 2 2" xfId="16187" xr:uid="{00000000-0005-0000-0000-0000827E0000}"/>
    <cellStyle name="Notiz 3 2 2 4 2 2 2" xfId="16188" xr:uid="{00000000-0005-0000-0000-0000837E0000}"/>
    <cellStyle name="Notiz 3 2 2 4 2 2 2 2" xfId="39151" xr:uid="{00000000-0005-0000-0000-0000847E0000}"/>
    <cellStyle name="Notiz 3 2 2 4 2 2 3" xfId="28330" xr:uid="{00000000-0005-0000-0000-0000857E0000}"/>
    <cellStyle name="Notiz 3 2 2 4 2 3" xfId="16189" xr:uid="{00000000-0005-0000-0000-0000867E0000}"/>
    <cellStyle name="Notiz 3 2 2 4 2 3 2" xfId="33751" xr:uid="{00000000-0005-0000-0000-0000877E0000}"/>
    <cellStyle name="Notiz 3 2 2 4 2 4" xfId="22929" xr:uid="{00000000-0005-0000-0000-0000887E0000}"/>
    <cellStyle name="Notiz 3 2 2 4 3" xfId="16190" xr:uid="{00000000-0005-0000-0000-0000897E0000}"/>
    <cellStyle name="Notiz 3 2 2 4 3 2" xfId="16191" xr:uid="{00000000-0005-0000-0000-00008A7E0000}"/>
    <cellStyle name="Notiz 3 2 2 4 3 2 2" xfId="16192" xr:uid="{00000000-0005-0000-0000-00008B7E0000}"/>
    <cellStyle name="Notiz 3 2 2 4 3 2 2 2" xfId="39809" xr:uid="{00000000-0005-0000-0000-00008C7E0000}"/>
    <cellStyle name="Notiz 3 2 2 4 3 2 3" xfId="28988" xr:uid="{00000000-0005-0000-0000-00008D7E0000}"/>
    <cellStyle name="Notiz 3 2 2 4 3 3" xfId="16193" xr:uid="{00000000-0005-0000-0000-00008E7E0000}"/>
    <cellStyle name="Notiz 3 2 2 4 3 3 2" xfId="34409" xr:uid="{00000000-0005-0000-0000-00008F7E0000}"/>
    <cellStyle name="Notiz 3 2 2 4 3 4" xfId="23587" xr:uid="{00000000-0005-0000-0000-0000907E0000}"/>
    <cellStyle name="Notiz 3 2 2 4 4" xfId="16194" xr:uid="{00000000-0005-0000-0000-0000917E0000}"/>
    <cellStyle name="Notiz 3 2 2 4 4 2" xfId="16195" xr:uid="{00000000-0005-0000-0000-0000927E0000}"/>
    <cellStyle name="Notiz 3 2 2 4 4 2 2" xfId="16196" xr:uid="{00000000-0005-0000-0000-0000937E0000}"/>
    <cellStyle name="Notiz 3 2 2 4 4 2 2 2" xfId="40483" xr:uid="{00000000-0005-0000-0000-0000947E0000}"/>
    <cellStyle name="Notiz 3 2 2 4 4 2 3" xfId="29662" xr:uid="{00000000-0005-0000-0000-0000957E0000}"/>
    <cellStyle name="Notiz 3 2 2 4 4 3" xfId="16197" xr:uid="{00000000-0005-0000-0000-0000967E0000}"/>
    <cellStyle name="Notiz 3 2 2 4 4 3 2" xfId="35083" xr:uid="{00000000-0005-0000-0000-0000977E0000}"/>
    <cellStyle name="Notiz 3 2 2 4 4 4" xfId="24261" xr:uid="{00000000-0005-0000-0000-0000987E0000}"/>
    <cellStyle name="Notiz 3 2 2 4 5" xfId="16198" xr:uid="{00000000-0005-0000-0000-0000997E0000}"/>
    <cellStyle name="Notiz 3 2 2 4 5 2" xfId="16199" xr:uid="{00000000-0005-0000-0000-00009A7E0000}"/>
    <cellStyle name="Notiz 3 2 2 4 5 2 2" xfId="16200" xr:uid="{00000000-0005-0000-0000-00009B7E0000}"/>
    <cellStyle name="Notiz 3 2 2 4 5 2 2 2" xfId="41157" xr:uid="{00000000-0005-0000-0000-00009C7E0000}"/>
    <cellStyle name="Notiz 3 2 2 4 5 2 3" xfId="30336" xr:uid="{00000000-0005-0000-0000-00009D7E0000}"/>
    <cellStyle name="Notiz 3 2 2 4 5 3" xfId="16201" xr:uid="{00000000-0005-0000-0000-00009E7E0000}"/>
    <cellStyle name="Notiz 3 2 2 4 5 3 2" xfId="35757" xr:uid="{00000000-0005-0000-0000-00009F7E0000}"/>
    <cellStyle name="Notiz 3 2 2 4 5 4" xfId="24935" xr:uid="{00000000-0005-0000-0000-0000A07E0000}"/>
    <cellStyle name="Notiz 3 2 2 4 6" xfId="16202" xr:uid="{00000000-0005-0000-0000-0000A17E0000}"/>
    <cellStyle name="Notiz 3 2 2 4 6 2" xfId="16203" xr:uid="{00000000-0005-0000-0000-0000A27E0000}"/>
    <cellStyle name="Notiz 3 2 2 4 6 2 2" xfId="16204" xr:uid="{00000000-0005-0000-0000-0000A37E0000}"/>
    <cellStyle name="Notiz 3 2 2 4 6 2 2 2" xfId="41831" xr:uid="{00000000-0005-0000-0000-0000A47E0000}"/>
    <cellStyle name="Notiz 3 2 2 4 6 2 3" xfId="31010" xr:uid="{00000000-0005-0000-0000-0000A57E0000}"/>
    <cellStyle name="Notiz 3 2 2 4 6 3" xfId="16205" xr:uid="{00000000-0005-0000-0000-0000A67E0000}"/>
    <cellStyle name="Notiz 3 2 2 4 6 3 2" xfId="36431" xr:uid="{00000000-0005-0000-0000-0000A77E0000}"/>
    <cellStyle name="Notiz 3 2 2 4 6 4" xfId="25609" xr:uid="{00000000-0005-0000-0000-0000A87E0000}"/>
    <cellStyle name="Notiz 3 2 2 4 7" xfId="16206" xr:uid="{00000000-0005-0000-0000-0000A97E0000}"/>
    <cellStyle name="Notiz 3 2 2 4 7 2" xfId="16207" xr:uid="{00000000-0005-0000-0000-0000AA7E0000}"/>
    <cellStyle name="Notiz 3 2 2 4 7 2 2" xfId="16208" xr:uid="{00000000-0005-0000-0000-0000AB7E0000}"/>
    <cellStyle name="Notiz 3 2 2 4 7 2 2 2" xfId="42505" xr:uid="{00000000-0005-0000-0000-0000AC7E0000}"/>
    <cellStyle name="Notiz 3 2 2 4 7 2 3" xfId="31684" xr:uid="{00000000-0005-0000-0000-0000AD7E0000}"/>
    <cellStyle name="Notiz 3 2 2 4 7 3" xfId="16209" xr:uid="{00000000-0005-0000-0000-0000AE7E0000}"/>
    <cellStyle name="Notiz 3 2 2 4 7 3 2" xfId="37105" xr:uid="{00000000-0005-0000-0000-0000AF7E0000}"/>
    <cellStyle name="Notiz 3 2 2 4 7 4" xfId="26283" xr:uid="{00000000-0005-0000-0000-0000B07E0000}"/>
    <cellStyle name="Notiz 3 2 2 4 8" xfId="16210" xr:uid="{00000000-0005-0000-0000-0000B17E0000}"/>
    <cellStyle name="Notiz 3 2 2 4 8 2" xfId="16211" xr:uid="{00000000-0005-0000-0000-0000B27E0000}"/>
    <cellStyle name="Notiz 3 2 2 4 8 2 2" xfId="16212" xr:uid="{00000000-0005-0000-0000-0000B37E0000}"/>
    <cellStyle name="Notiz 3 2 2 4 8 2 2 2" xfId="43198" xr:uid="{00000000-0005-0000-0000-0000B47E0000}"/>
    <cellStyle name="Notiz 3 2 2 4 8 2 3" xfId="32377" xr:uid="{00000000-0005-0000-0000-0000B57E0000}"/>
    <cellStyle name="Notiz 3 2 2 4 8 3" xfId="16213" xr:uid="{00000000-0005-0000-0000-0000B67E0000}"/>
    <cellStyle name="Notiz 3 2 2 4 8 3 2" xfId="37797" xr:uid="{00000000-0005-0000-0000-0000B77E0000}"/>
    <cellStyle name="Notiz 3 2 2 4 8 4" xfId="26976" xr:uid="{00000000-0005-0000-0000-0000B87E0000}"/>
    <cellStyle name="Notiz 3 2 2 4 9" xfId="16214" xr:uid="{00000000-0005-0000-0000-0000B97E0000}"/>
    <cellStyle name="Notiz 3 2 2 4 9 2" xfId="16215" xr:uid="{00000000-0005-0000-0000-0000BA7E0000}"/>
    <cellStyle name="Notiz 3 2 2 4 9 2 2" xfId="38473" xr:uid="{00000000-0005-0000-0000-0000BB7E0000}"/>
    <cellStyle name="Notiz 3 2 2 4 9 3" xfId="27652" xr:uid="{00000000-0005-0000-0000-0000BC7E0000}"/>
    <cellStyle name="Notiz 3 2 2 5" xfId="16216" xr:uid="{00000000-0005-0000-0000-0000BD7E0000}"/>
    <cellStyle name="Notiz 3 2 2 5 2" xfId="16217" xr:uid="{00000000-0005-0000-0000-0000BE7E0000}"/>
    <cellStyle name="Notiz 3 2 2 5 2 2" xfId="16218" xr:uid="{00000000-0005-0000-0000-0000BF7E0000}"/>
    <cellStyle name="Notiz 3 2 2 5 2 2 2" xfId="38756" xr:uid="{00000000-0005-0000-0000-0000C07E0000}"/>
    <cellStyle name="Notiz 3 2 2 5 2 3" xfId="27935" xr:uid="{00000000-0005-0000-0000-0000C17E0000}"/>
    <cellStyle name="Notiz 3 2 2 5 3" xfId="16219" xr:uid="{00000000-0005-0000-0000-0000C27E0000}"/>
    <cellStyle name="Notiz 3 2 2 5 3 2" xfId="33356" xr:uid="{00000000-0005-0000-0000-0000C37E0000}"/>
    <cellStyle name="Notiz 3 2 2 5 4" xfId="22534" xr:uid="{00000000-0005-0000-0000-0000C47E0000}"/>
    <cellStyle name="Notiz 3 2 2 6" xfId="16220" xr:uid="{00000000-0005-0000-0000-0000C57E0000}"/>
    <cellStyle name="Notiz 3 2 2 6 2" xfId="16221" xr:uid="{00000000-0005-0000-0000-0000C67E0000}"/>
    <cellStyle name="Notiz 3 2 2 6 2 2" xfId="16222" xr:uid="{00000000-0005-0000-0000-0000C77E0000}"/>
    <cellStyle name="Notiz 3 2 2 6 2 2 2" xfId="39414" xr:uid="{00000000-0005-0000-0000-0000C87E0000}"/>
    <cellStyle name="Notiz 3 2 2 6 2 3" xfId="28593" xr:uid="{00000000-0005-0000-0000-0000C97E0000}"/>
    <cellStyle name="Notiz 3 2 2 6 3" xfId="16223" xr:uid="{00000000-0005-0000-0000-0000CA7E0000}"/>
    <cellStyle name="Notiz 3 2 2 6 3 2" xfId="34014" xr:uid="{00000000-0005-0000-0000-0000CB7E0000}"/>
    <cellStyle name="Notiz 3 2 2 6 4" xfId="23192" xr:uid="{00000000-0005-0000-0000-0000CC7E0000}"/>
    <cellStyle name="Notiz 3 2 2 7" xfId="16224" xr:uid="{00000000-0005-0000-0000-0000CD7E0000}"/>
    <cellStyle name="Notiz 3 2 2 7 2" xfId="16225" xr:uid="{00000000-0005-0000-0000-0000CE7E0000}"/>
    <cellStyle name="Notiz 3 2 2 7 2 2" xfId="16226" xr:uid="{00000000-0005-0000-0000-0000CF7E0000}"/>
    <cellStyle name="Notiz 3 2 2 7 2 2 2" xfId="40088" xr:uid="{00000000-0005-0000-0000-0000D07E0000}"/>
    <cellStyle name="Notiz 3 2 2 7 2 3" xfId="29267" xr:uid="{00000000-0005-0000-0000-0000D17E0000}"/>
    <cellStyle name="Notiz 3 2 2 7 3" xfId="16227" xr:uid="{00000000-0005-0000-0000-0000D27E0000}"/>
    <cellStyle name="Notiz 3 2 2 7 3 2" xfId="34688" xr:uid="{00000000-0005-0000-0000-0000D37E0000}"/>
    <cellStyle name="Notiz 3 2 2 7 4" xfId="23866" xr:uid="{00000000-0005-0000-0000-0000D47E0000}"/>
    <cellStyle name="Notiz 3 2 2 8" xfId="16228" xr:uid="{00000000-0005-0000-0000-0000D57E0000}"/>
    <cellStyle name="Notiz 3 2 2 8 2" xfId="16229" xr:uid="{00000000-0005-0000-0000-0000D67E0000}"/>
    <cellStyle name="Notiz 3 2 2 8 2 2" xfId="16230" xr:uid="{00000000-0005-0000-0000-0000D77E0000}"/>
    <cellStyle name="Notiz 3 2 2 8 2 2 2" xfId="40762" xr:uid="{00000000-0005-0000-0000-0000D87E0000}"/>
    <cellStyle name="Notiz 3 2 2 8 2 3" xfId="29941" xr:uid="{00000000-0005-0000-0000-0000D97E0000}"/>
    <cellStyle name="Notiz 3 2 2 8 3" xfId="16231" xr:uid="{00000000-0005-0000-0000-0000DA7E0000}"/>
    <cellStyle name="Notiz 3 2 2 8 3 2" xfId="35362" xr:uid="{00000000-0005-0000-0000-0000DB7E0000}"/>
    <cellStyle name="Notiz 3 2 2 8 4" xfId="24540" xr:uid="{00000000-0005-0000-0000-0000DC7E0000}"/>
    <cellStyle name="Notiz 3 2 2 9" xfId="16232" xr:uid="{00000000-0005-0000-0000-0000DD7E0000}"/>
    <cellStyle name="Notiz 3 2 2 9 2" xfId="16233" xr:uid="{00000000-0005-0000-0000-0000DE7E0000}"/>
    <cellStyle name="Notiz 3 2 2 9 2 2" xfId="16234" xr:uid="{00000000-0005-0000-0000-0000DF7E0000}"/>
    <cellStyle name="Notiz 3 2 2 9 2 2 2" xfId="41436" xr:uid="{00000000-0005-0000-0000-0000E07E0000}"/>
    <cellStyle name="Notiz 3 2 2 9 2 3" xfId="30615" xr:uid="{00000000-0005-0000-0000-0000E17E0000}"/>
    <cellStyle name="Notiz 3 2 2 9 3" xfId="16235" xr:uid="{00000000-0005-0000-0000-0000E27E0000}"/>
    <cellStyle name="Notiz 3 2 2 9 3 2" xfId="36036" xr:uid="{00000000-0005-0000-0000-0000E37E0000}"/>
    <cellStyle name="Notiz 3 2 2 9 4" xfId="25214" xr:uid="{00000000-0005-0000-0000-0000E47E0000}"/>
    <cellStyle name="Notiz 3 2 3" xfId="16236" xr:uid="{00000000-0005-0000-0000-0000E57E0000}"/>
    <cellStyle name="Notiz 3 2 3 10" xfId="16237" xr:uid="{00000000-0005-0000-0000-0000E67E0000}"/>
    <cellStyle name="Notiz 3 2 3 10 2" xfId="16238" xr:uid="{00000000-0005-0000-0000-0000E77E0000}"/>
    <cellStyle name="Notiz 3 2 3 10 2 2" xfId="38145" xr:uid="{00000000-0005-0000-0000-0000E87E0000}"/>
    <cellStyle name="Notiz 3 2 3 10 3" xfId="27324" xr:uid="{00000000-0005-0000-0000-0000E97E0000}"/>
    <cellStyle name="Notiz 3 2 3 11" xfId="16239" xr:uid="{00000000-0005-0000-0000-0000EA7E0000}"/>
    <cellStyle name="Notiz 3 2 3 11 2" xfId="32745" xr:uid="{00000000-0005-0000-0000-0000EB7E0000}"/>
    <cellStyle name="Notiz 3 2 3 12" xfId="21923" xr:uid="{00000000-0005-0000-0000-0000EC7E0000}"/>
    <cellStyle name="Notiz 3 2 3 2" xfId="16240" xr:uid="{00000000-0005-0000-0000-0000ED7E0000}"/>
    <cellStyle name="Notiz 3 2 3 2 10" xfId="16241" xr:uid="{00000000-0005-0000-0000-0000EE7E0000}"/>
    <cellStyle name="Notiz 3 2 3 2 10 2" xfId="33140" xr:uid="{00000000-0005-0000-0000-0000EF7E0000}"/>
    <cellStyle name="Notiz 3 2 3 2 11" xfId="22318" xr:uid="{00000000-0005-0000-0000-0000F07E0000}"/>
    <cellStyle name="Notiz 3 2 3 2 2" xfId="16242" xr:uid="{00000000-0005-0000-0000-0000F17E0000}"/>
    <cellStyle name="Notiz 3 2 3 2 2 2" xfId="16243" xr:uid="{00000000-0005-0000-0000-0000F27E0000}"/>
    <cellStyle name="Notiz 3 2 3 2 2 2 2" xfId="16244" xr:uid="{00000000-0005-0000-0000-0000F37E0000}"/>
    <cellStyle name="Notiz 3 2 3 2 2 2 2 2" xfId="39218" xr:uid="{00000000-0005-0000-0000-0000F47E0000}"/>
    <cellStyle name="Notiz 3 2 3 2 2 2 3" xfId="28397" xr:uid="{00000000-0005-0000-0000-0000F57E0000}"/>
    <cellStyle name="Notiz 3 2 3 2 2 3" xfId="16245" xr:uid="{00000000-0005-0000-0000-0000F67E0000}"/>
    <cellStyle name="Notiz 3 2 3 2 2 3 2" xfId="33818" xr:uid="{00000000-0005-0000-0000-0000F77E0000}"/>
    <cellStyle name="Notiz 3 2 3 2 2 4" xfId="22996" xr:uid="{00000000-0005-0000-0000-0000F87E0000}"/>
    <cellStyle name="Notiz 3 2 3 2 3" xfId="16246" xr:uid="{00000000-0005-0000-0000-0000F97E0000}"/>
    <cellStyle name="Notiz 3 2 3 2 3 2" xfId="16247" xr:uid="{00000000-0005-0000-0000-0000FA7E0000}"/>
    <cellStyle name="Notiz 3 2 3 2 3 2 2" xfId="16248" xr:uid="{00000000-0005-0000-0000-0000FB7E0000}"/>
    <cellStyle name="Notiz 3 2 3 2 3 2 2 2" xfId="39876" xr:uid="{00000000-0005-0000-0000-0000FC7E0000}"/>
    <cellStyle name="Notiz 3 2 3 2 3 2 3" xfId="29055" xr:uid="{00000000-0005-0000-0000-0000FD7E0000}"/>
    <cellStyle name="Notiz 3 2 3 2 3 3" xfId="16249" xr:uid="{00000000-0005-0000-0000-0000FE7E0000}"/>
    <cellStyle name="Notiz 3 2 3 2 3 3 2" xfId="34476" xr:uid="{00000000-0005-0000-0000-0000FF7E0000}"/>
    <cellStyle name="Notiz 3 2 3 2 3 4" xfId="23654" xr:uid="{00000000-0005-0000-0000-0000007F0000}"/>
    <cellStyle name="Notiz 3 2 3 2 4" xfId="16250" xr:uid="{00000000-0005-0000-0000-0000017F0000}"/>
    <cellStyle name="Notiz 3 2 3 2 4 2" xfId="16251" xr:uid="{00000000-0005-0000-0000-0000027F0000}"/>
    <cellStyle name="Notiz 3 2 3 2 4 2 2" xfId="16252" xr:uid="{00000000-0005-0000-0000-0000037F0000}"/>
    <cellStyle name="Notiz 3 2 3 2 4 2 2 2" xfId="40550" xr:uid="{00000000-0005-0000-0000-0000047F0000}"/>
    <cellStyle name="Notiz 3 2 3 2 4 2 3" xfId="29729" xr:uid="{00000000-0005-0000-0000-0000057F0000}"/>
    <cellStyle name="Notiz 3 2 3 2 4 3" xfId="16253" xr:uid="{00000000-0005-0000-0000-0000067F0000}"/>
    <cellStyle name="Notiz 3 2 3 2 4 3 2" xfId="35150" xr:uid="{00000000-0005-0000-0000-0000077F0000}"/>
    <cellStyle name="Notiz 3 2 3 2 4 4" xfId="24328" xr:uid="{00000000-0005-0000-0000-0000087F0000}"/>
    <cellStyle name="Notiz 3 2 3 2 5" xfId="16254" xr:uid="{00000000-0005-0000-0000-0000097F0000}"/>
    <cellStyle name="Notiz 3 2 3 2 5 2" xfId="16255" xr:uid="{00000000-0005-0000-0000-00000A7F0000}"/>
    <cellStyle name="Notiz 3 2 3 2 5 2 2" xfId="16256" xr:uid="{00000000-0005-0000-0000-00000B7F0000}"/>
    <cellStyle name="Notiz 3 2 3 2 5 2 2 2" xfId="41224" xr:uid="{00000000-0005-0000-0000-00000C7F0000}"/>
    <cellStyle name="Notiz 3 2 3 2 5 2 3" xfId="30403" xr:uid="{00000000-0005-0000-0000-00000D7F0000}"/>
    <cellStyle name="Notiz 3 2 3 2 5 3" xfId="16257" xr:uid="{00000000-0005-0000-0000-00000E7F0000}"/>
    <cellStyle name="Notiz 3 2 3 2 5 3 2" xfId="35824" xr:uid="{00000000-0005-0000-0000-00000F7F0000}"/>
    <cellStyle name="Notiz 3 2 3 2 5 4" xfId="25002" xr:uid="{00000000-0005-0000-0000-0000107F0000}"/>
    <cellStyle name="Notiz 3 2 3 2 6" xfId="16258" xr:uid="{00000000-0005-0000-0000-0000117F0000}"/>
    <cellStyle name="Notiz 3 2 3 2 6 2" xfId="16259" xr:uid="{00000000-0005-0000-0000-0000127F0000}"/>
    <cellStyle name="Notiz 3 2 3 2 6 2 2" xfId="16260" xr:uid="{00000000-0005-0000-0000-0000137F0000}"/>
    <cellStyle name="Notiz 3 2 3 2 6 2 2 2" xfId="41898" xr:uid="{00000000-0005-0000-0000-0000147F0000}"/>
    <cellStyle name="Notiz 3 2 3 2 6 2 3" xfId="31077" xr:uid="{00000000-0005-0000-0000-0000157F0000}"/>
    <cellStyle name="Notiz 3 2 3 2 6 3" xfId="16261" xr:uid="{00000000-0005-0000-0000-0000167F0000}"/>
    <cellStyle name="Notiz 3 2 3 2 6 3 2" xfId="36498" xr:uid="{00000000-0005-0000-0000-0000177F0000}"/>
    <cellStyle name="Notiz 3 2 3 2 6 4" xfId="25676" xr:uid="{00000000-0005-0000-0000-0000187F0000}"/>
    <cellStyle name="Notiz 3 2 3 2 7" xfId="16262" xr:uid="{00000000-0005-0000-0000-0000197F0000}"/>
    <cellStyle name="Notiz 3 2 3 2 7 2" xfId="16263" xr:uid="{00000000-0005-0000-0000-00001A7F0000}"/>
    <cellStyle name="Notiz 3 2 3 2 7 2 2" xfId="16264" xr:uid="{00000000-0005-0000-0000-00001B7F0000}"/>
    <cellStyle name="Notiz 3 2 3 2 7 2 2 2" xfId="42572" xr:uid="{00000000-0005-0000-0000-00001C7F0000}"/>
    <cellStyle name="Notiz 3 2 3 2 7 2 3" xfId="31751" xr:uid="{00000000-0005-0000-0000-00001D7F0000}"/>
    <cellStyle name="Notiz 3 2 3 2 7 3" xfId="16265" xr:uid="{00000000-0005-0000-0000-00001E7F0000}"/>
    <cellStyle name="Notiz 3 2 3 2 7 3 2" xfId="37172" xr:uid="{00000000-0005-0000-0000-00001F7F0000}"/>
    <cellStyle name="Notiz 3 2 3 2 7 4" xfId="26350" xr:uid="{00000000-0005-0000-0000-0000207F0000}"/>
    <cellStyle name="Notiz 3 2 3 2 8" xfId="16266" xr:uid="{00000000-0005-0000-0000-0000217F0000}"/>
    <cellStyle name="Notiz 3 2 3 2 8 2" xfId="16267" xr:uid="{00000000-0005-0000-0000-0000227F0000}"/>
    <cellStyle name="Notiz 3 2 3 2 8 2 2" xfId="16268" xr:uid="{00000000-0005-0000-0000-0000237F0000}"/>
    <cellStyle name="Notiz 3 2 3 2 8 2 2 2" xfId="43265" xr:uid="{00000000-0005-0000-0000-0000247F0000}"/>
    <cellStyle name="Notiz 3 2 3 2 8 2 3" xfId="32444" xr:uid="{00000000-0005-0000-0000-0000257F0000}"/>
    <cellStyle name="Notiz 3 2 3 2 8 3" xfId="16269" xr:uid="{00000000-0005-0000-0000-0000267F0000}"/>
    <cellStyle name="Notiz 3 2 3 2 8 3 2" xfId="37864" xr:uid="{00000000-0005-0000-0000-0000277F0000}"/>
    <cellStyle name="Notiz 3 2 3 2 8 4" xfId="27043" xr:uid="{00000000-0005-0000-0000-0000287F0000}"/>
    <cellStyle name="Notiz 3 2 3 2 9" xfId="16270" xr:uid="{00000000-0005-0000-0000-0000297F0000}"/>
    <cellStyle name="Notiz 3 2 3 2 9 2" xfId="16271" xr:uid="{00000000-0005-0000-0000-00002A7F0000}"/>
    <cellStyle name="Notiz 3 2 3 2 9 2 2" xfId="38540" xr:uid="{00000000-0005-0000-0000-00002B7F0000}"/>
    <cellStyle name="Notiz 3 2 3 2 9 3" xfId="27719" xr:uid="{00000000-0005-0000-0000-00002C7F0000}"/>
    <cellStyle name="Notiz 3 2 3 3" xfId="16272" xr:uid="{00000000-0005-0000-0000-00002D7F0000}"/>
    <cellStyle name="Notiz 3 2 3 3 2" xfId="16273" xr:uid="{00000000-0005-0000-0000-00002E7F0000}"/>
    <cellStyle name="Notiz 3 2 3 3 2 2" xfId="16274" xr:uid="{00000000-0005-0000-0000-00002F7F0000}"/>
    <cellStyle name="Notiz 3 2 3 3 2 2 2" xfId="38823" xr:uid="{00000000-0005-0000-0000-0000307F0000}"/>
    <cellStyle name="Notiz 3 2 3 3 2 3" xfId="28002" xr:uid="{00000000-0005-0000-0000-0000317F0000}"/>
    <cellStyle name="Notiz 3 2 3 3 3" xfId="16275" xr:uid="{00000000-0005-0000-0000-0000327F0000}"/>
    <cellStyle name="Notiz 3 2 3 3 3 2" xfId="33423" xr:uid="{00000000-0005-0000-0000-0000337F0000}"/>
    <cellStyle name="Notiz 3 2 3 3 4" xfId="22601" xr:uid="{00000000-0005-0000-0000-0000347F0000}"/>
    <cellStyle name="Notiz 3 2 3 4" xfId="16276" xr:uid="{00000000-0005-0000-0000-0000357F0000}"/>
    <cellStyle name="Notiz 3 2 3 4 2" xfId="16277" xr:uid="{00000000-0005-0000-0000-0000367F0000}"/>
    <cellStyle name="Notiz 3 2 3 4 2 2" xfId="16278" xr:uid="{00000000-0005-0000-0000-0000377F0000}"/>
    <cellStyle name="Notiz 3 2 3 4 2 2 2" xfId="39481" xr:uid="{00000000-0005-0000-0000-0000387F0000}"/>
    <cellStyle name="Notiz 3 2 3 4 2 3" xfId="28660" xr:uid="{00000000-0005-0000-0000-0000397F0000}"/>
    <cellStyle name="Notiz 3 2 3 4 3" xfId="16279" xr:uid="{00000000-0005-0000-0000-00003A7F0000}"/>
    <cellStyle name="Notiz 3 2 3 4 3 2" xfId="34081" xr:uid="{00000000-0005-0000-0000-00003B7F0000}"/>
    <cellStyle name="Notiz 3 2 3 4 4" xfId="23259" xr:uid="{00000000-0005-0000-0000-00003C7F0000}"/>
    <cellStyle name="Notiz 3 2 3 5" xfId="16280" xr:uid="{00000000-0005-0000-0000-00003D7F0000}"/>
    <cellStyle name="Notiz 3 2 3 5 2" xfId="16281" xr:uid="{00000000-0005-0000-0000-00003E7F0000}"/>
    <cellStyle name="Notiz 3 2 3 5 2 2" xfId="16282" xr:uid="{00000000-0005-0000-0000-00003F7F0000}"/>
    <cellStyle name="Notiz 3 2 3 5 2 2 2" xfId="40155" xr:uid="{00000000-0005-0000-0000-0000407F0000}"/>
    <cellStyle name="Notiz 3 2 3 5 2 3" xfId="29334" xr:uid="{00000000-0005-0000-0000-0000417F0000}"/>
    <cellStyle name="Notiz 3 2 3 5 3" xfId="16283" xr:uid="{00000000-0005-0000-0000-0000427F0000}"/>
    <cellStyle name="Notiz 3 2 3 5 3 2" xfId="34755" xr:uid="{00000000-0005-0000-0000-0000437F0000}"/>
    <cellStyle name="Notiz 3 2 3 5 4" xfId="23933" xr:uid="{00000000-0005-0000-0000-0000447F0000}"/>
    <cellStyle name="Notiz 3 2 3 6" xfId="16284" xr:uid="{00000000-0005-0000-0000-0000457F0000}"/>
    <cellStyle name="Notiz 3 2 3 6 2" xfId="16285" xr:uid="{00000000-0005-0000-0000-0000467F0000}"/>
    <cellStyle name="Notiz 3 2 3 6 2 2" xfId="16286" xr:uid="{00000000-0005-0000-0000-0000477F0000}"/>
    <cellStyle name="Notiz 3 2 3 6 2 2 2" xfId="40829" xr:uid="{00000000-0005-0000-0000-0000487F0000}"/>
    <cellStyle name="Notiz 3 2 3 6 2 3" xfId="30008" xr:uid="{00000000-0005-0000-0000-0000497F0000}"/>
    <cellStyle name="Notiz 3 2 3 6 3" xfId="16287" xr:uid="{00000000-0005-0000-0000-00004A7F0000}"/>
    <cellStyle name="Notiz 3 2 3 6 3 2" xfId="35429" xr:uid="{00000000-0005-0000-0000-00004B7F0000}"/>
    <cellStyle name="Notiz 3 2 3 6 4" xfId="24607" xr:uid="{00000000-0005-0000-0000-00004C7F0000}"/>
    <cellStyle name="Notiz 3 2 3 7" xfId="16288" xr:uid="{00000000-0005-0000-0000-00004D7F0000}"/>
    <cellStyle name="Notiz 3 2 3 7 2" xfId="16289" xr:uid="{00000000-0005-0000-0000-00004E7F0000}"/>
    <cellStyle name="Notiz 3 2 3 7 2 2" xfId="16290" xr:uid="{00000000-0005-0000-0000-00004F7F0000}"/>
    <cellStyle name="Notiz 3 2 3 7 2 2 2" xfId="41503" xr:uid="{00000000-0005-0000-0000-0000507F0000}"/>
    <cellStyle name="Notiz 3 2 3 7 2 3" xfId="30682" xr:uid="{00000000-0005-0000-0000-0000517F0000}"/>
    <cellStyle name="Notiz 3 2 3 7 3" xfId="16291" xr:uid="{00000000-0005-0000-0000-0000527F0000}"/>
    <cellStyle name="Notiz 3 2 3 7 3 2" xfId="36103" xr:uid="{00000000-0005-0000-0000-0000537F0000}"/>
    <cellStyle name="Notiz 3 2 3 7 4" xfId="25281" xr:uid="{00000000-0005-0000-0000-0000547F0000}"/>
    <cellStyle name="Notiz 3 2 3 8" xfId="16292" xr:uid="{00000000-0005-0000-0000-0000557F0000}"/>
    <cellStyle name="Notiz 3 2 3 8 2" xfId="16293" xr:uid="{00000000-0005-0000-0000-0000567F0000}"/>
    <cellStyle name="Notiz 3 2 3 8 2 2" xfId="16294" xr:uid="{00000000-0005-0000-0000-0000577F0000}"/>
    <cellStyle name="Notiz 3 2 3 8 2 2 2" xfId="42177" xr:uid="{00000000-0005-0000-0000-0000587F0000}"/>
    <cellStyle name="Notiz 3 2 3 8 2 3" xfId="31356" xr:uid="{00000000-0005-0000-0000-0000597F0000}"/>
    <cellStyle name="Notiz 3 2 3 8 3" xfId="16295" xr:uid="{00000000-0005-0000-0000-00005A7F0000}"/>
    <cellStyle name="Notiz 3 2 3 8 3 2" xfId="36777" xr:uid="{00000000-0005-0000-0000-00005B7F0000}"/>
    <cellStyle name="Notiz 3 2 3 8 4" xfId="25955" xr:uid="{00000000-0005-0000-0000-00005C7F0000}"/>
    <cellStyle name="Notiz 3 2 3 9" xfId="16296" xr:uid="{00000000-0005-0000-0000-00005D7F0000}"/>
    <cellStyle name="Notiz 3 2 3 9 2" xfId="16297" xr:uid="{00000000-0005-0000-0000-00005E7F0000}"/>
    <cellStyle name="Notiz 3 2 3 9 2 2" xfId="16298" xr:uid="{00000000-0005-0000-0000-00005F7F0000}"/>
    <cellStyle name="Notiz 3 2 3 9 2 2 2" xfId="42870" xr:uid="{00000000-0005-0000-0000-0000607F0000}"/>
    <cellStyle name="Notiz 3 2 3 9 2 3" xfId="32049" xr:uid="{00000000-0005-0000-0000-0000617F0000}"/>
    <cellStyle name="Notiz 3 2 3 9 3" xfId="16299" xr:uid="{00000000-0005-0000-0000-0000627F0000}"/>
    <cellStyle name="Notiz 3 2 3 9 3 2" xfId="37469" xr:uid="{00000000-0005-0000-0000-0000637F0000}"/>
    <cellStyle name="Notiz 3 2 3 9 4" xfId="26648" xr:uid="{00000000-0005-0000-0000-0000647F0000}"/>
    <cellStyle name="Notiz 3 2 4" xfId="16300" xr:uid="{00000000-0005-0000-0000-0000657F0000}"/>
    <cellStyle name="Notiz 3 2 4 10" xfId="16301" xr:uid="{00000000-0005-0000-0000-0000667F0000}"/>
    <cellStyle name="Notiz 3 2 4 10 2" xfId="32877" xr:uid="{00000000-0005-0000-0000-0000677F0000}"/>
    <cellStyle name="Notiz 3 2 4 11" xfId="22055" xr:uid="{00000000-0005-0000-0000-0000687F0000}"/>
    <cellStyle name="Notiz 3 2 4 2" xfId="16302" xr:uid="{00000000-0005-0000-0000-0000697F0000}"/>
    <cellStyle name="Notiz 3 2 4 2 2" xfId="16303" xr:uid="{00000000-0005-0000-0000-00006A7F0000}"/>
    <cellStyle name="Notiz 3 2 4 2 2 2" xfId="16304" xr:uid="{00000000-0005-0000-0000-00006B7F0000}"/>
    <cellStyle name="Notiz 3 2 4 2 2 2 2" xfId="38955" xr:uid="{00000000-0005-0000-0000-00006C7F0000}"/>
    <cellStyle name="Notiz 3 2 4 2 2 3" xfId="28134" xr:uid="{00000000-0005-0000-0000-00006D7F0000}"/>
    <cellStyle name="Notiz 3 2 4 2 3" xfId="16305" xr:uid="{00000000-0005-0000-0000-00006E7F0000}"/>
    <cellStyle name="Notiz 3 2 4 2 3 2" xfId="33555" xr:uid="{00000000-0005-0000-0000-00006F7F0000}"/>
    <cellStyle name="Notiz 3 2 4 2 4" xfId="22733" xr:uid="{00000000-0005-0000-0000-0000707F0000}"/>
    <cellStyle name="Notiz 3 2 4 3" xfId="16306" xr:uid="{00000000-0005-0000-0000-0000717F0000}"/>
    <cellStyle name="Notiz 3 2 4 3 2" xfId="16307" xr:uid="{00000000-0005-0000-0000-0000727F0000}"/>
    <cellStyle name="Notiz 3 2 4 3 2 2" xfId="16308" xr:uid="{00000000-0005-0000-0000-0000737F0000}"/>
    <cellStyle name="Notiz 3 2 4 3 2 2 2" xfId="39613" xr:uid="{00000000-0005-0000-0000-0000747F0000}"/>
    <cellStyle name="Notiz 3 2 4 3 2 3" xfId="28792" xr:uid="{00000000-0005-0000-0000-0000757F0000}"/>
    <cellStyle name="Notiz 3 2 4 3 3" xfId="16309" xr:uid="{00000000-0005-0000-0000-0000767F0000}"/>
    <cellStyle name="Notiz 3 2 4 3 3 2" xfId="34213" xr:uid="{00000000-0005-0000-0000-0000777F0000}"/>
    <cellStyle name="Notiz 3 2 4 3 4" xfId="23391" xr:uid="{00000000-0005-0000-0000-0000787F0000}"/>
    <cellStyle name="Notiz 3 2 4 4" xfId="16310" xr:uid="{00000000-0005-0000-0000-0000797F0000}"/>
    <cellStyle name="Notiz 3 2 4 4 2" xfId="16311" xr:uid="{00000000-0005-0000-0000-00007A7F0000}"/>
    <cellStyle name="Notiz 3 2 4 4 2 2" xfId="16312" xr:uid="{00000000-0005-0000-0000-00007B7F0000}"/>
    <cellStyle name="Notiz 3 2 4 4 2 2 2" xfId="40287" xr:uid="{00000000-0005-0000-0000-00007C7F0000}"/>
    <cellStyle name="Notiz 3 2 4 4 2 3" xfId="29466" xr:uid="{00000000-0005-0000-0000-00007D7F0000}"/>
    <cellStyle name="Notiz 3 2 4 4 3" xfId="16313" xr:uid="{00000000-0005-0000-0000-00007E7F0000}"/>
    <cellStyle name="Notiz 3 2 4 4 3 2" xfId="34887" xr:uid="{00000000-0005-0000-0000-00007F7F0000}"/>
    <cellStyle name="Notiz 3 2 4 4 4" xfId="24065" xr:uid="{00000000-0005-0000-0000-0000807F0000}"/>
    <cellStyle name="Notiz 3 2 4 5" xfId="16314" xr:uid="{00000000-0005-0000-0000-0000817F0000}"/>
    <cellStyle name="Notiz 3 2 4 5 2" xfId="16315" xr:uid="{00000000-0005-0000-0000-0000827F0000}"/>
    <cellStyle name="Notiz 3 2 4 5 2 2" xfId="16316" xr:uid="{00000000-0005-0000-0000-0000837F0000}"/>
    <cellStyle name="Notiz 3 2 4 5 2 2 2" xfId="40961" xr:uid="{00000000-0005-0000-0000-0000847F0000}"/>
    <cellStyle name="Notiz 3 2 4 5 2 3" xfId="30140" xr:uid="{00000000-0005-0000-0000-0000857F0000}"/>
    <cellStyle name="Notiz 3 2 4 5 3" xfId="16317" xr:uid="{00000000-0005-0000-0000-0000867F0000}"/>
    <cellStyle name="Notiz 3 2 4 5 3 2" xfId="35561" xr:uid="{00000000-0005-0000-0000-0000877F0000}"/>
    <cellStyle name="Notiz 3 2 4 5 4" xfId="24739" xr:uid="{00000000-0005-0000-0000-0000887F0000}"/>
    <cellStyle name="Notiz 3 2 4 6" xfId="16318" xr:uid="{00000000-0005-0000-0000-0000897F0000}"/>
    <cellStyle name="Notiz 3 2 4 6 2" xfId="16319" xr:uid="{00000000-0005-0000-0000-00008A7F0000}"/>
    <cellStyle name="Notiz 3 2 4 6 2 2" xfId="16320" xr:uid="{00000000-0005-0000-0000-00008B7F0000}"/>
    <cellStyle name="Notiz 3 2 4 6 2 2 2" xfId="41635" xr:uid="{00000000-0005-0000-0000-00008C7F0000}"/>
    <cellStyle name="Notiz 3 2 4 6 2 3" xfId="30814" xr:uid="{00000000-0005-0000-0000-00008D7F0000}"/>
    <cellStyle name="Notiz 3 2 4 6 3" xfId="16321" xr:uid="{00000000-0005-0000-0000-00008E7F0000}"/>
    <cellStyle name="Notiz 3 2 4 6 3 2" xfId="36235" xr:uid="{00000000-0005-0000-0000-00008F7F0000}"/>
    <cellStyle name="Notiz 3 2 4 6 4" xfId="25413" xr:uid="{00000000-0005-0000-0000-0000907F0000}"/>
    <cellStyle name="Notiz 3 2 4 7" xfId="16322" xr:uid="{00000000-0005-0000-0000-0000917F0000}"/>
    <cellStyle name="Notiz 3 2 4 7 2" xfId="16323" xr:uid="{00000000-0005-0000-0000-0000927F0000}"/>
    <cellStyle name="Notiz 3 2 4 7 2 2" xfId="16324" xr:uid="{00000000-0005-0000-0000-0000937F0000}"/>
    <cellStyle name="Notiz 3 2 4 7 2 2 2" xfId="42309" xr:uid="{00000000-0005-0000-0000-0000947F0000}"/>
    <cellStyle name="Notiz 3 2 4 7 2 3" xfId="31488" xr:uid="{00000000-0005-0000-0000-0000957F0000}"/>
    <cellStyle name="Notiz 3 2 4 7 3" xfId="16325" xr:uid="{00000000-0005-0000-0000-0000967F0000}"/>
    <cellStyle name="Notiz 3 2 4 7 3 2" xfId="36909" xr:uid="{00000000-0005-0000-0000-0000977F0000}"/>
    <cellStyle name="Notiz 3 2 4 7 4" xfId="26087" xr:uid="{00000000-0005-0000-0000-0000987F0000}"/>
    <cellStyle name="Notiz 3 2 4 8" xfId="16326" xr:uid="{00000000-0005-0000-0000-0000997F0000}"/>
    <cellStyle name="Notiz 3 2 4 8 2" xfId="16327" xr:uid="{00000000-0005-0000-0000-00009A7F0000}"/>
    <cellStyle name="Notiz 3 2 4 8 2 2" xfId="16328" xr:uid="{00000000-0005-0000-0000-00009B7F0000}"/>
    <cellStyle name="Notiz 3 2 4 8 2 2 2" xfId="43002" xr:uid="{00000000-0005-0000-0000-00009C7F0000}"/>
    <cellStyle name="Notiz 3 2 4 8 2 3" xfId="32181" xr:uid="{00000000-0005-0000-0000-00009D7F0000}"/>
    <cellStyle name="Notiz 3 2 4 8 3" xfId="16329" xr:uid="{00000000-0005-0000-0000-00009E7F0000}"/>
    <cellStyle name="Notiz 3 2 4 8 3 2" xfId="37601" xr:uid="{00000000-0005-0000-0000-00009F7F0000}"/>
    <cellStyle name="Notiz 3 2 4 8 4" xfId="26780" xr:uid="{00000000-0005-0000-0000-0000A07F0000}"/>
    <cellStyle name="Notiz 3 2 4 9" xfId="16330" xr:uid="{00000000-0005-0000-0000-0000A17F0000}"/>
    <cellStyle name="Notiz 3 2 4 9 2" xfId="16331" xr:uid="{00000000-0005-0000-0000-0000A27F0000}"/>
    <cellStyle name="Notiz 3 2 4 9 2 2" xfId="38277" xr:uid="{00000000-0005-0000-0000-0000A37F0000}"/>
    <cellStyle name="Notiz 3 2 4 9 3" xfId="27456" xr:uid="{00000000-0005-0000-0000-0000A47F0000}"/>
    <cellStyle name="Notiz 3 2 5" xfId="16332" xr:uid="{00000000-0005-0000-0000-0000A57F0000}"/>
    <cellStyle name="Notiz 3 2 5 10" xfId="16333" xr:uid="{00000000-0005-0000-0000-0000A67F0000}"/>
    <cellStyle name="Notiz 3 2 5 10 2" xfId="33008" xr:uid="{00000000-0005-0000-0000-0000A77F0000}"/>
    <cellStyle name="Notiz 3 2 5 11" xfId="22186" xr:uid="{00000000-0005-0000-0000-0000A87F0000}"/>
    <cellStyle name="Notiz 3 2 5 2" xfId="16334" xr:uid="{00000000-0005-0000-0000-0000A97F0000}"/>
    <cellStyle name="Notiz 3 2 5 2 2" xfId="16335" xr:uid="{00000000-0005-0000-0000-0000AA7F0000}"/>
    <cellStyle name="Notiz 3 2 5 2 2 2" xfId="16336" xr:uid="{00000000-0005-0000-0000-0000AB7F0000}"/>
    <cellStyle name="Notiz 3 2 5 2 2 2 2" xfId="39086" xr:uid="{00000000-0005-0000-0000-0000AC7F0000}"/>
    <cellStyle name="Notiz 3 2 5 2 2 3" xfId="28265" xr:uid="{00000000-0005-0000-0000-0000AD7F0000}"/>
    <cellStyle name="Notiz 3 2 5 2 3" xfId="16337" xr:uid="{00000000-0005-0000-0000-0000AE7F0000}"/>
    <cellStyle name="Notiz 3 2 5 2 3 2" xfId="33686" xr:uid="{00000000-0005-0000-0000-0000AF7F0000}"/>
    <cellStyle name="Notiz 3 2 5 2 4" xfId="22864" xr:uid="{00000000-0005-0000-0000-0000B07F0000}"/>
    <cellStyle name="Notiz 3 2 5 3" xfId="16338" xr:uid="{00000000-0005-0000-0000-0000B17F0000}"/>
    <cellStyle name="Notiz 3 2 5 3 2" xfId="16339" xr:uid="{00000000-0005-0000-0000-0000B27F0000}"/>
    <cellStyle name="Notiz 3 2 5 3 2 2" xfId="16340" xr:uid="{00000000-0005-0000-0000-0000B37F0000}"/>
    <cellStyle name="Notiz 3 2 5 3 2 2 2" xfId="39744" xr:uid="{00000000-0005-0000-0000-0000B47F0000}"/>
    <cellStyle name="Notiz 3 2 5 3 2 3" xfId="28923" xr:uid="{00000000-0005-0000-0000-0000B57F0000}"/>
    <cellStyle name="Notiz 3 2 5 3 3" xfId="16341" xr:uid="{00000000-0005-0000-0000-0000B67F0000}"/>
    <cellStyle name="Notiz 3 2 5 3 3 2" xfId="34344" xr:uid="{00000000-0005-0000-0000-0000B77F0000}"/>
    <cellStyle name="Notiz 3 2 5 3 4" xfId="23522" xr:uid="{00000000-0005-0000-0000-0000B87F0000}"/>
    <cellStyle name="Notiz 3 2 5 4" xfId="16342" xr:uid="{00000000-0005-0000-0000-0000B97F0000}"/>
    <cellStyle name="Notiz 3 2 5 4 2" xfId="16343" xr:uid="{00000000-0005-0000-0000-0000BA7F0000}"/>
    <cellStyle name="Notiz 3 2 5 4 2 2" xfId="16344" xr:uid="{00000000-0005-0000-0000-0000BB7F0000}"/>
    <cellStyle name="Notiz 3 2 5 4 2 2 2" xfId="40418" xr:uid="{00000000-0005-0000-0000-0000BC7F0000}"/>
    <cellStyle name="Notiz 3 2 5 4 2 3" xfId="29597" xr:uid="{00000000-0005-0000-0000-0000BD7F0000}"/>
    <cellStyle name="Notiz 3 2 5 4 3" xfId="16345" xr:uid="{00000000-0005-0000-0000-0000BE7F0000}"/>
    <cellStyle name="Notiz 3 2 5 4 3 2" xfId="35018" xr:uid="{00000000-0005-0000-0000-0000BF7F0000}"/>
    <cellStyle name="Notiz 3 2 5 4 4" xfId="24196" xr:uid="{00000000-0005-0000-0000-0000C07F0000}"/>
    <cellStyle name="Notiz 3 2 5 5" xfId="16346" xr:uid="{00000000-0005-0000-0000-0000C17F0000}"/>
    <cellStyle name="Notiz 3 2 5 5 2" xfId="16347" xr:uid="{00000000-0005-0000-0000-0000C27F0000}"/>
    <cellStyle name="Notiz 3 2 5 5 2 2" xfId="16348" xr:uid="{00000000-0005-0000-0000-0000C37F0000}"/>
    <cellStyle name="Notiz 3 2 5 5 2 2 2" xfId="41092" xr:uid="{00000000-0005-0000-0000-0000C47F0000}"/>
    <cellStyle name="Notiz 3 2 5 5 2 3" xfId="30271" xr:uid="{00000000-0005-0000-0000-0000C57F0000}"/>
    <cellStyle name="Notiz 3 2 5 5 3" xfId="16349" xr:uid="{00000000-0005-0000-0000-0000C67F0000}"/>
    <cellStyle name="Notiz 3 2 5 5 3 2" xfId="35692" xr:uid="{00000000-0005-0000-0000-0000C77F0000}"/>
    <cellStyle name="Notiz 3 2 5 5 4" xfId="24870" xr:uid="{00000000-0005-0000-0000-0000C87F0000}"/>
    <cellStyle name="Notiz 3 2 5 6" xfId="16350" xr:uid="{00000000-0005-0000-0000-0000C97F0000}"/>
    <cellStyle name="Notiz 3 2 5 6 2" xfId="16351" xr:uid="{00000000-0005-0000-0000-0000CA7F0000}"/>
    <cellStyle name="Notiz 3 2 5 6 2 2" xfId="16352" xr:uid="{00000000-0005-0000-0000-0000CB7F0000}"/>
    <cellStyle name="Notiz 3 2 5 6 2 2 2" xfId="41766" xr:uid="{00000000-0005-0000-0000-0000CC7F0000}"/>
    <cellStyle name="Notiz 3 2 5 6 2 3" xfId="30945" xr:uid="{00000000-0005-0000-0000-0000CD7F0000}"/>
    <cellStyle name="Notiz 3 2 5 6 3" xfId="16353" xr:uid="{00000000-0005-0000-0000-0000CE7F0000}"/>
    <cellStyle name="Notiz 3 2 5 6 3 2" xfId="36366" xr:uid="{00000000-0005-0000-0000-0000CF7F0000}"/>
    <cellStyle name="Notiz 3 2 5 6 4" xfId="25544" xr:uid="{00000000-0005-0000-0000-0000D07F0000}"/>
    <cellStyle name="Notiz 3 2 5 7" xfId="16354" xr:uid="{00000000-0005-0000-0000-0000D17F0000}"/>
    <cellStyle name="Notiz 3 2 5 7 2" xfId="16355" xr:uid="{00000000-0005-0000-0000-0000D27F0000}"/>
    <cellStyle name="Notiz 3 2 5 7 2 2" xfId="16356" xr:uid="{00000000-0005-0000-0000-0000D37F0000}"/>
    <cellStyle name="Notiz 3 2 5 7 2 2 2" xfId="42440" xr:uid="{00000000-0005-0000-0000-0000D47F0000}"/>
    <cellStyle name="Notiz 3 2 5 7 2 3" xfId="31619" xr:uid="{00000000-0005-0000-0000-0000D57F0000}"/>
    <cellStyle name="Notiz 3 2 5 7 3" xfId="16357" xr:uid="{00000000-0005-0000-0000-0000D67F0000}"/>
    <cellStyle name="Notiz 3 2 5 7 3 2" xfId="37040" xr:uid="{00000000-0005-0000-0000-0000D77F0000}"/>
    <cellStyle name="Notiz 3 2 5 7 4" xfId="26218" xr:uid="{00000000-0005-0000-0000-0000D87F0000}"/>
    <cellStyle name="Notiz 3 2 5 8" xfId="16358" xr:uid="{00000000-0005-0000-0000-0000D97F0000}"/>
    <cellStyle name="Notiz 3 2 5 8 2" xfId="16359" xr:uid="{00000000-0005-0000-0000-0000DA7F0000}"/>
    <cellStyle name="Notiz 3 2 5 8 2 2" xfId="16360" xr:uid="{00000000-0005-0000-0000-0000DB7F0000}"/>
    <cellStyle name="Notiz 3 2 5 8 2 2 2" xfId="43133" xr:uid="{00000000-0005-0000-0000-0000DC7F0000}"/>
    <cellStyle name="Notiz 3 2 5 8 2 3" xfId="32312" xr:uid="{00000000-0005-0000-0000-0000DD7F0000}"/>
    <cellStyle name="Notiz 3 2 5 8 3" xfId="16361" xr:uid="{00000000-0005-0000-0000-0000DE7F0000}"/>
    <cellStyle name="Notiz 3 2 5 8 3 2" xfId="37732" xr:uid="{00000000-0005-0000-0000-0000DF7F0000}"/>
    <cellStyle name="Notiz 3 2 5 8 4" xfId="26911" xr:uid="{00000000-0005-0000-0000-0000E07F0000}"/>
    <cellStyle name="Notiz 3 2 5 9" xfId="16362" xr:uid="{00000000-0005-0000-0000-0000E17F0000}"/>
    <cellStyle name="Notiz 3 2 5 9 2" xfId="16363" xr:uid="{00000000-0005-0000-0000-0000E27F0000}"/>
    <cellStyle name="Notiz 3 2 5 9 2 2" xfId="38408" xr:uid="{00000000-0005-0000-0000-0000E37F0000}"/>
    <cellStyle name="Notiz 3 2 5 9 3" xfId="27587" xr:uid="{00000000-0005-0000-0000-0000E47F0000}"/>
    <cellStyle name="Notiz 3 2 6" xfId="16364" xr:uid="{00000000-0005-0000-0000-0000E57F0000}"/>
    <cellStyle name="Notiz 3 2 6 2" xfId="16365" xr:uid="{00000000-0005-0000-0000-0000E67F0000}"/>
    <cellStyle name="Notiz 3 2 6 2 2" xfId="16366" xr:uid="{00000000-0005-0000-0000-0000E77F0000}"/>
    <cellStyle name="Notiz 3 2 6 2 2 2" xfId="38691" xr:uid="{00000000-0005-0000-0000-0000E87F0000}"/>
    <cellStyle name="Notiz 3 2 6 2 3" xfId="27870" xr:uid="{00000000-0005-0000-0000-0000E97F0000}"/>
    <cellStyle name="Notiz 3 2 6 3" xfId="16367" xr:uid="{00000000-0005-0000-0000-0000EA7F0000}"/>
    <cellStyle name="Notiz 3 2 6 3 2" xfId="33291" xr:uid="{00000000-0005-0000-0000-0000EB7F0000}"/>
    <cellStyle name="Notiz 3 2 6 4" xfId="22469" xr:uid="{00000000-0005-0000-0000-0000EC7F0000}"/>
    <cellStyle name="Notiz 3 2 7" xfId="16368" xr:uid="{00000000-0005-0000-0000-0000ED7F0000}"/>
    <cellStyle name="Notiz 3 2 7 2" xfId="16369" xr:uid="{00000000-0005-0000-0000-0000EE7F0000}"/>
    <cellStyle name="Notiz 3 2 7 2 2" xfId="16370" xr:uid="{00000000-0005-0000-0000-0000EF7F0000}"/>
    <cellStyle name="Notiz 3 2 7 2 2 2" xfId="39349" xr:uid="{00000000-0005-0000-0000-0000F07F0000}"/>
    <cellStyle name="Notiz 3 2 7 2 3" xfId="28528" xr:uid="{00000000-0005-0000-0000-0000F17F0000}"/>
    <cellStyle name="Notiz 3 2 7 3" xfId="16371" xr:uid="{00000000-0005-0000-0000-0000F27F0000}"/>
    <cellStyle name="Notiz 3 2 7 3 2" xfId="33949" xr:uid="{00000000-0005-0000-0000-0000F37F0000}"/>
    <cellStyle name="Notiz 3 2 7 4" xfId="23127" xr:uid="{00000000-0005-0000-0000-0000F47F0000}"/>
    <cellStyle name="Notiz 3 2 8" xfId="16372" xr:uid="{00000000-0005-0000-0000-0000F57F0000}"/>
    <cellStyle name="Notiz 3 2 8 2" xfId="16373" xr:uid="{00000000-0005-0000-0000-0000F67F0000}"/>
    <cellStyle name="Notiz 3 2 8 2 2" xfId="16374" xr:uid="{00000000-0005-0000-0000-0000F77F0000}"/>
    <cellStyle name="Notiz 3 2 8 2 2 2" xfId="40024" xr:uid="{00000000-0005-0000-0000-0000F87F0000}"/>
    <cellStyle name="Notiz 3 2 8 2 3" xfId="29203" xr:uid="{00000000-0005-0000-0000-0000F97F0000}"/>
    <cellStyle name="Notiz 3 2 8 3" xfId="16375" xr:uid="{00000000-0005-0000-0000-0000FA7F0000}"/>
    <cellStyle name="Notiz 3 2 8 3 2" xfId="34624" xr:uid="{00000000-0005-0000-0000-0000FB7F0000}"/>
    <cellStyle name="Notiz 3 2 8 4" xfId="23802" xr:uid="{00000000-0005-0000-0000-0000FC7F0000}"/>
    <cellStyle name="Notiz 3 2 9" xfId="16376" xr:uid="{00000000-0005-0000-0000-0000FD7F0000}"/>
    <cellStyle name="Notiz 3 2 9 2" xfId="16377" xr:uid="{00000000-0005-0000-0000-0000FE7F0000}"/>
    <cellStyle name="Notiz 3 2 9 2 2" xfId="16378" xr:uid="{00000000-0005-0000-0000-0000FF7F0000}"/>
    <cellStyle name="Notiz 3 2 9 2 2 2" xfId="40697" xr:uid="{00000000-0005-0000-0000-000000800000}"/>
    <cellStyle name="Notiz 3 2 9 2 3" xfId="29876" xr:uid="{00000000-0005-0000-0000-000001800000}"/>
    <cellStyle name="Notiz 3 2 9 3" xfId="16379" xr:uid="{00000000-0005-0000-0000-000002800000}"/>
    <cellStyle name="Notiz 3 2 9 3 2" xfId="35297" xr:uid="{00000000-0005-0000-0000-000003800000}"/>
    <cellStyle name="Notiz 3 2 9 4" xfId="24475" xr:uid="{00000000-0005-0000-0000-000004800000}"/>
    <cellStyle name="Notiz 3 3" xfId="16380" xr:uid="{00000000-0005-0000-0000-000005800000}"/>
    <cellStyle name="Notiz 3 3 10" xfId="16381" xr:uid="{00000000-0005-0000-0000-000006800000}"/>
    <cellStyle name="Notiz 3 3 10 2" xfId="16382" xr:uid="{00000000-0005-0000-0000-000007800000}"/>
    <cellStyle name="Notiz 3 3 10 2 2" xfId="16383" xr:uid="{00000000-0005-0000-0000-000008800000}"/>
    <cellStyle name="Notiz 3 3 10 2 2 2" xfId="42077" xr:uid="{00000000-0005-0000-0000-000009800000}"/>
    <cellStyle name="Notiz 3 3 10 2 3" xfId="31256" xr:uid="{00000000-0005-0000-0000-00000A800000}"/>
    <cellStyle name="Notiz 3 3 10 3" xfId="16384" xr:uid="{00000000-0005-0000-0000-00000B800000}"/>
    <cellStyle name="Notiz 3 3 10 3 2" xfId="36677" xr:uid="{00000000-0005-0000-0000-00000C800000}"/>
    <cellStyle name="Notiz 3 3 10 4" xfId="25855" xr:uid="{00000000-0005-0000-0000-00000D800000}"/>
    <cellStyle name="Notiz 3 3 11" xfId="16385" xr:uid="{00000000-0005-0000-0000-00000E800000}"/>
    <cellStyle name="Notiz 3 3 11 2" xfId="16386" xr:uid="{00000000-0005-0000-0000-00000F800000}"/>
    <cellStyle name="Notiz 3 3 11 2 2" xfId="16387" xr:uid="{00000000-0005-0000-0000-000010800000}"/>
    <cellStyle name="Notiz 3 3 11 2 2 2" xfId="42770" xr:uid="{00000000-0005-0000-0000-000011800000}"/>
    <cellStyle name="Notiz 3 3 11 2 3" xfId="31949" xr:uid="{00000000-0005-0000-0000-000012800000}"/>
    <cellStyle name="Notiz 3 3 11 3" xfId="16388" xr:uid="{00000000-0005-0000-0000-000013800000}"/>
    <cellStyle name="Notiz 3 3 11 3 2" xfId="37369" xr:uid="{00000000-0005-0000-0000-000014800000}"/>
    <cellStyle name="Notiz 3 3 11 4" xfId="26548" xr:uid="{00000000-0005-0000-0000-000015800000}"/>
    <cellStyle name="Notiz 3 3 12" xfId="16389" xr:uid="{00000000-0005-0000-0000-000016800000}"/>
    <cellStyle name="Notiz 3 3 12 2" xfId="16390" xr:uid="{00000000-0005-0000-0000-000017800000}"/>
    <cellStyle name="Notiz 3 3 12 2 2" xfId="38045" xr:uid="{00000000-0005-0000-0000-000018800000}"/>
    <cellStyle name="Notiz 3 3 12 3" xfId="27224" xr:uid="{00000000-0005-0000-0000-000019800000}"/>
    <cellStyle name="Notiz 3 3 13" xfId="16391" xr:uid="{00000000-0005-0000-0000-00001A800000}"/>
    <cellStyle name="Notiz 3 3 13 2" xfId="32645" xr:uid="{00000000-0005-0000-0000-00001B800000}"/>
    <cellStyle name="Notiz 3 3 14" xfId="21823" xr:uid="{00000000-0005-0000-0000-00001C800000}"/>
    <cellStyle name="Notiz 3 3 2" xfId="16392" xr:uid="{00000000-0005-0000-0000-00001D800000}"/>
    <cellStyle name="Notiz 3 3 2 10" xfId="16393" xr:uid="{00000000-0005-0000-0000-00001E800000}"/>
    <cellStyle name="Notiz 3 3 2 10 2" xfId="16394" xr:uid="{00000000-0005-0000-0000-00001F800000}"/>
    <cellStyle name="Notiz 3 3 2 10 2 2" xfId="38177" xr:uid="{00000000-0005-0000-0000-000020800000}"/>
    <cellStyle name="Notiz 3 3 2 10 3" xfId="27356" xr:uid="{00000000-0005-0000-0000-000021800000}"/>
    <cellStyle name="Notiz 3 3 2 11" xfId="16395" xr:uid="{00000000-0005-0000-0000-000022800000}"/>
    <cellStyle name="Notiz 3 3 2 11 2" xfId="32777" xr:uid="{00000000-0005-0000-0000-000023800000}"/>
    <cellStyle name="Notiz 3 3 2 12" xfId="21955" xr:uid="{00000000-0005-0000-0000-000024800000}"/>
    <cellStyle name="Notiz 3 3 2 2" xfId="16396" xr:uid="{00000000-0005-0000-0000-000025800000}"/>
    <cellStyle name="Notiz 3 3 2 2 10" xfId="16397" xr:uid="{00000000-0005-0000-0000-000026800000}"/>
    <cellStyle name="Notiz 3 3 2 2 10 2" xfId="33172" xr:uid="{00000000-0005-0000-0000-000027800000}"/>
    <cellStyle name="Notiz 3 3 2 2 11" xfId="22350" xr:uid="{00000000-0005-0000-0000-000028800000}"/>
    <cellStyle name="Notiz 3 3 2 2 2" xfId="16398" xr:uid="{00000000-0005-0000-0000-000029800000}"/>
    <cellStyle name="Notiz 3 3 2 2 2 2" xfId="16399" xr:uid="{00000000-0005-0000-0000-00002A800000}"/>
    <cellStyle name="Notiz 3 3 2 2 2 2 2" xfId="16400" xr:uid="{00000000-0005-0000-0000-00002B800000}"/>
    <cellStyle name="Notiz 3 3 2 2 2 2 2 2" xfId="39250" xr:uid="{00000000-0005-0000-0000-00002C800000}"/>
    <cellStyle name="Notiz 3 3 2 2 2 2 3" xfId="28429" xr:uid="{00000000-0005-0000-0000-00002D800000}"/>
    <cellStyle name="Notiz 3 3 2 2 2 3" xfId="16401" xr:uid="{00000000-0005-0000-0000-00002E800000}"/>
    <cellStyle name="Notiz 3 3 2 2 2 3 2" xfId="33850" xr:uid="{00000000-0005-0000-0000-00002F800000}"/>
    <cellStyle name="Notiz 3 3 2 2 2 4" xfId="23028" xr:uid="{00000000-0005-0000-0000-000030800000}"/>
    <cellStyle name="Notiz 3 3 2 2 3" xfId="16402" xr:uid="{00000000-0005-0000-0000-000031800000}"/>
    <cellStyle name="Notiz 3 3 2 2 3 2" xfId="16403" xr:uid="{00000000-0005-0000-0000-000032800000}"/>
    <cellStyle name="Notiz 3 3 2 2 3 2 2" xfId="16404" xr:uid="{00000000-0005-0000-0000-000033800000}"/>
    <cellStyle name="Notiz 3 3 2 2 3 2 2 2" xfId="39908" xr:uid="{00000000-0005-0000-0000-000034800000}"/>
    <cellStyle name="Notiz 3 3 2 2 3 2 3" xfId="29087" xr:uid="{00000000-0005-0000-0000-000035800000}"/>
    <cellStyle name="Notiz 3 3 2 2 3 3" xfId="16405" xr:uid="{00000000-0005-0000-0000-000036800000}"/>
    <cellStyle name="Notiz 3 3 2 2 3 3 2" xfId="34508" xr:uid="{00000000-0005-0000-0000-000037800000}"/>
    <cellStyle name="Notiz 3 3 2 2 3 4" xfId="23686" xr:uid="{00000000-0005-0000-0000-000038800000}"/>
    <cellStyle name="Notiz 3 3 2 2 4" xfId="16406" xr:uid="{00000000-0005-0000-0000-000039800000}"/>
    <cellStyle name="Notiz 3 3 2 2 4 2" xfId="16407" xr:uid="{00000000-0005-0000-0000-00003A800000}"/>
    <cellStyle name="Notiz 3 3 2 2 4 2 2" xfId="16408" xr:uid="{00000000-0005-0000-0000-00003B800000}"/>
    <cellStyle name="Notiz 3 3 2 2 4 2 2 2" xfId="40582" xr:uid="{00000000-0005-0000-0000-00003C800000}"/>
    <cellStyle name="Notiz 3 3 2 2 4 2 3" xfId="29761" xr:uid="{00000000-0005-0000-0000-00003D800000}"/>
    <cellStyle name="Notiz 3 3 2 2 4 3" xfId="16409" xr:uid="{00000000-0005-0000-0000-00003E800000}"/>
    <cellStyle name="Notiz 3 3 2 2 4 3 2" xfId="35182" xr:uid="{00000000-0005-0000-0000-00003F800000}"/>
    <cellStyle name="Notiz 3 3 2 2 4 4" xfId="24360" xr:uid="{00000000-0005-0000-0000-000040800000}"/>
    <cellStyle name="Notiz 3 3 2 2 5" xfId="16410" xr:uid="{00000000-0005-0000-0000-000041800000}"/>
    <cellStyle name="Notiz 3 3 2 2 5 2" xfId="16411" xr:uid="{00000000-0005-0000-0000-000042800000}"/>
    <cellStyle name="Notiz 3 3 2 2 5 2 2" xfId="16412" xr:uid="{00000000-0005-0000-0000-000043800000}"/>
    <cellStyle name="Notiz 3 3 2 2 5 2 2 2" xfId="41256" xr:uid="{00000000-0005-0000-0000-000044800000}"/>
    <cellStyle name="Notiz 3 3 2 2 5 2 3" xfId="30435" xr:uid="{00000000-0005-0000-0000-000045800000}"/>
    <cellStyle name="Notiz 3 3 2 2 5 3" xfId="16413" xr:uid="{00000000-0005-0000-0000-000046800000}"/>
    <cellStyle name="Notiz 3 3 2 2 5 3 2" xfId="35856" xr:uid="{00000000-0005-0000-0000-000047800000}"/>
    <cellStyle name="Notiz 3 3 2 2 5 4" xfId="25034" xr:uid="{00000000-0005-0000-0000-000048800000}"/>
    <cellStyle name="Notiz 3 3 2 2 6" xfId="16414" xr:uid="{00000000-0005-0000-0000-000049800000}"/>
    <cellStyle name="Notiz 3 3 2 2 6 2" xfId="16415" xr:uid="{00000000-0005-0000-0000-00004A800000}"/>
    <cellStyle name="Notiz 3 3 2 2 6 2 2" xfId="16416" xr:uid="{00000000-0005-0000-0000-00004B800000}"/>
    <cellStyle name="Notiz 3 3 2 2 6 2 2 2" xfId="41930" xr:uid="{00000000-0005-0000-0000-00004C800000}"/>
    <cellStyle name="Notiz 3 3 2 2 6 2 3" xfId="31109" xr:uid="{00000000-0005-0000-0000-00004D800000}"/>
    <cellStyle name="Notiz 3 3 2 2 6 3" xfId="16417" xr:uid="{00000000-0005-0000-0000-00004E800000}"/>
    <cellStyle name="Notiz 3 3 2 2 6 3 2" xfId="36530" xr:uid="{00000000-0005-0000-0000-00004F800000}"/>
    <cellStyle name="Notiz 3 3 2 2 6 4" xfId="25708" xr:uid="{00000000-0005-0000-0000-000050800000}"/>
    <cellStyle name="Notiz 3 3 2 2 7" xfId="16418" xr:uid="{00000000-0005-0000-0000-000051800000}"/>
    <cellStyle name="Notiz 3 3 2 2 7 2" xfId="16419" xr:uid="{00000000-0005-0000-0000-000052800000}"/>
    <cellStyle name="Notiz 3 3 2 2 7 2 2" xfId="16420" xr:uid="{00000000-0005-0000-0000-000053800000}"/>
    <cellStyle name="Notiz 3 3 2 2 7 2 2 2" xfId="42604" xr:uid="{00000000-0005-0000-0000-000054800000}"/>
    <cellStyle name="Notiz 3 3 2 2 7 2 3" xfId="31783" xr:uid="{00000000-0005-0000-0000-000055800000}"/>
    <cellStyle name="Notiz 3 3 2 2 7 3" xfId="16421" xr:uid="{00000000-0005-0000-0000-000056800000}"/>
    <cellStyle name="Notiz 3 3 2 2 7 3 2" xfId="37204" xr:uid="{00000000-0005-0000-0000-000057800000}"/>
    <cellStyle name="Notiz 3 3 2 2 7 4" xfId="26382" xr:uid="{00000000-0005-0000-0000-000058800000}"/>
    <cellStyle name="Notiz 3 3 2 2 8" xfId="16422" xr:uid="{00000000-0005-0000-0000-000059800000}"/>
    <cellStyle name="Notiz 3 3 2 2 8 2" xfId="16423" xr:uid="{00000000-0005-0000-0000-00005A800000}"/>
    <cellStyle name="Notiz 3 3 2 2 8 2 2" xfId="16424" xr:uid="{00000000-0005-0000-0000-00005B800000}"/>
    <cellStyle name="Notiz 3 3 2 2 8 2 2 2" xfId="43297" xr:uid="{00000000-0005-0000-0000-00005C800000}"/>
    <cellStyle name="Notiz 3 3 2 2 8 2 3" xfId="32476" xr:uid="{00000000-0005-0000-0000-00005D800000}"/>
    <cellStyle name="Notiz 3 3 2 2 8 3" xfId="16425" xr:uid="{00000000-0005-0000-0000-00005E800000}"/>
    <cellStyle name="Notiz 3 3 2 2 8 3 2" xfId="37896" xr:uid="{00000000-0005-0000-0000-00005F800000}"/>
    <cellStyle name="Notiz 3 3 2 2 8 4" xfId="27075" xr:uid="{00000000-0005-0000-0000-000060800000}"/>
    <cellStyle name="Notiz 3 3 2 2 9" xfId="16426" xr:uid="{00000000-0005-0000-0000-000061800000}"/>
    <cellStyle name="Notiz 3 3 2 2 9 2" xfId="16427" xr:uid="{00000000-0005-0000-0000-000062800000}"/>
    <cellStyle name="Notiz 3 3 2 2 9 2 2" xfId="38572" xr:uid="{00000000-0005-0000-0000-000063800000}"/>
    <cellStyle name="Notiz 3 3 2 2 9 3" xfId="27751" xr:uid="{00000000-0005-0000-0000-000064800000}"/>
    <cellStyle name="Notiz 3 3 2 3" xfId="16428" xr:uid="{00000000-0005-0000-0000-000065800000}"/>
    <cellStyle name="Notiz 3 3 2 3 2" xfId="16429" xr:uid="{00000000-0005-0000-0000-000066800000}"/>
    <cellStyle name="Notiz 3 3 2 3 2 2" xfId="16430" xr:uid="{00000000-0005-0000-0000-000067800000}"/>
    <cellStyle name="Notiz 3 3 2 3 2 2 2" xfId="38855" xr:uid="{00000000-0005-0000-0000-000068800000}"/>
    <cellStyle name="Notiz 3 3 2 3 2 3" xfId="28034" xr:uid="{00000000-0005-0000-0000-000069800000}"/>
    <cellStyle name="Notiz 3 3 2 3 3" xfId="16431" xr:uid="{00000000-0005-0000-0000-00006A800000}"/>
    <cellStyle name="Notiz 3 3 2 3 3 2" xfId="33455" xr:uid="{00000000-0005-0000-0000-00006B800000}"/>
    <cellStyle name="Notiz 3 3 2 3 4" xfId="22633" xr:uid="{00000000-0005-0000-0000-00006C800000}"/>
    <cellStyle name="Notiz 3 3 2 4" xfId="16432" xr:uid="{00000000-0005-0000-0000-00006D800000}"/>
    <cellStyle name="Notiz 3 3 2 4 2" xfId="16433" xr:uid="{00000000-0005-0000-0000-00006E800000}"/>
    <cellStyle name="Notiz 3 3 2 4 2 2" xfId="16434" xr:uid="{00000000-0005-0000-0000-00006F800000}"/>
    <cellStyle name="Notiz 3 3 2 4 2 2 2" xfId="39513" xr:uid="{00000000-0005-0000-0000-000070800000}"/>
    <cellStyle name="Notiz 3 3 2 4 2 3" xfId="28692" xr:uid="{00000000-0005-0000-0000-000071800000}"/>
    <cellStyle name="Notiz 3 3 2 4 3" xfId="16435" xr:uid="{00000000-0005-0000-0000-000072800000}"/>
    <cellStyle name="Notiz 3 3 2 4 3 2" xfId="34113" xr:uid="{00000000-0005-0000-0000-000073800000}"/>
    <cellStyle name="Notiz 3 3 2 4 4" xfId="23291" xr:uid="{00000000-0005-0000-0000-000074800000}"/>
    <cellStyle name="Notiz 3 3 2 5" xfId="16436" xr:uid="{00000000-0005-0000-0000-000075800000}"/>
    <cellStyle name="Notiz 3 3 2 5 2" xfId="16437" xr:uid="{00000000-0005-0000-0000-000076800000}"/>
    <cellStyle name="Notiz 3 3 2 5 2 2" xfId="16438" xr:uid="{00000000-0005-0000-0000-000077800000}"/>
    <cellStyle name="Notiz 3 3 2 5 2 2 2" xfId="40187" xr:uid="{00000000-0005-0000-0000-000078800000}"/>
    <cellStyle name="Notiz 3 3 2 5 2 3" xfId="29366" xr:uid="{00000000-0005-0000-0000-000079800000}"/>
    <cellStyle name="Notiz 3 3 2 5 3" xfId="16439" xr:uid="{00000000-0005-0000-0000-00007A800000}"/>
    <cellStyle name="Notiz 3 3 2 5 3 2" xfId="34787" xr:uid="{00000000-0005-0000-0000-00007B800000}"/>
    <cellStyle name="Notiz 3 3 2 5 4" xfId="23965" xr:uid="{00000000-0005-0000-0000-00007C800000}"/>
    <cellStyle name="Notiz 3 3 2 6" xfId="16440" xr:uid="{00000000-0005-0000-0000-00007D800000}"/>
    <cellStyle name="Notiz 3 3 2 6 2" xfId="16441" xr:uid="{00000000-0005-0000-0000-00007E800000}"/>
    <cellStyle name="Notiz 3 3 2 6 2 2" xfId="16442" xr:uid="{00000000-0005-0000-0000-00007F800000}"/>
    <cellStyle name="Notiz 3 3 2 6 2 2 2" xfId="40861" xr:uid="{00000000-0005-0000-0000-000080800000}"/>
    <cellStyle name="Notiz 3 3 2 6 2 3" xfId="30040" xr:uid="{00000000-0005-0000-0000-000081800000}"/>
    <cellStyle name="Notiz 3 3 2 6 3" xfId="16443" xr:uid="{00000000-0005-0000-0000-000082800000}"/>
    <cellStyle name="Notiz 3 3 2 6 3 2" xfId="35461" xr:uid="{00000000-0005-0000-0000-000083800000}"/>
    <cellStyle name="Notiz 3 3 2 6 4" xfId="24639" xr:uid="{00000000-0005-0000-0000-000084800000}"/>
    <cellStyle name="Notiz 3 3 2 7" xfId="16444" xr:uid="{00000000-0005-0000-0000-000085800000}"/>
    <cellStyle name="Notiz 3 3 2 7 2" xfId="16445" xr:uid="{00000000-0005-0000-0000-000086800000}"/>
    <cellStyle name="Notiz 3 3 2 7 2 2" xfId="16446" xr:uid="{00000000-0005-0000-0000-000087800000}"/>
    <cellStyle name="Notiz 3 3 2 7 2 2 2" xfId="41535" xr:uid="{00000000-0005-0000-0000-000088800000}"/>
    <cellStyle name="Notiz 3 3 2 7 2 3" xfId="30714" xr:uid="{00000000-0005-0000-0000-000089800000}"/>
    <cellStyle name="Notiz 3 3 2 7 3" xfId="16447" xr:uid="{00000000-0005-0000-0000-00008A800000}"/>
    <cellStyle name="Notiz 3 3 2 7 3 2" xfId="36135" xr:uid="{00000000-0005-0000-0000-00008B800000}"/>
    <cellStyle name="Notiz 3 3 2 7 4" xfId="25313" xr:uid="{00000000-0005-0000-0000-00008C800000}"/>
    <cellStyle name="Notiz 3 3 2 8" xfId="16448" xr:uid="{00000000-0005-0000-0000-00008D800000}"/>
    <cellStyle name="Notiz 3 3 2 8 2" xfId="16449" xr:uid="{00000000-0005-0000-0000-00008E800000}"/>
    <cellStyle name="Notiz 3 3 2 8 2 2" xfId="16450" xr:uid="{00000000-0005-0000-0000-00008F800000}"/>
    <cellStyle name="Notiz 3 3 2 8 2 2 2" xfId="42209" xr:uid="{00000000-0005-0000-0000-000090800000}"/>
    <cellStyle name="Notiz 3 3 2 8 2 3" xfId="31388" xr:uid="{00000000-0005-0000-0000-000091800000}"/>
    <cellStyle name="Notiz 3 3 2 8 3" xfId="16451" xr:uid="{00000000-0005-0000-0000-000092800000}"/>
    <cellStyle name="Notiz 3 3 2 8 3 2" xfId="36809" xr:uid="{00000000-0005-0000-0000-000093800000}"/>
    <cellStyle name="Notiz 3 3 2 8 4" xfId="25987" xr:uid="{00000000-0005-0000-0000-000094800000}"/>
    <cellStyle name="Notiz 3 3 2 9" xfId="16452" xr:uid="{00000000-0005-0000-0000-000095800000}"/>
    <cellStyle name="Notiz 3 3 2 9 2" xfId="16453" xr:uid="{00000000-0005-0000-0000-000096800000}"/>
    <cellStyle name="Notiz 3 3 2 9 2 2" xfId="16454" xr:uid="{00000000-0005-0000-0000-000097800000}"/>
    <cellStyle name="Notiz 3 3 2 9 2 2 2" xfId="42902" xr:uid="{00000000-0005-0000-0000-000098800000}"/>
    <cellStyle name="Notiz 3 3 2 9 2 3" xfId="32081" xr:uid="{00000000-0005-0000-0000-000099800000}"/>
    <cellStyle name="Notiz 3 3 2 9 3" xfId="16455" xr:uid="{00000000-0005-0000-0000-00009A800000}"/>
    <cellStyle name="Notiz 3 3 2 9 3 2" xfId="37501" xr:uid="{00000000-0005-0000-0000-00009B800000}"/>
    <cellStyle name="Notiz 3 3 2 9 4" xfId="26680" xr:uid="{00000000-0005-0000-0000-00009C800000}"/>
    <cellStyle name="Notiz 3 3 3" xfId="16456" xr:uid="{00000000-0005-0000-0000-00009D800000}"/>
    <cellStyle name="Notiz 3 3 3 10" xfId="16457" xr:uid="{00000000-0005-0000-0000-00009E800000}"/>
    <cellStyle name="Notiz 3 3 3 10 2" xfId="32909" xr:uid="{00000000-0005-0000-0000-00009F800000}"/>
    <cellStyle name="Notiz 3 3 3 11" xfId="22087" xr:uid="{00000000-0005-0000-0000-0000A0800000}"/>
    <cellStyle name="Notiz 3 3 3 2" xfId="16458" xr:uid="{00000000-0005-0000-0000-0000A1800000}"/>
    <cellStyle name="Notiz 3 3 3 2 2" xfId="16459" xr:uid="{00000000-0005-0000-0000-0000A2800000}"/>
    <cellStyle name="Notiz 3 3 3 2 2 2" xfId="16460" xr:uid="{00000000-0005-0000-0000-0000A3800000}"/>
    <cellStyle name="Notiz 3 3 3 2 2 2 2" xfId="38987" xr:uid="{00000000-0005-0000-0000-0000A4800000}"/>
    <cellStyle name="Notiz 3 3 3 2 2 3" xfId="28166" xr:uid="{00000000-0005-0000-0000-0000A5800000}"/>
    <cellStyle name="Notiz 3 3 3 2 3" xfId="16461" xr:uid="{00000000-0005-0000-0000-0000A6800000}"/>
    <cellStyle name="Notiz 3 3 3 2 3 2" xfId="33587" xr:uid="{00000000-0005-0000-0000-0000A7800000}"/>
    <cellStyle name="Notiz 3 3 3 2 4" xfId="22765" xr:uid="{00000000-0005-0000-0000-0000A8800000}"/>
    <cellStyle name="Notiz 3 3 3 3" xfId="16462" xr:uid="{00000000-0005-0000-0000-0000A9800000}"/>
    <cellStyle name="Notiz 3 3 3 3 2" xfId="16463" xr:uid="{00000000-0005-0000-0000-0000AA800000}"/>
    <cellStyle name="Notiz 3 3 3 3 2 2" xfId="16464" xr:uid="{00000000-0005-0000-0000-0000AB800000}"/>
    <cellStyle name="Notiz 3 3 3 3 2 2 2" xfId="39645" xr:uid="{00000000-0005-0000-0000-0000AC800000}"/>
    <cellStyle name="Notiz 3 3 3 3 2 3" xfId="28824" xr:uid="{00000000-0005-0000-0000-0000AD800000}"/>
    <cellStyle name="Notiz 3 3 3 3 3" xfId="16465" xr:uid="{00000000-0005-0000-0000-0000AE800000}"/>
    <cellStyle name="Notiz 3 3 3 3 3 2" xfId="34245" xr:uid="{00000000-0005-0000-0000-0000AF800000}"/>
    <cellStyle name="Notiz 3 3 3 3 4" xfId="23423" xr:uid="{00000000-0005-0000-0000-0000B0800000}"/>
    <cellStyle name="Notiz 3 3 3 4" xfId="16466" xr:uid="{00000000-0005-0000-0000-0000B1800000}"/>
    <cellStyle name="Notiz 3 3 3 4 2" xfId="16467" xr:uid="{00000000-0005-0000-0000-0000B2800000}"/>
    <cellStyle name="Notiz 3 3 3 4 2 2" xfId="16468" xr:uid="{00000000-0005-0000-0000-0000B3800000}"/>
    <cellStyle name="Notiz 3 3 3 4 2 2 2" xfId="40319" xr:uid="{00000000-0005-0000-0000-0000B4800000}"/>
    <cellStyle name="Notiz 3 3 3 4 2 3" xfId="29498" xr:uid="{00000000-0005-0000-0000-0000B5800000}"/>
    <cellStyle name="Notiz 3 3 3 4 3" xfId="16469" xr:uid="{00000000-0005-0000-0000-0000B6800000}"/>
    <cellStyle name="Notiz 3 3 3 4 3 2" xfId="34919" xr:uid="{00000000-0005-0000-0000-0000B7800000}"/>
    <cellStyle name="Notiz 3 3 3 4 4" xfId="24097" xr:uid="{00000000-0005-0000-0000-0000B8800000}"/>
    <cellStyle name="Notiz 3 3 3 5" xfId="16470" xr:uid="{00000000-0005-0000-0000-0000B9800000}"/>
    <cellStyle name="Notiz 3 3 3 5 2" xfId="16471" xr:uid="{00000000-0005-0000-0000-0000BA800000}"/>
    <cellStyle name="Notiz 3 3 3 5 2 2" xfId="16472" xr:uid="{00000000-0005-0000-0000-0000BB800000}"/>
    <cellStyle name="Notiz 3 3 3 5 2 2 2" xfId="40993" xr:uid="{00000000-0005-0000-0000-0000BC800000}"/>
    <cellStyle name="Notiz 3 3 3 5 2 3" xfId="30172" xr:uid="{00000000-0005-0000-0000-0000BD800000}"/>
    <cellStyle name="Notiz 3 3 3 5 3" xfId="16473" xr:uid="{00000000-0005-0000-0000-0000BE800000}"/>
    <cellStyle name="Notiz 3 3 3 5 3 2" xfId="35593" xr:uid="{00000000-0005-0000-0000-0000BF800000}"/>
    <cellStyle name="Notiz 3 3 3 5 4" xfId="24771" xr:uid="{00000000-0005-0000-0000-0000C0800000}"/>
    <cellStyle name="Notiz 3 3 3 6" xfId="16474" xr:uid="{00000000-0005-0000-0000-0000C1800000}"/>
    <cellStyle name="Notiz 3 3 3 6 2" xfId="16475" xr:uid="{00000000-0005-0000-0000-0000C2800000}"/>
    <cellStyle name="Notiz 3 3 3 6 2 2" xfId="16476" xr:uid="{00000000-0005-0000-0000-0000C3800000}"/>
    <cellStyle name="Notiz 3 3 3 6 2 2 2" xfId="41667" xr:uid="{00000000-0005-0000-0000-0000C4800000}"/>
    <cellStyle name="Notiz 3 3 3 6 2 3" xfId="30846" xr:uid="{00000000-0005-0000-0000-0000C5800000}"/>
    <cellStyle name="Notiz 3 3 3 6 3" xfId="16477" xr:uid="{00000000-0005-0000-0000-0000C6800000}"/>
    <cellStyle name="Notiz 3 3 3 6 3 2" xfId="36267" xr:uid="{00000000-0005-0000-0000-0000C7800000}"/>
    <cellStyle name="Notiz 3 3 3 6 4" xfId="25445" xr:uid="{00000000-0005-0000-0000-0000C8800000}"/>
    <cellStyle name="Notiz 3 3 3 7" xfId="16478" xr:uid="{00000000-0005-0000-0000-0000C9800000}"/>
    <cellStyle name="Notiz 3 3 3 7 2" xfId="16479" xr:uid="{00000000-0005-0000-0000-0000CA800000}"/>
    <cellStyle name="Notiz 3 3 3 7 2 2" xfId="16480" xr:uid="{00000000-0005-0000-0000-0000CB800000}"/>
    <cellStyle name="Notiz 3 3 3 7 2 2 2" xfId="42341" xr:uid="{00000000-0005-0000-0000-0000CC800000}"/>
    <cellStyle name="Notiz 3 3 3 7 2 3" xfId="31520" xr:uid="{00000000-0005-0000-0000-0000CD800000}"/>
    <cellStyle name="Notiz 3 3 3 7 3" xfId="16481" xr:uid="{00000000-0005-0000-0000-0000CE800000}"/>
    <cellStyle name="Notiz 3 3 3 7 3 2" xfId="36941" xr:uid="{00000000-0005-0000-0000-0000CF800000}"/>
    <cellStyle name="Notiz 3 3 3 7 4" xfId="26119" xr:uid="{00000000-0005-0000-0000-0000D0800000}"/>
    <cellStyle name="Notiz 3 3 3 8" xfId="16482" xr:uid="{00000000-0005-0000-0000-0000D1800000}"/>
    <cellStyle name="Notiz 3 3 3 8 2" xfId="16483" xr:uid="{00000000-0005-0000-0000-0000D2800000}"/>
    <cellStyle name="Notiz 3 3 3 8 2 2" xfId="16484" xr:uid="{00000000-0005-0000-0000-0000D3800000}"/>
    <cellStyle name="Notiz 3 3 3 8 2 2 2" xfId="43034" xr:uid="{00000000-0005-0000-0000-0000D4800000}"/>
    <cellStyle name="Notiz 3 3 3 8 2 3" xfId="32213" xr:uid="{00000000-0005-0000-0000-0000D5800000}"/>
    <cellStyle name="Notiz 3 3 3 8 3" xfId="16485" xr:uid="{00000000-0005-0000-0000-0000D6800000}"/>
    <cellStyle name="Notiz 3 3 3 8 3 2" xfId="37633" xr:uid="{00000000-0005-0000-0000-0000D7800000}"/>
    <cellStyle name="Notiz 3 3 3 8 4" xfId="26812" xr:uid="{00000000-0005-0000-0000-0000D8800000}"/>
    <cellStyle name="Notiz 3 3 3 9" xfId="16486" xr:uid="{00000000-0005-0000-0000-0000D9800000}"/>
    <cellStyle name="Notiz 3 3 3 9 2" xfId="16487" xr:uid="{00000000-0005-0000-0000-0000DA800000}"/>
    <cellStyle name="Notiz 3 3 3 9 2 2" xfId="38309" xr:uid="{00000000-0005-0000-0000-0000DB800000}"/>
    <cellStyle name="Notiz 3 3 3 9 3" xfId="27488" xr:uid="{00000000-0005-0000-0000-0000DC800000}"/>
    <cellStyle name="Notiz 3 3 4" xfId="16488" xr:uid="{00000000-0005-0000-0000-0000DD800000}"/>
    <cellStyle name="Notiz 3 3 4 10" xfId="16489" xr:uid="{00000000-0005-0000-0000-0000DE800000}"/>
    <cellStyle name="Notiz 3 3 4 10 2" xfId="33040" xr:uid="{00000000-0005-0000-0000-0000DF800000}"/>
    <cellStyle name="Notiz 3 3 4 11" xfId="22218" xr:uid="{00000000-0005-0000-0000-0000E0800000}"/>
    <cellStyle name="Notiz 3 3 4 2" xfId="16490" xr:uid="{00000000-0005-0000-0000-0000E1800000}"/>
    <cellStyle name="Notiz 3 3 4 2 2" xfId="16491" xr:uid="{00000000-0005-0000-0000-0000E2800000}"/>
    <cellStyle name="Notiz 3 3 4 2 2 2" xfId="16492" xr:uid="{00000000-0005-0000-0000-0000E3800000}"/>
    <cellStyle name="Notiz 3 3 4 2 2 2 2" xfId="39118" xr:uid="{00000000-0005-0000-0000-0000E4800000}"/>
    <cellStyle name="Notiz 3 3 4 2 2 3" xfId="28297" xr:uid="{00000000-0005-0000-0000-0000E5800000}"/>
    <cellStyle name="Notiz 3 3 4 2 3" xfId="16493" xr:uid="{00000000-0005-0000-0000-0000E6800000}"/>
    <cellStyle name="Notiz 3 3 4 2 3 2" xfId="33718" xr:uid="{00000000-0005-0000-0000-0000E7800000}"/>
    <cellStyle name="Notiz 3 3 4 2 4" xfId="22896" xr:uid="{00000000-0005-0000-0000-0000E8800000}"/>
    <cellStyle name="Notiz 3 3 4 3" xfId="16494" xr:uid="{00000000-0005-0000-0000-0000E9800000}"/>
    <cellStyle name="Notiz 3 3 4 3 2" xfId="16495" xr:uid="{00000000-0005-0000-0000-0000EA800000}"/>
    <cellStyle name="Notiz 3 3 4 3 2 2" xfId="16496" xr:uid="{00000000-0005-0000-0000-0000EB800000}"/>
    <cellStyle name="Notiz 3 3 4 3 2 2 2" xfId="39776" xr:uid="{00000000-0005-0000-0000-0000EC800000}"/>
    <cellStyle name="Notiz 3 3 4 3 2 3" xfId="28955" xr:uid="{00000000-0005-0000-0000-0000ED800000}"/>
    <cellStyle name="Notiz 3 3 4 3 3" xfId="16497" xr:uid="{00000000-0005-0000-0000-0000EE800000}"/>
    <cellStyle name="Notiz 3 3 4 3 3 2" xfId="34376" xr:uid="{00000000-0005-0000-0000-0000EF800000}"/>
    <cellStyle name="Notiz 3 3 4 3 4" xfId="23554" xr:uid="{00000000-0005-0000-0000-0000F0800000}"/>
    <cellStyle name="Notiz 3 3 4 4" xfId="16498" xr:uid="{00000000-0005-0000-0000-0000F1800000}"/>
    <cellStyle name="Notiz 3 3 4 4 2" xfId="16499" xr:uid="{00000000-0005-0000-0000-0000F2800000}"/>
    <cellStyle name="Notiz 3 3 4 4 2 2" xfId="16500" xr:uid="{00000000-0005-0000-0000-0000F3800000}"/>
    <cellStyle name="Notiz 3 3 4 4 2 2 2" xfId="40450" xr:uid="{00000000-0005-0000-0000-0000F4800000}"/>
    <cellStyle name="Notiz 3 3 4 4 2 3" xfId="29629" xr:uid="{00000000-0005-0000-0000-0000F5800000}"/>
    <cellStyle name="Notiz 3 3 4 4 3" xfId="16501" xr:uid="{00000000-0005-0000-0000-0000F6800000}"/>
    <cellStyle name="Notiz 3 3 4 4 3 2" xfId="35050" xr:uid="{00000000-0005-0000-0000-0000F7800000}"/>
    <cellStyle name="Notiz 3 3 4 4 4" xfId="24228" xr:uid="{00000000-0005-0000-0000-0000F8800000}"/>
    <cellStyle name="Notiz 3 3 4 5" xfId="16502" xr:uid="{00000000-0005-0000-0000-0000F9800000}"/>
    <cellStyle name="Notiz 3 3 4 5 2" xfId="16503" xr:uid="{00000000-0005-0000-0000-0000FA800000}"/>
    <cellStyle name="Notiz 3 3 4 5 2 2" xfId="16504" xr:uid="{00000000-0005-0000-0000-0000FB800000}"/>
    <cellStyle name="Notiz 3 3 4 5 2 2 2" xfId="41124" xr:uid="{00000000-0005-0000-0000-0000FC800000}"/>
    <cellStyle name="Notiz 3 3 4 5 2 3" xfId="30303" xr:uid="{00000000-0005-0000-0000-0000FD800000}"/>
    <cellStyle name="Notiz 3 3 4 5 3" xfId="16505" xr:uid="{00000000-0005-0000-0000-0000FE800000}"/>
    <cellStyle name="Notiz 3 3 4 5 3 2" xfId="35724" xr:uid="{00000000-0005-0000-0000-0000FF800000}"/>
    <cellStyle name="Notiz 3 3 4 5 4" xfId="24902" xr:uid="{00000000-0005-0000-0000-000000810000}"/>
    <cellStyle name="Notiz 3 3 4 6" xfId="16506" xr:uid="{00000000-0005-0000-0000-000001810000}"/>
    <cellStyle name="Notiz 3 3 4 6 2" xfId="16507" xr:uid="{00000000-0005-0000-0000-000002810000}"/>
    <cellStyle name="Notiz 3 3 4 6 2 2" xfId="16508" xr:uid="{00000000-0005-0000-0000-000003810000}"/>
    <cellStyle name="Notiz 3 3 4 6 2 2 2" xfId="41798" xr:uid="{00000000-0005-0000-0000-000004810000}"/>
    <cellStyle name="Notiz 3 3 4 6 2 3" xfId="30977" xr:uid="{00000000-0005-0000-0000-000005810000}"/>
    <cellStyle name="Notiz 3 3 4 6 3" xfId="16509" xr:uid="{00000000-0005-0000-0000-000006810000}"/>
    <cellStyle name="Notiz 3 3 4 6 3 2" xfId="36398" xr:uid="{00000000-0005-0000-0000-000007810000}"/>
    <cellStyle name="Notiz 3 3 4 6 4" xfId="25576" xr:uid="{00000000-0005-0000-0000-000008810000}"/>
    <cellStyle name="Notiz 3 3 4 7" xfId="16510" xr:uid="{00000000-0005-0000-0000-000009810000}"/>
    <cellStyle name="Notiz 3 3 4 7 2" xfId="16511" xr:uid="{00000000-0005-0000-0000-00000A810000}"/>
    <cellStyle name="Notiz 3 3 4 7 2 2" xfId="16512" xr:uid="{00000000-0005-0000-0000-00000B810000}"/>
    <cellStyle name="Notiz 3 3 4 7 2 2 2" xfId="42472" xr:uid="{00000000-0005-0000-0000-00000C810000}"/>
    <cellStyle name="Notiz 3 3 4 7 2 3" xfId="31651" xr:uid="{00000000-0005-0000-0000-00000D810000}"/>
    <cellStyle name="Notiz 3 3 4 7 3" xfId="16513" xr:uid="{00000000-0005-0000-0000-00000E810000}"/>
    <cellStyle name="Notiz 3 3 4 7 3 2" xfId="37072" xr:uid="{00000000-0005-0000-0000-00000F810000}"/>
    <cellStyle name="Notiz 3 3 4 7 4" xfId="26250" xr:uid="{00000000-0005-0000-0000-000010810000}"/>
    <cellStyle name="Notiz 3 3 4 8" xfId="16514" xr:uid="{00000000-0005-0000-0000-000011810000}"/>
    <cellStyle name="Notiz 3 3 4 8 2" xfId="16515" xr:uid="{00000000-0005-0000-0000-000012810000}"/>
    <cellStyle name="Notiz 3 3 4 8 2 2" xfId="16516" xr:uid="{00000000-0005-0000-0000-000013810000}"/>
    <cellStyle name="Notiz 3 3 4 8 2 2 2" xfId="43165" xr:uid="{00000000-0005-0000-0000-000014810000}"/>
    <cellStyle name="Notiz 3 3 4 8 2 3" xfId="32344" xr:uid="{00000000-0005-0000-0000-000015810000}"/>
    <cellStyle name="Notiz 3 3 4 8 3" xfId="16517" xr:uid="{00000000-0005-0000-0000-000016810000}"/>
    <cellStyle name="Notiz 3 3 4 8 3 2" xfId="37764" xr:uid="{00000000-0005-0000-0000-000017810000}"/>
    <cellStyle name="Notiz 3 3 4 8 4" xfId="26943" xr:uid="{00000000-0005-0000-0000-000018810000}"/>
    <cellStyle name="Notiz 3 3 4 9" xfId="16518" xr:uid="{00000000-0005-0000-0000-000019810000}"/>
    <cellStyle name="Notiz 3 3 4 9 2" xfId="16519" xr:uid="{00000000-0005-0000-0000-00001A810000}"/>
    <cellStyle name="Notiz 3 3 4 9 2 2" xfId="38440" xr:uid="{00000000-0005-0000-0000-00001B810000}"/>
    <cellStyle name="Notiz 3 3 4 9 3" xfId="27619" xr:uid="{00000000-0005-0000-0000-00001C810000}"/>
    <cellStyle name="Notiz 3 3 5" xfId="16520" xr:uid="{00000000-0005-0000-0000-00001D810000}"/>
    <cellStyle name="Notiz 3 3 5 2" xfId="16521" xr:uid="{00000000-0005-0000-0000-00001E810000}"/>
    <cellStyle name="Notiz 3 3 5 2 2" xfId="16522" xr:uid="{00000000-0005-0000-0000-00001F810000}"/>
    <cellStyle name="Notiz 3 3 5 2 2 2" xfId="38723" xr:uid="{00000000-0005-0000-0000-000020810000}"/>
    <cellStyle name="Notiz 3 3 5 2 3" xfId="27902" xr:uid="{00000000-0005-0000-0000-000021810000}"/>
    <cellStyle name="Notiz 3 3 5 3" xfId="16523" xr:uid="{00000000-0005-0000-0000-000022810000}"/>
    <cellStyle name="Notiz 3 3 5 3 2" xfId="33323" xr:uid="{00000000-0005-0000-0000-000023810000}"/>
    <cellStyle name="Notiz 3 3 5 4" xfId="22501" xr:uid="{00000000-0005-0000-0000-000024810000}"/>
    <cellStyle name="Notiz 3 3 6" xfId="16524" xr:uid="{00000000-0005-0000-0000-000025810000}"/>
    <cellStyle name="Notiz 3 3 6 2" xfId="16525" xr:uid="{00000000-0005-0000-0000-000026810000}"/>
    <cellStyle name="Notiz 3 3 6 2 2" xfId="16526" xr:uid="{00000000-0005-0000-0000-000027810000}"/>
    <cellStyle name="Notiz 3 3 6 2 2 2" xfId="39381" xr:uid="{00000000-0005-0000-0000-000028810000}"/>
    <cellStyle name="Notiz 3 3 6 2 3" xfId="28560" xr:uid="{00000000-0005-0000-0000-000029810000}"/>
    <cellStyle name="Notiz 3 3 6 3" xfId="16527" xr:uid="{00000000-0005-0000-0000-00002A810000}"/>
    <cellStyle name="Notiz 3 3 6 3 2" xfId="33981" xr:uid="{00000000-0005-0000-0000-00002B810000}"/>
    <cellStyle name="Notiz 3 3 6 4" xfId="23159" xr:uid="{00000000-0005-0000-0000-00002C810000}"/>
    <cellStyle name="Notiz 3 3 7" xfId="16528" xr:uid="{00000000-0005-0000-0000-00002D810000}"/>
    <cellStyle name="Notiz 3 3 7 2" xfId="16529" xr:uid="{00000000-0005-0000-0000-00002E810000}"/>
    <cellStyle name="Notiz 3 3 7 2 2" xfId="16530" xr:uid="{00000000-0005-0000-0000-00002F810000}"/>
    <cellStyle name="Notiz 3 3 7 2 2 2" xfId="40055" xr:uid="{00000000-0005-0000-0000-000030810000}"/>
    <cellStyle name="Notiz 3 3 7 2 3" xfId="29234" xr:uid="{00000000-0005-0000-0000-000031810000}"/>
    <cellStyle name="Notiz 3 3 7 3" xfId="16531" xr:uid="{00000000-0005-0000-0000-000032810000}"/>
    <cellStyle name="Notiz 3 3 7 3 2" xfId="34655" xr:uid="{00000000-0005-0000-0000-000033810000}"/>
    <cellStyle name="Notiz 3 3 7 4" xfId="23833" xr:uid="{00000000-0005-0000-0000-000034810000}"/>
    <cellStyle name="Notiz 3 3 8" xfId="16532" xr:uid="{00000000-0005-0000-0000-000035810000}"/>
    <cellStyle name="Notiz 3 3 8 2" xfId="16533" xr:uid="{00000000-0005-0000-0000-000036810000}"/>
    <cellStyle name="Notiz 3 3 8 2 2" xfId="16534" xr:uid="{00000000-0005-0000-0000-000037810000}"/>
    <cellStyle name="Notiz 3 3 8 2 2 2" xfId="40729" xr:uid="{00000000-0005-0000-0000-000038810000}"/>
    <cellStyle name="Notiz 3 3 8 2 3" xfId="29908" xr:uid="{00000000-0005-0000-0000-000039810000}"/>
    <cellStyle name="Notiz 3 3 8 3" xfId="16535" xr:uid="{00000000-0005-0000-0000-00003A810000}"/>
    <cellStyle name="Notiz 3 3 8 3 2" xfId="35329" xr:uid="{00000000-0005-0000-0000-00003B810000}"/>
    <cellStyle name="Notiz 3 3 8 4" xfId="24507" xr:uid="{00000000-0005-0000-0000-00003C810000}"/>
    <cellStyle name="Notiz 3 3 9" xfId="16536" xr:uid="{00000000-0005-0000-0000-00003D810000}"/>
    <cellStyle name="Notiz 3 3 9 2" xfId="16537" xr:uid="{00000000-0005-0000-0000-00003E810000}"/>
    <cellStyle name="Notiz 3 3 9 2 2" xfId="16538" xr:uid="{00000000-0005-0000-0000-00003F810000}"/>
    <cellStyle name="Notiz 3 3 9 2 2 2" xfId="41403" xr:uid="{00000000-0005-0000-0000-000040810000}"/>
    <cellStyle name="Notiz 3 3 9 2 3" xfId="30582" xr:uid="{00000000-0005-0000-0000-000041810000}"/>
    <cellStyle name="Notiz 3 3 9 3" xfId="16539" xr:uid="{00000000-0005-0000-0000-000042810000}"/>
    <cellStyle name="Notiz 3 3 9 3 2" xfId="36003" xr:uid="{00000000-0005-0000-0000-000043810000}"/>
    <cellStyle name="Notiz 3 3 9 4" xfId="25181" xr:uid="{00000000-0005-0000-0000-000044810000}"/>
    <cellStyle name="Notiz 3 4" xfId="16540" xr:uid="{00000000-0005-0000-0000-000045810000}"/>
    <cellStyle name="Notiz 3 4 10" xfId="16541" xr:uid="{00000000-0005-0000-0000-000046810000}"/>
    <cellStyle name="Notiz 3 4 10 2" xfId="16542" xr:uid="{00000000-0005-0000-0000-000047810000}"/>
    <cellStyle name="Notiz 3 4 10 2 2" xfId="38112" xr:uid="{00000000-0005-0000-0000-000048810000}"/>
    <cellStyle name="Notiz 3 4 10 3" xfId="27291" xr:uid="{00000000-0005-0000-0000-000049810000}"/>
    <cellStyle name="Notiz 3 4 11" xfId="16543" xr:uid="{00000000-0005-0000-0000-00004A810000}"/>
    <cellStyle name="Notiz 3 4 11 2" xfId="32712" xr:uid="{00000000-0005-0000-0000-00004B810000}"/>
    <cellStyle name="Notiz 3 4 12" xfId="21890" xr:uid="{00000000-0005-0000-0000-00004C810000}"/>
    <cellStyle name="Notiz 3 4 2" xfId="16544" xr:uid="{00000000-0005-0000-0000-00004D810000}"/>
    <cellStyle name="Notiz 3 4 2 10" xfId="16545" xr:uid="{00000000-0005-0000-0000-00004E810000}"/>
    <cellStyle name="Notiz 3 4 2 10 2" xfId="33107" xr:uid="{00000000-0005-0000-0000-00004F810000}"/>
    <cellStyle name="Notiz 3 4 2 11" xfId="22285" xr:uid="{00000000-0005-0000-0000-000050810000}"/>
    <cellStyle name="Notiz 3 4 2 2" xfId="16546" xr:uid="{00000000-0005-0000-0000-000051810000}"/>
    <cellStyle name="Notiz 3 4 2 2 2" xfId="16547" xr:uid="{00000000-0005-0000-0000-000052810000}"/>
    <cellStyle name="Notiz 3 4 2 2 2 2" xfId="16548" xr:uid="{00000000-0005-0000-0000-000053810000}"/>
    <cellStyle name="Notiz 3 4 2 2 2 2 2" xfId="39185" xr:uid="{00000000-0005-0000-0000-000054810000}"/>
    <cellStyle name="Notiz 3 4 2 2 2 3" xfId="28364" xr:uid="{00000000-0005-0000-0000-000055810000}"/>
    <cellStyle name="Notiz 3 4 2 2 3" xfId="16549" xr:uid="{00000000-0005-0000-0000-000056810000}"/>
    <cellStyle name="Notiz 3 4 2 2 3 2" xfId="33785" xr:uid="{00000000-0005-0000-0000-000057810000}"/>
    <cellStyle name="Notiz 3 4 2 2 4" xfId="22963" xr:uid="{00000000-0005-0000-0000-000058810000}"/>
    <cellStyle name="Notiz 3 4 2 3" xfId="16550" xr:uid="{00000000-0005-0000-0000-000059810000}"/>
    <cellStyle name="Notiz 3 4 2 3 2" xfId="16551" xr:uid="{00000000-0005-0000-0000-00005A810000}"/>
    <cellStyle name="Notiz 3 4 2 3 2 2" xfId="16552" xr:uid="{00000000-0005-0000-0000-00005B810000}"/>
    <cellStyle name="Notiz 3 4 2 3 2 2 2" xfId="39843" xr:uid="{00000000-0005-0000-0000-00005C810000}"/>
    <cellStyle name="Notiz 3 4 2 3 2 3" xfId="29022" xr:uid="{00000000-0005-0000-0000-00005D810000}"/>
    <cellStyle name="Notiz 3 4 2 3 3" xfId="16553" xr:uid="{00000000-0005-0000-0000-00005E810000}"/>
    <cellStyle name="Notiz 3 4 2 3 3 2" xfId="34443" xr:uid="{00000000-0005-0000-0000-00005F810000}"/>
    <cellStyle name="Notiz 3 4 2 3 4" xfId="23621" xr:uid="{00000000-0005-0000-0000-000060810000}"/>
    <cellStyle name="Notiz 3 4 2 4" xfId="16554" xr:uid="{00000000-0005-0000-0000-000061810000}"/>
    <cellStyle name="Notiz 3 4 2 4 2" xfId="16555" xr:uid="{00000000-0005-0000-0000-000062810000}"/>
    <cellStyle name="Notiz 3 4 2 4 2 2" xfId="16556" xr:uid="{00000000-0005-0000-0000-000063810000}"/>
    <cellStyle name="Notiz 3 4 2 4 2 2 2" xfId="40517" xr:uid="{00000000-0005-0000-0000-000064810000}"/>
    <cellStyle name="Notiz 3 4 2 4 2 3" xfId="29696" xr:uid="{00000000-0005-0000-0000-000065810000}"/>
    <cellStyle name="Notiz 3 4 2 4 3" xfId="16557" xr:uid="{00000000-0005-0000-0000-000066810000}"/>
    <cellStyle name="Notiz 3 4 2 4 3 2" xfId="35117" xr:uid="{00000000-0005-0000-0000-000067810000}"/>
    <cellStyle name="Notiz 3 4 2 4 4" xfId="24295" xr:uid="{00000000-0005-0000-0000-000068810000}"/>
    <cellStyle name="Notiz 3 4 2 5" xfId="16558" xr:uid="{00000000-0005-0000-0000-000069810000}"/>
    <cellStyle name="Notiz 3 4 2 5 2" xfId="16559" xr:uid="{00000000-0005-0000-0000-00006A810000}"/>
    <cellStyle name="Notiz 3 4 2 5 2 2" xfId="16560" xr:uid="{00000000-0005-0000-0000-00006B810000}"/>
    <cellStyle name="Notiz 3 4 2 5 2 2 2" xfId="41191" xr:uid="{00000000-0005-0000-0000-00006C810000}"/>
    <cellStyle name="Notiz 3 4 2 5 2 3" xfId="30370" xr:uid="{00000000-0005-0000-0000-00006D810000}"/>
    <cellStyle name="Notiz 3 4 2 5 3" xfId="16561" xr:uid="{00000000-0005-0000-0000-00006E810000}"/>
    <cellStyle name="Notiz 3 4 2 5 3 2" xfId="35791" xr:uid="{00000000-0005-0000-0000-00006F810000}"/>
    <cellStyle name="Notiz 3 4 2 5 4" xfId="24969" xr:uid="{00000000-0005-0000-0000-000070810000}"/>
    <cellStyle name="Notiz 3 4 2 6" xfId="16562" xr:uid="{00000000-0005-0000-0000-000071810000}"/>
    <cellStyle name="Notiz 3 4 2 6 2" xfId="16563" xr:uid="{00000000-0005-0000-0000-000072810000}"/>
    <cellStyle name="Notiz 3 4 2 6 2 2" xfId="16564" xr:uid="{00000000-0005-0000-0000-000073810000}"/>
    <cellStyle name="Notiz 3 4 2 6 2 2 2" xfId="41865" xr:uid="{00000000-0005-0000-0000-000074810000}"/>
    <cellStyle name="Notiz 3 4 2 6 2 3" xfId="31044" xr:uid="{00000000-0005-0000-0000-000075810000}"/>
    <cellStyle name="Notiz 3 4 2 6 3" xfId="16565" xr:uid="{00000000-0005-0000-0000-000076810000}"/>
    <cellStyle name="Notiz 3 4 2 6 3 2" xfId="36465" xr:uid="{00000000-0005-0000-0000-000077810000}"/>
    <cellStyle name="Notiz 3 4 2 6 4" xfId="25643" xr:uid="{00000000-0005-0000-0000-000078810000}"/>
    <cellStyle name="Notiz 3 4 2 7" xfId="16566" xr:uid="{00000000-0005-0000-0000-000079810000}"/>
    <cellStyle name="Notiz 3 4 2 7 2" xfId="16567" xr:uid="{00000000-0005-0000-0000-00007A810000}"/>
    <cellStyle name="Notiz 3 4 2 7 2 2" xfId="16568" xr:uid="{00000000-0005-0000-0000-00007B810000}"/>
    <cellStyle name="Notiz 3 4 2 7 2 2 2" xfId="42539" xr:uid="{00000000-0005-0000-0000-00007C810000}"/>
    <cellStyle name="Notiz 3 4 2 7 2 3" xfId="31718" xr:uid="{00000000-0005-0000-0000-00007D810000}"/>
    <cellStyle name="Notiz 3 4 2 7 3" xfId="16569" xr:uid="{00000000-0005-0000-0000-00007E810000}"/>
    <cellStyle name="Notiz 3 4 2 7 3 2" xfId="37139" xr:uid="{00000000-0005-0000-0000-00007F810000}"/>
    <cellStyle name="Notiz 3 4 2 7 4" xfId="26317" xr:uid="{00000000-0005-0000-0000-000080810000}"/>
    <cellStyle name="Notiz 3 4 2 8" xfId="16570" xr:uid="{00000000-0005-0000-0000-000081810000}"/>
    <cellStyle name="Notiz 3 4 2 8 2" xfId="16571" xr:uid="{00000000-0005-0000-0000-000082810000}"/>
    <cellStyle name="Notiz 3 4 2 8 2 2" xfId="16572" xr:uid="{00000000-0005-0000-0000-000083810000}"/>
    <cellStyle name="Notiz 3 4 2 8 2 2 2" xfId="43232" xr:uid="{00000000-0005-0000-0000-000084810000}"/>
    <cellStyle name="Notiz 3 4 2 8 2 3" xfId="32411" xr:uid="{00000000-0005-0000-0000-000085810000}"/>
    <cellStyle name="Notiz 3 4 2 8 3" xfId="16573" xr:uid="{00000000-0005-0000-0000-000086810000}"/>
    <cellStyle name="Notiz 3 4 2 8 3 2" xfId="37831" xr:uid="{00000000-0005-0000-0000-000087810000}"/>
    <cellStyle name="Notiz 3 4 2 8 4" xfId="27010" xr:uid="{00000000-0005-0000-0000-000088810000}"/>
    <cellStyle name="Notiz 3 4 2 9" xfId="16574" xr:uid="{00000000-0005-0000-0000-000089810000}"/>
    <cellStyle name="Notiz 3 4 2 9 2" xfId="16575" xr:uid="{00000000-0005-0000-0000-00008A810000}"/>
    <cellStyle name="Notiz 3 4 2 9 2 2" xfId="38507" xr:uid="{00000000-0005-0000-0000-00008B810000}"/>
    <cellStyle name="Notiz 3 4 2 9 3" xfId="27686" xr:uid="{00000000-0005-0000-0000-00008C810000}"/>
    <cellStyle name="Notiz 3 4 3" xfId="16576" xr:uid="{00000000-0005-0000-0000-00008D810000}"/>
    <cellStyle name="Notiz 3 4 3 2" xfId="16577" xr:uid="{00000000-0005-0000-0000-00008E810000}"/>
    <cellStyle name="Notiz 3 4 3 2 2" xfId="16578" xr:uid="{00000000-0005-0000-0000-00008F810000}"/>
    <cellStyle name="Notiz 3 4 3 2 2 2" xfId="38790" xr:uid="{00000000-0005-0000-0000-000090810000}"/>
    <cellStyle name="Notiz 3 4 3 2 3" xfId="27969" xr:uid="{00000000-0005-0000-0000-000091810000}"/>
    <cellStyle name="Notiz 3 4 3 3" xfId="16579" xr:uid="{00000000-0005-0000-0000-000092810000}"/>
    <cellStyle name="Notiz 3 4 3 3 2" xfId="33390" xr:uid="{00000000-0005-0000-0000-000093810000}"/>
    <cellStyle name="Notiz 3 4 3 4" xfId="22568" xr:uid="{00000000-0005-0000-0000-000094810000}"/>
    <cellStyle name="Notiz 3 4 4" xfId="16580" xr:uid="{00000000-0005-0000-0000-000095810000}"/>
    <cellStyle name="Notiz 3 4 4 2" xfId="16581" xr:uid="{00000000-0005-0000-0000-000096810000}"/>
    <cellStyle name="Notiz 3 4 4 2 2" xfId="16582" xr:uid="{00000000-0005-0000-0000-000097810000}"/>
    <cellStyle name="Notiz 3 4 4 2 2 2" xfId="39448" xr:uid="{00000000-0005-0000-0000-000098810000}"/>
    <cellStyle name="Notiz 3 4 4 2 3" xfId="28627" xr:uid="{00000000-0005-0000-0000-000099810000}"/>
    <cellStyle name="Notiz 3 4 4 3" xfId="16583" xr:uid="{00000000-0005-0000-0000-00009A810000}"/>
    <cellStyle name="Notiz 3 4 4 3 2" xfId="34048" xr:uid="{00000000-0005-0000-0000-00009B810000}"/>
    <cellStyle name="Notiz 3 4 4 4" xfId="23226" xr:uid="{00000000-0005-0000-0000-00009C810000}"/>
    <cellStyle name="Notiz 3 4 5" xfId="16584" xr:uid="{00000000-0005-0000-0000-00009D810000}"/>
    <cellStyle name="Notiz 3 4 5 2" xfId="16585" xr:uid="{00000000-0005-0000-0000-00009E810000}"/>
    <cellStyle name="Notiz 3 4 5 2 2" xfId="16586" xr:uid="{00000000-0005-0000-0000-00009F810000}"/>
    <cellStyle name="Notiz 3 4 5 2 2 2" xfId="40122" xr:uid="{00000000-0005-0000-0000-0000A0810000}"/>
    <cellStyle name="Notiz 3 4 5 2 3" xfId="29301" xr:uid="{00000000-0005-0000-0000-0000A1810000}"/>
    <cellStyle name="Notiz 3 4 5 3" xfId="16587" xr:uid="{00000000-0005-0000-0000-0000A2810000}"/>
    <cellStyle name="Notiz 3 4 5 3 2" xfId="34722" xr:uid="{00000000-0005-0000-0000-0000A3810000}"/>
    <cellStyle name="Notiz 3 4 5 4" xfId="23900" xr:uid="{00000000-0005-0000-0000-0000A4810000}"/>
    <cellStyle name="Notiz 3 4 6" xfId="16588" xr:uid="{00000000-0005-0000-0000-0000A5810000}"/>
    <cellStyle name="Notiz 3 4 6 2" xfId="16589" xr:uid="{00000000-0005-0000-0000-0000A6810000}"/>
    <cellStyle name="Notiz 3 4 6 2 2" xfId="16590" xr:uid="{00000000-0005-0000-0000-0000A7810000}"/>
    <cellStyle name="Notiz 3 4 6 2 2 2" xfId="40796" xr:uid="{00000000-0005-0000-0000-0000A8810000}"/>
    <cellStyle name="Notiz 3 4 6 2 3" xfId="29975" xr:uid="{00000000-0005-0000-0000-0000A9810000}"/>
    <cellStyle name="Notiz 3 4 6 3" xfId="16591" xr:uid="{00000000-0005-0000-0000-0000AA810000}"/>
    <cellStyle name="Notiz 3 4 6 3 2" xfId="35396" xr:uid="{00000000-0005-0000-0000-0000AB810000}"/>
    <cellStyle name="Notiz 3 4 6 4" xfId="24574" xr:uid="{00000000-0005-0000-0000-0000AC810000}"/>
    <cellStyle name="Notiz 3 4 7" xfId="16592" xr:uid="{00000000-0005-0000-0000-0000AD810000}"/>
    <cellStyle name="Notiz 3 4 7 2" xfId="16593" xr:uid="{00000000-0005-0000-0000-0000AE810000}"/>
    <cellStyle name="Notiz 3 4 7 2 2" xfId="16594" xr:uid="{00000000-0005-0000-0000-0000AF810000}"/>
    <cellStyle name="Notiz 3 4 7 2 2 2" xfId="41470" xr:uid="{00000000-0005-0000-0000-0000B0810000}"/>
    <cellStyle name="Notiz 3 4 7 2 3" xfId="30649" xr:uid="{00000000-0005-0000-0000-0000B1810000}"/>
    <cellStyle name="Notiz 3 4 7 3" xfId="16595" xr:uid="{00000000-0005-0000-0000-0000B2810000}"/>
    <cellStyle name="Notiz 3 4 7 3 2" xfId="36070" xr:uid="{00000000-0005-0000-0000-0000B3810000}"/>
    <cellStyle name="Notiz 3 4 7 4" xfId="25248" xr:uid="{00000000-0005-0000-0000-0000B4810000}"/>
    <cellStyle name="Notiz 3 4 8" xfId="16596" xr:uid="{00000000-0005-0000-0000-0000B5810000}"/>
    <cellStyle name="Notiz 3 4 8 2" xfId="16597" xr:uid="{00000000-0005-0000-0000-0000B6810000}"/>
    <cellStyle name="Notiz 3 4 8 2 2" xfId="16598" xr:uid="{00000000-0005-0000-0000-0000B7810000}"/>
    <cellStyle name="Notiz 3 4 8 2 2 2" xfId="42144" xr:uid="{00000000-0005-0000-0000-0000B8810000}"/>
    <cellStyle name="Notiz 3 4 8 2 3" xfId="31323" xr:uid="{00000000-0005-0000-0000-0000B9810000}"/>
    <cellStyle name="Notiz 3 4 8 3" xfId="16599" xr:uid="{00000000-0005-0000-0000-0000BA810000}"/>
    <cellStyle name="Notiz 3 4 8 3 2" xfId="36744" xr:uid="{00000000-0005-0000-0000-0000BB810000}"/>
    <cellStyle name="Notiz 3 4 8 4" xfId="25922" xr:uid="{00000000-0005-0000-0000-0000BC810000}"/>
    <cellStyle name="Notiz 3 4 9" xfId="16600" xr:uid="{00000000-0005-0000-0000-0000BD810000}"/>
    <cellStyle name="Notiz 3 4 9 2" xfId="16601" xr:uid="{00000000-0005-0000-0000-0000BE810000}"/>
    <cellStyle name="Notiz 3 4 9 2 2" xfId="16602" xr:uid="{00000000-0005-0000-0000-0000BF810000}"/>
    <cellStyle name="Notiz 3 4 9 2 2 2" xfId="42837" xr:uid="{00000000-0005-0000-0000-0000C0810000}"/>
    <cellStyle name="Notiz 3 4 9 2 3" xfId="32016" xr:uid="{00000000-0005-0000-0000-0000C1810000}"/>
    <cellStyle name="Notiz 3 4 9 3" xfId="16603" xr:uid="{00000000-0005-0000-0000-0000C2810000}"/>
    <cellStyle name="Notiz 3 4 9 3 2" xfId="37436" xr:uid="{00000000-0005-0000-0000-0000C3810000}"/>
    <cellStyle name="Notiz 3 4 9 4" xfId="26615" xr:uid="{00000000-0005-0000-0000-0000C4810000}"/>
    <cellStyle name="Notiz 3 5" xfId="16604" xr:uid="{00000000-0005-0000-0000-0000C5810000}"/>
    <cellStyle name="Notiz 3 5 10" xfId="16605" xr:uid="{00000000-0005-0000-0000-0000C6810000}"/>
    <cellStyle name="Notiz 3 5 10 2" xfId="32844" xr:uid="{00000000-0005-0000-0000-0000C7810000}"/>
    <cellStyle name="Notiz 3 5 11" xfId="22022" xr:uid="{00000000-0005-0000-0000-0000C8810000}"/>
    <cellStyle name="Notiz 3 5 2" xfId="16606" xr:uid="{00000000-0005-0000-0000-0000C9810000}"/>
    <cellStyle name="Notiz 3 5 2 2" xfId="16607" xr:uid="{00000000-0005-0000-0000-0000CA810000}"/>
    <cellStyle name="Notiz 3 5 2 2 2" xfId="16608" xr:uid="{00000000-0005-0000-0000-0000CB810000}"/>
    <cellStyle name="Notiz 3 5 2 2 2 2" xfId="38922" xr:uid="{00000000-0005-0000-0000-0000CC810000}"/>
    <cellStyle name="Notiz 3 5 2 2 3" xfId="28101" xr:uid="{00000000-0005-0000-0000-0000CD810000}"/>
    <cellStyle name="Notiz 3 5 2 3" xfId="16609" xr:uid="{00000000-0005-0000-0000-0000CE810000}"/>
    <cellStyle name="Notiz 3 5 2 3 2" xfId="33522" xr:uid="{00000000-0005-0000-0000-0000CF810000}"/>
    <cellStyle name="Notiz 3 5 2 4" xfId="22700" xr:uid="{00000000-0005-0000-0000-0000D0810000}"/>
    <cellStyle name="Notiz 3 5 3" xfId="16610" xr:uid="{00000000-0005-0000-0000-0000D1810000}"/>
    <cellStyle name="Notiz 3 5 3 2" xfId="16611" xr:uid="{00000000-0005-0000-0000-0000D2810000}"/>
    <cellStyle name="Notiz 3 5 3 2 2" xfId="16612" xr:uid="{00000000-0005-0000-0000-0000D3810000}"/>
    <cellStyle name="Notiz 3 5 3 2 2 2" xfId="39580" xr:uid="{00000000-0005-0000-0000-0000D4810000}"/>
    <cellStyle name="Notiz 3 5 3 2 3" xfId="28759" xr:uid="{00000000-0005-0000-0000-0000D5810000}"/>
    <cellStyle name="Notiz 3 5 3 3" xfId="16613" xr:uid="{00000000-0005-0000-0000-0000D6810000}"/>
    <cellStyle name="Notiz 3 5 3 3 2" xfId="34180" xr:uid="{00000000-0005-0000-0000-0000D7810000}"/>
    <cellStyle name="Notiz 3 5 3 4" xfId="23358" xr:uid="{00000000-0005-0000-0000-0000D8810000}"/>
    <cellStyle name="Notiz 3 5 4" xfId="16614" xr:uid="{00000000-0005-0000-0000-0000D9810000}"/>
    <cellStyle name="Notiz 3 5 4 2" xfId="16615" xr:uid="{00000000-0005-0000-0000-0000DA810000}"/>
    <cellStyle name="Notiz 3 5 4 2 2" xfId="16616" xr:uid="{00000000-0005-0000-0000-0000DB810000}"/>
    <cellStyle name="Notiz 3 5 4 2 2 2" xfId="40254" xr:uid="{00000000-0005-0000-0000-0000DC810000}"/>
    <cellStyle name="Notiz 3 5 4 2 3" xfId="29433" xr:uid="{00000000-0005-0000-0000-0000DD810000}"/>
    <cellStyle name="Notiz 3 5 4 3" xfId="16617" xr:uid="{00000000-0005-0000-0000-0000DE810000}"/>
    <cellStyle name="Notiz 3 5 4 3 2" xfId="34854" xr:uid="{00000000-0005-0000-0000-0000DF810000}"/>
    <cellStyle name="Notiz 3 5 4 4" xfId="24032" xr:uid="{00000000-0005-0000-0000-0000E0810000}"/>
    <cellStyle name="Notiz 3 5 5" xfId="16618" xr:uid="{00000000-0005-0000-0000-0000E1810000}"/>
    <cellStyle name="Notiz 3 5 5 2" xfId="16619" xr:uid="{00000000-0005-0000-0000-0000E2810000}"/>
    <cellStyle name="Notiz 3 5 5 2 2" xfId="16620" xr:uid="{00000000-0005-0000-0000-0000E3810000}"/>
    <cellStyle name="Notiz 3 5 5 2 2 2" xfId="40928" xr:uid="{00000000-0005-0000-0000-0000E4810000}"/>
    <cellStyle name="Notiz 3 5 5 2 3" xfId="30107" xr:uid="{00000000-0005-0000-0000-0000E5810000}"/>
    <cellStyle name="Notiz 3 5 5 3" xfId="16621" xr:uid="{00000000-0005-0000-0000-0000E6810000}"/>
    <cellStyle name="Notiz 3 5 5 3 2" xfId="35528" xr:uid="{00000000-0005-0000-0000-0000E7810000}"/>
    <cellStyle name="Notiz 3 5 5 4" xfId="24706" xr:uid="{00000000-0005-0000-0000-0000E8810000}"/>
    <cellStyle name="Notiz 3 5 6" xfId="16622" xr:uid="{00000000-0005-0000-0000-0000E9810000}"/>
    <cellStyle name="Notiz 3 5 6 2" xfId="16623" xr:uid="{00000000-0005-0000-0000-0000EA810000}"/>
    <cellStyle name="Notiz 3 5 6 2 2" xfId="16624" xr:uid="{00000000-0005-0000-0000-0000EB810000}"/>
    <cellStyle name="Notiz 3 5 6 2 2 2" xfId="41602" xr:uid="{00000000-0005-0000-0000-0000EC810000}"/>
    <cellStyle name="Notiz 3 5 6 2 3" xfId="30781" xr:uid="{00000000-0005-0000-0000-0000ED810000}"/>
    <cellStyle name="Notiz 3 5 6 3" xfId="16625" xr:uid="{00000000-0005-0000-0000-0000EE810000}"/>
    <cellStyle name="Notiz 3 5 6 3 2" xfId="36202" xr:uid="{00000000-0005-0000-0000-0000EF810000}"/>
    <cellStyle name="Notiz 3 5 6 4" xfId="25380" xr:uid="{00000000-0005-0000-0000-0000F0810000}"/>
    <cellStyle name="Notiz 3 5 7" xfId="16626" xr:uid="{00000000-0005-0000-0000-0000F1810000}"/>
    <cellStyle name="Notiz 3 5 7 2" xfId="16627" xr:uid="{00000000-0005-0000-0000-0000F2810000}"/>
    <cellStyle name="Notiz 3 5 7 2 2" xfId="16628" xr:uid="{00000000-0005-0000-0000-0000F3810000}"/>
    <cellStyle name="Notiz 3 5 7 2 2 2" xfId="42276" xr:uid="{00000000-0005-0000-0000-0000F4810000}"/>
    <cellStyle name="Notiz 3 5 7 2 3" xfId="31455" xr:uid="{00000000-0005-0000-0000-0000F5810000}"/>
    <cellStyle name="Notiz 3 5 7 3" xfId="16629" xr:uid="{00000000-0005-0000-0000-0000F6810000}"/>
    <cellStyle name="Notiz 3 5 7 3 2" xfId="36876" xr:uid="{00000000-0005-0000-0000-0000F7810000}"/>
    <cellStyle name="Notiz 3 5 7 4" xfId="26054" xr:uid="{00000000-0005-0000-0000-0000F8810000}"/>
    <cellStyle name="Notiz 3 5 8" xfId="16630" xr:uid="{00000000-0005-0000-0000-0000F9810000}"/>
    <cellStyle name="Notiz 3 5 8 2" xfId="16631" xr:uid="{00000000-0005-0000-0000-0000FA810000}"/>
    <cellStyle name="Notiz 3 5 8 2 2" xfId="16632" xr:uid="{00000000-0005-0000-0000-0000FB810000}"/>
    <cellStyle name="Notiz 3 5 8 2 2 2" xfId="42969" xr:uid="{00000000-0005-0000-0000-0000FC810000}"/>
    <cellStyle name="Notiz 3 5 8 2 3" xfId="32148" xr:uid="{00000000-0005-0000-0000-0000FD810000}"/>
    <cellStyle name="Notiz 3 5 8 3" xfId="16633" xr:uid="{00000000-0005-0000-0000-0000FE810000}"/>
    <cellStyle name="Notiz 3 5 8 3 2" xfId="37568" xr:uid="{00000000-0005-0000-0000-0000FF810000}"/>
    <cellStyle name="Notiz 3 5 8 4" xfId="26747" xr:uid="{00000000-0005-0000-0000-000000820000}"/>
    <cellStyle name="Notiz 3 5 9" xfId="16634" xr:uid="{00000000-0005-0000-0000-000001820000}"/>
    <cellStyle name="Notiz 3 5 9 2" xfId="16635" xr:uid="{00000000-0005-0000-0000-000002820000}"/>
    <cellStyle name="Notiz 3 5 9 2 2" xfId="38244" xr:uid="{00000000-0005-0000-0000-000003820000}"/>
    <cellStyle name="Notiz 3 5 9 3" xfId="27423" xr:uid="{00000000-0005-0000-0000-000004820000}"/>
    <cellStyle name="Notiz 3 6" xfId="16636" xr:uid="{00000000-0005-0000-0000-000005820000}"/>
    <cellStyle name="Notiz 3 6 10" xfId="16637" xr:uid="{00000000-0005-0000-0000-000006820000}"/>
    <cellStyle name="Notiz 3 6 10 2" xfId="32975" xr:uid="{00000000-0005-0000-0000-000007820000}"/>
    <cellStyle name="Notiz 3 6 11" xfId="22153" xr:uid="{00000000-0005-0000-0000-000008820000}"/>
    <cellStyle name="Notiz 3 6 2" xfId="16638" xr:uid="{00000000-0005-0000-0000-000009820000}"/>
    <cellStyle name="Notiz 3 6 2 2" xfId="16639" xr:uid="{00000000-0005-0000-0000-00000A820000}"/>
    <cellStyle name="Notiz 3 6 2 2 2" xfId="16640" xr:uid="{00000000-0005-0000-0000-00000B820000}"/>
    <cellStyle name="Notiz 3 6 2 2 2 2" xfId="39053" xr:uid="{00000000-0005-0000-0000-00000C820000}"/>
    <cellStyle name="Notiz 3 6 2 2 3" xfId="28232" xr:uid="{00000000-0005-0000-0000-00000D820000}"/>
    <cellStyle name="Notiz 3 6 2 3" xfId="16641" xr:uid="{00000000-0005-0000-0000-00000E820000}"/>
    <cellStyle name="Notiz 3 6 2 3 2" xfId="33653" xr:uid="{00000000-0005-0000-0000-00000F820000}"/>
    <cellStyle name="Notiz 3 6 2 4" xfId="22831" xr:uid="{00000000-0005-0000-0000-000010820000}"/>
    <cellStyle name="Notiz 3 6 3" xfId="16642" xr:uid="{00000000-0005-0000-0000-000011820000}"/>
    <cellStyle name="Notiz 3 6 3 2" xfId="16643" xr:uid="{00000000-0005-0000-0000-000012820000}"/>
    <cellStyle name="Notiz 3 6 3 2 2" xfId="16644" xr:uid="{00000000-0005-0000-0000-000013820000}"/>
    <cellStyle name="Notiz 3 6 3 2 2 2" xfId="39711" xr:uid="{00000000-0005-0000-0000-000014820000}"/>
    <cellStyle name="Notiz 3 6 3 2 3" xfId="28890" xr:uid="{00000000-0005-0000-0000-000015820000}"/>
    <cellStyle name="Notiz 3 6 3 3" xfId="16645" xr:uid="{00000000-0005-0000-0000-000016820000}"/>
    <cellStyle name="Notiz 3 6 3 3 2" xfId="34311" xr:uid="{00000000-0005-0000-0000-000017820000}"/>
    <cellStyle name="Notiz 3 6 3 4" xfId="23489" xr:uid="{00000000-0005-0000-0000-000018820000}"/>
    <cellStyle name="Notiz 3 6 4" xfId="16646" xr:uid="{00000000-0005-0000-0000-000019820000}"/>
    <cellStyle name="Notiz 3 6 4 2" xfId="16647" xr:uid="{00000000-0005-0000-0000-00001A820000}"/>
    <cellStyle name="Notiz 3 6 4 2 2" xfId="16648" xr:uid="{00000000-0005-0000-0000-00001B820000}"/>
    <cellStyle name="Notiz 3 6 4 2 2 2" xfId="40385" xr:uid="{00000000-0005-0000-0000-00001C820000}"/>
    <cellStyle name="Notiz 3 6 4 2 3" xfId="29564" xr:uid="{00000000-0005-0000-0000-00001D820000}"/>
    <cellStyle name="Notiz 3 6 4 3" xfId="16649" xr:uid="{00000000-0005-0000-0000-00001E820000}"/>
    <cellStyle name="Notiz 3 6 4 3 2" xfId="34985" xr:uid="{00000000-0005-0000-0000-00001F820000}"/>
    <cellStyle name="Notiz 3 6 4 4" xfId="24163" xr:uid="{00000000-0005-0000-0000-000020820000}"/>
    <cellStyle name="Notiz 3 6 5" xfId="16650" xr:uid="{00000000-0005-0000-0000-000021820000}"/>
    <cellStyle name="Notiz 3 6 5 2" xfId="16651" xr:uid="{00000000-0005-0000-0000-000022820000}"/>
    <cellStyle name="Notiz 3 6 5 2 2" xfId="16652" xr:uid="{00000000-0005-0000-0000-000023820000}"/>
    <cellStyle name="Notiz 3 6 5 2 2 2" xfId="41059" xr:uid="{00000000-0005-0000-0000-000024820000}"/>
    <cellStyle name="Notiz 3 6 5 2 3" xfId="30238" xr:uid="{00000000-0005-0000-0000-000025820000}"/>
    <cellStyle name="Notiz 3 6 5 3" xfId="16653" xr:uid="{00000000-0005-0000-0000-000026820000}"/>
    <cellStyle name="Notiz 3 6 5 3 2" xfId="35659" xr:uid="{00000000-0005-0000-0000-000027820000}"/>
    <cellStyle name="Notiz 3 6 5 4" xfId="24837" xr:uid="{00000000-0005-0000-0000-000028820000}"/>
    <cellStyle name="Notiz 3 6 6" xfId="16654" xr:uid="{00000000-0005-0000-0000-000029820000}"/>
    <cellStyle name="Notiz 3 6 6 2" xfId="16655" xr:uid="{00000000-0005-0000-0000-00002A820000}"/>
    <cellStyle name="Notiz 3 6 6 2 2" xfId="16656" xr:uid="{00000000-0005-0000-0000-00002B820000}"/>
    <cellStyle name="Notiz 3 6 6 2 2 2" xfId="41733" xr:uid="{00000000-0005-0000-0000-00002C820000}"/>
    <cellStyle name="Notiz 3 6 6 2 3" xfId="30912" xr:uid="{00000000-0005-0000-0000-00002D820000}"/>
    <cellStyle name="Notiz 3 6 6 3" xfId="16657" xr:uid="{00000000-0005-0000-0000-00002E820000}"/>
    <cellStyle name="Notiz 3 6 6 3 2" xfId="36333" xr:uid="{00000000-0005-0000-0000-00002F820000}"/>
    <cellStyle name="Notiz 3 6 6 4" xfId="25511" xr:uid="{00000000-0005-0000-0000-000030820000}"/>
    <cellStyle name="Notiz 3 6 7" xfId="16658" xr:uid="{00000000-0005-0000-0000-000031820000}"/>
    <cellStyle name="Notiz 3 6 7 2" xfId="16659" xr:uid="{00000000-0005-0000-0000-000032820000}"/>
    <cellStyle name="Notiz 3 6 7 2 2" xfId="16660" xr:uid="{00000000-0005-0000-0000-000033820000}"/>
    <cellStyle name="Notiz 3 6 7 2 2 2" xfId="42407" xr:uid="{00000000-0005-0000-0000-000034820000}"/>
    <cellStyle name="Notiz 3 6 7 2 3" xfId="31586" xr:uid="{00000000-0005-0000-0000-000035820000}"/>
    <cellStyle name="Notiz 3 6 7 3" xfId="16661" xr:uid="{00000000-0005-0000-0000-000036820000}"/>
    <cellStyle name="Notiz 3 6 7 3 2" xfId="37007" xr:uid="{00000000-0005-0000-0000-000037820000}"/>
    <cellStyle name="Notiz 3 6 7 4" xfId="26185" xr:uid="{00000000-0005-0000-0000-000038820000}"/>
    <cellStyle name="Notiz 3 6 8" xfId="16662" xr:uid="{00000000-0005-0000-0000-000039820000}"/>
    <cellStyle name="Notiz 3 6 8 2" xfId="16663" xr:uid="{00000000-0005-0000-0000-00003A820000}"/>
    <cellStyle name="Notiz 3 6 8 2 2" xfId="16664" xr:uid="{00000000-0005-0000-0000-00003B820000}"/>
    <cellStyle name="Notiz 3 6 8 2 2 2" xfId="43100" xr:uid="{00000000-0005-0000-0000-00003C820000}"/>
    <cellStyle name="Notiz 3 6 8 2 3" xfId="32279" xr:uid="{00000000-0005-0000-0000-00003D820000}"/>
    <cellStyle name="Notiz 3 6 8 3" xfId="16665" xr:uid="{00000000-0005-0000-0000-00003E820000}"/>
    <cellStyle name="Notiz 3 6 8 3 2" xfId="37699" xr:uid="{00000000-0005-0000-0000-00003F820000}"/>
    <cellStyle name="Notiz 3 6 8 4" xfId="26878" xr:uid="{00000000-0005-0000-0000-000040820000}"/>
    <cellStyle name="Notiz 3 6 9" xfId="16666" xr:uid="{00000000-0005-0000-0000-000041820000}"/>
    <cellStyle name="Notiz 3 6 9 2" xfId="16667" xr:uid="{00000000-0005-0000-0000-000042820000}"/>
    <cellStyle name="Notiz 3 6 9 2 2" xfId="38375" xr:uid="{00000000-0005-0000-0000-000043820000}"/>
    <cellStyle name="Notiz 3 6 9 3" xfId="27554" xr:uid="{00000000-0005-0000-0000-000044820000}"/>
    <cellStyle name="Notiz 3 7" xfId="16668" xr:uid="{00000000-0005-0000-0000-000045820000}"/>
    <cellStyle name="Notiz 3 7 2" xfId="16669" xr:uid="{00000000-0005-0000-0000-000046820000}"/>
    <cellStyle name="Notiz 3 7 2 2" xfId="16670" xr:uid="{00000000-0005-0000-0000-000047820000}"/>
    <cellStyle name="Notiz 3 7 2 2 2" xfId="38658" xr:uid="{00000000-0005-0000-0000-000048820000}"/>
    <cellStyle name="Notiz 3 7 2 3" xfId="27837" xr:uid="{00000000-0005-0000-0000-000049820000}"/>
    <cellStyle name="Notiz 3 7 3" xfId="16671" xr:uid="{00000000-0005-0000-0000-00004A820000}"/>
    <cellStyle name="Notiz 3 7 3 2" xfId="33258" xr:uid="{00000000-0005-0000-0000-00004B820000}"/>
    <cellStyle name="Notiz 3 7 4" xfId="22436" xr:uid="{00000000-0005-0000-0000-00004C820000}"/>
    <cellStyle name="Notiz 3 8" xfId="16672" xr:uid="{00000000-0005-0000-0000-00004D820000}"/>
    <cellStyle name="Notiz 3 8 2" xfId="16673" xr:uid="{00000000-0005-0000-0000-00004E820000}"/>
    <cellStyle name="Notiz 3 8 2 2" xfId="16674" xr:uid="{00000000-0005-0000-0000-00004F820000}"/>
    <cellStyle name="Notiz 3 8 2 2 2" xfId="39316" xr:uid="{00000000-0005-0000-0000-000050820000}"/>
    <cellStyle name="Notiz 3 8 2 3" xfId="28495" xr:uid="{00000000-0005-0000-0000-000051820000}"/>
    <cellStyle name="Notiz 3 8 3" xfId="16675" xr:uid="{00000000-0005-0000-0000-000052820000}"/>
    <cellStyle name="Notiz 3 8 3 2" xfId="33916" xr:uid="{00000000-0005-0000-0000-000053820000}"/>
    <cellStyle name="Notiz 3 8 4" xfId="23094" xr:uid="{00000000-0005-0000-0000-000054820000}"/>
    <cellStyle name="Notiz 3 9" xfId="16676" xr:uid="{00000000-0005-0000-0000-000055820000}"/>
    <cellStyle name="Notiz 3 9 2" xfId="16677" xr:uid="{00000000-0005-0000-0000-000056820000}"/>
    <cellStyle name="Notiz 3 9 2 2" xfId="16678" xr:uid="{00000000-0005-0000-0000-000057820000}"/>
    <cellStyle name="Notiz 3 9 2 2 2" xfId="39992" xr:uid="{00000000-0005-0000-0000-000058820000}"/>
    <cellStyle name="Notiz 3 9 2 3" xfId="29171" xr:uid="{00000000-0005-0000-0000-000059820000}"/>
    <cellStyle name="Notiz 3 9 3" xfId="16679" xr:uid="{00000000-0005-0000-0000-00005A820000}"/>
    <cellStyle name="Notiz 3 9 3 2" xfId="34592" xr:uid="{00000000-0005-0000-0000-00005B820000}"/>
    <cellStyle name="Notiz 3 9 4" xfId="23770" xr:uid="{00000000-0005-0000-0000-00005C820000}"/>
    <cellStyle name="Notiz 4" xfId="16680" xr:uid="{00000000-0005-0000-0000-00005D820000}"/>
    <cellStyle name="Notiz 4 10" xfId="16681" xr:uid="{00000000-0005-0000-0000-00005E820000}"/>
    <cellStyle name="Notiz 4 10 2" xfId="16682" xr:uid="{00000000-0005-0000-0000-00005F820000}"/>
    <cellStyle name="Notiz 4 10 2 2" xfId="16683" xr:uid="{00000000-0005-0000-0000-000060820000}"/>
    <cellStyle name="Notiz 4 10 2 2 2" xfId="41352" xr:uid="{00000000-0005-0000-0000-000061820000}"/>
    <cellStyle name="Notiz 4 10 2 3" xfId="30531" xr:uid="{00000000-0005-0000-0000-000062820000}"/>
    <cellStyle name="Notiz 4 10 3" xfId="16684" xr:uid="{00000000-0005-0000-0000-000063820000}"/>
    <cellStyle name="Notiz 4 10 3 2" xfId="35952" xr:uid="{00000000-0005-0000-0000-000064820000}"/>
    <cellStyle name="Notiz 4 10 4" xfId="25130" xr:uid="{00000000-0005-0000-0000-000065820000}"/>
    <cellStyle name="Notiz 4 11" xfId="16685" xr:uid="{00000000-0005-0000-0000-000066820000}"/>
    <cellStyle name="Notiz 4 11 2" xfId="16686" xr:uid="{00000000-0005-0000-0000-000067820000}"/>
    <cellStyle name="Notiz 4 11 2 2" xfId="16687" xr:uid="{00000000-0005-0000-0000-000068820000}"/>
    <cellStyle name="Notiz 4 11 2 2 2" xfId="42026" xr:uid="{00000000-0005-0000-0000-000069820000}"/>
    <cellStyle name="Notiz 4 11 2 3" xfId="31205" xr:uid="{00000000-0005-0000-0000-00006A820000}"/>
    <cellStyle name="Notiz 4 11 3" xfId="16688" xr:uid="{00000000-0005-0000-0000-00006B820000}"/>
    <cellStyle name="Notiz 4 11 3 2" xfId="36626" xr:uid="{00000000-0005-0000-0000-00006C820000}"/>
    <cellStyle name="Notiz 4 11 4" xfId="25804" xr:uid="{00000000-0005-0000-0000-00006D820000}"/>
    <cellStyle name="Notiz 4 12" xfId="16689" xr:uid="{00000000-0005-0000-0000-00006E820000}"/>
    <cellStyle name="Notiz 4 12 2" xfId="16690" xr:uid="{00000000-0005-0000-0000-00006F820000}"/>
    <cellStyle name="Notiz 4 12 2 2" xfId="16691" xr:uid="{00000000-0005-0000-0000-000070820000}"/>
    <cellStyle name="Notiz 4 12 2 2 2" xfId="42719" xr:uid="{00000000-0005-0000-0000-000071820000}"/>
    <cellStyle name="Notiz 4 12 2 3" xfId="31898" xr:uid="{00000000-0005-0000-0000-000072820000}"/>
    <cellStyle name="Notiz 4 12 3" xfId="16692" xr:uid="{00000000-0005-0000-0000-000073820000}"/>
    <cellStyle name="Notiz 4 12 3 2" xfId="37318" xr:uid="{00000000-0005-0000-0000-000074820000}"/>
    <cellStyle name="Notiz 4 12 4" xfId="26497" xr:uid="{00000000-0005-0000-0000-000075820000}"/>
    <cellStyle name="Notiz 4 13" xfId="16693" xr:uid="{00000000-0005-0000-0000-000076820000}"/>
    <cellStyle name="Notiz 4 13 2" xfId="16694" xr:uid="{00000000-0005-0000-0000-000077820000}"/>
    <cellStyle name="Notiz 4 13 2 2" xfId="37994" xr:uid="{00000000-0005-0000-0000-000078820000}"/>
    <cellStyle name="Notiz 4 13 3" xfId="27173" xr:uid="{00000000-0005-0000-0000-000079820000}"/>
    <cellStyle name="Notiz 4 14" xfId="16695" xr:uid="{00000000-0005-0000-0000-00007A820000}"/>
    <cellStyle name="Notiz 4 14 2" xfId="32594" xr:uid="{00000000-0005-0000-0000-00007B820000}"/>
    <cellStyle name="Notiz 4 15" xfId="21772" xr:uid="{00000000-0005-0000-0000-00007C820000}"/>
    <cellStyle name="Notiz 4 2" xfId="16696" xr:uid="{00000000-0005-0000-0000-00007D820000}"/>
    <cellStyle name="Notiz 4 2 10" xfId="16697" xr:uid="{00000000-0005-0000-0000-00007E820000}"/>
    <cellStyle name="Notiz 4 2 10 2" xfId="16698" xr:uid="{00000000-0005-0000-0000-00007F820000}"/>
    <cellStyle name="Notiz 4 2 10 2 2" xfId="16699" xr:uid="{00000000-0005-0000-0000-000080820000}"/>
    <cellStyle name="Notiz 4 2 10 2 2 2" xfId="42091" xr:uid="{00000000-0005-0000-0000-000081820000}"/>
    <cellStyle name="Notiz 4 2 10 2 3" xfId="31270" xr:uid="{00000000-0005-0000-0000-000082820000}"/>
    <cellStyle name="Notiz 4 2 10 3" xfId="16700" xr:uid="{00000000-0005-0000-0000-000083820000}"/>
    <cellStyle name="Notiz 4 2 10 3 2" xfId="36691" xr:uid="{00000000-0005-0000-0000-000084820000}"/>
    <cellStyle name="Notiz 4 2 10 4" xfId="25869" xr:uid="{00000000-0005-0000-0000-000085820000}"/>
    <cellStyle name="Notiz 4 2 11" xfId="16701" xr:uid="{00000000-0005-0000-0000-000086820000}"/>
    <cellStyle name="Notiz 4 2 11 2" xfId="16702" xr:uid="{00000000-0005-0000-0000-000087820000}"/>
    <cellStyle name="Notiz 4 2 11 2 2" xfId="16703" xr:uid="{00000000-0005-0000-0000-000088820000}"/>
    <cellStyle name="Notiz 4 2 11 2 2 2" xfId="42784" xr:uid="{00000000-0005-0000-0000-000089820000}"/>
    <cellStyle name="Notiz 4 2 11 2 3" xfId="31963" xr:uid="{00000000-0005-0000-0000-00008A820000}"/>
    <cellStyle name="Notiz 4 2 11 3" xfId="16704" xr:uid="{00000000-0005-0000-0000-00008B820000}"/>
    <cellStyle name="Notiz 4 2 11 3 2" xfId="37383" xr:uid="{00000000-0005-0000-0000-00008C820000}"/>
    <cellStyle name="Notiz 4 2 11 4" xfId="26562" xr:uid="{00000000-0005-0000-0000-00008D820000}"/>
    <cellStyle name="Notiz 4 2 12" xfId="16705" xr:uid="{00000000-0005-0000-0000-00008E820000}"/>
    <cellStyle name="Notiz 4 2 12 2" xfId="16706" xr:uid="{00000000-0005-0000-0000-00008F820000}"/>
    <cellStyle name="Notiz 4 2 12 2 2" xfId="38059" xr:uid="{00000000-0005-0000-0000-000090820000}"/>
    <cellStyle name="Notiz 4 2 12 3" xfId="27238" xr:uid="{00000000-0005-0000-0000-000091820000}"/>
    <cellStyle name="Notiz 4 2 13" xfId="16707" xr:uid="{00000000-0005-0000-0000-000092820000}"/>
    <cellStyle name="Notiz 4 2 13 2" xfId="32659" xr:uid="{00000000-0005-0000-0000-000093820000}"/>
    <cellStyle name="Notiz 4 2 14" xfId="21837" xr:uid="{00000000-0005-0000-0000-000094820000}"/>
    <cellStyle name="Notiz 4 2 2" xfId="16708" xr:uid="{00000000-0005-0000-0000-000095820000}"/>
    <cellStyle name="Notiz 4 2 2 10" xfId="16709" xr:uid="{00000000-0005-0000-0000-000096820000}"/>
    <cellStyle name="Notiz 4 2 2 10 2" xfId="16710" xr:uid="{00000000-0005-0000-0000-000097820000}"/>
    <cellStyle name="Notiz 4 2 2 10 2 2" xfId="38191" xr:uid="{00000000-0005-0000-0000-000098820000}"/>
    <cellStyle name="Notiz 4 2 2 10 3" xfId="27370" xr:uid="{00000000-0005-0000-0000-000099820000}"/>
    <cellStyle name="Notiz 4 2 2 11" xfId="16711" xr:uid="{00000000-0005-0000-0000-00009A820000}"/>
    <cellStyle name="Notiz 4 2 2 11 2" xfId="32791" xr:uid="{00000000-0005-0000-0000-00009B820000}"/>
    <cellStyle name="Notiz 4 2 2 12" xfId="21969" xr:uid="{00000000-0005-0000-0000-00009C820000}"/>
    <cellStyle name="Notiz 4 2 2 2" xfId="16712" xr:uid="{00000000-0005-0000-0000-00009D820000}"/>
    <cellStyle name="Notiz 4 2 2 2 10" xfId="16713" xr:uid="{00000000-0005-0000-0000-00009E820000}"/>
    <cellStyle name="Notiz 4 2 2 2 10 2" xfId="33186" xr:uid="{00000000-0005-0000-0000-00009F820000}"/>
    <cellStyle name="Notiz 4 2 2 2 11" xfId="22364" xr:uid="{00000000-0005-0000-0000-0000A0820000}"/>
    <cellStyle name="Notiz 4 2 2 2 2" xfId="16714" xr:uid="{00000000-0005-0000-0000-0000A1820000}"/>
    <cellStyle name="Notiz 4 2 2 2 2 2" xfId="16715" xr:uid="{00000000-0005-0000-0000-0000A2820000}"/>
    <cellStyle name="Notiz 4 2 2 2 2 2 2" xfId="16716" xr:uid="{00000000-0005-0000-0000-0000A3820000}"/>
    <cellStyle name="Notiz 4 2 2 2 2 2 2 2" xfId="39264" xr:uid="{00000000-0005-0000-0000-0000A4820000}"/>
    <cellStyle name="Notiz 4 2 2 2 2 2 3" xfId="28443" xr:uid="{00000000-0005-0000-0000-0000A5820000}"/>
    <cellStyle name="Notiz 4 2 2 2 2 3" xfId="16717" xr:uid="{00000000-0005-0000-0000-0000A6820000}"/>
    <cellStyle name="Notiz 4 2 2 2 2 3 2" xfId="33864" xr:uid="{00000000-0005-0000-0000-0000A7820000}"/>
    <cellStyle name="Notiz 4 2 2 2 2 4" xfId="23042" xr:uid="{00000000-0005-0000-0000-0000A8820000}"/>
    <cellStyle name="Notiz 4 2 2 2 3" xfId="16718" xr:uid="{00000000-0005-0000-0000-0000A9820000}"/>
    <cellStyle name="Notiz 4 2 2 2 3 2" xfId="16719" xr:uid="{00000000-0005-0000-0000-0000AA820000}"/>
    <cellStyle name="Notiz 4 2 2 2 3 2 2" xfId="16720" xr:uid="{00000000-0005-0000-0000-0000AB820000}"/>
    <cellStyle name="Notiz 4 2 2 2 3 2 2 2" xfId="39922" xr:uid="{00000000-0005-0000-0000-0000AC820000}"/>
    <cellStyle name="Notiz 4 2 2 2 3 2 3" xfId="29101" xr:uid="{00000000-0005-0000-0000-0000AD820000}"/>
    <cellStyle name="Notiz 4 2 2 2 3 3" xfId="16721" xr:uid="{00000000-0005-0000-0000-0000AE820000}"/>
    <cellStyle name="Notiz 4 2 2 2 3 3 2" xfId="34522" xr:uid="{00000000-0005-0000-0000-0000AF820000}"/>
    <cellStyle name="Notiz 4 2 2 2 3 4" xfId="23700" xr:uid="{00000000-0005-0000-0000-0000B0820000}"/>
    <cellStyle name="Notiz 4 2 2 2 4" xfId="16722" xr:uid="{00000000-0005-0000-0000-0000B1820000}"/>
    <cellStyle name="Notiz 4 2 2 2 4 2" xfId="16723" xr:uid="{00000000-0005-0000-0000-0000B2820000}"/>
    <cellStyle name="Notiz 4 2 2 2 4 2 2" xfId="16724" xr:uid="{00000000-0005-0000-0000-0000B3820000}"/>
    <cellStyle name="Notiz 4 2 2 2 4 2 2 2" xfId="40596" xr:uid="{00000000-0005-0000-0000-0000B4820000}"/>
    <cellStyle name="Notiz 4 2 2 2 4 2 3" xfId="29775" xr:uid="{00000000-0005-0000-0000-0000B5820000}"/>
    <cellStyle name="Notiz 4 2 2 2 4 3" xfId="16725" xr:uid="{00000000-0005-0000-0000-0000B6820000}"/>
    <cellStyle name="Notiz 4 2 2 2 4 3 2" xfId="35196" xr:uid="{00000000-0005-0000-0000-0000B7820000}"/>
    <cellStyle name="Notiz 4 2 2 2 4 4" xfId="24374" xr:uid="{00000000-0005-0000-0000-0000B8820000}"/>
    <cellStyle name="Notiz 4 2 2 2 5" xfId="16726" xr:uid="{00000000-0005-0000-0000-0000B9820000}"/>
    <cellStyle name="Notiz 4 2 2 2 5 2" xfId="16727" xr:uid="{00000000-0005-0000-0000-0000BA820000}"/>
    <cellStyle name="Notiz 4 2 2 2 5 2 2" xfId="16728" xr:uid="{00000000-0005-0000-0000-0000BB820000}"/>
    <cellStyle name="Notiz 4 2 2 2 5 2 2 2" xfId="41270" xr:uid="{00000000-0005-0000-0000-0000BC820000}"/>
    <cellStyle name="Notiz 4 2 2 2 5 2 3" xfId="30449" xr:uid="{00000000-0005-0000-0000-0000BD820000}"/>
    <cellStyle name="Notiz 4 2 2 2 5 3" xfId="16729" xr:uid="{00000000-0005-0000-0000-0000BE820000}"/>
    <cellStyle name="Notiz 4 2 2 2 5 3 2" xfId="35870" xr:uid="{00000000-0005-0000-0000-0000BF820000}"/>
    <cellStyle name="Notiz 4 2 2 2 5 4" xfId="25048" xr:uid="{00000000-0005-0000-0000-0000C0820000}"/>
    <cellStyle name="Notiz 4 2 2 2 6" xfId="16730" xr:uid="{00000000-0005-0000-0000-0000C1820000}"/>
    <cellStyle name="Notiz 4 2 2 2 6 2" xfId="16731" xr:uid="{00000000-0005-0000-0000-0000C2820000}"/>
    <cellStyle name="Notiz 4 2 2 2 6 2 2" xfId="16732" xr:uid="{00000000-0005-0000-0000-0000C3820000}"/>
    <cellStyle name="Notiz 4 2 2 2 6 2 2 2" xfId="41944" xr:uid="{00000000-0005-0000-0000-0000C4820000}"/>
    <cellStyle name="Notiz 4 2 2 2 6 2 3" xfId="31123" xr:uid="{00000000-0005-0000-0000-0000C5820000}"/>
    <cellStyle name="Notiz 4 2 2 2 6 3" xfId="16733" xr:uid="{00000000-0005-0000-0000-0000C6820000}"/>
    <cellStyle name="Notiz 4 2 2 2 6 3 2" xfId="36544" xr:uid="{00000000-0005-0000-0000-0000C7820000}"/>
    <cellStyle name="Notiz 4 2 2 2 6 4" xfId="25722" xr:uid="{00000000-0005-0000-0000-0000C8820000}"/>
    <cellStyle name="Notiz 4 2 2 2 7" xfId="16734" xr:uid="{00000000-0005-0000-0000-0000C9820000}"/>
    <cellStyle name="Notiz 4 2 2 2 7 2" xfId="16735" xr:uid="{00000000-0005-0000-0000-0000CA820000}"/>
    <cellStyle name="Notiz 4 2 2 2 7 2 2" xfId="16736" xr:uid="{00000000-0005-0000-0000-0000CB820000}"/>
    <cellStyle name="Notiz 4 2 2 2 7 2 2 2" xfId="42618" xr:uid="{00000000-0005-0000-0000-0000CC820000}"/>
    <cellStyle name="Notiz 4 2 2 2 7 2 3" xfId="31797" xr:uid="{00000000-0005-0000-0000-0000CD820000}"/>
    <cellStyle name="Notiz 4 2 2 2 7 3" xfId="16737" xr:uid="{00000000-0005-0000-0000-0000CE820000}"/>
    <cellStyle name="Notiz 4 2 2 2 7 3 2" xfId="37218" xr:uid="{00000000-0005-0000-0000-0000CF820000}"/>
    <cellStyle name="Notiz 4 2 2 2 7 4" xfId="26396" xr:uid="{00000000-0005-0000-0000-0000D0820000}"/>
    <cellStyle name="Notiz 4 2 2 2 8" xfId="16738" xr:uid="{00000000-0005-0000-0000-0000D1820000}"/>
    <cellStyle name="Notiz 4 2 2 2 8 2" xfId="16739" xr:uid="{00000000-0005-0000-0000-0000D2820000}"/>
    <cellStyle name="Notiz 4 2 2 2 8 2 2" xfId="16740" xr:uid="{00000000-0005-0000-0000-0000D3820000}"/>
    <cellStyle name="Notiz 4 2 2 2 8 2 2 2" xfId="43311" xr:uid="{00000000-0005-0000-0000-0000D4820000}"/>
    <cellStyle name="Notiz 4 2 2 2 8 2 3" xfId="32490" xr:uid="{00000000-0005-0000-0000-0000D5820000}"/>
    <cellStyle name="Notiz 4 2 2 2 8 3" xfId="16741" xr:uid="{00000000-0005-0000-0000-0000D6820000}"/>
    <cellStyle name="Notiz 4 2 2 2 8 3 2" xfId="37910" xr:uid="{00000000-0005-0000-0000-0000D7820000}"/>
    <cellStyle name="Notiz 4 2 2 2 8 4" xfId="27089" xr:uid="{00000000-0005-0000-0000-0000D8820000}"/>
    <cellStyle name="Notiz 4 2 2 2 9" xfId="16742" xr:uid="{00000000-0005-0000-0000-0000D9820000}"/>
    <cellStyle name="Notiz 4 2 2 2 9 2" xfId="16743" xr:uid="{00000000-0005-0000-0000-0000DA820000}"/>
    <cellStyle name="Notiz 4 2 2 2 9 2 2" xfId="38586" xr:uid="{00000000-0005-0000-0000-0000DB820000}"/>
    <cellStyle name="Notiz 4 2 2 2 9 3" xfId="27765" xr:uid="{00000000-0005-0000-0000-0000DC820000}"/>
    <cellStyle name="Notiz 4 2 2 3" xfId="16744" xr:uid="{00000000-0005-0000-0000-0000DD820000}"/>
    <cellStyle name="Notiz 4 2 2 3 2" xfId="16745" xr:uid="{00000000-0005-0000-0000-0000DE820000}"/>
    <cellStyle name="Notiz 4 2 2 3 2 2" xfId="16746" xr:uid="{00000000-0005-0000-0000-0000DF820000}"/>
    <cellStyle name="Notiz 4 2 2 3 2 2 2" xfId="38869" xr:uid="{00000000-0005-0000-0000-0000E0820000}"/>
    <cellStyle name="Notiz 4 2 2 3 2 3" xfId="28048" xr:uid="{00000000-0005-0000-0000-0000E1820000}"/>
    <cellStyle name="Notiz 4 2 2 3 3" xfId="16747" xr:uid="{00000000-0005-0000-0000-0000E2820000}"/>
    <cellStyle name="Notiz 4 2 2 3 3 2" xfId="33469" xr:uid="{00000000-0005-0000-0000-0000E3820000}"/>
    <cellStyle name="Notiz 4 2 2 3 4" xfId="22647" xr:uid="{00000000-0005-0000-0000-0000E4820000}"/>
    <cellStyle name="Notiz 4 2 2 4" xfId="16748" xr:uid="{00000000-0005-0000-0000-0000E5820000}"/>
    <cellStyle name="Notiz 4 2 2 4 2" xfId="16749" xr:uid="{00000000-0005-0000-0000-0000E6820000}"/>
    <cellStyle name="Notiz 4 2 2 4 2 2" xfId="16750" xr:uid="{00000000-0005-0000-0000-0000E7820000}"/>
    <cellStyle name="Notiz 4 2 2 4 2 2 2" xfId="39527" xr:uid="{00000000-0005-0000-0000-0000E8820000}"/>
    <cellStyle name="Notiz 4 2 2 4 2 3" xfId="28706" xr:uid="{00000000-0005-0000-0000-0000E9820000}"/>
    <cellStyle name="Notiz 4 2 2 4 3" xfId="16751" xr:uid="{00000000-0005-0000-0000-0000EA820000}"/>
    <cellStyle name="Notiz 4 2 2 4 3 2" xfId="34127" xr:uid="{00000000-0005-0000-0000-0000EB820000}"/>
    <cellStyle name="Notiz 4 2 2 4 4" xfId="23305" xr:uid="{00000000-0005-0000-0000-0000EC820000}"/>
    <cellStyle name="Notiz 4 2 2 5" xfId="16752" xr:uid="{00000000-0005-0000-0000-0000ED820000}"/>
    <cellStyle name="Notiz 4 2 2 5 2" xfId="16753" xr:uid="{00000000-0005-0000-0000-0000EE820000}"/>
    <cellStyle name="Notiz 4 2 2 5 2 2" xfId="16754" xr:uid="{00000000-0005-0000-0000-0000EF820000}"/>
    <cellStyle name="Notiz 4 2 2 5 2 2 2" xfId="40201" xr:uid="{00000000-0005-0000-0000-0000F0820000}"/>
    <cellStyle name="Notiz 4 2 2 5 2 3" xfId="29380" xr:uid="{00000000-0005-0000-0000-0000F1820000}"/>
    <cellStyle name="Notiz 4 2 2 5 3" xfId="16755" xr:uid="{00000000-0005-0000-0000-0000F2820000}"/>
    <cellStyle name="Notiz 4 2 2 5 3 2" xfId="34801" xr:uid="{00000000-0005-0000-0000-0000F3820000}"/>
    <cellStyle name="Notiz 4 2 2 5 4" xfId="23979" xr:uid="{00000000-0005-0000-0000-0000F4820000}"/>
    <cellStyle name="Notiz 4 2 2 6" xfId="16756" xr:uid="{00000000-0005-0000-0000-0000F5820000}"/>
    <cellStyle name="Notiz 4 2 2 6 2" xfId="16757" xr:uid="{00000000-0005-0000-0000-0000F6820000}"/>
    <cellStyle name="Notiz 4 2 2 6 2 2" xfId="16758" xr:uid="{00000000-0005-0000-0000-0000F7820000}"/>
    <cellStyle name="Notiz 4 2 2 6 2 2 2" xfId="40875" xr:uid="{00000000-0005-0000-0000-0000F8820000}"/>
    <cellStyle name="Notiz 4 2 2 6 2 3" xfId="30054" xr:uid="{00000000-0005-0000-0000-0000F9820000}"/>
    <cellStyle name="Notiz 4 2 2 6 3" xfId="16759" xr:uid="{00000000-0005-0000-0000-0000FA820000}"/>
    <cellStyle name="Notiz 4 2 2 6 3 2" xfId="35475" xr:uid="{00000000-0005-0000-0000-0000FB820000}"/>
    <cellStyle name="Notiz 4 2 2 6 4" xfId="24653" xr:uid="{00000000-0005-0000-0000-0000FC820000}"/>
    <cellStyle name="Notiz 4 2 2 7" xfId="16760" xr:uid="{00000000-0005-0000-0000-0000FD820000}"/>
    <cellStyle name="Notiz 4 2 2 7 2" xfId="16761" xr:uid="{00000000-0005-0000-0000-0000FE820000}"/>
    <cellStyle name="Notiz 4 2 2 7 2 2" xfId="16762" xr:uid="{00000000-0005-0000-0000-0000FF820000}"/>
    <cellStyle name="Notiz 4 2 2 7 2 2 2" xfId="41549" xr:uid="{00000000-0005-0000-0000-000000830000}"/>
    <cellStyle name="Notiz 4 2 2 7 2 3" xfId="30728" xr:uid="{00000000-0005-0000-0000-000001830000}"/>
    <cellStyle name="Notiz 4 2 2 7 3" xfId="16763" xr:uid="{00000000-0005-0000-0000-000002830000}"/>
    <cellStyle name="Notiz 4 2 2 7 3 2" xfId="36149" xr:uid="{00000000-0005-0000-0000-000003830000}"/>
    <cellStyle name="Notiz 4 2 2 7 4" xfId="25327" xr:uid="{00000000-0005-0000-0000-000004830000}"/>
    <cellStyle name="Notiz 4 2 2 8" xfId="16764" xr:uid="{00000000-0005-0000-0000-000005830000}"/>
    <cellStyle name="Notiz 4 2 2 8 2" xfId="16765" xr:uid="{00000000-0005-0000-0000-000006830000}"/>
    <cellStyle name="Notiz 4 2 2 8 2 2" xfId="16766" xr:uid="{00000000-0005-0000-0000-000007830000}"/>
    <cellStyle name="Notiz 4 2 2 8 2 2 2" xfId="42223" xr:uid="{00000000-0005-0000-0000-000008830000}"/>
    <cellStyle name="Notiz 4 2 2 8 2 3" xfId="31402" xr:uid="{00000000-0005-0000-0000-000009830000}"/>
    <cellStyle name="Notiz 4 2 2 8 3" xfId="16767" xr:uid="{00000000-0005-0000-0000-00000A830000}"/>
    <cellStyle name="Notiz 4 2 2 8 3 2" xfId="36823" xr:uid="{00000000-0005-0000-0000-00000B830000}"/>
    <cellStyle name="Notiz 4 2 2 8 4" xfId="26001" xr:uid="{00000000-0005-0000-0000-00000C830000}"/>
    <cellStyle name="Notiz 4 2 2 9" xfId="16768" xr:uid="{00000000-0005-0000-0000-00000D830000}"/>
    <cellStyle name="Notiz 4 2 2 9 2" xfId="16769" xr:uid="{00000000-0005-0000-0000-00000E830000}"/>
    <cellStyle name="Notiz 4 2 2 9 2 2" xfId="16770" xr:uid="{00000000-0005-0000-0000-00000F830000}"/>
    <cellStyle name="Notiz 4 2 2 9 2 2 2" xfId="42916" xr:uid="{00000000-0005-0000-0000-000010830000}"/>
    <cellStyle name="Notiz 4 2 2 9 2 3" xfId="32095" xr:uid="{00000000-0005-0000-0000-000011830000}"/>
    <cellStyle name="Notiz 4 2 2 9 3" xfId="16771" xr:uid="{00000000-0005-0000-0000-000012830000}"/>
    <cellStyle name="Notiz 4 2 2 9 3 2" xfId="37515" xr:uid="{00000000-0005-0000-0000-000013830000}"/>
    <cellStyle name="Notiz 4 2 2 9 4" xfId="26694" xr:uid="{00000000-0005-0000-0000-000014830000}"/>
    <cellStyle name="Notiz 4 2 3" xfId="16772" xr:uid="{00000000-0005-0000-0000-000015830000}"/>
    <cellStyle name="Notiz 4 2 3 10" xfId="16773" xr:uid="{00000000-0005-0000-0000-000016830000}"/>
    <cellStyle name="Notiz 4 2 3 10 2" xfId="32923" xr:uid="{00000000-0005-0000-0000-000017830000}"/>
    <cellStyle name="Notiz 4 2 3 11" xfId="22101" xr:uid="{00000000-0005-0000-0000-000018830000}"/>
    <cellStyle name="Notiz 4 2 3 2" xfId="16774" xr:uid="{00000000-0005-0000-0000-000019830000}"/>
    <cellStyle name="Notiz 4 2 3 2 2" xfId="16775" xr:uid="{00000000-0005-0000-0000-00001A830000}"/>
    <cellStyle name="Notiz 4 2 3 2 2 2" xfId="16776" xr:uid="{00000000-0005-0000-0000-00001B830000}"/>
    <cellStyle name="Notiz 4 2 3 2 2 2 2" xfId="39001" xr:uid="{00000000-0005-0000-0000-00001C830000}"/>
    <cellStyle name="Notiz 4 2 3 2 2 3" xfId="28180" xr:uid="{00000000-0005-0000-0000-00001D830000}"/>
    <cellStyle name="Notiz 4 2 3 2 3" xfId="16777" xr:uid="{00000000-0005-0000-0000-00001E830000}"/>
    <cellStyle name="Notiz 4 2 3 2 3 2" xfId="33601" xr:uid="{00000000-0005-0000-0000-00001F830000}"/>
    <cellStyle name="Notiz 4 2 3 2 4" xfId="22779" xr:uid="{00000000-0005-0000-0000-000020830000}"/>
    <cellStyle name="Notiz 4 2 3 3" xfId="16778" xr:uid="{00000000-0005-0000-0000-000021830000}"/>
    <cellStyle name="Notiz 4 2 3 3 2" xfId="16779" xr:uid="{00000000-0005-0000-0000-000022830000}"/>
    <cellStyle name="Notiz 4 2 3 3 2 2" xfId="16780" xr:uid="{00000000-0005-0000-0000-000023830000}"/>
    <cellStyle name="Notiz 4 2 3 3 2 2 2" xfId="39659" xr:uid="{00000000-0005-0000-0000-000024830000}"/>
    <cellStyle name="Notiz 4 2 3 3 2 3" xfId="28838" xr:uid="{00000000-0005-0000-0000-000025830000}"/>
    <cellStyle name="Notiz 4 2 3 3 3" xfId="16781" xr:uid="{00000000-0005-0000-0000-000026830000}"/>
    <cellStyle name="Notiz 4 2 3 3 3 2" xfId="34259" xr:uid="{00000000-0005-0000-0000-000027830000}"/>
    <cellStyle name="Notiz 4 2 3 3 4" xfId="23437" xr:uid="{00000000-0005-0000-0000-000028830000}"/>
    <cellStyle name="Notiz 4 2 3 4" xfId="16782" xr:uid="{00000000-0005-0000-0000-000029830000}"/>
    <cellStyle name="Notiz 4 2 3 4 2" xfId="16783" xr:uid="{00000000-0005-0000-0000-00002A830000}"/>
    <cellStyle name="Notiz 4 2 3 4 2 2" xfId="16784" xr:uid="{00000000-0005-0000-0000-00002B830000}"/>
    <cellStyle name="Notiz 4 2 3 4 2 2 2" xfId="40333" xr:uid="{00000000-0005-0000-0000-00002C830000}"/>
    <cellStyle name="Notiz 4 2 3 4 2 3" xfId="29512" xr:uid="{00000000-0005-0000-0000-00002D830000}"/>
    <cellStyle name="Notiz 4 2 3 4 3" xfId="16785" xr:uid="{00000000-0005-0000-0000-00002E830000}"/>
    <cellStyle name="Notiz 4 2 3 4 3 2" xfId="34933" xr:uid="{00000000-0005-0000-0000-00002F830000}"/>
    <cellStyle name="Notiz 4 2 3 4 4" xfId="24111" xr:uid="{00000000-0005-0000-0000-000030830000}"/>
    <cellStyle name="Notiz 4 2 3 5" xfId="16786" xr:uid="{00000000-0005-0000-0000-000031830000}"/>
    <cellStyle name="Notiz 4 2 3 5 2" xfId="16787" xr:uid="{00000000-0005-0000-0000-000032830000}"/>
    <cellStyle name="Notiz 4 2 3 5 2 2" xfId="16788" xr:uid="{00000000-0005-0000-0000-000033830000}"/>
    <cellStyle name="Notiz 4 2 3 5 2 2 2" xfId="41007" xr:uid="{00000000-0005-0000-0000-000034830000}"/>
    <cellStyle name="Notiz 4 2 3 5 2 3" xfId="30186" xr:uid="{00000000-0005-0000-0000-000035830000}"/>
    <cellStyle name="Notiz 4 2 3 5 3" xfId="16789" xr:uid="{00000000-0005-0000-0000-000036830000}"/>
    <cellStyle name="Notiz 4 2 3 5 3 2" xfId="35607" xr:uid="{00000000-0005-0000-0000-000037830000}"/>
    <cellStyle name="Notiz 4 2 3 5 4" xfId="24785" xr:uid="{00000000-0005-0000-0000-000038830000}"/>
    <cellStyle name="Notiz 4 2 3 6" xfId="16790" xr:uid="{00000000-0005-0000-0000-000039830000}"/>
    <cellStyle name="Notiz 4 2 3 6 2" xfId="16791" xr:uid="{00000000-0005-0000-0000-00003A830000}"/>
    <cellStyle name="Notiz 4 2 3 6 2 2" xfId="16792" xr:uid="{00000000-0005-0000-0000-00003B830000}"/>
    <cellStyle name="Notiz 4 2 3 6 2 2 2" xfId="41681" xr:uid="{00000000-0005-0000-0000-00003C830000}"/>
    <cellStyle name="Notiz 4 2 3 6 2 3" xfId="30860" xr:uid="{00000000-0005-0000-0000-00003D830000}"/>
    <cellStyle name="Notiz 4 2 3 6 3" xfId="16793" xr:uid="{00000000-0005-0000-0000-00003E830000}"/>
    <cellStyle name="Notiz 4 2 3 6 3 2" xfId="36281" xr:uid="{00000000-0005-0000-0000-00003F830000}"/>
    <cellStyle name="Notiz 4 2 3 6 4" xfId="25459" xr:uid="{00000000-0005-0000-0000-000040830000}"/>
    <cellStyle name="Notiz 4 2 3 7" xfId="16794" xr:uid="{00000000-0005-0000-0000-000041830000}"/>
    <cellStyle name="Notiz 4 2 3 7 2" xfId="16795" xr:uid="{00000000-0005-0000-0000-000042830000}"/>
    <cellStyle name="Notiz 4 2 3 7 2 2" xfId="16796" xr:uid="{00000000-0005-0000-0000-000043830000}"/>
    <cellStyle name="Notiz 4 2 3 7 2 2 2" xfId="42355" xr:uid="{00000000-0005-0000-0000-000044830000}"/>
    <cellStyle name="Notiz 4 2 3 7 2 3" xfId="31534" xr:uid="{00000000-0005-0000-0000-000045830000}"/>
    <cellStyle name="Notiz 4 2 3 7 3" xfId="16797" xr:uid="{00000000-0005-0000-0000-000046830000}"/>
    <cellStyle name="Notiz 4 2 3 7 3 2" xfId="36955" xr:uid="{00000000-0005-0000-0000-000047830000}"/>
    <cellStyle name="Notiz 4 2 3 7 4" xfId="26133" xr:uid="{00000000-0005-0000-0000-000048830000}"/>
    <cellStyle name="Notiz 4 2 3 8" xfId="16798" xr:uid="{00000000-0005-0000-0000-000049830000}"/>
    <cellStyle name="Notiz 4 2 3 8 2" xfId="16799" xr:uid="{00000000-0005-0000-0000-00004A830000}"/>
    <cellStyle name="Notiz 4 2 3 8 2 2" xfId="16800" xr:uid="{00000000-0005-0000-0000-00004B830000}"/>
    <cellStyle name="Notiz 4 2 3 8 2 2 2" xfId="43048" xr:uid="{00000000-0005-0000-0000-00004C830000}"/>
    <cellStyle name="Notiz 4 2 3 8 2 3" xfId="32227" xr:uid="{00000000-0005-0000-0000-00004D830000}"/>
    <cellStyle name="Notiz 4 2 3 8 3" xfId="16801" xr:uid="{00000000-0005-0000-0000-00004E830000}"/>
    <cellStyle name="Notiz 4 2 3 8 3 2" xfId="37647" xr:uid="{00000000-0005-0000-0000-00004F830000}"/>
    <cellStyle name="Notiz 4 2 3 8 4" xfId="26826" xr:uid="{00000000-0005-0000-0000-000050830000}"/>
    <cellStyle name="Notiz 4 2 3 9" xfId="16802" xr:uid="{00000000-0005-0000-0000-000051830000}"/>
    <cellStyle name="Notiz 4 2 3 9 2" xfId="16803" xr:uid="{00000000-0005-0000-0000-000052830000}"/>
    <cellStyle name="Notiz 4 2 3 9 2 2" xfId="38323" xr:uid="{00000000-0005-0000-0000-000053830000}"/>
    <cellStyle name="Notiz 4 2 3 9 3" xfId="27502" xr:uid="{00000000-0005-0000-0000-000054830000}"/>
    <cellStyle name="Notiz 4 2 4" xfId="16804" xr:uid="{00000000-0005-0000-0000-000055830000}"/>
    <cellStyle name="Notiz 4 2 4 10" xfId="16805" xr:uid="{00000000-0005-0000-0000-000056830000}"/>
    <cellStyle name="Notiz 4 2 4 10 2" xfId="33054" xr:uid="{00000000-0005-0000-0000-000057830000}"/>
    <cellStyle name="Notiz 4 2 4 11" xfId="22232" xr:uid="{00000000-0005-0000-0000-000058830000}"/>
    <cellStyle name="Notiz 4 2 4 2" xfId="16806" xr:uid="{00000000-0005-0000-0000-000059830000}"/>
    <cellStyle name="Notiz 4 2 4 2 2" xfId="16807" xr:uid="{00000000-0005-0000-0000-00005A830000}"/>
    <cellStyle name="Notiz 4 2 4 2 2 2" xfId="16808" xr:uid="{00000000-0005-0000-0000-00005B830000}"/>
    <cellStyle name="Notiz 4 2 4 2 2 2 2" xfId="39132" xr:uid="{00000000-0005-0000-0000-00005C830000}"/>
    <cellStyle name="Notiz 4 2 4 2 2 3" xfId="28311" xr:uid="{00000000-0005-0000-0000-00005D830000}"/>
    <cellStyle name="Notiz 4 2 4 2 3" xfId="16809" xr:uid="{00000000-0005-0000-0000-00005E830000}"/>
    <cellStyle name="Notiz 4 2 4 2 3 2" xfId="33732" xr:uid="{00000000-0005-0000-0000-00005F830000}"/>
    <cellStyle name="Notiz 4 2 4 2 4" xfId="22910" xr:uid="{00000000-0005-0000-0000-000060830000}"/>
    <cellStyle name="Notiz 4 2 4 3" xfId="16810" xr:uid="{00000000-0005-0000-0000-000061830000}"/>
    <cellStyle name="Notiz 4 2 4 3 2" xfId="16811" xr:uid="{00000000-0005-0000-0000-000062830000}"/>
    <cellStyle name="Notiz 4 2 4 3 2 2" xfId="16812" xr:uid="{00000000-0005-0000-0000-000063830000}"/>
    <cellStyle name="Notiz 4 2 4 3 2 2 2" xfId="39790" xr:uid="{00000000-0005-0000-0000-000064830000}"/>
    <cellStyle name="Notiz 4 2 4 3 2 3" xfId="28969" xr:uid="{00000000-0005-0000-0000-000065830000}"/>
    <cellStyle name="Notiz 4 2 4 3 3" xfId="16813" xr:uid="{00000000-0005-0000-0000-000066830000}"/>
    <cellStyle name="Notiz 4 2 4 3 3 2" xfId="34390" xr:uid="{00000000-0005-0000-0000-000067830000}"/>
    <cellStyle name="Notiz 4 2 4 3 4" xfId="23568" xr:uid="{00000000-0005-0000-0000-000068830000}"/>
    <cellStyle name="Notiz 4 2 4 4" xfId="16814" xr:uid="{00000000-0005-0000-0000-000069830000}"/>
    <cellStyle name="Notiz 4 2 4 4 2" xfId="16815" xr:uid="{00000000-0005-0000-0000-00006A830000}"/>
    <cellStyle name="Notiz 4 2 4 4 2 2" xfId="16816" xr:uid="{00000000-0005-0000-0000-00006B830000}"/>
    <cellStyle name="Notiz 4 2 4 4 2 2 2" xfId="40464" xr:uid="{00000000-0005-0000-0000-00006C830000}"/>
    <cellStyle name="Notiz 4 2 4 4 2 3" xfId="29643" xr:uid="{00000000-0005-0000-0000-00006D830000}"/>
    <cellStyle name="Notiz 4 2 4 4 3" xfId="16817" xr:uid="{00000000-0005-0000-0000-00006E830000}"/>
    <cellStyle name="Notiz 4 2 4 4 3 2" xfId="35064" xr:uid="{00000000-0005-0000-0000-00006F830000}"/>
    <cellStyle name="Notiz 4 2 4 4 4" xfId="24242" xr:uid="{00000000-0005-0000-0000-000070830000}"/>
    <cellStyle name="Notiz 4 2 4 5" xfId="16818" xr:uid="{00000000-0005-0000-0000-000071830000}"/>
    <cellStyle name="Notiz 4 2 4 5 2" xfId="16819" xr:uid="{00000000-0005-0000-0000-000072830000}"/>
    <cellStyle name="Notiz 4 2 4 5 2 2" xfId="16820" xr:uid="{00000000-0005-0000-0000-000073830000}"/>
    <cellStyle name="Notiz 4 2 4 5 2 2 2" xfId="41138" xr:uid="{00000000-0005-0000-0000-000074830000}"/>
    <cellStyle name="Notiz 4 2 4 5 2 3" xfId="30317" xr:uid="{00000000-0005-0000-0000-000075830000}"/>
    <cellStyle name="Notiz 4 2 4 5 3" xfId="16821" xr:uid="{00000000-0005-0000-0000-000076830000}"/>
    <cellStyle name="Notiz 4 2 4 5 3 2" xfId="35738" xr:uid="{00000000-0005-0000-0000-000077830000}"/>
    <cellStyle name="Notiz 4 2 4 5 4" xfId="24916" xr:uid="{00000000-0005-0000-0000-000078830000}"/>
    <cellStyle name="Notiz 4 2 4 6" xfId="16822" xr:uid="{00000000-0005-0000-0000-000079830000}"/>
    <cellStyle name="Notiz 4 2 4 6 2" xfId="16823" xr:uid="{00000000-0005-0000-0000-00007A830000}"/>
    <cellStyle name="Notiz 4 2 4 6 2 2" xfId="16824" xr:uid="{00000000-0005-0000-0000-00007B830000}"/>
    <cellStyle name="Notiz 4 2 4 6 2 2 2" xfId="41812" xr:uid="{00000000-0005-0000-0000-00007C830000}"/>
    <cellStyle name="Notiz 4 2 4 6 2 3" xfId="30991" xr:uid="{00000000-0005-0000-0000-00007D830000}"/>
    <cellStyle name="Notiz 4 2 4 6 3" xfId="16825" xr:uid="{00000000-0005-0000-0000-00007E830000}"/>
    <cellStyle name="Notiz 4 2 4 6 3 2" xfId="36412" xr:uid="{00000000-0005-0000-0000-00007F830000}"/>
    <cellStyle name="Notiz 4 2 4 6 4" xfId="25590" xr:uid="{00000000-0005-0000-0000-000080830000}"/>
    <cellStyle name="Notiz 4 2 4 7" xfId="16826" xr:uid="{00000000-0005-0000-0000-000081830000}"/>
    <cellStyle name="Notiz 4 2 4 7 2" xfId="16827" xr:uid="{00000000-0005-0000-0000-000082830000}"/>
    <cellStyle name="Notiz 4 2 4 7 2 2" xfId="16828" xr:uid="{00000000-0005-0000-0000-000083830000}"/>
    <cellStyle name="Notiz 4 2 4 7 2 2 2" xfId="42486" xr:uid="{00000000-0005-0000-0000-000084830000}"/>
    <cellStyle name="Notiz 4 2 4 7 2 3" xfId="31665" xr:uid="{00000000-0005-0000-0000-000085830000}"/>
    <cellStyle name="Notiz 4 2 4 7 3" xfId="16829" xr:uid="{00000000-0005-0000-0000-000086830000}"/>
    <cellStyle name="Notiz 4 2 4 7 3 2" xfId="37086" xr:uid="{00000000-0005-0000-0000-000087830000}"/>
    <cellStyle name="Notiz 4 2 4 7 4" xfId="26264" xr:uid="{00000000-0005-0000-0000-000088830000}"/>
    <cellStyle name="Notiz 4 2 4 8" xfId="16830" xr:uid="{00000000-0005-0000-0000-000089830000}"/>
    <cellStyle name="Notiz 4 2 4 8 2" xfId="16831" xr:uid="{00000000-0005-0000-0000-00008A830000}"/>
    <cellStyle name="Notiz 4 2 4 8 2 2" xfId="16832" xr:uid="{00000000-0005-0000-0000-00008B830000}"/>
    <cellStyle name="Notiz 4 2 4 8 2 2 2" xfId="43179" xr:uid="{00000000-0005-0000-0000-00008C830000}"/>
    <cellStyle name="Notiz 4 2 4 8 2 3" xfId="32358" xr:uid="{00000000-0005-0000-0000-00008D830000}"/>
    <cellStyle name="Notiz 4 2 4 8 3" xfId="16833" xr:uid="{00000000-0005-0000-0000-00008E830000}"/>
    <cellStyle name="Notiz 4 2 4 8 3 2" xfId="37778" xr:uid="{00000000-0005-0000-0000-00008F830000}"/>
    <cellStyle name="Notiz 4 2 4 8 4" xfId="26957" xr:uid="{00000000-0005-0000-0000-000090830000}"/>
    <cellStyle name="Notiz 4 2 4 9" xfId="16834" xr:uid="{00000000-0005-0000-0000-000091830000}"/>
    <cellStyle name="Notiz 4 2 4 9 2" xfId="16835" xr:uid="{00000000-0005-0000-0000-000092830000}"/>
    <cellStyle name="Notiz 4 2 4 9 2 2" xfId="38454" xr:uid="{00000000-0005-0000-0000-000093830000}"/>
    <cellStyle name="Notiz 4 2 4 9 3" xfId="27633" xr:uid="{00000000-0005-0000-0000-000094830000}"/>
    <cellStyle name="Notiz 4 2 5" xfId="16836" xr:uid="{00000000-0005-0000-0000-000095830000}"/>
    <cellStyle name="Notiz 4 2 5 2" xfId="16837" xr:uid="{00000000-0005-0000-0000-000096830000}"/>
    <cellStyle name="Notiz 4 2 5 2 2" xfId="16838" xr:uid="{00000000-0005-0000-0000-000097830000}"/>
    <cellStyle name="Notiz 4 2 5 2 2 2" xfId="38737" xr:uid="{00000000-0005-0000-0000-000098830000}"/>
    <cellStyle name="Notiz 4 2 5 2 3" xfId="27916" xr:uid="{00000000-0005-0000-0000-000099830000}"/>
    <cellStyle name="Notiz 4 2 5 3" xfId="16839" xr:uid="{00000000-0005-0000-0000-00009A830000}"/>
    <cellStyle name="Notiz 4 2 5 3 2" xfId="33337" xr:uid="{00000000-0005-0000-0000-00009B830000}"/>
    <cellStyle name="Notiz 4 2 5 4" xfId="22515" xr:uid="{00000000-0005-0000-0000-00009C830000}"/>
    <cellStyle name="Notiz 4 2 6" xfId="16840" xr:uid="{00000000-0005-0000-0000-00009D830000}"/>
    <cellStyle name="Notiz 4 2 6 2" xfId="16841" xr:uid="{00000000-0005-0000-0000-00009E830000}"/>
    <cellStyle name="Notiz 4 2 6 2 2" xfId="16842" xr:uid="{00000000-0005-0000-0000-00009F830000}"/>
    <cellStyle name="Notiz 4 2 6 2 2 2" xfId="39395" xr:uid="{00000000-0005-0000-0000-0000A0830000}"/>
    <cellStyle name="Notiz 4 2 6 2 3" xfId="28574" xr:uid="{00000000-0005-0000-0000-0000A1830000}"/>
    <cellStyle name="Notiz 4 2 6 3" xfId="16843" xr:uid="{00000000-0005-0000-0000-0000A2830000}"/>
    <cellStyle name="Notiz 4 2 6 3 2" xfId="33995" xr:uid="{00000000-0005-0000-0000-0000A3830000}"/>
    <cellStyle name="Notiz 4 2 6 4" xfId="23173" xr:uid="{00000000-0005-0000-0000-0000A4830000}"/>
    <cellStyle name="Notiz 4 2 7" xfId="16844" xr:uid="{00000000-0005-0000-0000-0000A5830000}"/>
    <cellStyle name="Notiz 4 2 7 2" xfId="16845" xr:uid="{00000000-0005-0000-0000-0000A6830000}"/>
    <cellStyle name="Notiz 4 2 7 2 2" xfId="16846" xr:uid="{00000000-0005-0000-0000-0000A7830000}"/>
    <cellStyle name="Notiz 4 2 7 2 2 2" xfId="40069" xr:uid="{00000000-0005-0000-0000-0000A8830000}"/>
    <cellStyle name="Notiz 4 2 7 2 3" xfId="29248" xr:uid="{00000000-0005-0000-0000-0000A9830000}"/>
    <cellStyle name="Notiz 4 2 7 3" xfId="16847" xr:uid="{00000000-0005-0000-0000-0000AA830000}"/>
    <cellStyle name="Notiz 4 2 7 3 2" xfId="34669" xr:uid="{00000000-0005-0000-0000-0000AB830000}"/>
    <cellStyle name="Notiz 4 2 7 4" xfId="23847" xr:uid="{00000000-0005-0000-0000-0000AC830000}"/>
    <cellStyle name="Notiz 4 2 8" xfId="16848" xr:uid="{00000000-0005-0000-0000-0000AD830000}"/>
    <cellStyle name="Notiz 4 2 8 2" xfId="16849" xr:uid="{00000000-0005-0000-0000-0000AE830000}"/>
    <cellStyle name="Notiz 4 2 8 2 2" xfId="16850" xr:uid="{00000000-0005-0000-0000-0000AF830000}"/>
    <cellStyle name="Notiz 4 2 8 2 2 2" xfId="40743" xr:uid="{00000000-0005-0000-0000-0000B0830000}"/>
    <cellStyle name="Notiz 4 2 8 2 3" xfId="29922" xr:uid="{00000000-0005-0000-0000-0000B1830000}"/>
    <cellStyle name="Notiz 4 2 8 3" xfId="16851" xr:uid="{00000000-0005-0000-0000-0000B2830000}"/>
    <cellStyle name="Notiz 4 2 8 3 2" xfId="35343" xr:uid="{00000000-0005-0000-0000-0000B3830000}"/>
    <cellStyle name="Notiz 4 2 8 4" xfId="24521" xr:uid="{00000000-0005-0000-0000-0000B4830000}"/>
    <cellStyle name="Notiz 4 2 9" xfId="16852" xr:uid="{00000000-0005-0000-0000-0000B5830000}"/>
    <cellStyle name="Notiz 4 2 9 2" xfId="16853" xr:uid="{00000000-0005-0000-0000-0000B6830000}"/>
    <cellStyle name="Notiz 4 2 9 2 2" xfId="16854" xr:uid="{00000000-0005-0000-0000-0000B7830000}"/>
    <cellStyle name="Notiz 4 2 9 2 2 2" xfId="41417" xr:uid="{00000000-0005-0000-0000-0000B8830000}"/>
    <cellStyle name="Notiz 4 2 9 2 3" xfId="30596" xr:uid="{00000000-0005-0000-0000-0000B9830000}"/>
    <cellStyle name="Notiz 4 2 9 3" xfId="16855" xr:uid="{00000000-0005-0000-0000-0000BA830000}"/>
    <cellStyle name="Notiz 4 2 9 3 2" xfId="36017" xr:uid="{00000000-0005-0000-0000-0000BB830000}"/>
    <cellStyle name="Notiz 4 2 9 4" xfId="25195" xr:uid="{00000000-0005-0000-0000-0000BC830000}"/>
    <cellStyle name="Notiz 4 3" xfId="16856" xr:uid="{00000000-0005-0000-0000-0000BD830000}"/>
    <cellStyle name="Notiz 4 3 10" xfId="16857" xr:uid="{00000000-0005-0000-0000-0000BE830000}"/>
    <cellStyle name="Notiz 4 3 10 2" xfId="16858" xr:uid="{00000000-0005-0000-0000-0000BF830000}"/>
    <cellStyle name="Notiz 4 3 10 2 2" xfId="38126" xr:uid="{00000000-0005-0000-0000-0000C0830000}"/>
    <cellStyle name="Notiz 4 3 10 3" xfId="27305" xr:uid="{00000000-0005-0000-0000-0000C1830000}"/>
    <cellStyle name="Notiz 4 3 11" xfId="16859" xr:uid="{00000000-0005-0000-0000-0000C2830000}"/>
    <cellStyle name="Notiz 4 3 11 2" xfId="32726" xr:uid="{00000000-0005-0000-0000-0000C3830000}"/>
    <cellStyle name="Notiz 4 3 12" xfId="21904" xr:uid="{00000000-0005-0000-0000-0000C4830000}"/>
    <cellStyle name="Notiz 4 3 2" xfId="16860" xr:uid="{00000000-0005-0000-0000-0000C5830000}"/>
    <cellStyle name="Notiz 4 3 2 10" xfId="16861" xr:uid="{00000000-0005-0000-0000-0000C6830000}"/>
    <cellStyle name="Notiz 4 3 2 10 2" xfId="33121" xr:uid="{00000000-0005-0000-0000-0000C7830000}"/>
    <cellStyle name="Notiz 4 3 2 11" xfId="22299" xr:uid="{00000000-0005-0000-0000-0000C8830000}"/>
    <cellStyle name="Notiz 4 3 2 2" xfId="16862" xr:uid="{00000000-0005-0000-0000-0000C9830000}"/>
    <cellStyle name="Notiz 4 3 2 2 2" xfId="16863" xr:uid="{00000000-0005-0000-0000-0000CA830000}"/>
    <cellStyle name="Notiz 4 3 2 2 2 2" xfId="16864" xr:uid="{00000000-0005-0000-0000-0000CB830000}"/>
    <cellStyle name="Notiz 4 3 2 2 2 2 2" xfId="39199" xr:uid="{00000000-0005-0000-0000-0000CC830000}"/>
    <cellStyle name="Notiz 4 3 2 2 2 3" xfId="28378" xr:uid="{00000000-0005-0000-0000-0000CD830000}"/>
    <cellStyle name="Notiz 4 3 2 2 3" xfId="16865" xr:uid="{00000000-0005-0000-0000-0000CE830000}"/>
    <cellStyle name="Notiz 4 3 2 2 3 2" xfId="33799" xr:uid="{00000000-0005-0000-0000-0000CF830000}"/>
    <cellStyle name="Notiz 4 3 2 2 4" xfId="22977" xr:uid="{00000000-0005-0000-0000-0000D0830000}"/>
    <cellStyle name="Notiz 4 3 2 3" xfId="16866" xr:uid="{00000000-0005-0000-0000-0000D1830000}"/>
    <cellStyle name="Notiz 4 3 2 3 2" xfId="16867" xr:uid="{00000000-0005-0000-0000-0000D2830000}"/>
    <cellStyle name="Notiz 4 3 2 3 2 2" xfId="16868" xr:uid="{00000000-0005-0000-0000-0000D3830000}"/>
    <cellStyle name="Notiz 4 3 2 3 2 2 2" xfId="39857" xr:uid="{00000000-0005-0000-0000-0000D4830000}"/>
    <cellStyle name="Notiz 4 3 2 3 2 3" xfId="29036" xr:uid="{00000000-0005-0000-0000-0000D5830000}"/>
    <cellStyle name="Notiz 4 3 2 3 3" xfId="16869" xr:uid="{00000000-0005-0000-0000-0000D6830000}"/>
    <cellStyle name="Notiz 4 3 2 3 3 2" xfId="34457" xr:uid="{00000000-0005-0000-0000-0000D7830000}"/>
    <cellStyle name="Notiz 4 3 2 3 4" xfId="23635" xr:uid="{00000000-0005-0000-0000-0000D8830000}"/>
    <cellStyle name="Notiz 4 3 2 4" xfId="16870" xr:uid="{00000000-0005-0000-0000-0000D9830000}"/>
    <cellStyle name="Notiz 4 3 2 4 2" xfId="16871" xr:uid="{00000000-0005-0000-0000-0000DA830000}"/>
    <cellStyle name="Notiz 4 3 2 4 2 2" xfId="16872" xr:uid="{00000000-0005-0000-0000-0000DB830000}"/>
    <cellStyle name="Notiz 4 3 2 4 2 2 2" xfId="40531" xr:uid="{00000000-0005-0000-0000-0000DC830000}"/>
    <cellStyle name="Notiz 4 3 2 4 2 3" xfId="29710" xr:uid="{00000000-0005-0000-0000-0000DD830000}"/>
    <cellStyle name="Notiz 4 3 2 4 3" xfId="16873" xr:uid="{00000000-0005-0000-0000-0000DE830000}"/>
    <cellStyle name="Notiz 4 3 2 4 3 2" xfId="35131" xr:uid="{00000000-0005-0000-0000-0000DF830000}"/>
    <cellStyle name="Notiz 4 3 2 4 4" xfId="24309" xr:uid="{00000000-0005-0000-0000-0000E0830000}"/>
    <cellStyle name="Notiz 4 3 2 5" xfId="16874" xr:uid="{00000000-0005-0000-0000-0000E1830000}"/>
    <cellStyle name="Notiz 4 3 2 5 2" xfId="16875" xr:uid="{00000000-0005-0000-0000-0000E2830000}"/>
    <cellStyle name="Notiz 4 3 2 5 2 2" xfId="16876" xr:uid="{00000000-0005-0000-0000-0000E3830000}"/>
    <cellStyle name="Notiz 4 3 2 5 2 2 2" xfId="41205" xr:uid="{00000000-0005-0000-0000-0000E4830000}"/>
    <cellStyle name="Notiz 4 3 2 5 2 3" xfId="30384" xr:uid="{00000000-0005-0000-0000-0000E5830000}"/>
    <cellStyle name="Notiz 4 3 2 5 3" xfId="16877" xr:uid="{00000000-0005-0000-0000-0000E6830000}"/>
    <cellStyle name="Notiz 4 3 2 5 3 2" xfId="35805" xr:uid="{00000000-0005-0000-0000-0000E7830000}"/>
    <cellStyle name="Notiz 4 3 2 5 4" xfId="24983" xr:uid="{00000000-0005-0000-0000-0000E8830000}"/>
    <cellStyle name="Notiz 4 3 2 6" xfId="16878" xr:uid="{00000000-0005-0000-0000-0000E9830000}"/>
    <cellStyle name="Notiz 4 3 2 6 2" xfId="16879" xr:uid="{00000000-0005-0000-0000-0000EA830000}"/>
    <cellStyle name="Notiz 4 3 2 6 2 2" xfId="16880" xr:uid="{00000000-0005-0000-0000-0000EB830000}"/>
    <cellStyle name="Notiz 4 3 2 6 2 2 2" xfId="41879" xr:uid="{00000000-0005-0000-0000-0000EC830000}"/>
    <cellStyle name="Notiz 4 3 2 6 2 3" xfId="31058" xr:uid="{00000000-0005-0000-0000-0000ED830000}"/>
    <cellStyle name="Notiz 4 3 2 6 3" xfId="16881" xr:uid="{00000000-0005-0000-0000-0000EE830000}"/>
    <cellStyle name="Notiz 4 3 2 6 3 2" xfId="36479" xr:uid="{00000000-0005-0000-0000-0000EF830000}"/>
    <cellStyle name="Notiz 4 3 2 6 4" xfId="25657" xr:uid="{00000000-0005-0000-0000-0000F0830000}"/>
    <cellStyle name="Notiz 4 3 2 7" xfId="16882" xr:uid="{00000000-0005-0000-0000-0000F1830000}"/>
    <cellStyle name="Notiz 4 3 2 7 2" xfId="16883" xr:uid="{00000000-0005-0000-0000-0000F2830000}"/>
    <cellStyle name="Notiz 4 3 2 7 2 2" xfId="16884" xr:uid="{00000000-0005-0000-0000-0000F3830000}"/>
    <cellStyle name="Notiz 4 3 2 7 2 2 2" xfId="42553" xr:uid="{00000000-0005-0000-0000-0000F4830000}"/>
    <cellStyle name="Notiz 4 3 2 7 2 3" xfId="31732" xr:uid="{00000000-0005-0000-0000-0000F5830000}"/>
    <cellStyle name="Notiz 4 3 2 7 3" xfId="16885" xr:uid="{00000000-0005-0000-0000-0000F6830000}"/>
    <cellStyle name="Notiz 4 3 2 7 3 2" xfId="37153" xr:uid="{00000000-0005-0000-0000-0000F7830000}"/>
    <cellStyle name="Notiz 4 3 2 7 4" xfId="26331" xr:uid="{00000000-0005-0000-0000-0000F8830000}"/>
    <cellStyle name="Notiz 4 3 2 8" xfId="16886" xr:uid="{00000000-0005-0000-0000-0000F9830000}"/>
    <cellStyle name="Notiz 4 3 2 8 2" xfId="16887" xr:uid="{00000000-0005-0000-0000-0000FA830000}"/>
    <cellStyle name="Notiz 4 3 2 8 2 2" xfId="16888" xr:uid="{00000000-0005-0000-0000-0000FB830000}"/>
    <cellStyle name="Notiz 4 3 2 8 2 2 2" xfId="43246" xr:uid="{00000000-0005-0000-0000-0000FC830000}"/>
    <cellStyle name="Notiz 4 3 2 8 2 3" xfId="32425" xr:uid="{00000000-0005-0000-0000-0000FD830000}"/>
    <cellStyle name="Notiz 4 3 2 8 3" xfId="16889" xr:uid="{00000000-0005-0000-0000-0000FE830000}"/>
    <cellStyle name="Notiz 4 3 2 8 3 2" xfId="37845" xr:uid="{00000000-0005-0000-0000-0000FF830000}"/>
    <cellStyle name="Notiz 4 3 2 8 4" xfId="27024" xr:uid="{00000000-0005-0000-0000-000000840000}"/>
    <cellStyle name="Notiz 4 3 2 9" xfId="16890" xr:uid="{00000000-0005-0000-0000-000001840000}"/>
    <cellStyle name="Notiz 4 3 2 9 2" xfId="16891" xr:uid="{00000000-0005-0000-0000-000002840000}"/>
    <cellStyle name="Notiz 4 3 2 9 2 2" xfId="38521" xr:uid="{00000000-0005-0000-0000-000003840000}"/>
    <cellStyle name="Notiz 4 3 2 9 3" xfId="27700" xr:uid="{00000000-0005-0000-0000-000004840000}"/>
    <cellStyle name="Notiz 4 3 3" xfId="16892" xr:uid="{00000000-0005-0000-0000-000005840000}"/>
    <cellStyle name="Notiz 4 3 3 2" xfId="16893" xr:uid="{00000000-0005-0000-0000-000006840000}"/>
    <cellStyle name="Notiz 4 3 3 2 2" xfId="16894" xr:uid="{00000000-0005-0000-0000-000007840000}"/>
    <cellStyle name="Notiz 4 3 3 2 2 2" xfId="38804" xr:uid="{00000000-0005-0000-0000-000008840000}"/>
    <cellStyle name="Notiz 4 3 3 2 3" xfId="27983" xr:uid="{00000000-0005-0000-0000-000009840000}"/>
    <cellStyle name="Notiz 4 3 3 3" xfId="16895" xr:uid="{00000000-0005-0000-0000-00000A840000}"/>
    <cellStyle name="Notiz 4 3 3 3 2" xfId="33404" xr:uid="{00000000-0005-0000-0000-00000B840000}"/>
    <cellStyle name="Notiz 4 3 3 4" xfId="22582" xr:uid="{00000000-0005-0000-0000-00000C840000}"/>
    <cellStyle name="Notiz 4 3 4" xfId="16896" xr:uid="{00000000-0005-0000-0000-00000D840000}"/>
    <cellStyle name="Notiz 4 3 4 2" xfId="16897" xr:uid="{00000000-0005-0000-0000-00000E840000}"/>
    <cellStyle name="Notiz 4 3 4 2 2" xfId="16898" xr:uid="{00000000-0005-0000-0000-00000F840000}"/>
    <cellStyle name="Notiz 4 3 4 2 2 2" xfId="39462" xr:uid="{00000000-0005-0000-0000-000010840000}"/>
    <cellStyle name="Notiz 4 3 4 2 3" xfId="28641" xr:uid="{00000000-0005-0000-0000-000011840000}"/>
    <cellStyle name="Notiz 4 3 4 3" xfId="16899" xr:uid="{00000000-0005-0000-0000-000012840000}"/>
    <cellStyle name="Notiz 4 3 4 3 2" xfId="34062" xr:uid="{00000000-0005-0000-0000-000013840000}"/>
    <cellStyle name="Notiz 4 3 4 4" xfId="23240" xr:uid="{00000000-0005-0000-0000-000014840000}"/>
    <cellStyle name="Notiz 4 3 5" xfId="16900" xr:uid="{00000000-0005-0000-0000-000015840000}"/>
    <cellStyle name="Notiz 4 3 5 2" xfId="16901" xr:uid="{00000000-0005-0000-0000-000016840000}"/>
    <cellStyle name="Notiz 4 3 5 2 2" xfId="16902" xr:uid="{00000000-0005-0000-0000-000017840000}"/>
    <cellStyle name="Notiz 4 3 5 2 2 2" xfId="40136" xr:uid="{00000000-0005-0000-0000-000018840000}"/>
    <cellStyle name="Notiz 4 3 5 2 3" xfId="29315" xr:uid="{00000000-0005-0000-0000-000019840000}"/>
    <cellStyle name="Notiz 4 3 5 3" xfId="16903" xr:uid="{00000000-0005-0000-0000-00001A840000}"/>
    <cellStyle name="Notiz 4 3 5 3 2" xfId="34736" xr:uid="{00000000-0005-0000-0000-00001B840000}"/>
    <cellStyle name="Notiz 4 3 5 4" xfId="23914" xr:uid="{00000000-0005-0000-0000-00001C840000}"/>
    <cellStyle name="Notiz 4 3 6" xfId="16904" xr:uid="{00000000-0005-0000-0000-00001D840000}"/>
    <cellStyle name="Notiz 4 3 6 2" xfId="16905" xr:uid="{00000000-0005-0000-0000-00001E840000}"/>
    <cellStyle name="Notiz 4 3 6 2 2" xfId="16906" xr:uid="{00000000-0005-0000-0000-00001F840000}"/>
    <cellStyle name="Notiz 4 3 6 2 2 2" xfId="40810" xr:uid="{00000000-0005-0000-0000-000020840000}"/>
    <cellStyle name="Notiz 4 3 6 2 3" xfId="29989" xr:uid="{00000000-0005-0000-0000-000021840000}"/>
    <cellStyle name="Notiz 4 3 6 3" xfId="16907" xr:uid="{00000000-0005-0000-0000-000022840000}"/>
    <cellStyle name="Notiz 4 3 6 3 2" xfId="35410" xr:uid="{00000000-0005-0000-0000-000023840000}"/>
    <cellStyle name="Notiz 4 3 6 4" xfId="24588" xr:uid="{00000000-0005-0000-0000-000024840000}"/>
    <cellStyle name="Notiz 4 3 7" xfId="16908" xr:uid="{00000000-0005-0000-0000-000025840000}"/>
    <cellStyle name="Notiz 4 3 7 2" xfId="16909" xr:uid="{00000000-0005-0000-0000-000026840000}"/>
    <cellStyle name="Notiz 4 3 7 2 2" xfId="16910" xr:uid="{00000000-0005-0000-0000-000027840000}"/>
    <cellStyle name="Notiz 4 3 7 2 2 2" xfId="41484" xr:uid="{00000000-0005-0000-0000-000028840000}"/>
    <cellStyle name="Notiz 4 3 7 2 3" xfId="30663" xr:uid="{00000000-0005-0000-0000-000029840000}"/>
    <cellStyle name="Notiz 4 3 7 3" xfId="16911" xr:uid="{00000000-0005-0000-0000-00002A840000}"/>
    <cellStyle name="Notiz 4 3 7 3 2" xfId="36084" xr:uid="{00000000-0005-0000-0000-00002B840000}"/>
    <cellStyle name="Notiz 4 3 7 4" xfId="25262" xr:uid="{00000000-0005-0000-0000-00002C840000}"/>
    <cellStyle name="Notiz 4 3 8" xfId="16912" xr:uid="{00000000-0005-0000-0000-00002D840000}"/>
    <cellStyle name="Notiz 4 3 8 2" xfId="16913" xr:uid="{00000000-0005-0000-0000-00002E840000}"/>
    <cellStyle name="Notiz 4 3 8 2 2" xfId="16914" xr:uid="{00000000-0005-0000-0000-00002F840000}"/>
    <cellStyle name="Notiz 4 3 8 2 2 2" xfId="42158" xr:uid="{00000000-0005-0000-0000-000030840000}"/>
    <cellStyle name="Notiz 4 3 8 2 3" xfId="31337" xr:uid="{00000000-0005-0000-0000-000031840000}"/>
    <cellStyle name="Notiz 4 3 8 3" xfId="16915" xr:uid="{00000000-0005-0000-0000-000032840000}"/>
    <cellStyle name="Notiz 4 3 8 3 2" xfId="36758" xr:uid="{00000000-0005-0000-0000-000033840000}"/>
    <cellStyle name="Notiz 4 3 8 4" xfId="25936" xr:uid="{00000000-0005-0000-0000-000034840000}"/>
    <cellStyle name="Notiz 4 3 9" xfId="16916" xr:uid="{00000000-0005-0000-0000-000035840000}"/>
    <cellStyle name="Notiz 4 3 9 2" xfId="16917" xr:uid="{00000000-0005-0000-0000-000036840000}"/>
    <cellStyle name="Notiz 4 3 9 2 2" xfId="16918" xr:uid="{00000000-0005-0000-0000-000037840000}"/>
    <cellStyle name="Notiz 4 3 9 2 2 2" xfId="42851" xr:uid="{00000000-0005-0000-0000-000038840000}"/>
    <cellStyle name="Notiz 4 3 9 2 3" xfId="32030" xr:uid="{00000000-0005-0000-0000-000039840000}"/>
    <cellStyle name="Notiz 4 3 9 3" xfId="16919" xr:uid="{00000000-0005-0000-0000-00003A840000}"/>
    <cellStyle name="Notiz 4 3 9 3 2" xfId="37450" xr:uid="{00000000-0005-0000-0000-00003B840000}"/>
    <cellStyle name="Notiz 4 3 9 4" xfId="26629" xr:uid="{00000000-0005-0000-0000-00003C840000}"/>
    <cellStyle name="Notiz 4 4" xfId="16920" xr:uid="{00000000-0005-0000-0000-00003D840000}"/>
    <cellStyle name="Notiz 4 4 10" xfId="16921" xr:uid="{00000000-0005-0000-0000-00003E840000}"/>
    <cellStyle name="Notiz 4 4 10 2" xfId="32858" xr:uid="{00000000-0005-0000-0000-00003F840000}"/>
    <cellStyle name="Notiz 4 4 11" xfId="22036" xr:uid="{00000000-0005-0000-0000-000040840000}"/>
    <cellStyle name="Notiz 4 4 2" xfId="16922" xr:uid="{00000000-0005-0000-0000-000041840000}"/>
    <cellStyle name="Notiz 4 4 2 2" xfId="16923" xr:uid="{00000000-0005-0000-0000-000042840000}"/>
    <cellStyle name="Notiz 4 4 2 2 2" xfId="16924" xr:uid="{00000000-0005-0000-0000-000043840000}"/>
    <cellStyle name="Notiz 4 4 2 2 2 2" xfId="38936" xr:uid="{00000000-0005-0000-0000-000044840000}"/>
    <cellStyle name="Notiz 4 4 2 2 3" xfId="28115" xr:uid="{00000000-0005-0000-0000-000045840000}"/>
    <cellStyle name="Notiz 4 4 2 3" xfId="16925" xr:uid="{00000000-0005-0000-0000-000046840000}"/>
    <cellStyle name="Notiz 4 4 2 3 2" xfId="33536" xr:uid="{00000000-0005-0000-0000-000047840000}"/>
    <cellStyle name="Notiz 4 4 2 4" xfId="22714" xr:uid="{00000000-0005-0000-0000-000048840000}"/>
    <cellStyle name="Notiz 4 4 3" xfId="16926" xr:uid="{00000000-0005-0000-0000-000049840000}"/>
    <cellStyle name="Notiz 4 4 3 2" xfId="16927" xr:uid="{00000000-0005-0000-0000-00004A840000}"/>
    <cellStyle name="Notiz 4 4 3 2 2" xfId="16928" xr:uid="{00000000-0005-0000-0000-00004B840000}"/>
    <cellStyle name="Notiz 4 4 3 2 2 2" xfId="39594" xr:uid="{00000000-0005-0000-0000-00004C840000}"/>
    <cellStyle name="Notiz 4 4 3 2 3" xfId="28773" xr:uid="{00000000-0005-0000-0000-00004D840000}"/>
    <cellStyle name="Notiz 4 4 3 3" xfId="16929" xr:uid="{00000000-0005-0000-0000-00004E840000}"/>
    <cellStyle name="Notiz 4 4 3 3 2" xfId="34194" xr:uid="{00000000-0005-0000-0000-00004F840000}"/>
    <cellStyle name="Notiz 4 4 3 4" xfId="23372" xr:uid="{00000000-0005-0000-0000-000050840000}"/>
    <cellStyle name="Notiz 4 4 4" xfId="16930" xr:uid="{00000000-0005-0000-0000-000051840000}"/>
    <cellStyle name="Notiz 4 4 4 2" xfId="16931" xr:uid="{00000000-0005-0000-0000-000052840000}"/>
    <cellStyle name="Notiz 4 4 4 2 2" xfId="16932" xr:uid="{00000000-0005-0000-0000-000053840000}"/>
    <cellStyle name="Notiz 4 4 4 2 2 2" xfId="40268" xr:uid="{00000000-0005-0000-0000-000054840000}"/>
    <cellStyle name="Notiz 4 4 4 2 3" xfId="29447" xr:uid="{00000000-0005-0000-0000-000055840000}"/>
    <cellStyle name="Notiz 4 4 4 3" xfId="16933" xr:uid="{00000000-0005-0000-0000-000056840000}"/>
    <cellStyle name="Notiz 4 4 4 3 2" xfId="34868" xr:uid="{00000000-0005-0000-0000-000057840000}"/>
    <cellStyle name="Notiz 4 4 4 4" xfId="24046" xr:uid="{00000000-0005-0000-0000-000058840000}"/>
    <cellStyle name="Notiz 4 4 5" xfId="16934" xr:uid="{00000000-0005-0000-0000-000059840000}"/>
    <cellStyle name="Notiz 4 4 5 2" xfId="16935" xr:uid="{00000000-0005-0000-0000-00005A840000}"/>
    <cellStyle name="Notiz 4 4 5 2 2" xfId="16936" xr:uid="{00000000-0005-0000-0000-00005B840000}"/>
    <cellStyle name="Notiz 4 4 5 2 2 2" xfId="40942" xr:uid="{00000000-0005-0000-0000-00005C840000}"/>
    <cellStyle name="Notiz 4 4 5 2 3" xfId="30121" xr:uid="{00000000-0005-0000-0000-00005D840000}"/>
    <cellStyle name="Notiz 4 4 5 3" xfId="16937" xr:uid="{00000000-0005-0000-0000-00005E840000}"/>
    <cellStyle name="Notiz 4 4 5 3 2" xfId="35542" xr:uid="{00000000-0005-0000-0000-00005F840000}"/>
    <cellStyle name="Notiz 4 4 5 4" xfId="24720" xr:uid="{00000000-0005-0000-0000-000060840000}"/>
    <cellStyle name="Notiz 4 4 6" xfId="16938" xr:uid="{00000000-0005-0000-0000-000061840000}"/>
    <cellStyle name="Notiz 4 4 6 2" xfId="16939" xr:uid="{00000000-0005-0000-0000-000062840000}"/>
    <cellStyle name="Notiz 4 4 6 2 2" xfId="16940" xr:uid="{00000000-0005-0000-0000-000063840000}"/>
    <cellStyle name="Notiz 4 4 6 2 2 2" xfId="41616" xr:uid="{00000000-0005-0000-0000-000064840000}"/>
    <cellStyle name="Notiz 4 4 6 2 3" xfId="30795" xr:uid="{00000000-0005-0000-0000-000065840000}"/>
    <cellStyle name="Notiz 4 4 6 3" xfId="16941" xr:uid="{00000000-0005-0000-0000-000066840000}"/>
    <cellStyle name="Notiz 4 4 6 3 2" xfId="36216" xr:uid="{00000000-0005-0000-0000-000067840000}"/>
    <cellStyle name="Notiz 4 4 6 4" xfId="25394" xr:uid="{00000000-0005-0000-0000-000068840000}"/>
    <cellStyle name="Notiz 4 4 7" xfId="16942" xr:uid="{00000000-0005-0000-0000-000069840000}"/>
    <cellStyle name="Notiz 4 4 7 2" xfId="16943" xr:uid="{00000000-0005-0000-0000-00006A840000}"/>
    <cellStyle name="Notiz 4 4 7 2 2" xfId="16944" xr:uid="{00000000-0005-0000-0000-00006B840000}"/>
    <cellStyle name="Notiz 4 4 7 2 2 2" xfId="42290" xr:uid="{00000000-0005-0000-0000-00006C840000}"/>
    <cellStyle name="Notiz 4 4 7 2 3" xfId="31469" xr:uid="{00000000-0005-0000-0000-00006D840000}"/>
    <cellStyle name="Notiz 4 4 7 3" xfId="16945" xr:uid="{00000000-0005-0000-0000-00006E840000}"/>
    <cellStyle name="Notiz 4 4 7 3 2" xfId="36890" xr:uid="{00000000-0005-0000-0000-00006F840000}"/>
    <cellStyle name="Notiz 4 4 7 4" xfId="26068" xr:uid="{00000000-0005-0000-0000-000070840000}"/>
    <cellStyle name="Notiz 4 4 8" xfId="16946" xr:uid="{00000000-0005-0000-0000-000071840000}"/>
    <cellStyle name="Notiz 4 4 8 2" xfId="16947" xr:uid="{00000000-0005-0000-0000-000072840000}"/>
    <cellStyle name="Notiz 4 4 8 2 2" xfId="16948" xr:uid="{00000000-0005-0000-0000-000073840000}"/>
    <cellStyle name="Notiz 4 4 8 2 2 2" xfId="42983" xr:uid="{00000000-0005-0000-0000-000074840000}"/>
    <cellStyle name="Notiz 4 4 8 2 3" xfId="32162" xr:uid="{00000000-0005-0000-0000-000075840000}"/>
    <cellStyle name="Notiz 4 4 8 3" xfId="16949" xr:uid="{00000000-0005-0000-0000-000076840000}"/>
    <cellStyle name="Notiz 4 4 8 3 2" xfId="37582" xr:uid="{00000000-0005-0000-0000-000077840000}"/>
    <cellStyle name="Notiz 4 4 8 4" xfId="26761" xr:uid="{00000000-0005-0000-0000-000078840000}"/>
    <cellStyle name="Notiz 4 4 9" xfId="16950" xr:uid="{00000000-0005-0000-0000-000079840000}"/>
    <cellStyle name="Notiz 4 4 9 2" xfId="16951" xr:uid="{00000000-0005-0000-0000-00007A840000}"/>
    <cellStyle name="Notiz 4 4 9 2 2" xfId="38258" xr:uid="{00000000-0005-0000-0000-00007B840000}"/>
    <cellStyle name="Notiz 4 4 9 3" xfId="27437" xr:uid="{00000000-0005-0000-0000-00007C840000}"/>
    <cellStyle name="Notiz 4 5" xfId="16952" xr:uid="{00000000-0005-0000-0000-00007D840000}"/>
    <cellStyle name="Notiz 4 5 10" xfId="16953" xr:uid="{00000000-0005-0000-0000-00007E840000}"/>
    <cellStyle name="Notiz 4 5 10 2" xfId="32989" xr:uid="{00000000-0005-0000-0000-00007F840000}"/>
    <cellStyle name="Notiz 4 5 11" xfId="22167" xr:uid="{00000000-0005-0000-0000-000080840000}"/>
    <cellStyle name="Notiz 4 5 2" xfId="16954" xr:uid="{00000000-0005-0000-0000-000081840000}"/>
    <cellStyle name="Notiz 4 5 2 2" xfId="16955" xr:uid="{00000000-0005-0000-0000-000082840000}"/>
    <cellStyle name="Notiz 4 5 2 2 2" xfId="16956" xr:uid="{00000000-0005-0000-0000-000083840000}"/>
    <cellStyle name="Notiz 4 5 2 2 2 2" xfId="39067" xr:uid="{00000000-0005-0000-0000-000084840000}"/>
    <cellStyle name="Notiz 4 5 2 2 3" xfId="28246" xr:uid="{00000000-0005-0000-0000-000085840000}"/>
    <cellStyle name="Notiz 4 5 2 3" xfId="16957" xr:uid="{00000000-0005-0000-0000-000086840000}"/>
    <cellStyle name="Notiz 4 5 2 3 2" xfId="33667" xr:uid="{00000000-0005-0000-0000-000087840000}"/>
    <cellStyle name="Notiz 4 5 2 4" xfId="22845" xr:uid="{00000000-0005-0000-0000-000088840000}"/>
    <cellStyle name="Notiz 4 5 3" xfId="16958" xr:uid="{00000000-0005-0000-0000-000089840000}"/>
    <cellStyle name="Notiz 4 5 3 2" xfId="16959" xr:uid="{00000000-0005-0000-0000-00008A840000}"/>
    <cellStyle name="Notiz 4 5 3 2 2" xfId="16960" xr:uid="{00000000-0005-0000-0000-00008B840000}"/>
    <cellStyle name="Notiz 4 5 3 2 2 2" xfId="39725" xr:uid="{00000000-0005-0000-0000-00008C840000}"/>
    <cellStyle name="Notiz 4 5 3 2 3" xfId="28904" xr:uid="{00000000-0005-0000-0000-00008D840000}"/>
    <cellStyle name="Notiz 4 5 3 3" xfId="16961" xr:uid="{00000000-0005-0000-0000-00008E840000}"/>
    <cellStyle name="Notiz 4 5 3 3 2" xfId="34325" xr:uid="{00000000-0005-0000-0000-00008F840000}"/>
    <cellStyle name="Notiz 4 5 3 4" xfId="23503" xr:uid="{00000000-0005-0000-0000-000090840000}"/>
    <cellStyle name="Notiz 4 5 4" xfId="16962" xr:uid="{00000000-0005-0000-0000-000091840000}"/>
    <cellStyle name="Notiz 4 5 4 2" xfId="16963" xr:uid="{00000000-0005-0000-0000-000092840000}"/>
    <cellStyle name="Notiz 4 5 4 2 2" xfId="16964" xr:uid="{00000000-0005-0000-0000-000093840000}"/>
    <cellStyle name="Notiz 4 5 4 2 2 2" xfId="40399" xr:uid="{00000000-0005-0000-0000-000094840000}"/>
    <cellStyle name="Notiz 4 5 4 2 3" xfId="29578" xr:uid="{00000000-0005-0000-0000-000095840000}"/>
    <cellStyle name="Notiz 4 5 4 3" xfId="16965" xr:uid="{00000000-0005-0000-0000-000096840000}"/>
    <cellStyle name="Notiz 4 5 4 3 2" xfId="34999" xr:uid="{00000000-0005-0000-0000-000097840000}"/>
    <cellStyle name="Notiz 4 5 4 4" xfId="24177" xr:uid="{00000000-0005-0000-0000-000098840000}"/>
    <cellStyle name="Notiz 4 5 5" xfId="16966" xr:uid="{00000000-0005-0000-0000-000099840000}"/>
    <cellStyle name="Notiz 4 5 5 2" xfId="16967" xr:uid="{00000000-0005-0000-0000-00009A840000}"/>
    <cellStyle name="Notiz 4 5 5 2 2" xfId="16968" xr:uid="{00000000-0005-0000-0000-00009B840000}"/>
    <cellStyle name="Notiz 4 5 5 2 2 2" xfId="41073" xr:uid="{00000000-0005-0000-0000-00009C840000}"/>
    <cellStyle name="Notiz 4 5 5 2 3" xfId="30252" xr:uid="{00000000-0005-0000-0000-00009D840000}"/>
    <cellStyle name="Notiz 4 5 5 3" xfId="16969" xr:uid="{00000000-0005-0000-0000-00009E840000}"/>
    <cellStyle name="Notiz 4 5 5 3 2" xfId="35673" xr:uid="{00000000-0005-0000-0000-00009F840000}"/>
    <cellStyle name="Notiz 4 5 5 4" xfId="24851" xr:uid="{00000000-0005-0000-0000-0000A0840000}"/>
    <cellStyle name="Notiz 4 5 6" xfId="16970" xr:uid="{00000000-0005-0000-0000-0000A1840000}"/>
    <cellStyle name="Notiz 4 5 6 2" xfId="16971" xr:uid="{00000000-0005-0000-0000-0000A2840000}"/>
    <cellStyle name="Notiz 4 5 6 2 2" xfId="16972" xr:uid="{00000000-0005-0000-0000-0000A3840000}"/>
    <cellStyle name="Notiz 4 5 6 2 2 2" xfId="41747" xr:uid="{00000000-0005-0000-0000-0000A4840000}"/>
    <cellStyle name="Notiz 4 5 6 2 3" xfId="30926" xr:uid="{00000000-0005-0000-0000-0000A5840000}"/>
    <cellStyle name="Notiz 4 5 6 3" xfId="16973" xr:uid="{00000000-0005-0000-0000-0000A6840000}"/>
    <cellStyle name="Notiz 4 5 6 3 2" xfId="36347" xr:uid="{00000000-0005-0000-0000-0000A7840000}"/>
    <cellStyle name="Notiz 4 5 6 4" xfId="25525" xr:uid="{00000000-0005-0000-0000-0000A8840000}"/>
    <cellStyle name="Notiz 4 5 7" xfId="16974" xr:uid="{00000000-0005-0000-0000-0000A9840000}"/>
    <cellStyle name="Notiz 4 5 7 2" xfId="16975" xr:uid="{00000000-0005-0000-0000-0000AA840000}"/>
    <cellStyle name="Notiz 4 5 7 2 2" xfId="16976" xr:uid="{00000000-0005-0000-0000-0000AB840000}"/>
    <cellStyle name="Notiz 4 5 7 2 2 2" xfId="42421" xr:uid="{00000000-0005-0000-0000-0000AC840000}"/>
    <cellStyle name="Notiz 4 5 7 2 3" xfId="31600" xr:uid="{00000000-0005-0000-0000-0000AD840000}"/>
    <cellStyle name="Notiz 4 5 7 3" xfId="16977" xr:uid="{00000000-0005-0000-0000-0000AE840000}"/>
    <cellStyle name="Notiz 4 5 7 3 2" xfId="37021" xr:uid="{00000000-0005-0000-0000-0000AF840000}"/>
    <cellStyle name="Notiz 4 5 7 4" xfId="26199" xr:uid="{00000000-0005-0000-0000-0000B0840000}"/>
    <cellStyle name="Notiz 4 5 8" xfId="16978" xr:uid="{00000000-0005-0000-0000-0000B1840000}"/>
    <cellStyle name="Notiz 4 5 8 2" xfId="16979" xr:uid="{00000000-0005-0000-0000-0000B2840000}"/>
    <cellStyle name="Notiz 4 5 8 2 2" xfId="16980" xr:uid="{00000000-0005-0000-0000-0000B3840000}"/>
    <cellStyle name="Notiz 4 5 8 2 2 2" xfId="43114" xr:uid="{00000000-0005-0000-0000-0000B4840000}"/>
    <cellStyle name="Notiz 4 5 8 2 3" xfId="32293" xr:uid="{00000000-0005-0000-0000-0000B5840000}"/>
    <cellStyle name="Notiz 4 5 8 3" xfId="16981" xr:uid="{00000000-0005-0000-0000-0000B6840000}"/>
    <cellStyle name="Notiz 4 5 8 3 2" xfId="37713" xr:uid="{00000000-0005-0000-0000-0000B7840000}"/>
    <cellStyle name="Notiz 4 5 8 4" xfId="26892" xr:uid="{00000000-0005-0000-0000-0000B8840000}"/>
    <cellStyle name="Notiz 4 5 9" xfId="16982" xr:uid="{00000000-0005-0000-0000-0000B9840000}"/>
    <cellStyle name="Notiz 4 5 9 2" xfId="16983" xr:uid="{00000000-0005-0000-0000-0000BA840000}"/>
    <cellStyle name="Notiz 4 5 9 2 2" xfId="38389" xr:uid="{00000000-0005-0000-0000-0000BB840000}"/>
    <cellStyle name="Notiz 4 5 9 3" xfId="27568" xr:uid="{00000000-0005-0000-0000-0000BC840000}"/>
    <cellStyle name="Notiz 4 6" xfId="16984" xr:uid="{00000000-0005-0000-0000-0000BD840000}"/>
    <cellStyle name="Notiz 4 6 2" xfId="16985" xr:uid="{00000000-0005-0000-0000-0000BE840000}"/>
    <cellStyle name="Notiz 4 6 2 2" xfId="16986" xr:uid="{00000000-0005-0000-0000-0000BF840000}"/>
    <cellStyle name="Notiz 4 6 2 2 2" xfId="38672" xr:uid="{00000000-0005-0000-0000-0000C0840000}"/>
    <cellStyle name="Notiz 4 6 2 3" xfId="27851" xr:uid="{00000000-0005-0000-0000-0000C1840000}"/>
    <cellStyle name="Notiz 4 6 3" xfId="16987" xr:uid="{00000000-0005-0000-0000-0000C2840000}"/>
    <cellStyle name="Notiz 4 6 3 2" xfId="33272" xr:uid="{00000000-0005-0000-0000-0000C3840000}"/>
    <cellStyle name="Notiz 4 6 4" xfId="22450" xr:uid="{00000000-0005-0000-0000-0000C4840000}"/>
    <cellStyle name="Notiz 4 7" xfId="16988" xr:uid="{00000000-0005-0000-0000-0000C5840000}"/>
    <cellStyle name="Notiz 4 7 2" xfId="16989" xr:uid="{00000000-0005-0000-0000-0000C6840000}"/>
    <cellStyle name="Notiz 4 7 2 2" xfId="16990" xr:uid="{00000000-0005-0000-0000-0000C7840000}"/>
    <cellStyle name="Notiz 4 7 2 2 2" xfId="39330" xr:uid="{00000000-0005-0000-0000-0000C8840000}"/>
    <cellStyle name="Notiz 4 7 2 3" xfId="28509" xr:uid="{00000000-0005-0000-0000-0000C9840000}"/>
    <cellStyle name="Notiz 4 7 3" xfId="16991" xr:uid="{00000000-0005-0000-0000-0000CA840000}"/>
    <cellStyle name="Notiz 4 7 3 2" xfId="33930" xr:uid="{00000000-0005-0000-0000-0000CB840000}"/>
    <cellStyle name="Notiz 4 7 4" xfId="23108" xr:uid="{00000000-0005-0000-0000-0000CC840000}"/>
    <cellStyle name="Notiz 4 8" xfId="16992" xr:uid="{00000000-0005-0000-0000-0000CD840000}"/>
    <cellStyle name="Notiz 4 8 2" xfId="16993" xr:uid="{00000000-0005-0000-0000-0000CE840000}"/>
    <cellStyle name="Notiz 4 8 2 2" xfId="16994" xr:uid="{00000000-0005-0000-0000-0000CF840000}"/>
    <cellStyle name="Notiz 4 8 2 2 2" xfId="40006" xr:uid="{00000000-0005-0000-0000-0000D0840000}"/>
    <cellStyle name="Notiz 4 8 2 3" xfId="29185" xr:uid="{00000000-0005-0000-0000-0000D1840000}"/>
    <cellStyle name="Notiz 4 8 3" xfId="16995" xr:uid="{00000000-0005-0000-0000-0000D2840000}"/>
    <cellStyle name="Notiz 4 8 3 2" xfId="34606" xr:uid="{00000000-0005-0000-0000-0000D3840000}"/>
    <cellStyle name="Notiz 4 8 4" xfId="23784" xr:uid="{00000000-0005-0000-0000-0000D4840000}"/>
    <cellStyle name="Notiz 4 9" xfId="16996" xr:uid="{00000000-0005-0000-0000-0000D5840000}"/>
    <cellStyle name="Notiz 4 9 2" xfId="16997" xr:uid="{00000000-0005-0000-0000-0000D6840000}"/>
    <cellStyle name="Notiz 4 9 2 2" xfId="16998" xr:uid="{00000000-0005-0000-0000-0000D7840000}"/>
    <cellStyle name="Notiz 4 9 2 2 2" xfId="40678" xr:uid="{00000000-0005-0000-0000-0000D8840000}"/>
    <cellStyle name="Notiz 4 9 2 3" xfId="29857" xr:uid="{00000000-0005-0000-0000-0000D9840000}"/>
    <cellStyle name="Notiz 4 9 3" xfId="16999" xr:uid="{00000000-0005-0000-0000-0000DA840000}"/>
    <cellStyle name="Notiz 4 9 3 2" xfId="35278" xr:uid="{00000000-0005-0000-0000-0000DB840000}"/>
    <cellStyle name="Notiz 4 9 4" xfId="24456" xr:uid="{00000000-0005-0000-0000-0000DC840000}"/>
    <cellStyle name="Notiz 5" xfId="17000" xr:uid="{00000000-0005-0000-0000-0000DD840000}"/>
    <cellStyle name="Notiz 5 2" xfId="17001" xr:uid="{00000000-0005-0000-0000-0000DE840000}"/>
    <cellStyle name="Notiz 5 2 2" xfId="43364" xr:uid="{00000000-0005-0000-0000-0000DF840000}"/>
    <cellStyle name="Notiz 5 3" xfId="32544" xr:uid="{00000000-0005-0000-0000-0000E0840000}"/>
    <cellStyle name="Notiz 6" xfId="17002" xr:uid="{00000000-0005-0000-0000-0000E1840000}"/>
    <cellStyle name="Notiz 6 2" xfId="32560" xr:uid="{00000000-0005-0000-0000-0000E2840000}"/>
    <cellStyle name="Notiz 7" xfId="17003" xr:uid="{00000000-0005-0000-0000-0000E3840000}"/>
    <cellStyle name="Output" xfId="21721" builtinId="21" customBuiltin="1"/>
    <cellStyle name="Prozent 2" xfId="43384" xr:uid="{00000000-0005-0000-0000-0000E5840000}"/>
    <cellStyle name="Prozent 2 2" xfId="43385" xr:uid="{00000000-0005-0000-0000-0000E6840000}"/>
    <cellStyle name="Standaard 2" xfId="17004" xr:uid="{00000000-0005-0000-0000-0000E7840000}"/>
    <cellStyle name="Standaard 2 2" xfId="17005" xr:uid="{00000000-0005-0000-0000-0000E8840000}"/>
    <cellStyle name="Standaard 2 2 2" xfId="17006" xr:uid="{00000000-0005-0000-0000-0000E9840000}"/>
    <cellStyle name="Standaard 2 2 2 2" xfId="32559" xr:uid="{00000000-0005-0000-0000-0000EA840000}"/>
    <cellStyle name="Standaard 2 2 3" xfId="32543" xr:uid="{00000000-0005-0000-0000-0000EB840000}"/>
    <cellStyle name="Standaard 3" xfId="17007" xr:uid="{00000000-0005-0000-0000-0000EC840000}"/>
    <cellStyle name="Standaard 3 2" xfId="43379" xr:uid="{00000000-0005-0000-0000-0000ED840000}"/>
    <cellStyle name="Standard 10" xfId="17008" xr:uid="{00000000-0005-0000-0000-0000EE840000}"/>
    <cellStyle name="Standard 10 10" xfId="17009" xr:uid="{00000000-0005-0000-0000-0000EF840000}"/>
    <cellStyle name="Standard 10 10 2" xfId="17010" xr:uid="{00000000-0005-0000-0000-0000F0840000}"/>
    <cellStyle name="Standard 10 10 2 2" xfId="17011" xr:uid="{00000000-0005-0000-0000-0000F1840000}"/>
    <cellStyle name="Standard 10 10 2 2 2" xfId="40710" xr:uid="{00000000-0005-0000-0000-0000F2840000}"/>
    <cellStyle name="Standard 10 10 2 3" xfId="29889" xr:uid="{00000000-0005-0000-0000-0000F3840000}"/>
    <cellStyle name="Standard 10 10 3" xfId="17012" xr:uid="{00000000-0005-0000-0000-0000F4840000}"/>
    <cellStyle name="Standard 10 10 3 2" xfId="35310" xr:uid="{00000000-0005-0000-0000-0000F5840000}"/>
    <cellStyle name="Standard 10 10 4" xfId="24488" xr:uid="{00000000-0005-0000-0000-0000F6840000}"/>
    <cellStyle name="Standard 10 11" xfId="17013" xr:uid="{00000000-0005-0000-0000-0000F7840000}"/>
    <cellStyle name="Standard 10 11 2" xfId="17014" xr:uid="{00000000-0005-0000-0000-0000F8840000}"/>
    <cellStyle name="Standard 10 11 2 2" xfId="17015" xr:uid="{00000000-0005-0000-0000-0000F9840000}"/>
    <cellStyle name="Standard 10 11 2 2 2" xfId="41384" xr:uid="{00000000-0005-0000-0000-0000FA840000}"/>
    <cellStyle name="Standard 10 11 2 3" xfId="30563" xr:uid="{00000000-0005-0000-0000-0000FB840000}"/>
    <cellStyle name="Standard 10 11 3" xfId="17016" xr:uid="{00000000-0005-0000-0000-0000FC840000}"/>
    <cellStyle name="Standard 10 11 3 2" xfId="35984" xr:uid="{00000000-0005-0000-0000-0000FD840000}"/>
    <cellStyle name="Standard 10 11 4" xfId="25162" xr:uid="{00000000-0005-0000-0000-0000FE840000}"/>
    <cellStyle name="Standard 10 12" xfId="17017" xr:uid="{00000000-0005-0000-0000-0000FF840000}"/>
    <cellStyle name="Standard 10 12 2" xfId="17018" xr:uid="{00000000-0005-0000-0000-000000850000}"/>
    <cellStyle name="Standard 10 12 2 2" xfId="17019" xr:uid="{00000000-0005-0000-0000-000001850000}"/>
    <cellStyle name="Standard 10 12 2 2 2" xfId="42058" xr:uid="{00000000-0005-0000-0000-000002850000}"/>
    <cellStyle name="Standard 10 12 2 3" xfId="31237" xr:uid="{00000000-0005-0000-0000-000003850000}"/>
    <cellStyle name="Standard 10 12 3" xfId="17020" xr:uid="{00000000-0005-0000-0000-000004850000}"/>
    <cellStyle name="Standard 10 12 3 2" xfId="36658" xr:uid="{00000000-0005-0000-0000-000005850000}"/>
    <cellStyle name="Standard 10 12 4" xfId="25836" xr:uid="{00000000-0005-0000-0000-000006850000}"/>
    <cellStyle name="Standard 10 13" xfId="17021" xr:uid="{00000000-0005-0000-0000-000007850000}"/>
    <cellStyle name="Standard 10 13 2" xfId="17022" xr:uid="{00000000-0005-0000-0000-000008850000}"/>
    <cellStyle name="Standard 10 13 2 2" xfId="17023" xr:uid="{00000000-0005-0000-0000-000009850000}"/>
    <cellStyle name="Standard 10 13 2 2 2" xfId="42678" xr:uid="{00000000-0005-0000-0000-00000A850000}"/>
    <cellStyle name="Standard 10 13 2 3" xfId="31857" xr:uid="{00000000-0005-0000-0000-00000B850000}"/>
    <cellStyle name="Standard 10 13 3" xfId="17024" xr:uid="{00000000-0005-0000-0000-00000C850000}"/>
    <cellStyle name="Standard 10 13 3 2" xfId="17025" xr:uid="{00000000-0005-0000-0000-00000D850000}"/>
    <cellStyle name="Standard 10 13 3 2 2" xfId="43377" xr:uid="{00000000-0005-0000-0000-00000E850000}"/>
    <cellStyle name="Standard 10 13 3 3" xfId="32557" xr:uid="{00000000-0005-0000-0000-00000F850000}"/>
    <cellStyle name="Standard 10 13 4" xfId="17026" xr:uid="{00000000-0005-0000-0000-000010850000}"/>
    <cellStyle name="Standard 10 13 4 2" xfId="32573" xr:uid="{00000000-0005-0000-0000-000011850000}"/>
    <cellStyle name="Standard 10 13 5" xfId="26456" xr:uid="{00000000-0005-0000-0000-000012850000}"/>
    <cellStyle name="Standard 10 14" xfId="17027" xr:uid="{00000000-0005-0000-0000-000013850000}"/>
    <cellStyle name="Standard 10 14 2" xfId="17028" xr:uid="{00000000-0005-0000-0000-000014850000}"/>
    <cellStyle name="Standard 10 14 2 2" xfId="17029" xr:uid="{00000000-0005-0000-0000-000015850000}"/>
    <cellStyle name="Standard 10 14 2 2 2" xfId="42751" xr:uid="{00000000-0005-0000-0000-000016850000}"/>
    <cellStyle name="Standard 10 14 2 3" xfId="31930" xr:uid="{00000000-0005-0000-0000-000017850000}"/>
    <cellStyle name="Standard 10 14 3" xfId="17030" xr:uid="{00000000-0005-0000-0000-000018850000}"/>
    <cellStyle name="Standard 10 14 3 2" xfId="37350" xr:uid="{00000000-0005-0000-0000-000019850000}"/>
    <cellStyle name="Standard 10 14 4" xfId="26529" xr:uid="{00000000-0005-0000-0000-00001A850000}"/>
    <cellStyle name="Standard 10 15" xfId="17031" xr:uid="{00000000-0005-0000-0000-00001B850000}"/>
    <cellStyle name="Standard 10 15 2" xfId="17032" xr:uid="{00000000-0005-0000-0000-00001C850000}"/>
    <cellStyle name="Standard 10 15 2 2" xfId="38026" xr:uid="{00000000-0005-0000-0000-00001D850000}"/>
    <cellStyle name="Standard 10 15 3" xfId="27205" xr:uid="{00000000-0005-0000-0000-00001E850000}"/>
    <cellStyle name="Standard 10 16" xfId="17033" xr:uid="{00000000-0005-0000-0000-00001F850000}"/>
    <cellStyle name="Standard 10 16 2" xfId="32626" xr:uid="{00000000-0005-0000-0000-000020850000}"/>
    <cellStyle name="Standard 10 17" xfId="21804" xr:uid="{00000000-0005-0000-0000-000021850000}"/>
    <cellStyle name="Standard 10 2" xfId="17034" xr:uid="{00000000-0005-0000-0000-000022850000}"/>
    <cellStyle name="Standard 10 2 10" xfId="17035" xr:uid="{00000000-0005-0000-0000-000023850000}"/>
    <cellStyle name="Standard 10 2 10 2" xfId="17036" xr:uid="{00000000-0005-0000-0000-000024850000}"/>
    <cellStyle name="Standard 10 2 10 2 2" xfId="17037" xr:uid="{00000000-0005-0000-0000-000025850000}"/>
    <cellStyle name="Standard 10 2 10 2 2 2" xfId="42123" xr:uid="{00000000-0005-0000-0000-000026850000}"/>
    <cellStyle name="Standard 10 2 10 2 3" xfId="31302" xr:uid="{00000000-0005-0000-0000-000027850000}"/>
    <cellStyle name="Standard 10 2 10 3" xfId="17038" xr:uid="{00000000-0005-0000-0000-000028850000}"/>
    <cellStyle name="Standard 10 2 10 3 2" xfId="36723" xr:uid="{00000000-0005-0000-0000-000029850000}"/>
    <cellStyle name="Standard 10 2 10 4" xfId="25901" xr:uid="{00000000-0005-0000-0000-00002A850000}"/>
    <cellStyle name="Standard 10 2 11" xfId="17039" xr:uid="{00000000-0005-0000-0000-00002B850000}"/>
    <cellStyle name="Standard 10 2 11 2" xfId="17040" xr:uid="{00000000-0005-0000-0000-00002C850000}"/>
    <cellStyle name="Standard 10 2 11 2 2" xfId="17041" xr:uid="{00000000-0005-0000-0000-00002D850000}"/>
    <cellStyle name="Standard 10 2 11 2 2 2" xfId="42816" xr:uid="{00000000-0005-0000-0000-00002E850000}"/>
    <cellStyle name="Standard 10 2 11 2 3" xfId="31995" xr:uid="{00000000-0005-0000-0000-00002F850000}"/>
    <cellStyle name="Standard 10 2 11 3" xfId="17042" xr:uid="{00000000-0005-0000-0000-000030850000}"/>
    <cellStyle name="Standard 10 2 11 3 2" xfId="37415" xr:uid="{00000000-0005-0000-0000-000031850000}"/>
    <cellStyle name="Standard 10 2 11 4" xfId="26594" xr:uid="{00000000-0005-0000-0000-000032850000}"/>
    <cellStyle name="Standard 10 2 12" xfId="17043" xr:uid="{00000000-0005-0000-0000-000033850000}"/>
    <cellStyle name="Standard 10 2 12 2" xfId="17044" xr:uid="{00000000-0005-0000-0000-000034850000}"/>
    <cellStyle name="Standard 10 2 12 2 2" xfId="38091" xr:uid="{00000000-0005-0000-0000-000035850000}"/>
    <cellStyle name="Standard 10 2 12 3" xfId="27270" xr:uid="{00000000-0005-0000-0000-000036850000}"/>
    <cellStyle name="Standard 10 2 13" xfId="17045" xr:uid="{00000000-0005-0000-0000-000037850000}"/>
    <cellStyle name="Standard 10 2 13 2" xfId="32691" xr:uid="{00000000-0005-0000-0000-000038850000}"/>
    <cellStyle name="Standard 10 2 14" xfId="21869" xr:uid="{00000000-0005-0000-0000-000039850000}"/>
    <cellStyle name="Standard 10 2 2" xfId="17046" xr:uid="{00000000-0005-0000-0000-00003A850000}"/>
    <cellStyle name="Standard 10 2 2 10" xfId="17047" xr:uid="{00000000-0005-0000-0000-00003B850000}"/>
    <cellStyle name="Standard 10 2 2 10 2" xfId="17048" xr:uid="{00000000-0005-0000-0000-00003C850000}"/>
    <cellStyle name="Standard 10 2 2 10 2 2" xfId="38223" xr:uid="{00000000-0005-0000-0000-00003D850000}"/>
    <cellStyle name="Standard 10 2 2 10 3" xfId="27402" xr:uid="{00000000-0005-0000-0000-00003E850000}"/>
    <cellStyle name="Standard 10 2 2 11" xfId="17049" xr:uid="{00000000-0005-0000-0000-00003F850000}"/>
    <cellStyle name="Standard 10 2 2 11 2" xfId="32823" xr:uid="{00000000-0005-0000-0000-000040850000}"/>
    <cellStyle name="Standard 10 2 2 12" xfId="22001" xr:uid="{00000000-0005-0000-0000-000041850000}"/>
    <cellStyle name="Standard 10 2 2 2" xfId="17050" xr:uid="{00000000-0005-0000-0000-000042850000}"/>
    <cellStyle name="Standard 10 2 2 2 10" xfId="17051" xr:uid="{00000000-0005-0000-0000-000043850000}"/>
    <cellStyle name="Standard 10 2 2 2 10 2" xfId="33218" xr:uid="{00000000-0005-0000-0000-000044850000}"/>
    <cellStyle name="Standard 10 2 2 2 11" xfId="22396" xr:uid="{00000000-0005-0000-0000-000045850000}"/>
    <cellStyle name="Standard 10 2 2 2 2" xfId="17052" xr:uid="{00000000-0005-0000-0000-000046850000}"/>
    <cellStyle name="Standard 10 2 2 2 2 2" xfId="17053" xr:uid="{00000000-0005-0000-0000-000047850000}"/>
    <cellStyle name="Standard 10 2 2 2 2 2 2" xfId="17054" xr:uid="{00000000-0005-0000-0000-000048850000}"/>
    <cellStyle name="Standard 10 2 2 2 2 2 2 2" xfId="39296" xr:uid="{00000000-0005-0000-0000-000049850000}"/>
    <cellStyle name="Standard 10 2 2 2 2 2 3" xfId="28475" xr:uid="{00000000-0005-0000-0000-00004A850000}"/>
    <cellStyle name="Standard 10 2 2 2 2 3" xfId="17055" xr:uid="{00000000-0005-0000-0000-00004B850000}"/>
    <cellStyle name="Standard 10 2 2 2 2 3 2" xfId="33896" xr:uid="{00000000-0005-0000-0000-00004C850000}"/>
    <cellStyle name="Standard 10 2 2 2 2 4" xfId="23074" xr:uid="{00000000-0005-0000-0000-00004D850000}"/>
    <cellStyle name="Standard 10 2 2 2 3" xfId="17056" xr:uid="{00000000-0005-0000-0000-00004E850000}"/>
    <cellStyle name="Standard 10 2 2 2 3 2" xfId="17057" xr:uid="{00000000-0005-0000-0000-00004F850000}"/>
    <cellStyle name="Standard 10 2 2 2 3 2 2" xfId="17058" xr:uid="{00000000-0005-0000-0000-000050850000}"/>
    <cellStyle name="Standard 10 2 2 2 3 2 2 2" xfId="39954" xr:uid="{00000000-0005-0000-0000-000051850000}"/>
    <cellStyle name="Standard 10 2 2 2 3 2 3" xfId="29133" xr:uid="{00000000-0005-0000-0000-000052850000}"/>
    <cellStyle name="Standard 10 2 2 2 3 3" xfId="17059" xr:uid="{00000000-0005-0000-0000-000053850000}"/>
    <cellStyle name="Standard 10 2 2 2 3 3 2" xfId="34554" xr:uid="{00000000-0005-0000-0000-000054850000}"/>
    <cellStyle name="Standard 10 2 2 2 3 4" xfId="23732" xr:uid="{00000000-0005-0000-0000-000055850000}"/>
    <cellStyle name="Standard 10 2 2 2 4" xfId="17060" xr:uid="{00000000-0005-0000-0000-000056850000}"/>
    <cellStyle name="Standard 10 2 2 2 4 2" xfId="17061" xr:uid="{00000000-0005-0000-0000-000057850000}"/>
    <cellStyle name="Standard 10 2 2 2 4 2 2" xfId="17062" xr:uid="{00000000-0005-0000-0000-000058850000}"/>
    <cellStyle name="Standard 10 2 2 2 4 2 2 2" xfId="40628" xr:uid="{00000000-0005-0000-0000-000059850000}"/>
    <cellStyle name="Standard 10 2 2 2 4 2 3" xfId="29807" xr:uid="{00000000-0005-0000-0000-00005A850000}"/>
    <cellStyle name="Standard 10 2 2 2 4 3" xfId="17063" xr:uid="{00000000-0005-0000-0000-00005B850000}"/>
    <cellStyle name="Standard 10 2 2 2 4 3 2" xfId="35228" xr:uid="{00000000-0005-0000-0000-00005C850000}"/>
    <cellStyle name="Standard 10 2 2 2 4 4" xfId="24406" xr:uid="{00000000-0005-0000-0000-00005D850000}"/>
    <cellStyle name="Standard 10 2 2 2 5" xfId="17064" xr:uid="{00000000-0005-0000-0000-00005E850000}"/>
    <cellStyle name="Standard 10 2 2 2 5 2" xfId="17065" xr:uid="{00000000-0005-0000-0000-00005F850000}"/>
    <cellStyle name="Standard 10 2 2 2 5 2 2" xfId="17066" xr:uid="{00000000-0005-0000-0000-000060850000}"/>
    <cellStyle name="Standard 10 2 2 2 5 2 2 2" xfId="41302" xr:uid="{00000000-0005-0000-0000-000061850000}"/>
    <cellStyle name="Standard 10 2 2 2 5 2 3" xfId="30481" xr:uid="{00000000-0005-0000-0000-000062850000}"/>
    <cellStyle name="Standard 10 2 2 2 5 3" xfId="17067" xr:uid="{00000000-0005-0000-0000-000063850000}"/>
    <cellStyle name="Standard 10 2 2 2 5 3 2" xfId="35902" xr:uid="{00000000-0005-0000-0000-000064850000}"/>
    <cellStyle name="Standard 10 2 2 2 5 4" xfId="25080" xr:uid="{00000000-0005-0000-0000-000065850000}"/>
    <cellStyle name="Standard 10 2 2 2 6" xfId="17068" xr:uid="{00000000-0005-0000-0000-000066850000}"/>
    <cellStyle name="Standard 10 2 2 2 6 2" xfId="17069" xr:uid="{00000000-0005-0000-0000-000067850000}"/>
    <cellStyle name="Standard 10 2 2 2 6 2 2" xfId="17070" xr:uid="{00000000-0005-0000-0000-000068850000}"/>
    <cellStyle name="Standard 10 2 2 2 6 2 2 2" xfId="41976" xr:uid="{00000000-0005-0000-0000-000069850000}"/>
    <cellStyle name="Standard 10 2 2 2 6 2 3" xfId="31155" xr:uid="{00000000-0005-0000-0000-00006A850000}"/>
    <cellStyle name="Standard 10 2 2 2 6 3" xfId="17071" xr:uid="{00000000-0005-0000-0000-00006B850000}"/>
    <cellStyle name="Standard 10 2 2 2 6 3 2" xfId="36576" xr:uid="{00000000-0005-0000-0000-00006C850000}"/>
    <cellStyle name="Standard 10 2 2 2 6 4" xfId="25754" xr:uid="{00000000-0005-0000-0000-00006D850000}"/>
    <cellStyle name="Standard 10 2 2 2 7" xfId="17072" xr:uid="{00000000-0005-0000-0000-00006E850000}"/>
    <cellStyle name="Standard 10 2 2 2 7 2" xfId="17073" xr:uid="{00000000-0005-0000-0000-00006F850000}"/>
    <cellStyle name="Standard 10 2 2 2 7 2 2" xfId="17074" xr:uid="{00000000-0005-0000-0000-000070850000}"/>
    <cellStyle name="Standard 10 2 2 2 7 2 2 2" xfId="42650" xr:uid="{00000000-0005-0000-0000-000071850000}"/>
    <cellStyle name="Standard 10 2 2 2 7 2 3" xfId="31829" xr:uid="{00000000-0005-0000-0000-000072850000}"/>
    <cellStyle name="Standard 10 2 2 2 7 3" xfId="17075" xr:uid="{00000000-0005-0000-0000-000073850000}"/>
    <cellStyle name="Standard 10 2 2 2 7 3 2" xfId="37250" xr:uid="{00000000-0005-0000-0000-000074850000}"/>
    <cellStyle name="Standard 10 2 2 2 7 4" xfId="26428" xr:uid="{00000000-0005-0000-0000-000075850000}"/>
    <cellStyle name="Standard 10 2 2 2 8" xfId="17076" xr:uid="{00000000-0005-0000-0000-000076850000}"/>
    <cellStyle name="Standard 10 2 2 2 8 2" xfId="17077" xr:uid="{00000000-0005-0000-0000-000077850000}"/>
    <cellStyle name="Standard 10 2 2 2 8 2 2" xfId="17078" xr:uid="{00000000-0005-0000-0000-000078850000}"/>
    <cellStyle name="Standard 10 2 2 2 8 2 2 2" xfId="43343" xr:uid="{00000000-0005-0000-0000-000079850000}"/>
    <cellStyle name="Standard 10 2 2 2 8 2 3" xfId="32522" xr:uid="{00000000-0005-0000-0000-00007A850000}"/>
    <cellStyle name="Standard 10 2 2 2 8 3" xfId="17079" xr:uid="{00000000-0005-0000-0000-00007B850000}"/>
    <cellStyle name="Standard 10 2 2 2 8 3 2" xfId="37942" xr:uid="{00000000-0005-0000-0000-00007C850000}"/>
    <cellStyle name="Standard 10 2 2 2 8 4" xfId="27121" xr:uid="{00000000-0005-0000-0000-00007D850000}"/>
    <cellStyle name="Standard 10 2 2 2 9" xfId="17080" xr:uid="{00000000-0005-0000-0000-00007E850000}"/>
    <cellStyle name="Standard 10 2 2 2 9 2" xfId="17081" xr:uid="{00000000-0005-0000-0000-00007F850000}"/>
    <cellStyle name="Standard 10 2 2 2 9 2 2" xfId="38618" xr:uid="{00000000-0005-0000-0000-000080850000}"/>
    <cellStyle name="Standard 10 2 2 2 9 3" xfId="27797" xr:uid="{00000000-0005-0000-0000-000081850000}"/>
    <cellStyle name="Standard 10 2 2 3" xfId="17082" xr:uid="{00000000-0005-0000-0000-000082850000}"/>
    <cellStyle name="Standard 10 2 2 3 2" xfId="17083" xr:uid="{00000000-0005-0000-0000-000083850000}"/>
    <cellStyle name="Standard 10 2 2 3 2 2" xfId="17084" xr:uid="{00000000-0005-0000-0000-000084850000}"/>
    <cellStyle name="Standard 10 2 2 3 2 2 2" xfId="38901" xr:uid="{00000000-0005-0000-0000-000085850000}"/>
    <cellStyle name="Standard 10 2 2 3 2 3" xfId="28080" xr:uid="{00000000-0005-0000-0000-000086850000}"/>
    <cellStyle name="Standard 10 2 2 3 3" xfId="17085" xr:uid="{00000000-0005-0000-0000-000087850000}"/>
    <cellStyle name="Standard 10 2 2 3 3 2" xfId="33501" xr:uid="{00000000-0005-0000-0000-000088850000}"/>
    <cellStyle name="Standard 10 2 2 3 4" xfId="22679" xr:uid="{00000000-0005-0000-0000-000089850000}"/>
    <cellStyle name="Standard 10 2 2 4" xfId="17086" xr:uid="{00000000-0005-0000-0000-00008A850000}"/>
    <cellStyle name="Standard 10 2 2 4 2" xfId="17087" xr:uid="{00000000-0005-0000-0000-00008B850000}"/>
    <cellStyle name="Standard 10 2 2 4 2 2" xfId="17088" xr:uid="{00000000-0005-0000-0000-00008C850000}"/>
    <cellStyle name="Standard 10 2 2 4 2 2 2" xfId="39559" xr:uid="{00000000-0005-0000-0000-00008D850000}"/>
    <cellStyle name="Standard 10 2 2 4 2 3" xfId="28738" xr:uid="{00000000-0005-0000-0000-00008E850000}"/>
    <cellStyle name="Standard 10 2 2 4 3" xfId="17089" xr:uid="{00000000-0005-0000-0000-00008F850000}"/>
    <cellStyle name="Standard 10 2 2 4 3 2" xfId="34159" xr:uid="{00000000-0005-0000-0000-000090850000}"/>
    <cellStyle name="Standard 10 2 2 4 4" xfId="23337" xr:uid="{00000000-0005-0000-0000-000091850000}"/>
    <cellStyle name="Standard 10 2 2 5" xfId="17090" xr:uid="{00000000-0005-0000-0000-000092850000}"/>
    <cellStyle name="Standard 10 2 2 5 2" xfId="17091" xr:uid="{00000000-0005-0000-0000-000093850000}"/>
    <cellStyle name="Standard 10 2 2 5 2 2" xfId="17092" xr:uid="{00000000-0005-0000-0000-000094850000}"/>
    <cellStyle name="Standard 10 2 2 5 2 2 2" xfId="40233" xr:uid="{00000000-0005-0000-0000-000095850000}"/>
    <cellStyle name="Standard 10 2 2 5 2 3" xfId="29412" xr:uid="{00000000-0005-0000-0000-000096850000}"/>
    <cellStyle name="Standard 10 2 2 5 3" xfId="17093" xr:uid="{00000000-0005-0000-0000-000097850000}"/>
    <cellStyle name="Standard 10 2 2 5 3 2" xfId="34833" xr:uid="{00000000-0005-0000-0000-000098850000}"/>
    <cellStyle name="Standard 10 2 2 5 4" xfId="24011" xr:uid="{00000000-0005-0000-0000-000099850000}"/>
    <cellStyle name="Standard 10 2 2 6" xfId="17094" xr:uid="{00000000-0005-0000-0000-00009A850000}"/>
    <cellStyle name="Standard 10 2 2 6 2" xfId="17095" xr:uid="{00000000-0005-0000-0000-00009B850000}"/>
    <cellStyle name="Standard 10 2 2 6 2 2" xfId="17096" xr:uid="{00000000-0005-0000-0000-00009C850000}"/>
    <cellStyle name="Standard 10 2 2 6 2 2 2" xfId="40907" xr:uid="{00000000-0005-0000-0000-00009D850000}"/>
    <cellStyle name="Standard 10 2 2 6 2 3" xfId="30086" xr:uid="{00000000-0005-0000-0000-00009E850000}"/>
    <cellStyle name="Standard 10 2 2 6 3" xfId="17097" xr:uid="{00000000-0005-0000-0000-00009F850000}"/>
    <cellStyle name="Standard 10 2 2 6 3 2" xfId="35507" xr:uid="{00000000-0005-0000-0000-0000A0850000}"/>
    <cellStyle name="Standard 10 2 2 6 4" xfId="24685" xr:uid="{00000000-0005-0000-0000-0000A1850000}"/>
    <cellStyle name="Standard 10 2 2 7" xfId="17098" xr:uid="{00000000-0005-0000-0000-0000A2850000}"/>
    <cellStyle name="Standard 10 2 2 7 2" xfId="17099" xr:uid="{00000000-0005-0000-0000-0000A3850000}"/>
    <cellStyle name="Standard 10 2 2 7 2 2" xfId="17100" xr:uid="{00000000-0005-0000-0000-0000A4850000}"/>
    <cellStyle name="Standard 10 2 2 7 2 2 2" xfId="41581" xr:uid="{00000000-0005-0000-0000-0000A5850000}"/>
    <cellStyle name="Standard 10 2 2 7 2 3" xfId="30760" xr:uid="{00000000-0005-0000-0000-0000A6850000}"/>
    <cellStyle name="Standard 10 2 2 7 3" xfId="17101" xr:uid="{00000000-0005-0000-0000-0000A7850000}"/>
    <cellStyle name="Standard 10 2 2 7 3 2" xfId="36181" xr:uid="{00000000-0005-0000-0000-0000A8850000}"/>
    <cellStyle name="Standard 10 2 2 7 4" xfId="25359" xr:uid="{00000000-0005-0000-0000-0000A9850000}"/>
    <cellStyle name="Standard 10 2 2 8" xfId="17102" xr:uid="{00000000-0005-0000-0000-0000AA850000}"/>
    <cellStyle name="Standard 10 2 2 8 2" xfId="17103" xr:uid="{00000000-0005-0000-0000-0000AB850000}"/>
    <cellStyle name="Standard 10 2 2 8 2 2" xfId="17104" xr:uid="{00000000-0005-0000-0000-0000AC850000}"/>
    <cellStyle name="Standard 10 2 2 8 2 2 2" xfId="42255" xr:uid="{00000000-0005-0000-0000-0000AD850000}"/>
    <cellStyle name="Standard 10 2 2 8 2 3" xfId="31434" xr:uid="{00000000-0005-0000-0000-0000AE850000}"/>
    <cellStyle name="Standard 10 2 2 8 3" xfId="17105" xr:uid="{00000000-0005-0000-0000-0000AF850000}"/>
    <cellStyle name="Standard 10 2 2 8 3 2" xfId="36855" xr:uid="{00000000-0005-0000-0000-0000B0850000}"/>
    <cellStyle name="Standard 10 2 2 8 4" xfId="26033" xr:uid="{00000000-0005-0000-0000-0000B1850000}"/>
    <cellStyle name="Standard 10 2 2 9" xfId="17106" xr:uid="{00000000-0005-0000-0000-0000B2850000}"/>
    <cellStyle name="Standard 10 2 2 9 2" xfId="17107" xr:uid="{00000000-0005-0000-0000-0000B3850000}"/>
    <cellStyle name="Standard 10 2 2 9 2 2" xfId="17108" xr:uid="{00000000-0005-0000-0000-0000B4850000}"/>
    <cellStyle name="Standard 10 2 2 9 2 2 2" xfId="42948" xr:uid="{00000000-0005-0000-0000-0000B5850000}"/>
    <cellStyle name="Standard 10 2 2 9 2 3" xfId="32127" xr:uid="{00000000-0005-0000-0000-0000B6850000}"/>
    <cellStyle name="Standard 10 2 2 9 3" xfId="17109" xr:uid="{00000000-0005-0000-0000-0000B7850000}"/>
    <cellStyle name="Standard 10 2 2 9 3 2" xfId="37547" xr:uid="{00000000-0005-0000-0000-0000B8850000}"/>
    <cellStyle name="Standard 10 2 2 9 4" xfId="26726" xr:uid="{00000000-0005-0000-0000-0000B9850000}"/>
    <cellStyle name="Standard 10 2 3" xfId="17110" xr:uid="{00000000-0005-0000-0000-0000BA850000}"/>
    <cellStyle name="Standard 10 2 3 10" xfId="17111" xr:uid="{00000000-0005-0000-0000-0000BB850000}"/>
    <cellStyle name="Standard 10 2 3 10 2" xfId="32955" xr:uid="{00000000-0005-0000-0000-0000BC850000}"/>
    <cellStyle name="Standard 10 2 3 11" xfId="22133" xr:uid="{00000000-0005-0000-0000-0000BD850000}"/>
    <cellStyle name="Standard 10 2 3 2" xfId="17112" xr:uid="{00000000-0005-0000-0000-0000BE850000}"/>
    <cellStyle name="Standard 10 2 3 2 2" xfId="17113" xr:uid="{00000000-0005-0000-0000-0000BF850000}"/>
    <cellStyle name="Standard 10 2 3 2 2 2" xfId="17114" xr:uid="{00000000-0005-0000-0000-0000C0850000}"/>
    <cellStyle name="Standard 10 2 3 2 2 2 2" xfId="39033" xr:uid="{00000000-0005-0000-0000-0000C1850000}"/>
    <cellStyle name="Standard 10 2 3 2 2 3" xfId="28212" xr:uid="{00000000-0005-0000-0000-0000C2850000}"/>
    <cellStyle name="Standard 10 2 3 2 3" xfId="17115" xr:uid="{00000000-0005-0000-0000-0000C3850000}"/>
    <cellStyle name="Standard 10 2 3 2 3 2" xfId="33633" xr:uid="{00000000-0005-0000-0000-0000C4850000}"/>
    <cellStyle name="Standard 10 2 3 2 4" xfId="22811" xr:uid="{00000000-0005-0000-0000-0000C5850000}"/>
    <cellStyle name="Standard 10 2 3 3" xfId="17116" xr:uid="{00000000-0005-0000-0000-0000C6850000}"/>
    <cellStyle name="Standard 10 2 3 3 2" xfId="17117" xr:uid="{00000000-0005-0000-0000-0000C7850000}"/>
    <cellStyle name="Standard 10 2 3 3 2 2" xfId="17118" xr:uid="{00000000-0005-0000-0000-0000C8850000}"/>
    <cellStyle name="Standard 10 2 3 3 2 2 2" xfId="39691" xr:uid="{00000000-0005-0000-0000-0000C9850000}"/>
    <cellStyle name="Standard 10 2 3 3 2 3" xfId="28870" xr:uid="{00000000-0005-0000-0000-0000CA850000}"/>
    <cellStyle name="Standard 10 2 3 3 3" xfId="17119" xr:uid="{00000000-0005-0000-0000-0000CB850000}"/>
    <cellStyle name="Standard 10 2 3 3 3 2" xfId="34291" xr:uid="{00000000-0005-0000-0000-0000CC850000}"/>
    <cellStyle name="Standard 10 2 3 3 4" xfId="23469" xr:uid="{00000000-0005-0000-0000-0000CD850000}"/>
    <cellStyle name="Standard 10 2 3 4" xfId="17120" xr:uid="{00000000-0005-0000-0000-0000CE850000}"/>
    <cellStyle name="Standard 10 2 3 4 2" xfId="17121" xr:uid="{00000000-0005-0000-0000-0000CF850000}"/>
    <cellStyle name="Standard 10 2 3 4 2 2" xfId="17122" xr:uid="{00000000-0005-0000-0000-0000D0850000}"/>
    <cellStyle name="Standard 10 2 3 4 2 2 2" xfId="40365" xr:uid="{00000000-0005-0000-0000-0000D1850000}"/>
    <cellStyle name="Standard 10 2 3 4 2 3" xfId="29544" xr:uid="{00000000-0005-0000-0000-0000D2850000}"/>
    <cellStyle name="Standard 10 2 3 4 3" xfId="17123" xr:uid="{00000000-0005-0000-0000-0000D3850000}"/>
    <cellStyle name="Standard 10 2 3 4 3 2" xfId="34965" xr:uid="{00000000-0005-0000-0000-0000D4850000}"/>
    <cellStyle name="Standard 10 2 3 4 4" xfId="24143" xr:uid="{00000000-0005-0000-0000-0000D5850000}"/>
    <cellStyle name="Standard 10 2 3 5" xfId="17124" xr:uid="{00000000-0005-0000-0000-0000D6850000}"/>
    <cellStyle name="Standard 10 2 3 5 2" xfId="17125" xr:uid="{00000000-0005-0000-0000-0000D7850000}"/>
    <cellStyle name="Standard 10 2 3 5 2 2" xfId="17126" xr:uid="{00000000-0005-0000-0000-0000D8850000}"/>
    <cellStyle name="Standard 10 2 3 5 2 2 2" xfId="41039" xr:uid="{00000000-0005-0000-0000-0000D9850000}"/>
    <cellStyle name="Standard 10 2 3 5 2 3" xfId="30218" xr:uid="{00000000-0005-0000-0000-0000DA850000}"/>
    <cellStyle name="Standard 10 2 3 5 3" xfId="17127" xr:uid="{00000000-0005-0000-0000-0000DB850000}"/>
    <cellStyle name="Standard 10 2 3 5 3 2" xfId="35639" xr:uid="{00000000-0005-0000-0000-0000DC850000}"/>
    <cellStyle name="Standard 10 2 3 5 4" xfId="24817" xr:uid="{00000000-0005-0000-0000-0000DD850000}"/>
    <cellStyle name="Standard 10 2 3 6" xfId="17128" xr:uid="{00000000-0005-0000-0000-0000DE850000}"/>
    <cellStyle name="Standard 10 2 3 6 2" xfId="17129" xr:uid="{00000000-0005-0000-0000-0000DF850000}"/>
    <cellStyle name="Standard 10 2 3 6 2 2" xfId="17130" xr:uid="{00000000-0005-0000-0000-0000E0850000}"/>
    <cellStyle name="Standard 10 2 3 6 2 2 2" xfId="41713" xr:uid="{00000000-0005-0000-0000-0000E1850000}"/>
    <cellStyle name="Standard 10 2 3 6 2 3" xfId="30892" xr:uid="{00000000-0005-0000-0000-0000E2850000}"/>
    <cellStyle name="Standard 10 2 3 6 3" xfId="17131" xr:uid="{00000000-0005-0000-0000-0000E3850000}"/>
    <cellStyle name="Standard 10 2 3 6 3 2" xfId="36313" xr:uid="{00000000-0005-0000-0000-0000E4850000}"/>
    <cellStyle name="Standard 10 2 3 6 4" xfId="25491" xr:uid="{00000000-0005-0000-0000-0000E5850000}"/>
    <cellStyle name="Standard 10 2 3 7" xfId="17132" xr:uid="{00000000-0005-0000-0000-0000E6850000}"/>
    <cellStyle name="Standard 10 2 3 7 2" xfId="17133" xr:uid="{00000000-0005-0000-0000-0000E7850000}"/>
    <cellStyle name="Standard 10 2 3 7 2 2" xfId="17134" xr:uid="{00000000-0005-0000-0000-0000E8850000}"/>
    <cellStyle name="Standard 10 2 3 7 2 2 2" xfId="42387" xr:uid="{00000000-0005-0000-0000-0000E9850000}"/>
    <cellStyle name="Standard 10 2 3 7 2 3" xfId="31566" xr:uid="{00000000-0005-0000-0000-0000EA850000}"/>
    <cellStyle name="Standard 10 2 3 7 3" xfId="17135" xr:uid="{00000000-0005-0000-0000-0000EB850000}"/>
    <cellStyle name="Standard 10 2 3 7 3 2" xfId="36987" xr:uid="{00000000-0005-0000-0000-0000EC850000}"/>
    <cellStyle name="Standard 10 2 3 7 4" xfId="26165" xr:uid="{00000000-0005-0000-0000-0000ED850000}"/>
    <cellStyle name="Standard 10 2 3 8" xfId="17136" xr:uid="{00000000-0005-0000-0000-0000EE850000}"/>
    <cellStyle name="Standard 10 2 3 8 2" xfId="17137" xr:uid="{00000000-0005-0000-0000-0000EF850000}"/>
    <cellStyle name="Standard 10 2 3 8 2 2" xfId="17138" xr:uid="{00000000-0005-0000-0000-0000F0850000}"/>
    <cellStyle name="Standard 10 2 3 8 2 2 2" xfId="43080" xr:uid="{00000000-0005-0000-0000-0000F1850000}"/>
    <cellStyle name="Standard 10 2 3 8 2 3" xfId="32259" xr:uid="{00000000-0005-0000-0000-0000F2850000}"/>
    <cellStyle name="Standard 10 2 3 8 3" xfId="17139" xr:uid="{00000000-0005-0000-0000-0000F3850000}"/>
    <cellStyle name="Standard 10 2 3 8 3 2" xfId="37679" xr:uid="{00000000-0005-0000-0000-0000F4850000}"/>
    <cellStyle name="Standard 10 2 3 8 4" xfId="26858" xr:uid="{00000000-0005-0000-0000-0000F5850000}"/>
    <cellStyle name="Standard 10 2 3 9" xfId="17140" xr:uid="{00000000-0005-0000-0000-0000F6850000}"/>
    <cellStyle name="Standard 10 2 3 9 2" xfId="17141" xr:uid="{00000000-0005-0000-0000-0000F7850000}"/>
    <cellStyle name="Standard 10 2 3 9 2 2" xfId="38355" xr:uid="{00000000-0005-0000-0000-0000F8850000}"/>
    <cellStyle name="Standard 10 2 3 9 3" xfId="27534" xr:uid="{00000000-0005-0000-0000-0000F9850000}"/>
    <cellStyle name="Standard 10 2 4" xfId="17142" xr:uid="{00000000-0005-0000-0000-0000FA850000}"/>
    <cellStyle name="Standard 10 2 4 10" xfId="17143" xr:uid="{00000000-0005-0000-0000-0000FB850000}"/>
    <cellStyle name="Standard 10 2 4 10 2" xfId="33086" xr:uid="{00000000-0005-0000-0000-0000FC850000}"/>
    <cellStyle name="Standard 10 2 4 11" xfId="22264" xr:uid="{00000000-0005-0000-0000-0000FD850000}"/>
    <cellStyle name="Standard 10 2 4 2" xfId="17144" xr:uid="{00000000-0005-0000-0000-0000FE850000}"/>
    <cellStyle name="Standard 10 2 4 2 2" xfId="17145" xr:uid="{00000000-0005-0000-0000-0000FF850000}"/>
    <cellStyle name="Standard 10 2 4 2 2 2" xfId="17146" xr:uid="{00000000-0005-0000-0000-000000860000}"/>
    <cellStyle name="Standard 10 2 4 2 2 2 2" xfId="39164" xr:uid="{00000000-0005-0000-0000-000001860000}"/>
    <cellStyle name="Standard 10 2 4 2 2 3" xfId="28343" xr:uid="{00000000-0005-0000-0000-000002860000}"/>
    <cellStyle name="Standard 10 2 4 2 3" xfId="17147" xr:uid="{00000000-0005-0000-0000-000003860000}"/>
    <cellStyle name="Standard 10 2 4 2 3 2" xfId="33764" xr:uid="{00000000-0005-0000-0000-000004860000}"/>
    <cellStyle name="Standard 10 2 4 2 4" xfId="22942" xr:uid="{00000000-0005-0000-0000-000005860000}"/>
    <cellStyle name="Standard 10 2 4 3" xfId="17148" xr:uid="{00000000-0005-0000-0000-000006860000}"/>
    <cellStyle name="Standard 10 2 4 3 2" xfId="17149" xr:uid="{00000000-0005-0000-0000-000007860000}"/>
    <cellStyle name="Standard 10 2 4 3 2 2" xfId="17150" xr:uid="{00000000-0005-0000-0000-000008860000}"/>
    <cellStyle name="Standard 10 2 4 3 2 2 2" xfId="39822" xr:uid="{00000000-0005-0000-0000-000009860000}"/>
    <cellStyle name="Standard 10 2 4 3 2 3" xfId="29001" xr:uid="{00000000-0005-0000-0000-00000A860000}"/>
    <cellStyle name="Standard 10 2 4 3 3" xfId="17151" xr:uid="{00000000-0005-0000-0000-00000B860000}"/>
    <cellStyle name="Standard 10 2 4 3 3 2" xfId="34422" xr:uid="{00000000-0005-0000-0000-00000C860000}"/>
    <cellStyle name="Standard 10 2 4 3 4" xfId="23600" xr:uid="{00000000-0005-0000-0000-00000D860000}"/>
    <cellStyle name="Standard 10 2 4 4" xfId="17152" xr:uid="{00000000-0005-0000-0000-00000E860000}"/>
    <cellStyle name="Standard 10 2 4 4 2" xfId="17153" xr:uid="{00000000-0005-0000-0000-00000F860000}"/>
    <cellStyle name="Standard 10 2 4 4 2 2" xfId="17154" xr:uid="{00000000-0005-0000-0000-000010860000}"/>
    <cellStyle name="Standard 10 2 4 4 2 2 2" xfId="40496" xr:uid="{00000000-0005-0000-0000-000011860000}"/>
    <cellStyle name="Standard 10 2 4 4 2 3" xfId="29675" xr:uid="{00000000-0005-0000-0000-000012860000}"/>
    <cellStyle name="Standard 10 2 4 4 3" xfId="17155" xr:uid="{00000000-0005-0000-0000-000013860000}"/>
    <cellStyle name="Standard 10 2 4 4 3 2" xfId="35096" xr:uid="{00000000-0005-0000-0000-000014860000}"/>
    <cellStyle name="Standard 10 2 4 4 4" xfId="24274" xr:uid="{00000000-0005-0000-0000-000015860000}"/>
    <cellStyle name="Standard 10 2 4 5" xfId="17156" xr:uid="{00000000-0005-0000-0000-000016860000}"/>
    <cellStyle name="Standard 10 2 4 5 2" xfId="17157" xr:uid="{00000000-0005-0000-0000-000017860000}"/>
    <cellStyle name="Standard 10 2 4 5 2 2" xfId="17158" xr:uid="{00000000-0005-0000-0000-000018860000}"/>
    <cellStyle name="Standard 10 2 4 5 2 2 2" xfId="41170" xr:uid="{00000000-0005-0000-0000-000019860000}"/>
    <cellStyle name="Standard 10 2 4 5 2 3" xfId="30349" xr:uid="{00000000-0005-0000-0000-00001A860000}"/>
    <cellStyle name="Standard 10 2 4 5 3" xfId="17159" xr:uid="{00000000-0005-0000-0000-00001B860000}"/>
    <cellStyle name="Standard 10 2 4 5 3 2" xfId="35770" xr:uid="{00000000-0005-0000-0000-00001C860000}"/>
    <cellStyle name="Standard 10 2 4 5 4" xfId="24948" xr:uid="{00000000-0005-0000-0000-00001D860000}"/>
    <cellStyle name="Standard 10 2 4 6" xfId="17160" xr:uid="{00000000-0005-0000-0000-00001E860000}"/>
    <cellStyle name="Standard 10 2 4 6 2" xfId="17161" xr:uid="{00000000-0005-0000-0000-00001F860000}"/>
    <cellStyle name="Standard 10 2 4 6 2 2" xfId="17162" xr:uid="{00000000-0005-0000-0000-000020860000}"/>
    <cellStyle name="Standard 10 2 4 6 2 2 2" xfId="41844" xr:uid="{00000000-0005-0000-0000-000021860000}"/>
    <cellStyle name="Standard 10 2 4 6 2 3" xfId="31023" xr:uid="{00000000-0005-0000-0000-000022860000}"/>
    <cellStyle name="Standard 10 2 4 6 3" xfId="17163" xr:uid="{00000000-0005-0000-0000-000023860000}"/>
    <cellStyle name="Standard 10 2 4 6 3 2" xfId="36444" xr:uid="{00000000-0005-0000-0000-000024860000}"/>
    <cellStyle name="Standard 10 2 4 6 4" xfId="25622" xr:uid="{00000000-0005-0000-0000-000025860000}"/>
    <cellStyle name="Standard 10 2 4 7" xfId="17164" xr:uid="{00000000-0005-0000-0000-000026860000}"/>
    <cellStyle name="Standard 10 2 4 7 2" xfId="17165" xr:uid="{00000000-0005-0000-0000-000027860000}"/>
    <cellStyle name="Standard 10 2 4 7 2 2" xfId="17166" xr:uid="{00000000-0005-0000-0000-000028860000}"/>
    <cellStyle name="Standard 10 2 4 7 2 2 2" xfId="42518" xr:uid="{00000000-0005-0000-0000-000029860000}"/>
    <cellStyle name="Standard 10 2 4 7 2 3" xfId="31697" xr:uid="{00000000-0005-0000-0000-00002A860000}"/>
    <cellStyle name="Standard 10 2 4 7 3" xfId="17167" xr:uid="{00000000-0005-0000-0000-00002B860000}"/>
    <cellStyle name="Standard 10 2 4 7 3 2" xfId="37118" xr:uid="{00000000-0005-0000-0000-00002C860000}"/>
    <cellStyle name="Standard 10 2 4 7 4" xfId="26296" xr:uid="{00000000-0005-0000-0000-00002D860000}"/>
    <cellStyle name="Standard 10 2 4 8" xfId="17168" xr:uid="{00000000-0005-0000-0000-00002E860000}"/>
    <cellStyle name="Standard 10 2 4 8 2" xfId="17169" xr:uid="{00000000-0005-0000-0000-00002F860000}"/>
    <cellStyle name="Standard 10 2 4 8 2 2" xfId="17170" xr:uid="{00000000-0005-0000-0000-000030860000}"/>
    <cellStyle name="Standard 10 2 4 8 2 2 2" xfId="43211" xr:uid="{00000000-0005-0000-0000-000031860000}"/>
    <cellStyle name="Standard 10 2 4 8 2 3" xfId="32390" xr:uid="{00000000-0005-0000-0000-000032860000}"/>
    <cellStyle name="Standard 10 2 4 8 3" xfId="17171" xr:uid="{00000000-0005-0000-0000-000033860000}"/>
    <cellStyle name="Standard 10 2 4 8 3 2" xfId="37810" xr:uid="{00000000-0005-0000-0000-000034860000}"/>
    <cellStyle name="Standard 10 2 4 8 4" xfId="26989" xr:uid="{00000000-0005-0000-0000-000035860000}"/>
    <cellStyle name="Standard 10 2 4 9" xfId="17172" xr:uid="{00000000-0005-0000-0000-000036860000}"/>
    <cellStyle name="Standard 10 2 4 9 2" xfId="17173" xr:uid="{00000000-0005-0000-0000-000037860000}"/>
    <cellStyle name="Standard 10 2 4 9 2 2" xfId="38486" xr:uid="{00000000-0005-0000-0000-000038860000}"/>
    <cellStyle name="Standard 10 2 4 9 3" xfId="27665" xr:uid="{00000000-0005-0000-0000-000039860000}"/>
    <cellStyle name="Standard 10 2 5" xfId="17174" xr:uid="{00000000-0005-0000-0000-00003A860000}"/>
    <cellStyle name="Standard 10 2 5 2" xfId="17175" xr:uid="{00000000-0005-0000-0000-00003B860000}"/>
    <cellStyle name="Standard 10 2 5 2 2" xfId="17176" xr:uid="{00000000-0005-0000-0000-00003C860000}"/>
    <cellStyle name="Standard 10 2 5 2 2 2" xfId="38769" xr:uid="{00000000-0005-0000-0000-00003D860000}"/>
    <cellStyle name="Standard 10 2 5 2 3" xfId="27948" xr:uid="{00000000-0005-0000-0000-00003E860000}"/>
    <cellStyle name="Standard 10 2 5 3" xfId="17177" xr:uid="{00000000-0005-0000-0000-00003F860000}"/>
    <cellStyle name="Standard 10 2 5 3 2" xfId="33369" xr:uid="{00000000-0005-0000-0000-000040860000}"/>
    <cellStyle name="Standard 10 2 5 4" xfId="22547" xr:uid="{00000000-0005-0000-0000-000041860000}"/>
    <cellStyle name="Standard 10 2 6" xfId="17178" xr:uid="{00000000-0005-0000-0000-000042860000}"/>
    <cellStyle name="Standard 10 2 6 2" xfId="17179" xr:uid="{00000000-0005-0000-0000-000043860000}"/>
    <cellStyle name="Standard 10 2 6 2 2" xfId="17180" xr:uid="{00000000-0005-0000-0000-000044860000}"/>
    <cellStyle name="Standard 10 2 6 2 2 2" xfId="39427" xr:uid="{00000000-0005-0000-0000-000045860000}"/>
    <cellStyle name="Standard 10 2 6 2 3" xfId="28606" xr:uid="{00000000-0005-0000-0000-000046860000}"/>
    <cellStyle name="Standard 10 2 6 3" xfId="17181" xr:uid="{00000000-0005-0000-0000-000047860000}"/>
    <cellStyle name="Standard 10 2 6 3 2" xfId="34027" xr:uid="{00000000-0005-0000-0000-000048860000}"/>
    <cellStyle name="Standard 10 2 6 4" xfId="23205" xr:uid="{00000000-0005-0000-0000-000049860000}"/>
    <cellStyle name="Standard 10 2 7" xfId="17182" xr:uid="{00000000-0005-0000-0000-00004A860000}"/>
    <cellStyle name="Standard 10 2 7 2" xfId="17183" xr:uid="{00000000-0005-0000-0000-00004B860000}"/>
    <cellStyle name="Standard 10 2 7 2 2" xfId="17184" xr:uid="{00000000-0005-0000-0000-00004C860000}"/>
    <cellStyle name="Standard 10 2 7 2 2 2" xfId="40101" xr:uid="{00000000-0005-0000-0000-00004D860000}"/>
    <cellStyle name="Standard 10 2 7 2 3" xfId="29280" xr:uid="{00000000-0005-0000-0000-00004E860000}"/>
    <cellStyle name="Standard 10 2 7 3" xfId="17185" xr:uid="{00000000-0005-0000-0000-00004F860000}"/>
    <cellStyle name="Standard 10 2 7 3 2" xfId="34701" xr:uid="{00000000-0005-0000-0000-000050860000}"/>
    <cellStyle name="Standard 10 2 7 4" xfId="23879" xr:uid="{00000000-0005-0000-0000-000051860000}"/>
    <cellStyle name="Standard 10 2 8" xfId="17186" xr:uid="{00000000-0005-0000-0000-000052860000}"/>
    <cellStyle name="Standard 10 2 8 2" xfId="17187" xr:uid="{00000000-0005-0000-0000-000053860000}"/>
    <cellStyle name="Standard 10 2 8 2 2" xfId="17188" xr:uid="{00000000-0005-0000-0000-000054860000}"/>
    <cellStyle name="Standard 10 2 8 2 2 2" xfId="40775" xr:uid="{00000000-0005-0000-0000-000055860000}"/>
    <cellStyle name="Standard 10 2 8 2 3" xfId="29954" xr:uid="{00000000-0005-0000-0000-000056860000}"/>
    <cellStyle name="Standard 10 2 8 3" xfId="17189" xr:uid="{00000000-0005-0000-0000-000057860000}"/>
    <cellStyle name="Standard 10 2 8 3 2" xfId="35375" xr:uid="{00000000-0005-0000-0000-000058860000}"/>
    <cellStyle name="Standard 10 2 8 4" xfId="24553" xr:uid="{00000000-0005-0000-0000-000059860000}"/>
    <cellStyle name="Standard 10 2 9" xfId="17190" xr:uid="{00000000-0005-0000-0000-00005A860000}"/>
    <cellStyle name="Standard 10 2 9 2" xfId="17191" xr:uid="{00000000-0005-0000-0000-00005B860000}"/>
    <cellStyle name="Standard 10 2 9 2 2" xfId="17192" xr:uid="{00000000-0005-0000-0000-00005C860000}"/>
    <cellStyle name="Standard 10 2 9 2 2 2" xfId="41449" xr:uid="{00000000-0005-0000-0000-00005D860000}"/>
    <cellStyle name="Standard 10 2 9 2 3" xfId="30628" xr:uid="{00000000-0005-0000-0000-00005E860000}"/>
    <cellStyle name="Standard 10 2 9 3" xfId="17193" xr:uid="{00000000-0005-0000-0000-00005F860000}"/>
    <cellStyle name="Standard 10 2 9 3 2" xfId="36049" xr:uid="{00000000-0005-0000-0000-000060860000}"/>
    <cellStyle name="Standard 10 2 9 4" xfId="25227" xr:uid="{00000000-0005-0000-0000-000061860000}"/>
    <cellStyle name="Standard 10 3" xfId="17194" xr:uid="{00000000-0005-0000-0000-000062860000}"/>
    <cellStyle name="Standard 10 3 10" xfId="17195" xr:uid="{00000000-0005-0000-0000-000063860000}"/>
    <cellStyle name="Standard 10 3 10 2" xfId="17196" xr:uid="{00000000-0005-0000-0000-000064860000}"/>
    <cellStyle name="Standard 10 3 10 2 2" xfId="38158" xr:uid="{00000000-0005-0000-0000-000065860000}"/>
    <cellStyle name="Standard 10 3 10 3" xfId="27337" xr:uid="{00000000-0005-0000-0000-000066860000}"/>
    <cellStyle name="Standard 10 3 11" xfId="17197" xr:uid="{00000000-0005-0000-0000-000067860000}"/>
    <cellStyle name="Standard 10 3 11 2" xfId="32758" xr:uid="{00000000-0005-0000-0000-000068860000}"/>
    <cellStyle name="Standard 10 3 12" xfId="21936" xr:uid="{00000000-0005-0000-0000-000069860000}"/>
    <cellStyle name="Standard 10 3 2" xfId="17198" xr:uid="{00000000-0005-0000-0000-00006A860000}"/>
    <cellStyle name="Standard 10 3 2 10" xfId="17199" xr:uid="{00000000-0005-0000-0000-00006B860000}"/>
    <cellStyle name="Standard 10 3 2 10 2" xfId="33153" xr:uid="{00000000-0005-0000-0000-00006C860000}"/>
    <cellStyle name="Standard 10 3 2 11" xfId="22331" xr:uid="{00000000-0005-0000-0000-00006D860000}"/>
    <cellStyle name="Standard 10 3 2 2" xfId="17200" xr:uid="{00000000-0005-0000-0000-00006E860000}"/>
    <cellStyle name="Standard 10 3 2 2 2" xfId="17201" xr:uid="{00000000-0005-0000-0000-00006F860000}"/>
    <cellStyle name="Standard 10 3 2 2 2 2" xfId="17202" xr:uid="{00000000-0005-0000-0000-000070860000}"/>
    <cellStyle name="Standard 10 3 2 2 2 2 2" xfId="39231" xr:uid="{00000000-0005-0000-0000-000071860000}"/>
    <cellStyle name="Standard 10 3 2 2 2 3" xfId="28410" xr:uid="{00000000-0005-0000-0000-000072860000}"/>
    <cellStyle name="Standard 10 3 2 2 3" xfId="17203" xr:uid="{00000000-0005-0000-0000-000073860000}"/>
    <cellStyle name="Standard 10 3 2 2 3 2" xfId="33831" xr:uid="{00000000-0005-0000-0000-000074860000}"/>
    <cellStyle name="Standard 10 3 2 2 4" xfId="23009" xr:uid="{00000000-0005-0000-0000-000075860000}"/>
    <cellStyle name="Standard 10 3 2 3" xfId="17204" xr:uid="{00000000-0005-0000-0000-000076860000}"/>
    <cellStyle name="Standard 10 3 2 3 2" xfId="17205" xr:uid="{00000000-0005-0000-0000-000077860000}"/>
    <cellStyle name="Standard 10 3 2 3 2 2" xfId="17206" xr:uid="{00000000-0005-0000-0000-000078860000}"/>
    <cellStyle name="Standard 10 3 2 3 2 2 2" xfId="39889" xr:uid="{00000000-0005-0000-0000-000079860000}"/>
    <cellStyle name="Standard 10 3 2 3 2 3" xfId="29068" xr:uid="{00000000-0005-0000-0000-00007A860000}"/>
    <cellStyle name="Standard 10 3 2 3 3" xfId="17207" xr:uid="{00000000-0005-0000-0000-00007B860000}"/>
    <cellStyle name="Standard 10 3 2 3 3 2" xfId="34489" xr:uid="{00000000-0005-0000-0000-00007C860000}"/>
    <cellStyle name="Standard 10 3 2 3 4" xfId="23667" xr:uid="{00000000-0005-0000-0000-00007D860000}"/>
    <cellStyle name="Standard 10 3 2 4" xfId="17208" xr:uid="{00000000-0005-0000-0000-00007E860000}"/>
    <cellStyle name="Standard 10 3 2 4 2" xfId="17209" xr:uid="{00000000-0005-0000-0000-00007F860000}"/>
    <cellStyle name="Standard 10 3 2 4 2 2" xfId="17210" xr:uid="{00000000-0005-0000-0000-000080860000}"/>
    <cellStyle name="Standard 10 3 2 4 2 2 2" xfId="40563" xr:uid="{00000000-0005-0000-0000-000081860000}"/>
    <cellStyle name="Standard 10 3 2 4 2 3" xfId="29742" xr:uid="{00000000-0005-0000-0000-000082860000}"/>
    <cellStyle name="Standard 10 3 2 4 3" xfId="17211" xr:uid="{00000000-0005-0000-0000-000083860000}"/>
    <cellStyle name="Standard 10 3 2 4 3 2" xfId="35163" xr:uid="{00000000-0005-0000-0000-000084860000}"/>
    <cellStyle name="Standard 10 3 2 4 4" xfId="24341" xr:uid="{00000000-0005-0000-0000-000085860000}"/>
    <cellStyle name="Standard 10 3 2 5" xfId="17212" xr:uid="{00000000-0005-0000-0000-000086860000}"/>
    <cellStyle name="Standard 10 3 2 5 2" xfId="17213" xr:uid="{00000000-0005-0000-0000-000087860000}"/>
    <cellStyle name="Standard 10 3 2 5 2 2" xfId="17214" xr:uid="{00000000-0005-0000-0000-000088860000}"/>
    <cellStyle name="Standard 10 3 2 5 2 2 2" xfId="41237" xr:uid="{00000000-0005-0000-0000-000089860000}"/>
    <cellStyle name="Standard 10 3 2 5 2 3" xfId="30416" xr:uid="{00000000-0005-0000-0000-00008A860000}"/>
    <cellStyle name="Standard 10 3 2 5 3" xfId="17215" xr:uid="{00000000-0005-0000-0000-00008B860000}"/>
    <cellStyle name="Standard 10 3 2 5 3 2" xfId="35837" xr:uid="{00000000-0005-0000-0000-00008C860000}"/>
    <cellStyle name="Standard 10 3 2 5 4" xfId="25015" xr:uid="{00000000-0005-0000-0000-00008D860000}"/>
    <cellStyle name="Standard 10 3 2 6" xfId="17216" xr:uid="{00000000-0005-0000-0000-00008E860000}"/>
    <cellStyle name="Standard 10 3 2 6 2" xfId="17217" xr:uid="{00000000-0005-0000-0000-00008F860000}"/>
    <cellStyle name="Standard 10 3 2 6 2 2" xfId="17218" xr:uid="{00000000-0005-0000-0000-000090860000}"/>
    <cellStyle name="Standard 10 3 2 6 2 2 2" xfId="41911" xr:uid="{00000000-0005-0000-0000-000091860000}"/>
    <cellStyle name="Standard 10 3 2 6 2 3" xfId="31090" xr:uid="{00000000-0005-0000-0000-000092860000}"/>
    <cellStyle name="Standard 10 3 2 6 3" xfId="17219" xr:uid="{00000000-0005-0000-0000-000093860000}"/>
    <cellStyle name="Standard 10 3 2 6 3 2" xfId="36511" xr:uid="{00000000-0005-0000-0000-000094860000}"/>
    <cellStyle name="Standard 10 3 2 6 4" xfId="25689" xr:uid="{00000000-0005-0000-0000-000095860000}"/>
    <cellStyle name="Standard 10 3 2 7" xfId="17220" xr:uid="{00000000-0005-0000-0000-000096860000}"/>
    <cellStyle name="Standard 10 3 2 7 2" xfId="17221" xr:uid="{00000000-0005-0000-0000-000097860000}"/>
    <cellStyle name="Standard 10 3 2 7 2 2" xfId="17222" xr:uid="{00000000-0005-0000-0000-000098860000}"/>
    <cellStyle name="Standard 10 3 2 7 2 2 2" xfId="42585" xr:uid="{00000000-0005-0000-0000-000099860000}"/>
    <cellStyle name="Standard 10 3 2 7 2 3" xfId="31764" xr:uid="{00000000-0005-0000-0000-00009A860000}"/>
    <cellStyle name="Standard 10 3 2 7 3" xfId="17223" xr:uid="{00000000-0005-0000-0000-00009B860000}"/>
    <cellStyle name="Standard 10 3 2 7 3 2" xfId="37185" xr:uid="{00000000-0005-0000-0000-00009C860000}"/>
    <cellStyle name="Standard 10 3 2 7 4" xfId="26363" xr:uid="{00000000-0005-0000-0000-00009D860000}"/>
    <cellStyle name="Standard 10 3 2 8" xfId="17224" xr:uid="{00000000-0005-0000-0000-00009E860000}"/>
    <cellStyle name="Standard 10 3 2 8 2" xfId="17225" xr:uid="{00000000-0005-0000-0000-00009F860000}"/>
    <cellStyle name="Standard 10 3 2 8 2 2" xfId="17226" xr:uid="{00000000-0005-0000-0000-0000A0860000}"/>
    <cellStyle name="Standard 10 3 2 8 2 2 2" xfId="43278" xr:uid="{00000000-0005-0000-0000-0000A1860000}"/>
    <cellStyle name="Standard 10 3 2 8 2 3" xfId="32457" xr:uid="{00000000-0005-0000-0000-0000A2860000}"/>
    <cellStyle name="Standard 10 3 2 8 3" xfId="17227" xr:uid="{00000000-0005-0000-0000-0000A3860000}"/>
    <cellStyle name="Standard 10 3 2 8 3 2" xfId="37877" xr:uid="{00000000-0005-0000-0000-0000A4860000}"/>
    <cellStyle name="Standard 10 3 2 8 4" xfId="27056" xr:uid="{00000000-0005-0000-0000-0000A5860000}"/>
    <cellStyle name="Standard 10 3 2 9" xfId="17228" xr:uid="{00000000-0005-0000-0000-0000A6860000}"/>
    <cellStyle name="Standard 10 3 2 9 2" xfId="17229" xr:uid="{00000000-0005-0000-0000-0000A7860000}"/>
    <cellStyle name="Standard 10 3 2 9 2 2" xfId="38553" xr:uid="{00000000-0005-0000-0000-0000A8860000}"/>
    <cellStyle name="Standard 10 3 2 9 3" xfId="27732" xr:uid="{00000000-0005-0000-0000-0000A9860000}"/>
    <cellStyle name="Standard 10 3 3" xfId="17230" xr:uid="{00000000-0005-0000-0000-0000AA860000}"/>
    <cellStyle name="Standard 10 3 3 2" xfId="17231" xr:uid="{00000000-0005-0000-0000-0000AB860000}"/>
    <cellStyle name="Standard 10 3 3 2 2" xfId="17232" xr:uid="{00000000-0005-0000-0000-0000AC860000}"/>
    <cellStyle name="Standard 10 3 3 2 2 2" xfId="38836" xr:uid="{00000000-0005-0000-0000-0000AD860000}"/>
    <cellStyle name="Standard 10 3 3 2 3" xfId="28015" xr:uid="{00000000-0005-0000-0000-0000AE860000}"/>
    <cellStyle name="Standard 10 3 3 3" xfId="17233" xr:uid="{00000000-0005-0000-0000-0000AF860000}"/>
    <cellStyle name="Standard 10 3 3 3 2" xfId="33436" xr:uid="{00000000-0005-0000-0000-0000B0860000}"/>
    <cellStyle name="Standard 10 3 3 4" xfId="22614" xr:uid="{00000000-0005-0000-0000-0000B1860000}"/>
    <cellStyle name="Standard 10 3 4" xfId="17234" xr:uid="{00000000-0005-0000-0000-0000B2860000}"/>
    <cellStyle name="Standard 10 3 4 2" xfId="17235" xr:uid="{00000000-0005-0000-0000-0000B3860000}"/>
    <cellStyle name="Standard 10 3 4 2 2" xfId="17236" xr:uid="{00000000-0005-0000-0000-0000B4860000}"/>
    <cellStyle name="Standard 10 3 4 2 2 2" xfId="39494" xr:uid="{00000000-0005-0000-0000-0000B5860000}"/>
    <cellStyle name="Standard 10 3 4 2 3" xfId="28673" xr:uid="{00000000-0005-0000-0000-0000B6860000}"/>
    <cellStyle name="Standard 10 3 4 3" xfId="17237" xr:uid="{00000000-0005-0000-0000-0000B7860000}"/>
    <cellStyle name="Standard 10 3 4 3 2" xfId="34094" xr:uid="{00000000-0005-0000-0000-0000B8860000}"/>
    <cellStyle name="Standard 10 3 4 4" xfId="23272" xr:uid="{00000000-0005-0000-0000-0000B9860000}"/>
    <cellStyle name="Standard 10 3 5" xfId="17238" xr:uid="{00000000-0005-0000-0000-0000BA860000}"/>
    <cellStyle name="Standard 10 3 5 2" xfId="17239" xr:uid="{00000000-0005-0000-0000-0000BB860000}"/>
    <cellStyle name="Standard 10 3 5 2 2" xfId="17240" xr:uid="{00000000-0005-0000-0000-0000BC860000}"/>
    <cellStyle name="Standard 10 3 5 2 2 2" xfId="40168" xr:uid="{00000000-0005-0000-0000-0000BD860000}"/>
    <cellStyle name="Standard 10 3 5 2 3" xfId="29347" xr:uid="{00000000-0005-0000-0000-0000BE860000}"/>
    <cellStyle name="Standard 10 3 5 3" xfId="17241" xr:uid="{00000000-0005-0000-0000-0000BF860000}"/>
    <cellStyle name="Standard 10 3 5 3 2" xfId="34768" xr:uid="{00000000-0005-0000-0000-0000C0860000}"/>
    <cellStyle name="Standard 10 3 5 4" xfId="23946" xr:uid="{00000000-0005-0000-0000-0000C1860000}"/>
    <cellStyle name="Standard 10 3 6" xfId="17242" xr:uid="{00000000-0005-0000-0000-0000C2860000}"/>
    <cellStyle name="Standard 10 3 6 2" xfId="17243" xr:uid="{00000000-0005-0000-0000-0000C3860000}"/>
    <cellStyle name="Standard 10 3 6 2 2" xfId="17244" xr:uid="{00000000-0005-0000-0000-0000C4860000}"/>
    <cellStyle name="Standard 10 3 6 2 2 2" xfId="40842" xr:uid="{00000000-0005-0000-0000-0000C5860000}"/>
    <cellStyle name="Standard 10 3 6 2 3" xfId="30021" xr:uid="{00000000-0005-0000-0000-0000C6860000}"/>
    <cellStyle name="Standard 10 3 6 3" xfId="17245" xr:uid="{00000000-0005-0000-0000-0000C7860000}"/>
    <cellStyle name="Standard 10 3 6 3 2" xfId="35442" xr:uid="{00000000-0005-0000-0000-0000C8860000}"/>
    <cellStyle name="Standard 10 3 6 4" xfId="24620" xr:uid="{00000000-0005-0000-0000-0000C9860000}"/>
    <cellStyle name="Standard 10 3 7" xfId="17246" xr:uid="{00000000-0005-0000-0000-0000CA860000}"/>
    <cellStyle name="Standard 10 3 7 2" xfId="17247" xr:uid="{00000000-0005-0000-0000-0000CB860000}"/>
    <cellStyle name="Standard 10 3 7 2 2" xfId="17248" xr:uid="{00000000-0005-0000-0000-0000CC860000}"/>
    <cellStyle name="Standard 10 3 7 2 2 2" xfId="41516" xr:uid="{00000000-0005-0000-0000-0000CD860000}"/>
    <cellStyle name="Standard 10 3 7 2 3" xfId="30695" xr:uid="{00000000-0005-0000-0000-0000CE860000}"/>
    <cellStyle name="Standard 10 3 7 3" xfId="17249" xr:uid="{00000000-0005-0000-0000-0000CF860000}"/>
    <cellStyle name="Standard 10 3 7 3 2" xfId="36116" xr:uid="{00000000-0005-0000-0000-0000D0860000}"/>
    <cellStyle name="Standard 10 3 7 4" xfId="25294" xr:uid="{00000000-0005-0000-0000-0000D1860000}"/>
    <cellStyle name="Standard 10 3 8" xfId="17250" xr:uid="{00000000-0005-0000-0000-0000D2860000}"/>
    <cellStyle name="Standard 10 3 8 2" xfId="17251" xr:uid="{00000000-0005-0000-0000-0000D3860000}"/>
    <cellStyle name="Standard 10 3 8 2 2" xfId="17252" xr:uid="{00000000-0005-0000-0000-0000D4860000}"/>
    <cellStyle name="Standard 10 3 8 2 2 2" xfId="42190" xr:uid="{00000000-0005-0000-0000-0000D5860000}"/>
    <cellStyle name="Standard 10 3 8 2 3" xfId="31369" xr:uid="{00000000-0005-0000-0000-0000D6860000}"/>
    <cellStyle name="Standard 10 3 8 3" xfId="17253" xr:uid="{00000000-0005-0000-0000-0000D7860000}"/>
    <cellStyle name="Standard 10 3 8 3 2" xfId="36790" xr:uid="{00000000-0005-0000-0000-0000D8860000}"/>
    <cellStyle name="Standard 10 3 8 4" xfId="25968" xr:uid="{00000000-0005-0000-0000-0000D9860000}"/>
    <cellStyle name="Standard 10 3 9" xfId="17254" xr:uid="{00000000-0005-0000-0000-0000DA860000}"/>
    <cellStyle name="Standard 10 3 9 2" xfId="17255" xr:uid="{00000000-0005-0000-0000-0000DB860000}"/>
    <cellStyle name="Standard 10 3 9 2 2" xfId="17256" xr:uid="{00000000-0005-0000-0000-0000DC860000}"/>
    <cellStyle name="Standard 10 3 9 2 2 2" xfId="42883" xr:uid="{00000000-0005-0000-0000-0000DD860000}"/>
    <cellStyle name="Standard 10 3 9 2 3" xfId="32062" xr:uid="{00000000-0005-0000-0000-0000DE860000}"/>
    <cellStyle name="Standard 10 3 9 3" xfId="17257" xr:uid="{00000000-0005-0000-0000-0000DF860000}"/>
    <cellStyle name="Standard 10 3 9 3 2" xfId="37482" xr:uid="{00000000-0005-0000-0000-0000E0860000}"/>
    <cellStyle name="Standard 10 3 9 4" xfId="26661" xr:uid="{00000000-0005-0000-0000-0000E1860000}"/>
    <cellStyle name="Standard 10 4" xfId="17258" xr:uid="{00000000-0005-0000-0000-0000E2860000}"/>
    <cellStyle name="Standard 10 4 10" xfId="17259" xr:uid="{00000000-0005-0000-0000-0000E3860000}"/>
    <cellStyle name="Standard 10 4 10 2" xfId="32890" xr:uid="{00000000-0005-0000-0000-0000E4860000}"/>
    <cellStyle name="Standard 10 4 11" xfId="22068" xr:uid="{00000000-0005-0000-0000-0000E5860000}"/>
    <cellStyle name="Standard 10 4 2" xfId="17260" xr:uid="{00000000-0005-0000-0000-0000E6860000}"/>
    <cellStyle name="Standard 10 4 2 2" xfId="17261" xr:uid="{00000000-0005-0000-0000-0000E7860000}"/>
    <cellStyle name="Standard 10 4 2 2 2" xfId="17262" xr:uid="{00000000-0005-0000-0000-0000E8860000}"/>
    <cellStyle name="Standard 10 4 2 2 2 2" xfId="38968" xr:uid="{00000000-0005-0000-0000-0000E9860000}"/>
    <cellStyle name="Standard 10 4 2 2 3" xfId="28147" xr:uid="{00000000-0005-0000-0000-0000EA860000}"/>
    <cellStyle name="Standard 10 4 2 3" xfId="17263" xr:uid="{00000000-0005-0000-0000-0000EB860000}"/>
    <cellStyle name="Standard 10 4 2 3 2" xfId="33568" xr:uid="{00000000-0005-0000-0000-0000EC860000}"/>
    <cellStyle name="Standard 10 4 2 4" xfId="22746" xr:uid="{00000000-0005-0000-0000-0000ED860000}"/>
    <cellStyle name="Standard 10 4 3" xfId="17264" xr:uid="{00000000-0005-0000-0000-0000EE860000}"/>
    <cellStyle name="Standard 10 4 3 2" xfId="17265" xr:uid="{00000000-0005-0000-0000-0000EF860000}"/>
    <cellStyle name="Standard 10 4 3 2 2" xfId="17266" xr:uid="{00000000-0005-0000-0000-0000F0860000}"/>
    <cellStyle name="Standard 10 4 3 2 2 2" xfId="39626" xr:uid="{00000000-0005-0000-0000-0000F1860000}"/>
    <cellStyle name="Standard 10 4 3 2 3" xfId="28805" xr:uid="{00000000-0005-0000-0000-0000F2860000}"/>
    <cellStyle name="Standard 10 4 3 3" xfId="17267" xr:uid="{00000000-0005-0000-0000-0000F3860000}"/>
    <cellStyle name="Standard 10 4 3 3 2" xfId="34226" xr:uid="{00000000-0005-0000-0000-0000F4860000}"/>
    <cellStyle name="Standard 10 4 3 4" xfId="23404" xr:uid="{00000000-0005-0000-0000-0000F5860000}"/>
    <cellStyle name="Standard 10 4 4" xfId="17268" xr:uid="{00000000-0005-0000-0000-0000F6860000}"/>
    <cellStyle name="Standard 10 4 4 2" xfId="17269" xr:uid="{00000000-0005-0000-0000-0000F7860000}"/>
    <cellStyle name="Standard 10 4 4 2 2" xfId="17270" xr:uid="{00000000-0005-0000-0000-0000F8860000}"/>
    <cellStyle name="Standard 10 4 4 2 2 2" xfId="40300" xr:uid="{00000000-0005-0000-0000-0000F9860000}"/>
    <cellStyle name="Standard 10 4 4 2 3" xfId="29479" xr:uid="{00000000-0005-0000-0000-0000FA860000}"/>
    <cellStyle name="Standard 10 4 4 3" xfId="17271" xr:uid="{00000000-0005-0000-0000-0000FB860000}"/>
    <cellStyle name="Standard 10 4 4 3 2" xfId="34900" xr:uid="{00000000-0005-0000-0000-0000FC860000}"/>
    <cellStyle name="Standard 10 4 4 4" xfId="24078" xr:uid="{00000000-0005-0000-0000-0000FD860000}"/>
    <cellStyle name="Standard 10 4 5" xfId="17272" xr:uid="{00000000-0005-0000-0000-0000FE860000}"/>
    <cellStyle name="Standard 10 4 5 2" xfId="17273" xr:uid="{00000000-0005-0000-0000-0000FF860000}"/>
    <cellStyle name="Standard 10 4 5 2 2" xfId="17274" xr:uid="{00000000-0005-0000-0000-000000870000}"/>
    <cellStyle name="Standard 10 4 5 2 2 2" xfId="40974" xr:uid="{00000000-0005-0000-0000-000001870000}"/>
    <cellStyle name="Standard 10 4 5 2 3" xfId="30153" xr:uid="{00000000-0005-0000-0000-000002870000}"/>
    <cellStyle name="Standard 10 4 5 3" xfId="17275" xr:uid="{00000000-0005-0000-0000-000003870000}"/>
    <cellStyle name="Standard 10 4 5 3 2" xfId="35574" xr:uid="{00000000-0005-0000-0000-000004870000}"/>
    <cellStyle name="Standard 10 4 5 4" xfId="24752" xr:uid="{00000000-0005-0000-0000-000005870000}"/>
    <cellStyle name="Standard 10 4 6" xfId="17276" xr:uid="{00000000-0005-0000-0000-000006870000}"/>
    <cellStyle name="Standard 10 4 6 2" xfId="17277" xr:uid="{00000000-0005-0000-0000-000007870000}"/>
    <cellStyle name="Standard 10 4 6 2 2" xfId="17278" xr:uid="{00000000-0005-0000-0000-000008870000}"/>
    <cellStyle name="Standard 10 4 6 2 2 2" xfId="41648" xr:uid="{00000000-0005-0000-0000-000009870000}"/>
    <cellStyle name="Standard 10 4 6 2 3" xfId="30827" xr:uid="{00000000-0005-0000-0000-00000A870000}"/>
    <cellStyle name="Standard 10 4 6 3" xfId="17279" xr:uid="{00000000-0005-0000-0000-00000B870000}"/>
    <cellStyle name="Standard 10 4 6 3 2" xfId="36248" xr:uid="{00000000-0005-0000-0000-00000C870000}"/>
    <cellStyle name="Standard 10 4 6 4" xfId="25426" xr:uid="{00000000-0005-0000-0000-00000D870000}"/>
    <cellStyle name="Standard 10 4 7" xfId="17280" xr:uid="{00000000-0005-0000-0000-00000E870000}"/>
    <cellStyle name="Standard 10 4 7 2" xfId="17281" xr:uid="{00000000-0005-0000-0000-00000F870000}"/>
    <cellStyle name="Standard 10 4 7 2 2" xfId="17282" xr:uid="{00000000-0005-0000-0000-000010870000}"/>
    <cellStyle name="Standard 10 4 7 2 2 2" xfId="42322" xr:uid="{00000000-0005-0000-0000-000011870000}"/>
    <cellStyle name="Standard 10 4 7 2 3" xfId="31501" xr:uid="{00000000-0005-0000-0000-000012870000}"/>
    <cellStyle name="Standard 10 4 7 3" xfId="17283" xr:uid="{00000000-0005-0000-0000-000013870000}"/>
    <cellStyle name="Standard 10 4 7 3 2" xfId="36922" xr:uid="{00000000-0005-0000-0000-000014870000}"/>
    <cellStyle name="Standard 10 4 7 4" xfId="26100" xr:uid="{00000000-0005-0000-0000-000015870000}"/>
    <cellStyle name="Standard 10 4 8" xfId="17284" xr:uid="{00000000-0005-0000-0000-000016870000}"/>
    <cellStyle name="Standard 10 4 8 2" xfId="17285" xr:uid="{00000000-0005-0000-0000-000017870000}"/>
    <cellStyle name="Standard 10 4 8 2 2" xfId="17286" xr:uid="{00000000-0005-0000-0000-000018870000}"/>
    <cellStyle name="Standard 10 4 8 2 2 2" xfId="43015" xr:uid="{00000000-0005-0000-0000-000019870000}"/>
    <cellStyle name="Standard 10 4 8 2 3" xfId="32194" xr:uid="{00000000-0005-0000-0000-00001A870000}"/>
    <cellStyle name="Standard 10 4 8 3" xfId="17287" xr:uid="{00000000-0005-0000-0000-00001B870000}"/>
    <cellStyle name="Standard 10 4 8 3 2" xfId="37614" xr:uid="{00000000-0005-0000-0000-00001C870000}"/>
    <cellStyle name="Standard 10 4 8 4" xfId="26793" xr:uid="{00000000-0005-0000-0000-00001D870000}"/>
    <cellStyle name="Standard 10 4 9" xfId="17288" xr:uid="{00000000-0005-0000-0000-00001E870000}"/>
    <cellStyle name="Standard 10 4 9 2" xfId="17289" xr:uid="{00000000-0005-0000-0000-00001F870000}"/>
    <cellStyle name="Standard 10 4 9 2 2" xfId="38290" xr:uid="{00000000-0005-0000-0000-000020870000}"/>
    <cellStyle name="Standard 10 4 9 3" xfId="27469" xr:uid="{00000000-0005-0000-0000-000021870000}"/>
    <cellStyle name="Standard 10 5" xfId="17290" xr:uid="{00000000-0005-0000-0000-000022870000}"/>
    <cellStyle name="Standard 10 5 10" xfId="17291" xr:uid="{00000000-0005-0000-0000-000023870000}"/>
    <cellStyle name="Standard 10 5 10 2" xfId="33021" xr:uid="{00000000-0005-0000-0000-000024870000}"/>
    <cellStyle name="Standard 10 5 11" xfId="22199" xr:uid="{00000000-0005-0000-0000-000025870000}"/>
    <cellStyle name="Standard 10 5 2" xfId="17292" xr:uid="{00000000-0005-0000-0000-000026870000}"/>
    <cellStyle name="Standard 10 5 2 2" xfId="17293" xr:uid="{00000000-0005-0000-0000-000027870000}"/>
    <cellStyle name="Standard 10 5 2 2 2" xfId="17294" xr:uid="{00000000-0005-0000-0000-000028870000}"/>
    <cellStyle name="Standard 10 5 2 2 2 2" xfId="39099" xr:uid="{00000000-0005-0000-0000-000029870000}"/>
    <cellStyle name="Standard 10 5 2 2 3" xfId="28278" xr:uid="{00000000-0005-0000-0000-00002A870000}"/>
    <cellStyle name="Standard 10 5 2 3" xfId="17295" xr:uid="{00000000-0005-0000-0000-00002B870000}"/>
    <cellStyle name="Standard 10 5 2 3 2" xfId="33699" xr:uid="{00000000-0005-0000-0000-00002C870000}"/>
    <cellStyle name="Standard 10 5 2 4" xfId="22877" xr:uid="{00000000-0005-0000-0000-00002D870000}"/>
    <cellStyle name="Standard 10 5 3" xfId="17296" xr:uid="{00000000-0005-0000-0000-00002E870000}"/>
    <cellStyle name="Standard 10 5 3 2" xfId="17297" xr:uid="{00000000-0005-0000-0000-00002F870000}"/>
    <cellStyle name="Standard 10 5 3 2 2" xfId="17298" xr:uid="{00000000-0005-0000-0000-000030870000}"/>
    <cellStyle name="Standard 10 5 3 2 2 2" xfId="39757" xr:uid="{00000000-0005-0000-0000-000031870000}"/>
    <cellStyle name="Standard 10 5 3 2 3" xfId="28936" xr:uid="{00000000-0005-0000-0000-000032870000}"/>
    <cellStyle name="Standard 10 5 3 3" xfId="17299" xr:uid="{00000000-0005-0000-0000-000033870000}"/>
    <cellStyle name="Standard 10 5 3 3 2" xfId="34357" xr:uid="{00000000-0005-0000-0000-000034870000}"/>
    <cellStyle name="Standard 10 5 3 4" xfId="23535" xr:uid="{00000000-0005-0000-0000-000035870000}"/>
    <cellStyle name="Standard 10 5 4" xfId="17300" xr:uid="{00000000-0005-0000-0000-000036870000}"/>
    <cellStyle name="Standard 10 5 4 2" xfId="17301" xr:uid="{00000000-0005-0000-0000-000037870000}"/>
    <cellStyle name="Standard 10 5 4 2 2" xfId="17302" xr:uid="{00000000-0005-0000-0000-000038870000}"/>
    <cellStyle name="Standard 10 5 4 2 2 2" xfId="40431" xr:uid="{00000000-0005-0000-0000-000039870000}"/>
    <cellStyle name="Standard 10 5 4 2 3" xfId="29610" xr:uid="{00000000-0005-0000-0000-00003A870000}"/>
    <cellStyle name="Standard 10 5 4 3" xfId="17303" xr:uid="{00000000-0005-0000-0000-00003B870000}"/>
    <cellStyle name="Standard 10 5 4 3 2" xfId="35031" xr:uid="{00000000-0005-0000-0000-00003C870000}"/>
    <cellStyle name="Standard 10 5 4 4" xfId="24209" xr:uid="{00000000-0005-0000-0000-00003D870000}"/>
    <cellStyle name="Standard 10 5 5" xfId="17304" xr:uid="{00000000-0005-0000-0000-00003E870000}"/>
    <cellStyle name="Standard 10 5 5 2" xfId="17305" xr:uid="{00000000-0005-0000-0000-00003F870000}"/>
    <cellStyle name="Standard 10 5 5 2 2" xfId="17306" xr:uid="{00000000-0005-0000-0000-000040870000}"/>
    <cellStyle name="Standard 10 5 5 2 2 2" xfId="41105" xr:uid="{00000000-0005-0000-0000-000041870000}"/>
    <cellStyle name="Standard 10 5 5 2 3" xfId="30284" xr:uid="{00000000-0005-0000-0000-000042870000}"/>
    <cellStyle name="Standard 10 5 5 3" xfId="17307" xr:uid="{00000000-0005-0000-0000-000043870000}"/>
    <cellStyle name="Standard 10 5 5 3 2" xfId="35705" xr:uid="{00000000-0005-0000-0000-000044870000}"/>
    <cellStyle name="Standard 10 5 5 4" xfId="24883" xr:uid="{00000000-0005-0000-0000-000045870000}"/>
    <cellStyle name="Standard 10 5 6" xfId="17308" xr:uid="{00000000-0005-0000-0000-000046870000}"/>
    <cellStyle name="Standard 10 5 6 2" xfId="17309" xr:uid="{00000000-0005-0000-0000-000047870000}"/>
    <cellStyle name="Standard 10 5 6 2 2" xfId="17310" xr:uid="{00000000-0005-0000-0000-000048870000}"/>
    <cellStyle name="Standard 10 5 6 2 2 2" xfId="41779" xr:uid="{00000000-0005-0000-0000-000049870000}"/>
    <cellStyle name="Standard 10 5 6 2 3" xfId="30958" xr:uid="{00000000-0005-0000-0000-00004A870000}"/>
    <cellStyle name="Standard 10 5 6 3" xfId="17311" xr:uid="{00000000-0005-0000-0000-00004B870000}"/>
    <cellStyle name="Standard 10 5 6 3 2" xfId="36379" xr:uid="{00000000-0005-0000-0000-00004C870000}"/>
    <cellStyle name="Standard 10 5 6 4" xfId="25557" xr:uid="{00000000-0005-0000-0000-00004D870000}"/>
    <cellStyle name="Standard 10 5 7" xfId="17312" xr:uid="{00000000-0005-0000-0000-00004E870000}"/>
    <cellStyle name="Standard 10 5 7 2" xfId="17313" xr:uid="{00000000-0005-0000-0000-00004F870000}"/>
    <cellStyle name="Standard 10 5 7 2 2" xfId="17314" xr:uid="{00000000-0005-0000-0000-000050870000}"/>
    <cellStyle name="Standard 10 5 7 2 2 2" xfId="42453" xr:uid="{00000000-0005-0000-0000-000051870000}"/>
    <cellStyle name="Standard 10 5 7 2 3" xfId="31632" xr:uid="{00000000-0005-0000-0000-000052870000}"/>
    <cellStyle name="Standard 10 5 7 3" xfId="17315" xr:uid="{00000000-0005-0000-0000-000053870000}"/>
    <cellStyle name="Standard 10 5 7 3 2" xfId="37053" xr:uid="{00000000-0005-0000-0000-000054870000}"/>
    <cellStyle name="Standard 10 5 7 4" xfId="26231" xr:uid="{00000000-0005-0000-0000-000055870000}"/>
    <cellStyle name="Standard 10 5 8" xfId="17316" xr:uid="{00000000-0005-0000-0000-000056870000}"/>
    <cellStyle name="Standard 10 5 8 2" xfId="17317" xr:uid="{00000000-0005-0000-0000-000057870000}"/>
    <cellStyle name="Standard 10 5 8 2 2" xfId="17318" xr:uid="{00000000-0005-0000-0000-000058870000}"/>
    <cellStyle name="Standard 10 5 8 2 2 2" xfId="43146" xr:uid="{00000000-0005-0000-0000-000059870000}"/>
    <cellStyle name="Standard 10 5 8 2 3" xfId="32325" xr:uid="{00000000-0005-0000-0000-00005A870000}"/>
    <cellStyle name="Standard 10 5 8 3" xfId="17319" xr:uid="{00000000-0005-0000-0000-00005B870000}"/>
    <cellStyle name="Standard 10 5 8 3 2" xfId="37745" xr:uid="{00000000-0005-0000-0000-00005C870000}"/>
    <cellStyle name="Standard 10 5 8 4" xfId="26924" xr:uid="{00000000-0005-0000-0000-00005D870000}"/>
    <cellStyle name="Standard 10 5 9" xfId="17320" xr:uid="{00000000-0005-0000-0000-00005E870000}"/>
    <cellStyle name="Standard 10 5 9 2" xfId="17321" xr:uid="{00000000-0005-0000-0000-00005F870000}"/>
    <cellStyle name="Standard 10 5 9 2 2" xfId="38421" xr:uid="{00000000-0005-0000-0000-000060870000}"/>
    <cellStyle name="Standard 10 5 9 3" xfId="27600" xr:uid="{00000000-0005-0000-0000-000061870000}"/>
    <cellStyle name="Standard 10 6" xfId="17322" xr:uid="{00000000-0005-0000-0000-000062870000}"/>
    <cellStyle name="Standard 10 6 10" xfId="22407" xr:uid="{00000000-0005-0000-0000-000063870000}"/>
    <cellStyle name="Standard 10 6 2" xfId="17323" xr:uid="{00000000-0005-0000-0000-000064870000}"/>
    <cellStyle name="Standard 10 6 2 2" xfId="17324" xr:uid="{00000000-0005-0000-0000-000065870000}"/>
    <cellStyle name="Standard 10 6 2 2 2" xfId="17325" xr:uid="{00000000-0005-0000-0000-000066870000}"/>
    <cellStyle name="Standard 10 6 2 2 2 2" xfId="39965" xr:uid="{00000000-0005-0000-0000-000067870000}"/>
    <cellStyle name="Standard 10 6 2 2 3" xfId="29144" xr:uid="{00000000-0005-0000-0000-000068870000}"/>
    <cellStyle name="Standard 10 6 2 3" xfId="17326" xr:uid="{00000000-0005-0000-0000-000069870000}"/>
    <cellStyle name="Standard 10 6 2 3 2" xfId="34565" xr:uid="{00000000-0005-0000-0000-00006A870000}"/>
    <cellStyle name="Standard 10 6 2 4" xfId="23743" xr:uid="{00000000-0005-0000-0000-00006B870000}"/>
    <cellStyle name="Standard 10 6 3" xfId="17327" xr:uid="{00000000-0005-0000-0000-00006C870000}"/>
    <cellStyle name="Standard 10 6 3 2" xfId="17328" xr:uid="{00000000-0005-0000-0000-00006D870000}"/>
    <cellStyle name="Standard 10 6 3 2 2" xfId="17329" xr:uid="{00000000-0005-0000-0000-00006E870000}"/>
    <cellStyle name="Standard 10 6 3 2 2 2" xfId="40639" xr:uid="{00000000-0005-0000-0000-00006F870000}"/>
    <cellStyle name="Standard 10 6 3 2 3" xfId="29818" xr:uid="{00000000-0005-0000-0000-000070870000}"/>
    <cellStyle name="Standard 10 6 3 3" xfId="17330" xr:uid="{00000000-0005-0000-0000-000071870000}"/>
    <cellStyle name="Standard 10 6 3 3 2" xfId="35239" xr:uid="{00000000-0005-0000-0000-000072870000}"/>
    <cellStyle name="Standard 10 6 3 4" xfId="24417" xr:uid="{00000000-0005-0000-0000-000073870000}"/>
    <cellStyle name="Standard 10 6 4" xfId="17331" xr:uid="{00000000-0005-0000-0000-000074870000}"/>
    <cellStyle name="Standard 10 6 4 2" xfId="17332" xr:uid="{00000000-0005-0000-0000-000075870000}"/>
    <cellStyle name="Standard 10 6 4 2 2" xfId="17333" xr:uid="{00000000-0005-0000-0000-000076870000}"/>
    <cellStyle name="Standard 10 6 4 2 2 2" xfId="41313" xr:uid="{00000000-0005-0000-0000-000077870000}"/>
    <cellStyle name="Standard 10 6 4 2 3" xfId="30492" xr:uid="{00000000-0005-0000-0000-000078870000}"/>
    <cellStyle name="Standard 10 6 4 3" xfId="17334" xr:uid="{00000000-0005-0000-0000-000079870000}"/>
    <cellStyle name="Standard 10 6 4 3 2" xfId="35913" xr:uid="{00000000-0005-0000-0000-00007A870000}"/>
    <cellStyle name="Standard 10 6 4 4" xfId="25091" xr:uid="{00000000-0005-0000-0000-00007B870000}"/>
    <cellStyle name="Standard 10 6 5" xfId="17335" xr:uid="{00000000-0005-0000-0000-00007C870000}"/>
    <cellStyle name="Standard 10 6 5 2" xfId="17336" xr:uid="{00000000-0005-0000-0000-00007D870000}"/>
    <cellStyle name="Standard 10 6 5 2 2" xfId="17337" xr:uid="{00000000-0005-0000-0000-00007E870000}"/>
    <cellStyle name="Standard 10 6 5 2 2 2" xfId="41987" xr:uid="{00000000-0005-0000-0000-00007F870000}"/>
    <cellStyle name="Standard 10 6 5 2 3" xfId="31166" xr:uid="{00000000-0005-0000-0000-000080870000}"/>
    <cellStyle name="Standard 10 6 5 3" xfId="17338" xr:uid="{00000000-0005-0000-0000-000081870000}"/>
    <cellStyle name="Standard 10 6 5 3 2" xfId="36587" xr:uid="{00000000-0005-0000-0000-000082870000}"/>
    <cellStyle name="Standard 10 6 5 4" xfId="25765" xr:uid="{00000000-0005-0000-0000-000083870000}"/>
    <cellStyle name="Standard 10 6 6" xfId="17339" xr:uid="{00000000-0005-0000-0000-000084870000}"/>
    <cellStyle name="Standard 10 6 6 2" xfId="17340" xr:uid="{00000000-0005-0000-0000-000085870000}"/>
    <cellStyle name="Standard 10 6 6 2 2" xfId="17341" xr:uid="{00000000-0005-0000-0000-000086870000}"/>
    <cellStyle name="Standard 10 6 6 2 2 2" xfId="42661" xr:uid="{00000000-0005-0000-0000-000087870000}"/>
    <cellStyle name="Standard 10 6 6 2 3" xfId="31840" xr:uid="{00000000-0005-0000-0000-000088870000}"/>
    <cellStyle name="Standard 10 6 6 3" xfId="17342" xr:uid="{00000000-0005-0000-0000-000089870000}"/>
    <cellStyle name="Standard 10 6 6 3 2" xfId="37261" xr:uid="{00000000-0005-0000-0000-00008A870000}"/>
    <cellStyle name="Standard 10 6 6 4" xfId="26439" xr:uid="{00000000-0005-0000-0000-00008B870000}"/>
    <cellStyle name="Standard 10 6 7" xfId="17343" xr:uid="{00000000-0005-0000-0000-00008C870000}"/>
    <cellStyle name="Standard 10 6 7 2" xfId="17344" xr:uid="{00000000-0005-0000-0000-00008D870000}"/>
    <cellStyle name="Standard 10 6 7 2 2" xfId="17345" xr:uid="{00000000-0005-0000-0000-00008E870000}"/>
    <cellStyle name="Standard 10 6 7 2 2 2" xfId="43354" xr:uid="{00000000-0005-0000-0000-00008F870000}"/>
    <cellStyle name="Standard 10 6 7 2 3" xfId="32533" xr:uid="{00000000-0005-0000-0000-000090870000}"/>
    <cellStyle name="Standard 10 6 7 3" xfId="17346" xr:uid="{00000000-0005-0000-0000-000091870000}"/>
    <cellStyle name="Standard 10 6 7 3 2" xfId="37953" xr:uid="{00000000-0005-0000-0000-000092870000}"/>
    <cellStyle name="Standard 10 6 7 4" xfId="27132" xr:uid="{00000000-0005-0000-0000-000093870000}"/>
    <cellStyle name="Standard 10 6 8" xfId="17347" xr:uid="{00000000-0005-0000-0000-000094870000}"/>
    <cellStyle name="Standard 10 6 8 2" xfId="17348" xr:uid="{00000000-0005-0000-0000-000095870000}"/>
    <cellStyle name="Standard 10 6 8 2 2" xfId="38629" xr:uid="{00000000-0005-0000-0000-000096870000}"/>
    <cellStyle name="Standard 10 6 8 3" xfId="27808" xr:uid="{00000000-0005-0000-0000-000097870000}"/>
    <cellStyle name="Standard 10 6 9" xfId="17349" xr:uid="{00000000-0005-0000-0000-000098870000}"/>
    <cellStyle name="Standard 10 6 9 2" xfId="33229" xr:uid="{00000000-0005-0000-0000-000099870000}"/>
    <cellStyle name="Standard 10 7" xfId="17350" xr:uid="{00000000-0005-0000-0000-00009A870000}"/>
    <cellStyle name="Standard 10 7 2" xfId="17351" xr:uid="{00000000-0005-0000-0000-00009B870000}"/>
    <cellStyle name="Standard 10 7 2 2" xfId="17352" xr:uid="{00000000-0005-0000-0000-00009C870000}"/>
    <cellStyle name="Standard 10 7 2 2 2" xfId="38704" xr:uid="{00000000-0005-0000-0000-00009D870000}"/>
    <cellStyle name="Standard 10 7 2 3" xfId="27883" xr:uid="{00000000-0005-0000-0000-00009E870000}"/>
    <cellStyle name="Standard 10 7 3" xfId="17353" xr:uid="{00000000-0005-0000-0000-00009F870000}"/>
    <cellStyle name="Standard 10 7 3 2" xfId="33304" xr:uid="{00000000-0005-0000-0000-0000A0870000}"/>
    <cellStyle name="Standard 10 7 4" xfId="22482" xr:uid="{00000000-0005-0000-0000-0000A1870000}"/>
    <cellStyle name="Standard 10 8" xfId="17354" xr:uid="{00000000-0005-0000-0000-0000A2870000}"/>
    <cellStyle name="Standard 10 8 2" xfId="17355" xr:uid="{00000000-0005-0000-0000-0000A3870000}"/>
    <cellStyle name="Standard 10 8 2 2" xfId="17356" xr:uid="{00000000-0005-0000-0000-0000A4870000}"/>
    <cellStyle name="Standard 10 8 2 2 2" xfId="39362" xr:uid="{00000000-0005-0000-0000-0000A5870000}"/>
    <cellStyle name="Standard 10 8 2 3" xfId="28541" xr:uid="{00000000-0005-0000-0000-0000A6870000}"/>
    <cellStyle name="Standard 10 8 3" xfId="17357" xr:uid="{00000000-0005-0000-0000-0000A7870000}"/>
    <cellStyle name="Standard 10 8 3 2" xfId="33962" xr:uid="{00000000-0005-0000-0000-0000A8870000}"/>
    <cellStyle name="Standard 10 8 4" xfId="23140" xr:uid="{00000000-0005-0000-0000-0000A9870000}"/>
    <cellStyle name="Standard 10 9" xfId="17358" xr:uid="{00000000-0005-0000-0000-0000AA870000}"/>
    <cellStyle name="Standard 10 9 2" xfId="17359" xr:uid="{00000000-0005-0000-0000-0000AB870000}"/>
    <cellStyle name="Standard 10 9 2 2" xfId="17360" xr:uid="{00000000-0005-0000-0000-0000AC870000}"/>
    <cellStyle name="Standard 10 9 2 2 2" xfId="40037" xr:uid="{00000000-0005-0000-0000-0000AD870000}"/>
    <cellStyle name="Standard 10 9 2 3" xfId="29216" xr:uid="{00000000-0005-0000-0000-0000AE870000}"/>
    <cellStyle name="Standard 10 9 3" xfId="17361" xr:uid="{00000000-0005-0000-0000-0000AF870000}"/>
    <cellStyle name="Standard 10 9 3 2" xfId="34637" xr:uid="{00000000-0005-0000-0000-0000B0870000}"/>
    <cellStyle name="Standard 10 9 4" xfId="23815" xr:uid="{00000000-0005-0000-0000-0000B1870000}"/>
    <cellStyle name="Standard 11" xfId="17362" xr:uid="{00000000-0005-0000-0000-0000B2870000}"/>
    <cellStyle name="Standard 11 2" xfId="17363" xr:uid="{00000000-0005-0000-0000-0000B3870000}"/>
    <cellStyle name="Standard 11 2 10" xfId="22408" xr:uid="{00000000-0005-0000-0000-0000B4870000}"/>
    <cellStyle name="Standard 11 2 2" xfId="17364" xr:uid="{00000000-0005-0000-0000-0000B5870000}"/>
    <cellStyle name="Standard 11 2 2 2" xfId="17365" xr:uid="{00000000-0005-0000-0000-0000B6870000}"/>
    <cellStyle name="Standard 11 2 2 2 2" xfId="17366" xr:uid="{00000000-0005-0000-0000-0000B7870000}"/>
    <cellStyle name="Standard 11 2 2 2 2 2" xfId="39966" xr:uid="{00000000-0005-0000-0000-0000B8870000}"/>
    <cellStyle name="Standard 11 2 2 2 3" xfId="29145" xr:uid="{00000000-0005-0000-0000-0000B9870000}"/>
    <cellStyle name="Standard 11 2 2 3" xfId="17367" xr:uid="{00000000-0005-0000-0000-0000BA870000}"/>
    <cellStyle name="Standard 11 2 2 3 2" xfId="34566" xr:uid="{00000000-0005-0000-0000-0000BB870000}"/>
    <cellStyle name="Standard 11 2 2 4" xfId="23744" xr:uid="{00000000-0005-0000-0000-0000BC870000}"/>
    <cellStyle name="Standard 11 2 3" xfId="17368" xr:uid="{00000000-0005-0000-0000-0000BD870000}"/>
    <cellStyle name="Standard 11 2 3 2" xfId="17369" xr:uid="{00000000-0005-0000-0000-0000BE870000}"/>
    <cellStyle name="Standard 11 2 3 2 2" xfId="17370" xr:uid="{00000000-0005-0000-0000-0000BF870000}"/>
    <cellStyle name="Standard 11 2 3 2 2 2" xfId="40640" xr:uid="{00000000-0005-0000-0000-0000C0870000}"/>
    <cellStyle name="Standard 11 2 3 2 3" xfId="29819" xr:uid="{00000000-0005-0000-0000-0000C1870000}"/>
    <cellStyle name="Standard 11 2 3 3" xfId="17371" xr:uid="{00000000-0005-0000-0000-0000C2870000}"/>
    <cellStyle name="Standard 11 2 3 3 2" xfId="35240" xr:uid="{00000000-0005-0000-0000-0000C3870000}"/>
    <cellStyle name="Standard 11 2 3 4" xfId="24418" xr:uid="{00000000-0005-0000-0000-0000C4870000}"/>
    <cellStyle name="Standard 11 2 4" xfId="17372" xr:uid="{00000000-0005-0000-0000-0000C5870000}"/>
    <cellStyle name="Standard 11 2 4 2" xfId="17373" xr:uid="{00000000-0005-0000-0000-0000C6870000}"/>
    <cellStyle name="Standard 11 2 4 2 2" xfId="17374" xr:uid="{00000000-0005-0000-0000-0000C7870000}"/>
    <cellStyle name="Standard 11 2 4 2 2 2" xfId="41314" xr:uid="{00000000-0005-0000-0000-0000C8870000}"/>
    <cellStyle name="Standard 11 2 4 2 3" xfId="30493" xr:uid="{00000000-0005-0000-0000-0000C9870000}"/>
    <cellStyle name="Standard 11 2 4 3" xfId="17375" xr:uid="{00000000-0005-0000-0000-0000CA870000}"/>
    <cellStyle name="Standard 11 2 4 3 2" xfId="35914" xr:uid="{00000000-0005-0000-0000-0000CB870000}"/>
    <cellStyle name="Standard 11 2 4 4" xfId="25092" xr:uid="{00000000-0005-0000-0000-0000CC870000}"/>
    <cellStyle name="Standard 11 2 5" xfId="17376" xr:uid="{00000000-0005-0000-0000-0000CD870000}"/>
    <cellStyle name="Standard 11 2 5 2" xfId="17377" xr:uid="{00000000-0005-0000-0000-0000CE870000}"/>
    <cellStyle name="Standard 11 2 5 2 2" xfId="17378" xr:uid="{00000000-0005-0000-0000-0000CF870000}"/>
    <cellStyle name="Standard 11 2 5 2 2 2" xfId="41988" xr:uid="{00000000-0005-0000-0000-0000D0870000}"/>
    <cellStyle name="Standard 11 2 5 2 3" xfId="31167" xr:uid="{00000000-0005-0000-0000-0000D1870000}"/>
    <cellStyle name="Standard 11 2 5 3" xfId="17379" xr:uid="{00000000-0005-0000-0000-0000D2870000}"/>
    <cellStyle name="Standard 11 2 5 3 2" xfId="36588" xr:uid="{00000000-0005-0000-0000-0000D3870000}"/>
    <cellStyle name="Standard 11 2 5 4" xfId="25766" xr:uid="{00000000-0005-0000-0000-0000D4870000}"/>
    <cellStyle name="Standard 11 2 6" xfId="17380" xr:uid="{00000000-0005-0000-0000-0000D5870000}"/>
    <cellStyle name="Standard 11 2 6 2" xfId="17381" xr:uid="{00000000-0005-0000-0000-0000D6870000}"/>
    <cellStyle name="Standard 11 2 6 2 2" xfId="17382" xr:uid="{00000000-0005-0000-0000-0000D7870000}"/>
    <cellStyle name="Standard 11 2 6 2 2 2" xfId="42662" xr:uid="{00000000-0005-0000-0000-0000D8870000}"/>
    <cellStyle name="Standard 11 2 6 2 3" xfId="31841" xr:uid="{00000000-0005-0000-0000-0000D9870000}"/>
    <cellStyle name="Standard 11 2 6 3" xfId="17383" xr:uid="{00000000-0005-0000-0000-0000DA870000}"/>
    <cellStyle name="Standard 11 2 6 3 2" xfId="37262" xr:uid="{00000000-0005-0000-0000-0000DB870000}"/>
    <cellStyle name="Standard 11 2 6 4" xfId="26440" xr:uid="{00000000-0005-0000-0000-0000DC870000}"/>
    <cellStyle name="Standard 11 2 7" xfId="17384" xr:uid="{00000000-0005-0000-0000-0000DD870000}"/>
    <cellStyle name="Standard 11 2 7 2" xfId="17385" xr:uid="{00000000-0005-0000-0000-0000DE870000}"/>
    <cellStyle name="Standard 11 2 7 2 2" xfId="17386" xr:uid="{00000000-0005-0000-0000-0000DF870000}"/>
    <cellStyle name="Standard 11 2 7 2 2 2" xfId="43355" xr:uid="{00000000-0005-0000-0000-0000E0870000}"/>
    <cellStyle name="Standard 11 2 7 2 3" xfId="32534" xr:uid="{00000000-0005-0000-0000-0000E1870000}"/>
    <cellStyle name="Standard 11 2 7 3" xfId="17387" xr:uid="{00000000-0005-0000-0000-0000E2870000}"/>
    <cellStyle name="Standard 11 2 7 3 2" xfId="37954" xr:uid="{00000000-0005-0000-0000-0000E3870000}"/>
    <cellStyle name="Standard 11 2 7 4" xfId="27133" xr:uid="{00000000-0005-0000-0000-0000E4870000}"/>
    <cellStyle name="Standard 11 2 8" xfId="17388" xr:uid="{00000000-0005-0000-0000-0000E5870000}"/>
    <cellStyle name="Standard 11 2 8 2" xfId="17389" xr:uid="{00000000-0005-0000-0000-0000E6870000}"/>
    <cellStyle name="Standard 11 2 8 2 2" xfId="38630" xr:uid="{00000000-0005-0000-0000-0000E7870000}"/>
    <cellStyle name="Standard 11 2 8 3" xfId="27809" xr:uid="{00000000-0005-0000-0000-0000E8870000}"/>
    <cellStyle name="Standard 11 2 9" xfId="17390" xr:uid="{00000000-0005-0000-0000-0000E9870000}"/>
    <cellStyle name="Standard 11 2 9 2" xfId="33230" xr:uid="{00000000-0005-0000-0000-0000EA870000}"/>
    <cellStyle name="Standard 11 3" xfId="17391" xr:uid="{00000000-0005-0000-0000-0000EB870000}"/>
    <cellStyle name="Standard 11 3 2" xfId="17392" xr:uid="{00000000-0005-0000-0000-0000EC870000}"/>
    <cellStyle name="Standard 11 3 2 2" xfId="17393" xr:uid="{00000000-0005-0000-0000-0000ED870000}"/>
    <cellStyle name="Standard 11 3 2 2 2" xfId="42679" xr:uid="{00000000-0005-0000-0000-0000EE870000}"/>
    <cellStyle name="Standard 11 3 2 3" xfId="31858" xr:uid="{00000000-0005-0000-0000-0000EF870000}"/>
    <cellStyle name="Standard 11 3 3" xfId="17394" xr:uid="{00000000-0005-0000-0000-0000F0870000}"/>
    <cellStyle name="Standard 11 3 3 2" xfId="37278" xr:uid="{00000000-0005-0000-0000-0000F1870000}"/>
    <cellStyle name="Standard 11 3 4" xfId="26457" xr:uid="{00000000-0005-0000-0000-0000F2870000}"/>
    <cellStyle name="Standard 12" xfId="17395" xr:uid="{00000000-0005-0000-0000-0000F3870000}"/>
    <cellStyle name="Standard 12 2" xfId="17396" xr:uid="{00000000-0005-0000-0000-0000F4870000}"/>
    <cellStyle name="Standard 12 2 10" xfId="22409" xr:uid="{00000000-0005-0000-0000-0000F5870000}"/>
    <cellStyle name="Standard 12 2 2" xfId="17397" xr:uid="{00000000-0005-0000-0000-0000F6870000}"/>
    <cellStyle name="Standard 12 2 2 2" xfId="17398" xr:uid="{00000000-0005-0000-0000-0000F7870000}"/>
    <cellStyle name="Standard 12 2 2 2 2" xfId="17399" xr:uid="{00000000-0005-0000-0000-0000F8870000}"/>
    <cellStyle name="Standard 12 2 2 2 2 2" xfId="39967" xr:uid="{00000000-0005-0000-0000-0000F9870000}"/>
    <cellStyle name="Standard 12 2 2 2 3" xfId="29146" xr:uid="{00000000-0005-0000-0000-0000FA870000}"/>
    <cellStyle name="Standard 12 2 2 3" xfId="17400" xr:uid="{00000000-0005-0000-0000-0000FB870000}"/>
    <cellStyle name="Standard 12 2 2 3 2" xfId="34567" xr:uid="{00000000-0005-0000-0000-0000FC870000}"/>
    <cellStyle name="Standard 12 2 2 4" xfId="23745" xr:uid="{00000000-0005-0000-0000-0000FD870000}"/>
    <cellStyle name="Standard 12 2 3" xfId="17401" xr:uid="{00000000-0005-0000-0000-0000FE870000}"/>
    <cellStyle name="Standard 12 2 3 2" xfId="17402" xr:uid="{00000000-0005-0000-0000-0000FF870000}"/>
    <cellStyle name="Standard 12 2 3 2 2" xfId="17403" xr:uid="{00000000-0005-0000-0000-000000880000}"/>
    <cellStyle name="Standard 12 2 3 2 2 2" xfId="40641" xr:uid="{00000000-0005-0000-0000-000001880000}"/>
    <cellStyle name="Standard 12 2 3 2 3" xfId="29820" xr:uid="{00000000-0005-0000-0000-000002880000}"/>
    <cellStyle name="Standard 12 2 3 3" xfId="17404" xr:uid="{00000000-0005-0000-0000-000003880000}"/>
    <cellStyle name="Standard 12 2 3 3 2" xfId="35241" xr:uid="{00000000-0005-0000-0000-000004880000}"/>
    <cellStyle name="Standard 12 2 3 4" xfId="24419" xr:uid="{00000000-0005-0000-0000-000005880000}"/>
    <cellStyle name="Standard 12 2 4" xfId="17405" xr:uid="{00000000-0005-0000-0000-000006880000}"/>
    <cellStyle name="Standard 12 2 4 2" xfId="17406" xr:uid="{00000000-0005-0000-0000-000007880000}"/>
    <cellStyle name="Standard 12 2 4 2 2" xfId="17407" xr:uid="{00000000-0005-0000-0000-000008880000}"/>
    <cellStyle name="Standard 12 2 4 2 2 2" xfId="41315" xr:uid="{00000000-0005-0000-0000-000009880000}"/>
    <cellStyle name="Standard 12 2 4 2 3" xfId="30494" xr:uid="{00000000-0005-0000-0000-00000A880000}"/>
    <cellStyle name="Standard 12 2 4 3" xfId="17408" xr:uid="{00000000-0005-0000-0000-00000B880000}"/>
    <cellStyle name="Standard 12 2 4 3 2" xfId="35915" xr:uid="{00000000-0005-0000-0000-00000C880000}"/>
    <cellStyle name="Standard 12 2 4 4" xfId="25093" xr:uid="{00000000-0005-0000-0000-00000D880000}"/>
    <cellStyle name="Standard 12 2 5" xfId="17409" xr:uid="{00000000-0005-0000-0000-00000E880000}"/>
    <cellStyle name="Standard 12 2 5 2" xfId="17410" xr:uid="{00000000-0005-0000-0000-00000F880000}"/>
    <cellStyle name="Standard 12 2 5 2 2" xfId="17411" xr:uid="{00000000-0005-0000-0000-000010880000}"/>
    <cellStyle name="Standard 12 2 5 2 2 2" xfId="41989" xr:uid="{00000000-0005-0000-0000-000011880000}"/>
    <cellStyle name="Standard 12 2 5 2 3" xfId="31168" xr:uid="{00000000-0005-0000-0000-000012880000}"/>
    <cellStyle name="Standard 12 2 5 3" xfId="17412" xr:uid="{00000000-0005-0000-0000-000013880000}"/>
    <cellStyle name="Standard 12 2 5 3 2" xfId="36589" xr:uid="{00000000-0005-0000-0000-000014880000}"/>
    <cellStyle name="Standard 12 2 5 4" xfId="25767" xr:uid="{00000000-0005-0000-0000-000015880000}"/>
    <cellStyle name="Standard 12 2 6" xfId="17413" xr:uid="{00000000-0005-0000-0000-000016880000}"/>
    <cellStyle name="Standard 12 2 6 2" xfId="17414" xr:uid="{00000000-0005-0000-0000-000017880000}"/>
    <cellStyle name="Standard 12 2 6 2 2" xfId="17415" xr:uid="{00000000-0005-0000-0000-000018880000}"/>
    <cellStyle name="Standard 12 2 6 2 2 2" xfId="42663" xr:uid="{00000000-0005-0000-0000-000019880000}"/>
    <cellStyle name="Standard 12 2 6 2 3" xfId="31842" xr:uid="{00000000-0005-0000-0000-00001A880000}"/>
    <cellStyle name="Standard 12 2 6 3" xfId="17416" xr:uid="{00000000-0005-0000-0000-00001B880000}"/>
    <cellStyle name="Standard 12 2 6 3 2" xfId="37263" xr:uid="{00000000-0005-0000-0000-00001C880000}"/>
    <cellStyle name="Standard 12 2 6 4" xfId="26441" xr:uid="{00000000-0005-0000-0000-00001D880000}"/>
    <cellStyle name="Standard 12 2 7" xfId="17417" xr:uid="{00000000-0005-0000-0000-00001E880000}"/>
    <cellStyle name="Standard 12 2 7 2" xfId="17418" xr:uid="{00000000-0005-0000-0000-00001F880000}"/>
    <cellStyle name="Standard 12 2 7 2 2" xfId="17419" xr:uid="{00000000-0005-0000-0000-000020880000}"/>
    <cellStyle name="Standard 12 2 7 2 2 2" xfId="43356" xr:uid="{00000000-0005-0000-0000-000021880000}"/>
    <cellStyle name="Standard 12 2 7 2 3" xfId="32535" xr:uid="{00000000-0005-0000-0000-000022880000}"/>
    <cellStyle name="Standard 12 2 7 3" xfId="17420" xr:uid="{00000000-0005-0000-0000-000023880000}"/>
    <cellStyle name="Standard 12 2 7 3 2" xfId="37955" xr:uid="{00000000-0005-0000-0000-000024880000}"/>
    <cellStyle name="Standard 12 2 7 4" xfId="27134" xr:uid="{00000000-0005-0000-0000-000025880000}"/>
    <cellStyle name="Standard 12 2 8" xfId="17421" xr:uid="{00000000-0005-0000-0000-000026880000}"/>
    <cellStyle name="Standard 12 2 8 2" xfId="17422" xr:uid="{00000000-0005-0000-0000-000027880000}"/>
    <cellStyle name="Standard 12 2 8 2 2" xfId="38631" xr:uid="{00000000-0005-0000-0000-000028880000}"/>
    <cellStyle name="Standard 12 2 8 3" xfId="27810" xr:uid="{00000000-0005-0000-0000-000029880000}"/>
    <cellStyle name="Standard 12 2 9" xfId="17423" xr:uid="{00000000-0005-0000-0000-00002A880000}"/>
    <cellStyle name="Standard 12 2 9 2" xfId="33231" xr:uid="{00000000-0005-0000-0000-00002B880000}"/>
    <cellStyle name="Standard 12 3" xfId="17424" xr:uid="{00000000-0005-0000-0000-00002C880000}"/>
    <cellStyle name="Standard 12 3 2" xfId="17425" xr:uid="{00000000-0005-0000-0000-00002D880000}"/>
    <cellStyle name="Standard 12 4" xfId="17426" xr:uid="{00000000-0005-0000-0000-00002E880000}"/>
    <cellStyle name="Standard 12 4 2" xfId="17427" xr:uid="{00000000-0005-0000-0000-00002F880000}"/>
    <cellStyle name="Standard 12 4 2 2" xfId="17428" xr:uid="{00000000-0005-0000-0000-000030880000}"/>
    <cellStyle name="Standard 12 4 2 2 2" xfId="42680" xr:uid="{00000000-0005-0000-0000-000031880000}"/>
    <cellStyle name="Standard 12 4 2 3" xfId="31859" xr:uid="{00000000-0005-0000-0000-000032880000}"/>
    <cellStyle name="Standard 12 4 3" xfId="17429" xr:uid="{00000000-0005-0000-0000-000033880000}"/>
    <cellStyle name="Standard 12 4 3 2" xfId="37279" xr:uid="{00000000-0005-0000-0000-000034880000}"/>
    <cellStyle name="Standard 12 4 4" xfId="26458" xr:uid="{00000000-0005-0000-0000-000035880000}"/>
    <cellStyle name="Standard 13" xfId="17430" xr:uid="{00000000-0005-0000-0000-000036880000}"/>
    <cellStyle name="Standard 13 10" xfId="17431" xr:uid="{00000000-0005-0000-0000-000037880000}"/>
    <cellStyle name="Standard 13 10 2" xfId="33232" xr:uid="{00000000-0005-0000-0000-000038880000}"/>
    <cellStyle name="Standard 13 11" xfId="22410" xr:uid="{00000000-0005-0000-0000-000039880000}"/>
    <cellStyle name="Standard 13 2" xfId="17432" xr:uid="{00000000-0005-0000-0000-00003A880000}"/>
    <cellStyle name="Standard 13 2 2" xfId="17433" xr:uid="{00000000-0005-0000-0000-00003B880000}"/>
    <cellStyle name="Standard 13 2 2 2" xfId="17434" xr:uid="{00000000-0005-0000-0000-00003C880000}"/>
    <cellStyle name="Standard 13 2 2 2 2" xfId="39968" xr:uid="{00000000-0005-0000-0000-00003D880000}"/>
    <cellStyle name="Standard 13 2 2 3" xfId="29147" xr:uid="{00000000-0005-0000-0000-00003E880000}"/>
    <cellStyle name="Standard 13 2 3" xfId="17435" xr:uid="{00000000-0005-0000-0000-00003F880000}"/>
    <cellStyle name="Standard 13 2 3 2" xfId="34568" xr:uid="{00000000-0005-0000-0000-000040880000}"/>
    <cellStyle name="Standard 13 2 4" xfId="23746" xr:uid="{00000000-0005-0000-0000-000041880000}"/>
    <cellStyle name="Standard 13 3" xfId="17436" xr:uid="{00000000-0005-0000-0000-000042880000}"/>
    <cellStyle name="Standard 13 3 2" xfId="17437" xr:uid="{00000000-0005-0000-0000-000043880000}"/>
    <cellStyle name="Standard 13 3 2 2" xfId="17438" xr:uid="{00000000-0005-0000-0000-000044880000}"/>
    <cellStyle name="Standard 13 3 2 2 2" xfId="40642" xr:uid="{00000000-0005-0000-0000-000045880000}"/>
    <cellStyle name="Standard 13 3 2 3" xfId="29821" xr:uid="{00000000-0005-0000-0000-000046880000}"/>
    <cellStyle name="Standard 13 3 3" xfId="17439" xr:uid="{00000000-0005-0000-0000-000047880000}"/>
    <cellStyle name="Standard 13 3 3 2" xfId="35242" xr:uid="{00000000-0005-0000-0000-000048880000}"/>
    <cellStyle name="Standard 13 3 4" xfId="24420" xr:uid="{00000000-0005-0000-0000-000049880000}"/>
    <cellStyle name="Standard 13 4" xfId="17440" xr:uid="{00000000-0005-0000-0000-00004A880000}"/>
    <cellStyle name="Standard 13 4 2" xfId="17441" xr:uid="{00000000-0005-0000-0000-00004B880000}"/>
    <cellStyle name="Standard 13 4 2 2" xfId="17442" xr:uid="{00000000-0005-0000-0000-00004C880000}"/>
    <cellStyle name="Standard 13 4 2 2 2" xfId="41316" xr:uid="{00000000-0005-0000-0000-00004D880000}"/>
    <cellStyle name="Standard 13 4 2 3" xfId="30495" xr:uid="{00000000-0005-0000-0000-00004E880000}"/>
    <cellStyle name="Standard 13 4 3" xfId="17443" xr:uid="{00000000-0005-0000-0000-00004F880000}"/>
    <cellStyle name="Standard 13 4 3 2" xfId="35916" xr:uid="{00000000-0005-0000-0000-000050880000}"/>
    <cellStyle name="Standard 13 4 4" xfId="25094" xr:uid="{00000000-0005-0000-0000-000051880000}"/>
    <cellStyle name="Standard 13 5" xfId="17444" xr:uid="{00000000-0005-0000-0000-000052880000}"/>
    <cellStyle name="Standard 13 5 2" xfId="17445" xr:uid="{00000000-0005-0000-0000-000053880000}"/>
    <cellStyle name="Standard 13 5 2 2" xfId="17446" xr:uid="{00000000-0005-0000-0000-000054880000}"/>
    <cellStyle name="Standard 13 5 2 2 2" xfId="41990" xr:uid="{00000000-0005-0000-0000-000055880000}"/>
    <cellStyle name="Standard 13 5 2 3" xfId="31169" xr:uid="{00000000-0005-0000-0000-000056880000}"/>
    <cellStyle name="Standard 13 5 3" xfId="17447" xr:uid="{00000000-0005-0000-0000-000057880000}"/>
    <cellStyle name="Standard 13 5 3 2" xfId="36590" xr:uid="{00000000-0005-0000-0000-000058880000}"/>
    <cellStyle name="Standard 13 5 4" xfId="25768" xr:uid="{00000000-0005-0000-0000-000059880000}"/>
    <cellStyle name="Standard 13 6" xfId="17448" xr:uid="{00000000-0005-0000-0000-00005A880000}"/>
    <cellStyle name="Standard 13 6 2" xfId="17449" xr:uid="{00000000-0005-0000-0000-00005B880000}"/>
    <cellStyle name="Standard 13 6 2 2" xfId="17450" xr:uid="{00000000-0005-0000-0000-00005C880000}"/>
    <cellStyle name="Standard 13 6 2 2 2" xfId="42664" xr:uid="{00000000-0005-0000-0000-00005D880000}"/>
    <cellStyle name="Standard 13 6 2 3" xfId="31843" xr:uid="{00000000-0005-0000-0000-00005E880000}"/>
    <cellStyle name="Standard 13 6 3" xfId="17451" xr:uid="{00000000-0005-0000-0000-00005F880000}"/>
    <cellStyle name="Standard 13 6 3 2" xfId="37264" xr:uid="{00000000-0005-0000-0000-000060880000}"/>
    <cellStyle name="Standard 13 6 4" xfId="26442" xr:uid="{00000000-0005-0000-0000-000061880000}"/>
    <cellStyle name="Standard 13 7" xfId="17452" xr:uid="{00000000-0005-0000-0000-000062880000}"/>
    <cellStyle name="Standard 13 7 2" xfId="17453" xr:uid="{00000000-0005-0000-0000-000063880000}"/>
    <cellStyle name="Standard 13 7 2 2" xfId="17454" xr:uid="{00000000-0005-0000-0000-000064880000}"/>
    <cellStyle name="Standard 13 7 2 2 2" xfId="42681" xr:uid="{00000000-0005-0000-0000-000065880000}"/>
    <cellStyle name="Standard 13 7 2 3" xfId="31860" xr:uid="{00000000-0005-0000-0000-000066880000}"/>
    <cellStyle name="Standard 13 7 3" xfId="17455" xr:uid="{00000000-0005-0000-0000-000067880000}"/>
    <cellStyle name="Standard 13 7 3 2" xfId="37280" xr:uid="{00000000-0005-0000-0000-000068880000}"/>
    <cellStyle name="Standard 13 7 4" xfId="26459" xr:uid="{00000000-0005-0000-0000-000069880000}"/>
    <cellStyle name="Standard 13 8" xfId="17456" xr:uid="{00000000-0005-0000-0000-00006A880000}"/>
    <cellStyle name="Standard 13 8 2" xfId="17457" xr:uid="{00000000-0005-0000-0000-00006B880000}"/>
    <cellStyle name="Standard 13 8 2 2" xfId="17458" xr:uid="{00000000-0005-0000-0000-00006C880000}"/>
    <cellStyle name="Standard 13 8 2 2 2" xfId="43357" xr:uid="{00000000-0005-0000-0000-00006D880000}"/>
    <cellStyle name="Standard 13 8 2 3" xfId="32536" xr:uid="{00000000-0005-0000-0000-00006E880000}"/>
    <cellStyle name="Standard 13 8 3" xfId="17459" xr:uid="{00000000-0005-0000-0000-00006F880000}"/>
    <cellStyle name="Standard 13 8 3 2" xfId="37956" xr:uid="{00000000-0005-0000-0000-000070880000}"/>
    <cellStyle name="Standard 13 8 4" xfId="27135" xr:uid="{00000000-0005-0000-0000-000071880000}"/>
    <cellStyle name="Standard 13 9" xfId="17460" xr:uid="{00000000-0005-0000-0000-000072880000}"/>
    <cellStyle name="Standard 13 9 2" xfId="17461" xr:uid="{00000000-0005-0000-0000-000073880000}"/>
    <cellStyle name="Standard 13 9 2 2" xfId="38632" xr:uid="{00000000-0005-0000-0000-000074880000}"/>
    <cellStyle name="Standard 13 9 3" xfId="27811" xr:uid="{00000000-0005-0000-0000-000075880000}"/>
    <cellStyle name="Standard 14" xfId="17462" xr:uid="{00000000-0005-0000-0000-000076880000}"/>
    <cellStyle name="Standard 14 10" xfId="17463" xr:uid="{00000000-0005-0000-0000-000077880000}"/>
    <cellStyle name="Standard 14 10 2" xfId="33233" xr:uid="{00000000-0005-0000-0000-000078880000}"/>
    <cellStyle name="Standard 14 11" xfId="22411" xr:uid="{00000000-0005-0000-0000-000079880000}"/>
    <cellStyle name="Standard 14 2" xfId="17464" xr:uid="{00000000-0005-0000-0000-00007A880000}"/>
    <cellStyle name="Standard 14 2 2" xfId="17465" xr:uid="{00000000-0005-0000-0000-00007B880000}"/>
    <cellStyle name="Standard 14 2 2 2" xfId="17466" xr:uid="{00000000-0005-0000-0000-00007C880000}"/>
    <cellStyle name="Standard 14 2 2 2 2" xfId="39969" xr:uid="{00000000-0005-0000-0000-00007D880000}"/>
    <cellStyle name="Standard 14 2 2 3" xfId="29148" xr:uid="{00000000-0005-0000-0000-00007E880000}"/>
    <cellStyle name="Standard 14 2 3" xfId="17467" xr:uid="{00000000-0005-0000-0000-00007F880000}"/>
    <cellStyle name="Standard 14 2 3 2" xfId="34569" xr:uid="{00000000-0005-0000-0000-000080880000}"/>
    <cellStyle name="Standard 14 2 4" xfId="23747" xr:uid="{00000000-0005-0000-0000-000081880000}"/>
    <cellStyle name="Standard 14 3" xfId="17468" xr:uid="{00000000-0005-0000-0000-000082880000}"/>
    <cellStyle name="Standard 14 3 2" xfId="17469" xr:uid="{00000000-0005-0000-0000-000083880000}"/>
    <cellStyle name="Standard 14 3 2 2" xfId="17470" xr:uid="{00000000-0005-0000-0000-000084880000}"/>
    <cellStyle name="Standard 14 3 2 2 2" xfId="40643" xr:uid="{00000000-0005-0000-0000-000085880000}"/>
    <cellStyle name="Standard 14 3 2 3" xfId="29822" xr:uid="{00000000-0005-0000-0000-000086880000}"/>
    <cellStyle name="Standard 14 3 3" xfId="17471" xr:uid="{00000000-0005-0000-0000-000087880000}"/>
    <cellStyle name="Standard 14 3 3 2" xfId="35243" xr:uid="{00000000-0005-0000-0000-000088880000}"/>
    <cellStyle name="Standard 14 3 4" xfId="24421" xr:uid="{00000000-0005-0000-0000-000089880000}"/>
    <cellStyle name="Standard 14 4" xfId="17472" xr:uid="{00000000-0005-0000-0000-00008A880000}"/>
    <cellStyle name="Standard 14 4 2" xfId="17473" xr:uid="{00000000-0005-0000-0000-00008B880000}"/>
    <cellStyle name="Standard 14 4 2 2" xfId="17474" xr:uid="{00000000-0005-0000-0000-00008C880000}"/>
    <cellStyle name="Standard 14 4 2 2 2" xfId="41317" xr:uid="{00000000-0005-0000-0000-00008D880000}"/>
    <cellStyle name="Standard 14 4 2 3" xfId="30496" xr:uid="{00000000-0005-0000-0000-00008E880000}"/>
    <cellStyle name="Standard 14 4 3" xfId="17475" xr:uid="{00000000-0005-0000-0000-00008F880000}"/>
    <cellStyle name="Standard 14 4 3 2" xfId="35917" xr:uid="{00000000-0005-0000-0000-000090880000}"/>
    <cellStyle name="Standard 14 4 4" xfId="25095" xr:uid="{00000000-0005-0000-0000-000091880000}"/>
    <cellStyle name="Standard 14 5" xfId="17476" xr:uid="{00000000-0005-0000-0000-000092880000}"/>
    <cellStyle name="Standard 14 5 2" xfId="17477" xr:uid="{00000000-0005-0000-0000-000093880000}"/>
    <cellStyle name="Standard 14 5 2 2" xfId="17478" xr:uid="{00000000-0005-0000-0000-000094880000}"/>
    <cellStyle name="Standard 14 5 2 2 2" xfId="41991" xr:uid="{00000000-0005-0000-0000-000095880000}"/>
    <cellStyle name="Standard 14 5 2 3" xfId="31170" xr:uid="{00000000-0005-0000-0000-000096880000}"/>
    <cellStyle name="Standard 14 5 3" xfId="17479" xr:uid="{00000000-0005-0000-0000-000097880000}"/>
    <cellStyle name="Standard 14 5 3 2" xfId="36591" xr:uid="{00000000-0005-0000-0000-000098880000}"/>
    <cellStyle name="Standard 14 5 4" xfId="25769" xr:uid="{00000000-0005-0000-0000-000099880000}"/>
    <cellStyle name="Standard 14 6" xfId="17480" xr:uid="{00000000-0005-0000-0000-00009A880000}"/>
    <cellStyle name="Standard 14 6 2" xfId="17481" xr:uid="{00000000-0005-0000-0000-00009B880000}"/>
    <cellStyle name="Standard 14 6 2 2" xfId="17482" xr:uid="{00000000-0005-0000-0000-00009C880000}"/>
    <cellStyle name="Standard 14 6 2 2 2" xfId="42665" xr:uid="{00000000-0005-0000-0000-00009D880000}"/>
    <cellStyle name="Standard 14 6 2 3" xfId="31844" xr:uid="{00000000-0005-0000-0000-00009E880000}"/>
    <cellStyle name="Standard 14 6 3" xfId="17483" xr:uid="{00000000-0005-0000-0000-00009F880000}"/>
    <cellStyle name="Standard 14 6 3 2" xfId="37265" xr:uid="{00000000-0005-0000-0000-0000A0880000}"/>
    <cellStyle name="Standard 14 6 4" xfId="26443" xr:uid="{00000000-0005-0000-0000-0000A1880000}"/>
    <cellStyle name="Standard 14 7" xfId="17484" xr:uid="{00000000-0005-0000-0000-0000A2880000}"/>
    <cellStyle name="Standard 14 7 2" xfId="17485" xr:uid="{00000000-0005-0000-0000-0000A3880000}"/>
    <cellStyle name="Standard 14 7 2 2" xfId="17486" xr:uid="{00000000-0005-0000-0000-0000A4880000}"/>
    <cellStyle name="Standard 14 7 2 2 2" xfId="42682" xr:uid="{00000000-0005-0000-0000-0000A5880000}"/>
    <cellStyle name="Standard 14 7 2 3" xfId="31861" xr:uid="{00000000-0005-0000-0000-0000A6880000}"/>
    <cellStyle name="Standard 14 7 3" xfId="17487" xr:uid="{00000000-0005-0000-0000-0000A7880000}"/>
    <cellStyle name="Standard 14 7 3 2" xfId="37281" xr:uid="{00000000-0005-0000-0000-0000A8880000}"/>
    <cellStyle name="Standard 14 7 4" xfId="26460" xr:uid="{00000000-0005-0000-0000-0000A9880000}"/>
    <cellStyle name="Standard 14 8" xfId="17488" xr:uid="{00000000-0005-0000-0000-0000AA880000}"/>
    <cellStyle name="Standard 14 8 2" xfId="17489" xr:uid="{00000000-0005-0000-0000-0000AB880000}"/>
    <cellStyle name="Standard 14 8 2 2" xfId="17490" xr:uid="{00000000-0005-0000-0000-0000AC880000}"/>
    <cellStyle name="Standard 14 8 2 2 2" xfId="43358" xr:uid="{00000000-0005-0000-0000-0000AD880000}"/>
    <cellStyle name="Standard 14 8 2 3" xfId="32537" xr:uid="{00000000-0005-0000-0000-0000AE880000}"/>
    <cellStyle name="Standard 14 8 3" xfId="17491" xr:uid="{00000000-0005-0000-0000-0000AF880000}"/>
    <cellStyle name="Standard 14 8 3 2" xfId="37957" xr:uid="{00000000-0005-0000-0000-0000B0880000}"/>
    <cellStyle name="Standard 14 8 4" xfId="27136" xr:uid="{00000000-0005-0000-0000-0000B1880000}"/>
    <cellStyle name="Standard 14 9" xfId="17492" xr:uid="{00000000-0005-0000-0000-0000B2880000}"/>
    <cellStyle name="Standard 14 9 2" xfId="17493" xr:uid="{00000000-0005-0000-0000-0000B3880000}"/>
    <cellStyle name="Standard 14 9 2 2" xfId="38633" xr:uid="{00000000-0005-0000-0000-0000B4880000}"/>
    <cellStyle name="Standard 14 9 3" xfId="27812" xr:uid="{00000000-0005-0000-0000-0000B5880000}"/>
    <cellStyle name="Standard 15" xfId="17494" xr:uid="{00000000-0005-0000-0000-0000B6880000}"/>
    <cellStyle name="Standard 15 10" xfId="17495" xr:uid="{00000000-0005-0000-0000-0000B7880000}"/>
    <cellStyle name="Standard 15 10 2" xfId="33234" xr:uid="{00000000-0005-0000-0000-0000B8880000}"/>
    <cellStyle name="Standard 15 11" xfId="22412" xr:uid="{00000000-0005-0000-0000-0000B9880000}"/>
    <cellStyle name="Standard 15 2" xfId="17496" xr:uid="{00000000-0005-0000-0000-0000BA880000}"/>
    <cellStyle name="Standard 15 2 2" xfId="17497" xr:uid="{00000000-0005-0000-0000-0000BB880000}"/>
    <cellStyle name="Standard 15 2 2 2" xfId="17498" xr:uid="{00000000-0005-0000-0000-0000BC880000}"/>
    <cellStyle name="Standard 15 2 2 2 2" xfId="39970" xr:uid="{00000000-0005-0000-0000-0000BD880000}"/>
    <cellStyle name="Standard 15 2 2 3" xfId="29149" xr:uid="{00000000-0005-0000-0000-0000BE880000}"/>
    <cellStyle name="Standard 15 2 3" xfId="17499" xr:uid="{00000000-0005-0000-0000-0000BF880000}"/>
    <cellStyle name="Standard 15 2 3 2" xfId="34570" xr:uid="{00000000-0005-0000-0000-0000C0880000}"/>
    <cellStyle name="Standard 15 2 4" xfId="23748" xr:uid="{00000000-0005-0000-0000-0000C1880000}"/>
    <cellStyle name="Standard 15 3" xfId="17500" xr:uid="{00000000-0005-0000-0000-0000C2880000}"/>
    <cellStyle name="Standard 15 3 2" xfId="17501" xr:uid="{00000000-0005-0000-0000-0000C3880000}"/>
    <cellStyle name="Standard 15 3 2 2" xfId="17502" xr:uid="{00000000-0005-0000-0000-0000C4880000}"/>
    <cellStyle name="Standard 15 3 2 2 2" xfId="40644" xr:uid="{00000000-0005-0000-0000-0000C5880000}"/>
    <cellStyle name="Standard 15 3 2 3" xfId="29823" xr:uid="{00000000-0005-0000-0000-0000C6880000}"/>
    <cellStyle name="Standard 15 3 3" xfId="17503" xr:uid="{00000000-0005-0000-0000-0000C7880000}"/>
    <cellStyle name="Standard 15 3 3 2" xfId="35244" xr:uid="{00000000-0005-0000-0000-0000C8880000}"/>
    <cellStyle name="Standard 15 3 4" xfId="24422" xr:uid="{00000000-0005-0000-0000-0000C9880000}"/>
    <cellStyle name="Standard 15 4" xfId="17504" xr:uid="{00000000-0005-0000-0000-0000CA880000}"/>
    <cellStyle name="Standard 15 4 2" xfId="17505" xr:uid="{00000000-0005-0000-0000-0000CB880000}"/>
    <cellStyle name="Standard 15 4 2 2" xfId="17506" xr:uid="{00000000-0005-0000-0000-0000CC880000}"/>
    <cellStyle name="Standard 15 4 2 2 2" xfId="41318" xr:uid="{00000000-0005-0000-0000-0000CD880000}"/>
    <cellStyle name="Standard 15 4 2 3" xfId="30497" xr:uid="{00000000-0005-0000-0000-0000CE880000}"/>
    <cellStyle name="Standard 15 4 3" xfId="17507" xr:uid="{00000000-0005-0000-0000-0000CF880000}"/>
    <cellStyle name="Standard 15 4 3 2" xfId="35918" xr:uid="{00000000-0005-0000-0000-0000D0880000}"/>
    <cellStyle name="Standard 15 4 4" xfId="25096" xr:uid="{00000000-0005-0000-0000-0000D1880000}"/>
    <cellStyle name="Standard 15 5" xfId="17508" xr:uid="{00000000-0005-0000-0000-0000D2880000}"/>
    <cellStyle name="Standard 15 5 2" xfId="17509" xr:uid="{00000000-0005-0000-0000-0000D3880000}"/>
    <cellStyle name="Standard 15 5 2 2" xfId="17510" xr:uid="{00000000-0005-0000-0000-0000D4880000}"/>
    <cellStyle name="Standard 15 5 2 2 2" xfId="41992" xr:uid="{00000000-0005-0000-0000-0000D5880000}"/>
    <cellStyle name="Standard 15 5 2 3" xfId="31171" xr:uid="{00000000-0005-0000-0000-0000D6880000}"/>
    <cellStyle name="Standard 15 5 3" xfId="17511" xr:uid="{00000000-0005-0000-0000-0000D7880000}"/>
    <cellStyle name="Standard 15 5 3 2" xfId="36592" xr:uid="{00000000-0005-0000-0000-0000D8880000}"/>
    <cellStyle name="Standard 15 5 4" xfId="25770" xr:uid="{00000000-0005-0000-0000-0000D9880000}"/>
    <cellStyle name="Standard 15 6" xfId="17512" xr:uid="{00000000-0005-0000-0000-0000DA880000}"/>
    <cellStyle name="Standard 15 6 2" xfId="17513" xr:uid="{00000000-0005-0000-0000-0000DB880000}"/>
    <cellStyle name="Standard 15 6 2 2" xfId="17514" xr:uid="{00000000-0005-0000-0000-0000DC880000}"/>
    <cellStyle name="Standard 15 6 2 2 2" xfId="42666" xr:uid="{00000000-0005-0000-0000-0000DD880000}"/>
    <cellStyle name="Standard 15 6 2 3" xfId="31845" xr:uid="{00000000-0005-0000-0000-0000DE880000}"/>
    <cellStyle name="Standard 15 6 3" xfId="17515" xr:uid="{00000000-0005-0000-0000-0000DF880000}"/>
    <cellStyle name="Standard 15 6 3 2" xfId="37266" xr:uid="{00000000-0005-0000-0000-0000E0880000}"/>
    <cellStyle name="Standard 15 6 4" xfId="26444" xr:uid="{00000000-0005-0000-0000-0000E1880000}"/>
    <cellStyle name="Standard 15 7" xfId="17516" xr:uid="{00000000-0005-0000-0000-0000E2880000}"/>
    <cellStyle name="Standard 15 7 2" xfId="17517" xr:uid="{00000000-0005-0000-0000-0000E3880000}"/>
    <cellStyle name="Standard 15 7 2 2" xfId="17518" xr:uid="{00000000-0005-0000-0000-0000E4880000}"/>
    <cellStyle name="Standard 15 7 2 2 2" xfId="42683" xr:uid="{00000000-0005-0000-0000-0000E5880000}"/>
    <cellStyle name="Standard 15 7 2 3" xfId="31862" xr:uid="{00000000-0005-0000-0000-0000E6880000}"/>
    <cellStyle name="Standard 15 7 3" xfId="17519" xr:uid="{00000000-0005-0000-0000-0000E7880000}"/>
    <cellStyle name="Standard 15 7 3 2" xfId="37282" xr:uid="{00000000-0005-0000-0000-0000E8880000}"/>
    <cellStyle name="Standard 15 7 4" xfId="26461" xr:uid="{00000000-0005-0000-0000-0000E9880000}"/>
    <cellStyle name="Standard 15 8" xfId="17520" xr:uid="{00000000-0005-0000-0000-0000EA880000}"/>
    <cellStyle name="Standard 15 8 2" xfId="17521" xr:uid="{00000000-0005-0000-0000-0000EB880000}"/>
    <cellStyle name="Standard 15 8 2 2" xfId="17522" xr:uid="{00000000-0005-0000-0000-0000EC880000}"/>
    <cellStyle name="Standard 15 8 2 2 2" xfId="43359" xr:uid="{00000000-0005-0000-0000-0000ED880000}"/>
    <cellStyle name="Standard 15 8 2 3" xfId="32538" xr:uid="{00000000-0005-0000-0000-0000EE880000}"/>
    <cellStyle name="Standard 15 8 3" xfId="17523" xr:uid="{00000000-0005-0000-0000-0000EF880000}"/>
    <cellStyle name="Standard 15 8 3 2" xfId="37958" xr:uid="{00000000-0005-0000-0000-0000F0880000}"/>
    <cellStyle name="Standard 15 8 4" xfId="27137" xr:uid="{00000000-0005-0000-0000-0000F1880000}"/>
    <cellStyle name="Standard 15 9" xfId="17524" xr:uid="{00000000-0005-0000-0000-0000F2880000}"/>
    <cellStyle name="Standard 15 9 2" xfId="17525" xr:uid="{00000000-0005-0000-0000-0000F3880000}"/>
    <cellStyle name="Standard 15 9 2 2" xfId="38634" xr:uid="{00000000-0005-0000-0000-0000F4880000}"/>
    <cellStyle name="Standard 15 9 3" xfId="27813" xr:uid="{00000000-0005-0000-0000-0000F5880000}"/>
    <cellStyle name="Standard 16" xfId="17526" xr:uid="{00000000-0005-0000-0000-0000F6880000}"/>
    <cellStyle name="Standard 16 10" xfId="17527" xr:uid="{00000000-0005-0000-0000-0000F7880000}"/>
    <cellStyle name="Standard 16 10 2" xfId="33235" xr:uid="{00000000-0005-0000-0000-0000F8880000}"/>
    <cellStyle name="Standard 16 11" xfId="22413" xr:uid="{00000000-0005-0000-0000-0000F9880000}"/>
    <cellStyle name="Standard 16 2" xfId="17528" xr:uid="{00000000-0005-0000-0000-0000FA880000}"/>
    <cellStyle name="Standard 16 2 2" xfId="17529" xr:uid="{00000000-0005-0000-0000-0000FB880000}"/>
    <cellStyle name="Standard 16 2 2 2" xfId="17530" xr:uid="{00000000-0005-0000-0000-0000FC880000}"/>
    <cellStyle name="Standard 16 2 2 2 2" xfId="39971" xr:uid="{00000000-0005-0000-0000-0000FD880000}"/>
    <cellStyle name="Standard 16 2 2 3" xfId="29150" xr:uid="{00000000-0005-0000-0000-0000FE880000}"/>
    <cellStyle name="Standard 16 2 3" xfId="17531" xr:uid="{00000000-0005-0000-0000-0000FF880000}"/>
    <cellStyle name="Standard 16 2 3 2" xfId="34571" xr:uid="{00000000-0005-0000-0000-000000890000}"/>
    <cellStyle name="Standard 16 2 4" xfId="23749" xr:uid="{00000000-0005-0000-0000-000001890000}"/>
    <cellStyle name="Standard 16 3" xfId="17532" xr:uid="{00000000-0005-0000-0000-000002890000}"/>
    <cellStyle name="Standard 16 3 2" xfId="17533" xr:uid="{00000000-0005-0000-0000-000003890000}"/>
    <cellStyle name="Standard 16 3 2 2" xfId="17534" xr:uid="{00000000-0005-0000-0000-000004890000}"/>
    <cellStyle name="Standard 16 3 2 2 2" xfId="40645" xr:uid="{00000000-0005-0000-0000-000005890000}"/>
    <cellStyle name="Standard 16 3 2 3" xfId="29824" xr:uid="{00000000-0005-0000-0000-000006890000}"/>
    <cellStyle name="Standard 16 3 3" xfId="17535" xr:uid="{00000000-0005-0000-0000-000007890000}"/>
    <cellStyle name="Standard 16 3 3 2" xfId="35245" xr:uid="{00000000-0005-0000-0000-000008890000}"/>
    <cellStyle name="Standard 16 3 4" xfId="24423" xr:uid="{00000000-0005-0000-0000-000009890000}"/>
    <cellStyle name="Standard 16 4" xfId="17536" xr:uid="{00000000-0005-0000-0000-00000A890000}"/>
    <cellStyle name="Standard 16 4 2" xfId="17537" xr:uid="{00000000-0005-0000-0000-00000B890000}"/>
    <cellStyle name="Standard 16 4 2 2" xfId="17538" xr:uid="{00000000-0005-0000-0000-00000C890000}"/>
    <cellStyle name="Standard 16 4 2 2 2" xfId="41319" xr:uid="{00000000-0005-0000-0000-00000D890000}"/>
    <cellStyle name="Standard 16 4 2 3" xfId="30498" xr:uid="{00000000-0005-0000-0000-00000E890000}"/>
    <cellStyle name="Standard 16 4 3" xfId="17539" xr:uid="{00000000-0005-0000-0000-00000F890000}"/>
    <cellStyle name="Standard 16 4 3 2" xfId="35919" xr:uid="{00000000-0005-0000-0000-000010890000}"/>
    <cellStyle name="Standard 16 4 4" xfId="25097" xr:uid="{00000000-0005-0000-0000-000011890000}"/>
    <cellStyle name="Standard 16 5" xfId="17540" xr:uid="{00000000-0005-0000-0000-000012890000}"/>
    <cellStyle name="Standard 16 5 2" xfId="17541" xr:uid="{00000000-0005-0000-0000-000013890000}"/>
    <cellStyle name="Standard 16 5 2 2" xfId="17542" xr:uid="{00000000-0005-0000-0000-000014890000}"/>
    <cellStyle name="Standard 16 5 2 2 2" xfId="41993" xr:uid="{00000000-0005-0000-0000-000015890000}"/>
    <cellStyle name="Standard 16 5 2 3" xfId="31172" xr:uid="{00000000-0005-0000-0000-000016890000}"/>
    <cellStyle name="Standard 16 5 3" xfId="17543" xr:uid="{00000000-0005-0000-0000-000017890000}"/>
    <cellStyle name="Standard 16 5 3 2" xfId="36593" xr:uid="{00000000-0005-0000-0000-000018890000}"/>
    <cellStyle name="Standard 16 5 4" xfId="25771" xr:uid="{00000000-0005-0000-0000-000019890000}"/>
    <cellStyle name="Standard 16 6" xfId="17544" xr:uid="{00000000-0005-0000-0000-00001A890000}"/>
    <cellStyle name="Standard 16 6 2" xfId="17545" xr:uid="{00000000-0005-0000-0000-00001B890000}"/>
    <cellStyle name="Standard 16 6 2 2" xfId="17546" xr:uid="{00000000-0005-0000-0000-00001C890000}"/>
    <cellStyle name="Standard 16 6 2 2 2" xfId="42667" xr:uid="{00000000-0005-0000-0000-00001D890000}"/>
    <cellStyle name="Standard 16 6 2 3" xfId="31846" xr:uid="{00000000-0005-0000-0000-00001E890000}"/>
    <cellStyle name="Standard 16 6 3" xfId="17547" xr:uid="{00000000-0005-0000-0000-00001F890000}"/>
    <cellStyle name="Standard 16 6 3 2" xfId="37267" xr:uid="{00000000-0005-0000-0000-000020890000}"/>
    <cellStyle name="Standard 16 6 4" xfId="26445" xr:uid="{00000000-0005-0000-0000-000021890000}"/>
    <cellStyle name="Standard 16 7" xfId="17548" xr:uid="{00000000-0005-0000-0000-000022890000}"/>
    <cellStyle name="Standard 16 7 2" xfId="17549" xr:uid="{00000000-0005-0000-0000-000023890000}"/>
    <cellStyle name="Standard 16 7 2 2" xfId="17550" xr:uid="{00000000-0005-0000-0000-000024890000}"/>
    <cellStyle name="Standard 16 7 2 2 2" xfId="42684" xr:uid="{00000000-0005-0000-0000-000025890000}"/>
    <cellStyle name="Standard 16 7 2 3" xfId="31863" xr:uid="{00000000-0005-0000-0000-000026890000}"/>
    <cellStyle name="Standard 16 7 3" xfId="17551" xr:uid="{00000000-0005-0000-0000-000027890000}"/>
    <cellStyle name="Standard 16 7 3 2" xfId="37283" xr:uid="{00000000-0005-0000-0000-000028890000}"/>
    <cellStyle name="Standard 16 7 4" xfId="26462" xr:uid="{00000000-0005-0000-0000-000029890000}"/>
    <cellStyle name="Standard 16 8" xfId="17552" xr:uid="{00000000-0005-0000-0000-00002A890000}"/>
    <cellStyle name="Standard 16 8 2" xfId="17553" xr:uid="{00000000-0005-0000-0000-00002B890000}"/>
    <cellStyle name="Standard 16 8 2 2" xfId="17554" xr:uid="{00000000-0005-0000-0000-00002C890000}"/>
    <cellStyle name="Standard 16 8 2 2 2" xfId="43360" xr:uid="{00000000-0005-0000-0000-00002D890000}"/>
    <cellStyle name="Standard 16 8 2 3" xfId="32539" xr:uid="{00000000-0005-0000-0000-00002E890000}"/>
    <cellStyle name="Standard 16 8 3" xfId="17555" xr:uid="{00000000-0005-0000-0000-00002F890000}"/>
    <cellStyle name="Standard 16 8 3 2" xfId="37959" xr:uid="{00000000-0005-0000-0000-000030890000}"/>
    <cellStyle name="Standard 16 8 4" xfId="27138" xr:uid="{00000000-0005-0000-0000-000031890000}"/>
    <cellStyle name="Standard 16 9" xfId="17556" xr:uid="{00000000-0005-0000-0000-000032890000}"/>
    <cellStyle name="Standard 16 9 2" xfId="17557" xr:uid="{00000000-0005-0000-0000-000033890000}"/>
    <cellStyle name="Standard 16 9 2 2" xfId="38635" xr:uid="{00000000-0005-0000-0000-000034890000}"/>
    <cellStyle name="Standard 16 9 3" xfId="27814" xr:uid="{00000000-0005-0000-0000-000035890000}"/>
    <cellStyle name="Standard 17" xfId="17558" xr:uid="{00000000-0005-0000-0000-000036890000}"/>
    <cellStyle name="Standard 17 10" xfId="17559" xr:uid="{00000000-0005-0000-0000-000037890000}"/>
    <cellStyle name="Standard 17 10 2" xfId="17560" xr:uid="{00000000-0005-0000-0000-000038890000}"/>
    <cellStyle name="Standard 17 10 2 2" xfId="38620" xr:uid="{00000000-0005-0000-0000-000039890000}"/>
    <cellStyle name="Standard 17 10 3" xfId="27799" xr:uid="{00000000-0005-0000-0000-00003A890000}"/>
    <cellStyle name="Standard 17 11" xfId="17561" xr:uid="{00000000-0005-0000-0000-00003B890000}"/>
    <cellStyle name="Standard 17 11 2" xfId="33220" xr:uid="{00000000-0005-0000-0000-00003C890000}"/>
    <cellStyle name="Standard 17 12" xfId="22398" xr:uid="{00000000-0005-0000-0000-00003D890000}"/>
    <cellStyle name="Standard 17 2" xfId="17562" xr:uid="{00000000-0005-0000-0000-00003E890000}"/>
    <cellStyle name="Standard 17 2 2" xfId="17563" xr:uid="{00000000-0005-0000-0000-00003F890000}"/>
    <cellStyle name="Standard 17 2 2 2" xfId="17564" xr:uid="{00000000-0005-0000-0000-000040890000}"/>
    <cellStyle name="Standard 17 2 2 2 2" xfId="38637" xr:uid="{00000000-0005-0000-0000-000041890000}"/>
    <cellStyle name="Standard 17 2 2 3" xfId="27816" xr:uid="{00000000-0005-0000-0000-000042890000}"/>
    <cellStyle name="Standard 17 2 3" xfId="17565" xr:uid="{00000000-0005-0000-0000-000043890000}"/>
    <cellStyle name="Standard 17 2 3 2" xfId="33237" xr:uid="{00000000-0005-0000-0000-000044890000}"/>
    <cellStyle name="Standard 17 2 4" xfId="22415" xr:uid="{00000000-0005-0000-0000-000045890000}"/>
    <cellStyle name="Standard 17 3" xfId="17566" xr:uid="{00000000-0005-0000-0000-000046890000}"/>
    <cellStyle name="Standard 17 3 2" xfId="17567" xr:uid="{00000000-0005-0000-0000-000047890000}"/>
    <cellStyle name="Standard 17 3 2 2" xfId="17568" xr:uid="{00000000-0005-0000-0000-000048890000}"/>
    <cellStyle name="Standard 17 3 2 2 2" xfId="39956" xr:uid="{00000000-0005-0000-0000-000049890000}"/>
    <cellStyle name="Standard 17 3 2 3" xfId="29135" xr:uid="{00000000-0005-0000-0000-00004A890000}"/>
    <cellStyle name="Standard 17 3 3" xfId="17569" xr:uid="{00000000-0005-0000-0000-00004B890000}"/>
    <cellStyle name="Standard 17 3 3 2" xfId="34556" xr:uid="{00000000-0005-0000-0000-00004C890000}"/>
    <cellStyle name="Standard 17 3 4" xfId="23734" xr:uid="{00000000-0005-0000-0000-00004D890000}"/>
    <cellStyle name="Standard 17 4" xfId="17570" xr:uid="{00000000-0005-0000-0000-00004E890000}"/>
    <cellStyle name="Standard 17 4 2" xfId="17571" xr:uid="{00000000-0005-0000-0000-00004F890000}"/>
    <cellStyle name="Standard 17 4 2 2" xfId="17572" xr:uid="{00000000-0005-0000-0000-000050890000}"/>
    <cellStyle name="Standard 17 4 2 2 2" xfId="40630" xr:uid="{00000000-0005-0000-0000-000051890000}"/>
    <cellStyle name="Standard 17 4 2 3" xfId="29809" xr:uid="{00000000-0005-0000-0000-000052890000}"/>
    <cellStyle name="Standard 17 4 3" xfId="17573" xr:uid="{00000000-0005-0000-0000-000053890000}"/>
    <cellStyle name="Standard 17 4 3 2" xfId="35230" xr:uid="{00000000-0005-0000-0000-000054890000}"/>
    <cellStyle name="Standard 17 4 4" xfId="24408" xr:uid="{00000000-0005-0000-0000-000055890000}"/>
    <cellStyle name="Standard 17 5" xfId="17574" xr:uid="{00000000-0005-0000-0000-000056890000}"/>
    <cellStyle name="Standard 17 5 2" xfId="17575" xr:uid="{00000000-0005-0000-0000-000057890000}"/>
    <cellStyle name="Standard 17 5 2 2" xfId="17576" xr:uid="{00000000-0005-0000-0000-000058890000}"/>
    <cellStyle name="Standard 17 5 2 2 2" xfId="41304" xr:uid="{00000000-0005-0000-0000-000059890000}"/>
    <cellStyle name="Standard 17 5 2 3" xfId="30483" xr:uid="{00000000-0005-0000-0000-00005A890000}"/>
    <cellStyle name="Standard 17 5 3" xfId="17577" xr:uid="{00000000-0005-0000-0000-00005B890000}"/>
    <cellStyle name="Standard 17 5 3 2" xfId="35904" xr:uid="{00000000-0005-0000-0000-00005C890000}"/>
    <cellStyle name="Standard 17 5 4" xfId="25082" xr:uid="{00000000-0005-0000-0000-00005D890000}"/>
    <cellStyle name="Standard 17 6" xfId="17578" xr:uid="{00000000-0005-0000-0000-00005E890000}"/>
    <cellStyle name="Standard 17 6 2" xfId="17579" xr:uid="{00000000-0005-0000-0000-00005F890000}"/>
    <cellStyle name="Standard 17 6 2 2" xfId="17580" xr:uid="{00000000-0005-0000-0000-000060890000}"/>
    <cellStyle name="Standard 17 6 2 2 2" xfId="41978" xr:uid="{00000000-0005-0000-0000-000061890000}"/>
    <cellStyle name="Standard 17 6 2 3" xfId="31157" xr:uid="{00000000-0005-0000-0000-000062890000}"/>
    <cellStyle name="Standard 17 6 3" xfId="17581" xr:uid="{00000000-0005-0000-0000-000063890000}"/>
    <cellStyle name="Standard 17 6 3 2" xfId="36578" xr:uid="{00000000-0005-0000-0000-000064890000}"/>
    <cellStyle name="Standard 17 6 4" xfId="25756" xr:uid="{00000000-0005-0000-0000-000065890000}"/>
    <cellStyle name="Standard 17 7" xfId="17582" xr:uid="{00000000-0005-0000-0000-000066890000}"/>
    <cellStyle name="Standard 17 7 2" xfId="17583" xr:uid="{00000000-0005-0000-0000-000067890000}"/>
    <cellStyle name="Standard 17 7 2 2" xfId="17584" xr:uid="{00000000-0005-0000-0000-000068890000}"/>
    <cellStyle name="Standard 17 7 2 2 2" xfId="42652" xr:uid="{00000000-0005-0000-0000-000069890000}"/>
    <cellStyle name="Standard 17 7 2 3" xfId="31831" xr:uid="{00000000-0005-0000-0000-00006A890000}"/>
    <cellStyle name="Standard 17 7 3" xfId="17585" xr:uid="{00000000-0005-0000-0000-00006B890000}"/>
    <cellStyle name="Standard 17 7 3 2" xfId="37252" xr:uid="{00000000-0005-0000-0000-00006C890000}"/>
    <cellStyle name="Standard 17 7 4" xfId="26430" xr:uid="{00000000-0005-0000-0000-00006D890000}"/>
    <cellStyle name="Standard 17 8" xfId="17586" xr:uid="{00000000-0005-0000-0000-00006E890000}"/>
    <cellStyle name="Standard 17 8 2" xfId="17587" xr:uid="{00000000-0005-0000-0000-00006F890000}"/>
    <cellStyle name="Standard 17 8 2 2" xfId="17588" xr:uid="{00000000-0005-0000-0000-000070890000}"/>
    <cellStyle name="Standard 17 8 2 2 2" xfId="42669" xr:uid="{00000000-0005-0000-0000-000071890000}"/>
    <cellStyle name="Standard 17 8 2 3" xfId="31848" xr:uid="{00000000-0005-0000-0000-000072890000}"/>
    <cellStyle name="Standard 17 8 3" xfId="17589" xr:uid="{00000000-0005-0000-0000-000073890000}"/>
    <cellStyle name="Standard 17 8 3 2" xfId="37269" xr:uid="{00000000-0005-0000-0000-000074890000}"/>
    <cellStyle name="Standard 17 8 4" xfId="26447" xr:uid="{00000000-0005-0000-0000-000075890000}"/>
    <cellStyle name="Standard 17 9" xfId="17590" xr:uid="{00000000-0005-0000-0000-000076890000}"/>
    <cellStyle name="Standard 17 9 2" xfId="17591" xr:uid="{00000000-0005-0000-0000-000077890000}"/>
    <cellStyle name="Standard 17 9 2 2" xfId="17592" xr:uid="{00000000-0005-0000-0000-000078890000}"/>
    <cellStyle name="Standard 17 9 2 2 2" xfId="43345" xr:uid="{00000000-0005-0000-0000-000079890000}"/>
    <cellStyle name="Standard 17 9 2 3" xfId="32524" xr:uid="{00000000-0005-0000-0000-00007A890000}"/>
    <cellStyle name="Standard 17 9 3" xfId="17593" xr:uid="{00000000-0005-0000-0000-00007B890000}"/>
    <cellStyle name="Standard 17 9 3 2" xfId="37944" xr:uid="{00000000-0005-0000-0000-00007C890000}"/>
    <cellStyle name="Standard 17 9 4" xfId="27123" xr:uid="{00000000-0005-0000-0000-00007D890000}"/>
    <cellStyle name="Standard 18" xfId="17594" xr:uid="{00000000-0005-0000-0000-00007E890000}"/>
    <cellStyle name="Standard 18 2" xfId="17595" xr:uid="{00000000-0005-0000-0000-00007F890000}"/>
    <cellStyle name="Standard 18 2 2" xfId="17596" xr:uid="{00000000-0005-0000-0000-000080890000}"/>
    <cellStyle name="Standard 18 2 2 2" xfId="17597" xr:uid="{00000000-0005-0000-0000-000081890000}"/>
    <cellStyle name="Standard 18 2 2 2 2" xfId="42685" xr:uid="{00000000-0005-0000-0000-000082890000}"/>
    <cellStyle name="Standard 18 2 2 3" xfId="31864" xr:uid="{00000000-0005-0000-0000-000083890000}"/>
    <cellStyle name="Standard 18 2 3" xfId="17598" xr:uid="{00000000-0005-0000-0000-000084890000}"/>
    <cellStyle name="Standard 18 2 3 2" xfId="37284" xr:uid="{00000000-0005-0000-0000-000085890000}"/>
    <cellStyle name="Standard 18 2 4" xfId="26463" xr:uid="{00000000-0005-0000-0000-000086890000}"/>
    <cellStyle name="Standard 18 3" xfId="17599" xr:uid="{00000000-0005-0000-0000-000087890000}"/>
    <cellStyle name="Standard 18 3 2" xfId="17600" xr:uid="{00000000-0005-0000-0000-000088890000}"/>
    <cellStyle name="Standard 18 3 2 2" xfId="38636" xr:uid="{00000000-0005-0000-0000-000089890000}"/>
    <cellStyle name="Standard 18 3 3" xfId="27815" xr:uid="{00000000-0005-0000-0000-00008A890000}"/>
    <cellStyle name="Standard 18 4" xfId="17601" xr:uid="{00000000-0005-0000-0000-00008B890000}"/>
    <cellStyle name="Standard 18 4 2" xfId="33236" xr:uid="{00000000-0005-0000-0000-00008C890000}"/>
    <cellStyle name="Standard 18 5" xfId="22414" xr:uid="{00000000-0005-0000-0000-00008D890000}"/>
    <cellStyle name="Standard 19" xfId="17602" xr:uid="{00000000-0005-0000-0000-00008E890000}"/>
    <cellStyle name="Standard 19 2" xfId="17603" xr:uid="{00000000-0005-0000-0000-00008F890000}"/>
    <cellStyle name="Standard 19 2 2" xfId="17604" xr:uid="{00000000-0005-0000-0000-000090890000}"/>
    <cellStyle name="Standard 19 2 2 2" xfId="17605" xr:uid="{00000000-0005-0000-0000-000091890000}"/>
    <cellStyle name="Standard 19 2 2 2 2" xfId="42686" xr:uid="{00000000-0005-0000-0000-000092890000}"/>
    <cellStyle name="Standard 19 2 2 3" xfId="31865" xr:uid="{00000000-0005-0000-0000-000093890000}"/>
    <cellStyle name="Standard 19 2 3" xfId="17606" xr:uid="{00000000-0005-0000-0000-000094890000}"/>
    <cellStyle name="Standard 19 2 3 2" xfId="37285" xr:uid="{00000000-0005-0000-0000-000095890000}"/>
    <cellStyle name="Standard 19 2 4" xfId="26464" xr:uid="{00000000-0005-0000-0000-000096890000}"/>
    <cellStyle name="Standard 19 3" xfId="17607" xr:uid="{00000000-0005-0000-0000-000097890000}"/>
    <cellStyle name="Standard 19 3 2" xfId="17608" xr:uid="{00000000-0005-0000-0000-000098890000}"/>
    <cellStyle name="Standard 19 3 2 2" xfId="38638" xr:uid="{00000000-0005-0000-0000-000099890000}"/>
    <cellStyle name="Standard 19 3 3" xfId="27817" xr:uid="{00000000-0005-0000-0000-00009A890000}"/>
    <cellStyle name="Standard 19 4" xfId="17609" xr:uid="{00000000-0005-0000-0000-00009B890000}"/>
    <cellStyle name="Standard 19 4 2" xfId="33238" xr:uid="{00000000-0005-0000-0000-00009C890000}"/>
    <cellStyle name="Standard 19 5" xfId="22416" xr:uid="{00000000-0005-0000-0000-00009D890000}"/>
    <cellStyle name="Standard 2" xfId="17610" xr:uid="{00000000-0005-0000-0000-00009E890000}"/>
    <cellStyle name="Standard 2 10" xfId="17611" xr:uid="{00000000-0005-0000-0000-00009F890000}"/>
    <cellStyle name="Standard 2 10 2" xfId="17612" xr:uid="{00000000-0005-0000-0000-0000A0890000}"/>
    <cellStyle name="Standard 2 10 2 2" xfId="17613" xr:uid="{00000000-0005-0000-0000-0000A1890000}"/>
    <cellStyle name="Standard 2 11" xfId="17614" xr:uid="{00000000-0005-0000-0000-0000A2890000}"/>
    <cellStyle name="Standard 2 11 2" xfId="17615" xr:uid="{00000000-0005-0000-0000-0000A3890000}"/>
    <cellStyle name="Standard 2 11 2 2" xfId="17616" xr:uid="{00000000-0005-0000-0000-0000A4890000}"/>
    <cellStyle name="Standard 2 11 2 2 2" xfId="38653" xr:uid="{00000000-0005-0000-0000-0000A5890000}"/>
    <cellStyle name="Standard 2 11 2 3" xfId="27832" xr:uid="{00000000-0005-0000-0000-0000A6890000}"/>
    <cellStyle name="Standard 2 11 3" xfId="17617" xr:uid="{00000000-0005-0000-0000-0000A7890000}"/>
    <cellStyle name="Standard 2 11 3 2" xfId="33253" xr:uid="{00000000-0005-0000-0000-0000A8890000}"/>
    <cellStyle name="Standard 2 11 4" xfId="22431" xr:uid="{00000000-0005-0000-0000-0000A9890000}"/>
    <cellStyle name="Standard 2 12" xfId="17618" xr:uid="{00000000-0005-0000-0000-0000AA890000}"/>
    <cellStyle name="Standard 2 12 2" xfId="17619" xr:uid="{00000000-0005-0000-0000-0000AB890000}"/>
    <cellStyle name="Standard 2 13" xfId="17620" xr:uid="{00000000-0005-0000-0000-0000AC890000}"/>
    <cellStyle name="Standard 2 13 2" xfId="17621" xr:uid="{00000000-0005-0000-0000-0000AD890000}"/>
    <cellStyle name="Standard 2 13 2 2" xfId="17622" xr:uid="{00000000-0005-0000-0000-0000AE890000}"/>
    <cellStyle name="Standard 2 13 2 2 2" xfId="39310" xr:uid="{00000000-0005-0000-0000-0000AF890000}"/>
    <cellStyle name="Standard 2 13 2 3" xfId="28489" xr:uid="{00000000-0005-0000-0000-0000B0890000}"/>
    <cellStyle name="Standard 2 13 3" xfId="17623" xr:uid="{00000000-0005-0000-0000-0000B1890000}"/>
    <cellStyle name="Standard 2 13 3 2" xfId="33910" xr:uid="{00000000-0005-0000-0000-0000B2890000}"/>
    <cellStyle name="Standard 2 13 4" xfId="23088" xr:uid="{00000000-0005-0000-0000-0000B3890000}"/>
    <cellStyle name="Standard 2 14" xfId="17624" xr:uid="{00000000-0005-0000-0000-0000B4890000}"/>
    <cellStyle name="Standard 2 14 2" xfId="17625" xr:uid="{00000000-0005-0000-0000-0000B5890000}"/>
    <cellStyle name="Standard 2 14 2 2" xfId="17626" xr:uid="{00000000-0005-0000-0000-0000B6890000}"/>
    <cellStyle name="Standard 2 14 2 2 2" xfId="40658" xr:uid="{00000000-0005-0000-0000-0000B7890000}"/>
    <cellStyle name="Standard 2 14 2 3" xfId="29837" xr:uid="{00000000-0005-0000-0000-0000B8890000}"/>
    <cellStyle name="Standard 2 14 3" xfId="17627" xr:uid="{00000000-0005-0000-0000-0000B9890000}"/>
    <cellStyle name="Standard 2 14 3 2" xfId="35258" xr:uid="{00000000-0005-0000-0000-0000BA890000}"/>
    <cellStyle name="Standard 2 14 4" xfId="24436" xr:uid="{00000000-0005-0000-0000-0000BB890000}"/>
    <cellStyle name="Standard 2 15" xfId="17628" xr:uid="{00000000-0005-0000-0000-0000BC890000}"/>
    <cellStyle name="Standard 2 15 2" xfId="17629" xr:uid="{00000000-0005-0000-0000-0000BD890000}"/>
    <cellStyle name="Standard 2 15 2 2" xfId="17630" xr:uid="{00000000-0005-0000-0000-0000BE890000}"/>
    <cellStyle name="Standard 2 15 2 2 2" xfId="41332" xr:uid="{00000000-0005-0000-0000-0000BF890000}"/>
    <cellStyle name="Standard 2 15 2 3" xfId="30511" xr:uid="{00000000-0005-0000-0000-0000C0890000}"/>
    <cellStyle name="Standard 2 15 3" xfId="17631" xr:uid="{00000000-0005-0000-0000-0000C1890000}"/>
    <cellStyle name="Standard 2 15 3 2" xfId="35932" xr:uid="{00000000-0005-0000-0000-0000C2890000}"/>
    <cellStyle name="Standard 2 15 4" xfId="25110" xr:uid="{00000000-0005-0000-0000-0000C3890000}"/>
    <cellStyle name="Standard 2 16" xfId="17632" xr:uid="{00000000-0005-0000-0000-0000C4890000}"/>
    <cellStyle name="Standard 2 16 2" xfId="17633" xr:uid="{00000000-0005-0000-0000-0000C5890000}"/>
    <cellStyle name="Standard 2 16 2 2" xfId="17634" xr:uid="{00000000-0005-0000-0000-0000C6890000}"/>
    <cellStyle name="Standard 2 16 2 2 2" xfId="42006" xr:uid="{00000000-0005-0000-0000-0000C7890000}"/>
    <cellStyle name="Standard 2 16 2 3" xfId="31185" xr:uid="{00000000-0005-0000-0000-0000C8890000}"/>
    <cellStyle name="Standard 2 16 3" xfId="17635" xr:uid="{00000000-0005-0000-0000-0000C9890000}"/>
    <cellStyle name="Standard 2 16 3 2" xfId="36606" xr:uid="{00000000-0005-0000-0000-0000CA890000}"/>
    <cellStyle name="Standard 2 16 4" xfId="25784" xr:uid="{00000000-0005-0000-0000-0000CB890000}"/>
    <cellStyle name="Standard 2 17" xfId="17636" xr:uid="{00000000-0005-0000-0000-0000CC890000}"/>
    <cellStyle name="Standard 2 17 2" xfId="17637" xr:uid="{00000000-0005-0000-0000-0000CD890000}"/>
    <cellStyle name="Standard 2 17 2 2" xfId="17638" xr:uid="{00000000-0005-0000-0000-0000CE890000}"/>
    <cellStyle name="Standard 2 17 2 2 2" xfId="42670" xr:uid="{00000000-0005-0000-0000-0000CF890000}"/>
    <cellStyle name="Standard 2 17 2 3" xfId="31849" xr:uid="{00000000-0005-0000-0000-0000D0890000}"/>
    <cellStyle name="Standard 2 17 3" xfId="17639" xr:uid="{00000000-0005-0000-0000-0000D1890000}"/>
    <cellStyle name="Standard 2 17 3 2" xfId="37270" xr:uid="{00000000-0005-0000-0000-0000D2890000}"/>
    <cellStyle name="Standard 2 17 4" xfId="26448" xr:uid="{00000000-0005-0000-0000-0000D3890000}"/>
    <cellStyle name="Standard 2 18" xfId="17640" xr:uid="{00000000-0005-0000-0000-0000D4890000}"/>
    <cellStyle name="Standard 2 18 2" xfId="17641" xr:uid="{00000000-0005-0000-0000-0000D5890000}"/>
    <cellStyle name="Standard 2 18 2 2" xfId="17642" xr:uid="{00000000-0005-0000-0000-0000D6890000}"/>
    <cellStyle name="Standard 2 18 2 2 2" xfId="42699" xr:uid="{00000000-0005-0000-0000-0000D7890000}"/>
    <cellStyle name="Standard 2 18 2 3" xfId="31878" xr:uid="{00000000-0005-0000-0000-0000D8890000}"/>
    <cellStyle name="Standard 2 18 3" xfId="17643" xr:uid="{00000000-0005-0000-0000-0000D9890000}"/>
    <cellStyle name="Standard 2 18 3 2" xfId="37298" xr:uid="{00000000-0005-0000-0000-0000DA890000}"/>
    <cellStyle name="Standard 2 18 4" xfId="26477" xr:uid="{00000000-0005-0000-0000-0000DB890000}"/>
    <cellStyle name="Standard 2 19" xfId="1" xr:uid="{00000000-0005-0000-0000-0000DC890000}"/>
    <cellStyle name="Standard 2 2" xfId="17644" xr:uid="{00000000-0005-0000-0000-0000DD890000}"/>
    <cellStyle name="Standard 2 2 10" xfId="17645" xr:uid="{00000000-0005-0000-0000-0000DE890000}"/>
    <cellStyle name="Standard 2 2 10 2" xfId="17646" xr:uid="{00000000-0005-0000-0000-0000DF890000}"/>
    <cellStyle name="Standard 2 2 10 2 2" xfId="17647" xr:uid="{00000000-0005-0000-0000-0000E0890000}"/>
    <cellStyle name="Standard 2 2 10 2 2 2" xfId="41365" xr:uid="{00000000-0005-0000-0000-0000E1890000}"/>
    <cellStyle name="Standard 2 2 10 2 3" xfId="30544" xr:uid="{00000000-0005-0000-0000-0000E2890000}"/>
    <cellStyle name="Standard 2 2 10 3" xfId="17648" xr:uid="{00000000-0005-0000-0000-0000E3890000}"/>
    <cellStyle name="Standard 2 2 10 3 2" xfId="35965" xr:uid="{00000000-0005-0000-0000-0000E4890000}"/>
    <cellStyle name="Standard 2 2 10 4" xfId="25143" xr:uid="{00000000-0005-0000-0000-0000E5890000}"/>
    <cellStyle name="Standard 2 2 11" xfId="17649" xr:uid="{00000000-0005-0000-0000-0000E6890000}"/>
    <cellStyle name="Standard 2 2 11 2" xfId="17650" xr:uid="{00000000-0005-0000-0000-0000E7890000}"/>
    <cellStyle name="Standard 2 2 11 2 2" xfId="17651" xr:uid="{00000000-0005-0000-0000-0000E8890000}"/>
    <cellStyle name="Standard 2 2 11 2 2 2" xfId="42039" xr:uid="{00000000-0005-0000-0000-0000E9890000}"/>
    <cellStyle name="Standard 2 2 11 2 3" xfId="31218" xr:uid="{00000000-0005-0000-0000-0000EA890000}"/>
    <cellStyle name="Standard 2 2 11 3" xfId="17652" xr:uid="{00000000-0005-0000-0000-0000EB890000}"/>
    <cellStyle name="Standard 2 2 11 3 2" xfId="36639" xr:uid="{00000000-0005-0000-0000-0000EC890000}"/>
    <cellStyle name="Standard 2 2 11 4" xfId="25817" xr:uid="{00000000-0005-0000-0000-0000ED890000}"/>
    <cellStyle name="Standard 2 2 12" xfId="17653" xr:uid="{00000000-0005-0000-0000-0000EE890000}"/>
    <cellStyle name="Standard 2 2 12 2" xfId="17654" xr:uid="{00000000-0005-0000-0000-0000EF890000}"/>
    <cellStyle name="Standard 2 2 12 2 2" xfId="17655" xr:uid="{00000000-0005-0000-0000-0000F0890000}"/>
    <cellStyle name="Standard 2 2 12 2 2 2" xfId="42732" xr:uid="{00000000-0005-0000-0000-0000F1890000}"/>
    <cellStyle name="Standard 2 2 12 2 3" xfId="31911" xr:uid="{00000000-0005-0000-0000-0000F2890000}"/>
    <cellStyle name="Standard 2 2 12 3" xfId="17656" xr:uid="{00000000-0005-0000-0000-0000F3890000}"/>
    <cellStyle name="Standard 2 2 12 3 2" xfId="37331" xr:uid="{00000000-0005-0000-0000-0000F4890000}"/>
    <cellStyle name="Standard 2 2 12 4" xfId="26510" xr:uid="{00000000-0005-0000-0000-0000F5890000}"/>
    <cellStyle name="Standard 2 2 13" xfId="17657" xr:uid="{00000000-0005-0000-0000-0000F6890000}"/>
    <cellStyle name="Standard 2 2 13 2" xfId="17658" xr:uid="{00000000-0005-0000-0000-0000F7890000}"/>
    <cellStyle name="Standard 2 2 13 2 2" xfId="38007" xr:uid="{00000000-0005-0000-0000-0000F8890000}"/>
    <cellStyle name="Standard 2 2 13 3" xfId="27186" xr:uid="{00000000-0005-0000-0000-0000F9890000}"/>
    <cellStyle name="Standard 2 2 14" xfId="17659" xr:uid="{00000000-0005-0000-0000-0000FA890000}"/>
    <cellStyle name="Standard 2 2 15" xfId="17660" xr:uid="{00000000-0005-0000-0000-0000FB890000}"/>
    <cellStyle name="Standard 2 2 15 2" xfId="32607" xr:uid="{00000000-0005-0000-0000-0000FC890000}"/>
    <cellStyle name="Standard 2 2 16" xfId="21785" xr:uid="{00000000-0005-0000-0000-0000FD890000}"/>
    <cellStyle name="Standard 2 2 2" xfId="17661" xr:uid="{00000000-0005-0000-0000-0000FE890000}"/>
    <cellStyle name="Standard 2 2 2 10" xfId="17662" xr:uid="{00000000-0005-0000-0000-0000FF890000}"/>
    <cellStyle name="Standard 2 2 2 10 2" xfId="17663" xr:uid="{00000000-0005-0000-0000-0000008A0000}"/>
    <cellStyle name="Standard 2 2 2 10 2 2" xfId="17664" xr:uid="{00000000-0005-0000-0000-0000018A0000}"/>
    <cellStyle name="Standard 2 2 2 10 2 2 2" xfId="41430" xr:uid="{00000000-0005-0000-0000-0000028A0000}"/>
    <cellStyle name="Standard 2 2 2 10 2 3" xfId="30609" xr:uid="{00000000-0005-0000-0000-0000038A0000}"/>
    <cellStyle name="Standard 2 2 2 10 3" xfId="17665" xr:uid="{00000000-0005-0000-0000-0000048A0000}"/>
    <cellStyle name="Standard 2 2 2 10 3 2" xfId="36030" xr:uid="{00000000-0005-0000-0000-0000058A0000}"/>
    <cellStyle name="Standard 2 2 2 10 4" xfId="25208" xr:uid="{00000000-0005-0000-0000-0000068A0000}"/>
    <cellStyle name="Standard 2 2 2 11" xfId="17666" xr:uid="{00000000-0005-0000-0000-0000078A0000}"/>
    <cellStyle name="Standard 2 2 2 11 2" xfId="17667" xr:uid="{00000000-0005-0000-0000-0000088A0000}"/>
    <cellStyle name="Standard 2 2 2 11 2 2" xfId="17668" xr:uid="{00000000-0005-0000-0000-0000098A0000}"/>
    <cellStyle name="Standard 2 2 2 11 2 2 2" xfId="42104" xr:uid="{00000000-0005-0000-0000-00000A8A0000}"/>
    <cellStyle name="Standard 2 2 2 11 2 3" xfId="31283" xr:uid="{00000000-0005-0000-0000-00000B8A0000}"/>
    <cellStyle name="Standard 2 2 2 11 3" xfId="17669" xr:uid="{00000000-0005-0000-0000-00000C8A0000}"/>
    <cellStyle name="Standard 2 2 2 11 3 2" xfId="36704" xr:uid="{00000000-0005-0000-0000-00000D8A0000}"/>
    <cellStyle name="Standard 2 2 2 11 4" xfId="25882" xr:uid="{00000000-0005-0000-0000-00000E8A0000}"/>
    <cellStyle name="Standard 2 2 2 12" xfId="17670" xr:uid="{00000000-0005-0000-0000-00000F8A0000}"/>
    <cellStyle name="Standard 2 2 2 12 2" xfId="17671" xr:uid="{00000000-0005-0000-0000-0000108A0000}"/>
    <cellStyle name="Standard 2 2 2 12 2 2" xfId="17672" xr:uid="{00000000-0005-0000-0000-0000118A0000}"/>
    <cellStyle name="Standard 2 2 2 12 2 2 2" xfId="42797" xr:uid="{00000000-0005-0000-0000-0000128A0000}"/>
    <cellStyle name="Standard 2 2 2 12 2 3" xfId="31976" xr:uid="{00000000-0005-0000-0000-0000138A0000}"/>
    <cellStyle name="Standard 2 2 2 12 3" xfId="17673" xr:uid="{00000000-0005-0000-0000-0000148A0000}"/>
    <cellStyle name="Standard 2 2 2 12 3 2" xfId="37396" xr:uid="{00000000-0005-0000-0000-0000158A0000}"/>
    <cellStyle name="Standard 2 2 2 12 4" xfId="26575" xr:uid="{00000000-0005-0000-0000-0000168A0000}"/>
    <cellStyle name="Standard 2 2 2 13" xfId="17674" xr:uid="{00000000-0005-0000-0000-0000178A0000}"/>
    <cellStyle name="Standard 2 2 2 13 2" xfId="17675" xr:uid="{00000000-0005-0000-0000-0000188A0000}"/>
    <cellStyle name="Standard 2 2 2 13 2 2" xfId="38072" xr:uid="{00000000-0005-0000-0000-0000198A0000}"/>
    <cellStyle name="Standard 2 2 2 13 3" xfId="27251" xr:uid="{00000000-0005-0000-0000-00001A8A0000}"/>
    <cellStyle name="Standard 2 2 2 14" xfId="17676" xr:uid="{00000000-0005-0000-0000-00001B8A0000}"/>
    <cellStyle name="Standard 2 2 2 14 2" xfId="32672" xr:uid="{00000000-0005-0000-0000-00001C8A0000}"/>
    <cellStyle name="Standard 2 2 2 15" xfId="21850" xr:uid="{00000000-0005-0000-0000-00001D8A0000}"/>
    <cellStyle name="Standard 2 2 2 2" xfId="17677" xr:uid="{00000000-0005-0000-0000-00001E8A0000}"/>
    <cellStyle name="Standard 2 2 2 2 10" xfId="17678" xr:uid="{00000000-0005-0000-0000-00001F8A0000}"/>
    <cellStyle name="Standard 2 2 2 2 10 2" xfId="17679" xr:uid="{00000000-0005-0000-0000-0000208A0000}"/>
    <cellStyle name="Standard 2 2 2 2 10 2 2" xfId="38204" xr:uid="{00000000-0005-0000-0000-0000218A0000}"/>
    <cellStyle name="Standard 2 2 2 2 10 3" xfId="27383" xr:uid="{00000000-0005-0000-0000-0000228A0000}"/>
    <cellStyle name="Standard 2 2 2 2 11" xfId="17680" xr:uid="{00000000-0005-0000-0000-0000238A0000}"/>
    <cellStyle name="Standard 2 2 2 2 11 2" xfId="32804" xr:uid="{00000000-0005-0000-0000-0000248A0000}"/>
    <cellStyle name="Standard 2 2 2 2 12" xfId="21982" xr:uid="{00000000-0005-0000-0000-0000258A0000}"/>
    <cellStyle name="Standard 2 2 2 2 2" xfId="17681" xr:uid="{00000000-0005-0000-0000-0000268A0000}"/>
    <cellStyle name="Standard 2 2 2 2 2 10" xfId="17682" xr:uid="{00000000-0005-0000-0000-0000278A0000}"/>
    <cellStyle name="Standard 2 2 2 2 2 10 2" xfId="33199" xr:uid="{00000000-0005-0000-0000-0000288A0000}"/>
    <cellStyle name="Standard 2 2 2 2 2 11" xfId="22377" xr:uid="{00000000-0005-0000-0000-0000298A0000}"/>
    <cellStyle name="Standard 2 2 2 2 2 2" xfId="17683" xr:uid="{00000000-0005-0000-0000-00002A8A0000}"/>
    <cellStyle name="Standard 2 2 2 2 2 2 2" xfId="17684" xr:uid="{00000000-0005-0000-0000-00002B8A0000}"/>
    <cellStyle name="Standard 2 2 2 2 2 2 2 2" xfId="17685" xr:uid="{00000000-0005-0000-0000-00002C8A0000}"/>
    <cellStyle name="Standard 2 2 2 2 2 2 2 2 2" xfId="39277" xr:uid="{00000000-0005-0000-0000-00002D8A0000}"/>
    <cellStyle name="Standard 2 2 2 2 2 2 2 3" xfId="28456" xr:uid="{00000000-0005-0000-0000-00002E8A0000}"/>
    <cellStyle name="Standard 2 2 2 2 2 2 3" xfId="17686" xr:uid="{00000000-0005-0000-0000-00002F8A0000}"/>
    <cellStyle name="Standard 2 2 2 2 2 2 3 2" xfId="33877" xr:uid="{00000000-0005-0000-0000-0000308A0000}"/>
    <cellStyle name="Standard 2 2 2 2 2 2 4" xfId="23055" xr:uid="{00000000-0005-0000-0000-0000318A0000}"/>
    <cellStyle name="Standard 2 2 2 2 2 3" xfId="17687" xr:uid="{00000000-0005-0000-0000-0000328A0000}"/>
    <cellStyle name="Standard 2 2 2 2 2 3 2" xfId="17688" xr:uid="{00000000-0005-0000-0000-0000338A0000}"/>
    <cellStyle name="Standard 2 2 2 2 2 3 2 2" xfId="17689" xr:uid="{00000000-0005-0000-0000-0000348A0000}"/>
    <cellStyle name="Standard 2 2 2 2 2 3 2 2 2" xfId="39935" xr:uid="{00000000-0005-0000-0000-0000358A0000}"/>
    <cellStyle name="Standard 2 2 2 2 2 3 2 3" xfId="29114" xr:uid="{00000000-0005-0000-0000-0000368A0000}"/>
    <cellStyle name="Standard 2 2 2 2 2 3 3" xfId="17690" xr:uid="{00000000-0005-0000-0000-0000378A0000}"/>
    <cellStyle name="Standard 2 2 2 2 2 3 3 2" xfId="34535" xr:uid="{00000000-0005-0000-0000-0000388A0000}"/>
    <cellStyle name="Standard 2 2 2 2 2 3 4" xfId="23713" xr:uid="{00000000-0005-0000-0000-0000398A0000}"/>
    <cellStyle name="Standard 2 2 2 2 2 4" xfId="17691" xr:uid="{00000000-0005-0000-0000-00003A8A0000}"/>
    <cellStyle name="Standard 2 2 2 2 2 4 2" xfId="17692" xr:uid="{00000000-0005-0000-0000-00003B8A0000}"/>
    <cellStyle name="Standard 2 2 2 2 2 4 2 2" xfId="17693" xr:uid="{00000000-0005-0000-0000-00003C8A0000}"/>
    <cellStyle name="Standard 2 2 2 2 2 4 2 2 2" xfId="40609" xr:uid="{00000000-0005-0000-0000-00003D8A0000}"/>
    <cellStyle name="Standard 2 2 2 2 2 4 2 3" xfId="29788" xr:uid="{00000000-0005-0000-0000-00003E8A0000}"/>
    <cellStyle name="Standard 2 2 2 2 2 4 3" xfId="17694" xr:uid="{00000000-0005-0000-0000-00003F8A0000}"/>
    <cellStyle name="Standard 2 2 2 2 2 4 3 2" xfId="35209" xr:uid="{00000000-0005-0000-0000-0000408A0000}"/>
    <cellStyle name="Standard 2 2 2 2 2 4 4" xfId="24387" xr:uid="{00000000-0005-0000-0000-0000418A0000}"/>
    <cellStyle name="Standard 2 2 2 2 2 5" xfId="17695" xr:uid="{00000000-0005-0000-0000-0000428A0000}"/>
    <cellStyle name="Standard 2 2 2 2 2 5 2" xfId="17696" xr:uid="{00000000-0005-0000-0000-0000438A0000}"/>
    <cellStyle name="Standard 2 2 2 2 2 5 2 2" xfId="17697" xr:uid="{00000000-0005-0000-0000-0000448A0000}"/>
    <cellStyle name="Standard 2 2 2 2 2 5 2 2 2" xfId="41283" xr:uid="{00000000-0005-0000-0000-0000458A0000}"/>
    <cellStyle name="Standard 2 2 2 2 2 5 2 3" xfId="30462" xr:uid="{00000000-0005-0000-0000-0000468A0000}"/>
    <cellStyle name="Standard 2 2 2 2 2 5 3" xfId="17698" xr:uid="{00000000-0005-0000-0000-0000478A0000}"/>
    <cellStyle name="Standard 2 2 2 2 2 5 3 2" xfId="35883" xr:uid="{00000000-0005-0000-0000-0000488A0000}"/>
    <cellStyle name="Standard 2 2 2 2 2 5 4" xfId="25061" xr:uid="{00000000-0005-0000-0000-0000498A0000}"/>
    <cellStyle name="Standard 2 2 2 2 2 6" xfId="17699" xr:uid="{00000000-0005-0000-0000-00004A8A0000}"/>
    <cellStyle name="Standard 2 2 2 2 2 6 2" xfId="17700" xr:uid="{00000000-0005-0000-0000-00004B8A0000}"/>
    <cellStyle name="Standard 2 2 2 2 2 6 2 2" xfId="17701" xr:uid="{00000000-0005-0000-0000-00004C8A0000}"/>
    <cellStyle name="Standard 2 2 2 2 2 6 2 2 2" xfId="41957" xr:uid="{00000000-0005-0000-0000-00004D8A0000}"/>
    <cellStyle name="Standard 2 2 2 2 2 6 2 3" xfId="31136" xr:uid="{00000000-0005-0000-0000-00004E8A0000}"/>
    <cellStyle name="Standard 2 2 2 2 2 6 3" xfId="17702" xr:uid="{00000000-0005-0000-0000-00004F8A0000}"/>
    <cellStyle name="Standard 2 2 2 2 2 6 3 2" xfId="36557" xr:uid="{00000000-0005-0000-0000-0000508A0000}"/>
    <cellStyle name="Standard 2 2 2 2 2 6 4" xfId="25735" xr:uid="{00000000-0005-0000-0000-0000518A0000}"/>
    <cellStyle name="Standard 2 2 2 2 2 7" xfId="17703" xr:uid="{00000000-0005-0000-0000-0000528A0000}"/>
    <cellStyle name="Standard 2 2 2 2 2 7 2" xfId="17704" xr:uid="{00000000-0005-0000-0000-0000538A0000}"/>
    <cellStyle name="Standard 2 2 2 2 2 7 2 2" xfId="17705" xr:uid="{00000000-0005-0000-0000-0000548A0000}"/>
    <cellStyle name="Standard 2 2 2 2 2 7 2 2 2" xfId="42631" xr:uid="{00000000-0005-0000-0000-0000558A0000}"/>
    <cellStyle name="Standard 2 2 2 2 2 7 2 3" xfId="31810" xr:uid="{00000000-0005-0000-0000-0000568A0000}"/>
    <cellStyle name="Standard 2 2 2 2 2 7 3" xfId="17706" xr:uid="{00000000-0005-0000-0000-0000578A0000}"/>
    <cellStyle name="Standard 2 2 2 2 2 7 3 2" xfId="37231" xr:uid="{00000000-0005-0000-0000-0000588A0000}"/>
    <cellStyle name="Standard 2 2 2 2 2 7 4" xfId="26409" xr:uid="{00000000-0005-0000-0000-0000598A0000}"/>
    <cellStyle name="Standard 2 2 2 2 2 8" xfId="17707" xr:uid="{00000000-0005-0000-0000-00005A8A0000}"/>
    <cellStyle name="Standard 2 2 2 2 2 8 2" xfId="17708" xr:uid="{00000000-0005-0000-0000-00005B8A0000}"/>
    <cellStyle name="Standard 2 2 2 2 2 8 2 2" xfId="17709" xr:uid="{00000000-0005-0000-0000-00005C8A0000}"/>
    <cellStyle name="Standard 2 2 2 2 2 8 2 2 2" xfId="43324" xr:uid="{00000000-0005-0000-0000-00005D8A0000}"/>
    <cellStyle name="Standard 2 2 2 2 2 8 2 3" xfId="32503" xr:uid="{00000000-0005-0000-0000-00005E8A0000}"/>
    <cellStyle name="Standard 2 2 2 2 2 8 3" xfId="17710" xr:uid="{00000000-0005-0000-0000-00005F8A0000}"/>
    <cellStyle name="Standard 2 2 2 2 2 8 3 2" xfId="37923" xr:uid="{00000000-0005-0000-0000-0000608A0000}"/>
    <cellStyle name="Standard 2 2 2 2 2 8 4" xfId="27102" xr:uid="{00000000-0005-0000-0000-0000618A0000}"/>
    <cellStyle name="Standard 2 2 2 2 2 9" xfId="17711" xr:uid="{00000000-0005-0000-0000-0000628A0000}"/>
    <cellStyle name="Standard 2 2 2 2 2 9 2" xfId="17712" xr:uid="{00000000-0005-0000-0000-0000638A0000}"/>
    <cellStyle name="Standard 2 2 2 2 2 9 2 2" xfId="38599" xr:uid="{00000000-0005-0000-0000-0000648A0000}"/>
    <cellStyle name="Standard 2 2 2 2 2 9 3" xfId="27778" xr:uid="{00000000-0005-0000-0000-0000658A0000}"/>
    <cellStyle name="Standard 2 2 2 2 3" xfId="17713" xr:uid="{00000000-0005-0000-0000-0000668A0000}"/>
    <cellStyle name="Standard 2 2 2 2 3 2" xfId="17714" xr:uid="{00000000-0005-0000-0000-0000678A0000}"/>
    <cellStyle name="Standard 2 2 2 2 3 2 2" xfId="17715" xr:uid="{00000000-0005-0000-0000-0000688A0000}"/>
    <cellStyle name="Standard 2 2 2 2 3 2 2 2" xfId="38882" xr:uid="{00000000-0005-0000-0000-0000698A0000}"/>
    <cellStyle name="Standard 2 2 2 2 3 2 3" xfId="28061" xr:uid="{00000000-0005-0000-0000-00006A8A0000}"/>
    <cellStyle name="Standard 2 2 2 2 3 3" xfId="17716" xr:uid="{00000000-0005-0000-0000-00006B8A0000}"/>
    <cellStyle name="Standard 2 2 2 2 3 3 2" xfId="33482" xr:uid="{00000000-0005-0000-0000-00006C8A0000}"/>
    <cellStyle name="Standard 2 2 2 2 3 4" xfId="22660" xr:uid="{00000000-0005-0000-0000-00006D8A0000}"/>
    <cellStyle name="Standard 2 2 2 2 4" xfId="17717" xr:uid="{00000000-0005-0000-0000-00006E8A0000}"/>
    <cellStyle name="Standard 2 2 2 2 4 2" xfId="17718" xr:uid="{00000000-0005-0000-0000-00006F8A0000}"/>
    <cellStyle name="Standard 2 2 2 2 4 2 2" xfId="17719" xr:uid="{00000000-0005-0000-0000-0000708A0000}"/>
    <cellStyle name="Standard 2 2 2 2 4 2 2 2" xfId="39540" xr:uid="{00000000-0005-0000-0000-0000718A0000}"/>
    <cellStyle name="Standard 2 2 2 2 4 2 3" xfId="28719" xr:uid="{00000000-0005-0000-0000-0000728A0000}"/>
    <cellStyle name="Standard 2 2 2 2 4 3" xfId="17720" xr:uid="{00000000-0005-0000-0000-0000738A0000}"/>
    <cellStyle name="Standard 2 2 2 2 4 3 2" xfId="34140" xr:uid="{00000000-0005-0000-0000-0000748A0000}"/>
    <cellStyle name="Standard 2 2 2 2 4 4" xfId="23318" xr:uid="{00000000-0005-0000-0000-0000758A0000}"/>
    <cellStyle name="Standard 2 2 2 2 5" xfId="17721" xr:uid="{00000000-0005-0000-0000-0000768A0000}"/>
    <cellStyle name="Standard 2 2 2 2 5 2" xfId="17722" xr:uid="{00000000-0005-0000-0000-0000778A0000}"/>
    <cellStyle name="Standard 2 2 2 2 5 2 2" xfId="17723" xr:uid="{00000000-0005-0000-0000-0000788A0000}"/>
    <cellStyle name="Standard 2 2 2 2 5 2 2 2" xfId="40214" xr:uid="{00000000-0005-0000-0000-0000798A0000}"/>
    <cellStyle name="Standard 2 2 2 2 5 2 3" xfId="29393" xr:uid="{00000000-0005-0000-0000-00007A8A0000}"/>
    <cellStyle name="Standard 2 2 2 2 5 3" xfId="17724" xr:uid="{00000000-0005-0000-0000-00007B8A0000}"/>
    <cellStyle name="Standard 2 2 2 2 5 3 2" xfId="34814" xr:uid="{00000000-0005-0000-0000-00007C8A0000}"/>
    <cellStyle name="Standard 2 2 2 2 5 4" xfId="23992" xr:uid="{00000000-0005-0000-0000-00007D8A0000}"/>
    <cellStyle name="Standard 2 2 2 2 6" xfId="17725" xr:uid="{00000000-0005-0000-0000-00007E8A0000}"/>
    <cellStyle name="Standard 2 2 2 2 6 2" xfId="17726" xr:uid="{00000000-0005-0000-0000-00007F8A0000}"/>
    <cellStyle name="Standard 2 2 2 2 6 2 2" xfId="17727" xr:uid="{00000000-0005-0000-0000-0000808A0000}"/>
    <cellStyle name="Standard 2 2 2 2 6 2 2 2" xfId="40888" xr:uid="{00000000-0005-0000-0000-0000818A0000}"/>
    <cellStyle name="Standard 2 2 2 2 6 2 3" xfId="30067" xr:uid="{00000000-0005-0000-0000-0000828A0000}"/>
    <cellStyle name="Standard 2 2 2 2 6 3" xfId="17728" xr:uid="{00000000-0005-0000-0000-0000838A0000}"/>
    <cellStyle name="Standard 2 2 2 2 6 3 2" xfId="35488" xr:uid="{00000000-0005-0000-0000-0000848A0000}"/>
    <cellStyle name="Standard 2 2 2 2 6 4" xfId="24666" xr:uid="{00000000-0005-0000-0000-0000858A0000}"/>
    <cellStyle name="Standard 2 2 2 2 7" xfId="17729" xr:uid="{00000000-0005-0000-0000-0000868A0000}"/>
    <cellStyle name="Standard 2 2 2 2 7 2" xfId="17730" xr:uid="{00000000-0005-0000-0000-0000878A0000}"/>
    <cellStyle name="Standard 2 2 2 2 7 2 2" xfId="17731" xr:uid="{00000000-0005-0000-0000-0000888A0000}"/>
    <cellStyle name="Standard 2 2 2 2 7 2 2 2" xfId="41562" xr:uid="{00000000-0005-0000-0000-0000898A0000}"/>
    <cellStyle name="Standard 2 2 2 2 7 2 3" xfId="30741" xr:uid="{00000000-0005-0000-0000-00008A8A0000}"/>
    <cellStyle name="Standard 2 2 2 2 7 3" xfId="17732" xr:uid="{00000000-0005-0000-0000-00008B8A0000}"/>
    <cellStyle name="Standard 2 2 2 2 7 3 2" xfId="36162" xr:uid="{00000000-0005-0000-0000-00008C8A0000}"/>
    <cellStyle name="Standard 2 2 2 2 7 4" xfId="25340" xr:uid="{00000000-0005-0000-0000-00008D8A0000}"/>
    <cellStyle name="Standard 2 2 2 2 8" xfId="17733" xr:uid="{00000000-0005-0000-0000-00008E8A0000}"/>
    <cellStyle name="Standard 2 2 2 2 8 2" xfId="17734" xr:uid="{00000000-0005-0000-0000-00008F8A0000}"/>
    <cellStyle name="Standard 2 2 2 2 8 2 2" xfId="17735" xr:uid="{00000000-0005-0000-0000-0000908A0000}"/>
    <cellStyle name="Standard 2 2 2 2 8 2 2 2" xfId="42236" xr:uid="{00000000-0005-0000-0000-0000918A0000}"/>
    <cellStyle name="Standard 2 2 2 2 8 2 3" xfId="31415" xr:uid="{00000000-0005-0000-0000-0000928A0000}"/>
    <cellStyle name="Standard 2 2 2 2 8 3" xfId="17736" xr:uid="{00000000-0005-0000-0000-0000938A0000}"/>
    <cellStyle name="Standard 2 2 2 2 8 3 2" xfId="36836" xr:uid="{00000000-0005-0000-0000-0000948A0000}"/>
    <cellStyle name="Standard 2 2 2 2 8 4" xfId="26014" xr:uid="{00000000-0005-0000-0000-0000958A0000}"/>
    <cellStyle name="Standard 2 2 2 2 9" xfId="17737" xr:uid="{00000000-0005-0000-0000-0000968A0000}"/>
    <cellStyle name="Standard 2 2 2 2 9 2" xfId="17738" xr:uid="{00000000-0005-0000-0000-0000978A0000}"/>
    <cellStyle name="Standard 2 2 2 2 9 2 2" xfId="17739" xr:uid="{00000000-0005-0000-0000-0000988A0000}"/>
    <cellStyle name="Standard 2 2 2 2 9 2 2 2" xfId="42929" xr:uid="{00000000-0005-0000-0000-0000998A0000}"/>
    <cellStyle name="Standard 2 2 2 2 9 2 3" xfId="32108" xr:uid="{00000000-0005-0000-0000-00009A8A0000}"/>
    <cellStyle name="Standard 2 2 2 2 9 3" xfId="17740" xr:uid="{00000000-0005-0000-0000-00009B8A0000}"/>
    <cellStyle name="Standard 2 2 2 2 9 3 2" xfId="37528" xr:uid="{00000000-0005-0000-0000-00009C8A0000}"/>
    <cellStyle name="Standard 2 2 2 2 9 4" xfId="26707" xr:uid="{00000000-0005-0000-0000-00009D8A0000}"/>
    <cellStyle name="Standard 2 2 2 3" xfId="17741" xr:uid="{00000000-0005-0000-0000-00009E8A0000}"/>
    <cellStyle name="Standard 2 2 2 3 10" xfId="17742" xr:uid="{00000000-0005-0000-0000-00009F8A0000}"/>
    <cellStyle name="Standard 2 2 2 3 10 2" xfId="32936" xr:uid="{00000000-0005-0000-0000-0000A08A0000}"/>
    <cellStyle name="Standard 2 2 2 3 11" xfId="22114" xr:uid="{00000000-0005-0000-0000-0000A18A0000}"/>
    <cellStyle name="Standard 2 2 2 3 2" xfId="17743" xr:uid="{00000000-0005-0000-0000-0000A28A0000}"/>
    <cellStyle name="Standard 2 2 2 3 2 2" xfId="17744" xr:uid="{00000000-0005-0000-0000-0000A38A0000}"/>
    <cellStyle name="Standard 2 2 2 3 2 2 2" xfId="17745" xr:uid="{00000000-0005-0000-0000-0000A48A0000}"/>
    <cellStyle name="Standard 2 2 2 3 2 2 2 2" xfId="39014" xr:uid="{00000000-0005-0000-0000-0000A58A0000}"/>
    <cellStyle name="Standard 2 2 2 3 2 2 3" xfId="28193" xr:uid="{00000000-0005-0000-0000-0000A68A0000}"/>
    <cellStyle name="Standard 2 2 2 3 2 3" xfId="17746" xr:uid="{00000000-0005-0000-0000-0000A78A0000}"/>
    <cellStyle name="Standard 2 2 2 3 2 3 2" xfId="33614" xr:uid="{00000000-0005-0000-0000-0000A88A0000}"/>
    <cellStyle name="Standard 2 2 2 3 2 4" xfId="22792" xr:uid="{00000000-0005-0000-0000-0000A98A0000}"/>
    <cellStyle name="Standard 2 2 2 3 3" xfId="17747" xr:uid="{00000000-0005-0000-0000-0000AA8A0000}"/>
    <cellStyle name="Standard 2 2 2 3 3 2" xfId="17748" xr:uid="{00000000-0005-0000-0000-0000AB8A0000}"/>
    <cellStyle name="Standard 2 2 2 3 3 2 2" xfId="17749" xr:uid="{00000000-0005-0000-0000-0000AC8A0000}"/>
    <cellStyle name="Standard 2 2 2 3 3 2 2 2" xfId="39672" xr:uid="{00000000-0005-0000-0000-0000AD8A0000}"/>
    <cellStyle name="Standard 2 2 2 3 3 2 3" xfId="28851" xr:uid="{00000000-0005-0000-0000-0000AE8A0000}"/>
    <cellStyle name="Standard 2 2 2 3 3 3" xfId="17750" xr:uid="{00000000-0005-0000-0000-0000AF8A0000}"/>
    <cellStyle name="Standard 2 2 2 3 3 3 2" xfId="34272" xr:uid="{00000000-0005-0000-0000-0000B08A0000}"/>
    <cellStyle name="Standard 2 2 2 3 3 4" xfId="23450" xr:uid="{00000000-0005-0000-0000-0000B18A0000}"/>
    <cellStyle name="Standard 2 2 2 3 4" xfId="17751" xr:uid="{00000000-0005-0000-0000-0000B28A0000}"/>
    <cellStyle name="Standard 2 2 2 3 4 2" xfId="17752" xr:uid="{00000000-0005-0000-0000-0000B38A0000}"/>
    <cellStyle name="Standard 2 2 2 3 4 2 2" xfId="17753" xr:uid="{00000000-0005-0000-0000-0000B48A0000}"/>
    <cellStyle name="Standard 2 2 2 3 4 2 2 2" xfId="40346" xr:uid="{00000000-0005-0000-0000-0000B58A0000}"/>
    <cellStyle name="Standard 2 2 2 3 4 2 3" xfId="29525" xr:uid="{00000000-0005-0000-0000-0000B68A0000}"/>
    <cellStyle name="Standard 2 2 2 3 4 3" xfId="17754" xr:uid="{00000000-0005-0000-0000-0000B78A0000}"/>
    <cellStyle name="Standard 2 2 2 3 4 3 2" xfId="34946" xr:uid="{00000000-0005-0000-0000-0000B88A0000}"/>
    <cellStyle name="Standard 2 2 2 3 4 4" xfId="24124" xr:uid="{00000000-0005-0000-0000-0000B98A0000}"/>
    <cellStyle name="Standard 2 2 2 3 5" xfId="17755" xr:uid="{00000000-0005-0000-0000-0000BA8A0000}"/>
    <cellStyle name="Standard 2 2 2 3 5 2" xfId="17756" xr:uid="{00000000-0005-0000-0000-0000BB8A0000}"/>
    <cellStyle name="Standard 2 2 2 3 5 2 2" xfId="17757" xr:uid="{00000000-0005-0000-0000-0000BC8A0000}"/>
    <cellStyle name="Standard 2 2 2 3 5 2 2 2" xfId="41020" xr:uid="{00000000-0005-0000-0000-0000BD8A0000}"/>
    <cellStyle name="Standard 2 2 2 3 5 2 3" xfId="30199" xr:uid="{00000000-0005-0000-0000-0000BE8A0000}"/>
    <cellStyle name="Standard 2 2 2 3 5 3" xfId="17758" xr:uid="{00000000-0005-0000-0000-0000BF8A0000}"/>
    <cellStyle name="Standard 2 2 2 3 5 3 2" xfId="35620" xr:uid="{00000000-0005-0000-0000-0000C08A0000}"/>
    <cellStyle name="Standard 2 2 2 3 5 4" xfId="24798" xr:uid="{00000000-0005-0000-0000-0000C18A0000}"/>
    <cellStyle name="Standard 2 2 2 3 6" xfId="17759" xr:uid="{00000000-0005-0000-0000-0000C28A0000}"/>
    <cellStyle name="Standard 2 2 2 3 6 2" xfId="17760" xr:uid="{00000000-0005-0000-0000-0000C38A0000}"/>
    <cellStyle name="Standard 2 2 2 3 6 2 2" xfId="17761" xr:uid="{00000000-0005-0000-0000-0000C48A0000}"/>
    <cellStyle name="Standard 2 2 2 3 6 2 2 2" xfId="41694" xr:uid="{00000000-0005-0000-0000-0000C58A0000}"/>
    <cellStyle name="Standard 2 2 2 3 6 2 3" xfId="30873" xr:uid="{00000000-0005-0000-0000-0000C68A0000}"/>
    <cellStyle name="Standard 2 2 2 3 6 3" xfId="17762" xr:uid="{00000000-0005-0000-0000-0000C78A0000}"/>
    <cellStyle name="Standard 2 2 2 3 6 3 2" xfId="36294" xr:uid="{00000000-0005-0000-0000-0000C88A0000}"/>
    <cellStyle name="Standard 2 2 2 3 6 4" xfId="25472" xr:uid="{00000000-0005-0000-0000-0000C98A0000}"/>
    <cellStyle name="Standard 2 2 2 3 7" xfId="17763" xr:uid="{00000000-0005-0000-0000-0000CA8A0000}"/>
    <cellStyle name="Standard 2 2 2 3 7 2" xfId="17764" xr:uid="{00000000-0005-0000-0000-0000CB8A0000}"/>
    <cellStyle name="Standard 2 2 2 3 7 2 2" xfId="17765" xr:uid="{00000000-0005-0000-0000-0000CC8A0000}"/>
    <cellStyle name="Standard 2 2 2 3 7 2 2 2" xfId="42368" xr:uid="{00000000-0005-0000-0000-0000CD8A0000}"/>
    <cellStyle name="Standard 2 2 2 3 7 2 3" xfId="31547" xr:uid="{00000000-0005-0000-0000-0000CE8A0000}"/>
    <cellStyle name="Standard 2 2 2 3 7 3" xfId="17766" xr:uid="{00000000-0005-0000-0000-0000CF8A0000}"/>
    <cellStyle name="Standard 2 2 2 3 7 3 2" xfId="36968" xr:uid="{00000000-0005-0000-0000-0000D08A0000}"/>
    <cellStyle name="Standard 2 2 2 3 7 4" xfId="26146" xr:uid="{00000000-0005-0000-0000-0000D18A0000}"/>
    <cellStyle name="Standard 2 2 2 3 8" xfId="17767" xr:uid="{00000000-0005-0000-0000-0000D28A0000}"/>
    <cellStyle name="Standard 2 2 2 3 8 2" xfId="17768" xr:uid="{00000000-0005-0000-0000-0000D38A0000}"/>
    <cellStyle name="Standard 2 2 2 3 8 2 2" xfId="17769" xr:uid="{00000000-0005-0000-0000-0000D48A0000}"/>
    <cellStyle name="Standard 2 2 2 3 8 2 2 2" xfId="43061" xr:uid="{00000000-0005-0000-0000-0000D58A0000}"/>
    <cellStyle name="Standard 2 2 2 3 8 2 3" xfId="32240" xr:uid="{00000000-0005-0000-0000-0000D68A0000}"/>
    <cellStyle name="Standard 2 2 2 3 8 3" xfId="17770" xr:uid="{00000000-0005-0000-0000-0000D78A0000}"/>
    <cellStyle name="Standard 2 2 2 3 8 3 2" xfId="37660" xr:uid="{00000000-0005-0000-0000-0000D88A0000}"/>
    <cellStyle name="Standard 2 2 2 3 8 4" xfId="26839" xr:uid="{00000000-0005-0000-0000-0000D98A0000}"/>
    <cellStyle name="Standard 2 2 2 3 9" xfId="17771" xr:uid="{00000000-0005-0000-0000-0000DA8A0000}"/>
    <cellStyle name="Standard 2 2 2 3 9 2" xfId="17772" xr:uid="{00000000-0005-0000-0000-0000DB8A0000}"/>
    <cellStyle name="Standard 2 2 2 3 9 2 2" xfId="38336" xr:uid="{00000000-0005-0000-0000-0000DC8A0000}"/>
    <cellStyle name="Standard 2 2 2 3 9 3" xfId="27515" xr:uid="{00000000-0005-0000-0000-0000DD8A0000}"/>
    <cellStyle name="Standard 2 2 2 4" xfId="17773" xr:uid="{00000000-0005-0000-0000-0000DE8A0000}"/>
    <cellStyle name="Standard 2 2 2 4 10" xfId="17774" xr:uid="{00000000-0005-0000-0000-0000DF8A0000}"/>
    <cellStyle name="Standard 2 2 2 4 10 2" xfId="33067" xr:uid="{00000000-0005-0000-0000-0000E08A0000}"/>
    <cellStyle name="Standard 2 2 2 4 11" xfId="22245" xr:uid="{00000000-0005-0000-0000-0000E18A0000}"/>
    <cellStyle name="Standard 2 2 2 4 2" xfId="17775" xr:uid="{00000000-0005-0000-0000-0000E28A0000}"/>
    <cellStyle name="Standard 2 2 2 4 2 2" xfId="17776" xr:uid="{00000000-0005-0000-0000-0000E38A0000}"/>
    <cellStyle name="Standard 2 2 2 4 2 2 2" xfId="17777" xr:uid="{00000000-0005-0000-0000-0000E48A0000}"/>
    <cellStyle name="Standard 2 2 2 4 2 2 2 2" xfId="39145" xr:uid="{00000000-0005-0000-0000-0000E58A0000}"/>
    <cellStyle name="Standard 2 2 2 4 2 2 3" xfId="28324" xr:uid="{00000000-0005-0000-0000-0000E68A0000}"/>
    <cellStyle name="Standard 2 2 2 4 2 3" xfId="17778" xr:uid="{00000000-0005-0000-0000-0000E78A0000}"/>
    <cellStyle name="Standard 2 2 2 4 2 3 2" xfId="33745" xr:uid="{00000000-0005-0000-0000-0000E88A0000}"/>
    <cellStyle name="Standard 2 2 2 4 2 4" xfId="22923" xr:uid="{00000000-0005-0000-0000-0000E98A0000}"/>
    <cellStyle name="Standard 2 2 2 4 3" xfId="17779" xr:uid="{00000000-0005-0000-0000-0000EA8A0000}"/>
    <cellStyle name="Standard 2 2 2 4 3 2" xfId="17780" xr:uid="{00000000-0005-0000-0000-0000EB8A0000}"/>
    <cellStyle name="Standard 2 2 2 4 3 2 2" xfId="17781" xr:uid="{00000000-0005-0000-0000-0000EC8A0000}"/>
    <cellStyle name="Standard 2 2 2 4 3 2 2 2" xfId="39803" xr:uid="{00000000-0005-0000-0000-0000ED8A0000}"/>
    <cellStyle name="Standard 2 2 2 4 3 2 3" xfId="28982" xr:uid="{00000000-0005-0000-0000-0000EE8A0000}"/>
    <cellStyle name="Standard 2 2 2 4 3 3" xfId="17782" xr:uid="{00000000-0005-0000-0000-0000EF8A0000}"/>
    <cellStyle name="Standard 2 2 2 4 3 3 2" xfId="34403" xr:uid="{00000000-0005-0000-0000-0000F08A0000}"/>
    <cellStyle name="Standard 2 2 2 4 3 4" xfId="23581" xr:uid="{00000000-0005-0000-0000-0000F18A0000}"/>
    <cellStyle name="Standard 2 2 2 4 4" xfId="17783" xr:uid="{00000000-0005-0000-0000-0000F28A0000}"/>
    <cellStyle name="Standard 2 2 2 4 4 2" xfId="17784" xr:uid="{00000000-0005-0000-0000-0000F38A0000}"/>
    <cellStyle name="Standard 2 2 2 4 4 2 2" xfId="17785" xr:uid="{00000000-0005-0000-0000-0000F48A0000}"/>
    <cellStyle name="Standard 2 2 2 4 4 2 2 2" xfId="40477" xr:uid="{00000000-0005-0000-0000-0000F58A0000}"/>
    <cellStyle name="Standard 2 2 2 4 4 2 3" xfId="29656" xr:uid="{00000000-0005-0000-0000-0000F68A0000}"/>
    <cellStyle name="Standard 2 2 2 4 4 3" xfId="17786" xr:uid="{00000000-0005-0000-0000-0000F78A0000}"/>
    <cellStyle name="Standard 2 2 2 4 4 3 2" xfId="35077" xr:uid="{00000000-0005-0000-0000-0000F88A0000}"/>
    <cellStyle name="Standard 2 2 2 4 4 4" xfId="24255" xr:uid="{00000000-0005-0000-0000-0000F98A0000}"/>
    <cellStyle name="Standard 2 2 2 4 5" xfId="17787" xr:uid="{00000000-0005-0000-0000-0000FA8A0000}"/>
    <cellStyle name="Standard 2 2 2 4 5 2" xfId="17788" xr:uid="{00000000-0005-0000-0000-0000FB8A0000}"/>
    <cellStyle name="Standard 2 2 2 4 5 2 2" xfId="17789" xr:uid="{00000000-0005-0000-0000-0000FC8A0000}"/>
    <cellStyle name="Standard 2 2 2 4 5 2 2 2" xfId="41151" xr:uid="{00000000-0005-0000-0000-0000FD8A0000}"/>
    <cellStyle name="Standard 2 2 2 4 5 2 3" xfId="30330" xr:uid="{00000000-0005-0000-0000-0000FE8A0000}"/>
    <cellStyle name="Standard 2 2 2 4 5 3" xfId="17790" xr:uid="{00000000-0005-0000-0000-0000FF8A0000}"/>
    <cellStyle name="Standard 2 2 2 4 5 3 2" xfId="35751" xr:uid="{00000000-0005-0000-0000-0000008B0000}"/>
    <cellStyle name="Standard 2 2 2 4 5 4" xfId="24929" xr:uid="{00000000-0005-0000-0000-0000018B0000}"/>
    <cellStyle name="Standard 2 2 2 4 6" xfId="17791" xr:uid="{00000000-0005-0000-0000-0000028B0000}"/>
    <cellStyle name="Standard 2 2 2 4 6 2" xfId="17792" xr:uid="{00000000-0005-0000-0000-0000038B0000}"/>
    <cellStyle name="Standard 2 2 2 4 6 2 2" xfId="17793" xr:uid="{00000000-0005-0000-0000-0000048B0000}"/>
    <cellStyle name="Standard 2 2 2 4 6 2 2 2" xfId="41825" xr:uid="{00000000-0005-0000-0000-0000058B0000}"/>
    <cellStyle name="Standard 2 2 2 4 6 2 3" xfId="31004" xr:uid="{00000000-0005-0000-0000-0000068B0000}"/>
    <cellStyle name="Standard 2 2 2 4 6 3" xfId="17794" xr:uid="{00000000-0005-0000-0000-0000078B0000}"/>
    <cellStyle name="Standard 2 2 2 4 6 3 2" xfId="36425" xr:uid="{00000000-0005-0000-0000-0000088B0000}"/>
    <cellStyle name="Standard 2 2 2 4 6 4" xfId="25603" xr:uid="{00000000-0005-0000-0000-0000098B0000}"/>
    <cellStyle name="Standard 2 2 2 4 7" xfId="17795" xr:uid="{00000000-0005-0000-0000-00000A8B0000}"/>
    <cellStyle name="Standard 2 2 2 4 7 2" xfId="17796" xr:uid="{00000000-0005-0000-0000-00000B8B0000}"/>
    <cellStyle name="Standard 2 2 2 4 7 2 2" xfId="17797" xr:uid="{00000000-0005-0000-0000-00000C8B0000}"/>
    <cellStyle name="Standard 2 2 2 4 7 2 2 2" xfId="42499" xr:uid="{00000000-0005-0000-0000-00000D8B0000}"/>
    <cellStyle name="Standard 2 2 2 4 7 2 3" xfId="31678" xr:uid="{00000000-0005-0000-0000-00000E8B0000}"/>
    <cellStyle name="Standard 2 2 2 4 7 3" xfId="17798" xr:uid="{00000000-0005-0000-0000-00000F8B0000}"/>
    <cellStyle name="Standard 2 2 2 4 7 3 2" xfId="37099" xr:uid="{00000000-0005-0000-0000-0000108B0000}"/>
    <cellStyle name="Standard 2 2 2 4 7 4" xfId="26277" xr:uid="{00000000-0005-0000-0000-0000118B0000}"/>
    <cellStyle name="Standard 2 2 2 4 8" xfId="17799" xr:uid="{00000000-0005-0000-0000-0000128B0000}"/>
    <cellStyle name="Standard 2 2 2 4 8 2" xfId="17800" xr:uid="{00000000-0005-0000-0000-0000138B0000}"/>
    <cellStyle name="Standard 2 2 2 4 8 2 2" xfId="17801" xr:uid="{00000000-0005-0000-0000-0000148B0000}"/>
    <cellStyle name="Standard 2 2 2 4 8 2 2 2" xfId="43192" xr:uid="{00000000-0005-0000-0000-0000158B0000}"/>
    <cellStyle name="Standard 2 2 2 4 8 2 3" xfId="32371" xr:uid="{00000000-0005-0000-0000-0000168B0000}"/>
    <cellStyle name="Standard 2 2 2 4 8 3" xfId="17802" xr:uid="{00000000-0005-0000-0000-0000178B0000}"/>
    <cellStyle name="Standard 2 2 2 4 8 3 2" xfId="37791" xr:uid="{00000000-0005-0000-0000-0000188B0000}"/>
    <cellStyle name="Standard 2 2 2 4 8 4" xfId="26970" xr:uid="{00000000-0005-0000-0000-0000198B0000}"/>
    <cellStyle name="Standard 2 2 2 4 9" xfId="17803" xr:uid="{00000000-0005-0000-0000-00001A8B0000}"/>
    <cellStyle name="Standard 2 2 2 4 9 2" xfId="17804" xr:uid="{00000000-0005-0000-0000-00001B8B0000}"/>
    <cellStyle name="Standard 2 2 2 4 9 2 2" xfId="38467" xr:uid="{00000000-0005-0000-0000-00001C8B0000}"/>
    <cellStyle name="Standard 2 2 2 4 9 3" xfId="27646" xr:uid="{00000000-0005-0000-0000-00001D8B0000}"/>
    <cellStyle name="Standard 2 2 2 5" xfId="17805" xr:uid="{00000000-0005-0000-0000-00001E8B0000}"/>
    <cellStyle name="Standard 2 2 2 5 2" xfId="17806" xr:uid="{00000000-0005-0000-0000-00001F8B0000}"/>
    <cellStyle name="Standard 2 2 2 5 2 2" xfId="17807" xr:uid="{00000000-0005-0000-0000-0000208B0000}"/>
    <cellStyle name="Standard 2 2 2 5 2 2 2" xfId="38750" xr:uid="{00000000-0005-0000-0000-0000218B0000}"/>
    <cellStyle name="Standard 2 2 2 5 2 3" xfId="27929" xr:uid="{00000000-0005-0000-0000-0000228B0000}"/>
    <cellStyle name="Standard 2 2 2 5 3" xfId="17808" xr:uid="{00000000-0005-0000-0000-0000238B0000}"/>
    <cellStyle name="Standard 2 2 2 5 3 2" xfId="33350" xr:uid="{00000000-0005-0000-0000-0000248B0000}"/>
    <cellStyle name="Standard 2 2 2 5 4" xfId="22528" xr:uid="{00000000-0005-0000-0000-0000258B0000}"/>
    <cellStyle name="Standard 2 2 2 6" xfId="17809" xr:uid="{00000000-0005-0000-0000-0000268B0000}"/>
    <cellStyle name="Standard 2 2 2 6 2" xfId="17810" xr:uid="{00000000-0005-0000-0000-0000278B0000}"/>
    <cellStyle name="Standard 2 2 2 6 2 2" xfId="17811" xr:uid="{00000000-0005-0000-0000-0000288B0000}"/>
    <cellStyle name="Standard 2 2 2 6 2 2 2" xfId="39408" xr:uid="{00000000-0005-0000-0000-0000298B0000}"/>
    <cellStyle name="Standard 2 2 2 6 2 3" xfId="28587" xr:uid="{00000000-0005-0000-0000-00002A8B0000}"/>
    <cellStyle name="Standard 2 2 2 6 3" xfId="17812" xr:uid="{00000000-0005-0000-0000-00002B8B0000}"/>
    <cellStyle name="Standard 2 2 2 6 3 2" xfId="34008" xr:uid="{00000000-0005-0000-0000-00002C8B0000}"/>
    <cellStyle name="Standard 2 2 2 6 4" xfId="23186" xr:uid="{00000000-0005-0000-0000-00002D8B0000}"/>
    <cellStyle name="Standard 2 2 2 7" xfId="17813" xr:uid="{00000000-0005-0000-0000-00002E8B0000}"/>
    <cellStyle name="Standard 2 2 2 7 2" xfId="17814" xr:uid="{00000000-0005-0000-0000-00002F8B0000}"/>
    <cellStyle name="Standard 2 2 2 8" xfId="17815" xr:uid="{00000000-0005-0000-0000-0000308B0000}"/>
    <cellStyle name="Standard 2 2 2 8 2" xfId="17816" xr:uid="{00000000-0005-0000-0000-0000318B0000}"/>
    <cellStyle name="Standard 2 2 2 8 2 2" xfId="17817" xr:uid="{00000000-0005-0000-0000-0000328B0000}"/>
    <cellStyle name="Standard 2 2 2 8 2 2 2" xfId="40082" xr:uid="{00000000-0005-0000-0000-0000338B0000}"/>
    <cellStyle name="Standard 2 2 2 8 2 3" xfId="29261" xr:uid="{00000000-0005-0000-0000-0000348B0000}"/>
    <cellStyle name="Standard 2 2 2 8 3" xfId="17818" xr:uid="{00000000-0005-0000-0000-0000358B0000}"/>
    <cellStyle name="Standard 2 2 2 8 3 2" xfId="34682" xr:uid="{00000000-0005-0000-0000-0000368B0000}"/>
    <cellStyle name="Standard 2 2 2 8 4" xfId="23860" xr:uid="{00000000-0005-0000-0000-0000378B0000}"/>
    <cellStyle name="Standard 2 2 2 9" xfId="17819" xr:uid="{00000000-0005-0000-0000-0000388B0000}"/>
    <cellStyle name="Standard 2 2 2 9 2" xfId="17820" xr:uid="{00000000-0005-0000-0000-0000398B0000}"/>
    <cellStyle name="Standard 2 2 2 9 2 2" xfId="17821" xr:uid="{00000000-0005-0000-0000-00003A8B0000}"/>
    <cellStyle name="Standard 2 2 2 9 2 2 2" xfId="40756" xr:uid="{00000000-0005-0000-0000-00003B8B0000}"/>
    <cellStyle name="Standard 2 2 2 9 2 3" xfId="29935" xr:uid="{00000000-0005-0000-0000-00003C8B0000}"/>
    <cellStyle name="Standard 2 2 2 9 3" xfId="17822" xr:uid="{00000000-0005-0000-0000-00003D8B0000}"/>
    <cellStyle name="Standard 2 2 2 9 3 2" xfId="35356" xr:uid="{00000000-0005-0000-0000-00003E8B0000}"/>
    <cellStyle name="Standard 2 2 2 9 4" xfId="24534" xr:uid="{00000000-0005-0000-0000-00003F8B0000}"/>
    <cellStyle name="Standard 2 2 3" xfId="17823" xr:uid="{00000000-0005-0000-0000-0000408B0000}"/>
    <cellStyle name="Standard 2 2 3 10" xfId="17824" xr:uid="{00000000-0005-0000-0000-0000418B0000}"/>
    <cellStyle name="Standard 2 2 3 10 2" xfId="17825" xr:uid="{00000000-0005-0000-0000-0000428B0000}"/>
    <cellStyle name="Standard 2 2 3 10 2 2" xfId="17826" xr:uid="{00000000-0005-0000-0000-0000438B0000}"/>
    <cellStyle name="Standard 2 2 3 10 2 2 2" xfId="42864" xr:uid="{00000000-0005-0000-0000-0000448B0000}"/>
    <cellStyle name="Standard 2 2 3 10 2 3" xfId="32043" xr:uid="{00000000-0005-0000-0000-0000458B0000}"/>
    <cellStyle name="Standard 2 2 3 10 3" xfId="17827" xr:uid="{00000000-0005-0000-0000-0000468B0000}"/>
    <cellStyle name="Standard 2 2 3 10 3 2" xfId="37463" xr:uid="{00000000-0005-0000-0000-0000478B0000}"/>
    <cellStyle name="Standard 2 2 3 10 4" xfId="26642" xr:uid="{00000000-0005-0000-0000-0000488B0000}"/>
    <cellStyle name="Standard 2 2 3 11" xfId="17828" xr:uid="{00000000-0005-0000-0000-0000498B0000}"/>
    <cellStyle name="Standard 2 2 3 11 2" xfId="17829" xr:uid="{00000000-0005-0000-0000-00004A8B0000}"/>
    <cellStyle name="Standard 2 2 3 11 2 2" xfId="38139" xr:uid="{00000000-0005-0000-0000-00004B8B0000}"/>
    <cellStyle name="Standard 2 2 3 11 3" xfId="27318" xr:uid="{00000000-0005-0000-0000-00004C8B0000}"/>
    <cellStyle name="Standard 2 2 3 12" xfId="17830" xr:uid="{00000000-0005-0000-0000-00004D8B0000}"/>
    <cellStyle name="Standard 2 2 3 12 2" xfId="32739" xr:uid="{00000000-0005-0000-0000-00004E8B0000}"/>
    <cellStyle name="Standard 2 2 3 13" xfId="21917" xr:uid="{00000000-0005-0000-0000-00004F8B0000}"/>
    <cellStyle name="Standard 2 2 3 2" xfId="17831" xr:uid="{00000000-0005-0000-0000-0000508B0000}"/>
    <cellStyle name="Standard 2 2 3 2 10" xfId="17832" xr:uid="{00000000-0005-0000-0000-0000518B0000}"/>
    <cellStyle name="Standard 2 2 3 2 10 2" xfId="33134" xr:uid="{00000000-0005-0000-0000-0000528B0000}"/>
    <cellStyle name="Standard 2 2 3 2 11" xfId="22312" xr:uid="{00000000-0005-0000-0000-0000538B0000}"/>
    <cellStyle name="Standard 2 2 3 2 2" xfId="17833" xr:uid="{00000000-0005-0000-0000-0000548B0000}"/>
    <cellStyle name="Standard 2 2 3 2 2 2" xfId="17834" xr:uid="{00000000-0005-0000-0000-0000558B0000}"/>
    <cellStyle name="Standard 2 2 3 2 2 2 2" xfId="17835" xr:uid="{00000000-0005-0000-0000-0000568B0000}"/>
    <cellStyle name="Standard 2 2 3 2 2 2 2 2" xfId="39212" xr:uid="{00000000-0005-0000-0000-0000578B0000}"/>
    <cellStyle name="Standard 2 2 3 2 2 2 3" xfId="28391" xr:uid="{00000000-0005-0000-0000-0000588B0000}"/>
    <cellStyle name="Standard 2 2 3 2 2 3" xfId="17836" xr:uid="{00000000-0005-0000-0000-0000598B0000}"/>
    <cellStyle name="Standard 2 2 3 2 2 3 2" xfId="33812" xr:uid="{00000000-0005-0000-0000-00005A8B0000}"/>
    <cellStyle name="Standard 2 2 3 2 2 4" xfId="22990" xr:uid="{00000000-0005-0000-0000-00005B8B0000}"/>
    <cellStyle name="Standard 2 2 3 2 3" xfId="17837" xr:uid="{00000000-0005-0000-0000-00005C8B0000}"/>
    <cellStyle name="Standard 2 2 3 2 3 2" xfId="17838" xr:uid="{00000000-0005-0000-0000-00005D8B0000}"/>
    <cellStyle name="Standard 2 2 3 2 3 2 2" xfId="17839" xr:uid="{00000000-0005-0000-0000-00005E8B0000}"/>
    <cellStyle name="Standard 2 2 3 2 3 2 2 2" xfId="39870" xr:uid="{00000000-0005-0000-0000-00005F8B0000}"/>
    <cellStyle name="Standard 2 2 3 2 3 2 3" xfId="29049" xr:uid="{00000000-0005-0000-0000-0000608B0000}"/>
    <cellStyle name="Standard 2 2 3 2 3 3" xfId="17840" xr:uid="{00000000-0005-0000-0000-0000618B0000}"/>
    <cellStyle name="Standard 2 2 3 2 3 3 2" xfId="34470" xr:uid="{00000000-0005-0000-0000-0000628B0000}"/>
    <cellStyle name="Standard 2 2 3 2 3 4" xfId="23648" xr:uid="{00000000-0005-0000-0000-0000638B0000}"/>
    <cellStyle name="Standard 2 2 3 2 4" xfId="17841" xr:uid="{00000000-0005-0000-0000-0000648B0000}"/>
    <cellStyle name="Standard 2 2 3 2 4 2" xfId="17842" xr:uid="{00000000-0005-0000-0000-0000658B0000}"/>
    <cellStyle name="Standard 2 2 3 2 4 2 2" xfId="17843" xr:uid="{00000000-0005-0000-0000-0000668B0000}"/>
    <cellStyle name="Standard 2 2 3 2 4 2 2 2" xfId="40544" xr:uid="{00000000-0005-0000-0000-0000678B0000}"/>
    <cellStyle name="Standard 2 2 3 2 4 2 3" xfId="29723" xr:uid="{00000000-0005-0000-0000-0000688B0000}"/>
    <cellStyle name="Standard 2 2 3 2 4 3" xfId="17844" xr:uid="{00000000-0005-0000-0000-0000698B0000}"/>
    <cellStyle name="Standard 2 2 3 2 4 3 2" xfId="35144" xr:uid="{00000000-0005-0000-0000-00006A8B0000}"/>
    <cellStyle name="Standard 2 2 3 2 4 4" xfId="24322" xr:uid="{00000000-0005-0000-0000-00006B8B0000}"/>
    <cellStyle name="Standard 2 2 3 2 5" xfId="17845" xr:uid="{00000000-0005-0000-0000-00006C8B0000}"/>
    <cellStyle name="Standard 2 2 3 2 5 2" xfId="17846" xr:uid="{00000000-0005-0000-0000-00006D8B0000}"/>
    <cellStyle name="Standard 2 2 3 2 5 2 2" xfId="17847" xr:uid="{00000000-0005-0000-0000-00006E8B0000}"/>
    <cellStyle name="Standard 2 2 3 2 5 2 2 2" xfId="41218" xr:uid="{00000000-0005-0000-0000-00006F8B0000}"/>
    <cellStyle name="Standard 2 2 3 2 5 2 3" xfId="30397" xr:uid="{00000000-0005-0000-0000-0000708B0000}"/>
    <cellStyle name="Standard 2 2 3 2 5 3" xfId="17848" xr:uid="{00000000-0005-0000-0000-0000718B0000}"/>
    <cellStyle name="Standard 2 2 3 2 5 3 2" xfId="35818" xr:uid="{00000000-0005-0000-0000-0000728B0000}"/>
    <cellStyle name="Standard 2 2 3 2 5 4" xfId="24996" xr:uid="{00000000-0005-0000-0000-0000738B0000}"/>
    <cellStyle name="Standard 2 2 3 2 6" xfId="17849" xr:uid="{00000000-0005-0000-0000-0000748B0000}"/>
    <cellStyle name="Standard 2 2 3 2 6 2" xfId="17850" xr:uid="{00000000-0005-0000-0000-0000758B0000}"/>
    <cellStyle name="Standard 2 2 3 2 6 2 2" xfId="17851" xr:uid="{00000000-0005-0000-0000-0000768B0000}"/>
    <cellStyle name="Standard 2 2 3 2 6 2 2 2" xfId="41892" xr:uid="{00000000-0005-0000-0000-0000778B0000}"/>
    <cellStyle name="Standard 2 2 3 2 6 2 3" xfId="31071" xr:uid="{00000000-0005-0000-0000-0000788B0000}"/>
    <cellStyle name="Standard 2 2 3 2 6 3" xfId="17852" xr:uid="{00000000-0005-0000-0000-0000798B0000}"/>
    <cellStyle name="Standard 2 2 3 2 6 3 2" xfId="36492" xr:uid="{00000000-0005-0000-0000-00007A8B0000}"/>
    <cellStyle name="Standard 2 2 3 2 6 4" xfId="25670" xr:uid="{00000000-0005-0000-0000-00007B8B0000}"/>
    <cellStyle name="Standard 2 2 3 2 7" xfId="17853" xr:uid="{00000000-0005-0000-0000-00007C8B0000}"/>
    <cellStyle name="Standard 2 2 3 2 7 2" xfId="17854" xr:uid="{00000000-0005-0000-0000-00007D8B0000}"/>
    <cellStyle name="Standard 2 2 3 2 7 2 2" xfId="17855" xr:uid="{00000000-0005-0000-0000-00007E8B0000}"/>
    <cellStyle name="Standard 2 2 3 2 7 2 2 2" xfId="42566" xr:uid="{00000000-0005-0000-0000-00007F8B0000}"/>
    <cellStyle name="Standard 2 2 3 2 7 2 3" xfId="31745" xr:uid="{00000000-0005-0000-0000-0000808B0000}"/>
    <cellStyle name="Standard 2 2 3 2 7 3" xfId="17856" xr:uid="{00000000-0005-0000-0000-0000818B0000}"/>
    <cellStyle name="Standard 2 2 3 2 7 3 2" xfId="37166" xr:uid="{00000000-0005-0000-0000-0000828B0000}"/>
    <cellStyle name="Standard 2 2 3 2 7 4" xfId="26344" xr:uid="{00000000-0005-0000-0000-0000838B0000}"/>
    <cellStyle name="Standard 2 2 3 2 8" xfId="17857" xr:uid="{00000000-0005-0000-0000-0000848B0000}"/>
    <cellStyle name="Standard 2 2 3 2 8 2" xfId="17858" xr:uid="{00000000-0005-0000-0000-0000858B0000}"/>
    <cellStyle name="Standard 2 2 3 2 8 2 2" xfId="17859" xr:uid="{00000000-0005-0000-0000-0000868B0000}"/>
    <cellStyle name="Standard 2 2 3 2 8 2 2 2" xfId="43259" xr:uid="{00000000-0005-0000-0000-0000878B0000}"/>
    <cellStyle name="Standard 2 2 3 2 8 2 3" xfId="32438" xr:uid="{00000000-0005-0000-0000-0000888B0000}"/>
    <cellStyle name="Standard 2 2 3 2 8 3" xfId="17860" xr:uid="{00000000-0005-0000-0000-0000898B0000}"/>
    <cellStyle name="Standard 2 2 3 2 8 3 2" xfId="37858" xr:uid="{00000000-0005-0000-0000-00008A8B0000}"/>
    <cellStyle name="Standard 2 2 3 2 8 4" xfId="27037" xr:uid="{00000000-0005-0000-0000-00008B8B0000}"/>
    <cellStyle name="Standard 2 2 3 2 9" xfId="17861" xr:uid="{00000000-0005-0000-0000-00008C8B0000}"/>
    <cellStyle name="Standard 2 2 3 2 9 2" xfId="17862" xr:uid="{00000000-0005-0000-0000-00008D8B0000}"/>
    <cellStyle name="Standard 2 2 3 2 9 2 2" xfId="38534" xr:uid="{00000000-0005-0000-0000-00008E8B0000}"/>
    <cellStyle name="Standard 2 2 3 2 9 3" xfId="27713" xr:uid="{00000000-0005-0000-0000-00008F8B0000}"/>
    <cellStyle name="Standard 2 2 3 3" xfId="17863" xr:uid="{00000000-0005-0000-0000-0000908B0000}"/>
    <cellStyle name="Standard 2 2 3 3 2" xfId="17864" xr:uid="{00000000-0005-0000-0000-0000918B0000}"/>
    <cellStyle name="Standard 2 2 3 3 2 2" xfId="17865" xr:uid="{00000000-0005-0000-0000-0000928B0000}"/>
    <cellStyle name="Standard 2 2 3 3 2 2 2" xfId="38817" xr:uid="{00000000-0005-0000-0000-0000938B0000}"/>
    <cellStyle name="Standard 2 2 3 3 2 3" xfId="27996" xr:uid="{00000000-0005-0000-0000-0000948B0000}"/>
    <cellStyle name="Standard 2 2 3 3 3" xfId="17866" xr:uid="{00000000-0005-0000-0000-0000958B0000}"/>
    <cellStyle name="Standard 2 2 3 3 3 2" xfId="33417" xr:uid="{00000000-0005-0000-0000-0000968B0000}"/>
    <cellStyle name="Standard 2 2 3 3 4" xfId="22595" xr:uid="{00000000-0005-0000-0000-0000978B0000}"/>
    <cellStyle name="Standard 2 2 3 4" xfId="17867" xr:uid="{00000000-0005-0000-0000-0000988B0000}"/>
    <cellStyle name="Standard 2 2 3 4 2" xfId="17868" xr:uid="{00000000-0005-0000-0000-0000998B0000}"/>
    <cellStyle name="Standard 2 2 3 4 2 2" xfId="17869" xr:uid="{00000000-0005-0000-0000-00009A8B0000}"/>
    <cellStyle name="Standard 2 2 3 4 2 2 2" xfId="39475" xr:uid="{00000000-0005-0000-0000-00009B8B0000}"/>
    <cellStyle name="Standard 2 2 3 4 2 3" xfId="28654" xr:uid="{00000000-0005-0000-0000-00009C8B0000}"/>
    <cellStyle name="Standard 2 2 3 4 3" xfId="17870" xr:uid="{00000000-0005-0000-0000-00009D8B0000}"/>
    <cellStyle name="Standard 2 2 3 4 3 2" xfId="34075" xr:uid="{00000000-0005-0000-0000-00009E8B0000}"/>
    <cellStyle name="Standard 2 2 3 4 4" xfId="23253" xr:uid="{00000000-0005-0000-0000-00009F8B0000}"/>
    <cellStyle name="Standard 2 2 3 5" xfId="17871" xr:uid="{00000000-0005-0000-0000-0000A08B0000}"/>
    <cellStyle name="Standard 2 2 3 5 2" xfId="17872" xr:uid="{00000000-0005-0000-0000-0000A18B0000}"/>
    <cellStyle name="Standard 2 2 3 6" xfId="17873" xr:uid="{00000000-0005-0000-0000-0000A28B0000}"/>
    <cellStyle name="Standard 2 2 3 6 2" xfId="17874" xr:uid="{00000000-0005-0000-0000-0000A38B0000}"/>
    <cellStyle name="Standard 2 2 3 6 2 2" xfId="17875" xr:uid="{00000000-0005-0000-0000-0000A48B0000}"/>
    <cellStyle name="Standard 2 2 3 6 2 2 2" xfId="40149" xr:uid="{00000000-0005-0000-0000-0000A58B0000}"/>
    <cellStyle name="Standard 2 2 3 6 2 3" xfId="29328" xr:uid="{00000000-0005-0000-0000-0000A68B0000}"/>
    <cellStyle name="Standard 2 2 3 6 3" xfId="17876" xr:uid="{00000000-0005-0000-0000-0000A78B0000}"/>
    <cellStyle name="Standard 2 2 3 6 3 2" xfId="34749" xr:uid="{00000000-0005-0000-0000-0000A88B0000}"/>
    <cellStyle name="Standard 2 2 3 6 4" xfId="23927" xr:uid="{00000000-0005-0000-0000-0000A98B0000}"/>
    <cellStyle name="Standard 2 2 3 7" xfId="17877" xr:uid="{00000000-0005-0000-0000-0000AA8B0000}"/>
    <cellStyle name="Standard 2 2 3 7 2" xfId="17878" xr:uid="{00000000-0005-0000-0000-0000AB8B0000}"/>
    <cellStyle name="Standard 2 2 3 7 2 2" xfId="17879" xr:uid="{00000000-0005-0000-0000-0000AC8B0000}"/>
    <cellStyle name="Standard 2 2 3 7 2 2 2" xfId="40823" xr:uid="{00000000-0005-0000-0000-0000AD8B0000}"/>
    <cellStyle name="Standard 2 2 3 7 2 3" xfId="30002" xr:uid="{00000000-0005-0000-0000-0000AE8B0000}"/>
    <cellStyle name="Standard 2 2 3 7 3" xfId="17880" xr:uid="{00000000-0005-0000-0000-0000AF8B0000}"/>
    <cellStyle name="Standard 2 2 3 7 3 2" xfId="35423" xr:uid="{00000000-0005-0000-0000-0000B08B0000}"/>
    <cellStyle name="Standard 2 2 3 7 4" xfId="24601" xr:uid="{00000000-0005-0000-0000-0000B18B0000}"/>
    <cellStyle name="Standard 2 2 3 8" xfId="17881" xr:uid="{00000000-0005-0000-0000-0000B28B0000}"/>
    <cellStyle name="Standard 2 2 3 8 2" xfId="17882" xr:uid="{00000000-0005-0000-0000-0000B38B0000}"/>
    <cellStyle name="Standard 2 2 3 8 2 2" xfId="17883" xr:uid="{00000000-0005-0000-0000-0000B48B0000}"/>
    <cellStyle name="Standard 2 2 3 8 2 2 2" xfId="41497" xr:uid="{00000000-0005-0000-0000-0000B58B0000}"/>
    <cellStyle name="Standard 2 2 3 8 2 3" xfId="30676" xr:uid="{00000000-0005-0000-0000-0000B68B0000}"/>
    <cellStyle name="Standard 2 2 3 8 3" xfId="17884" xr:uid="{00000000-0005-0000-0000-0000B78B0000}"/>
    <cellStyle name="Standard 2 2 3 8 3 2" xfId="36097" xr:uid="{00000000-0005-0000-0000-0000B88B0000}"/>
    <cellStyle name="Standard 2 2 3 8 4" xfId="25275" xr:uid="{00000000-0005-0000-0000-0000B98B0000}"/>
    <cellStyle name="Standard 2 2 3 9" xfId="17885" xr:uid="{00000000-0005-0000-0000-0000BA8B0000}"/>
    <cellStyle name="Standard 2 2 3 9 2" xfId="17886" xr:uid="{00000000-0005-0000-0000-0000BB8B0000}"/>
    <cellStyle name="Standard 2 2 3 9 2 2" xfId="17887" xr:uid="{00000000-0005-0000-0000-0000BC8B0000}"/>
    <cellStyle name="Standard 2 2 3 9 2 2 2" xfId="42171" xr:uid="{00000000-0005-0000-0000-0000BD8B0000}"/>
    <cellStyle name="Standard 2 2 3 9 2 3" xfId="31350" xr:uid="{00000000-0005-0000-0000-0000BE8B0000}"/>
    <cellStyle name="Standard 2 2 3 9 3" xfId="17888" xr:uid="{00000000-0005-0000-0000-0000BF8B0000}"/>
    <cellStyle name="Standard 2 2 3 9 3 2" xfId="36771" xr:uid="{00000000-0005-0000-0000-0000C08B0000}"/>
    <cellStyle name="Standard 2 2 3 9 4" xfId="25949" xr:uid="{00000000-0005-0000-0000-0000C18B0000}"/>
    <cellStyle name="Standard 2 2 4" xfId="17889" xr:uid="{00000000-0005-0000-0000-0000C28B0000}"/>
    <cellStyle name="Standard 2 2 4 10" xfId="17890" xr:uid="{00000000-0005-0000-0000-0000C38B0000}"/>
    <cellStyle name="Standard 2 2 4 10 2" xfId="32871" xr:uid="{00000000-0005-0000-0000-0000C48B0000}"/>
    <cellStyle name="Standard 2 2 4 11" xfId="22049" xr:uid="{00000000-0005-0000-0000-0000C58B0000}"/>
    <cellStyle name="Standard 2 2 4 2" xfId="17891" xr:uid="{00000000-0005-0000-0000-0000C68B0000}"/>
    <cellStyle name="Standard 2 2 4 2 2" xfId="17892" xr:uid="{00000000-0005-0000-0000-0000C78B0000}"/>
    <cellStyle name="Standard 2 2 4 2 2 2" xfId="17893" xr:uid="{00000000-0005-0000-0000-0000C88B0000}"/>
    <cellStyle name="Standard 2 2 4 2 2 2 2" xfId="38949" xr:uid="{00000000-0005-0000-0000-0000C98B0000}"/>
    <cellStyle name="Standard 2 2 4 2 2 3" xfId="28128" xr:uid="{00000000-0005-0000-0000-0000CA8B0000}"/>
    <cellStyle name="Standard 2 2 4 2 3" xfId="17894" xr:uid="{00000000-0005-0000-0000-0000CB8B0000}"/>
    <cellStyle name="Standard 2 2 4 2 3 2" xfId="33549" xr:uid="{00000000-0005-0000-0000-0000CC8B0000}"/>
    <cellStyle name="Standard 2 2 4 2 4" xfId="22727" xr:uid="{00000000-0005-0000-0000-0000CD8B0000}"/>
    <cellStyle name="Standard 2 2 4 3" xfId="17895" xr:uid="{00000000-0005-0000-0000-0000CE8B0000}"/>
    <cellStyle name="Standard 2 2 4 3 2" xfId="17896" xr:uid="{00000000-0005-0000-0000-0000CF8B0000}"/>
    <cellStyle name="Standard 2 2 4 3 2 2" xfId="17897" xr:uid="{00000000-0005-0000-0000-0000D08B0000}"/>
    <cellStyle name="Standard 2 2 4 3 2 2 2" xfId="39607" xr:uid="{00000000-0005-0000-0000-0000D18B0000}"/>
    <cellStyle name="Standard 2 2 4 3 2 3" xfId="28786" xr:uid="{00000000-0005-0000-0000-0000D28B0000}"/>
    <cellStyle name="Standard 2 2 4 3 3" xfId="17898" xr:uid="{00000000-0005-0000-0000-0000D38B0000}"/>
    <cellStyle name="Standard 2 2 4 3 3 2" xfId="34207" xr:uid="{00000000-0005-0000-0000-0000D48B0000}"/>
    <cellStyle name="Standard 2 2 4 3 4" xfId="23385" xr:uid="{00000000-0005-0000-0000-0000D58B0000}"/>
    <cellStyle name="Standard 2 2 4 4" xfId="17899" xr:uid="{00000000-0005-0000-0000-0000D68B0000}"/>
    <cellStyle name="Standard 2 2 4 4 2" xfId="17900" xr:uid="{00000000-0005-0000-0000-0000D78B0000}"/>
    <cellStyle name="Standard 2 2 4 4 2 2" xfId="17901" xr:uid="{00000000-0005-0000-0000-0000D88B0000}"/>
    <cellStyle name="Standard 2 2 4 4 2 2 2" xfId="40281" xr:uid="{00000000-0005-0000-0000-0000D98B0000}"/>
    <cellStyle name="Standard 2 2 4 4 2 3" xfId="29460" xr:uid="{00000000-0005-0000-0000-0000DA8B0000}"/>
    <cellStyle name="Standard 2 2 4 4 3" xfId="17902" xr:uid="{00000000-0005-0000-0000-0000DB8B0000}"/>
    <cellStyle name="Standard 2 2 4 4 3 2" xfId="34881" xr:uid="{00000000-0005-0000-0000-0000DC8B0000}"/>
    <cellStyle name="Standard 2 2 4 4 4" xfId="24059" xr:uid="{00000000-0005-0000-0000-0000DD8B0000}"/>
    <cellStyle name="Standard 2 2 4 5" xfId="17903" xr:uid="{00000000-0005-0000-0000-0000DE8B0000}"/>
    <cellStyle name="Standard 2 2 4 5 2" xfId="17904" xr:uid="{00000000-0005-0000-0000-0000DF8B0000}"/>
    <cellStyle name="Standard 2 2 4 5 2 2" xfId="17905" xr:uid="{00000000-0005-0000-0000-0000E08B0000}"/>
    <cellStyle name="Standard 2 2 4 5 2 2 2" xfId="40955" xr:uid="{00000000-0005-0000-0000-0000E18B0000}"/>
    <cellStyle name="Standard 2 2 4 5 2 3" xfId="30134" xr:uid="{00000000-0005-0000-0000-0000E28B0000}"/>
    <cellStyle name="Standard 2 2 4 5 3" xfId="17906" xr:uid="{00000000-0005-0000-0000-0000E38B0000}"/>
    <cellStyle name="Standard 2 2 4 5 3 2" xfId="35555" xr:uid="{00000000-0005-0000-0000-0000E48B0000}"/>
    <cellStyle name="Standard 2 2 4 5 4" xfId="24733" xr:uid="{00000000-0005-0000-0000-0000E58B0000}"/>
    <cellStyle name="Standard 2 2 4 6" xfId="17907" xr:uid="{00000000-0005-0000-0000-0000E68B0000}"/>
    <cellStyle name="Standard 2 2 4 6 2" xfId="17908" xr:uid="{00000000-0005-0000-0000-0000E78B0000}"/>
    <cellStyle name="Standard 2 2 4 6 2 2" xfId="17909" xr:uid="{00000000-0005-0000-0000-0000E88B0000}"/>
    <cellStyle name="Standard 2 2 4 6 2 2 2" xfId="41629" xr:uid="{00000000-0005-0000-0000-0000E98B0000}"/>
    <cellStyle name="Standard 2 2 4 6 2 3" xfId="30808" xr:uid="{00000000-0005-0000-0000-0000EA8B0000}"/>
    <cellStyle name="Standard 2 2 4 6 3" xfId="17910" xr:uid="{00000000-0005-0000-0000-0000EB8B0000}"/>
    <cellStyle name="Standard 2 2 4 6 3 2" xfId="36229" xr:uid="{00000000-0005-0000-0000-0000EC8B0000}"/>
    <cellStyle name="Standard 2 2 4 6 4" xfId="25407" xr:uid="{00000000-0005-0000-0000-0000ED8B0000}"/>
    <cellStyle name="Standard 2 2 4 7" xfId="17911" xr:uid="{00000000-0005-0000-0000-0000EE8B0000}"/>
    <cellStyle name="Standard 2 2 4 7 2" xfId="17912" xr:uid="{00000000-0005-0000-0000-0000EF8B0000}"/>
    <cellStyle name="Standard 2 2 4 7 2 2" xfId="17913" xr:uid="{00000000-0005-0000-0000-0000F08B0000}"/>
    <cellStyle name="Standard 2 2 4 7 2 2 2" xfId="42303" xr:uid="{00000000-0005-0000-0000-0000F18B0000}"/>
    <cellStyle name="Standard 2 2 4 7 2 3" xfId="31482" xr:uid="{00000000-0005-0000-0000-0000F28B0000}"/>
    <cellStyle name="Standard 2 2 4 7 3" xfId="17914" xr:uid="{00000000-0005-0000-0000-0000F38B0000}"/>
    <cellStyle name="Standard 2 2 4 7 3 2" xfId="36903" xr:uid="{00000000-0005-0000-0000-0000F48B0000}"/>
    <cellStyle name="Standard 2 2 4 7 4" xfId="26081" xr:uid="{00000000-0005-0000-0000-0000F58B0000}"/>
    <cellStyle name="Standard 2 2 4 8" xfId="17915" xr:uid="{00000000-0005-0000-0000-0000F68B0000}"/>
    <cellStyle name="Standard 2 2 4 8 2" xfId="17916" xr:uid="{00000000-0005-0000-0000-0000F78B0000}"/>
    <cellStyle name="Standard 2 2 4 8 2 2" xfId="17917" xr:uid="{00000000-0005-0000-0000-0000F88B0000}"/>
    <cellStyle name="Standard 2 2 4 8 2 2 2" xfId="42996" xr:uid="{00000000-0005-0000-0000-0000F98B0000}"/>
    <cellStyle name="Standard 2 2 4 8 2 3" xfId="32175" xr:uid="{00000000-0005-0000-0000-0000FA8B0000}"/>
    <cellStyle name="Standard 2 2 4 8 3" xfId="17918" xr:uid="{00000000-0005-0000-0000-0000FB8B0000}"/>
    <cellStyle name="Standard 2 2 4 8 3 2" xfId="37595" xr:uid="{00000000-0005-0000-0000-0000FC8B0000}"/>
    <cellStyle name="Standard 2 2 4 8 4" xfId="26774" xr:uid="{00000000-0005-0000-0000-0000FD8B0000}"/>
    <cellStyle name="Standard 2 2 4 9" xfId="17919" xr:uid="{00000000-0005-0000-0000-0000FE8B0000}"/>
    <cellStyle name="Standard 2 2 4 9 2" xfId="17920" xr:uid="{00000000-0005-0000-0000-0000FF8B0000}"/>
    <cellStyle name="Standard 2 2 4 9 2 2" xfId="38271" xr:uid="{00000000-0005-0000-0000-0000008C0000}"/>
    <cellStyle name="Standard 2 2 4 9 3" xfId="27450" xr:uid="{00000000-0005-0000-0000-0000018C0000}"/>
    <cellStyle name="Standard 2 2 5" xfId="17921" xr:uid="{00000000-0005-0000-0000-0000028C0000}"/>
    <cellStyle name="Standard 2 2 5 10" xfId="17922" xr:uid="{00000000-0005-0000-0000-0000038C0000}"/>
    <cellStyle name="Standard 2 2 5 10 2" xfId="33002" xr:uid="{00000000-0005-0000-0000-0000048C0000}"/>
    <cellStyle name="Standard 2 2 5 11" xfId="22180" xr:uid="{00000000-0005-0000-0000-0000058C0000}"/>
    <cellStyle name="Standard 2 2 5 2" xfId="17923" xr:uid="{00000000-0005-0000-0000-0000068C0000}"/>
    <cellStyle name="Standard 2 2 5 2 2" xfId="17924" xr:uid="{00000000-0005-0000-0000-0000078C0000}"/>
    <cellStyle name="Standard 2 2 5 2 2 2" xfId="17925" xr:uid="{00000000-0005-0000-0000-0000088C0000}"/>
    <cellStyle name="Standard 2 2 5 2 2 2 2" xfId="39080" xr:uid="{00000000-0005-0000-0000-0000098C0000}"/>
    <cellStyle name="Standard 2 2 5 2 2 3" xfId="28259" xr:uid="{00000000-0005-0000-0000-00000A8C0000}"/>
    <cellStyle name="Standard 2 2 5 2 3" xfId="17926" xr:uid="{00000000-0005-0000-0000-00000B8C0000}"/>
    <cellStyle name="Standard 2 2 5 2 3 2" xfId="33680" xr:uid="{00000000-0005-0000-0000-00000C8C0000}"/>
    <cellStyle name="Standard 2 2 5 2 4" xfId="22858" xr:uid="{00000000-0005-0000-0000-00000D8C0000}"/>
    <cellStyle name="Standard 2 2 5 3" xfId="17927" xr:uid="{00000000-0005-0000-0000-00000E8C0000}"/>
    <cellStyle name="Standard 2 2 5 3 2" xfId="17928" xr:uid="{00000000-0005-0000-0000-00000F8C0000}"/>
    <cellStyle name="Standard 2 2 5 3 2 2" xfId="17929" xr:uid="{00000000-0005-0000-0000-0000108C0000}"/>
    <cellStyle name="Standard 2 2 5 3 2 2 2" xfId="39738" xr:uid="{00000000-0005-0000-0000-0000118C0000}"/>
    <cellStyle name="Standard 2 2 5 3 2 3" xfId="28917" xr:uid="{00000000-0005-0000-0000-0000128C0000}"/>
    <cellStyle name="Standard 2 2 5 3 3" xfId="17930" xr:uid="{00000000-0005-0000-0000-0000138C0000}"/>
    <cellStyle name="Standard 2 2 5 3 3 2" xfId="34338" xr:uid="{00000000-0005-0000-0000-0000148C0000}"/>
    <cellStyle name="Standard 2 2 5 3 4" xfId="23516" xr:uid="{00000000-0005-0000-0000-0000158C0000}"/>
    <cellStyle name="Standard 2 2 5 4" xfId="17931" xr:uid="{00000000-0005-0000-0000-0000168C0000}"/>
    <cellStyle name="Standard 2 2 5 4 2" xfId="17932" xr:uid="{00000000-0005-0000-0000-0000178C0000}"/>
    <cellStyle name="Standard 2 2 5 4 2 2" xfId="17933" xr:uid="{00000000-0005-0000-0000-0000188C0000}"/>
    <cellStyle name="Standard 2 2 5 4 2 2 2" xfId="40412" xr:uid="{00000000-0005-0000-0000-0000198C0000}"/>
    <cellStyle name="Standard 2 2 5 4 2 3" xfId="29591" xr:uid="{00000000-0005-0000-0000-00001A8C0000}"/>
    <cellStyle name="Standard 2 2 5 4 3" xfId="17934" xr:uid="{00000000-0005-0000-0000-00001B8C0000}"/>
    <cellStyle name="Standard 2 2 5 4 3 2" xfId="35012" xr:uid="{00000000-0005-0000-0000-00001C8C0000}"/>
    <cellStyle name="Standard 2 2 5 4 4" xfId="24190" xr:uid="{00000000-0005-0000-0000-00001D8C0000}"/>
    <cellStyle name="Standard 2 2 5 5" xfId="17935" xr:uid="{00000000-0005-0000-0000-00001E8C0000}"/>
    <cellStyle name="Standard 2 2 5 5 2" xfId="17936" xr:uid="{00000000-0005-0000-0000-00001F8C0000}"/>
    <cellStyle name="Standard 2 2 5 5 2 2" xfId="17937" xr:uid="{00000000-0005-0000-0000-0000208C0000}"/>
    <cellStyle name="Standard 2 2 5 5 2 2 2" xfId="41086" xr:uid="{00000000-0005-0000-0000-0000218C0000}"/>
    <cellStyle name="Standard 2 2 5 5 2 3" xfId="30265" xr:uid="{00000000-0005-0000-0000-0000228C0000}"/>
    <cellStyle name="Standard 2 2 5 5 3" xfId="17938" xr:uid="{00000000-0005-0000-0000-0000238C0000}"/>
    <cellStyle name="Standard 2 2 5 5 3 2" xfId="35686" xr:uid="{00000000-0005-0000-0000-0000248C0000}"/>
    <cellStyle name="Standard 2 2 5 5 4" xfId="24864" xr:uid="{00000000-0005-0000-0000-0000258C0000}"/>
    <cellStyle name="Standard 2 2 5 6" xfId="17939" xr:uid="{00000000-0005-0000-0000-0000268C0000}"/>
    <cellStyle name="Standard 2 2 5 6 2" xfId="17940" xr:uid="{00000000-0005-0000-0000-0000278C0000}"/>
    <cellStyle name="Standard 2 2 5 6 2 2" xfId="17941" xr:uid="{00000000-0005-0000-0000-0000288C0000}"/>
    <cellStyle name="Standard 2 2 5 6 2 2 2" xfId="41760" xr:uid="{00000000-0005-0000-0000-0000298C0000}"/>
    <cellStyle name="Standard 2 2 5 6 2 3" xfId="30939" xr:uid="{00000000-0005-0000-0000-00002A8C0000}"/>
    <cellStyle name="Standard 2 2 5 6 3" xfId="17942" xr:uid="{00000000-0005-0000-0000-00002B8C0000}"/>
    <cellStyle name="Standard 2 2 5 6 3 2" xfId="36360" xr:uid="{00000000-0005-0000-0000-00002C8C0000}"/>
    <cellStyle name="Standard 2 2 5 6 4" xfId="25538" xr:uid="{00000000-0005-0000-0000-00002D8C0000}"/>
    <cellStyle name="Standard 2 2 5 7" xfId="17943" xr:uid="{00000000-0005-0000-0000-00002E8C0000}"/>
    <cellStyle name="Standard 2 2 5 7 2" xfId="17944" xr:uid="{00000000-0005-0000-0000-00002F8C0000}"/>
    <cellStyle name="Standard 2 2 5 7 2 2" xfId="17945" xr:uid="{00000000-0005-0000-0000-0000308C0000}"/>
    <cellStyle name="Standard 2 2 5 7 2 2 2" xfId="42434" xr:uid="{00000000-0005-0000-0000-0000318C0000}"/>
    <cellStyle name="Standard 2 2 5 7 2 3" xfId="31613" xr:uid="{00000000-0005-0000-0000-0000328C0000}"/>
    <cellStyle name="Standard 2 2 5 7 3" xfId="17946" xr:uid="{00000000-0005-0000-0000-0000338C0000}"/>
    <cellStyle name="Standard 2 2 5 7 3 2" xfId="37034" xr:uid="{00000000-0005-0000-0000-0000348C0000}"/>
    <cellStyle name="Standard 2 2 5 7 4" xfId="26212" xr:uid="{00000000-0005-0000-0000-0000358C0000}"/>
    <cellStyle name="Standard 2 2 5 8" xfId="17947" xr:uid="{00000000-0005-0000-0000-0000368C0000}"/>
    <cellStyle name="Standard 2 2 5 8 2" xfId="17948" xr:uid="{00000000-0005-0000-0000-0000378C0000}"/>
    <cellStyle name="Standard 2 2 5 8 2 2" xfId="17949" xr:uid="{00000000-0005-0000-0000-0000388C0000}"/>
    <cellStyle name="Standard 2 2 5 8 2 2 2" xfId="43127" xr:uid="{00000000-0005-0000-0000-0000398C0000}"/>
    <cellStyle name="Standard 2 2 5 8 2 3" xfId="32306" xr:uid="{00000000-0005-0000-0000-00003A8C0000}"/>
    <cellStyle name="Standard 2 2 5 8 3" xfId="17950" xr:uid="{00000000-0005-0000-0000-00003B8C0000}"/>
    <cellStyle name="Standard 2 2 5 8 3 2" xfId="37726" xr:uid="{00000000-0005-0000-0000-00003C8C0000}"/>
    <cellStyle name="Standard 2 2 5 8 4" xfId="26905" xr:uid="{00000000-0005-0000-0000-00003D8C0000}"/>
    <cellStyle name="Standard 2 2 5 9" xfId="17951" xr:uid="{00000000-0005-0000-0000-00003E8C0000}"/>
    <cellStyle name="Standard 2 2 5 9 2" xfId="17952" xr:uid="{00000000-0005-0000-0000-00003F8C0000}"/>
    <cellStyle name="Standard 2 2 5 9 2 2" xfId="38402" xr:uid="{00000000-0005-0000-0000-0000408C0000}"/>
    <cellStyle name="Standard 2 2 5 9 3" xfId="27581" xr:uid="{00000000-0005-0000-0000-0000418C0000}"/>
    <cellStyle name="Standard 2 2 6" xfId="17953" xr:uid="{00000000-0005-0000-0000-0000428C0000}"/>
    <cellStyle name="Standard 2 2 6 2" xfId="17954" xr:uid="{00000000-0005-0000-0000-0000438C0000}"/>
    <cellStyle name="Standard 2 2 6 2 2" xfId="17955" xr:uid="{00000000-0005-0000-0000-0000448C0000}"/>
    <cellStyle name="Standard 2 2 6 2 2 2" xfId="38685" xr:uid="{00000000-0005-0000-0000-0000458C0000}"/>
    <cellStyle name="Standard 2 2 6 2 3" xfId="27864" xr:uid="{00000000-0005-0000-0000-0000468C0000}"/>
    <cellStyle name="Standard 2 2 6 3" xfId="17956" xr:uid="{00000000-0005-0000-0000-0000478C0000}"/>
    <cellStyle name="Standard 2 2 6 3 2" xfId="33285" xr:uid="{00000000-0005-0000-0000-0000488C0000}"/>
    <cellStyle name="Standard 2 2 6 4" xfId="22463" xr:uid="{00000000-0005-0000-0000-0000498C0000}"/>
    <cellStyle name="Standard 2 2 7" xfId="17957" xr:uid="{00000000-0005-0000-0000-00004A8C0000}"/>
    <cellStyle name="Standard 2 2 7 2" xfId="17958" xr:uid="{00000000-0005-0000-0000-00004B8C0000}"/>
    <cellStyle name="Standard 2 2 7 2 2" xfId="17959" xr:uid="{00000000-0005-0000-0000-00004C8C0000}"/>
    <cellStyle name="Standard 2 2 7 2 2 2" xfId="39343" xr:uid="{00000000-0005-0000-0000-00004D8C0000}"/>
    <cellStyle name="Standard 2 2 7 2 3" xfId="28522" xr:uid="{00000000-0005-0000-0000-00004E8C0000}"/>
    <cellStyle name="Standard 2 2 7 3" xfId="17960" xr:uid="{00000000-0005-0000-0000-00004F8C0000}"/>
    <cellStyle name="Standard 2 2 7 3 2" xfId="33943" xr:uid="{00000000-0005-0000-0000-0000508C0000}"/>
    <cellStyle name="Standard 2 2 7 4" xfId="23121" xr:uid="{00000000-0005-0000-0000-0000518C0000}"/>
    <cellStyle name="Standard 2 2 8" xfId="17961" xr:uid="{00000000-0005-0000-0000-0000528C0000}"/>
    <cellStyle name="Standard 2 2 8 2" xfId="17962" xr:uid="{00000000-0005-0000-0000-0000538C0000}"/>
    <cellStyle name="Standard 2 2 8 2 2" xfId="17963" xr:uid="{00000000-0005-0000-0000-0000548C0000}"/>
    <cellStyle name="Standard 2 2 8 2 2 2" xfId="39973" xr:uid="{00000000-0005-0000-0000-0000558C0000}"/>
    <cellStyle name="Standard 2 2 8 2 3" xfId="29152" xr:uid="{00000000-0005-0000-0000-0000568C0000}"/>
    <cellStyle name="Standard 2 2 8 3" xfId="17964" xr:uid="{00000000-0005-0000-0000-0000578C0000}"/>
    <cellStyle name="Standard 2 2 8 3 2" xfId="34573" xr:uid="{00000000-0005-0000-0000-0000588C0000}"/>
    <cellStyle name="Standard 2 2 8 4" xfId="23751" xr:uid="{00000000-0005-0000-0000-0000598C0000}"/>
    <cellStyle name="Standard 2 2 9" xfId="17965" xr:uid="{00000000-0005-0000-0000-00005A8C0000}"/>
    <cellStyle name="Standard 2 2 9 2" xfId="17966" xr:uid="{00000000-0005-0000-0000-00005B8C0000}"/>
    <cellStyle name="Standard 2 2 9 2 2" xfId="17967" xr:uid="{00000000-0005-0000-0000-00005C8C0000}"/>
    <cellStyle name="Standard 2 2 9 2 2 2" xfId="40691" xr:uid="{00000000-0005-0000-0000-00005D8C0000}"/>
    <cellStyle name="Standard 2 2 9 2 3" xfId="29870" xr:uid="{00000000-0005-0000-0000-00005E8C0000}"/>
    <cellStyle name="Standard 2 2 9 3" xfId="17968" xr:uid="{00000000-0005-0000-0000-00005F8C0000}"/>
    <cellStyle name="Standard 2 2 9 3 2" xfId="35291" xr:uid="{00000000-0005-0000-0000-0000608C0000}"/>
    <cellStyle name="Standard 2 2 9 4" xfId="24469" xr:uid="{00000000-0005-0000-0000-0000618C0000}"/>
    <cellStyle name="Standard 2 20" xfId="17969" xr:uid="{00000000-0005-0000-0000-0000628C0000}"/>
    <cellStyle name="Standard 2 20 2" xfId="17970" xr:uid="{00000000-0005-0000-0000-0000638C0000}"/>
    <cellStyle name="Standard 2 20 2 2" xfId="37974" xr:uid="{00000000-0005-0000-0000-0000648C0000}"/>
    <cellStyle name="Standard 2 20 3" xfId="27153" xr:uid="{00000000-0005-0000-0000-0000658C0000}"/>
    <cellStyle name="Standard 2 21" xfId="17971" xr:uid="{00000000-0005-0000-0000-0000668C0000}"/>
    <cellStyle name="Standard 2 22" xfId="17972" xr:uid="{00000000-0005-0000-0000-0000678C0000}"/>
    <cellStyle name="Standard 2 22 2" xfId="32574" xr:uid="{00000000-0005-0000-0000-0000688C0000}"/>
    <cellStyle name="Standard 2 23" xfId="17973" xr:uid="{00000000-0005-0000-0000-0000698C0000}"/>
    <cellStyle name="Standard 2 24" xfId="43380" xr:uid="{00000000-0005-0000-0000-00006A8C0000}"/>
    <cellStyle name="Standard 2 3" xfId="17974" xr:uid="{00000000-0005-0000-0000-00006B8C0000}"/>
    <cellStyle name="Standard 2 3 10" xfId="17975" xr:uid="{00000000-0005-0000-0000-00006C8C0000}"/>
    <cellStyle name="Standard 2 3 10 2" xfId="17976" xr:uid="{00000000-0005-0000-0000-00006D8C0000}"/>
    <cellStyle name="Standard 2 3 10 2 2" xfId="17977" xr:uid="{00000000-0005-0000-0000-00006E8C0000}"/>
    <cellStyle name="Standard 2 3 10 2 2 2" xfId="42071" xr:uid="{00000000-0005-0000-0000-00006F8C0000}"/>
    <cellStyle name="Standard 2 3 10 2 3" xfId="31250" xr:uid="{00000000-0005-0000-0000-0000708C0000}"/>
    <cellStyle name="Standard 2 3 10 3" xfId="17978" xr:uid="{00000000-0005-0000-0000-0000718C0000}"/>
    <cellStyle name="Standard 2 3 10 3 2" xfId="36671" xr:uid="{00000000-0005-0000-0000-0000728C0000}"/>
    <cellStyle name="Standard 2 3 10 4" xfId="25849" xr:uid="{00000000-0005-0000-0000-0000738C0000}"/>
    <cellStyle name="Standard 2 3 11" xfId="17979" xr:uid="{00000000-0005-0000-0000-0000748C0000}"/>
    <cellStyle name="Standard 2 3 11 2" xfId="17980" xr:uid="{00000000-0005-0000-0000-0000758C0000}"/>
    <cellStyle name="Standard 2 3 11 2 2" xfId="17981" xr:uid="{00000000-0005-0000-0000-0000768C0000}"/>
    <cellStyle name="Standard 2 3 11 2 2 2" xfId="42764" xr:uid="{00000000-0005-0000-0000-0000778C0000}"/>
    <cellStyle name="Standard 2 3 11 2 3" xfId="31943" xr:uid="{00000000-0005-0000-0000-0000788C0000}"/>
    <cellStyle name="Standard 2 3 11 3" xfId="17982" xr:uid="{00000000-0005-0000-0000-0000798C0000}"/>
    <cellStyle name="Standard 2 3 11 3 2" xfId="37363" xr:uid="{00000000-0005-0000-0000-00007A8C0000}"/>
    <cellStyle name="Standard 2 3 11 4" xfId="26542" xr:uid="{00000000-0005-0000-0000-00007B8C0000}"/>
    <cellStyle name="Standard 2 3 12" xfId="17983" xr:uid="{00000000-0005-0000-0000-00007C8C0000}"/>
    <cellStyle name="Standard 2 3 12 2" xfId="17984" xr:uid="{00000000-0005-0000-0000-00007D8C0000}"/>
    <cellStyle name="Standard 2 3 12 2 2" xfId="38039" xr:uid="{00000000-0005-0000-0000-00007E8C0000}"/>
    <cellStyle name="Standard 2 3 12 3" xfId="27218" xr:uid="{00000000-0005-0000-0000-00007F8C0000}"/>
    <cellStyle name="Standard 2 3 13" xfId="17985" xr:uid="{00000000-0005-0000-0000-0000808C0000}"/>
    <cellStyle name="Standard 2 3 13 2" xfId="17986" xr:uid="{00000000-0005-0000-0000-0000818C0000}"/>
    <cellStyle name="Standard 2 3 14" xfId="17987" xr:uid="{00000000-0005-0000-0000-0000828C0000}"/>
    <cellStyle name="Standard 2 3 14 2" xfId="32639" xr:uid="{00000000-0005-0000-0000-0000838C0000}"/>
    <cellStyle name="Standard 2 3 15" xfId="17988" xr:uid="{00000000-0005-0000-0000-0000848C0000}"/>
    <cellStyle name="Standard 2 3 15 2" xfId="17989" xr:uid="{00000000-0005-0000-0000-0000858C0000}"/>
    <cellStyle name="Standard 2 3 15 2 2" xfId="17990" xr:uid="{00000000-0005-0000-0000-0000868C0000}"/>
    <cellStyle name="Standard 2 3 16" xfId="21817" xr:uid="{00000000-0005-0000-0000-0000878C0000}"/>
    <cellStyle name="Standard 2 3 17" xfId="43386" xr:uid="{00000000-0005-0000-0000-0000888C0000}"/>
    <cellStyle name="Standard 2 3 2" xfId="17991" xr:uid="{00000000-0005-0000-0000-0000898C0000}"/>
    <cellStyle name="Standard 2 3 2 10" xfId="17992" xr:uid="{00000000-0005-0000-0000-00008A8C0000}"/>
    <cellStyle name="Standard 2 3 2 10 2" xfId="17993" xr:uid="{00000000-0005-0000-0000-00008B8C0000}"/>
    <cellStyle name="Standard 2 3 2 10 2 2" xfId="17994" xr:uid="{00000000-0005-0000-0000-00008C8C0000}"/>
    <cellStyle name="Standard 2 3 2 10 2 2 2" xfId="42896" xr:uid="{00000000-0005-0000-0000-00008D8C0000}"/>
    <cellStyle name="Standard 2 3 2 10 2 3" xfId="32075" xr:uid="{00000000-0005-0000-0000-00008E8C0000}"/>
    <cellStyle name="Standard 2 3 2 10 3" xfId="17995" xr:uid="{00000000-0005-0000-0000-00008F8C0000}"/>
    <cellStyle name="Standard 2 3 2 10 3 2" xfId="37495" xr:uid="{00000000-0005-0000-0000-0000908C0000}"/>
    <cellStyle name="Standard 2 3 2 10 4" xfId="26674" xr:uid="{00000000-0005-0000-0000-0000918C0000}"/>
    <cellStyle name="Standard 2 3 2 11" xfId="17996" xr:uid="{00000000-0005-0000-0000-0000928C0000}"/>
    <cellStyle name="Standard 2 3 2 11 2" xfId="17997" xr:uid="{00000000-0005-0000-0000-0000938C0000}"/>
    <cellStyle name="Standard 2 3 2 11 2 2" xfId="38171" xr:uid="{00000000-0005-0000-0000-0000948C0000}"/>
    <cellStyle name="Standard 2 3 2 11 3" xfId="27350" xr:uid="{00000000-0005-0000-0000-0000958C0000}"/>
    <cellStyle name="Standard 2 3 2 12" xfId="17998" xr:uid="{00000000-0005-0000-0000-0000968C0000}"/>
    <cellStyle name="Standard 2 3 2 12 2" xfId="32771" xr:uid="{00000000-0005-0000-0000-0000978C0000}"/>
    <cellStyle name="Standard 2 3 2 13" xfId="21949" xr:uid="{00000000-0005-0000-0000-0000988C0000}"/>
    <cellStyle name="Standard 2 3 2 14" xfId="43387" xr:uid="{00000000-0005-0000-0000-0000998C0000}"/>
    <cellStyle name="Standard 2 3 2 2" xfId="17999" xr:uid="{00000000-0005-0000-0000-00009A8C0000}"/>
    <cellStyle name="Standard 2 3 2 2 10" xfId="18000" xr:uid="{00000000-0005-0000-0000-00009B8C0000}"/>
    <cellStyle name="Standard 2 3 2 2 10 2" xfId="33166" xr:uid="{00000000-0005-0000-0000-00009C8C0000}"/>
    <cellStyle name="Standard 2 3 2 2 11" xfId="22344" xr:uid="{00000000-0005-0000-0000-00009D8C0000}"/>
    <cellStyle name="Standard 2 3 2 2 2" xfId="18001" xr:uid="{00000000-0005-0000-0000-00009E8C0000}"/>
    <cellStyle name="Standard 2 3 2 2 2 2" xfId="18002" xr:uid="{00000000-0005-0000-0000-00009F8C0000}"/>
    <cellStyle name="Standard 2 3 2 2 2 2 2" xfId="18003" xr:uid="{00000000-0005-0000-0000-0000A08C0000}"/>
    <cellStyle name="Standard 2 3 2 2 2 2 2 2" xfId="39244" xr:uid="{00000000-0005-0000-0000-0000A18C0000}"/>
    <cellStyle name="Standard 2 3 2 2 2 2 3" xfId="28423" xr:uid="{00000000-0005-0000-0000-0000A28C0000}"/>
    <cellStyle name="Standard 2 3 2 2 2 3" xfId="18004" xr:uid="{00000000-0005-0000-0000-0000A38C0000}"/>
    <cellStyle name="Standard 2 3 2 2 2 3 2" xfId="33844" xr:uid="{00000000-0005-0000-0000-0000A48C0000}"/>
    <cellStyle name="Standard 2 3 2 2 2 4" xfId="23022" xr:uid="{00000000-0005-0000-0000-0000A58C0000}"/>
    <cellStyle name="Standard 2 3 2 2 3" xfId="18005" xr:uid="{00000000-0005-0000-0000-0000A68C0000}"/>
    <cellStyle name="Standard 2 3 2 2 3 2" xfId="18006" xr:uid="{00000000-0005-0000-0000-0000A78C0000}"/>
    <cellStyle name="Standard 2 3 2 2 3 2 2" xfId="18007" xr:uid="{00000000-0005-0000-0000-0000A88C0000}"/>
    <cellStyle name="Standard 2 3 2 2 3 2 2 2" xfId="39902" xr:uid="{00000000-0005-0000-0000-0000A98C0000}"/>
    <cellStyle name="Standard 2 3 2 2 3 2 3" xfId="29081" xr:uid="{00000000-0005-0000-0000-0000AA8C0000}"/>
    <cellStyle name="Standard 2 3 2 2 3 3" xfId="18008" xr:uid="{00000000-0005-0000-0000-0000AB8C0000}"/>
    <cellStyle name="Standard 2 3 2 2 3 3 2" xfId="34502" xr:uid="{00000000-0005-0000-0000-0000AC8C0000}"/>
    <cellStyle name="Standard 2 3 2 2 3 4" xfId="23680" xr:uid="{00000000-0005-0000-0000-0000AD8C0000}"/>
    <cellStyle name="Standard 2 3 2 2 4" xfId="18009" xr:uid="{00000000-0005-0000-0000-0000AE8C0000}"/>
    <cellStyle name="Standard 2 3 2 2 4 2" xfId="18010" xr:uid="{00000000-0005-0000-0000-0000AF8C0000}"/>
    <cellStyle name="Standard 2 3 2 2 4 2 2" xfId="18011" xr:uid="{00000000-0005-0000-0000-0000B08C0000}"/>
    <cellStyle name="Standard 2 3 2 2 4 2 2 2" xfId="40576" xr:uid="{00000000-0005-0000-0000-0000B18C0000}"/>
    <cellStyle name="Standard 2 3 2 2 4 2 3" xfId="29755" xr:uid="{00000000-0005-0000-0000-0000B28C0000}"/>
    <cellStyle name="Standard 2 3 2 2 4 3" xfId="18012" xr:uid="{00000000-0005-0000-0000-0000B38C0000}"/>
    <cellStyle name="Standard 2 3 2 2 4 3 2" xfId="35176" xr:uid="{00000000-0005-0000-0000-0000B48C0000}"/>
    <cellStyle name="Standard 2 3 2 2 4 4" xfId="24354" xr:uid="{00000000-0005-0000-0000-0000B58C0000}"/>
    <cellStyle name="Standard 2 3 2 2 5" xfId="18013" xr:uid="{00000000-0005-0000-0000-0000B68C0000}"/>
    <cellStyle name="Standard 2 3 2 2 5 2" xfId="18014" xr:uid="{00000000-0005-0000-0000-0000B78C0000}"/>
    <cellStyle name="Standard 2 3 2 2 5 2 2" xfId="18015" xr:uid="{00000000-0005-0000-0000-0000B88C0000}"/>
    <cellStyle name="Standard 2 3 2 2 5 2 2 2" xfId="41250" xr:uid="{00000000-0005-0000-0000-0000B98C0000}"/>
    <cellStyle name="Standard 2 3 2 2 5 2 3" xfId="30429" xr:uid="{00000000-0005-0000-0000-0000BA8C0000}"/>
    <cellStyle name="Standard 2 3 2 2 5 3" xfId="18016" xr:uid="{00000000-0005-0000-0000-0000BB8C0000}"/>
    <cellStyle name="Standard 2 3 2 2 5 3 2" xfId="35850" xr:uid="{00000000-0005-0000-0000-0000BC8C0000}"/>
    <cellStyle name="Standard 2 3 2 2 5 4" xfId="25028" xr:uid="{00000000-0005-0000-0000-0000BD8C0000}"/>
    <cellStyle name="Standard 2 3 2 2 6" xfId="18017" xr:uid="{00000000-0005-0000-0000-0000BE8C0000}"/>
    <cellStyle name="Standard 2 3 2 2 6 2" xfId="18018" xr:uid="{00000000-0005-0000-0000-0000BF8C0000}"/>
    <cellStyle name="Standard 2 3 2 2 6 2 2" xfId="18019" xr:uid="{00000000-0005-0000-0000-0000C08C0000}"/>
    <cellStyle name="Standard 2 3 2 2 6 2 2 2" xfId="41924" xr:uid="{00000000-0005-0000-0000-0000C18C0000}"/>
    <cellStyle name="Standard 2 3 2 2 6 2 3" xfId="31103" xr:uid="{00000000-0005-0000-0000-0000C28C0000}"/>
    <cellStyle name="Standard 2 3 2 2 6 3" xfId="18020" xr:uid="{00000000-0005-0000-0000-0000C38C0000}"/>
    <cellStyle name="Standard 2 3 2 2 6 3 2" xfId="36524" xr:uid="{00000000-0005-0000-0000-0000C48C0000}"/>
    <cellStyle name="Standard 2 3 2 2 6 4" xfId="25702" xr:uid="{00000000-0005-0000-0000-0000C58C0000}"/>
    <cellStyle name="Standard 2 3 2 2 7" xfId="18021" xr:uid="{00000000-0005-0000-0000-0000C68C0000}"/>
    <cellStyle name="Standard 2 3 2 2 7 2" xfId="18022" xr:uid="{00000000-0005-0000-0000-0000C78C0000}"/>
    <cellStyle name="Standard 2 3 2 2 7 2 2" xfId="18023" xr:uid="{00000000-0005-0000-0000-0000C88C0000}"/>
    <cellStyle name="Standard 2 3 2 2 7 2 2 2" xfId="42598" xr:uid="{00000000-0005-0000-0000-0000C98C0000}"/>
    <cellStyle name="Standard 2 3 2 2 7 2 3" xfId="31777" xr:uid="{00000000-0005-0000-0000-0000CA8C0000}"/>
    <cellStyle name="Standard 2 3 2 2 7 3" xfId="18024" xr:uid="{00000000-0005-0000-0000-0000CB8C0000}"/>
    <cellStyle name="Standard 2 3 2 2 7 3 2" xfId="37198" xr:uid="{00000000-0005-0000-0000-0000CC8C0000}"/>
    <cellStyle name="Standard 2 3 2 2 7 4" xfId="26376" xr:uid="{00000000-0005-0000-0000-0000CD8C0000}"/>
    <cellStyle name="Standard 2 3 2 2 8" xfId="18025" xr:uid="{00000000-0005-0000-0000-0000CE8C0000}"/>
    <cellStyle name="Standard 2 3 2 2 8 2" xfId="18026" xr:uid="{00000000-0005-0000-0000-0000CF8C0000}"/>
    <cellStyle name="Standard 2 3 2 2 8 2 2" xfId="18027" xr:uid="{00000000-0005-0000-0000-0000D08C0000}"/>
    <cellStyle name="Standard 2 3 2 2 8 2 2 2" xfId="43291" xr:uid="{00000000-0005-0000-0000-0000D18C0000}"/>
    <cellStyle name="Standard 2 3 2 2 8 2 3" xfId="32470" xr:uid="{00000000-0005-0000-0000-0000D28C0000}"/>
    <cellStyle name="Standard 2 3 2 2 8 3" xfId="18028" xr:uid="{00000000-0005-0000-0000-0000D38C0000}"/>
    <cellStyle name="Standard 2 3 2 2 8 3 2" xfId="37890" xr:uid="{00000000-0005-0000-0000-0000D48C0000}"/>
    <cellStyle name="Standard 2 3 2 2 8 4" xfId="27069" xr:uid="{00000000-0005-0000-0000-0000D58C0000}"/>
    <cellStyle name="Standard 2 3 2 2 9" xfId="18029" xr:uid="{00000000-0005-0000-0000-0000D68C0000}"/>
    <cellStyle name="Standard 2 3 2 2 9 2" xfId="18030" xr:uid="{00000000-0005-0000-0000-0000D78C0000}"/>
    <cellStyle name="Standard 2 3 2 2 9 2 2" xfId="38566" xr:uid="{00000000-0005-0000-0000-0000D88C0000}"/>
    <cellStyle name="Standard 2 3 2 2 9 3" xfId="27745" xr:uid="{00000000-0005-0000-0000-0000D98C0000}"/>
    <cellStyle name="Standard 2 3 2 3" xfId="18031" xr:uid="{00000000-0005-0000-0000-0000DA8C0000}"/>
    <cellStyle name="Standard 2 3 2 3 2" xfId="18032" xr:uid="{00000000-0005-0000-0000-0000DB8C0000}"/>
    <cellStyle name="Standard 2 3 2 3 2 2" xfId="18033" xr:uid="{00000000-0005-0000-0000-0000DC8C0000}"/>
    <cellStyle name="Standard 2 3 2 3 2 2 2" xfId="38849" xr:uid="{00000000-0005-0000-0000-0000DD8C0000}"/>
    <cellStyle name="Standard 2 3 2 3 2 3" xfId="28028" xr:uid="{00000000-0005-0000-0000-0000DE8C0000}"/>
    <cellStyle name="Standard 2 3 2 3 3" xfId="18034" xr:uid="{00000000-0005-0000-0000-0000DF8C0000}"/>
    <cellStyle name="Standard 2 3 2 3 3 2" xfId="33449" xr:uid="{00000000-0005-0000-0000-0000E08C0000}"/>
    <cellStyle name="Standard 2 3 2 3 4" xfId="22627" xr:uid="{00000000-0005-0000-0000-0000E18C0000}"/>
    <cellStyle name="Standard 2 3 2 4" xfId="18035" xr:uid="{00000000-0005-0000-0000-0000E28C0000}"/>
    <cellStyle name="Standard 2 3 2 4 2" xfId="18036" xr:uid="{00000000-0005-0000-0000-0000E38C0000}"/>
    <cellStyle name="Standard 2 3 2 4 2 2" xfId="18037" xr:uid="{00000000-0005-0000-0000-0000E48C0000}"/>
    <cellStyle name="Standard 2 3 2 4 2 2 2" xfId="39507" xr:uid="{00000000-0005-0000-0000-0000E58C0000}"/>
    <cellStyle name="Standard 2 3 2 4 2 3" xfId="28686" xr:uid="{00000000-0005-0000-0000-0000E68C0000}"/>
    <cellStyle name="Standard 2 3 2 4 3" xfId="18038" xr:uid="{00000000-0005-0000-0000-0000E78C0000}"/>
    <cellStyle name="Standard 2 3 2 4 3 2" xfId="34107" xr:uid="{00000000-0005-0000-0000-0000E88C0000}"/>
    <cellStyle name="Standard 2 3 2 4 4" xfId="23285" xr:uid="{00000000-0005-0000-0000-0000E98C0000}"/>
    <cellStyle name="Standard 2 3 2 5" xfId="18039" xr:uid="{00000000-0005-0000-0000-0000EA8C0000}"/>
    <cellStyle name="Standard 2 3 2 6" xfId="18040" xr:uid="{00000000-0005-0000-0000-0000EB8C0000}"/>
    <cellStyle name="Standard 2 3 2 6 2" xfId="18041" xr:uid="{00000000-0005-0000-0000-0000EC8C0000}"/>
    <cellStyle name="Standard 2 3 2 6 2 2" xfId="18042" xr:uid="{00000000-0005-0000-0000-0000ED8C0000}"/>
    <cellStyle name="Standard 2 3 2 6 2 2 2" xfId="40181" xr:uid="{00000000-0005-0000-0000-0000EE8C0000}"/>
    <cellStyle name="Standard 2 3 2 6 2 3" xfId="29360" xr:uid="{00000000-0005-0000-0000-0000EF8C0000}"/>
    <cellStyle name="Standard 2 3 2 6 3" xfId="18043" xr:uid="{00000000-0005-0000-0000-0000F08C0000}"/>
    <cellStyle name="Standard 2 3 2 6 3 2" xfId="34781" xr:uid="{00000000-0005-0000-0000-0000F18C0000}"/>
    <cellStyle name="Standard 2 3 2 6 4" xfId="23959" xr:uid="{00000000-0005-0000-0000-0000F28C0000}"/>
    <cellStyle name="Standard 2 3 2 7" xfId="18044" xr:uid="{00000000-0005-0000-0000-0000F38C0000}"/>
    <cellStyle name="Standard 2 3 2 7 2" xfId="18045" xr:uid="{00000000-0005-0000-0000-0000F48C0000}"/>
    <cellStyle name="Standard 2 3 2 7 2 2" xfId="18046" xr:uid="{00000000-0005-0000-0000-0000F58C0000}"/>
    <cellStyle name="Standard 2 3 2 7 2 2 2" xfId="40855" xr:uid="{00000000-0005-0000-0000-0000F68C0000}"/>
    <cellStyle name="Standard 2 3 2 7 2 3" xfId="30034" xr:uid="{00000000-0005-0000-0000-0000F78C0000}"/>
    <cellStyle name="Standard 2 3 2 7 3" xfId="18047" xr:uid="{00000000-0005-0000-0000-0000F88C0000}"/>
    <cellStyle name="Standard 2 3 2 7 3 2" xfId="35455" xr:uid="{00000000-0005-0000-0000-0000F98C0000}"/>
    <cellStyle name="Standard 2 3 2 7 4" xfId="24633" xr:uid="{00000000-0005-0000-0000-0000FA8C0000}"/>
    <cellStyle name="Standard 2 3 2 8" xfId="18048" xr:uid="{00000000-0005-0000-0000-0000FB8C0000}"/>
    <cellStyle name="Standard 2 3 2 8 2" xfId="18049" xr:uid="{00000000-0005-0000-0000-0000FC8C0000}"/>
    <cellStyle name="Standard 2 3 2 8 2 2" xfId="18050" xr:uid="{00000000-0005-0000-0000-0000FD8C0000}"/>
    <cellStyle name="Standard 2 3 2 8 2 2 2" xfId="41529" xr:uid="{00000000-0005-0000-0000-0000FE8C0000}"/>
    <cellStyle name="Standard 2 3 2 8 2 3" xfId="30708" xr:uid="{00000000-0005-0000-0000-0000FF8C0000}"/>
    <cellStyle name="Standard 2 3 2 8 3" xfId="18051" xr:uid="{00000000-0005-0000-0000-0000008D0000}"/>
    <cellStyle name="Standard 2 3 2 8 3 2" xfId="36129" xr:uid="{00000000-0005-0000-0000-0000018D0000}"/>
    <cellStyle name="Standard 2 3 2 8 4" xfId="25307" xr:uid="{00000000-0005-0000-0000-0000028D0000}"/>
    <cellStyle name="Standard 2 3 2 9" xfId="18052" xr:uid="{00000000-0005-0000-0000-0000038D0000}"/>
    <cellStyle name="Standard 2 3 2 9 2" xfId="18053" xr:uid="{00000000-0005-0000-0000-0000048D0000}"/>
    <cellStyle name="Standard 2 3 2 9 2 2" xfId="18054" xr:uid="{00000000-0005-0000-0000-0000058D0000}"/>
    <cellStyle name="Standard 2 3 2 9 2 2 2" xfId="42203" xr:uid="{00000000-0005-0000-0000-0000068D0000}"/>
    <cellStyle name="Standard 2 3 2 9 2 3" xfId="31382" xr:uid="{00000000-0005-0000-0000-0000078D0000}"/>
    <cellStyle name="Standard 2 3 2 9 3" xfId="18055" xr:uid="{00000000-0005-0000-0000-0000088D0000}"/>
    <cellStyle name="Standard 2 3 2 9 3 2" xfId="36803" xr:uid="{00000000-0005-0000-0000-0000098D0000}"/>
    <cellStyle name="Standard 2 3 2 9 4" xfId="25981" xr:uid="{00000000-0005-0000-0000-00000A8D0000}"/>
    <cellStyle name="Standard 2 3 3" xfId="18056" xr:uid="{00000000-0005-0000-0000-00000B8D0000}"/>
    <cellStyle name="Standard 2 3 3 10" xfId="18057" xr:uid="{00000000-0005-0000-0000-00000C8D0000}"/>
    <cellStyle name="Standard 2 3 3 10 2" xfId="32903" xr:uid="{00000000-0005-0000-0000-00000D8D0000}"/>
    <cellStyle name="Standard 2 3 3 11" xfId="22081" xr:uid="{00000000-0005-0000-0000-00000E8D0000}"/>
    <cellStyle name="Standard 2 3 3 2" xfId="18058" xr:uid="{00000000-0005-0000-0000-00000F8D0000}"/>
    <cellStyle name="Standard 2 3 3 2 2" xfId="18059" xr:uid="{00000000-0005-0000-0000-0000108D0000}"/>
    <cellStyle name="Standard 2 3 3 2 2 2" xfId="18060" xr:uid="{00000000-0005-0000-0000-0000118D0000}"/>
    <cellStyle name="Standard 2 3 3 2 2 2 2" xfId="38981" xr:uid="{00000000-0005-0000-0000-0000128D0000}"/>
    <cellStyle name="Standard 2 3 3 2 2 3" xfId="28160" xr:uid="{00000000-0005-0000-0000-0000138D0000}"/>
    <cellStyle name="Standard 2 3 3 2 3" xfId="18061" xr:uid="{00000000-0005-0000-0000-0000148D0000}"/>
    <cellStyle name="Standard 2 3 3 2 3 2" xfId="33581" xr:uid="{00000000-0005-0000-0000-0000158D0000}"/>
    <cellStyle name="Standard 2 3 3 2 4" xfId="22759" xr:uid="{00000000-0005-0000-0000-0000168D0000}"/>
    <cellStyle name="Standard 2 3 3 3" xfId="18062" xr:uid="{00000000-0005-0000-0000-0000178D0000}"/>
    <cellStyle name="Standard 2 3 3 3 2" xfId="18063" xr:uid="{00000000-0005-0000-0000-0000188D0000}"/>
    <cellStyle name="Standard 2 3 3 3 2 2" xfId="18064" xr:uid="{00000000-0005-0000-0000-0000198D0000}"/>
    <cellStyle name="Standard 2 3 3 3 2 2 2" xfId="39639" xr:uid="{00000000-0005-0000-0000-00001A8D0000}"/>
    <cellStyle name="Standard 2 3 3 3 2 3" xfId="28818" xr:uid="{00000000-0005-0000-0000-00001B8D0000}"/>
    <cellStyle name="Standard 2 3 3 3 3" xfId="18065" xr:uid="{00000000-0005-0000-0000-00001C8D0000}"/>
    <cellStyle name="Standard 2 3 3 3 3 2" xfId="34239" xr:uid="{00000000-0005-0000-0000-00001D8D0000}"/>
    <cellStyle name="Standard 2 3 3 3 4" xfId="23417" xr:uid="{00000000-0005-0000-0000-00001E8D0000}"/>
    <cellStyle name="Standard 2 3 3 4" xfId="18066" xr:uid="{00000000-0005-0000-0000-00001F8D0000}"/>
    <cellStyle name="Standard 2 3 3 4 2" xfId="18067" xr:uid="{00000000-0005-0000-0000-0000208D0000}"/>
    <cellStyle name="Standard 2 3 3 4 2 2" xfId="18068" xr:uid="{00000000-0005-0000-0000-0000218D0000}"/>
    <cellStyle name="Standard 2 3 3 4 2 2 2" xfId="40313" xr:uid="{00000000-0005-0000-0000-0000228D0000}"/>
    <cellStyle name="Standard 2 3 3 4 2 3" xfId="29492" xr:uid="{00000000-0005-0000-0000-0000238D0000}"/>
    <cellStyle name="Standard 2 3 3 4 3" xfId="18069" xr:uid="{00000000-0005-0000-0000-0000248D0000}"/>
    <cellStyle name="Standard 2 3 3 4 3 2" xfId="34913" xr:uid="{00000000-0005-0000-0000-0000258D0000}"/>
    <cellStyle name="Standard 2 3 3 4 4" xfId="24091" xr:uid="{00000000-0005-0000-0000-0000268D0000}"/>
    <cellStyle name="Standard 2 3 3 5" xfId="18070" xr:uid="{00000000-0005-0000-0000-0000278D0000}"/>
    <cellStyle name="Standard 2 3 3 5 2" xfId="18071" xr:uid="{00000000-0005-0000-0000-0000288D0000}"/>
    <cellStyle name="Standard 2 3 3 5 2 2" xfId="18072" xr:uid="{00000000-0005-0000-0000-0000298D0000}"/>
    <cellStyle name="Standard 2 3 3 5 2 2 2" xfId="40987" xr:uid="{00000000-0005-0000-0000-00002A8D0000}"/>
    <cellStyle name="Standard 2 3 3 5 2 3" xfId="30166" xr:uid="{00000000-0005-0000-0000-00002B8D0000}"/>
    <cellStyle name="Standard 2 3 3 5 3" xfId="18073" xr:uid="{00000000-0005-0000-0000-00002C8D0000}"/>
    <cellStyle name="Standard 2 3 3 5 3 2" xfId="35587" xr:uid="{00000000-0005-0000-0000-00002D8D0000}"/>
    <cellStyle name="Standard 2 3 3 5 4" xfId="24765" xr:uid="{00000000-0005-0000-0000-00002E8D0000}"/>
    <cellStyle name="Standard 2 3 3 6" xfId="18074" xr:uid="{00000000-0005-0000-0000-00002F8D0000}"/>
    <cellStyle name="Standard 2 3 3 6 2" xfId="18075" xr:uid="{00000000-0005-0000-0000-0000308D0000}"/>
    <cellStyle name="Standard 2 3 3 6 2 2" xfId="18076" xr:uid="{00000000-0005-0000-0000-0000318D0000}"/>
    <cellStyle name="Standard 2 3 3 6 2 2 2" xfId="41661" xr:uid="{00000000-0005-0000-0000-0000328D0000}"/>
    <cellStyle name="Standard 2 3 3 6 2 3" xfId="30840" xr:uid="{00000000-0005-0000-0000-0000338D0000}"/>
    <cellStyle name="Standard 2 3 3 6 3" xfId="18077" xr:uid="{00000000-0005-0000-0000-0000348D0000}"/>
    <cellStyle name="Standard 2 3 3 6 3 2" xfId="36261" xr:uid="{00000000-0005-0000-0000-0000358D0000}"/>
    <cellStyle name="Standard 2 3 3 6 4" xfId="25439" xr:uid="{00000000-0005-0000-0000-0000368D0000}"/>
    <cellStyle name="Standard 2 3 3 7" xfId="18078" xr:uid="{00000000-0005-0000-0000-0000378D0000}"/>
    <cellStyle name="Standard 2 3 3 7 2" xfId="18079" xr:uid="{00000000-0005-0000-0000-0000388D0000}"/>
    <cellStyle name="Standard 2 3 3 7 2 2" xfId="18080" xr:uid="{00000000-0005-0000-0000-0000398D0000}"/>
    <cellStyle name="Standard 2 3 3 7 2 2 2" xfId="42335" xr:uid="{00000000-0005-0000-0000-00003A8D0000}"/>
    <cellStyle name="Standard 2 3 3 7 2 3" xfId="31514" xr:uid="{00000000-0005-0000-0000-00003B8D0000}"/>
    <cellStyle name="Standard 2 3 3 7 3" xfId="18081" xr:uid="{00000000-0005-0000-0000-00003C8D0000}"/>
    <cellStyle name="Standard 2 3 3 7 3 2" xfId="36935" xr:uid="{00000000-0005-0000-0000-00003D8D0000}"/>
    <cellStyle name="Standard 2 3 3 7 4" xfId="26113" xr:uid="{00000000-0005-0000-0000-00003E8D0000}"/>
    <cellStyle name="Standard 2 3 3 8" xfId="18082" xr:uid="{00000000-0005-0000-0000-00003F8D0000}"/>
    <cellStyle name="Standard 2 3 3 8 2" xfId="18083" xr:uid="{00000000-0005-0000-0000-0000408D0000}"/>
    <cellStyle name="Standard 2 3 3 8 2 2" xfId="18084" xr:uid="{00000000-0005-0000-0000-0000418D0000}"/>
    <cellStyle name="Standard 2 3 3 8 2 2 2" xfId="43028" xr:uid="{00000000-0005-0000-0000-0000428D0000}"/>
    <cellStyle name="Standard 2 3 3 8 2 3" xfId="32207" xr:uid="{00000000-0005-0000-0000-0000438D0000}"/>
    <cellStyle name="Standard 2 3 3 8 3" xfId="18085" xr:uid="{00000000-0005-0000-0000-0000448D0000}"/>
    <cellStyle name="Standard 2 3 3 8 3 2" xfId="37627" xr:uid="{00000000-0005-0000-0000-0000458D0000}"/>
    <cellStyle name="Standard 2 3 3 8 4" xfId="26806" xr:uid="{00000000-0005-0000-0000-0000468D0000}"/>
    <cellStyle name="Standard 2 3 3 9" xfId="18086" xr:uid="{00000000-0005-0000-0000-0000478D0000}"/>
    <cellStyle name="Standard 2 3 3 9 2" xfId="18087" xr:uid="{00000000-0005-0000-0000-0000488D0000}"/>
    <cellStyle name="Standard 2 3 3 9 2 2" xfId="38303" xr:uid="{00000000-0005-0000-0000-0000498D0000}"/>
    <cellStyle name="Standard 2 3 3 9 3" xfId="27482" xr:uid="{00000000-0005-0000-0000-00004A8D0000}"/>
    <cellStyle name="Standard 2 3 4" xfId="18088" xr:uid="{00000000-0005-0000-0000-00004B8D0000}"/>
    <cellStyle name="Standard 2 3 4 10" xfId="18089" xr:uid="{00000000-0005-0000-0000-00004C8D0000}"/>
    <cellStyle name="Standard 2 3 4 10 2" xfId="33034" xr:uid="{00000000-0005-0000-0000-00004D8D0000}"/>
    <cellStyle name="Standard 2 3 4 11" xfId="22212" xr:uid="{00000000-0005-0000-0000-00004E8D0000}"/>
    <cellStyle name="Standard 2 3 4 2" xfId="18090" xr:uid="{00000000-0005-0000-0000-00004F8D0000}"/>
    <cellStyle name="Standard 2 3 4 2 2" xfId="18091" xr:uid="{00000000-0005-0000-0000-0000508D0000}"/>
    <cellStyle name="Standard 2 3 4 2 2 2" xfId="18092" xr:uid="{00000000-0005-0000-0000-0000518D0000}"/>
    <cellStyle name="Standard 2 3 4 2 2 2 2" xfId="39112" xr:uid="{00000000-0005-0000-0000-0000528D0000}"/>
    <cellStyle name="Standard 2 3 4 2 2 3" xfId="28291" xr:uid="{00000000-0005-0000-0000-0000538D0000}"/>
    <cellStyle name="Standard 2 3 4 2 3" xfId="18093" xr:uid="{00000000-0005-0000-0000-0000548D0000}"/>
    <cellStyle name="Standard 2 3 4 2 3 2" xfId="33712" xr:uid="{00000000-0005-0000-0000-0000558D0000}"/>
    <cellStyle name="Standard 2 3 4 2 4" xfId="22890" xr:uid="{00000000-0005-0000-0000-0000568D0000}"/>
    <cellStyle name="Standard 2 3 4 3" xfId="18094" xr:uid="{00000000-0005-0000-0000-0000578D0000}"/>
    <cellStyle name="Standard 2 3 4 3 2" xfId="18095" xr:uid="{00000000-0005-0000-0000-0000588D0000}"/>
    <cellStyle name="Standard 2 3 4 3 2 2" xfId="18096" xr:uid="{00000000-0005-0000-0000-0000598D0000}"/>
    <cellStyle name="Standard 2 3 4 3 2 2 2" xfId="39770" xr:uid="{00000000-0005-0000-0000-00005A8D0000}"/>
    <cellStyle name="Standard 2 3 4 3 2 3" xfId="28949" xr:uid="{00000000-0005-0000-0000-00005B8D0000}"/>
    <cellStyle name="Standard 2 3 4 3 3" xfId="18097" xr:uid="{00000000-0005-0000-0000-00005C8D0000}"/>
    <cellStyle name="Standard 2 3 4 3 3 2" xfId="34370" xr:uid="{00000000-0005-0000-0000-00005D8D0000}"/>
    <cellStyle name="Standard 2 3 4 3 4" xfId="23548" xr:uid="{00000000-0005-0000-0000-00005E8D0000}"/>
    <cellStyle name="Standard 2 3 4 4" xfId="18098" xr:uid="{00000000-0005-0000-0000-00005F8D0000}"/>
    <cellStyle name="Standard 2 3 4 4 2" xfId="18099" xr:uid="{00000000-0005-0000-0000-0000608D0000}"/>
    <cellStyle name="Standard 2 3 4 4 2 2" xfId="18100" xr:uid="{00000000-0005-0000-0000-0000618D0000}"/>
    <cellStyle name="Standard 2 3 4 4 2 2 2" xfId="40444" xr:uid="{00000000-0005-0000-0000-0000628D0000}"/>
    <cellStyle name="Standard 2 3 4 4 2 3" xfId="29623" xr:uid="{00000000-0005-0000-0000-0000638D0000}"/>
    <cellStyle name="Standard 2 3 4 4 3" xfId="18101" xr:uid="{00000000-0005-0000-0000-0000648D0000}"/>
    <cellStyle name="Standard 2 3 4 4 3 2" xfId="35044" xr:uid="{00000000-0005-0000-0000-0000658D0000}"/>
    <cellStyle name="Standard 2 3 4 4 4" xfId="24222" xr:uid="{00000000-0005-0000-0000-0000668D0000}"/>
    <cellStyle name="Standard 2 3 4 5" xfId="18102" xr:uid="{00000000-0005-0000-0000-0000678D0000}"/>
    <cellStyle name="Standard 2 3 4 5 2" xfId="18103" xr:uid="{00000000-0005-0000-0000-0000688D0000}"/>
    <cellStyle name="Standard 2 3 4 5 2 2" xfId="18104" xr:uid="{00000000-0005-0000-0000-0000698D0000}"/>
    <cellStyle name="Standard 2 3 4 5 2 2 2" xfId="41118" xr:uid="{00000000-0005-0000-0000-00006A8D0000}"/>
    <cellStyle name="Standard 2 3 4 5 2 3" xfId="30297" xr:uid="{00000000-0005-0000-0000-00006B8D0000}"/>
    <cellStyle name="Standard 2 3 4 5 3" xfId="18105" xr:uid="{00000000-0005-0000-0000-00006C8D0000}"/>
    <cellStyle name="Standard 2 3 4 5 3 2" xfId="35718" xr:uid="{00000000-0005-0000-0000-00006D8D0000}"/>
    <cellStyle name="Standard 2 3 4 5 4" xfId="24896" xr:uid="{00000000-0005-0000-0000-00006E8D0000}"/>
    <cellStyle name="Standard 2 3 4 6" xfId="18106" xr:uid="{00000000-0005-0000-0000-00006F8D0000}"/>
    <cellStyle name="Standard 2 3 4 6 2" xfId="18107" xr:uid="{00000000-0005-0000-0000-0000708D0000}"/>
    <cellStyle name="Standard 2 3 4 6 2 2" xfId="18108" xr:uid="{00000000-0005-0000-0000-0000718D0000}"/>
    <cellStyle name="Standard 2 3 4 6 2 2 2" xfId="41792" xr:uid="{00000000-0005-0000-0000-0000728D0000}"/>
    <cellStyle name="Standard 2 3 4 6 2 3" xfId="30971" xr:uid="{00000000-0005-0000-0000-0000738D0000}"/>
    <cellStyle name="Standard 2 3 4 6 3" xfId="18109" xr:uid="{00000000-0005-0000-0000-0000748D0000}"/>
    <cellStyle name="Standard 2 3 4 6 3 2" xfId="36392" xr:uid="{00000000-0005-0000-0000-0000758D0000}"/>
    <cellStyle name="Standard 2 3 4 6 4" xfId="25570" xr:uid="{00000000-0005-0000-0000-0000768D0000}"/>
    <cellStyle name="Standard 2 3 4 7" xfId="18110" xr:uid="{00000000-0005-0000-0000-0000778D0000}"/>
    <cellStyle name="Standard 2 3 4 7 2" xfId="18111" xr:uid="{00000000-0005-0000-0000-0000788D0000}"/>
    <cellStyle name="Standard 2 3 4 7 2 2" xfId="18112" xr:uid="{00000000-0005-0000-0000-0000798D0000}"/>
    <cellStyle name="Standard 2 3 4 7 2 2 2" xfId="42466" xr:uid="{00000000-0005-0000-0000-00007A8D0000}"/>
    <cellStyle name="Standard 2 3 4 7 2 3" xfId="31645" xr:uid="{00000000-0005-0000-0000-00007B8D0000}"/>
    <cellStyle name="Standard 2 3 4 7 3" xfId="18113" xr:uid="{00000000-0005-0000-0000-00007C8D0000}"/>
    <cellStyle name="Standard 2 3 4 7 3 2" xfId="37066" xr:uid="{00000000-0005-0000-0000-00007D8D0000}"/>
    <cellStyle name="Standard 2 3 4 7 4" xfId="26244" xr:uid="{00000000-0005-0000-0000-00007E8D0000}"/>
    <cellStyle name="Standard 2 3 4 8" xfId="18114" xr:uid="{00000000-0005-0000-0000-00007F8D0000}"/>
    <cellStyle name="Standard 2 3 4 8 2" xfId="18115" xr:uid="{00000000-0005-0000-0000-0000808D0000}"/>
    <cellStyle name="Standard 2 3 4 8 2 2" xfId="18116" xr:uid="{00000000-0005-0000-0000-0000818D0000}"/>
    <cellStyle name="Standard 2 3 4 8 2 2 2" xfId="43159" xr:uid="{00000000-0005-0000-0000-0000828D0000}"/>
    <cellStyle name="Standard 2 3 4 8 2 3" xfId="32338" xr:uid="{00000000-0005-0000-0000-0000838D0000}"/>
    <cellStyle name="Standard 2 3 4 8 3" xfId="18117" xr:uid="{00000000-0005-0000-0000-0000848D0000}"/>
    <cellStyle name="Standard 2 3 4 8 3 2" xfId="37758" xr:uid="{00000000-0005-0000-0000-0000858D0000}"/>
    <cellStyle name="Standard 2 3 4 8 4" xfId="26937" xr:uid="{00000000-0005-0000-0000-0000868D0000}"/>
    <cellStyle name="Standard 2 3 4 9" xfId="18118" xr:uid="{00000000-0005-0000-0000-0000878D0000}"/>
    <cellStyle name="Standard 2 3 4 9 2" xfId="18119" xr:uid="{00000000-0005-0000-0000-0000888D0000}"/>
    <cellStyle name="Standard 2 3 4 9 2 2" xfId="38434" xr:uid="{00000000-0005-0000-0000-0000898D0000}"/>
    <cellStyle name="Standard 2 3 4 9 3" xfId="27613" xr:uid="{00000000-0005-0000-0000-00008A8D0000}"/>
    <cellStyle name="Standard 2 3 5" xfId="18120" xr:uid="{00000000-0005-0000-0000-00008B8D0000}"/>
    <cellStyle name="Standard 2 3 5 2" xfId="18121" xr:uid="{00000000-0005-0000-0000-00008C8D0000}"/>
    <cellStyle name="Standard 2 3 5 2 2" xfId="18122" xr:uid="{00000000-0005-0000-0000-00008D8D0000}"/>
    <cellStyle name="Standard 2 3 5 2 2 2" xfId="38717" xr:uid="{00000000-0005-0000-0000-00008E8D0000}"/>
    <cellStyle name="Standard 2 3 5 2 3" xfId="27896" xr:uid="{00000000-0005-0000-0000-00008F8D0000}"/>
    <cellStyle name="Standard 2 3 5 3" xfId="18123" xr:uid="{00000000-0005-0000-0000-0000908D0000}"/>
    <cellStyle name="Standard 2 3 5 3 2" xfId="33317" xr:uid="{00000000-0005-0000-0000-0000918D0000}"/>
    <cellStyle name="Standard 2 3 5 4" xfId="22495" xr:uid="{00000000-0005-0000-0000-0000928D0000}"/>
    <cellStyle name="Standard 2 3 6" xfId="18124" xr:uid="{00000000-0005-0000-0000-0000938D0000}"/>
    <cellStyle name="Standard 2 3 6 2" xfId="18125" xr:uid="{00000000-0005-0000-0000-0000948D0000}"/>
    <cellStyle name="Standard 2 3 6 2 2" xfId="18126" xr:uid="{00000000-0005-0000-0000-0000958D0000}"/>
    <cellStyle name="Standard 2 3 6 2 2 2" xfId="39375" xr:uid="{00000000-0005-0000-0000-0000968D0000}"/>
    <cellStyle name="Standard 2 3 6 2 3" xfId="28554" xr:uid="{00000000-0005-0000-0000-0000978D0000}"/>
    <cellStyle name="Standard 2 3 6 3" xfId="18127" xr:uid="{00000000-0005-0000-0000-0000988D0000}"/>
    <cellStyle name="Standard 2 3 6 3 2" xfId="33975" xr:uid="{00000000-0005-0000-0000-0000998D0000}"/>
    <cellStyle name="Standard 2 3 6 4" xfId="23153" xr:uid="{00000000-0005-0000-0000-00009A8D0000}"/>
    <cellStyle name="Standard 2 3 7" xfId="18128" xr:uid="{00000000-0005-0000-0000-00009B8D0000}"/>
    <cellStyle name="Standard 2 3 7 2" xfId="18129" xr:uid="{00000000-0005-0000-0000-00009C8D0000}"/>
    <cellStyle name="Standard 2 3 7 2 2" xfId="18130" xr:uid="{00000000-0005-0000-0000-00009D8D0000}"/>
    <cellStyle name="Standard 2 3 7 2 2 2" xfId="39974" xr:uid="{00000000-0005-0000-0000-00009E8D0000}"/>
    <cellStyle name="Standard 2 3 7 2 3" xfId="29153" xr:uid="{00000000-0005-0000-0000-00009F8D0000}"/>
    <cellStyle name="Standard 2 3 7 3" xfId="18131" xr:uid="{00000000-0005-0000-0000-0000A08D0000}"/>
    <cellStyle name="Standard 2 3 7 3 2" xfId="34574" xr:uid="{00000000-0005-0000-0000-0000A18D0000}"/>
    <cellStyle name="Standard 2 3 7 4" xfId="23752" xr:uid="{00000000-0005-0000-0000-0000A28D0000}"/>
    <cellStyle name="Standard 2 3 8" xfId="18132" xr:uid="{00000000-0005-0000-0000-0000A38D0000}"/>
    <cellStyle name="Standard 2 3 8 2" xfId="18133" xr:uid="{00000000-0005-0000-0000-0000A48D0000}"/>
    <cellStyle name="Standard 2 3 8 2 2" xfId="18134" xr:uid="{00000000-0005-0000-0000-0000A58D0000}"/>
    <cellStyle name="Standard 2 3 8 2 2 2" xfId="40723" xr:uid="{00000000-0005-0000-0000-0000A68D0000}"/>
    <cellStyle name="Standard 2 3 8 2 3" xfId="29902" xr:uid="{00000000-0005-0000-0000-0000A78D0000}"/>
    <cellStyle name="Standard 2 3 8 3" xfId="18135" xr:uid="{00000000-0005-0000-0000-0000A88D0000}"/>
    <cellStyle name="Standard 2 3 8 3 2" xfId="35323" xr:uid="{00000000-0005-0000-0000-0000A98D0000}"/>
    <cellStyle name="Standard 2 3 8 4" xfId="24501" xr:uid="{00000000-0005-0000-0000-0000AA8D0000}"/>
    <cellStyle name="Standard 2 3 9" xfId="18136" xr:uid="{00000000-0005-0000-0000-0000AB8D0000}"/>
    <cellStyle name="Standard 2 3 9 2" xfId="18137" xr:uid="{00000000-0005-0000-0000-0000AC8D0000}"/>
    <cellStyle name="Standard 2 3 9 2 2" xfId="18138" xr:uid="{00000000-0005-0000-0000-0000AD8D0000}"/>
    <cellStyle name="Standard 2 3 9 2 2 2" xfId="41397" xr:uid="{00000000-0005-0000-0000-0000AE8D0000}"/>
    <cellStyle name="Standard 2 3 9 2 3" xfId="30576" xr:uid="{00000000-0005-0000-0000-0000AF8D0000}"/>
    <cellStyle name="Standard 2 3 9 3" xfId="18139" xr:uid="{00000000-0005-0000-0000-0000B08D0000}"/>
    <cellStyle name="Standard 2 3 9 3 2" xfId="35997" xr:uid="{00000000-0005-0000-0000-0000B18D0000}"/>
    <cellStyle name="Standard 2 3 9 4" xfId="25175" xr:uid="{00000000-0005-0000-0000-0000B28D0000}"/>
    <cellStyle name="Standard 2 4" xfId="18140" xr:uid="{00000000-0005-0000-0000-0000B38D0000}"/>
    <cellStyle name="Standard 2 4 10" xfId="18141" xr:uid="{00000000-0005-0000-0000-0000B48D0000}"/>
    <cellStyle name="Standard 2 4 10 2" xfId="18142" xr:uid="{00000000-0005-0000-0000-0000B58D0000}"/>
    <cellStyle name="Standard 2 4 10 2 2" xfId="18143" xr:uid="{00000000-0005-0000-0000-0000B68D0000}"/>
    <cellStyle name="Standard 2 4 10 2 2 2" xfId="42124" xr:uid="{00000000-0005-0000-0000-0000B78D0000}"/>
    <cellStyle name="Standard 2 4 10 2 3" xfId="31303" xr:uid="{00000000-0005-0000-0000-0000B88D0000}"/>
    <cellStyle name="Standard 2 4 10 3" xfId="18144" xr:uid="{00000000-0005-0000-0000-0000B98D0000}"/>
    <cellStyle name="Standard 2 4 10 3 2" xfId="36724" xr:uid="{00000000-0005-0000-0000-0000BA8D0000}"/>
    <cellStyle name="Standard 2 4 10 4" xfId="25902" xr:uid="{00000000-0005-0000-0000-0000BB8D0000}"/>
    <cellStyle name="Standard 2 4 11" xfId="18145" xr:uid="{00000000-0005-0000-0000-0000BC8D0000}"/>
    <cellStyle name="Standard 2 4 11 2" xfId="18146" xr:uid="{00000000-0005-0000-0000-0000BD8D0000}"/>
    <cellStyle name="Standard 2 4 11 2 2" xfId="18147" xr:uid="{00000000-0005-0000-0000-0000BE8D0000}"/>
    <cellStyle name="Standard 2 4 11 2 2 2" xfId="42817" xr:uid="{00000000-0005-0000-0000-0000BF8D0000}"/>
    <cellStyle name="Standard 2 4 11 2 3" xfId="31996" xr:uid="{00000000-0005-0000-0000-0000C08D0000}"/>
    <cellStyle name="Standard 2 4 11 3" xfId="18148" xr:uid="{00000000-0005-0000-0000-0000C18D0000}"/>
    <cellStyle name="Standard 2 4 11 3 2" xfId="37416" xr:uid="{00000000-0005-0000-0000-0000C28D0000}"/>
    <cellStyle name="Standard 2 4 11 4" xfId="26595" xr:uid="{00000000-0005-0000-0000-0000C38D0000}"/>
    <cellStyle name="Standard 2 4 12" xfId="18149" xr:uid="{00000000-0005-0000-0000-0000C48D0000}"/>
    <cellStyle name="Standard 2 4 12 2" xfId="18150" xr:uid="{00000000-0005-0000-0000-0000C58D0000}"/>
    <cellStyle name="Standard 2 4 12 2 2" xfId="38092" xr:uid="{00000000-0005-0000-0000-0000C68D0000}"/>
    <cellStyle name="Standard 2 4 12 3" xfId="27271" xr:uid="{00000000-0005-0000-0000-0000C78D0000}"/>
    <cellStyle name="Standard 2 4 13" xfId="18151" xr:uid="{00000000-0005-0000-0000-0000C88D0000}"/>
    <cellStyle name="Standard 2 4 13 2" xfId="32692" xr:uid="{00000000-0005-0000-0000-0000C98D0000}"/>
    <cellStyle name="Standard 2 4 14" xfId="21870" xr:uid="{00000000-0005-0000-0000-0000CA8D0000}"/>
    <cellStyle name="Standard 2 4 2" xfId="18152" xr:uid="{00000000-0005-0000-0000-0000CB8D0000}"/>
    <cellStyle name="Standard 2 4 2 10" xfId="18153" xr:uid="{00000000-0005-0000-0000-0000CC8D0000}"/>
    <cellStyle name="Standard 2 4 2 10 2" xfId="18154" xr:uid="{00000000-0005-0000-0000-0000CD8D0000}"/>
    <cellStyle name="Standard 2 4 2 10 2 2" xfId="38224" xr:uid="{00000000-0005-0000-0000-0000CE8D0000}"/>
    <cellStyle name="Standard 2 4 2 10 3" xfId="27403" xr:uid="{00000000-0005-0000-0000-0000CF8D0000}"/>
    <cellStyle name="Standard 2 4 2 11" xfId="18155" xr:uid="{00000000-0005-0000-0000-0000D08D0000}"/>
    <cellStyle name="Standard 2 4 2 11 2" xfId="32824" xr:uid="{00000000-0005-0000-0000-0000D18D0000}"/>
    <cellStyle name="Standard 2 4 2 12" xfId="22002" xr:uid="{00000000-0005-0000-0000-0000D28D0000}"/>
    <cellStyle name="Standard 2 4 2 2" xfId="18156" xr:uid="{00000000-0005-0000-0000-0000D38D0000}"/>
    <cellStyle name="Standard 2 4 2 2 10" xfId="18157" xr:uid="{00000000-0005-0000-0000-0000D48D0000}"/>
    <cellStyle name="Standard 2 4 2 2 10 2" xfId="33219" xr:uid="{00000000-0005-0000-0000-0000D58D0000}"/>
    <cellStyle name="Standard 2 4 2 2 11" xfId="22397" xr:uid="{00000000-0005-0000-0000-0000D68D0000}"/>
    <cellStyle name="Standard 2 4 2 2 2" xfId="18158" xr:uid="{00000000-0005-0000-0000-0000D78D0000}"/>
    <cellStyle name="Standard 2 4 2 2 2 2" xfId="18159" xr:uid="{00000000-0005-0000-0000-0000D88D0000}"/>
    <cellStyle name="Standard 2 4 2 2 2 2 2" xfId="18160" xr:uid="{00000000-0005-0000-0000-0000D98D0000}"/>
    <cellStyle name="Standard 2 4 2 2 2 2 2 2" xfId="39297" xr:uid="{00000000-0005-0000-0000-0000DA8D0000}"/>
    <cellStyle name="Standard 2 4 2 2 2 2 3" xfId="28476" xr:uid="{00000000-0005-0000-0000-0000DB8D0000}"/>
    <cellStyle name="Standard 2 4 2 2 2 3" xfId="18161" xr:uid="{00000000-0005-0000-0000-0000DC8D0000}"/>
    <cellStyle name="Standard 2 4 2 2 2 3 2" xfId="33897" xr:uid="{00000000-0005-0000-0000-0000DD8D0000}"/>
    <cellStyle name="Standard 2 4 2 2 2 4" xfId="23075" xr:uid="{00000000-0005-0000-0000-0000DE8D0000}"/>
    <cellStyle name="Standard 2 4 2 2 3" xfId="18162" xr:uid="{00000000-0005-0000-0000-0000DF8D0000}"/>
    <cellStyle name="Standard 2 4 2 2 3 2" xfId="18163" xr:uid="{00000000-0005-0000-0000-0000E08D0000}"/>
    <cellStyle name="Standard 2 4 2 2 3 2 2" xfId="18164" xr:uid="{00000000-0005-0000-0000-0000E18D0000}"/>
    <cellStyle name="Standard 2 4 2 2 3 2 2 2" xfId="39955" xr:uid="{00000000-0005-0000-0000-0000E28D0000}"/>
    <cellStyle name="Standard 2 4 2 2 3 2 3" xfId="29134" xr:uid="{00000000-0005-0000-0000-0000E38D0000}"/>
    <cellStyle name="Standard 2 4 2 2 3 3" xfId="18165" xr:uid="{00000000-0005-0000-0000-0000E48D0000}"/>
    <cellStyle name="Standard 2 4 2 2 3 3 2" xfId="34555" xr:uid="{00000000-0005-0000-0000-0000E58D0000}"/>
    <cellStyle name="Standard 2 4 2 2 3 4" xfId="23733" xr:uid="{00000000-0005-0000-0000-0000E68D0000}"/>
    <cellStyle name="Standard 2 4 2 2 4" xfId="18166" xr:uid="{00000000-0005-0000-0000-0000E78D0000}"/>
    <cellStyle name="Standard 2 4 2 2 4 2" xfId="18167" xr:uid="{00000000-0005-0000-0000-0000E88D0000}"/>
    <cellStyle name="Standard 2 4 2 2 4 2 2" xfId="18168" xr:uid="{00000000-0005-0000-0000-0000E98D0000}"/>
    <cellStyle name="Standard 2 4 2 2 4 2 2 2" xfId="40629" xr:uid="{00000000-0005-0000-0000-0000EA8D0000}"/>
    <cellStyle name="Standard 2 4 2 2 4 2 3" xfId="29808" xr:uid="{00000000-0005-0000-0000-0000EB8D0000}"/>
    <cellStyle name="Standard 2 4 2 2 4 3" xfId="18169" xr:uid="{00000000-0005-0000-0000-0000EC8D0000}"/>
    <cellStyle name="Standard 2 4 2 2 4 3 2" xfId="35229" xr:uid="{00000000-0005-0000-0000-0000ED8D0000}"/>
    <cellStyle name="Standard 2 4 2 2 4 4" xfId="24407" xr:uid="{00000000-0005-0000-0000-0000EE8D0000}"/>
    <cellStyle name="Standard 2 4 2 2 5" xfId="18170" xr:uid="{00000000-0005-0000-0000-0000EF8D0000}"/>
    <cellStyle name="Standard 2 4 2 2 5 2" xfId="18171" xr:uid="{00000000-0005-0000-0000-0000F08D0000}"/>
    <cellStyle name="Standard 2 4 2 2 5 2 2" xfId="18172" xr:uid="{00000000-0005-0000-0000-0000F18D0000}"/>
    <cellStyle name="Standard 2 4 2 2 5 2 2 2" xfId="41303" xr:uid="{00000000-0005-0000-0000-0000F28D0000}"/>
    <cellStyle name="Standard 2 4 2 2 5 2 3" xfId="30482" xr:uid="{00000000-0005-0000-0000-0000F38D0000}"/>
    <cellStyle name="Standard 2 4 2 2 5 3" xfId="18173" xr:uid="{00000000-0005-0000-0000-0000F48D0000}"/>
    <cellStyle name="Standard 2 4 2 2 5 3 2" xfId="35903" xr:uid="{00000000-0005-0000-0000-0000F58D0000}"/>
    <cellStyle name="Standard 2 4 2 2 5 4" xfId="25081" xr:uid="{00000000-0005-0000-0000-0000F68D0000}"/>
    <cellStyle name="Standard 2 4 2 2 6" xfId="18174" xr:uid="{00000000-0005-0000-0000-0000F78D0000}"/>
    <cellStyle name="Standard 2 4 2 2 6 2" xfId="18175" xr:uid="{00000000-0005-0000-0000-0000F88D0000}"/>
    <cellStyle name="Standard 2 4 2 2 6 2 2" xfId="18176" xr:uid="{00000000-0005-0000-0000-0000F98D0000}"/>
    <cellStyle name="Standard 2 4 2 2 6 2 2 2" xfId="41977" xr:uid="{00000000-0005-0000-0000-0000FA8D0000}"/>
    <cellStyle name="Standard 2 4 2 2 6 2 3" xfId="31156" xr:uid="{00000000-0005-0000-0000-0000FB8D0000}"/>
    <cellStyle name="Standard 2 4 2 2 6 3" xfId="18177" xr:uid="{00000000-0005-0000-0000-0000FC8D0000}"/>
    <cellStyle name="Standard 2 4 2 2 6 3 2" xfId="36577" xr:uid="{00000000-0005-0000-0000-0000FD8D0000}"/>
    <cellStyle name="Standard 2 4 2 2 6 4" xfId="25755" xr:uid="{00000000-0005-0000-0000-0000FE8D0000}"/>
    <cellStyle name="Standard 2 4 2 2 7" xfId="18178" xr:uid="{00000000-0005-0000-0000-0000FF8D0000}"/>
    <cellStyle name="Standard 2 4 2 2 7 2" xfId="18179" xr:uid="{00000000-0005-0000-0000-0000008E0000}"/>
    <cellStyle name="Standard 2 4 2 2 7 2 2" xfId="18180" xr:uid="{00000000-0005-0000-0000-0000018E0000}"/>
    <cellStyle name="Standard 2 4 2 2 7 2 2 2" xfId="42651" xr:uid="{00000000-0005-0000-0000-0000028E0000}"/>
    <cellStyle name="Standard 2 4 2 2 7 2 3" xfId="31830" xr:uid="{00000000-0005-0000-0000-0000038E0000}"/>
    <cellStyle name="Standard 2 4 2 2 7 3" xfId="18181" xr:uid="{00000000-0005-0000-0000-0000048E0000}"/>
    <cellStyle name="Standard 2 4 2 2 7 3 2" xfId="37251" xr:uid="{00000000-0005-0000-0000-0000058E0000}"/>
    <cellStyle name="Standard 2 4 2 2 7 4" xfId="26429" xr:uid="{00000000-0005-0000-0000-0000068E0000}"/>
    <cellStyle name="Standard 2 4 2 2 8" xfId="18182" xr:uid="{00000000-0005-0000-0000-0000078E0000}"/>
    <cellStyle name="Standard 2 4 2 2 8 2" xfId="18183" xr:uid="{00000000-0005-0000-0000-0000088E0000}"/>
    <cellStyle name="Standard 2 4 2 2 8 2 2" xfId="18184" xr:uid="{00000000-0005-0000-0000-0000098E0000}"/>
    <cellStyle name="Standard 2 4 2 2 8 2 2 2" xfId="43344" xr:uid="{00000000-0005-0000-0000-00000A8E0000}"/>
    <cellStyle name="Standard 2 4 2 2 8 2 3" xfId="32523" xr:uid="{00000000-0005-0000-0000-00000B8E0000}"/>
    <cellStyle name="Standard 2 4 2 2 8 3" xfId="18185" xr:uid="{00000000-0005-0000-0000-00000C8E0000}"/>
    <cellStyle name="Standard 2 4 2 2 8 3 2" xfId="37943" xr:uid="{00000000-0005-0000-0000-00000D8E0000}"/>
    <cellStyle name="Standard 2 4 2 2 8 4" xfId="27122" xr:uid="{00000000-0005-0000-0000-00000E8E0000}"/>
    <cellStyle name="Standard 2 4 2 2 9" xfId="18186" xr:uid="{00000000-0005-0000-0000-00000F8E0000}"/>
    <cellStyle name="Standard 2 4 2 2 9 2" xfId="18187" xr:uid="{00000000-0005-0000-0000-0000108E0000}"/>
    <cellStyle name="Standard 2 4 2 2 9 2 2" xfId="38619" xr:uid="{00000000-0005-0000-0000-0000118E0000}"/>
    <cellStyle name="Standard 2 4 2 2 9 3" xfId="27798" xr:uid="{00000000-0005-0000-0000-0000128E0000}"/>
    <cellStyle name="Standard 2 4 2 3" xfId="18188" xr:uid="{00000000-0005-0000-0000-0000138E0000}"/>
    <cellStyle name="Standard 2 4 2 3 2" xfId="18189" xr:uid="{00000000-0005-0000-0000-0000148E0000}"/>
    <cellStyle name="Standard 2 4 2 3 2 2" xfId="18190" xr:uid="{00000000-0005-0000-0000-0000158E0000}"/>
    <cellStyle name="Standard 2 4 2 3 2 2 2" xfId="38902" xr:uid="{00000000-0005-0000-0000-0000168E0000}"/>
    <cellStyle name="Standard 2 4 2 3 2 3" xfId="28081" xr:uid="{00000000-0005-0000-0000-0000178E0000}"/>
    <cellStyle name="Standard 2 4 2 3 3" xfId="18191" xr:uid="{00000000-0005-0000-0000-0000188E0000}"/>
    <cellStyle name="Standard 2 4 2 3 3 2" xfId="33502" xr:uid="{00000000-0005-0000-0000-0000198E0000}"/>
    <cellStyle name="Standard 2 4 2 3 4" xfId="22680" xr:uid="{00000000-0005-0000-0000-00001A8E0000}"/>
    <cellStyle name="Standard 2 4 2 4" xfId="18192" xr:uid="{00000000-0005-0000-0000-00001B8E0000}"/>
    <cellStyle name="Standard 2 4 2 4 2" xfId="18193" xr:uid="{00000000-0005-0000-0000-00001C8E0000}"/>
    <cellStyle name="Standard 2 4 2 4 2 2" xfId="18194" xr:uid="{00000000-0005-0000-0000-00001D8E0000}"/>
    <cellStyle name="Standard 2 4 2 4 2 2 2" xfId="39560" xr:uid="{00000000-0005-0000-0000-00001E8E0000}"/>
    <cellStyle name="Standard 2 4 2 4 2 3" xfId="28739" xr:uid="{00000000-0005-0000-0000-00001F8E0000}"/>
    <cellStyle name="Standard 2 4 2 4 3" xfId="18195" xr:uid="{00000000-0005-0000-0000-0000208E0000}"/>
    <cellStyle name="Standard 2 4 2 4 3 2" xfId="34160" xr:uid="{00000000-0005-0000-0000-0000218E0000}"/>
    <cellStyle name="Standard 2 4 2 4 4" xfId="23338" xr:uid="{00000000-0005-0000-0000-0000228E0000}"/>
    <cellStyle name="Standard 2 4 2 5" xfId="18196" xr:uid="{00000000-0005-0000-0000-0000238E0000}"/>
    <cellStyle name="Standard 2 4 2 5 2" xfId="18197" xr:uid="{00000000-0005-0000-0000-0000248E0000}"/>
    <cellStyle name="Standard 2 4 2 5 2 2" xfId="18198" xr:uid="{00000000-0005-0000-0000-0000258E0000}"/>
    <cellStyle name="Standard 2 4 2 5 2 2 2" xfId="40234" xr:uid="{00000000-0005-0000-0000-0000268E0000}"/>
    <cellStyle name="Standard 2 4 2 5 2 3" xfId="29413" xr:uid="{00000000-0005-0000-0000-0000278E0000}"/>
    <cellStyle name="Standard 2 4 2 5 3" xfId="18199" xr:uid="{00000000-0005-0000-0000-0000288E0000}"/>
    <cellStyle name="Standard 2 4 2 5 3 2" xfId="34834" xr:uid="{00000000-0005-0000-0000-0000298E0000}"/>
    <cellStyle name="Standard 2 4 2 5 4" xfId="24012" xr:uid="{00000000-0005-0000-0000-00002A8E0000}"/>
    <cellStyle name="Standard 2 4 2 6" xfId="18200" xr:uid="{00000000-0005-0000-0000-00002B8E0000}"/>
    <cellStyle name="Standard 2 4 2 6 2" xfId="18201" xr:uid="{00000000-0005-0000-0000-00002C8E0000}"/>
    <cellStyle name="Standard 2 4 2 6 2 2" xfId="18202" xr:uid="{00000000-0005-0000-0000-00002D8E0000}"/>
    <cellStyle name="Standard 2 4 2 6 2 2 2" xfId="40908" xr:uid="{00000000-0005-0000-0000-00002E8E0000}"/>
    <cellStyle name="Standard 2 4 2 6 2 3" xfId="30087" xr:uid="{00000000-0005-0000-0000-00002F8E0000}"/>
    <cellStyle name="Standard 2 4 2 6 3" xfId="18203" xr:uid="{00000000-0005-0000-0000-0000308E0000}"/>
    <cellStyle name="Standard 2 4 2 6 3 2" xfId="35508" xr:uid="{00000000-0005-0000-0000-0000318E0000}"/>
    <cellStyle name="Standard 2 4 2 6 4" xfId="24686" xr:uid="{00000000-0005-0000-0000-0000328E0000}"/>
    <cellStyle name="Standard 2 4 2 7" xfId="18204" xr:uid="{00000000-0005-0000-0000-0000338E0000}"/>
    <cellStyle name="Standard 2 4 2 7 2" xfId="18205" xr:uid="{00000000-0005-0000-0000-0000348E0000}"/>
    <cellStyle name="Standard 2 4 2 7 2 2" xfId="18206" xr:uid="{00000000-0005-0000-0000-0000358E0000}"/>
    <cellStyle name="Standard 2 4 2 7 2 2 2" xfId="41582" xr:uid="{00000000-0005-0000-0000-0000368E0000}"/>
    <cellStyle name="Standard 2 4 2 7 2 3" xfId="30761" xr:uid="{00000000-0005-0000-0000-0000378E0000}"/>
    <cellStyle name="Standard 2 4 2 7 3" xfId="18207" xr:uid="{00000000-0005-0000-0000-0000388E0000}"/>
    <cellStyle name="Standard 2 4 2 7 3 2" xfId="36182" xr:uid="{00000000-0005-0000-0000-0000398E0000}"/>
    <cellStyle name="Standard 2 4 2 7 4" xfId="25360" xr:uid="{00000000-0005-0000-0000-00003A8E0000}"/>
    <cellStyle name="Standard 2 4 2 8" xfId="18208" xr:uid="{00000000-0005-0000-0000-00003B8E0000}"/>
    <cellStyle name="Standard 2 4 2 8 2" xfId="18209" xr:uid="{00000000-0005-0000-0000-00003C8E0000}"/>
    <cellStyle name="Standard 2 4 2 8 2 2" xfId="18210" xr:uid="{00000000-0005-0000-0000-00003D8E0000}"/>
    <cellStyle name="Standard 2 4 2 8 2 2 2" xfId="42256" xr:uid="{00000000-0005-0000-0000-00003E8E0000}"/>
    <cellStyle name="Standard 2 4 2 8 2 3" xfId="31435" xr:uid="{00000000-0005-0000-0000-00003F8E0000}"/>
    <cellStyle name="Standard 2 4 2 8 3" xfId="18211" xr:uid="{00000000-0005-0000-0000-0000408E0000}"/>
    <cellStyle name="Standard 2 4 2 8 3 2" xfId="36856" xr:uid="{00000000-0005-0000-0000-0000418E0000}"/>
    <cellStyle name="Standard 2 4 2 8 4" xfId="26034" xr:uid="{00000000-0005-0000-0000-0000428E0000}"/>
    <cellStyle name="Standard 2 4 2 9" xfId="18212" xr:uid="{00000000-0005-0000-0000-0000438E0000}"/>
    <cellStyle name="Standard 2 4 2 9 2" xfId="18213" xr:uid="{00000000-0005-0000-0000-0000448E0000}"/>
    <cellStyle name="Standard 2 4 2 9 2 2" xfId="18214" xr:uid="{00000000-0005-0000-0000-0000458E0000}"/>
    <cellStyle name="Standard 2 4 2 9 2 2 2" xfId="42949" xr:uid="{00000000-0005-0000-0000-0000468E0000}"/>
    <cellStyle name="Standard 2 4 2 9 2 3" xfId="32128" xr:uid="{00000000-0005-0000-0000-0000478E0000}"/>
    <cellStyle name="Standard 2 4 2 9 3" xfId="18215" xr:uid="{00000000-0005-0000-0000-0000488E0000}"/>
    <cellStyle name="Standard 2 4 2 9 3 2" xfId="37548" xr:uid="{00000000-0005-0000-0000-0000498E0000}"/>
    <cellStyle name="Standard 2 4 2 9 4" xfId="26727" xr:uid="{00000000-0005-0000-0000-00004A8E0000}"/>
    <cellStyle name="Standard 2 4 3" xfId="18216" xr:uid="{00000000-0005-0000-0000-00004B8E0000}"/>
    <cellStyle name="Standard 2 4 3 10" xfId="18217" xr:uid="{00000000-0005-0000-0000-00004C8E0000}"/>
    <cellStyle name="Standard 2 4 3 10 2" xfId="32956" xr:uid="{00000000-0005-0000-0000-00004D8E0000}"/>
    <cellStyle name="Standard 2 4 3 11" xfId="22134" xr:uid="{00000000-0005-0000-0000-00004E8E0000}"/>
    <cellStyle name="Standard 2 4 3 2" xfId="18218" xr:uid="{00000000-0005-0000-0000-00004F8E0000}"/>
    <cellStyle name="Standard 2 4 3 2 2" xfId="18219" xr:uid="{00000000-0005-0000-0000-0000508E0000}"/>
    <cellStyle name="Standard 2 4 3 2 2 2" xfId="18220" xr:uid="{00000000-0005-0000-0000-0000518E0000}"/>
    <cellStyle name="Standard 2 4 3 2 2 2 2" xfId="39034" xr:uid="{00000000-0005-0000-0000-0000528E0000}"/>
    <cellStyle name="Standard 2 4 3 2 2 3" xfId="28213" xr:uid="{00000000-0005-0000-0000-0000538E0000}"/>
    <cellStyle name="Standard 2 4 3 2 3" xfId="18221" xr:uid="{00000000-0005-0000-0000-0000548E0000}"/>
    <cellStyle name="Standard 2 4 3 2 3 2" xfId="33634" xr:uid="{00000000-0005-0000-0000-0000558E0000}"/>
    <cellStyle name="Standard 2 4 3 2 4" xfId="22812" xr:uid="{00000000-0005-0000-0000-0000568E0000}"/>
    <cellStyle name="Standard 2 4 3 3" xfId="18222" xr:uid="{00000000-0005-0000-0000-0000578E0000}"/>
    <cellStyle name="Standard 2 4 3 3 2" xfId="18223" xr:uid="{00000000-0005-0000-0000-0000588E0000}"/>
    <cellStyle name="Standard 2 4 3 3 2 2" xfId="18224" xr:uid="{00000000-0005-0000-0000-0000598E0000}"/>
    <cellStyle name="Standard 2 4 3 3 2 2 2" xfId="39692" xr:uid="{00000000-0005-0000-0000-00005A8E0000}"/>
    <cellStyle name="Standard 2 4 3 3 2 3" xfId="28871" xr:uid="{00000000-0005-0000-0000-00005B8E0000}"/>
    <cellStyle name="Standard 2 4 3 3 3" xfId="18225" xr:uid="{00000000-0005-0000-0000-00005C8E0000}"/>
    <cellStyle name="Standard 2 4 3 3 3 2" xfId="34292" xr:uid="{00000000-0005-0000-0000-00005D8E0000}"/>
    <cellStyle name="Standard 2 4 3 3 4" xfId="23470" xr:uid="{00000000-0005-0000-0000-00005E8E0000}"/>
    <cellStyle name="Standard 2 4 3 4" xfId="18226" xr:uid="{00000000-0005-0000-0000-00005F8E0000}"/>
    <cellStyle name="Standard 2 4 3 4 2" xfId="18227" xr:uid="{00000000-0005-0000-0000-0000608E0000}"/>
    <cellStyle name="Standard 2 4 3 4 2 2" xfId="18228" xr:uid="{00000000-0005-0000-0000-0000618E0000}"/>
    <cellStyle name="Standard 2 4 3 4 2 2 2" xfId="40366" xr:uid="{00000000-0005-0000-0000-0000628E0000}"/>
    <cellStyle name="Standard 2 4 3 4 2 3" xfId="29545" xr:uid="{00000000-0005-0000-0000-0000638E0000}"/>
    <cellStyle name="Standard 2 4 3 4 3" xfId="18229" xr:uid="{00000000-0005-0000-0000-0000648E0000}"/>
    <cellStyle name="Standard 2 4 3 4 3 2" xfId="34966" xr:uid="{00000000-0005-0000-0000-0000658E0000}"/>
    <cellStyle name="Standard 2 4 3 4 4" xfId="24144" xr:uid="{00000000-0005-0000-0000-0000668E0000}"/>
    <cellStyle name="Standard 2 4 3 5" xfId="18230" xr:uid="{00000000-0005-0000-0000-0000678E0000}"/>
    <cellStyle name="Standard 2 4 3 5 2" xfId="18231" xr:uid="{00000000-0005-0000-0000-0000688E0000}"/>
    <cellStyle name="Standard 2 4 3 5 2 2" xfId="18232" xr:uid="{00000000-0005-0000-0000-0000698E0000}"/>
    <cellStyle name="Standard 2 4 3 5 2 2 2" xfId="41040" xr:uid="{00000000-0005-0000-0000-00006A8E0000}"/>
    <cellStyle name="Standard 2 4 3 5 2 3" xfId="30219" xr:uid="{00000000-0005-0000-0000-00006B8E0000}"/>
    <cellStyle name="Standard 2 4 3 5 3" xfId="18233" xr:uid="{00000000-0005-0000-0000-00006C8E0000}"/>
    <cellStyle name="Standard 2 4 3 5 3 2" xfId="35640" xr:uid="{00000000-0005-0000-0000-00006D8E0000}"/>
    <cellStyle name="Standard 2 4 3 5 4" xfId="24818" xr:uid="{00000000-0005-0000-0000-00006E8E0000}"/>
    <cellStyle name="Standard 2 4 3 6" xfId="18234" xr:uid="{00000000-0005-0000-0000-00006F8E0000}"/>
    <cellStyle name="Standard 2 4 3 6 2" xfId="18235" xr:uid="{00000000-0005-0000-0000-0000708E0000}"/>
    <cellStyle name="Standard 2 4 3 6 2 2" xfId="18236" xr:uid="{00000000-0005-0000-0000-0000718E0000}"/>
    <cellStyle name="Standard 2 4 3 6 2 2 2" xfId="41714" xr:uid="{00000000-0005-0000-0000-0000728E0000}"/>
    <cellStyle name="Standard 2 4 3 6 2 3" xfId="30893" xr:uid="{00000000-0005-0000-0000-0000738E0000}"/>
    <cellStyle name="Standard 2 4 3 6 3" xfId="18237" xr:uid="{00000000-0005-0000-0000-0000748E0000}"/>
    <cellStyle name="Standard 2 4 3 6 3 2" xfId="36314" xr:uid="{00000000-0005-0000-0000-0000758E0000}"/>
    <cellStyle name="Standard 2 4 3 6 4" xfId="25492" xr:uid="{00000000-0005-0000-0000-0000768E0000}"/>
    <cellStyle name="Standard 2 4 3 7" xfId="18238" xr:uid="{00000000-0005-0000-0000-0000778E0000}"/>
    <cellStyle name="Standard 2 4 3 7 2" xfId="18239" xr:uid="{00000000-0005-0000-0000-0000788E0000}"/>
    <cellStyle name="Standard 2 4 3 7 2 2" xfId="18240" xr:uid="{00000000-0005-0000-0000-0000798E0000}"/>
    <cellStyle name="Standard 2 4 3 7 2 2 2" xfId="42388" xr:uid="{00000000-0005-0000-0000-00007A8E0000}"/>
    <cellStyle name="Standard 2 4 3 7 2 3" xfId="31567" xr:uid="{00000000-0005-0000-0000-00007B8E0000}"/>
    <cellStyle name="Standard 2 4 3 7 3" xfId="18241" xr:uid="{00000000-0005-0000-0000-00007C8E0000}"/>
    <cellStyle name="Standard 2 4 3 7 3 2" xfId="36988" xr:uid="{00000000-0005-0000-0000-00007D8E0000}"/>
    <cellStyle name="Standard 2 4 3 7 4" xfId="26166" xr:uid="{00000000-0005-0000-0000-00007E8E0000}"/>
    <cellStyle name="Standard 2 4 3 8" xfId="18242" xr:uid="{00000000-0005-0000-0000-00007F8E0000}"/>
    <cellStyle name="Standard 2 4 3 8 2" xfId="18243" xr:uid="{00000000-0005-0000-0000-0000808E0000}"/>
    <cellStyle name="Standard 2 4 3 8 2 2" xfId="18244" xr:uid="{00000000-0005-0000-0000-0000818E0000}"/>
    <cellStyle name="Standard 2 4 3 8 2 2 2" xfId="43081" xr:uid="{00000000-0005-0000-0000-0000828E0000}"/>
    <cellStyle name="Standard 2 4 3 8 2 3" xfId="32260" xr:uid="{00000000-0005-0000-0000-0000838E0000}"/>
    <cellStyle name="Standard 2 4 3 8 3" xfId="18245" xr:uid="{00000000-0005-0000-0000-0000848E0000}"/>
    <cellStyle name="Standard 2 4 3 8 3 2" xfId="37680" xr:uid="{00000000-0005-0000-0000-0000858E0000}"/>
    <cellStyle name="Standard 2 4 3 8 4" xfId="26859" xr:uid="{00000000-0005-0000-0000-0000868E0000}"/>
    <cellStyle name="Standard 2 4 3 9" xfId="18246" xr:uid="{00000000-0005-0000-0000-0000878E0000}"/>
    <cellStyle name="Standard 2 4 3 9 2" xfId="18247" xr:uid="{00000000-0005-0000-0000-0000888E0000}"/>
    <cellStyle name="Standard 2 4 3 9 2 2" xfId="38356" xr:uid="{00000000-0005-0000-0000-0000898E0000}"/>
    <cellStyle name="Standard 2 4 3 9 3" xfId="27535" xr:uid="{00000000-0005-0000-0000-00008A8E0000}"/>
    <cellStyle name="Standard 2 4 4" xfId="18248" xr:uid="{00000000-0005-0000-0000-00008B8E0000}"/>
    <cellStyle name="Standard 2 4 4 10" xfId="18249" xr:uid="{00000000-0005-0000-0000-00008C8E0000}"/>
    <cellStyle name="Standard 2 4 4 10 2" xfId="33087" xr:uid="{00000000-0005-0000-0000-00008D8E0000}"/>
    <cellStyle name="Standard 2 4 4 11" xfId="22265" xr:uid="{00000000-0005-0000-0000-00008E8E0000}"/>
    <cellStyle name="Standard 2 4 4 2" xfId="18250" xr:uid="{00000000-0005-0000-0000-00008F8E0000}"/>
    <cellStyle name="Standard 2 4 4 2 2" xfId="18251" xr:uid="{00000000-0005-0000-0000-0000908E0000}"/>
    <cellStyle name="Standard 2 4 4 2 2 2" xfId="18252" xr:uid="{00000000-0005-0000-0000-0000918E0000}"/>
    <cellStyle name="Standard 2 4 4 2 2 2 2" xfId="39165" xr:uid="{00000000-0005-0000-0000-0000928E0000}"/>
    <cellStyle name="Standard 2 4 4 2 2 3" xfId="28344" xr:uid="{00000000-0005-0000-0000-0000938E0000}"/>
    <cellStyle name="Standard 2 4 4 2 3" xfId="18253" xr:uid="{00000000-0005-0000-0000-0000948E0000}"/>
    <cellStyle name="Standard 2 4 4 2 3 2" xfId="33765" xr:uid="{00000000-0005-0000-0000-0000958E0000}"/>
    <cellStyle name="Standard 2 4 4 2 4" xfId="22943" xr:uid="{00000000-0005-0000-0000-0000968E0000}"/>
    <cellStyle name="Standard 2 4 4 3" xfId="18254" xr:uid="{00000000-0005-0000-0000-0000978E0000}"/>
    <cellStyle name="Standard 2 4 4 3 2" xfId="18255" xr:uid="{00000000-0005-0000-0000-0000988E0000}"/>
    <cellStyle name="Standard 2 4 4 3 2 2" xfId="18256" xr:uid="{00000000-0005-0000-0000-0000998E0000}"/>
    <cellStyle name="Standard 2 4 4 3 2 2 2" xfId="39823" xr:uid="{00000000-0005-0000-0000-00009A8E0000}"/>
    <cellStyle name="Standard 2 4 4 3 2 3" xfId="29002" xr:uid="{00000000-0005-0000-0000-00009B8E0000}"/>
    <cellStyle name="Standard 2 4 4 3 3" xfId="18257" xr:uid="{00000000-0005-0000-0000-00009C8E0000}"/>
    <cellStyle name="Standard 2 4 4 3 3 2" xfId="34423" xr:uid="{00000000-0005-0000-0000-00009D8E0000}"/>
    <cellStyle name="Standard 2 4 4 3 4" xfId="23601" xr:uid="{00000000-0005-0000-0000-00009E8E0000}"/>
    <cellStyle name="Standard 2 4 4 4" xfId="18258" xr:uid="{00000000-0005-0000-0000-00009F8E0000}"/>
    <cellStyle name="Standard 2 4 4 4 2" xfId="18259" xr:uid="{00000000-0005-0000-0000-0000A08E0000}"/>
    <cellStyle name="Standard 2 4 4 4 2 2" xfId="18260" xr:uid="{00000000-0005-0000-0000-0000A18E0000}"/>
    <cellStyle name="Standard 2 4 4 4 2 2 2" xfId="40497" xr:uid="{00000000-0005-0000-0000-0000A28E0000}"/>
    <cellStyle name="Standard 2 4 4 4 2 3" xfId="29676" xr:uid="{00000000-0005-0000-0000-0000A38E0000}"/>
    <cellStyle name="Standard 2 4 4 4 3" xfId="18261" xr:uid="{00000000-0005-0000-0000-0000A48E0000}"/>
    <cellStyle name="Standard 2 4 4 4 3 2" xfId="35097" xr:uid="{00000000-0005-0000-0000-0000A58E0000}"/>
    <cellStyle name="Standard 2 4 4 4 4" xfId="24275" xr:uid="{00000000-0005-0000-0000-0000A68E0000}"/>
    <cellStyle name="Standard 2 4 4 5" xfId="18262" xr:uid="{00000000-0005-0000-0000-0000A78E0000}"/>
    <cellStyle name="Standard 2 4 4 5 2" xfId="18263" xr:uid="{00000000-0005-0000-0000-0000A88E0000}"/>
    <cellStyle name="Standard 2 4 4 5 2 2" xfId="18264" xr:uid="{00000000-0005-0000-0000-0000A98E0000}"/>
    <cellStyle name="Standard 2 4 4 5 2 2 2" xfId="41171" xr:uid="{00000000-0005-0000-0000-0000AA8E0000}"/>
    <cellStyle name="Standard 2 4 4 5 2 3" xfId="30350" xr:uid="{00000000-0005-0000-0000-0000AB8E0000}"/>
    <cellStyle name="Standard 2 4 4 5 3" xfId="18265" xr:uid="{00000000-0005-0000-0000-0000AC8E0000}"/>
    <cellStyle name="Standard 2 4 4 5 3 2" xfId="35771" xr:uid="{00000000-0005-0000-0000-0000AD8E0000}"/>
    <cellStyle name="Standard 2 4 4 5 4" xfId="24949" xr:uid="{00000000-0005-0000-0000-0000AE8E0000}"/>
    <cellStyle name="Standard 2 4 4 6" xfId="18266" xr:uid="{00000000-0005-0000-0000-0000AF8E0000}"/>
    <cellStyle name="Standard 2 4 4 6 2" xfId="18267" xr:uid="{00000000-0005-0000-0000-0000B08E0000}"/>
    <cellStyle name="Standard 2 4 4 6 2 2" xfId="18268" xr:uid="{00000000-0005-0000-0000-0000B18E0000}"/>
    <cellStyle name="Standard 2 4 4 6 2 2 2" xfId="41845" xr:uid="{00000000-0005-0000-0000-0000B28E0000}"/>
    <cellStyle name="Standard 2 4 4 6 2 3" xfId="31024" xr:uid="{00000000-0005-0000-0000-0000B38E0000}"/>
    <cellStyle name="Standard 2 4 4 6 3" xfId="18269" xr:uid="{00000000-0005-0000-0000-0000B48E0000}"/>
    <cellStyle name="Standard 2 4 4 6 3 2" xfId="36445" xr:uid="{00000000-0005-0000-0000-0000B58E0000}"/>
    <cellStyle name="Standard 2 4 4 6 4" xfId="25623" xr:uid="{00000000-0005-0000-0000-0000B68E0000}"/>
    <cellStyle name="Standard 2 4 4 7" xfId="18270" xr:uid="{00000000-0005-0000-0000-0000B78E0000}"/>
    <cellStyle name="Standard 2 4 4 7 2" xfId="18271" xr:uid="{00000000-0005-0000-0000-0000B88E0000}"/>
    <cellStyle name="Standard 2 4 4 7 2 2" xfId="18272" xr:uid="{00000000-0005-0000-0000-0000B98E0000}"/>
    <cellStyle name="Standard 2 4 4 7 2 2 2" xfId="42519" xr:uid="{00000000-0005-0000-0000-0000BA8E0000}"/>
    <cellStyle name="Standard 2 4 4 7 2 3" xfId="31698" xr:uid="{00000000-0005-0000-0000-0000BB8E0000}"/>
    <cellStyle name="Standard 2 4 4 7 3" xfId="18273" xr:uid="{00000000-0005-0000-0000-0000BC8E0000}"/>
    <cellStyle name="Standard 2 4 4 7 3 2" xfId="37119" xr:uid="{00000000-0005-0000-0000-0000BD8E0000}"/>
    <cellStyle name="Standard 2 4 4 7 4" xfId="26297" xr:uid="{00000000-0005-0000-0000-0000BE8E0000}"/>
    <cellStyle name="Standard 2 4 4 8" xfId="18274" xr:uid="{00000000-0005-0000-0000-0000BF8E0000}"/>
    <cellStyle name="Standard 2 4 4 8 2" xfId="18275" xr:uid="{00000000-0005-0000-0000-0000C08E0000}"/>
    <cellStyle name="Standard 2 4 4 8 2 2" xfId="18276" xr:uid="{00000000-0005-0000-0000-0000C18E0000}"/>
    <cellStyle name="Standard 2 4 4 8 2 2 2" xfId="43212" xr:uid="{00000000-0005-0000-0000-0000C28E0000}"/>
    <cellStyle name="Standard 2 4 4 8 2 3" xfId="32391" xr:uid="{00000000-0005-0000-0000-0000C38E0000}"/>
    <cellStyle name="Standard 2 4 4 8 3" xfId="18277" xr:uid="{00000000-0005-0000-0000-0000C48E0000}"/>
    <cellStyle name="Standard 2 4 4 8 3 2" xfId="37811" xr:uid="{00000000-0005-0000-0000-0000C58E0000}"/>
    <cellStyle name="Standard 2 4 4 8 4" xfId="26990" xr:uid="{00000000-0005-0000-0000-0000C68E0000}"/>
    <cellStyle name="Standard 2 4 4 9" xfId="18278" xr:uid="{00000000-0005-0000-0000-0000C78E0000}"/>
    <cellStyle name="Standard 2 4 4 9 2" xfId="18279" xr:uid="{00000000-0005-0000-0000-0000C88E0000}"/>
    <cellStyle name="Standard 2 4 4 9 2 2" xfId="38487" xr:uid="{00000000-0005-0000-0000-0000C98E0000}"/>
    <cellStyle name="Standard 2 4 4 9 3" xfId="27666" xr:uid="{00000000-0005-0000-0000-0000CA8E0000}"/>
    <cellStyle name="Standard 2 4 5" xfId="18280" xr:uid="{00000000-0005-0000-0000-0000CB8E0000}"/>
    <cellStyle name="Standard 2 4 5 2" xfId="18281" xr:uid="{00000000-0005-0000-0000-0000CC8E0000}"/>
    <cellStyle name="Standard 2 4 5 2 2" xfId="18282" xr:uid="{00000000-0005-0000-0000-0000CD8E0000}"/>
    <cellStyle name="Standard 2 4 5 2 2 2" xfId="38770" xr:uid="{00000000-0005-0000-0000-0000CE8E0000}"/>
    <cellStyle name="Standard 2 4 5 2 3" xfId="27949" xr:uid="{00000000-0005-0000-0000-0000CF8E0000}"/>
    <cellStyle name="Standard 2 4 5 3" xfId="18283" xr:uid="{00000000-0005-0000-0000-0000D08E0000}"/>
    <cellStyle name="Standard 2 4 5 3 2" xfId="33370" xr:uid="{00000000-0005-0000-0000-0000D18E0000}"/>
    <cellStyle name="Standard 2 4 5 4" xfId="22548" xr:uid="{00000000-0005-0000-0000-0000D28E0000}"/>
    <cellStyle name="Standard 2 4 6" xfId="18284" xr:uid="{00000000-0005-0000-0000-0000D38E0000}"/>
    <cellStyle name="Standard 2 4 6 2" xfId="18285" xr:uid="{00000000-0005-0000-0000-0000D48E0000}"/>
    <cellStyle name="Standard 2 4 6 2 2" xfId="18286" xr:uid="{00000000-0005-0000-0000-0000D58E0000}"/>
    <cellStyle name="Standard 2 4 6 2 2 2" xfId="39428" xr:uid="{00000000-0005-0000-0000-0000D68E0000}"/>
    <cellStyle name="Standard 2 4 6 2 3" xfId="28607" xr:uid="{00000000-0005-0000-0000-0000D78E0000}"/>
    <cellStyle name="Standard 2 4 6 3" xfId="18287" xr:uid="{00000000-0005-0000-0000-0000D88E0000}"/>
    <cellStyle name="Standard 2 4 6 3 2" xfId="34028" xr:uid="{00000000-0005-0000-0000-0000D98E0000}"/>
    <cellStyle name="Standard 2 4 6 4" xfId="23206" xr:uid="{00000000-0005-0000-0000-0000DA8E0000}"/>
    <cellStyle name="Standard 2 4 7" xfId="18288" xr:uid="{00000000-0005-0000-0000-0000DB8E0000}"/>
    <cellStyle name="Standard 2 4 7 2" xfId="18289" xr:uid="{00000000-0005-0000-0000-0000DC8E0000}"/>
    <cellStyle name="Standard 2 4 7 2 2" xfId="18290" xr:uid="{00000000-0005-0000-0000-0000DD8E0000}"/>
    <cellStyle name="Standard 2 4 7 2 2 2" xfId="40102" xr:uid="{00000000-0005-0000-0000-0000DE8E0000}"/>
    <cellStyle name="Standard 2 4 7 2 3" xfId="29281" xr:uid="{00000000-0005-0000-0000-0000DF8E0000}"/>
    <cellStyle name="Standard 2 4 7 3" xfId="18291" xr:uid="{00000000-0005-0000-0000-0000E08E0000}"/>
    <cellStyle name="Standard 2 4 7 3 2" xfId="34702" xr:uid="{00000000-0005-0000-0000-0000E18E0000}"/>
    <cellStyle name="Standard 2 4 7 4" xfId="23880" xr:uid="{00000000-0005-0000-0000-0000E28E0000}"/>
    <cellStyle name="Standard 2 4 8" xfId="18292" xr:uid="{00000000-0005-0000-0000-0000E38E0000}"/>
    <cellStyle name="Standard 2 4 8 2" xfId="18293" xr:uid="{00000000-0005-0000-0000-0000E48E0000}"/>
    <cellStyle name="Standard 2 4 8 2 2" xfId="18294" xr:uid="{00000000-0005-0000-0000-0000E58E0000}"/>
    <cellStyle name="Standard 2 4 8 2 2 2" xfId="40776" xr:uid="{00000000-0005-0000-0000-0000E68E0000}"/>
    <cellStyle name="Standard 2 4 8 2 3" xfId="29955" xr:uid="{00000000-0005-0000-0000-0000E78E0000}"/>
    <cellStyle name="Standard 2 4 8 3" xfId="18295" xr:uid="{00000000-0005-0000-0000-0000E88E0000}"/>
    <cellStyle name="Standard 2 4 8 3 2" xfId="35376" xr:uid="{00000000-0005-0000-0000-0000E98E0000}"/>
    <cellStyle name="Standard 2 4 8 4" xfId="24554" xr:uid="{00000000-0005-0000-0000-0000EA8E0000}"/>
    <cellStyle name="Standard 2 4 9" xfId="18296" xr:uid="{00000000-0005-0000-0000-0000EB8E0000}"/>
    <cellStyle name="Standard 2 4 9 2" xfId="18297" xr:uid="{00000000-0005-0000-0000-0000EC8E0000}"/>
    <cellStyle name="Standard 2 4 9 2 2" xfId="18298" xr:uid="{00000000-0005-0000-0000-0000ED8E0000}"/>
    <cellStyle name="Standard 2 4 9 2 2 2" xfId="41450" xr:uid="{00000000-0005-0000-0000-0000EE8E0000}"/>
    <cellStyle name="Standard 2 4 9 2 3" xfId="30629" xr:uid="{00000000-0005-0000-0000-0000EF8E0000}"/>
    <cellStyle name="Standard 2 4 9 3" xfId="18299" xr:uid="{00000000-0005-0000-0000-0000F08E0000}"/>
    <cellStyle name="Standard 2 4 9 3 2" xfId="36050" xr:uid="{00000000-0005-0000-0000-0000F18E0000}"/>
    <cellStyle name="Standard 2 4 9 4" xfId="25228" xr:uid="{00000000-0005-0000-0000-0000F28E0000}"/>
    <cellStyle name="Standard 2 5" xfId="18300" xr:uid="{00000000-0005-0000-0000-0000F38E0000}"/>
    <cellStyle name="Standard 2 5 10" xfId="18301" xr:uid="{00000000-0005-0000-0000-0000F48E0000}"/>
    <cellStyle name="Standard 2 5 10 2" xfId="18302" xr:uid="{00000000-0005-0000-0000-0000F58E0000}"/>
    <cellStyle name="Standard 2 5 10 2 2" xfId="18303" xr:uid="{00000000-0005-0000-0000-0000F68E0000}"/>
    <cellStyle name="Standard 2 5 10 2 2 2" xfId="42831" xr:uid="{00000000-0005-0000-0000-0000F78E0000}"/>
    <cellStyle name="Standard 2 5 10 2 3" xfId="32010" xr:uid="{00000000-0005-0000-0000-0000F88E0000}"/>
    <cellStyle name="Standard 2 5 10 3" xfId="18304" xr:uid="{00000000-0005-0000-0000-0000F98E0000}"/>
    <cellStyle name="Standard 2 5 10 3 2" xfId="37430" xr:uid="{00000000-0005-0000-0000-0000FA8E0000}"/>
    <cellStyle name="Standard 2 5 10 4" xfId="26609" xr:uid="{00000000-0005-0000-0000-0000FB8E0000}"/>
    <cellStyle name="Standard 2 5 11" xfId="18305" xr:uid="{00000000-0005-0000-0000-0000FC8E0000}"/>
    <cellStyle name="Standard 2 5 11 2" xfId="18306" xr:uid="{00000000-0005-0000-0000-0000FD8E0000}"/>
    <cellStyle name="Standard 2 5 11 2 2" xfId="38106" xr:uid="{00000000-0005-0000-0000-0000FE8E0000}"/>
    <cellStyle name="Standard 2 5 11 3" xfId="27285" xr:uid="{00000000-0005-0000-0000-0000FF8E0000}"/>
    <cellStyle name="Standard 2 5 12" xfId="18307" xr:uid="{00000000-0005-0000-0000-0000008F0000}"/>
    <cellStyle name="Standard 2 5 12 2" xfId="32706" xr:uid="{00000000-0005-0000-0000-0000018F0000}"/>
    <cellStyle name="Standard 2 5 13" xfId="21884" xr:uid="{00000000-0005-0000-0000-0000028F0000}"/>
    <cellStyle name="Standard 2 5 2" xfId="18308" xr:uid="{00000000-0005-0000-0000-0000038F0000}"/>
    <cellStyle name="Standard 2 5 2 10" xfId="18309" xr:uid="{00000000-0005-0000-0000-0000048F0000}"/>
    <cellStyle name="Standard 2 5 2 10 2" xfId="32838" xr:uid="{00000000-0005-0000-0000-0000058F0000}"/>
    <cellStyle name="Standard 2 5 2 11" xfId="22016" xr:uid="{00000000-0005-0000-0000-0000068F0000}"/>
    <cellStyle name="Standard 2 5 2 2" xfId="18310" xr:uid="{00000000-0005-0000-0000-0000078F0000}"/>
    <cellStyle name="Standard 2 5 2 2 2" xfId="18311" xr:uid="{00000000-0005-0000-0000-0000088F0000}"/>
    <cellStyle name="Standard 2 5 2 2 2 2" xfId="18312" xr:uid="{00000000-0005-0000-0000-0000098F0000}"/>
    <cellStyle name="Standard 2 5 2 2 2 2 2" xfId="38916" xr:uid="{00000000-0005-0000-0000-00000A8F0000}"/>
    <cellStyle name="Standard 2 5 2 2 2 3" xfId="28095" xr:uid="{00000000-0005-0000-0000-00000B8F0000}"/>
    <cellStyle name="Standard 2 5 2 2 3" xfId="18313" xr:uid="{00000000-0005-0000-0000-00000C8F0000}"/>
    <cellStyle name="Standard 2 5 2 2 3 2" xfId="33516" xr:uid="{00000000-0005-0000-0000-00000D8F0000}"/>
    <cellStyle name="Standard 2 5 2 2 4" xfId="22694" xr:uid="{00000000-0005-0000-0000-00000E8F0000}"/>
    <cellStyle name="Standard 2 5 2 3" xfId="18314" xr:uid="{00000000-0005-0000-0000-00000F8F0000}"/>
    <cellStyle name="Standard 2 5 2 3 2" xfId="18315" xr:uid="{00000000-0005-0000-0000-0000108F0000}"/>
    <cellStyle name="Standard 2 5 2 3 2 2" xfId="18316" xr:uid="{00000000-0005-0000-0000-0000118F0000}"/>
    <cellStyle name="Standard 2 5 2 3 2 2 2" xfId="39574" xr:uid="{00000000-0005-0000-0000-0000128F0000}"/>
    <cellStyle name="Standard 2 5 2 3 2 3" xfId="28753" xr:uid="{00000000-0005-0000-0000-0000138F0000}"/>
    <cellStyle name="Standard 2 5 2 3 3" xfId="18317" xr:uid="{00000000-0005-0000-0000-0000148F0000}"/>
    <cellStyle name="Standard 2 5 2 3 3 2" xfId="34174" xr:uid="{00000000-0005-0000-0000-0000158F0000}"/>
    <cellStyle name="Standard 2 5 2 3 4" xfId="23352" xr:uid="{00000000-0005-0000-0000-0000168F0000}"/>
    <cellStyle name="Standard 2 5 2 4" xfId="18318" xr:uid="{00000000-0005-0000-0000-0000178F0000}"/>
    <cellStyle name="Standard 2 5 2 4 2" xfId="18319" xr:uid="{00000000-0005-0000-0000-0000188F0000}"/>
    <cellStyle name="Standard 2 5 2 4 2 2" xfId="18320" xr:uid="{00000000-0005-0000-0000-0000198F0000}"/>
    <cellStyle name="Standard 2 5 2 4 2 2 2" xfId="40248" xr:uid="{00000000-0005-0000-0000-00001A8F0000}"/>
    <cellStyle name="Standard 2 5 2 4 2 3" xfId="29427" xr:uid="{00000000-0005-0000-0000-00001B8F0000}"/>
    <cellStyle name="Standard 2 5 2 4 3" xfId="18321" xr:uid="{00000000-0005-0000-0000-00001C8F0000}"/>
    <cellStyle name="Standard 2 5 2 4 3 2" xfId="34848" xr:uid="{00000000-0005-0000-0000-00001D8F0000}"/>
    <cellStyle name="Standard 2 5 2 4 4" xfId="24026" xr:uid="{00000000-0005-0000-0000-00001E8F0000}"/>
    <cellStyle name="Standard 2 5 2 5" xfId="18322" xr:uid="{00000000-0005-0000-0000-00001F8F0000}"/>
    <cellStyle name="Standard 2 5 2 5 2" xfId="18323" xr:uid="{00000000-0005-0000-0000-0000208F0000}"/>
    <cellStyle name="Standard 2 5 2 5 2 2" xfId="18324" xr:uid="{00000000-0005-0000-0000-0000218F0000}"/>
    <cellStyle name="Standard 2 5 2 5 2 2 2" xfId="40922" xr:uid="{00000000-0005-0000-0000-0000228F0000}"/>
    <cellStyle name="Standard 2 5 2 5 2 3" xfId="30101" xr:uid="{00000000-0005-0000-0000-0000238F0000}"/>
    <cellStyle name="Standard 2 5 2 5 3" xfId="18325" xr:uid="{00000000-0005-0000-0000-0000248F0000}"/>
    <cellStyle name="Standard 2 5 2 5 3 2" xfId="35522" xr:uid="{00000000-0005-0000-0000-0000258F0000}"/>
    <cellStyle name="Standard 2 5 2 5 4" xfId="24700" xr:uid="{00000000-0005-0000-0000-0000268F0000}"/>
    <cellStyle name="Standard 2 5 2 6" xfId="18326" xr:uid="{00000000-0005-0000-0000-0000278F0000}"/>
    <cellStyle name="Standard 2 5 2 6 2" xfId="18327" xr:uid="{00000000-0005-0000-0000-0000288F0000}"/>
    <cellStyle name="Standard 2 5 2 6 2 2" xfId="18328" xr:uid="{00000000-0005-0000-0000-0000298F0000}"/>
    <cellStyle name="Standard 2 5 2 6 2 2 2" xfId="41596" xr:uid="{00000000-0005-0000-0000-00002A8F0000}"/>
    <cellStyle name="Standard 2 5 2 6 2 3" xfId="30775" xr:uid="{00000000-0005-0000-0000-00002B8F0000}"/>
    <cellStyle name="Standard 2 5 2 6 3" xfId="18329" xr:uid="{00000000-0005-0000-0000-00002C8F0000}"/>
    <cellStyle name="Standard 2 5 2 6 3 2" xfId="36196" xr:uid="{00000000-0005-0000-0000-00002D8F0000}"/>
    <cellStyle name="Standard 2 5 2 6 4" xfId="25374" xr:uid="{00000000-0005-0000-0000-00002E8F0000}"/>
    <cellStyle name="Standard 2 5 2 7" xfId="18330" xr:uid="{00000000-0005-0000-0000-00002F8F0000}"/>
    <cellStyle name="Standard 2 5 2 7 2" xfId="18331" xr:uid="{00000000-0005-0000-0000-0000308F0000}"/>
    <cellStyle name="Standard 2 5 2 7 2 2" xfId="18332" xr:uid="{00000000-0005-0000-0000-0000318F0000}"/>
    <cellStyle name="Standard 2 5 2 7 2 2 2" xfId="42270" xr:uid="{00000000-0005-0000-0000-0000328F0000}"/>
    <cellStyle name="Standard 2 5 2 7 2 3" xfId="31449" xr:uid="{00000000-0005-0000-0000-0000338F0000}"/>
    <cellStyle name="Standard 2 5 2 7 3" xfId="18333" xr:uid="{00000000-0005-0000-0000-0000348F0000}"/>
    <cellStyle name="Standard 2 5 2 7 3 2" xfId="36870" xr:uid="{00000000-0005-0000-0000-0000358F0000}"/>
    <cellStyle name="Standard 2 5 2 7 4" xfId="26048" xr:uid="{00000000-0005-0000-0000-0000368F0000}"/>
    <cellStyle name="Standard 2 5 2 8" xfId="18334" xr:uid="{00000000-0005-0000-0000-0000378F0000}"/>
    <cellStyle name="Standard 2 5 2 8 2" xfId="18335" xr:uid="{00000000-0005-0000-0000-0000388F0000}"/>
    <cellStyle name="Standard 2 5 2 8 2 2" xfId="18336" xr:uid="{00000000-0005-0000-0000-0000398F0000}"/>
    <cellStyle name="Standard 2 5 2 8 2 2 2" xfId="42963" xr:uid="{00000000-0005-0000-0000-00003A8F0000}"/>
    <cellStyle name="Standard 2 5 2 8 2 3" xfId="32142" xr:uid="{00000000-0005-0000-0000-00003B8F0000}"/>
    <cellStyle name="Standard 2 5 2 8 3" xfId="18337" xr:uid="{00000000-0005-0000-0000-00003C8F0000}"/>
    <cellStyle name="Standard 2 5 2 8 3 2" xfId="37562" xr:uid="{00000000-0005-0000-0000-00003D8F0000}"/>
    <cellStyle name="Standard 2 5 2 8 4" xfId="26741" xr:uid="{00000000-0005-0000-0000-00003E8F0000}"/>
    <cellStyle name="Standard 2 5 2 9" xfId="18338" xr:uid="{00000000-0005-0000-0000-00003F8F0000}"/>
    <cellStyle name="Standard 2 5 2 9 2" xfId="18339" xr:uid="{00000000-0005-0000-0000-0000408F0000}"/>
    <cellStyle name="Standard 2 5 2 9 2 2" xfId="38238" xr:uid="{00000000-0005-0000-0000-0000418F0000}"/>
    <cellStyle name="Standard 2 5 2 9 3" xfId="27417" xr:uid="{00000000-0005-0000-0000-0000428F0000}"/>
    <cellStyle name="Standard 2 5 3" xfId="18340" xr:uid="{00000000-0005-0000-0000-0000438F0000}"/>
    <cellStyle name="Standard 2 5 3 10" xfId="18341" xr:uid="{00000000-0005-0000-0000-0000448F0000}"/>
    <cellStyle name="Standard 2 5 3 10 2" xfId="33101" xr:uid="{00000000-0005-0000-0000-0000458F0000}"/>
    <cellStyle name="Standard 2 5 3 11" xfId="22279" xr:uid="{00000000-0005-0000-0000-0000468F0000}"/>
    <cellStyle name="Standard 2 5 3 2" xfId="18342" xr:uid="{00000000-0005-0000-0000-0000478F0000}"/>
    <cellStyle name="Standard 2 5 3 2 2" xfId="18343" xr:uid="{00000000-0005-0000-0000-0000488F0000}"/>
    <cellStyle name="Standard 2 5 3 2 2 2" xfId="18344" xr:uid="{00000000-0005-0000-0000-0000498F0000}"/>
    <cellStyle name="Standard 2 5 3 2 2 2 2" xfId="39179" xr:uid="{00000000-0005-0000-0000-00004A8F0000}"/>
    <cellStyle name="Standard 2 5 3 2 2 3" xfId="28358" xr:uid="{00000000-0005-0000-0000-00004B8F0000}"/>
    <cellStyle name="Standard 2 5 3 2 3" xfId="18345" xr:uid="{00000000-0005-0000-0000-00004C8F0000}"/>
    <cellStyle name="Standard 2 5 3 2 3 2" xfId="33779" xr:uid="{00000000-0005-0000-0000-00004D8F0000}"/>
    <cellStyle name="Standard 2 5 3 2 4" xfId="22957" xr:uid="{00000000-0005-0000-0000-00004E8F0000}"/>
    <cellStyle name="Standard 2 5 3 3" xfId="18346" xr:uid="{00000000-0005-0000-0000-00004F8F0000}"/>
    <cellStyle name="Standard 2 5 3 3 2" xfId="18347" xr:uid="{00000000-0005-0000-0000-0000508F0000}"/>
    <cellStyle name="Standard 2 5 3 3 2 2" xfId="18348" xr:uid="{00000000-0005-0000-0000-0000518F0000}"/>
    <cellStyle name="Standard 2 5 3 3 2 2 2" xfId="39837" xr:uid="{00000000-0005-0000-0000-0000528F0000}"/>
    <cellStyle name="Standard 2 5 3 3 2 3" xfId="29016" xr:uid="{00000000-0005-0000-0000-0000538F0000}"/>
    <cellStyle name="Standard 2 5 3 3 3" xfId="18349" xr:uid="{00000000-0005-0000-0000-0000548F0000}"/>
    <cellStyle name="Standard 2 5 3 3 3 2" xfId="34437" xr:uid="{00000000-0005-0000-0000-0000558F0000}"/>
    <cellStyle name="Standard 2 5 3 3 4" xfId="23615" xr:uid="{00000000-0005-0000-0000-0000568F0000}"/>
    <cellStyle name="Standard 2 5 3 4" xfId="18350" xr:uid="{00000000-0005-0000-0000-0000578F0000}"/>
    <cellStyle name="Standard 2 5 3 4 2" xfId="18351" xr:uid="{00000000-0005-0000-0000-0000588F0000}"/>
    <cellStyle name="Standard 2 5 3 4 2 2" xfId="18352" xr:uid="{00000000-0005-0000-0000-0000598F0000}"/>
    <cellStyle name="Standard 2 5 3 4 2 2 2" xfId="40511" xr:uid="{00000000-0005-0000-0000-00005A8F0000}"/>
    <cellStyle name="Standard 2 5 3 4 2 3" xfId="29690" xr:uid="{00000000-0005-0000-0000-00005B8F0000}"/>
    <cellStyle name="Standard 2 5 3 4 3" xfId="18353" xr:uid="{00000000-0005-0000-0000-00005C8F0000}"/>
    <cellStyle name="Standard 2 5 3 4 3 2" xfId="35111" xr:uid="{00000000-0005-0000-0000-00005D8F0000}"/>
    <cellStyle name="Standard 2 5 3 4 4" xfId="24289" xr:uid="{00000000-0005-0000-0000-00005E8F0000}"/>
    <cellStyle name="Standard 2 5 3 5" xfId="18354" xr:uid="{00000000-0005-0000-0000-00005F8F0000}"/>
    <cellStyle name="Standard 2 5 3 5 2" xfId="18355" xr:uid="{00000000-0005-0000-0000-0000608F0000}"/>
    <cellStyle name="Standard 2 5 3 5 2 2" xfId="18356" xr:uid="{00000000-0005-0000-0000-0000618F0000}"/>
    <cellStyle name="Standard 2 5 3 5 2 2 2" xfId="41185" xr:uid="{00000000-0005-0000-0000-0000628F0000}"/>
    <cellStyle name="Standard 2 5 3 5 2 3" xfId="30364" xr:uid="{00000000-0005-0000-0000-0000638F0000}"/>
    <cellStyle name="Standard 2 5 3 5 3" xfId="18357" xr:uid="{00000000-0005-0000-0000-0000648F0000}"/>
    <cellStyle name="Standard 2 5 3 5 3 2" xfId="35785" xr:uid="{00000000-0005-0000-0000-0000658F0000}"/>
    <cellStyle name="Standard 2 5 3 5 4" xfId="24963" xr:uid="{00000000-0005-0000-0000-0000668F0000}"/>
    <cellStyle name="Standard 2 5 3 6" xfId="18358" xr:uid="{00000000-0005-0000-0000-0000678F0000}"/>
    <cellStyle name="Standard 2 5 3 6 2" xfId="18359" xr:uid="{00000000-0005-0000-0000-0000688F0000}"/>
    <cellStyle name="Standard 2 5 3 6 2 2" xfId="18360" xr:uid="{00000000-0005-0000-0000-0000698F0000}"/>
    <cellStyle name="Standard 2 5 3 6 2 2 2" xfId="41859" xr:uid="{00000000-0005-0000-0000-00006A8F0000}"/>
    <cellStyle name="Standard 2 5 3 6 2 3" xfId="31038" xr:uid="{00000000-0005-0000-0000-00006B8F0000}"/>
    <cellStyle name="Standard 2 5 3 6 3" xfId="18361" xr:uid="{00000000-0005-0000-0000-00006C8F0000}"/>
    <cellStyle name="Standard 2 5 3 6 3 2" xfId="36459" xr:uid="{00000000-0005-0000-0000-00006D8F0000}"/>
    <cellStyle name="Standard 2 5 3 6 4" xfId="25637" xr:uid="{00000000-0005-0000-0000-00006E8F0000}"/>
    <cellStyle name="Standard 2 5 3 7" xfId="18362" xr:uid="{00000000-0005-0000-0000-00006F8F0000}"/>
    <cellStyle name="Standard 2 5 3 7 2" xfId="18363" xr:uid="{00000000-0005-0000-0000-0000708F0000}"/>
    <cellStyle name="Standard 2 5 3 7 2 2" xfId="18364" xr:uid="{00000000-0005-0000-0000-0000718F0000}"/>
    <cellStyle name="Standard 2 5 3 7 2 2 2" xfId="42533" xr:uid="{00000000-0005-0000-0000-0000728F0000}"/>
    <cellStyle name="Standard 2 5 3 7 2 3" xfId="31712" xr:uid="{00000000-0005-0000-0000-0000738F0000}"/>
    <cellStyle name="Standard 2 5 3 7 3" xfId="18365" xr:uid="{00000000-0005-0000-0000-0000748F0000}"/>
    <cellStyle name="Standard 2 5 3 7 3 2" xfId="37133" xr:uid="{00000000-0005-0000-0000-0000758F0000}"/>
    <cellStyle name="Standard 2 5 3 7 4" xfId="26311" xr:uid="{00000000-0005-0000-0000-0000768F0000}"/>
    <cellStyle name="Standard 2 5 3 8" xfId="18366" xr:uid="{00000000-0005-0000-0000-0000778F0000}"/>
    <cellStyle name="Standard 2 5 3 8 2" xfId="18367" xr:uid="{00000000-0005-0000-0000-0000788F0000}"/>
    <cellStyle name="Standard 2 5 3 8 2 2" xfId="18368" xr:uid="{00000000-0005-0000-0000-0000798F0000}"/>
    <cellStyle name="Standard 2 5 3 8 2 2 2" xfId="43226" xr:uid="{00000000-0005-0000-0000-00007A8F0000}"/>
    <cellStyle name="Standard 2 5 3 8 2 3" xfId="32405" xr:uid="{00000000-0005-0000-0000-00007B8F0000}"/>
    <cellStyle name="Standard 2 5 3 8 3" xfId="18369" xr:uid="{00000000-0005-0000-0000-00007C8F0000}"/>
    <cellStyle name="Standard 2 5 3 8 3 2" xfId="37825" xr:uid="{00000000-0005-0000-0000-00007D8F0000}"/>
    <cellStyle name="Standard 2 5 3 8 4" xfId="27004" xr:uid="{00000000-0005-0000-0000-00007E8F0000}"/>
    <cellStyle name="Standard 2 5 3 9" xfId="18370" xr:uid="{00000000-0005-0000-0000-00007F8F0000}"/>
    <cellStyle name="Standard 2 5 3 9 2" xfId="18371" xr:uid="{00000000-0005-0000-0000-0000808F0000}"/>
    <cellStyle name="Standard 2 5 3 9 2 2" xfId="38501" xr:uid="{00000000-0005-0000-0000-0000818F0000}"/>
    <cellStyle name="Standard 2 5 3 9 3" xfId="27680" xr:uid="{00000000-0005-0000-0000-0000828F0000}"/>
    <cellStyle name="Standard 2 5 4" xfId="18372" xr:uid="{00000000-0005-0000-0000-0000838F0000}"/>
    <cellStyle name="Standard 2 5 4 2" xfId="18373" xr:uid="{00000000-0005-0000-0000-0000848F0000}"/>
    <cellStyle name="Standard 2 5 4 2 2" xfId="18374" xr:uid="{00000000-0005-0000-0000-0000858F0000}"/>
    <cellStyle name="Standard 2 5 4 2 2 2" xfId="38784" xr:uid="{00000000-0005-0000-0000-0000868F0000}"/>
    <cellStyle name="Standard 2 5 4 2 3" xfId="27963" xr:uid="{00000000-0005-0000-0000-0000878F0000}"/>
    <cellStyle name="Standard 2 5 4 3" xfId="18375" xr:uid="{00000000-0005-0000-0000-0000888F0000}"/>
    <cellStyle name="Standard 2 5 4 3 2" xfId="33384" xr:uid="{00000000-0005-0000-0000-0000898F0000}"/>
    <cellStyle name="Standard 2 5 4 4" xfId="22562" xr:uid="{00000000-0005-0000-0000-00008A8F0000}"/>
    <cellStyle name="Standard 2 5 5" xfId="18376" xr:uid="{00000000-0005-0000-0000-00008B8F0000}"/>
    <cellStyle name="Standard 2 5 5 2" xfId="18377" xr:uid="{00000000-0005-0000-0000-00008C8F0000}"/>
    <cellStyle name="Standard 2 5 5 2 2" xfId="18378" xr:uid="{00000000-0005-0000-0000-00008D8F0000}"/>
    <cellStyle name="Standard 2 5 5 2 2 2" xfId="39442" xr:uid="{00000000-0005-0000-0000-00008E8F0000}"/>
    <cellStyle name="Standard 2 5 5 2 3" xfId="28621" xr:uid="{00000000-0005-0000-0000-00008F8F0000}"/>
    <cellStyle name="Standard 2 5 5 3" xfId="18379" xr:uid="{00000000-0005-0000-0000-0000908F0000}"/>
    <cellStyle name="Standard 2 5 5 3 2" xfId="34042" xr:uid="{00000000-0005-0000-0000-0000918F0000}"/>
    <cellStyle name="Standard 2 5 5 4" xfId="23220" xr:uid="{00000000-0005-0000-0000-0000928F0000}"/>
    <cellStyle name="Standard 2 5 6" xfId="18380" xr:uid="{00000000-0005-0000-0000-0000938F0000}"/>
    <cellStyle name="Standard 2 5 6 2" xfId="18381" xr:uid="{00000000-0005-0000-0000-0000948F0000}"/>
    <cellStyle name="Standard 2 5 6 2 2" xfId="18382" xr:uid="{00000000-0005-0000-0000-0000958F0000}"/>
    <cellStyle name="Standard 2 5 6 2 2 2" xfId="40116" xr:uid="{00000000-0005-0000-0000-0000968F0000}"/>
    <cellStyle name="Standard 2 5 6 2 3" xfId="29295" xr:uid="{00000000-0005-0000-0000-0000978F0000}"/>
    <cellStyle name="Standard 2 5 6 3" xfId="18383" xr:uid="{00000000-0005-0000-0000-0000988F0000}"/>
    <cellStyle name="Standard 2 5 6 3 2" xfId="34716" xr:uid="{00000000-0005-0000-0000-0000998F0000}"/>
    <cellStyle name="Standard 2 5 6 4" xfId="23894" xr:uid="{00000000-0005-0000-0000-00009A8F0000}"/>
    <cellStyle name="Standard 2 5 7" xfId="18384" xr:uid="{00000000-0005-0000-0000-00009B8F0000}"/>
    <cellStyle name="Standard 2 5 7 2" xfId="18385" xr:uid="{00000000-0005-0000-0000-00009C8F0000}"/>
    <cellStyle name="Standard 2 5 7 2 2" xfId="18386" xr:uid="{00000000-0005-0000-0000-00009D8F0000}"/>
    <cellStyle name="Standard 2 5 7 2 2 2" xfId="40790" xr:uid="{00000000-0005-0000-0000-00009E8F0000}"/>
    <cellStyle name="Standard 2 5 7 2 3" xfId="29969" xr:uid="{00000000-0005-0000-0000-00009F8F0000}"/>
    <cellStyle name="Standard 2 5 7 3" xfId="18387" xr:uid="{00000000-0005-0000-0000-0000A08F0000}"/>
    <cellStyle name="Standard 2 5 7 3 2" xfId="35390" xr:uid="{00000000-0005-0000-0000-0000A18F0000}"/>
    <cellStyle name="Standard 2 5 7 4" xfId="24568" xr:uid="{00000000-0005-0000-0000-0000A28F0000}"/>
    <cellStyle name="Standard 2 5 8" xfId="18388" xr:uid="{00000000-0005-0000-0000-0000A38F0000}"/>
    <cellStyle name="Standard 2 5 8 2" xfId="18389" xr:uid="{00000000-0005-0000-0000-0000A48F0000}"/>
    <cellStyle name="Standard 2 5 8 2 2" xfId="18390" xr:uid="{00000000-0005-0000-0000-0000A58F0000}"/>
    <cellStyle name="Standard 2 5 8 2 2 2" xfId="41464" xr:uid="{00000000-0005-0000-0000-0000A68F0000}"/>
    <cellStyle name="Standard 2 5 8 2 3" xfId="30643" xr:uid="{00000000-0005-0000-0000-0000A78F0000}"/>
    <cellStyle name="Standard 2 5 8 3" xfId="18391" xr:uid="{00000000-0005-0000-0000-0000A88F0000}"/>
    <cellStyle name="Standard 2 5 8 3 2" xfId="36064" xr:uid="{00000000-0005-0000-0000-0000A98F0000}"/>
    <cellStyle name="Standard 2 5 8 4" xfId="25242" xr:uid="{00000000-0005-0000-0000-0000AA8F0000}"/>
    <cellStyle name="Standard 2 5 9" xfId="18392" xr:uid="{00000000-0005-0000-0000-0000AB8F0000}"/>
    <cellStyle name="Standard 2 5 9 2" xfId="18393" xr:uid="{00000000-0005-0000-0000-0000AC8F0000}"/>
    <cellStyle name="Standard 2 5 9 2 2" xfId="18394" xr:uid="{00000000-0005-0000-0000-0000AD8F0000}"/>
    <cellStyle name="Standard 2 5 9 2 2 2" xfId="42138" xr:uid="{00000000-0005-0000-0000-0000AE8F0000}"/>
    <cellStyle name="Standard 2 5 9 2 3" xfId="31317" xr:uid="{00000000-0005-0000-0000-0000AF8F0000}"/>
    <cellStyle name="Standard 2 5 9 3" xfId="18395" xr:uid="{00000000-0005-0000-0000-0000B08F0000}"/>
    <cellStyle name="Standard 2 5 9 3 2" xfId="36738" xr:uid="{00000000-0005-0000-0000-0000B18F0000}"/>
    <cellStyle name="Standard 2 5 9 4" xfId="25916" xr:uid="{00000000-0005-0000-0000-0000B28F0000}"/>
    <cellStyle name="Standard 2 6" xfId="18396" xr:uid="{00000000-0005-0000-0000-0000B38F0000}"/>
    <cellStyle name="Standard 2 6 10" xfId="18397" xr:uid="{00000000-0005-0000-0000-0000B48F0000}"/>
    <cellStyle name="Standard 2 6 10 2" xfId="18398" xr:uid="{00000000-0005-0000-0000-0000B58F0000}"/>
    <cellStyle name="Standard 2 6 10 2 2" xfId="38093" xr:uid="{00000000-0005-0000-0000-0000B68F0000}"/>
    <cellStyle name="Standard 2 6 10 3" xfId="27272" xr:uid="{00000000-0005-0000-0000-0000B78F0000}"/>
    <cellStyle name="Standard 2 6 11" xfId="18399" xr:uid="{00000000-0005-0000-0000-0000B88F0000}"/>
    <cellStyle name="Standard 2 6 11 2" xfId="32693" xr:uid="{00000000-0005-0000-0000-0000B98F0000}"/>
    <cellStyle name="Standard 2 6 12" xfId="21871" xr:uid="{00000000-0005-0000-0000-0000BA8F0000}"/>
    <cellStyle name="Standard 2 6 2" xfId="18400" xr:uid="{00000000-0005-0000-0000-0000BB8F0000}"/>
    <cellStyle name="Standard 2 6 2 10" xfId="18401" xr:uid="{00000000-0005-0000-0000-0000BC8F0000}"/>
    <cellStyle name="Standard 2 6 2 10 2" xfId="33088" xr:uid="{00000000-0005-0000-0000-0000BD8F0000}"/>
    <cellStyle name="Standard 2 6 2 11" xfId="22266" xr:uid="{00000000-0005-0000-0000-0000BE8F0000}"/>
    <cellStyle name="Standard 2 6 2 2" xfId="18402" xr:uid="{00000000-0005-0000-0000-0000BF8F0000}"/>
    <cellStyle name="Standard 2 6 2 2 2" xfId="18403" xr:uid="{00000000-0005-0000-0000-0000C08F0000}"/>
    <cellStyle name="Standard 2 6 2 2 2 2" xfId="18404" xr:uid="{00000000-0005-0000-0000-0000C18F0000}"/>
    <cellStyle name="Standard 2 6 2 2 2 2 2" xfId="39166" xr:uid="{00000000-0005-0000-0000-0000C28F0000}"/>
    <cellStyle name="Standard 2 6 2 2 2 3" xfId="28345" xr:uid="{00000000-0005-0000-0000-0000C38F0000}"/>
    <cellStyle name="Standard 2 6 2 2 3" xfId="18405" xr:uid="{00000000-0005-0000-0000-0000C48F0000}"/>
    <cellStyle name="Standard 2 6 2 2 3 2" xfId="33766" xr:uid="{00000000-0005-0000-0000-0000C58F0000}"/>
    <cellStyle name="Standard 2 6 2 2 4" xfId="22944" xr:uid="{00000000-0005-0000-0000-0000C68F0000}"/>
    <cellStyle name="Standard 2 6 2 3" xfId="18406" xr:uid="{00000000-0005-0000-0000-0000C78F0000}"/>
    <cellStyle name="Standard 2 6 2 3 2" xfId="18407" xr:uid="{00000000-0005-0000-0000-0000C88F0000}"/>
    <cellStyle name="Standard 2 6 2 3 2 2" xfId="18408" xr:uid="{00000000-0005-0000-0000-0000C98F0000}"/>
    <cellStyle name="Standard 2 6 2 3 2 2 2" xfId="39824" xr:uid="{00000000-0005-0000-0000-0000CA8F0000}"/>
    <cellStyle name="Standard 2 6 2 3 2 3" xfId="29003" xr:uid="{00000000-0005-0000-0000-0000CB8F0000}"/>
    <cellStyle name="Standard 2 6 2 3 3" xfId="18409" xr:uid="{00000000-0005-0000-0000-0000CC8F0000}"/>
    <cellStyle name="Standard 2 6 2 3 3 2" xfId="34424" xr:uid="{00000000-0005-0000-0000-0000CD8F0000}"/>
    <cellStyle name="Standard 2 6 2 3 4" xfId="23602" xr:uid="{00000000-0005-0000-0000-0000CE8F0000}"/>
    <cellStyle name="Standard 2 6 2 4" xfId="18410" xr:uid="{00000000-0005-0000-0000-0000CF8F0000}"/>
    <cellStyle name="Standard 2 6 2 4 2" xfId="18411" xr:uid="{00000000-0005-0000-0000-0000D08F0000}"/>
    <cellStyle name="Standard 2 6 2 4 2 2" xfId="18412" xr:uid="{00000000-0005-0000-0000-0000D18F0000}"/>
    <cellStyle name="Standard 2 6 2 4 2 2 2" xfId="40498" xr:uid="{00000000-0005-0000-0000-0000D28F0000}"/>
    <cellStyle name="Standard 2 6 2 4 2 3" xfId="29677" xr:uid="{00000000-0005-0000-0000-0000D38F0000}"/>
    <cellStyle name="Standard 2 6 2 4 3" xfId="18413" xr:uid="{00000000-0005-0000-0000-0000D48F0000}"/>
    <cellStyle name="Standard 2 6 2 4 3 2" xfId="35098" xr:uid="{00000000-0005-0000-0000-0000D58F0000}"/>
    <cellStyle name="Standard 2 6 2 4 4" xfId="24276" xr:uid="{00000000-0005-0000-0000-0000D68F0000}"/>
    <cellStyle name="Standard 2 6 2 5" xfId="18414" xr:uid="{00000000-0005-0000-0000-0000D78F0000}"/>
    <cellStyle name="Standard 2 6 2 5 2" xfId="18415" xr:uid="{00000000-0005-0000-0000-0000D88F0000}"/>
    <cellStyle name="Standard 2 6 2 5 2 2" xfId="18416" xr:uid="{00000000-0005-0000-0000-0000D98F0000}"/>
    <cellStyle name="Standard 2 6 2 5 2 2 2" xfId="41172" xr:uid="{00000000-0005-0000-0000-0000DA8F0000}"/>
    <cellStyle name="Standard 2 6 2 5 2 3" xfId="30351" xr:uid="{00000000-0005-0000-0000-0000DB8F0000}"/>
    <cellStyle name="Standard 2 6 2 5 3" xfId="18417" xr:uid="{00000000-0005-0000-0000-0000DC8F0000}"/>
    <cellStyle name="Standard 2 6 2 5 3 2" xfId="35772" xr:uid="{00000000-0005-0000-0000-0000DD8F0000}"/>
    <cellStyle name="Standard 2 6 2 5 4" xfId="24950" xr:uid="{00000000-0005-0000-0000-0000DE8F0000}"/>
    <cellStyle name="Standard 2 6 2 6" xfId="18418" xr:uid="{00000000-0005-0000-0000-0000DF8F0000}"/>
    <cellStyle name="Standard 2 6 2 6 2" xfId="18419" xr:uid="{00000000-0005-0000-0000-0000E08F0000}"/>
    <cellStyle name="Standard 2 6 2 6 2 2" xfId="18420" xr:uid="{00000000-0005-0000-0000-0000E18F0000}"/>
    <cellStyle name="Standard 2 6 2 6 2 2 2" xfId="41846" xr:uid="{00000000-0005-0000-0000-0000E28F0000}"/>
    <cellStyle name="Standard 2 6 2 6 2 3" xfId="31025" xr:uid="{00000000-0005-0000-0000-0000E38F0000}"/>
    <cellStyle name="Standard 2 6 2 6 3" xfId="18421" xr:uid="{00000000-0005-0000-0000-0000E48F0000}"/>
    <cellStyle name="Standard 2 6 2 6 3 2" xfId="36446" xr:uid="{00000000-0005-0000-0000-0000E58F0000}"/>
    <cellStyle name="Standard 2 6 2 6 4" xfId="25624" xr:uid="{00000000-0005-0000-0000-0000E68F0000}"/>
    <cellStyle name="Standard 2 6 2 7" xfId="18422" xr:uid="{00000000-0005-0000-0000-0000E78F0000}"/>
    <cellStyle name="Standard 2 6 2 7 2" xfId="18423" xr:uid="{00000000-0005-0000-0000-0000E88F0000}"/>
    <cellStyle name="Standard 2 6 2 7 2 2" xfId="18424" xr:uid="{00000000-0005-0000-0000-0000E98F0000}"/>
    <cellStyle name="Standard 2 6 2 7 2 2 2" xfId="42520" xr:uid="{00000000-0005-0000-0000-0000EA8F0000}"/>
    <cellStyle name="Standard 2 6 2 7 2 3" xfId="31699" xr:uid="{00000000-0005-0000-0000-0000EB8F0000}"/>
    <cellStyle name="Standard 2 6 2 7 3" xfId="18425" xr:uid="{00000000-0005-0000-0000-0000EC8F0000}"/>
    <cellStyle name="Standard 2 6 2 7 3 2" xfId="37120" xr:uid="{00000000-0005-0000-0000-0000ED8F0000}"/>
    <cellStyle name="Standard 2 6 2 7 4" xfId="26298" xr:uid="{00000000-0005-0000-0000-0000EE8F0000}"/>
    <cellStyle name="Standard 2 6 2 8" xfId="18426" xr:uid="{00000000-0005-0000-0000-0000EF8F0000}"/>
    <cellStyle name="Standard 2 6 2 8 2" xfId="18427" xr:uid="{00000000-0005-0000-0000-0000F08F0000}"/>
    <cellStyle name="Standard 2 6 2 8 2 2" xfId="18428" xr:uid="{00000000-0005-0000-0000-0000F18F0000}"/>
    <cellStyle name="Standard 2 6 2 8 2 2 2" xfId="43213" xr:uid="{00000000-0005-0000-0000-0000F28F0000}"/>
    <cellStyle name="Standard 2 6 2 8 2 3" xfId="32392" xr:uid="{00000000-0005-0000-0000-0000F38F0000}"/>
    <cellStyle name="Standard 2 6 2 8 3" xfId="18429" xr:uid="{00000000-0005-0000-0000-0000F48F0000}"/>
    <cellStyle name="Standard 2 6 2 8 3 2" xfId="37812" xr:uid="{00000000-0005-0000-0000-0000F58F0000}"/>
    <cellStyle name="Standard 2 6 2 8 4" xfId="26991" xr:uid="{00000000-0005-0000-0000-0000F68F0000}"/>
    <cellStyle name="Standard 2 6 2 9" xfId="18430" xr:uid="{00000000-0005-0000-0000-0000F78F0000}"/>
    <cellStyle name="Standard 2 6 2 9 2" xfId="18431" xr:uid="{00000000-0005-0000-0000-0000F88F0000}"/>
    <cellStyle name="Standard 2 6 2 9 2 2" xfId="38488" xr:uid="{00000000-0005-0000-0000-0000F98F0000}"/>
    <cellStyle name="Standard 2 6 2 9 3" xfId="27667" xr:uid="{00000000-0005-0000-0000-0000FA8F0000}"/>
    <cellStyle name="Standard 2 6 3" xfId="18432" xr:uid="{00000000-0005-0000-0000-0000FB8F0000}"/>
    <cellStyle name="Standard 2 6 3 2" xfId="18433" xr:uid="{00000000-0005-0000-0000-0000FC8F0000}"/>
    <cellStyle name="Standard 2 6 3 2 2" xfId="18434" xr:uid="{00000000-0005-0000-0000-0000FD8F0000}"/>
    <cellStyle name="Standard 2 6 3 2 2 2" xfId="38771" xr:uid="{00000000-0005-0000-0000-0000FE8F0000}"/>
    <cellStyle name="Standard 2 6 3 2 3" xfId="27950" xr:uid="{00000000-0005-0000-0000-0000FF8F0000}"/>
    <cellStyle name="Standard 2 6 3 3" xfId="18435" xr:uid="{00000000-0005-0000-0000-000000900000}"/>
    <cellStyle name="Standard 2 6 3 3 2" xfId="33371" xr:uid="{00000000-0005-0000-0000-000001900000}"/>
    <cellStyle name="Standard 2 6 3 4" xfId="22549" xr:uid="{00000000-0005-0000-0000-000002900000}"/>
    <cellStyle name="Standard 2 6 4" xfId="18436" xr:uid="{00000000-0005-0000-0000-000003900000}"/>
    <cellStyle name="Standard 2 6 4 2" xfId="18437" xr:uid="{00000000-0005-0000-0000-000004900000}"/>
    <cellStyle name="Standard 2 6 4 2 2" xfId="18438" xr:uid="{00000000-0005-0000-0000-000005900000}"/>
    <cellStyle name="Standard 2 6 4 2 2 2" xfId="39429" xr:uid="{00000000-0005-0000-0000-000006900000}"/>
    <cellStyle name="Standard 2 6 4 2 3" xfId="28608" xr:uid="{00000000-0005-0000-0000-000007900000}"/>
    <cellStyle name="Standard 2 6 4 3" xfId="18439" xr:uid="{00000000-0005-0000-0000-000008900000}"/>
    <cellStyle name="Standard 2 6 4 3 2" xfId="34029" xr:uid="{00000000-0005-0000-0000-000009900000}"/>
    <cellStyle name="Standard 2 6 4 4" xfId="23207" xr:uid="{00000000-0005-0000-0000-00000A900000}"/>
    <cellStyle name="Standard 2 6 5" xfId="18440" xr:uid="{00000000-0005-0000-0000-00000B900000}"/>
    <cellStyle name="Standard 2 6 5 2" xfId="18441" xr:uid="{00000000-0005-0000-0000-00000C900000}"/>
    <cellStyle name="Standard 2 6 5 2 2" xfId="18442" xr:uid="{00000000-0005-0000-0000-00000D900000}"/>
    <cellStyle name="Standard 2 6 5 2 2 2" xfId="40103" xr:uid="{00000000-0005-0000-0000-00000E900000}"/>
    <cellStyle name="Standard 2 6 5 2 3" xfId="29282" xr:uid="{00000000-0005-0000-0000-00000F900000}"/>
    <cellStyle name="Standard 2 6 5 3" xfId="18443" xr:uid="{00000000-0005-0000-0000-000010900000}"/>
    <cellStyle name="Standard 2 6 5 3 2" xfId="34703" xr:uid="{00000000-0005-0000-0000-000011900000}"/>
    <cellStyle name="Standard 2 6 5 4" xfId="23881" xr:uid="{00000000-0005-0000-0000-000012900000}"/>
    <cellStyle name="Standard 2 6 6" xfId="18444" xr:uid="{00000000-0005-0000-0000-000013900000}"/>
    <cellStyle name="Standard 2 6 6 2" xfId="18445" xr:uid="{00000000-0005-0000-0000-000014900000}"/>
    <cellStyle name="Standard 2 6 6 2 2" xfId="18446" xr:uid="{00000000-0005-0000-0000-000015900000}"/>
    <cellStyle name="Standard 2 6 6 2 2 2" xfId="40777" xr:uid="{00000000-0005-0000-0000-000016900000}"/>
    <cellStyle name="Standard 2 6 6 2 3" xfId="29956" xr:uid="{00000000-0005-0000-0000-000017900000}"/>
    <cellStyle name="Standard 2 6 6 3" xfId="18447" xr:uid="{00000000-0005-0000-0000-000018900000}"/>
    <cellStyle name="Standard 2 6 6 3 2" xfId="35377" xr:uid="{00000000-0005-0000-0000-000019900000}"/>
    <cellStyle name="Standard 2 6 6 4" xfId="24555" xr:uid="{00000000-0005-0000-0000-00001A900000}"/>
    <cellStyle name="Standard 2 6 7" xfId="18448" xr:uid="{00000000-0005-0000-0000-00001B900000}"/>
    <cellStyle name="Standard 2 6 7 2" xfId="18449" xr:uid="{00000000-0005-0000-0000-00001C900000}"/>
    <cellStyle name="Standard 2 6 7 2 2" xfId="18450" xr:uid="{00000000-0005-0000-0000-00001D900000}"/>
    <cellStyle name="Standard 2 6 7 2 2 2" xfId="41451" xr:uid="{00000000-0005-0000-0000-00001E900000}"/>
    <cellStyle name="Standard 2 6 7 2 3" xfId="30630" xr:uid="{00000000-0005-0000-0000-00001F900000}"/>
    <cellStyle name="Standard 2 6 7 3" xfId="18451" xr:uid="{00000000-0005-0000-0000-000020900000}"/>
    <cellStyle name="Standard 2 6 7 3 2" xfId="36051" xr:uid="{00000000-0005-0000-0000-000021900000}"/>
    <cellStyle name="Standard 2 6 7 4" xfId="25229" xr:uid="{00000000-0005-0000-0000-000022900000}"/>
    <cellStyle name="Standard 2 6 8" xfId="18452" xr:uid="{00000000-0005-0000-0000-000023900000}"/>
    <cellStyle name="Standard 2 6 8 2" xfId="18453" xr:uid="{00000000-0005-0000-0000-000024900000}"/>
    <cellStyle name="Standard 2 6 8 2 2" xfId="18454" xr:uid="{00000000-0005-0000-0000-000025900000}"/>
    <cellStyle name="Standard 2 6 8 2 2 2" xfId="42125" xr:uid="{00000000-0005-0000-0000-000026900000}"/>
    <cellStyle name="Standard 2 6 8 2 3" xfId="31304" xr:uid="{00000000-0005-0000-0000-000027900000}"/>
    <cellStyle name="Standard 2 6 8 3" xfId="18455" xr:uid="{00000000-0005-0000-0000-000028900000}"/>
    <cellStyle name="Standard 2 6 8 3 2" xfId="36725" xr:uid="{00000000-0005-0000-0000-000029900000}"/>
    <cellStyle name="Standard 2 6 8 4" xfId="25903" xr:uid="{00000000-0005-0000-0000-00002A900000}"/>
    <cellStyle name="Standard 2 6 9" xfId="18456" xr:uid="{00000000-0005-0000-0000-00002B900000}"/>
    <cellStyle name="Standard 2 6 9 2" xfId="18457" xr:uid="{00000000-0005-0000-0000-00002C900000}"/>
    <cellStyle name="Standard 2 6 9 2 2" xfId="18458" xr:uid="{00000000-0005-0000-0000-00002D900000}"/>
    <cellStyle name="Standard 2 6 9 2 2 2" xfId="42818" xr:uid="{00000000-0005-0000-0000-00002E900000}"/>
    <cellStyle name="Standard 2 6 9 2 3" xfId="31997" xr:uid="{00000000-0005-0000-0000-00002F900000}"/>
    <cellStyle name="Standard 2 6 9 3" xfId="18459" xr:uid="{00000000-0005-0000-0000-000030900000}"/>
    <cellStyle name="Standard 2 6 9 3 2" xfId="37417" xr:uid="{00000000-0005-0000-0000-000031900000}"/>
    <cellStyle name="Standard 2 6 9 4" xfId="26596" xr:uid="{00000000-0005-0000-0000-000032900000}"/>
    <cellStyle name="Standard 2 7" xfId="18460" xr:uid="{00000000-0005-0000-0000-000033900000}"/>
    <cellStyle name="Standard 2 7 10" xfId="18461" xr:uid="{00000000-0005-0000-0000-000034900000}"/>
    <cellStyle name="Standard 2 7 10 2" xfId="32825" xr:uid="{00000000-0005-0000-0000-000035900000}"/>
    <cellStyle name="Standard 2 7 11" xfId="22003" xr:uid="{00000000-0005-0000-0000-000036900000}"/>
    <cellStyle name="Standard 2 7 2" xfId="18462" xr:uid="{00000000-0005-0000-0000-000037900000}"/>
    <cellStyle name="Standard 2 7 2 2" xfId="18463" xr:uid="{00000000-0005-0000-0000-000038900000}"/>
    <cellStyle name="Standard 2 7 2 2 2" xfId="18464" xr:uid="{00000000-0005-0000-0000-000039900000}"/>
    <cellStyle name="Standard 2 7 2 2 2 2" xfId="38903" xr:uid="{00000000-0005-0000-0000-00003A900000}"/>
    <cellStyle name="Standard 2 7 2 2 3" xfId="28082" xr:uid="{00000000-0005-0000-0000-00003B900000}"/>
    <cellStyle name="Standard 2 7 2 3" xfId="18465" xr:uid="{00000000-0005-0000-0000-00003C900000}"/>
    <cellStyle name="Standard 2 7 2 3 2" xfId="33503" xr:uid="{00000000-0005-0000-0000-00003D900000}"/>
    <cellStyle name="Standard 2 7 2 4" xfId="22681" xr:uid="{00000000-0005-0000-0000-00003E900000}"/>
    <cellStyle name="Standard 2 7 3" xfId="18466" xr:uid="{00000000-0005-0000-0000-00003F900000}"/>
    <cellStyle name="Standard 2 7 3 2" xfId="18467" xr:uid="{00000000-0005-0000-0000-000040900000}"/>
    <cellStyle name="Standard 2 7 3 2 2" xfId="18468" xr:uid="{00000000-0005-0000-0000-000041900000}"/>
    <cellStyle name="Standard 2 7 3 2 2 2" xfId="39561" xr:uid="{00000000-0005-0000-0000-000042900000}"/>
    <cellStyle name="Standard 2 7 3 2 3" xfId="28740" xr:uid="{00000000-0005-0000-0000-000043900000}"/>
    <cellStyle name="Standard 2 7 3 3" xfId="18469" xr:uid="{00000000-0005-0000-0000-000044900000}"/>
    <cellStyle name="Standard 2 7 3 3 2" xfId="34161" xr:uid="{00000000-0005-0000-0000-000045900000}"/>
    <cellStyle name="Standard 2 7 3 4" xfId="23339" xr:uid="{00000000-0005-0000-0000-000046900000}"/>
    <cellStyle name="Standard 2 7 4" xfId="18470" xr:uid="{00000000-0005-0000-0000-000047900000}"/>
    <cellStyle name="Standard 2 7 4 2" xfId="18471" xr:uid="{00000000-0005-0000-0000-000048900000}"/>
    <cellStyle name="Standard 2 7 4 2 2" xfId="18472" xr:uid="{00000000-0005-0000-0000-000049900000}"/>
    <cellStyle name="Standard 2 7 4 2 2 2" xfId="40235" xr:uid="{00000000-0005-0000-0000-00004A900000}"/>
    <cellStyle name="Standard 2 7 4 2 3" xfId="29414" xr:uid="{00000000-0005-0000-0000-00004B900000}"/>
    <cellStyle name="Standard 2 7 4 3" xfId="18473" xr:uid="{00000000-0005-0000-0000-00004C900000}"/>
    <cellStyle name="Standard 2 7 4 3 2" xfId="34835" xr:uid="{00000000-0005-0000-0000-00004D900000}"/>
    <cellStyle name="Standard 2 7 4 4" xfId="24013" xr:uid="{00000000-0005-0000-0000-00004E900000}"/>
    <cellStyle name="Standard 2 7 5" xfId="18474" xr:uid="{00000000-0005-0000-0000-00004F900000}"/>
    <cellStyle name="Standard 2 7 5 2" xfId="18475" xr:uid="{00000000-0005-0000-0000-000050900000}"/>
    <cellStyle name="Standard 2 7 5 2 2" xfId="18476" xr:uid="{00000000-0005-0000-0000-000051900000}"/>
    <cellStyle name="Standard 2 7 5 2 2 2" xfId="40909" xr:uid="{00000000-0005-0000-0000-000052900000}"/>
    <cellStyle name="Standard 2 7 5 2 3" xfId="30088" xr:uid="{00000000-0005-0000-0000-000053900000}"/>
    <cellStyle name="Standard 2 7 5 3" xfId="18477" xr:uid="{00000000-0005-0000-0000-000054900000}"/>
    <cellStyle name="Standard 2 7 5 3 2" xfId="35509" xr:uid="{00000000-0005-0000-0000-000055900000}"/>
    <cellStyle name="Standard 2 7 5 4" xfId="24687" xr:uid="{00000000-0005-0000-0000-000056900000}"/>
    <cellStyle name="Standard 2 7 6" xfId="18478" xr:uid="{00000000-0005-0000-0000-000057900000}"/>
    <cellStyle name="Standard 2 7 6 2" xfId="18479" xr:uid="{00000000-0005-0000-0000-000058900000}"/>
    <cellStyle name="Standard 2 7 6 2 2" xfId="18480" xr:uid="{00000000-0005-0000-0000-000059900000}"/>
    <cellStyle name="Standard 2 7 6 2 2 2" xfId="41583" xr:uid="{00000000-0005-0000-0000-00005A900000}"/>
    <cellStyle name="Standard 2 7 6 2 3" xfId="30762" xr:uid="{00000000-0005-0000-0000-00005B900000}"/>
    <cellStyle name="Standard 2 7 6 3" xfId="18481" xr:uid="{00000000-0005-0000-0000-00005C900000}"/>
    <cellStyle name="Standard 2 7 6 3 2" xfId="36183" xr:uid="{00000000-0005-0000-0000-00005D900000}"/>
    <cellStyle name="Standard 2 7 6 4" xfId="25361" xr:uid="{00000000-0005-0000-0000-00005E900000}"/>
    <cellStyle name="Standard 2 7 7" xfId="18482" xr:uid="{00000000-0005-0000-0000-00005F900000}"/>
    <cellStyle name="Standard 2 7 7 2" xfId="18483" xr:uid="{00000000-0005-0000-0000-000060900000}"/>
    <cellStyle name="Standard 2 7 7 2 2" xfId="18484" xr:uid="{00000000-0005-0000-0000-000061900000}"/>
    <cellStyle name="Standard 2 7 7 2 2 2" xfId="42257" xr:uid="{00000000-0005-0000-0000-000062900000}"/>
    <cellStyle name="Standard 2 7 7 2 3" xfId="31436" xr:uid="{00000000-0005-0000-0000-000063900000}"/>
    <cellStyle name="Standard 2 7 7 3" xfId="18485" xr:uid="{00000000-0005-0000-0000-000064900000}"/>
    <cellStyle name="Standard 2 7 7 3 2" xfId="36857" xr:uid="{00000000-0005-0000-0000-000065900000}"/>
    <cellStyle name="Standard 2 7 7 4" xfId="26035" xr:uid="{00000000-0005-0000-0000-000066900000}"/>
    <cellStyle name="Standard 2 7 8" xfId="18486" xr:uid="{00000000-0005-0000-0000-000067900000}"/>
    <cellStyle name="Standard 2 7 8 2" xfId="18487" xr:uid="{00000000-0005-0000-0000-000068900000}"/>
    <cellStyle name="Standard 2 7 8 2 2" xfId="18488" xr:uid="{00000000-0005-0000-0000-000069900000}"/>
    <cellStyle name="Standard 2 7 8 2 2 2" xfId="42950" xr:uid="{00000000-0005-0000-0000-00006A900000}"/>
    <cellStyle name="Standard 2 7 8 2 3" xfId="32129" xr:uid="{00000000-0005-0000-0000-00006B900000}"/>
    <cellStyle name="Standard 2 7 8 3" xfId="18489" xr:uid="{00000000-0005-0000-0000-00006C900000}"/>
    <cellStyle name="Standard 2 7 8 3 2" xfId="37549" xr:uid="{00000000-0005-0000-0000-00006D900000}"/>
    <cellStyle name="Standard 2 7 8 4" xfId="26728" xr:uid="{00000000-0005-0000-0000-00006E900000}"/>
    <cellStyle name="Standard 2 7 9" xfId="18490" xr:uid="{00000000-0005-0000-0000-00006F900000}"/>
    <cellStyle name="Standard 2 7 9 2" xfId="18491" xr:uid="{00000000-0005-0000-0000-000070900000}"/>
    <cellStyle name="Standard 2 7 9 2 2" xfId="38225" xr:uid="{00000000-0005-0000-0000-000071900000}"/>
    <cellStyle name="Standard 2 7 9 3" xfId="27404" xr:uid="{00000000-0005-0000-0000-000072900000}"/>
    <cellStyle name="Standard 2 8" xfId="18492" xr:uid="{00000000-0005-0000-0000-000073900000}"/>
    <cellStyle name="Standard 2 8 10" xfId="18493" xr:uid="{00000000-0005-0000-0000-000074900000}"/>
    <cellStyle name="Standard 2 8 10 2" xfId="32969" xr:uid="{00000000-0005-0000-0000-000075900000}"/>
    <cellStyle name="Standard 2 8 11" xfId="22147" xr:uid="{00000000-0005-0000-0000-000076900000}"/>
    <cellStyle name="Standard 2 8 2" xfId="18494" xr:uid="{00000000-0005-0000-0000-000077900000}"/>
    <cellStyle name="Standard 2 8 2 2" xfId="18495" xr:uid="{00000000-0005-0000-0000-000078900000}"/>
    <cellStyle name="Standard 2 8 2 2 2" xfId="18496" xr:uid="{00000000-0005-0000-0000-000079900000}"/>
    <cellStyle name="Standard 2 8 2 2 2 2" xfId="39047" xr:uid="{00000000-0005-0000-0000-00007A900000}"/>
    <cellStyle name="Standard 2 8 2 2 3" xfId="28226" xr:uid="{00000000-0005-0000-0000-00007B900000}"/>
    <cellStyle name="Standard 2 8 2 3" xfId="18497" xr:uid="{00000000-0005-0000-0000-00007C900000}"/>
    <cellStyle name="Standard 2 8 2 3 2" xfId="33647" xr:uid="{00000000-0005-0000-0000-00007D900000}"/>
    <cellStyle name="Standard 2 8 2 4" xfId="22825" xr:uid="{00000000-0005-0000-0000-00007E900000}"/>
    <cellStyle name="Standard 2 8 3" xfId="18498" xr:uid="{00000000-0005-0000-0000-00007F900000}"/>
    <cellStyle name="Standard 2 8 3 2" xfId="18499" xr:uid="{00000000-0005-0000-0000-000080900000}"/>
    <cellStyle name="Standard 2 8 3 2 2" xfId="18500" xr:uid="{00000000-0005-0000-0000-000081900000}"/>
    <cellStyle name="Standard 2 8 3 2 2 2" xfId="39705" xr:uid="{00000000-0005-0000-0000-000082900000}"/>
    <cellStyle name="Standard 2 8 3 2 3" xfId="28884" xr:uid="{00000000-0005-0000-0000-000083900000}"/>
    <cellStyle name="Standard 2 8 3 3" xfId="18501" xr:uid="{00000000-0005-0000-0000-000084900000}"/>
    <cellStyle name="Standard 2 8 3 3 2" xfId="34305" xr:uid="{00000000-0005-0000-0000-000085900000}"/>
    <cellStyle name="Standard 2 8 3 4" xfId="23483" xr:uid="{00000000-0005-0000-0000-000086900000}"/>
    <cellStyle name="Standard 2 8 4" xfId="18502" xr:uid="{00000000-0005-0000-0000-000087900000}"/>
    <cellStyle name="Standard 2 8 4 2" xfId="18503" xr:uid="{00000000-0005-0000-0000-000088900000}"/>
    <cellStyle name="Standard 2 8 4 2 2" xfId="18504" xr:uid="{00000000-0005-0000-0000-000089900000}"/>
    <cellStyle name="Standard 2 8 4 2 2 2" xfId="40379" xr:uid="{00000000-0005-0000-0000-00008A900000}"/>
    <cellStyle name="Standard 2 8 4 2 3" xfId="29558" xr:uid="{00000000-0005-0000-0000-00008B900000}"/>
    <cellStyle name="Standard 2 8 4 3" xfId="18505" xr:uid="{00000000-0005-0000-0000-00008C900000}"/>
    <cellStyle name="Standard 2 8 4 3 2" xfId="34979" xr:uid="{00000000-0005-0000-0000-00008D900000}"/>
    <cellStyle name="Standard 2 8 4 4" xfId="24157" xr:uid="{00000000-0005-0000-0000-00008E900000}"/>
    <cellStyle name="Standard 2 8 5" xfId="18506" xr:uid="{00000000-0005-0000-0000-00008F900000}"/>
    <cellStyle name="Standard 2 8 5 2" xfId="18507" xr:uid="{00000000-0005-0000-0000-000090900000}"/>
    <cellStyle name="Standard 2 8 5 2 2" xfId="18508" xr:uid="{00000000-0005-0000-0000-000091900000}"/>
    <cellStyle name="Standard 2 8 5 2 2 2" xfId="41053" xr:uid="{00000000-0005-0000-0000-000092900000}"/>
    <cellStyle name="Standard 2 8 5 2 3" xfId="30232" xr:uid="{00000000-0005-0000-0000-000093900000}"/>
    <cellStyle name="Standard 2 8 5 3" xfId="18509" xr:uid="{00000000-0005-0000-0000-000094900000}"/>
    <cellStyle name="Standard 2 8 5 3 2" xfId="35653" xr:uid="{00000000-0005-0000-0000-000095900000}"/>
    <cellStyle name="Standard 2 8 5 4" xfId="24831" xr:uid="{00000000-0005-0000-0000-000096900000}"/>
    <cellStyle name="Standard 2 8 6" xfId="18510" xr:uid="{00000000-0005-0000-0000-000097900000}"/>
    <cellStyle name="Standard 2 8 6 2" xfId="18511" xr:uid="{00000000-0005-0000-0000-000098900000}"/>
    <cellStyle name="Standard 2 8 6 2 2" xfId="18512" xr:uid="{00000000-0005-0000-0000-000099900000}"/>
    <cellStyle name="Standard 2 8 6 2 2 2" xfId="41727" xr:uid="{00000000-0005-0000-0000-00009A900000}"/>
    <cellStyle name="Standard 2 8 6 2 3" xfId="30906" xr:uid="{00000000-0005-0000-0000-00009B900000}"/>
    <cellStyle name="Standard 2 8 6 3" xfId="18513" xr:uid="{00000000-0005-0000-0000-00009C900000}"/>
    <cellStyle name="Standard 2 8 6 3 2" xfId="36327" xr:uid="{00000000-0005-0000-0000-00009D900000}"/>
    <cellStyle name="Standard 2 8 6 4" xfId="25505" xr:uid="{00000000-0005-0000-0000-00009E900000}"/>
    <cellStyle name="Standard 2 8 7" xfId="18514" xr:uid="{00000000-0005-0000-0000-00009F900000}"/>
    <cellStyle name="Standard 2 8 7 2" xfId="18515" xr:uid="{00000000-0005-0000-0000-0000A0900000}"/>
    <cellStyle name="Standard 2 8 7 2 2" xfId="18516" xr:uid="{00000000-0005-0000-0000-0000A1900000}"/>
    <cellStyle name="Standard 2 8 7 2 2 2" xfId="42401" xr:uid="{00000000-0005-0000-0000-0000A2900000}"/>
    <cellStyle name="Standard 2 8 7 2 3" xfId="31580" xr:uid="{00000000-0005-0000-0000-0000A3900000}"/>
    <cellStyle name="Standard 2 8 7 3" xfId="18517" xr:uid="{00000000-0005-0000-0000-0000A4900000}"/>
    <cellStyle name="Standard 2 8 7 3 2" xfId="37001" xr:uid="{00000000-0005-0000-0000-0000A5900000}"/>
    <cellStyle name="Standard 2 8 7 4" xfId="26179" xr:uid="{00000000-0005-0000-0000-0000A6900000}"/>
    <cellStyle name="Standard 2 8 8" xfId="18518" xr:uid="{00000000-0005-0000-0000-0000A7900000}"/>
    <cellStyle name="Standard 2 8 8 2" xfId="18519" xr:uid="{00000000-0005-0000-0000-0000A8900000}"/>
    <cellStyle name="Standard 2 8 8 2 2" xfId="18520" xr:uid="{00000000-0005-0000-0000-0000A9900000}"/>
    <cellStyle name="Standard 2 8 8 2 2 2" xfId="43094" xr:uid="{00000000-0005-0000-0000-0000AA900000}"/>
    <cellStyle name="Standard 2 8 8 2 3" xfId="32273" xr:uid="{00000000-0005-0000-0000-0000AB900000}"/>
    <cellStyle name="Standard 2 8 8 3" xfId="18521" xr:uid="{00000000-0005-0000-0000-0000AC900000}"/>
    <cellStyle name="Standard 2 8 8 3 2" xfId="37693" xr:uid="{00000000-0005-0000-0000-0000AD900000}"/>
    <cellStyle name="Standard 2 8 8 4" xfId="26872" xr:uid="{00000000-0005-0000-0000-0000AE900000}"/>
    <cellStyle name="Standard 2 8 9" xfId="18522" xr:uid="{00000000-0005-0000-0000-0000AF900000}"/>
    <cellStyle name="Standard 2 8 9 2" xfId="18523" xr:uid="{00000000-0005-0000-0000-0000B0900000}"/>
    <cellStyle name="Standard 2 8 9 2 2" xfId="38369" xr:uid="{00000000-0005-0000-0000-0000B1900000}"/>
    <cellStyle name="Standard 2 8 9 3" xfId="27548" xr:uid="{00000000-0005-0000-0000-0000B2900000}"/>
    <cellStyle name="Standard 2 9" xfId="18524" xr:uid="{00000000-0005-0000-0000-0000B3900000}"/>
    <cellStyle name="Standard 2 9 10" xfId="22399" xr:uid="{00000000-0005-0000-0000-0000B4900000}"/>
    <cellStyle name="Standard 2 9 2" xfId="18525" xr:uid="{00000000-0005-0000-0000-0000B5900000}"/>
    <cellStyle name="Standard 2 9 2 2" xfId="18526" xr:uid="{00000000-0005-0000-0000-0000B6900000}"/>
    <cellStyle name="Standard 2 9 2 2 2" xfId="18527" xr:uid="{00000000-0005-0000-0000-0000B7900000}"/>
    <cellStyle name="Standard 2 9 2 2 2 2" xfId="39957" xr:uid="{00000000-0005-0000-0000-0000B8900000}"/>
    <cellStyle name="Standard 2 9 2 2 3" xfId="29136" xr:uid="{00000000-0005-0000-0000-0000B9900000}"/>
    <cellStyle name="Standard 2 9 2 3" xfId="18528" xr:uid="{00000000-0005-0000-0000-0000BA900000}"/>
    <cellStyle name="Standard 2 9 2 3 2" xfId="34557" xr:uid="{00000000-0005-0000-0000-0000BB900000}"/>
    <cellStyle name="Standard 2 9 2 4" xfId="23735" xr:uid="{00000000-0005-0000-0000-0000BC900000}"/>
    <cellStyle name="Standard 2 9 3" xfId="18529" xr:uid="{00000000-0005-0000-0000-0000BD900000}"/>
    <cellStyle name="Standard 2 9 3 2" xfId="18530" xr:uid="{00000000-0005-0000-0000-0000BE900000}"/>
    <cellStyle name="Standard 2 9 3 2 2" xfId="18531" xr:uid="{00000000-0005-0000-0000-0000BF900000}"/>
    <cellStyle name="Standard 2 9 3 2 2 2" xfId="40631" xr:uid="{00000000-0005-0000-0000-0000C0900000}"/>
    <cellStyle name="Standard 2 9 3 2 3" xfId="29810" xr:uid="{00000000-0005-0000-0000-0000C1900000}"/>
    <cellStyle name="Standard 2 9 3 3" xfId="18532" xr:uid="{00000000-0005-0000-0000-0000C2900000}"/>
    <cellStyle name="Standard 2 9 3 3 2" xfId="35231" xr:uid="{00000000-0005-0000-0000-0000C3900000}"/>
    <cellStyle name="Standard 2 9 3 4" xfId="24409" xr:uid="{00000000-0005-0000-0000-0000C4900000}"/>
    <cellStyle name="Standard 2 9 4" xfId="18533" xr:uid="{00000000-0005-0000-0000-0000C5900000}"/>
    <cellStyle name="Standard 2 9 4 2" xfId="18534" xr:uid="{00000000-0005-0000-0000-0000C6900000}"/>
    <cellStyle name="Standard 2 9 4 2 2" xfId="18535" xr:uid="{00000000-0005-0000-0000-0000C7900000}"/>
    <cellStyle name="Standard 2 9 4 2 2 2" xfId="41305" xr:uid="{00000000-0005-0000-0000-0000C8900000}"/>
    <cellStyle name="Standard 2 9 4 2 3" xfId="30484" xr:uid="{00000000-0005-0000-0000-0000C9900000}"/>
    <cellStyle name="Standard 2 9 4 3" xfId="18536" xr:uid="{00000000-0005-0000-0000-0000CA900000}"/>
    <cellStyle name="Standard 2 9 4 3 2" xfId="35905" xr:uid="{00000000-0005-0000-0000-0000CB900000}"/>
    <cellStyle name="Standard 2 9 4 4" xfId="25083" xr:uid="{00000000-0005-0000-0000-0000CC900000}"/>
    <cellStyle name="Standard 2 9 5" xfId="18537" xr:uid="{00000000-0005-0000-0000-0000CD900000}"/>
    <cellStyle name="Standard 2 9 5 2" xfId="18538" xr:uid="{00000000-0005-0000-0000-0000CE900000}"/>
    <cellStyle name="Standard 2 9 5 2 2" xfId="18539" xr:uid="{00000000-0005-0000-0000-0000CF900000}"/>
    <cellStyle name="Standard 2 9 5 2 2 2" xfId="41979" xr:uid="{00000000-0005-0000-0000-0000D0900000}"/>
    <cellStyle name="Standard 2 9 5 2 3" xfId="31158" xr:uid="{00000000-0005-0000-0000-0000D1900000}"/>
    <cellStyle name="Standard 2 9 5 3" xfId="18540" xr:uid="{00000000-0005-0000-0000-0000D2900000}"/>
    <cellStyle name="Standard 2 9 5 3 2" xfId="36579" xr:uid="{00000000-0005-0000-0000-0000D3900000}"/>
    <cellStyle name="Standard 2 9 5 4" xfId="25757" xr:uid="{00000000-0005-0000-0000-0000D4900000}"/>
    <cellStyle name="Standard 2 9 6" xfId="18541" xr:uid="{00000000-0005-0000-0000-0000D5900000}"/>
    <cellStyle name="Standard 2 9 6 2" xfId="18542" xr:uid="{00000000-0005-0000-0000-0000D6900000}"/>
    <cellStyle name="Standard 2 9 6 2 2" xfId="18543" xr:uid="{00000000-0005-0000-0000-0000D7900000}"/>
    <cellStyle name="Standard 2 9 6 2 2 2" xfId="42653" xr:uid="{00000000-0005-0000-0000-0000D8900000}"/>
    <cellStyle name="Standard 2 9 6 2 3" xfId="31832" xr:uid="{00000000-0005-0000-0000-0000D9900000}"/>
    <cellStyle name="Standard 2 9 6 3" xfId="18544" xr:uid="{00000000-0005-0000-0000-0000DA900000}"/>
    <cellStyle name="Standard 2 9 6 3 2" xfId="37253" xr:uid="{00000000-0005-0000-0000-0000DB900000}"/>
    <cellStyle name="Standard 2 9 6 4" xfId="26431" xr:uid="{00000000-0005-0000-0000-0000DC900000}"/>
    <cellStyle name="Standard 2 9 7" xfId="18545" xr:uid="{00000000-0005-0000-0000-0000DD900000}"/>
    <cellStyle name="Standard 2 9 7 2" xfId="18546" xr:uid="{00000000-0005-0000-0000-0000DE900000}"/>
    <cellStyle name="Standard 2 9 7 2 2" xfId="18547" xr:uid="{00000000-0005-0000-0000-0000DF900000}"/>
    <cellStyle name="Standard 2 9 7 2 2 2" xfId="43346" xr:uid="{00000000-0005-0000-0000-0000E0900000}"/>
    <cellStyle name="Standard 2 9 7 2 3" xfId="32525" xr:uid="{00000000-0005-0000-0000-0000E1900000}"/>
    <cellStyle name="Standard 2 9 7 3" xfId="18548" xr:uid="{00000000-0005-0000-0000-0000E2900000}"/>
    <cellStyle name="Standard 2 9 7 3 2" xfId="37945" xr:uid="{00000000-0005-0000-0000-0000E3900000}"/>
    <cellStyle name="Standard 2 9 7 4" xfId="27124" xr:uid="{00000000-0005-0000-0000-0000E4900000}"/>
    <cellStyle name="Standard 2 9 8" xfId="18549" xr:uid="{00000000-0005-0000-0000-0000E5900000}"/>
    <cellStyle name="Standard 2 9 8 2" xfId="18550" xr:uid="{00000000-0005-0000-0000-0000E6900000}"/>
    <cellStyle name="Standard 2 9 8 2 2" xfId="38621" xr:uid="{00000000-0005-0000-0000-0000E7900000}"/>
    <cellStyle name="Standard 2 9 8 3" xfId="27800" xr:uid="{00000000-0005-0000-0000-0000E8900000}"/>
    <cellStyle name="Standard 2 9 9" xfId="18551" xr:uid="{00000000-0005-0000-0000-0000E9900000}"/>
    <cellStyle name="Standard 2 9 9 2" xfId="33221" xr:uid="{00000000-0005-0000-0000-0000EA900000}"/>
    <cellStyle name="Standard 20" xfId="18552" xr:uid="{00000000-0005-0000-0000-0000EB900000}"/>
    <cellStyle name="Standard 20 2" xfId="18553" xr:uid="{00000000-0005-0000-0000-0000EC900000}"/>
    <cellStyle name="Standard 20 2 2" xfId="18554" xr:uid="{00000000-0005-0000-0000-0000ED900000}"/>
    <cellStyle name="Standard 20 2 2 2" xfId="38639" xr:uid="{00000000-0005-0000-0000-0000EE900000}"/>
    <cellStyle name="Standard 20 2 3" xfId="27818" xr:uid="{00000000-0005-0000-0000-0000EF900000}"/>
    <cellStyle name="Standard 20 3" xfId="18555" xr:uid="{00000000-0005-0000-0000-0000F0900000}"/>
    <cellStyle name="Standard 20 3 2" xfId="33239" xr:uid="{00000000-0005-0000-0000-0000F1900000}"/>
    <cellStyle name="Standard 20 4" xfId="22417" xr:uid="{00000000-0005-0000-0000-0000F2900000}"/>
    <cellStyle name="Standard 21" xfId="18556" xr:uid="{00000000-0005-0000-0000-0000F3900000}"/>
    <cellStyle name="Standard 21 2" xfId="18557" xr:uid="{00000000-0005-0000-0000-0000F4900000}"/>
    <cellStyle name="Standard 21 2 2" xfId="18558" xr:uid="{00000000-0005-0000-0000-0000F5900000}"/>
    <cellStyle name="Standard 21 2 2 2" xfId="42668" xr:uid="{00000000-0005-0000-0000-0000F6900000}"/>
    <cellStyle name="Standard 21 2 3" xfId="31847" xr:uid="{00000000-0005-0000-0000-0000F7900000}"/>
    <cellStyle name="Standard 21 3" xfId="18559" xr:uid="{00000000-0005-0000-0000-0000F8900000}"/>
    <cellStyle name="Standard 21 3 2" xfId="37268" xr:uid="{00000000-0005-0000-0000-0000F9900000}"/>
    <cellStyle name="Standard 21 4" xfId="26446" xr:uid="{00000000-0005-0000-0000-0000FA900000}"/>
    <cellStyle name="Standard 22" xfId="18560" xr:uid="{00000000-0005-0000-0000-0000FB900000}"/>
    <cellStyle name="Standard 22 2" xfId="18561" xr:uid="{00000000-0005-0000-0000-0000FC900000}"/>
    <cellStyle name="Standard 22 2 2" xfId="18562" xr:uid="{00000000-0005-0000-0000-0000FD900000}"/>
    <cellStyle name="Standard 22 2 2 2" xfId="43361" xr:uid="{00000000-0005-0000-0000-0000FE900000}"/>
    <cellStyle name="Standard 22 2 3" xfId="32540" xr:uid="{00000000-0005-0000-0000-0000FF900000}"/>
    <cellStyle name="Standard 22 3" xfId="18563" xr:uid="{00000000-0005-0000-0000-000000910000}"/>
    <cellStyle name="Standard 22 3 2" xfId="37960" xr:uid="{00000000-0005-0000-0000-000001910000}"/>
    <cellStyle name="Standard 22 4" xfId="27139" xr:uid="{00000000-0005-0000-0000-000002910000}"/>
    <cellStyle name="Standard 23" xfId="18564" xr:uid="{00000000-0005-0000-0000-000003910000}"/>
    <cellStyle name="Standard 23 2" xfId="18565" xr:uid="{00000000-0005-0000-0000-000004910000}"/>
    <cellStyle name="Standard 23 2 2" xfId="43363" xr:uid="{00000000-0005-0000-0000-000005910000}"/>
    <cellStyle name="Standard 23 3" xfId="32542" xr:uid="{00000000-0005-0000-0000-000006910000}"/>
    <cellStyle name="Standard 24" xfId="18566" xr:uid="{00000000-0005-0000-0000-000007910000}"/>
    <cellStyle name="Standard 24 2" xfId="18567" xr:uid="{00000000-0005-0000-0000-000008910000}"/>
    <cellStyle name="Standard 24 2 2" xfId="18568" xr:uid="{00000000-0005-0000-0000-000009910000}"/>
    <cellStyle name="Standard 25" xfId="18569" xr:uid="{00000000-0005-0000-0000-00000A910000}"/>
    <cellStyle name="Standard 25 2" xfId="32558" xr:uid="{00000000-0005-0000-0000-00000B910000}"/>
    <cellStyle name="Standard 26" xfId="18570" xr:uid="{00000000-0005-0000-0000-00000C910000}"/>
    <cellStyle name="Standard 27" xfId="18571" xr:uid="{00000000-0005-0000-0000-00000D910000}"/>
    <cellStyle name="Standard 27 2" xfId="18572" xr:uid="{00000000-0005-0000-0000-00000E910000}"/>
    <cellStyle name="Standard 27 2 2" xfId="18573" xr:uid="{00000000-0005-0000-0000-00000F910000}"/>
    <cellStyle name="Standard 28" xfId="43378" xr:uid="{00000000-0005-0000-0000-000010910000}"/>
    <cellStyle name="Standard 29" xfId="43381" xr:uid="{00000000-0005-0000-0000-000011910000}"/>
    <cellStyle name="Standard 3" xfId="18574" xr:uid="{00000000-0005-0000-0000-000012910000}"/>
    <cellStyle name="Standard 3 10" xfId="18575" xr:uid="{00000000-0005-0000-0000-000013910000}"/>
    <cellStyle name="Standard 3 11" xfId="18576" xr:uid="{00000000-0005-0000-0000-000014910000}"/>
    <cellStyle name="Standard 3 11 2" xfId="18577" xr:uid="{00000000-0005-0000-0000-000015910000}"/>
    <cellStyle name="Standard 3 11 2 2" xfId="18578" xr:uid="{00000000-0005-0000-0000-000016910000}"/>
    <cellStyle name="Standard 3 11 2 2 2" xfId="39989" xr:uid="{00000000-0005-0000-0000-000017910000}"/>
    <cellStyle name="Standard 3 11 2 3" xfId="29168" xr:uid="{00000000-0005-0000-0000-000018910000}"/>
    <cellStyle name="Standard 3 11 3" xfId="18579" xr:uid="{00000000-0005-0000-0000-000019910000}"/>
    <cellStyle name="Standard 3 11 3 2" xfId="34589" xr:uid="{00000000-0005-0000-0000-00001A910000}"/>
    <cellStyle name="Standard 3 11 4" xfId="23767" xr:uid="{00000000-0005-0000-0000-00001B910000}"/>
    <cellStyle name="Standard 3 12" xfId="18580" xr:uid="{00000000-0005-0000-0000-00001C910000}"/>
    <cellStyle name="Standard 3 12 2" xfId="18581" xr:uid="{00000000-0005-0000-0000-00001D910000}"/>
    <cellStyle name="Standard 3 12 2 2" xfId="18582" xr:uid="{00000000-0005-0000-0000-00001E910000}"/>
    <cellStyle name="Standard 3 12 2 2 2" xfId="40660" xr:uid="{00000000-0005-0000-0000-00001F910000}"/>
    <cellStyle name="Standard 3 12 2 3" xfId="29839" xr:uid="{00000000-0005-0000-0000-000020910000}"/>
    <cellStyle name="Standard 3 12 3" xfId="18583" xr:uid="{00000000-0005-0000-0000-000021910000}"/>
    <cellStyle name="Standard 3 12 3 2" xfId="35260" xr:uid="{00000000-0005-0000-0000-000022910000}"/>
    <cellStyle name="Standard 3 12 4" xfId="24438" xr:uid="{00000000-0005-0000-0000-000023910000}"/>
    <cellStyle name="Standard 3 13" xfId="18584" xr:uid="{00000000-0005-0000-0000-000024910000}"/>
    <cellStyle name="Standard 3 13 2" xfId="18585" xr:uid="{00000000-0005-0000-0000-000025910000}"/>
    <cellStyle name="Standard 3 13 2 2" xfId="18586" xr:uid="{00000000-0005-0000-0000-000026910000}"/>
    <cellStyle name="Standard 3 13 2 2 2" xfId="41334" xr:uid="{00000000-0005-0000-0000-000027910000}"/>
    <cellStyle name="Standard 3 13 2 3" xfId="30513" xr:uid="{00000000-0005-0000-0000-000028910000}"/>
    <cellStyle name="Standard 3 13 3" xfId="18587" xr:uid="{00000000-0005-0000-0000-000029910000}"/>
    <cellStyle name="Standard 3 13 3 2" xfId="35934" xr:uid="{00000000-0005-0000-0000-00002A910000}"/>
    <cellStyle name="Standard 3 13 4" xfId="25112" xr:uid="{00000000-0005-0000-0000-00002B910000}"/>
    <cellStyle name="Standard 3 14" xfId="18588" xr:uid="{00000000-0005-0000-0000-00002C910000}"/>
    <cellStyle name="Standard 3 14 2" xfId="18589" xr:uid="{00000000-0005-0000-0000-00002D910000}"/>
    <cellStyle name="Standard 3 14 2 2" xfId="18590" xr:uid="{00000000-0005-0000-0000-00002E910000}"/>
    <cellStyle name="Standard 3 14 2 2 2" xfId="42008" xr:uid="{00000000-0005-0000-0000-00002F910000}"/>
    <cellStyle name="Standard 3 14 2 3" xfId="31187" xr:uid="{00000000-0005-0000-0000-000030910000}"/>
    <cellStyle name="Standard 3 14 3" xfId="18591" xr:uid="{00000000-0005-0000-0000-000031910000}"/>
    <cellStyle name="Standard 3 14 3 2" xfId="36608" xr:uid="{00000000-0005-0000-0000-000032910000}"/>
    <cellStyle name="Standard 3 14 4" xfId="25786" xr:uid="{00000000-0005-0000-0000-000033910000}"/>
    <cellStyle name="Standard 3 15" xfId="18592" xr:uid="{00000000-0005-0000-0000-000034910000}"/>
    <cellStyle name="Standard 3 15 2" xfId="18593" xr:uid="{00000000-0005-0000-0000-000035910000}"/>
    <cellStyle name="Standard 3 15 2 2" xfId="18594" xr:uid="{00000000-0005-0000-0000-000036910000}"/>
    <cellStyle name="Standard 3 15 2 2 2" xfId="42671" xr:uid="{00000000-0005-0000-0000-000037910000}"/>
    <cellStyle name="Standard 3 15 2 3" xfId="31850" xr:uid="{00000000-0005-0000-0000-000038910000}"/>
    <cellStyle name="Standard 3 15 3" xfId="18595" xr:uid="{00000000-0005-0000-0000-000039910000}"/>
    <cellStyle name="Standard 3 15 3 2" xfId="37271" xr:uid="{00000000-0005-0000-0000-00003A910000}"/>
    <cellStyle name="Standard 3 15 4" xfId="26449" xr:uid="{00000000-0005-0000-0000-00003B910000}"/>
    <cellStyle name="Standard 3 16" xfId="18596" xr:uid="{00000000-0005-0000-0000-00003C910000}"/>
    <cellStyle name="Standard 3 16 2" xfId="18597" xr:uid="{00000000-0005-0000-0000-00003D910000}"/>
    <cellStyle name="Standard 3 16 2 2" xfId="18598" xr:uid="{00000000-0005-0000-0000-00003E910000}"/>
    <cellStyle name="Standard 3 16 2 2 2" xfId="42701" xr:uid="{00000000-0005-0000-0000-00003F910000}"/>
    <cellStyle name="Standard 3 16 2 3" xfId="31880" xr:uid="{00000000-0005-0000-0000-000040910000}"/>
    <cellStyle name="Standard 3 16 3" xfId="18599" xr:uid="{00000000-0005-0000-0000-000041910000}"/>
    <cellStyle name="Standard 3 16 3 2" xfId="37300" xr:uid="{00000000-0005-0000-0000-000042910000}"/>
    <cellStyle name="Standard 3 16 4" xfId="26479" xr:uid="{00000000-0005-0000-0000-000043910000}"/>
    <cellStyle name="Standard 3 17" xfId="18600" xr:uid="{00000000-0005-0000-0000-000044910000}"/>
    <cellStyle name="Standard 3 17 2" xfId="18601" xr:uid="{00000000-0005-0000-0000-000045910000}"/>
    <cellStyle name="Standard 3 17 2 2" xfId="37976" xr:uid="{00000000-0005-0000-0000-000046910000}"/>
    <cellStyle name="Standard 3 17 3" xfId="27155" xr:uid="{00000000-0005-0000-0000-000047910000}"/>
    <cellStyle name="Standard 3 18" xfId="18602" xr:uid="{00000000-0005-0000-0000-000048910000}"/>
    <cellStyle name="Standard 3 18 2" xfId="32576" xr:uid="{00000000-0005-0000-0000-000049910000}"/>
    <cellStyle name="Standard 3 19" xfId="21754" xr:uid="{00000000-0005-0000-0000-00004A910000}"/>
    <cellStyle name="Standard 3 2" xfId="18603" xr:uid="{00000000-0005-0000-0000-00004B910000}"/>
    <cellStyle name="Standard 3 2 10" xfId="18604" xr:uid="{00000000-0005-0000-0000-00004C910000}"/>
    <cellStyle name="Standard 3 2 10 2" xfId="18605" xr:uid="{00000000-0005-0000-0000-00004D910000}"/>
    <cellStyle name="Standard 3 2 10 2 2" xfId="18606" xr:uid="{00000000-0005-0000-0000-00004E910000}"/>
    <cellStyle name="Standard 3 2 10 2 2 2" xfId="40693" xr:uid="{00000000-0005-0000-0000-00004F910000}"/>
    <cellStyle name="Standard 3 2 10 2 3" xfId="29872" xr:uid="{00000000-0005-0000-0000-000050910000}"/>
    <cellStyle name="Standard 3 2 10 3" xfId="18607" xr:uid="{00000000-0005-0000-0000-000051910000}"/>
    <cellStyle name="Standard 3 2 10 3 2" xfId="35293" xr:uid="{00000000-0005-0000-0000-000052910000}"/>
    <cellStyle name="Standard 3 2 10 4" xfId="24471" xr:uid="{00000000-0005-0000-0000-000053910000}"/>
    <cellStyle name="Standard 3 2 11" xfId="18608" xr:uid="{00000000-0005-0000-0000-000054910000}"/>
    <cellStyle name="Standard 3 2 11 2" xfId="18609" xr:uid="{00000000-0005-0000-0000-000055910000}"/>
    <cellStyle name="Standard 3 2 11 2 2" xfId="18610" xr:uid="{00000000-0005-0000-0000-000056910000}"/>
    <cellStyle name="Standard 3 2 11 2 2 2" xfId="41367" xr:uid="{00000000-0005-0000-0000-000057910000}"/>
    <cellStyle name="Standard 3 2 11 2 3" xfId="30546" xr:uid="{00000000-0005-0000-0000-000058910000}"/>
    <cellStyle name="Standard 3 2 11 3" xfId="18611" xr:uid="{00000000-0005-0000-0000-000059910000}"/>
    <cellStyle name="Standard 3 2 11 3 2" xfId="35967" xr:uid="{00000000-0005-0000-0000-00005A910000}"/>
    <cellStyle name="Standard 3 2 11 4" xfId="25145" xr:uid="{00000000-0005-0000-0000-00005B910000}"/>
    <cellStyle name="Standard 3 2 12" xfId="18612" xr:uid="{00000000-0005-0000-0000-00005C910000}"/>
    <cellStyle name="Standard 3 2 12 2" xfId="18613" xr:uid="{00000000-0005-0000-0000-00005D910000}"/>
    <cellStyle name="Standard 3 2 12 2 2" xfId="18614" xr:uid="{00000000-0005-0000-0000-00005E910000}"/>
    <cellStyle name="Standard 3 2 12 2 2 2" xfId="42041" xr:uid="{00000000-0005-0000-0000-00005F910000}"/>
    <cellStyle name="Standard 3 2 12 2 3" xfId="31220" xr:uid="{00000000-0005-0000-0000-000060910000}"/>
    <cellStyle name="Standard 3 2 12 3" xfId="18615" xr:uid="{00000000-0005-0000-0000-000061910000}"/>
    <cellStyle name="Standard 3 2 12 3 2" xfId="36641" xr:uid="{00000000-0005-0000-0000-000062910000}"/>
    <cellStyle name="Standard 3 2 12 4" xfId="25819" xr:uid="{00000000-0005-0000-0000-000063910000}"/>
    <cellStyle name="Standard 3 2 13" xfId="18616" xr:uid="{00000000-0005-0000-0000-000064910000}"/>
    <cellStyle name="Standard 3 2 13 2" xfId="18617" xr:uid="{00000000-0005-0000-0000-000065910000}"/>
    <cellStyle name="Standard 3 2 13 2 2" xfId="18618" xr:uid="{00000000-0005-0000-0000-000066910000}"/>
    <cellStyle name="Standard 3 2 13 2 2 2" xfId="42734" xr:uid="{00000000-0005-0000-0000-000067910000}"/>
    <cellStyle name="Standard 3 2 13 2 3" xfId="31913" xr:uid="{00000000-0005-0000-0000-000068910000}"/>
    <cellStyle name="Standard 3 2 13 3" xfId="18619" xr:uid="{00000000-0005-0000-0000-000069910000}"/>
    <cellStyle name="Standard 3 2 13 3 2" xfId="37333" xr:uid="{00000000-0005-0000-0000-00006A910000}"/>
    <cellStyle name="Standard 3 2 13 4" xfId="26512" xr:uid="{00000000-0005-0000-0000-00006B910000}"/>
    <cellStyle name="Standard 3 2 14" xfId="18620" xr:uid="{00000000-0005-0000-0000-00006C910000}"/>
    <cellStyle name="Standard 3 2 14 2" xfId="18621" xr:uid="{00000000-0005-0000-0000-00006D910000}"/>
    <cellStyle name="Standard 3 2 14 2 2" xfId="38009" xr:uid="{00000000-0005-0000-0000-00006E910000}"/>
    <cellStyle name="Standard 3 2 14 3" xfId="27188" xr:uid="{00000000-0005-0000-0000-00006F910000}"/>
    <cellStyle name="Standard 3 2 15" xfId="18622" xr:uid="{00000000-0005-0000-0000-000070910000}"/>
    <cellStyle name="Standard 3 2 15 2" xfId="32609" xr:uid="{00000000-0005-0000-0000-000071910000}"/>
    <cellStyle name="Standard 3 2 16" xfId="21787" xr:uid="{00000000-0005-0000-0000-000072910000}"/>
    <cellStyle name="Standard 3 2 2" xfId="18623" xr:uid="{00000000-0005-0000-0000-000073910000}"/>
    <cellStyle name="Standard 3 2 2 10" xfId="18624" xr:uid="{00000000-0005-0000-0000-000074910000}"/>
    <cellStyle name="Standard 3 2 2 10 2" xfId="18625" xr:uid="{00000000-0005-0000-0000-000075910000}"/>
    <cellStyle name="Standard 3 2 2 10 2 2" xfId="18626" xr:uid="{00000000-0005-0000-0000-000076910000}"/>
    <cellStyle name="Standard 3 2 2 10 2 2 2" xfId="42106" xr:uid="{00000000-0005-0000-0000-000077910000}"/>
    <cellStyle name="Standard 3 2 2 10 2 3" xfId="31285" xr:uid="{00000000-0005-0000-0000-000078910000}"/>
    <cellStyle name="Standard 3 2 2 10 3" xfId="18627" xr:uid="{00000000-0005-0000-0000-000079910000}"/>
    <cellStyle name="Standard 3 2 2 10 3 2" xfId="36706" xr:uid="{00000000-0005-0000-0000-00007A910000}"/>
    <cellStyle name="Standard 3 2 2 10 4" xfId="25884" xr:uid="{00000000-0005-0000-0000-00007B910000}"/>
    <cellStyle name="Standard 3 2 2 11" xfId="18628" xr:uid="{00000000-0005-0000-0000-00007C910000}"/>
    <cellStyle name="Standard 3 2 2 11 2" xfId="18629" xr:uid="{00000000-0005-0000-0000-00007D910000}"/>
    <cellStyle name="Standard 3 2 2 11 2 2" xfId="18630" xr:uid="{00000000-0005-0000-0000-00007E910000}"/>
    <cellStyle name="Standard 3 2 2 11 2 2 2" xfId="42799" xr:uid="{00000000-0005-0000-0000-00007F910000}"/>
    <cellStyle name="Standard 3 2 2 11 2 3" xfId="31978" xr:uid="{00000000-0005-0000-0000-000080910000}"/>
    <cellStyle name="Standard 3 2 2 11 3" xfId="18631" xr:uid="{00000000-0005-0000-0000-000081910000}"/>
    <cellStyle name="Standard 3 2 2 11 3 2" xfId="37398" xr:uid="{00000000-0005-0000-0000-000082910000}"/>
    <cellStyle name="Standard 3 2 2 11 4" xfId="26577" xr:uid="{00000000-0005-0000-0000-000083910000}"/>
    <cellStyle name="Standard 3 2 2 12" xfId="18632" xr:uid="{00000000-0005-0000-0000-000084910000}"/>
    <cellStyle name="Standard 3 2 2 12 2" xfId="18633" xr:uid="{00000000-0005-0000-0000-000085910000}"/>
    <cellStyle name="Standard 3 2 2 12 2 2" xfId="38074" xr:uid="{00000000-0005-0000-0000-000086910000}"/>
    <cellStyle name="Standard 3 2 2 12 3" xfId="27253" xr:uid="{00000000-0005-0000-0000-000087910000}"/>
    <cellStyle name="Standard 3 2 2 13" xfId="18634" xr:uid="{00000000-0005-0000-0000-000088910000}"/>
    <cellStyle name="Standard 3 2 2 13 2" xfId="32674" xr:uid="{00000000-0005-0000-0000-000089910000}"/>
    <cellStyle name="Standard 3 2 2 14" xfId="21852" xr:uid="{00000000-0005-0000-0000-00008A910000}"/>
    <cellStyle name="Standard 3 2 2 2" xfId="18635" xr:uid="{00000000-0005-0000-0000-00008B910000}"/>
    <cellStyle name="Standard 3 2 2 2 10" xfId="18636" xr:uid="{00000000-0005-0000-0000-00008C910000}"/>
    <cellStyle name="Standard 3 2 2 2 10 2" xfId="18637" xr:uid="{00000000-0005-0000-0000-00008D910000}"/>
    <cellStyle name="Standard 3 2 2 2 10 2 2" xfId="38206" xr:uid="{00000000-0005-0000-0000-00008E910000}"/>
    <cellStyle name="Standard 3 2 2 2 10 3" xfId="27385" xr:uid="{00000000-0005-0000-0000-00008F910000}"/>
    <cellStyle name="Standard 3 2 2 2 11" xfId="18638" xr:uid="{00000000-0005-0000-0000-000090910000}"/>
    <cellStyle name="Standard 3 2 2 2 11 2" xfId="32806" xr:uid="{00000000-0005-0000-0000-000091910000}"/>
    <cellStyle name="Standard 3 2 2 2 12" xfId="21984" xr:uid="{00000000-0005-0000-0000-000092910000}"/>
    <cellStyle name="Standard 3 2 2 2 2" xfId="18639" xr:uid="{00000000-0005-0000-0000-000093910000}"/>
    <cellStyle name="Standard 3 2 2 2 2 10" xfId="18640" xr:uid="{00000000-0005-0000-0000-000094910000}"/>
    <cellStyle name="Standard 3 2 2 2 2 10 2" xfId="33201" xr:uid="{00000000-0005-0000-0000-000095910000}"/>
    <cellStyle name="Standard 3 2 2 2 2 11" xfId="22379" xr:uid="{00000000-0005-0000-0000-000096910000}"/>
    <cellStyle name="Standard 3 2 2 2 2 2" xfId="18641" xr:uid="{00000000-0005-0000-0000-000097910000}"/>
    <cellStyle name="Standard 3 2 2 2 2 2 2" xfId="18642" xr:uid="{00000000-0005-0000-0000-000098910000}"/>
    <cellStyle name="Standard 3 2 2 2 2 2 2 2" xfId="18643" xr:uid="{00000000-0005-0000-0000-000099910000}"/>
    <cellStyle name="Standard 3 2 2 2 2 2 2 2 2" xfId="39279" xr:uid="{00000000-0005-0000-0000-00009A910000}"/>
    <cellStyle name="Standard 3 2 2 2 2 2 2 3" xfId="28458" xr:uid="{00000000-0005-0000-0000-00009B910000}"/>
    <cellStyle name="Standard 3 2 2 2 2 2 3" xfId="18644" xr:uid="{00000000-0005-0000-0000-00009C910000}"/>
    <cellStyle name="Standard 3 2 2 2 2 2 3 2" xfId="33879" xr:uid="{00000000-0005-0000-0000-00009D910000}"/>
    <cellStyle name="Standard 3 2 2 2 2 2 4" xfId="23057" xr:uid="{00000000-0005-0000-0000-00009E910000}"/>
    <cellStyle name="Standard 3 2 2 2 2 3" xfId="18645" xr:uid="{00000000-0005-0000-0000-00009F910000}"/>
    <cellStyle name="Standard 3 2 2 2 2 3 2" xfId="18646" xr:uid="{00000000-0005-0000-0000-0000A0910000}"/>
    <cellStyle name="Standard 3 2 2 2 2 3 2 2" xfId="18647" xr:uid="{00000000-0005-0000-0000-0000A1910000}"/>
    <cellStyle name="Standard 3 2 2 2 2 3 2 2 2" xfId="39937" xr:uid="{00000000-0005-0000-0000-0000A2910000}"/>
    <cellStyle name="Standard 3 2 2 2 2 3 2 3" xfId="29116" xr:uid="{00000000-0005-0000-0000-0000A3910000}"/>
    <cellStyle name="Standard 3 2 2 2 2 3 3" xfId="18648" xr:uid="{00000000-0005-0000-0000-0000A4910000}"/>
    <cellStyle name="Standard 3 2 2 2 2 3 3 2" xfId="34537" xr:uid="{00000000-0005-0000-0000-0000A5910000}"/>
    <cellStyle name="Standard 3 2 2 2 2 3 4" xfId="23715" xr:uid="{00000000-0005-0000-0000-0000A6910000}"/>
    <cellStyle name="Standard 3 2 2 2 2 4" xfId="18649" xr:uid="{00000000-0005-0000-0000-0000A7910000}"/>
    <cellStyle name="Standard 3 2 2 2 2 4 2" xfId="18650" xr:uid="{00000000-0005-0000-0000-0000A8910000}"/>
    <cellStyle name="Standard 3 2 2 2 2 4 2 2" xfId="18651" xr:uid="{00000000-0005-0000-0000-0000A9910000}"/>
    <cellStyle name="Standard 3 2 2 2 2 4 2 2 2" xfId="40611" xr:uid="{00000000-0005-0000-0000-0000AA910000}"/>
    <cellStyle name="Standard 3 2 2 2 2 4 2 3" xfId="29790" xr:uid="{00000000-0005-0000-0000-0000AB910000}"/>
    <cellStyle name="Standard 3 2 2 2 2 4 3" xfId="18652" xr:uid="{00000000-0005-0000-0000-0000AC910000}"/>
    <cellStyle name="Standard 3 2 2 2 2 4 3 2" xfId="35211" xr:uid="{00000000-0005-0000-0000-0000AD910000}"/>
    <cellStyle name="Standard 3 2 2 2 2 4 4" xfId="24389" xr:uid="{00000000-0005-0000-0000-0000AE910000}"/>
    <cellStyle name="Standard 3 2 2 2 2 5" xfId="18653" xr:uid="{00000000-0005-0000-0000-0000AF910000}"/>
    <cellStyle name="Standard 3 2 2 2 2 5 2" xfId="18654" xr:uid="{00000000-0005-0000-0000-0000B0910000}"/>
    <cellStyle name="Standard 3 2 2 2 2 5 2 2" xfId="18655" xr:uid="{00000000-0005-0000-0000-0000B1910000}"/>
    <cellStyle name="Standard 3 2 2 2 2 5 2 2 2" xfId="41285" xr:uid="{00000000-0005-0000-0000-0000B2910000}"/>
    <cellStyle name="Standard 3 2 2 2 2 5 2 3" xfId="30464" xr:uid="{00000000-0005-0000-0000-0000B3910000}"/>
    <cellStyle name="Standard 3 2 2 2 2 5 3" xfId="18656" xr:uid="{00000000-0005-0000-0000-0000B4910000}"/>
    <cellStyle name="Standard 3 2 2 2 2 5 3 2" xfId="35885" xr:uid="{00000000-0005-0000-0000-0000B5910000}"/>
    <cellStyle name="Standard 3 2 2 2 2 5 4" xfId="25063" xr:uid="{00000000-0005-0000-0000-0000B6910000}"/>
    <cellStyle name="Standard 3 2 2 2 2 6" xfId="18657" xr:uid="{00000000-0005-0000-0000-0000B7910000}"/>
    <cellStyle name="Standard 3 2 2 2 2 6 2" xfId="18658" xr:uid="{00000000-0005-0000-0000-0000B8910000}"/>
    <cellStyle name="Standard 3 2 2 2 2 6 2 2" xfId="18659" xr:uid="{00000000-0005-0000-0000-0000B9910000}"/>
    <cellStyle name="Standard 3 2 2 2 2 6 2 2 2" xfId="41959" xr:uid="{00000000-0005-0000-0000-0000BA910000}"/>
    <cellStyle name="Standard 3 2 2 2 2 6 2 3" xfId="31138" xr:uid="{00000000-0005-0000-0000-0000BB910000}"/>
    <cellStyle name="Standard 3 2 2 2 2 6 3" xfId="18660" xr:uid="{00000000-0005-0000-0000-0000BC910000}"/>
    <cellStyle name="Standard 3 2 2 2 2 6 3 2" xfId="36559" xr:uid="{00000000-0005-0000-0000-0000BD910000}"/>
    <cellStyle name="Standard 3 2 2 2 2 6 4" xfId="25737" xr:uid="{00000000-0005-0000-0000-0000BE910000}"/>
    <cellStyle name="Standard 3 2 2 2 2 7" xfId="18661" xr:uid="{00000000-0005-0000-0000-0000BF910000}"/>
    <cellStyle name="Standard 3 2 2 2 2 7 2" xfId="18662" xr:uid="{00000000-0005-0000-0000-0000C0910000}"/>
    <cellStyle name="Standard 3 2 2 2 2 7 2 2" xfId="18663" xr:uid="{00000000-0005-0000-0000-0000C1910000}"/>
    <cellStyle name="Standard 3 2 2 2 2 7 2 2 2" xfId="42633" xr:uid="{00000000-0005-0000-0000-0000C2910000}"/>
    <cellStyle name="Standard 3 2 2 2 2 7 2 3" xfId="31812" xr:uid="{00000000-0005-0000-0000-0000C3910000}"/>
    <cellStyle name="Standard 3 2 2 2 2 7 3" xfId="18664" xr:uid="{00000000-0005-0000-0000-0000C4910000}"/>
    <cellStyle name="Standard 3 2 2 2 2 7 3 2" xfId="37233" xr:uid="{00000000-0005-0000-0000-0000C5910000}"/>
    <cellStyle name="Standard 3 2 2 2 2 7 4" xfId="26411" xr:uid="{00000000-0005-0000-0000-0000C6910000}"/>
    <cellStyle name="Standard 3 2 2 2 2 8" xfId="18665" xr:uid="{00000000-0005-0000-0000-0000C7910000}"/>
    <cellStyle name="Standard 3 2 2 2 2 8 2" xfId="18666" xr:uid="{00000000-0005-0000-0000-0000C8910000}"/>
    <cellStyle name="Standard 3 2 2 2 2 8 2 2" xfId="18667" xr:uid="{00000000-0005-0000-0000-0000C9910000}"/>
    <cellStyle name="Standard 3 2 2 2 2 8 2 2 2" xfId="43326" xr:uid="{00000000-0005-0000-0000-0000CA910000}"/>
    <cellStyle name="Standard 3 2 2 2 2 8 2 3" xfId="32505" xr:uid="{00000000-0005-0000-0000-0000CB910000}"/>
    <cellStyle name="Standard 3 2 2 2 2 8 3" xfId="18668" xr:uid="{00000000-0005-0000-0000-0000CC910000}"/>
    <cellStyle name="Standard 3 2 2 2 2 8 3 2" xfId="37925" xr:uid="{00000000-0005-0000-0000-0000CD910000}"/>
    <cellStyle name="Standard 3 2 2 2 2 8 4" xfId="27104" xr:uid="{00000000-0005-0000-0000-0000CE910000}"/>
    <cellStyle name="Standard 3 2 2 2 2 9" xfId="18669" xr:uid="{00000000-0005-0000-0000-0000CF910000}"/>
    <cellStyle name="Standard 3 2 2 2 2 9 2" xfId="18670" xr:uid="{00000000-0005-0000-0000-0000D0910000}"/>
    <cellStyle name="Standard 3 2 2 2 2 9 2 2" xfId="38601" xr:uid="{00000000-0005-0000-0000-0000D1910000}"/>
    <cellStyle name="Standard 3 2 2 2 2 9 3" xfId="27780" xr:uid="{00000000-0005-0000-0000-0000D2910000}"/>
    <cellStyle name="Standard 3 2 2 2 3" xfId="18671" xr:uid="{00000000-0005-0000-0000-0000D3910000}"/>
    <cellStyle name="Standard 3 2 2 2 3 2" xfId="18672" xr:uid="{00000000-0005-0000-0000-0000D4910000}"/>
    <cellStyle name="Standard 3 2 2 2 3 2 2" xfId="18673" xr:uid="{00000000-0005-0000-0000-0000D5910000}"/>
    <cellStyle name="Standard 3 2 2 2 3 2 2 2" xfId="38884" xr:uid="{00000000-0005-0000-0000-0000D6910000}"/>
    <cellStyle name="Standard 3 2 2 2 3 2 3" xfId="28063" xr:uid="{00000000-0005-0000-0000-0000D7910000}"/>
    <cellStyle name="Standard 3 2 2 2 3 3" xfId="18674" xr:uid="{00000000-0005-0000-0000-0000D8910000}"/>
    <cellStyle name="Standard 3 2 2 2 3 3 2" xfId="33484" xr:uid="{00000000-0005-0000-0000-0000D9910000}"/>
    <cellStyle name="Standard 3 2 2 2 3 4" xfId="22662" xr:uid="{00000000-0005-0000-0000-0000DA910000}"/>
    <cellStyle name="Standard 3 2 2 2 4" xfId="18675" xr:uid="{00000000-0005-0000-0000-0000DB910000}"/>
    <cellStyle name="Standard 3 2 2 2 4 2" xfId="18676" xr:uid="{00000000-0005-0000-0000-0000DC910000}"/>
    <cellStyle name="Standard 3 2 2 2 4 2 2" xfId="18677" xr:uid="{00000000-0005-0000-0000-0000DD910000}"/>
    <cellStyle name="Standard 3 2 2 2 4 2 2 2" xfId="39542" xr:uid="{00000000-0005-0000-0000-0000DE910000}"/>
    <cellStyle name="Standard 3 2 2 2 4 2 3" xfId="28721" xr:uid="{00000000-0005-0000-0000-0000DF910000}"/>
    <cellStyle name="Standard 3 2 2 2 4 3" xfId="18678" xr:uid="{00000000-0005-0000-0000-0000E0910000}"/>
    <cellStyle name="Standard 3 2 2 2 4 3 2" xfId="34142" xr:uid="{00000000-0005-0000-0000-0000E1910000}"/>
    <cellStyle name="Standard 3 2 2 2 4 4" xfId="23320" xr:uid="{00000000-0005-0000-0000-0000E2910000}"/>
    <cellStyle name="Standard 3 2 2 2 5" xfId="18679" xr:uid="{00000000-0005-0000-0000-0000E3910000}"/>
    <cellStyle name="Standard 3 2 2 2 5 2" xfId="18680" xr:uid="{00000000-0005-0000-0000-0000E4910000}"/>
    <cellStyle name="Standard 3 2 2 2 5 2 2" xfId="18681" xr:uid="{00000000-0005-0000-0000-0000E5910000}"/>
    <cellStyle name="Standard 3 2 2 2 5 2 2 2" xfId="40216" xr:uid="{00000000-0005-0000-0000-0000E6910000}"/>
    <cellStyle name="Standard 3 2 2 2 5 2 3" xfId="29395" xr:uid="{00000000-0005-0000-0000-0000E7910000}"/>
    <cellStyle name="Standard 3 2 2 2 5 3" xfId="18682" xr:uid="{00000000-0005-0000-0000-0000E8910000}"/>
    <cellStyle name="Standard 3 2 2 2 5 3 2" xfId="34816" xr:uid="{00000000-0005-0000-0000-0000E9910000}"/>
    <cellStyle name="Standard 3 2 2 2 5 4" xfId="23994" xr:uid="{00000000-0005-0000-0000-0000EA910000}"/>
    <cellStyle name="Standard 3 2 2 2 6" xfId="18683" xr:uid="{00000000-0005-0000-0000-0000EB910000}"/>
    <cellStyle name="Standard 3 2 2 2 6 2" xfId="18684" xr:uid="{00000000-0005-0000-0000-0000EC910000}"/>
    <cellStyle name="Standard 3 2 2 2 6 2 2" xfId="18685" xr:uid="{00000000-0005-0000-0000-0000ED910000}"/>
    <cellStyle name="Standard 3 2 2 2 6 2 2 2" xfId="40890" xr:uid="{00000000-0005-0000-0000-0000EE910000}"/>
    <cellStyle name="Standard 3 2 2 2 6 2 3" xfId="30069" xr:uid="{00000000-0005-0000-0000-0000EF910000}"/>
    <cellStyle name="Standard 3 2 2 2 6 3" xfId="18686" xr:uid="{00000000-0005-0000-0000-0000F0910000}"/>
    <cellStyle name="Standard 3 2 2 2 6 3 2" xfId="35490" xr:uid="{00000000-0005-0000-0000-0000F1910000}"/>
    <cellStyle name="Standard 3 2 2 2 6 4" xfId="24668" xr:uid="{00000000-0005-0000-0000-0000F2910000}"/>
    <cellStyle name="Standard 3 2 2 2 7" xfId="18687" xr:uid="{00000000-0005-0000-0000-0000F3910000}"/>
    <cellStyle name="Standard 3 2 2 2 7 2" xfId="18688" xr:uid="{00000000-0005-0000-0000-0000F4910000}"/>
    <cellStyle name="Standard 3 2 2 2 7 2 2" xfId="18689" xr:uid="{00000000-0005-0000-0000-0000F5910000}"/>
    <cellStyle name="Standard 3 2 2 2 7 2 2 2" xfId="41564" xr:uid="{00000000-0005-0000-0000-0000F6910000}"/>
    <cellStyle name="Standard 3 2 2 2 7 2 3" xfId="30743" xr:uid="{00000000-0005-0000-0000-0000F7910000}"/>
    <cellStyle name="Standard 3 2 2 2 7 3" xfId="18690" xr:uid="{00000000-0005-0000-0000-0000F8910000}"/>
    <cellStyle name="Standard 3 2 2 2 7 3 2" xfId="36164" xr:uid="{00000000-0005-0000-0000-0000F9910000}"/>
    <cellStyle name="Standard 3 2 2 2 7 4" xfId="25342" xr:uid="{00000000-0005-0000-0000-0000FA910000}"/>
    <cellStyle name="Standard 3 2 2 2 8" xfId="18691" xr:uid="{00000000-0005-0000-0000-0000FB910000}"/>
    <cellStyle name="Standard 3 2 2 2 8 2" xfId="18692" xr:uid="{00000000-0005-0000-0000-0000FC910000}"/>
    <cellStyle name="Standard 3 2 2 2 8 2 2" xfId="18693" xr:uid="{00000000-0005-0000-0000-0000FD910000}"/>
    <cellStyle name="Standard 3 2 2 2 8 2 2 2" xfId="42238" xr:uid="{00000000-0005-0000-0000-0000FE910000}"/>
    <cellStyle name="Standard 3 2 2 2 8 2 3" xfId="31417" xr:uid="{00000000-0005-0000-0000-0000FF910000}"/>
    <cellStyle name="Standard 3 2 2 2 8 3" xfId="18694" xr:uid="{00000000-0005-0000-0000-000000920000}"/>
    <cellStyle name="Standard 3 2 2 2 8 3 2" xfId="36838" xr:uid="{00000000-0005-0000-0000-000001920000}"/>
    <cellStyle name="Standard 3 2 2 2 8 4" xfId="26016" xr:uid="{00000000-0005-0000-0000-000002920000}"/>
    <cellStyle name="Standard 3 2 2 2 9" xfId="18695" xr:uid="{00000000-0005-0000-0000-000003920000}"/>
    <cellStyle name="Standard 3 2 2 2 9 2" xfId="18696" xr:uid="{00000000-0005-0000-0000-000004920000}"/>
    <cellStyle name="Standard 3 2 2 2 9 2 2" xfId="18697" xr:uid="{00000000-0005-0000-0000-000005920000}"/>
    <cellStyle name="Standard 3 2 2 2 9 2 2 2" xfId="42931" xr:uid="{00000000-0005-0000-0000-000006920000}"/>
    <cellStyle name="Standard 3 2 2 2 9 2 3" xfId="32110" xr:uid="{00000000-0005-0000-0000-000007920000}"/>
    <cellStyle name="Standard 3 2 2 2 9 3" xfId="18698" xr:uid="{00000000-0005-0000-0000-000008920000}"/>
    <cellStyle name="Standard 3 2 2 2 9 3 2" xfId="37530" xr:uid="{00000000-0005-0000-0000-000009920000}"/>
    <cellStyle name="Standard 3 2 2 2 9 4" xfId="26709" xr:uid="{00000000-0005-0000-0000-00000A920000}"/>
    <cellStyle name="Standard 3 2 2 3" xfId="18699" xr:uid="{00000000-0005-0000-0000-00000B920000}"/>
    <cellStyle name="Standard 3 2 2 3 10" xfId="18700" xr:uid="{00000000-0005-0000-0000-00000C920000}"/>
    <cellStyle name="Standard 3 2 2 3 10 2" xfId="32938" xr:uid="{00000000-0005-0000-0000-00000D920000}"/>
    <cellStyle name="Standard 3 2 2 3 11" xfId="22116" xr:uid="{00000000-0005-0000-0000-00000E920000}"/>
    <cellStyle name="Standard 3 2 2 3 2" xfId="18701" xr:uid="{00000000-0005-0000-0000-00000F920000}"/>
    <cellStyle name="Standard 3 2 2 3 2 2" xfId="18702" xr:uid="{00000000-0005-0000-0000-000010920000}"/>
    <cellStyle name="Standard 3 2 2 3 2 2 2" xfId="18703" xr:uid="{00000000-0005-0000-0000-000011920000}"/>
    <cellStyle name="Standard 3 2 2 3 2 2 2 2" xfId="39016" xr:uid="{00000000-0005-0000-0000-000012920000}"/>
    <cellStyle name="Standard 3 2 2 3 2 2 3" xfId="28195" xr:uid="{00000000-0005-0000-0000-000013920000}"/>
    <cellStyle name="Standard 3 2 2 3 2 3" xfId="18704" xr:uid="{00000000-0005-0000-0000-000014920000}"/>
    <cellStyle name="Standard 3 2 2 3 2 3 2" xfId="33616" xr:uid="{00000000-0005-0000-0000-000015920000}"/>
    <cellStyle name="Standard 3 2 2 3 2 4" xfId="22794" xr:uid="{00000000-0005-0000-0000-000016920000}"/>
    <cellStyle name="Standard 3 2 2 3 3" xfId="18705" xr:uid="{00000000-0005-0000-0000-000017920000}"/>
    <cellStyle name="Standard 3 2 2 3 3 2" xfId="18706" xr:uid="{00000000-0005-0000-0000-000018920000}"/>
    <cellStyle name="Standard 3 2 2 3 3 2 2" xfId="18707" xr:uid="{00000000-0005-0000-0000-000019920000}"/>
    <cellStyle name="Standard 3 2 2 3 3 2 2 2" xfId="39674" xr:uid="{00000000-0005-0000-0000-00001A920000}"/>
    <cellStyle name="Standard 3 2 2 3 3 2 3" xfId="28853" xr:uid="{00000000-0005-0000-0000-00001B920000}"/>
    <cellStyle name="Standard 3 2 2 3 3 3" xfId="18708" xr:uid="{00000000-0005-0000-0000-00001C920000}"/>
    <cellStyle name="Standard 3 2 2 3 3 3 2" xfId="34274" xr:uid="{00000000-0005-0000-0000-00001D920000}"/>
    <cellStyle name="Standard 3 2 2 3 3 4" xfId="23452" xr:uid="{00000000-0005-0000-0000-00001E920000}"/>
    <cellStyle name="Standard 3 2 2 3 4" xfId="18709" xr:uid="{00000000-0005-0000-0000-00001F920000}"/>
    <cellStyle name="Standard 3 2 2 3 4 2" xfId="18710" xr:uid="{00000000-0005-0000-0000-000020920000}"/>
    <cellStyle name="Standard 3 2 2 3 4 2 2" xfId="18711" xr:uid="{00000000-0005-0000-0000-000021920000}"/>
    <cellStyle name="Standard 3 2 2 3 4 2 2 2" xfId="40348" xr:uid="{00000000-0005-0000-0000-000022920000}"/>
    <cellStyle name="Standard 3 2 2 3 4 2 3" xfId="29527" xr:uid="{00000000-0005-0000-0000-000023920000}"/>
    <cellStyle name="Standard 3 2 2 3 4 3" xfId="18712" xr:uid="{00000000-0005-0000-0000-000024920000}"/>
    <cellStyle name="Standard 3 2 2 3 4 3 2" xfId="34948" xr:uid="{00000000-0005-0000-0000-000025920000}"/>
    <cellStyle name="Standard 3 2 2 3 4 4" xfId="24126" xr:uid="{00000000-0005-0000-0000-000026920000}"/>
    <cellStyle name="Standard 3 2 2 3 5" xfId="18713" xr:uid="{00000000-0005-0000-0000-000027920000}"/>
    <cellStyle name="Standard 3 2 2 3 5 2" xfId="18714" xr:uid="{00000000-0005-0000-0000-000028920000}"/>
    <cellStyle name="Standard 3 2 2 3 5 2 2" xfId="18715" xr:uid="{00000000-0005-0000-0000-000029920000}"/>
    <cellStyle name="Standard 3 2 2 3 5 2 2 2" xfId="41022" xr:uid="{00000000-0005-0000-0000-00002A920000}"/>
    <cellStyle name="Standard 3 2 2 3 5 2 3" xfId="30201" xr:uid="{00000000-0005-0000-0000-00002B920000}"/>
    <cellStyle name="Standard 3 2 2 3 5 3" xfId="18716" xr:uid="{00000000-0005-0000-0000-00002C920000}"/>
    <cellStyle name="Standard 3 2 2 3 5 3 2" xfId="35622" xr:uid="{00000000-0005-0000-0000-00002D920000}"/>
    <cellStyle name="Standard 3 2 2 3 5 4" xfId="24800" xr:uid="{00000000-0005-0000-0000-00002E920000}"/>
    <cellStyle name="Standard 3 2 2 3 6" xfId="18717" xr:uid="{00000000-0005-0000-0000-00002F920000}"/>
    <cellStyle name="Standard 3 2 2 3 6 2" xfId="18718" xr:uid="{00000000-0005-0000-0000-000030920000}"/>
    <cellStyle name="Standard 3 2 2 3 6 2 2" xfId="18719" xr:uid="{00000000-0005-0000-0000-000031920000}"/>
    <cellStyle name="Standard 3 2 2 3 6 2 2 2" xfId="41696" xr:uid="{00000000-0005-0000-0000-000032920000}"/>
    <cellStyle name="Standard 3 2 2 3 6 2 3" xfId="30875" xr:uid="{00000000-0005-0000-0000-000033920000}"/>
    <cellStyle name="Standard 3 2 2 3 6 3" xfId="18720" xr:uid="{00000000-0005-0000-0000-000034920000}"/>
    <cellStyle name="Standard 3 2 2 3 6 3 2" xfId="36296" xr:uid="{00000000-0005-0000-0000-000035920000}"/>
    <cellStyle name="Standard 3 2 2 3 6 4" xfId="25474" xr:uid="{00000000-0005-0000-0000-000036920000}"/>
    <cellStyle name="Standard 3 2 2 3 7" xfId="18721" xr:uid="{00000000-0005-0000-0000-000037920000}"/>
    <cellStyle name="Standard 3 2 2 3 7 2" xfId="18722" xr:uid="{00000000-0005-0000-0000-000038920000}"/>
    <cellStyle name="Standard 3 2 2 3 7 2 2" xfId="18723" xr:uid="{00000000-0005-0000-0000-000039920000}"/>
    <cellStyle name="Standard 3 2 2 3 7 2 2 2" xfId="42370" xr:uid="{00000000-0005-0000-0000-00003A920000}"/>
    <cellStyle name="Standard 3 2 2 3 7 2 3" xfId="31549" xr:uid="{00000000-0005-0000-0000-00003B920000}"/>
    <cellStyle name="Standard 3 2 2 3 7 3" xfId="18724" xr:uid="{00000000-0005-0000-0000-00003C920000}"/>
    <cellStyle name="Standard 3 2 2 3 7 3 2" xfId="36970" xr:uid="{00000000-0005-0000-0000-00003D920000}"/>
    <cellStyle name="Standard 3 2 2 3 7 4" xfId="26148" xr:uid="{00000000-0005-0000-0000-00003E920000}"/>
    <cellStyle name="Standard 3 2 2 3 8" xfId="18725" xr:uid="{00000000-0005-0000-0000-00003F920000}"/>
    <cellStyle name="Standard 3 2 2 3 8 2" xfId="18726" xr:uid="{00000000-0005-0000-0000-000040920000}"/>
    <cellStyle name="Standard 3 2 2 3 8 2 2" xfId="18727" xr:uid="{00000000-0005-0000-0000-000041920000}"/>
    <cellStyle name="Standard 3 2 2 3 8 2 2 2" xfId="43063" xr:uid="{00000000-0005-0000-0000-000042920000}"/>
    <cellStyle name="Standard 3 2 2 3 8 2 3" xfId="32242" xr:uid="{00000000-0005-0000-0000-000043920000}"/>
    <cellStyle name="Standard 3 2 2 3 8 3" xfId="18728" xr:uid="{00000000-0005-0000-0000-000044920000}"/>
    <cellStyle name="Standard 3 2 2 3 8 3 2" xfId="37662" xr:uid="{00000000-0005-0000-0000-000045920000}"/>
    <cellStyle name="Standard 3 2 2 3 8 4" xfId="26841" xr:uid="{00000000-0005-0000-0000-000046920000}"/>
    <cellStyle name="Standard 3 2 2 3 9" xfId="18729" xr:uid="{00000000-0005-0000-0000-000047920000}"/>
    <cellStyle name="Standard 3 2 2 3 9 2" xfId="18730" xr:uid="{00000000-0005-0000-0000-000048920000}"/>
    <cellStyle name="Standard 3 2 2 3 9 2 2" xfId="38338" xr:uid="{00000000-0005-0000-0000-000049920000}"/>
    <cellStyle name="Standard 3 2 2 3 9 3" xfId="27517" xr:uid="{00000000-0005-0000-0000-00004A920000}"/>
    <cellStyle name="Standard 3 2 2 4" xfId="18731" xr:uid="{00000000-0005-0000-0000-00004B920000}"/>
    <cellStyle name="Standard 3 2 2 4 10" xfId="18732" xr:uid="{00000000-0005-0000-0000-00004C920000}"/>
    <cellStyle name="Standard 3 2 2 4 10 2" xfId="33069" xr:uid="{00000000-0005-0000-0000-00004D920000}"/>
    <cellStyle name="Standard 3 2 2 4 11" xfId="22247" xr:uid="{00000000-0005-0000-0000-00004E920000}"/>
    <cellStyle name="Standard 3 2 2 4 2" xfId="18733" xr:uid="{00000000-0005-0000-0000-00004F920000}"/>
    <cellStyle name="Standard 3 2 2 4 2 2" xfId="18734" xr:uid="{00000000-0005-0000-0000-000050920000}"/>
    <cellStyle name="Standard 3 2 2 4 2 2 2" xfId="18735" xr:uid="{00000000-0005-0000-0000-000051920000}"/>
    <cellStyle name="Standard 3 2 2 4 2 2 2 2" xfId="39147" xr:uid="{00000000-0005-0000-0000-000052920000}"/>
    <cellStyle name="Standard 3 2 2 4 2 2 3" xfId="28326" xr:uid="{00000000-0005-0000-0000-000053920000}"/>
    <cellStyle name="Standard 3 2 2 4 2 3" xfId="18736" xr:uid="{00000000-0005-0000-0000-000054920000}"/>
    <cellStyle name="Standard 3 2 2 4 2 3 2" xfId="33747" xr:uid="{00000000-0005-0000-0000-000055920000}"/>
    <cellStyle name="Standard 3 2 2 4 2 4" xfId="22925" xr:uid="{00000000-0005-0000-0000-000056920000}"/>
    <cellStyle name="Standard 3 2 2 4 3" xfId="18737" xr:uid="{00000000-0005-0000-0000-000057920000}"/>
    <cellStyle name="Standard 3 2 2 4 3 2" xfId="18738" xr:uid="{00000000-0005-0000-0000-000058920000}"/>
    <cellStyle name="Standard 3 2 2 4 3 2 2" xfId="18739" xr:uid="{00000000-0005-0000-0000-000059920000}"/>
    <cellStyle name="Standard 3 2 2 4 3 2 2 2" xfId="39805" xr:uid="{00000000-0005-0000-0000-00005A920000}"/>
    <cellStyle name="Standard 3 2 2 4 3 2 3" xfId="28984" xr:uid="{00000000-0005-0000-0000-00005B920000}"/>
    <cellStyle name="Standard 3 2 2 4 3 3" xfId="18740" xr:uid="{00000000-0005-0000-0000-00005C920000}"/>
    <cellStyle name="Standard 3 2 2 4 3 3 2" xfId="34405" xr:uid="{00000000-0005-0000-0000-00005D920000}"/>
    <cellStyle name="Standard 3 2 2 4 3 4" xfId="23583" xr:uid="{00000000-0005-0000-0000-00005E920000}"/>
    <cellStyle name="Standard 3 2 2 4 4" xfId="18741" xr:uid="{00000000-0005-0000-0000-00005F920000}"/>
    <cellStyle name="Standard 3 2 2 4 4 2" xfId="18742" xr:uid="{00000000-0005-0000-0000-000060920000}"/>
    <cellStyle name="Standard 3 2 2 4 4 2 2" xfId="18743" xr:uid="{00000000-0005-0000-0000-000061920000}"/>
    <cellStyle name="Standard 3 2 2 4 4 2 2 2" xfId="40479" xr:uid="{00000000-0005-0000-0000-000062920000}"/>
    <cellStyle name="Standard 3 2 2 4 4 2 3" xfId="29658" xr:uid="{00000000-0005-0000-0000-000063920000}"/>
    <cellStyle name="Standard 3 2 2 4 4 3" xfId="18744" xr:uid="{00000000-0005-0000-0000-000064920000}"/>
    <cellStyle name="Standard 3 2 2 4 4 3 2" xfId="35079" xr:uid="{00000000-0005-0000-0000-000065920000}"/>
    <cellStyle name="Standard 3 2 2 4 4 4" xfId="24257" xr:uid="{00000000-0005-0000-0000-000066920000}"/>
    <cellStyle name="Standard 3 2 2 4 5" xfId="18745" xr:uid="{00000000-0005-0000-0000-000067920000}"/>
    <cellStyle name="Standard 3 2 2 4 5 2" xfId="18746" xr:uid="{00000000-0005-0000-0000-000068920000}"/>
    <cellStyle name="Standard 3 2 2 4 5 2 2" xfId="18747" xr:uid="{00000000-0005-0000-0000-000069920000}"/>
    <cellStyle name="Standard 3 2 2 4 5 2 2 2" xfId="41153" xr:uid="{00000000-0005-0000-0000-00006A920000}"/>
    <cellStyle name="Standard 3 2 2 4 5 2 3" xfId="30332" xr:uid="{00000000-0005-0000-0000-00006B920000}"/>
    <cellStyle name="Standard 3 2 2 4 5 3" xfId="18748" xr:uid="{00000000-0005-0000-0000-00006C920000}"/>
    <cellStyle name="Standard 3 2 2 4 5 3 2" xfId="35753" xr:uid="{00000000-0005-0000-0000-00006D920000}"/>
    <cellStyle name="Standard 3 2 2 4 5 4" xfId="24931" xr:uid="{00000000-0005-0000-0000-00006E920000}"/>
    <cellStyle name="Standard 3 2 2 4 6" xfId="18749" xr:uid="{00000000-0005-0000-0000-00006F920000}"/>
    <cellStyle name="Standard 3 2 2 4 6 2" xfId="18750" xr:uid="{00000000-0005-0000-0000-000070920000}"/>
    <cellStyle name="Standard 3 2 2 4 6 2 2" xfId="18751" xr:uid="{00000000-0005-0000-0000-000071920000}"/>
    <cellStyle name="Standard 3 2 2 4 6 2 2 2" xfId="41827" xr:uid="{00000000-0005-0000-0000-000072920000}"/>
    <cellStyle name="Standard 3 2 2 4 6 2 3" xfId="31006" xr:uid="{00000000-0005-0000-0000-000073920000}"/>
    <cellStyle name="Standard 3 2 2 4 6 3" xfId="18752" xr:uid="{00000000-0005-0000-0000-000074920000}"/>
    <cellStyle name="Standard 3 2 2 4 6 3 2" xfId="36427" xr:uid="{00000000-0005-0000-0000-000075920000}"/>
    <cellStyle name="Standard 3 2 2 4 6 4" xfId="25605" xr:uid="{00000000-0005-0000-0000-000076920000}"/>
    <cellStyle name="Standard 3 2 2 4 7" xfId="18753" xr:uid="{00000000-0005-0000-0000-000077920000}"/>
    <cellStyle name="Standard 3 2 2 4 7 2" xfId="18754" xr:uid="{00000000-0005-0000-0000-000078920000}"/>
    <cellStyle name="Standard 3 2 2 4 7 2 2" xfId="18755" xr:uid="{00000000-0005-0000-0000-000079920000}"/>
    <cellStyle name="Standard 3 2 2 4 7 2 2 2" xfId="42501" xr:uid="{00000000-0005-0000-0000-00007A920000}"/>
    <cellStyle name="Standard 3 2 2 4 7 2 3" xfId="31680" xr:uid="{00000000-0005-0000-0000-00007B920000}"/>
    <cellStyle name="Standard 3 2 2 4 7 3" xfId="18756" xr:uid="{00000000-0005-0000-0000-00007C920000}"/>
    <cellStyle name="Standard 3 2 2 4 7 3 2" xfId="37101" xr:uid="{00000000-0005-0000-0000-00007D920000}"/>
    <cellStyle name="Standard 3 2 2 4 7 4" xfId="26279" xr:uid="{00000000-0005-0000-0000-00007E920000}"/>
    <cellStyle name="Standard 3 2 2 4 8" xfId="18757" xr:uid="{00000000-0005-0000-0000-00007F920000}"/>
    <cellStyle name="Standard 3 2 2 4 8 2" xfId="18758" xr:uid="{00000000-0005-0000-0000-000080920000}"/>
    <cellStyle name="Standard 3 2 2 4 8 2 2" xfId="18759" xr:uid="{00000000-0005-0000-0000-000081920000}"/>
    <cellStyle name="Standard 3 2 2 4 8 2 2 2" xfId="43194" xr:uid="{00000000-0005-0000-0000-000082920000}"/>
    <cellStyle name="Standard 3 2 2 4 8 2 3" xfId="32373" xr:uid="{00000000-0005-0000-0000-000083920000}"/>
    <cellStyle name="Standard 3 2 2 4 8 3" xfId="18760" xr:uid="{00000000-0005-0000-0000-000084920000}"/>
    <cellStyle name="Standard 3 2 2 4 8 3 2" xfId="37793" xr:uid="{00000000-0005-0000-0000-000085920000}"/>
    <cellStyle name="Standard 3 2 2 4 8 4" xfId="26972" xr:uid="{00000000-0005-0000-0000-000086920000}"/>
    <cellStyle name="Standard 3 2 2 4 9" xfId="18761" xr:uid="{00000000-0005-0000-0000-000087920000}"/>
    <cellStyle name="Standard 3 2 2 4 9 2" xfId="18762" xr:uid="{00000000-0005-0000-0000-000088920000}"/>
    <cellStyle name="Standard 3 2 2 4 9 2 2" xfId="38469" xr:uid="{00000000-0005-0000-0000-000089920000}"/>
    <cellStyle name="Standard 3 2 2 4 9 3" xfId="27648" xr:uid="{00000000-0005-0000-0000-00008A920000}"/>
    <cellStyle name="Standard 3 2 2 5" xfId="18763" xr:uid="{00000000-0005-0000-0000-00008B920000}"/>
    <cellStyle name="Standard 3 2 2 5 2" xfId="18764" xr:uid="{00000000-0005-0000-0000-00008C920000}"/>
    <cellStyle name="Standard 3 2 2 5 2 2" xfId="18765" xr:uid="{00000000-0005-0000-0000-00008D920000}"/>
    <cellStyle name="Standard 3 2 2 5 2 2 2" xfId="38752" xr:uid="{00000000-0005-0000-0000-00008E920000}"/>
    <cellStyle name="Standard 3 2 2 5 2 3" xfId="27931" xr:uid="{00000000-0005-0000-0000-00008F920000}"/>
    <cellStyle name="Standard 3 2 2 5 3" xfId="18766" xr:uid="{00000000-0005-0000-0000-000090920000}"/>
    <cellStyle name="Standard 3 2 2 5 3 2" xfId="33352" xr:uid="{00000000-0005-0000-0000-000091920000}"/>
    <cellStyle name="Standard 3 2 2 5 4" xfId="22530" xr:uid="{00000000-0005-0000-0000-000092920000}"/>
    <cellStyle name="Standard 3 2 2 6" xfId="18767" xr:uid="{00000000-0005-0000-0000-000093920000}"/>
    <cellStyle name="Standard 3 2 2 6 2" xfId="18768" xr:uid="{00000000-0005-0000-0000-000094920000}"/>
    <cellStyle name="Standard 3 2 2 6 2 2" xfId="18769" xr:uid="{00000000-0005-0000-0000-000095920000}"/>
    <cellStyle name="Standard 3 2 2 6 2 2 2" xfId="39410" xr:uid="{00000000-0005-0000-0000-000096920000}"/>
    <cellStyle name="Standard 3 2 2 6 2 3" xfId="28589" xr:uid="{00000000-0005-0000-0000-000097920000}"/>
    <cellStyle name="Standard 3 2 2 6 3" xfId="18770" xr:uid="{00000000-0005-0000-0000-000098920000}"/>
    <cellStyle name="Standard 3 2 2 6 3 2" xfId="34010" xr:uid="{00000000-0005-0000-0000-000099920000}"/>
    <cellStyle name="Standard 3 2 2 6 4" xfId="23188" xr:uid="{00000000-0005-0000-0000-00009A920000}"/>
    <cellStyle name="Standard 3 2 2 7" xfId="18771" xr:uid="{00000000-0005-0000-0000-00009B920000}"/>
    <cellStyle name="Standard 3 2 2 7 2" xfId="18772" xr:uid="{00000000-0005-0000-0000-00009C920000}"/>
    <cellStyle name="Standard 3 2 2 7 2 2" xfId="18773" xr:uid="{00000000-0005-0000-0000-00009D920000}"/>
    <cellStyle name="Standard 3 2 2 7 2 2 2" xfId="40084" xr:uid="{00000000-0005-0000-0000-00009E920000}"/>
    <cellStyle name="Standard 3 2 2 7 2 3" xfId="29263" xr:uid="{00000000-0005-0000-0000-00009F920000}"/>
    <cellStyle name="Standard 3 2 2 7 3" xfId="18774" xr:uid="{00000000-0005-0000-0000-0000A0920000}"/>
    <cellStyle name="Standard 3 2 2 7 3 2" xfId="34684" xr:uid="{00000000-0005-0000-0000-0000A1920000}"/>
    <cellStyle name="Standard 3 2 2 7 4" xfId="23862" xr:uid="{00000000-0005-0000-0000-0000A2920000}"/>
    <cellStyle name="Standard 3 2 2 8" xfId="18775" xr:uid="{00000000-0005-0000-0000-0000A3920000}"/>
    <cellStyle name="Standard 3 2 2 8 2" xfId="18776" xr:uid="{00000000-0005-0000-0000-0000A4920000}"/>
    <cellStyle name="Standard 3 2 2 8 2 2" xfId="18777" xr:uid="{00000000-0005-0000-0000-0000A5920000}"/>
    <cellStyle name="Standard 3 2 2 8 2 2 2" xfId="40758" xr:uid="{00000000-0005-0000-0000-0000A6920000}"/>
    <cellStyle name="Standard 3 2 2 8 2 3" xfId="29937" xr:uid="{00000000-0005-0000-0000-0000A7920000}"/>
    <cellStyle name="Standard 3 2 2 8 3" xfId="18778" xr:uid="{00000000-0005-0000-0000-0000A8920000}"/>
    <cellStyle name="Standard 3 2 2 8 3 2" xfId="35358" xr:uid="{00000000-0005-0000-0000-0000A9920000}"/>
    <cellStyle name="Standard 3 2 2 8 4" xfId="24536" xr:uid="{00000000-0005-0000-0000-0000AA920000}"/>
    <cellStyle name="Standard 3 2 2 9" xfId="18779" xr:uid="{00000000-0005-0000-0000-0000AB920000}"/>
    <cellStyle name="Standard 3 2 2 9 2" xfId="18780" xr:uid="{00000000-0005-0000-0000-0000AC920000}"/>
    <cellStyle name="Standard 3 2 2 9 2 2" xfId="18781" xr:uid="{00000000-0005-0000-0000-0000AD920000}"/>
    <cellStyle name="Standard 3 2 2 9 2 2 2" xfId="41432" xr:uid="{00000000-0005-0000-0000-0000AE920000}"/>
    <cellStyle name="Standard 3 2 2 9 2 3" xfId="30611" xr:uid="{00000000-0005-0000-0000-0000AF920000}"/>
    <cellStyle name="Standard 3 2 2 9 3" xfId="18782" xr:uid="{00000000-0005-0000-0000-0000B0920000}"/>
    <cellStyle name="Standard 3 2 2 9 3 2" xfId="36032" xr:uid="{00000000-0005-0000-0000-0000B1920000}"/>
    <cellStyle name="Standard 3 2 2 9 4" xfId="25210" xr:uid="{00000000-0005-0000-0000-0000B2920000}"/>
    <cellStyle name="Standard 3 2 3" xfId="18783" xr:uid="{00000000-0005-0000-0000-0000B3920000}"/>
    <cellStyle name="Standard 3 2 3 10" xfId="18784" xr:uid="{00000000-0005-0000-0000-0000B4920000}"/>
    <cellStyle name="Standard 3 2 3 10 2" xfId="18785" xr:uid="{00000000-0005-0000-0000-0000B5920000}"/>
    <cellStyle name="Standard 3 2 3 10 2 2" xfId="38141" xr:uid="{00000000-0005-0000-0000-0000B6920000}"/>
    <cellStyle name="Standard 3 2 3 10 3" xfId="27320" xr:uid="{00000000-0005-0000-0000-0000B7920000}"/>
    <cellStyle name="Standard 3 2 3 11" xfId="18786" xr:uid="{00000000-0005-0000-0000-0000B8920000}"/>
    <cellStyle name="Standard 3 2 3 11 2" xfId="32741" xr:uid="{00000000-0005-0000-0000-0000B9920000}"/>
    <cellStyle name="Standard 3 2 3 12" xfId="21919" xr:uid="{00000000-0005-0000-0000-0000BA920000}"/>
    <cellStyle name="Standard 3 2 3 2" xfId="18787" xr:uid="{00000000-0005-0000-0000-0000BB920000}"/>
    <cellStyle name="Standard 3 2 3 2 10" xfId="18788" xr:uid="{00000000-0005-0000-0000-0000BC920000}"/>
    <cellStyle name="Standard 3 2 3 2 10 2" xfId="33136" xr:uid="{00000000-0005-0000-0000-0000BD920000}"/>
    <cellStyle name="Standard 3 2 3 2 11" xfId="22314" xr:uid="{00000000-0005-0000-0000-0000BE920000}"/>
    <cellStyle name="Standard 3 2 3 2 2" xfId="18789" xr:uid="{00000000-0005-0000-0000-0000BF920000}"/>
    <cellStyle name="Standard 3 2 3 2 2 2" xfId="18790" xr:uid="{00000000-0005-0000-0000-0000C0920000}"/>
    <cellStyle name="Standard 3 2 3 2 2 2 2" xfId="18791" xr:uid="{00000000-0005-0000-0000-0000C1920000}"/>
    <cellStyle name="Standard 3 2 3 2 2 2 2 2" xfId="39214" xr:uid="{00000000-0005-0000-0000-0000C2920000}"/>
    <cellStyle name="Standard 3 2 3 2 2 2 3" xfId="28393" xr:uid="{00000000-0005-0000-0000-0000C3920000}"/>
    <cellStyle name="Standard 3 2 3 2 2 3" xfId="18792" xr:uid="{00000000-0005-0000-0000-0000C4920000}"/>
    <cellStyle name="Standard 3 2 3 2 2 3 2" xfId="33814" xr:uid="{00000000-0005-0000-0000-0000C5920000}"/>
    <cellStyle name="Standard 3 2 3 2 2 4" xfId="22992" xr:uid="{00000000-0005-0000-0000-0000C6920000}"/>
    <cellStyle name="Standard 3 2 3 2 3" xfId="18793" xr:uid="{00000000-0005-0000-0000-0000C7920000}"/>
    <cellStyle name="Standard 3 2 3 2 3 2" xfId="18794" xr:uid="{00000000-0005-0000-0000-0000C8920000}"/>
    <cellStyle name="Standard 3 2 3 2 3 2 2" xfId="18795" xr:uid="{00000000-0005-0000-0000-0000C9920000}"/>
    <cellStyle name="Standard 3 2 3 2 3 2 2 2" xfId="39872" xr:uid="{00000000-0005-0000-0000-0000CA920000}"/>
    <cellStyle name="Standard 3 2 3 2 3 2 3" xfId="29051" xr:uid="{00000000-0005-0000-0000-0000CB920000}"/>
    <cellStyle name="Standard 3 2 3 2 3 3" xfId="18796" xr:uid="{00000000-0005-0000-0000-0000CC920000}"/>
    <cellStyle name="Standard 3 2 3 2 3 3 2" xfId="34472" xr:uid="{00000000-0005-0000-0000-0000CD920000}"/>
    <cellStyle name="Standard 3 2 3 2 3 4" xfId="23650" xr:uid="{00000000-0005-0000-0000-0000CE920000}"/>
    <cellStyle name="Standard 3 2 3 2 4" xfId="18797" xr:uid="{00000000-0005-0000-0000-0000CF920000}"/>
    <cellStyle name="Standard 3 2 3 2 4 2" xfId="18798" xr:uid="{00000000-0005-0000-0000-0000D0920000}"/>
    <cellStyle name="Standard 3 2 3 2 4 2 2" xfId="18799" xr:uid="{00000000-0005-0000-0000-0000D1920000}"/>
    <cellStyle name="Standard 3 2 3 2 4 2 2 2" xfId="40546" xr:uid="{00000000-0005-0000-0000-0000D2920000}"/>
    <cellStyle name="Standard 3 2 3 2 4 2 3" xfId="29725" xr:uid="{00000000-0005-0000-0000-0000D3920000}"/>
    <cellStyle name="Standard 3 2 3 2 4 3" xfId="18800" xr:uid="{00000000-0005-0000-0000-0000D4920000}"/>
    <cellStyle name="Standard 3 2 3 2 4 3 2" xfId="35146" xr:uid="{00000000-0005-0000-0000-0000D5920000}"/>
    <cellStyle name="Standard 3 2 3 2 4 4" xfId="24324" xr:uid="{00000000-0005-0000-0000-0000D6920000}"/>
    <cellStyle name="Standard 3 2 3 2 5" xfId="18801" xr:uid="{00000000-0005-0000-0000-0000D7920000}"/>
    <cellStyle name="Standard 3 2 3 2 5 2" xfId="18802" xr:uid="{00000000-0005-0000-0000-0000D8920000}"/>
    <cellStyle name="Standard 3 2 3 2 5 2 2" xfId="18803" xr:uid="{00000000-0005-0000-0000-0000D9920000}"/>
    <cellStyle name="Standard 3 2 3 2 5 2 2 2" xfId="41220" xr:uid="{00000000-0005-0000-0000-0000DA920000}"/>
    <cellStyle name="Standard 3 2 3 2 5 2 3" xfId="30399" xr:uid="{00000000-0005-0000-0000-0000DB920000}"/>
    <cellStyle name="Standard 3 2 3 2 5 3" xfId="18804" xr:uid="{00000000-0005-0000-0000-0000DC920000}"/>
    <cellStyle name="Standard 3 2 3 2 5 3 2" xfId="35820" xr:uid="{00000000-0005-0000-0000-0000DD920000}"/>
    <cellStyle name="Standard 3 2 3 2 5 4" xfId="24998" xr:uid="{00000000-0005-0000-0000-0000DE920000}"/>
    <cellStyle name="Standard 3 2 3 2 6" xfId="18805" xr:uid="{00000000-0005-0000-0000-0000DF920000}"/>
    <cellStyle name="Standard 3 2 3 2 6 2" xfId="18806" xr:uid="{00000000-0005-0000-0000-0000E0920000}"/>
    <cellStyle name="Standard 3 2 3 2 6 2 2" xfId="18807" xr:uid="{00000000-0005-0000-0000-0000E1920000}"/>
    <cellStyle name="Standard 3 2 3 2 6 2 2 2" xfId="41894" xr:uid="{00000000-0005-0000-0000-0000E2920000}"/>
    <cellStyle name="Standard 3 2 3 2 6 2 3" xfId="31073" xr:uid="{00000000-0005-0000-0000-0000E3920000}"/>
    <cellStyle name="Standard 3 2 3 2 6 3" xfId="18808" xr:uid="{00000000-0005-0000-0000-0000E4920000}"/>
    <cellStyle name="Standard 3 2 3 2 6 3 2" xfId="36494" xr:uid="{00000000-0005-0000-0000-0000E5920000}"/>
    <cellStyle name="Standard 3 2 3 2 6 4" xfId="25672" xr:uid="{00000000-0005-0000-0000-0000E6920000}"/>
    <cellStyle name="Standard 3 2 3 2 7" xfId="18809" xr:uid="{00000000-0005-0000-0000-0000E7920000}"/>
    <cellStyle name="Standard 3 2 3 2 7 2" xfId="18810" xr:uid="{00000000-0005-0000-0000-0000E8920000}"/>
    <cellStyle name="Standard 3 2 3 2 7 2 2" xfId="18811" xr:uid="{00000000-0005-0000-0000-0000E9920000}"/>
    <cellStyle name="Standard 3 2 3 2 7 2 2 2" xfId="42568" xr:uid="{00000000-0005-0000-0000-0000EA920000}"/>
    <cellStyle name="Standard 3 2 3 2 7 2 3" xfId="31747" xr:uid="{00000000-0005-0000-0000-0000EB920000}"/>
    <cellStyle name="Standard 3 2 3 2 7 3" xfId="18812" xr:uid="{00000000-0005-0000-0000-0000EC920000}"/>
    <cellStyle name="Standard 3 2 3 2 7 3 2" xfId="37168" xr:uid="{00000000-0005-0000-0000-0000ED920000}"/>
    <cellStyle name="Standard 3 2 3 2 7 4" xfId="26346" xr:uid="{00000000-0005-0000-0000-0000EE920000}"/>
    <cellStyle name="Standard 3 2 3 2 8" xfId="18813" xr:uid="{00000000-0005-0000-0000-0000EF920000}"/>
    <cellStyle name="Standard 3 2 3 2 8 2" xfId="18814" xr:uid="{00000000-0005-0000-0000-0000F0920000}"/>
    <cellStyle name="Standard 3 2 3 2 8 2 2" xfId="18815" xr:uid="{00000000-0005-0000-0000-0000F1920000}"/>
    <cellStyle name="Standard 3 2 3 2 8 2 2 2" xfId="43261" xr:uid="{00000000-0005-0000-0000-0000F2920000}"/>
    <cellStyle name="Standard 3 2 3 2 8 2 3" xfId="32440" xr:uid="{00000000-0005-0000-0000-0000F3920000}"/>
    <cellStyle name="Standard 3 2 3 2 8 3" xfId="18816" xr:uid="{00000000-0005-0000-0000-0000F4920000}"/>
    <cellStyle name="Standard 3 2 3 2 8 3 2" xfId="37860" xr:uid="{00000000-0005-0000-0000-0000F5920000}"/>
    <cellStyle name="Standard 3 2 3 2 8 4" xfId="27039" xr:uid="{00000000-0005-0000-0000-0000F6920000}"/>
    <cellStyle name="Standard 3 2 3 2 9" xfId="18817" xr:uid="{00000000-0005-0000-0000-0000F7920000}"/>
    <cellStyle name="Standard 3 2 3 2 9 2" xfId="18818" xr:uid="{00000000-0005-0000-0000-0000F8920000}"/>
    <cellStyle name="Standard 3 2 3 2 9 2 2" xfId="38536" xr:uid="{00000000-0005-0000-0000-0000F9920000}"/>
    <cellStyle name="Standard 3 2 3 2 9 3" xfId="27715" xr:uid="{00000000-0005-0000-0000-0000FA920000}"/>
    <cellStyle name="Standard 3 2 3 3" xfId="18819" xr:uid="{00000000-0005-0000-0000-0000FB920000}"/>
    <cellStyle name="Standard 3 2 3 3 2" xfId="18820" xr:uid="{00000000-0005-0000-0000-0000FC920000}"/>
    <cellStyle name="Standard 3 2 3 3 2 2" xfId="18821" xr:uid="{00000000-0005-0000-0000-0000FD920000}"/>
    <cellStyle name="Standard 3 2 3 3 2 2 2" xfId="38819" xr:uid="{00000000-0005-0000-0000-0000FE920000}"/>
    <cellStyle name="Standard 3 2 3 3 2 3" xfId="27998" xr:uid="{00000000-0005-0000-0000-0000FF920000}"/>
    <cellStyle name="Standard 3 2 3 3 3" xfId="18822" xr:uid="{00000000-0005-0000-0000-000000930000}"/>
    <cellStyle name="Standard 3 2 3 3 3 2" xfId="33419" xr:uid="{00000000-0005-0000-0000-000001930000}"/>
    <cellStyle name="Standard 3 2 3 3 4" xfId="22597" xr:uid="{00000000-0005-0000-0000-000002930000}"/>
    <cellStyle name="Standard 3 2 3 4" xfId="18823" xr:uid="{00000000-0005-0000-0000-000003930000}"/>
    <cellStyle name="Standard 3 2 3 4 2" xfId="18824" xr:uid="{00000000-0005-0000-0000-000004930000}"/>
    <cellStyle name="Standard 3 2 3 4 2 2" xfId="18825" xr:uid="{00000000-0005-0000-0000-000005930000}"/>
    <cellStyle name="Standard 3 2 3 4 2 2 2" xfId="39477" xr:uid="{00000000-0005-0000-0000-000006930000}"/>
    <cellStyle name="Standard 3 2 3 4 2 3" xfId="28656" xr:uid="{00000000-0005-0000-0000-000007930000}"/>
    <cellStyle name="Standard 3 2 3 4 3" xfId="18826" xr:uid="{00000000-0005-0000-0000-000008930000}"/>
    <cellStyle name="Standard 3 2 3 4 3 2" xfId="34077" xr:uid="{00000000-0005-0000-0000-000009930000}"/>
    <cellStyle name="Standard 3 2 3 4 4" xfId="23255" xr:uid="{00000000-0005-0000-0000-00000A930000}"/>
    <cellStyle name="Standard 3 2 3 5" xfId="18827" xr:uid="{00000000-0005-0000-0000-00000B930000}"/>
    <cellStyle name="Standard 3 2 3 5 2" xfId="18828" xr:uid="{00000000-0005-0000-0000-00000C930000}"/>
    <cellStyle name="Standard 3 2 3 5 2 2" xfId="18829" xr:uid="{00000000-0005-0000-0000-00000D930000}"/>
    <cellStyle name="Standard 3 2 3 5 2 2 2" xfId="40151" xr:uid="{00000000-0005-0000-0000-00000E930000}"/>
    <cellStyle name="Standard 3 2 3 5 2 3" xfId="29330" xr:uid="{00000000-0005-0000-0000-00000F930000}"/>
    <cellStyle name="Standard 3 2 3 5 3" xfId="18830" xr:uid="{00000000-0005-0000-0000-000010930000}"/>
    <cellStyle name="Standard 3 2 3 5 3 2" xfId="34751" xr:uid="{00000000-0005-0000-0000-000011930000}"/>
    <cellStyle name="Standard 3 2 3 5 4" xfId="23929" xr:uid="{00000000-0005-0000-0000-000012930000}"/>
    <cellStyle name="Standard 3 2 3 6" xfId="18831" xr:uid="{00000000-0005-0000-0000-000013930000}"/>
    <cellStyle name="Standard 3 2 3 6 2" xfId="18832" xr:uid="{00000000-0005-0000-0000-000014930000}"/>
    <cellStyle name="Standard 3 2 3 6 2 2" xfId="18833" xr:uid="{00000000-0005-0000-0000-000015930000}"/>
    <cellStyle name="Standard 3 2 3 6 2 2 2" xfId="40825" xr:uid="{00000000-0005-0000-0000-000016930000}"/>
    <cellStyle name="Standard 3 2 3 6 2 3" xfId="30004" xr:uid="{00000000-0005-0000-0000-000017930000}"/>
    <cellStyle name="Standard 3 2 3 6 3" xfId="18834" xr:uid="{00000000-0005-0000-0000-000018930000}"/>
    <cellStyle name="Standard 3 2 3 6 3 2" xfId="35425" xr:uid="{00000000-0005-0000-0000-000019930000}"/>
    <cellStyle name="Standard 3 2 3 6 4" xfId="24603" xr:uid="{00000000-0005-0000-0000-00001A930000}"/>
    <cellStyle name="Standard 3 2 3 7" xfId="18835" xr:uid="{00000000-0005-0000-0000-00001B930000}"/>
    <cellStyle name="Standard 3 2 3 7 2" xfId="18836" xr:uid="{00000000-0005-0000-0000-00001C930000}"/>
    <cellStyle name="Standard 3 2 3 7 2 2" xfId="18837" xr:uid="{00000000-0005-0000-0000-00001D930000}"/>
    <cellStyle name="Standard 3 2 3 7 2 2 2" xfId="41499" xr:uid="{00000000-0005-0000-0000-00001E930000}"/>
    <cellStyle name="Standard 3 2 3 7 2 3" xfId="30678" xr:uid="{00000000-0005-0000-0000-00001F930000}"/>
    <cellStyle name="Standard 3 2 3 7 3" xfId="18838" xr:uid="{00000000-0005-0000-0000-000020930000}"/>
    <cellStyle name="Standard 3 2 3 7 3 2" xfId="36099" xr:uid="{00000000-0005-0000-0000-000021930000}"/>
    <cellStyle name="Standard 3 2 3 7 4" xfId="25277" xr:uid="{00000000-0005-0000-0000-000022930000}"/>
    <cellStyle name="Standard 3 2 3 8" xfId="18839" xr:uid="{00000000-0005-0000-0000-000023930000}"/>
    <cellStyle name="Standard 3 2 3 8 2" xfId="18840" xr:uid="{00000000-0005-0000-0000-000024930000}"/>
    <cellStyle name="Standard 3 2 3 8 2 2" xfId="18841" xr:uid="{00000000-0005-0000-0000-000025930000}"/>
    <cellStyle name="Standard 3 2 3 8 2 2 2" xfId="42173" xr:uid="{00000000-0005-0000-0000-000026930000}"/>
    <cellStyle name="Standard 3 2 3 8 2 3" xfId="31352" xr:uid="{00000000-0005-0000-0000-000027930000}"/>
    <cellStyle name="Standard 3 2 3 8 3" xfId="18842" xr:uid="{00000000-0005-0000-0000-000028930000}"/>
    <cellStyle name="Standard 3 2 3 8 3 2" xfId="36773" xr:uid="{00000000-0005-0000-0000-000029930000}"/>
    <cellStyle name="Standard 3 2 3 8 4" xfId="25951" xr:uid="{00000000-0005-0000-0000-00002A930000}"/>
    <cellStyle name="Standard 3 2 3 9" xfId="18843" xr:uid="{00000000-0005-0000-0000-00002B930000}"/>
    <cellStyle name="Standard 3 2 3 9 2" xfId="18844" xr:uid="{00000000-0005-0000-0000-00002C930000}"/>
    <cellStyle name="Standard 3 2 3 9 2 2" xfId="18845" xr:uid="{00000000-0005-0000-0000-00002D930000}"/>
    <cellStyle name="Standard 3 2 3 9 2 2 2" xfId="42866" xr:uid="{00000000-0005-0000-0000-00002E930000}"/>
    <cellStyle name="Standard 3 2 3 9 2 3" xfId="32045" xr:uid="{00000000-0005-0000-0000-00002F930000}"/>
    <cellStyle name="Standard 3 2 3 9 3" xfId="18846" xr:uid="{00000000-0005-0000-0000-000030930000}"/>
    <cellStyle name="Standard 3 2 3 9 3 2" xfId="37465" xr:uid="{00000000-0005-0000-0000-000031930000}"/>
    <cellStyle name="Standard 3 2 3 9 4" xfId="26644" xr:uid="{00000000-0005-0000-0000-000032930000}"/>
    <cellStyle name="Standard 3 2 4" xfId="18847" xr:uid="{00000000-0005-0000-0000-000033930000}"/>
    <cellStyle name="Standard 3 2 4 10" xfId="18848" xr:uid="{00000000-0005-0000-0000-000034930000}"/>
    <cellStyle name="Standard 3 2 4 10 2" xfId="32873" xr:uid="{00000000-0005-0000-0000-000035930000}"/>
    <cellStyle name="Standard 3 2 4 11" xfId="22051" xr:uid="{00000000-0005-0000-0000-000036930000}"/>
    <cellStyle name="Standard 3 2 4 2" xfId="18849" xr:uid="{00000000-0005-0000-0000-000037930000}"/>
    <cellStyle name="Standard 3 2 4 2 2" xfId="18850" xr:uid="{00000000-0005-0000-0000-000038930000}"/>
    <cellStyle name="Standard 3 2 4 2 2 2" xfId="18851" xr:uid="{00000000-0005-0000-0000-000039930000}"/>
    <cellStyle name="Standard 3 2 4 2 2 2 2" xfId="38951" xr:uid="{00000000-0005-0000-0000-00003A930000}"/>
    <cellStyle name="Standard 3 2 4 2 2 3" xfId="28130" xr:uid="{00000000-0005-0000-0000-00003B930000}"/>
    <cellStyle name="Standard 3 2 4 2 3" xfId="18852" xr:uid="{00000000-0005-0000-0000-00003C930000}"/>
    <cellStyle name="Standard 3 2 4 2 3 2" xfId="33551" xr:uid="{00000000-0005-0000-0000-00003D930000}"/>
    <cellStyle name="Standard 3 2 4 2 4" xfId="22729" xr:uid="{00000000-0005-0000-0000-00003E930000}"/>
    <cellStyle name="Standard 3 2 4 3" xfId="18853" xr:uid="{00000000-0005-0000-0000-00003F930000}"/>
    <cellStyle name="Standard 3 2 4 3 2" xfId="18854" xr:uid="{00000000-0005-0000-0000-000040930000}"/>
    <cellStyle name="Standard 3 2 4 3 2 2" xfId="18855" xr:uid="{00000000-0005-0000-0000-000041930000}"/>
    <cellStyle name="Standard 3 2 4 3 2 2 2" xfId="39609" xr:uid="{00000000-0005-0000-0000-000042930000}"/>
    <cellStyle name="Standard 3 2 4 3 2 3" xfId="28788" xr:uid="{00000000-0005-0000-0000-000043930000}"/>
    <cellStyle name="Standard 3 2 4 3 3" xfId="18856" xr:uid="{00000000-0005-0000-0000-000044930000}"/>
    <cellStyle name="Standard 3 2 4 3 3 2" xfId="34209" xr:uid="{00000000-0005-0000-0000-000045930000}"/>
    <cellStyle name="Standard 3 2 4 3 4" xfId="23387" xr:uid="{00000000-0005-0000-0000-000046930000}"/>
    <cellStyle name="Standard 3 2 4 4" xfId="18857" xr:uid="{00000000-0005-0000-0000-000047930000}"/>
    <cellStyle name="Standard 3 2 4 4 2" xfId="18858" xr:uid="{00000000-0005-0000-0000-000048930000}"/>
    <cellStyle name="Standard 3 2 4 4 2 2" xfId="18859" xr:uid="{00000000-0005-0000-0000-000049930000}"/>
    <cellStyle name="Standard 3 2 4 4 2 2 2" xfId="40283" xr:uid="{00000000-0005-0000-0000-00004A930000}"/>
    <cellStyle name="Standard 3 2 4 4 2 3" xfId="29462" xr:uid="{00000000-0005-0000-0000-00004B930000}"/>
    <cellStyle name="Standard 3 2 4 4 3" xfId="18860" xr:uid="{00000000-0005-0000-0000-00004C930000}"/>
    <cellStyle name="Standard 3 2 4 4 3 2" xfId="34883" xr:uid="{00000000-0005-0000-0000-00004D930000}"/>
    <cellStyle name="Standard 3 2 4 4 4" xfId="24061" xr:uid="{00000000-0005-0000-0000-00004E930000}"/>
    <cellStyle name="Standard 3 2 4 5" xfId="18861" xr:uid="{00000000-0005-0000-0000-00004F930000}"/>
    <cellStyle name="Standard 3 2 4 5 2" xfId="18862" xr:uid="{00000000-0005-0000-0000-000050930000}"/>
    <cellStyle name="Standard 3 2 4 5 2 2" xfId="18863" xr:uid="{00000000-0005-0000-0000-000051930000}"/>
    <cellStyle name="Standard 3 2 4 5 2 2 2" xfId="40957" xr:uid="{00000000-0005-0000-0000-000052930000}"/>
    <cellStyle name="Standard 3 2 4 5 2 3" xfId="30136" xr:uid="{00000000-0005-0000-0000-000053930000}"/>
    <cellStyle name="Standard 3 2 4 5 3" xfId="18864" xr:uid="{00000000-0005-0000-0000-000054930000}"/>
    <cellStyle name="Standard 3 2 4 5 3 2" xfId="35557" xr:uid="{00000000-0005-0000-0000-000055930000}"/>
    <cellStyle name="Standard 3 2 4 5 4" xfId="24735" xr:uid="{00000000-0005-0000-0000-000056930000}"/>
    <cellStyle name="Standard 3 2 4 6" xfId="18865" xr:uid="{00000000-0005-0000-0000-000057930000}"/>
    <cellStyle name="Standard 3 2 4 6 2" xfId="18866" xr:uid="{00000000-0005-0000-0000-000058930000}"/>
    <cellStyle name="Standard 3 2 4 6 2 2" xfId="18867" xr:uid="{00000000-0005-0000-0000-000059930000}"/>
    <cellStyle name="Standard 3 2 4 6 2 2 2" xfId="41631" xr:uid="{00000000-0005-0000-0000-00005A930000}"/>
    <cellStyle name="Standard 3 2 4 6 2 3" xfId="30810" xr:uid="{00000000-0005-0000-0000-00005B930000}"/>
    <cellStyle name="Standard 3 2 4 6 3" xfId="18868" xr:uid="{00000000-0005-0000-0000-00005C930000}"/>
    <cellStyle name="Standard 3 2 4 6 3 2" xfId="36231" xr:uid="{00000000-0005-0000-0000-00005D930000}"/>
    <cellStyle name="Standard 3 2 4 6 4" xfId="25409" xr:uid="{00000000-0005-0000-0000-00005E930000}"/>
    <cellStyle name="Standard 3 2 4 7" xfId="18869" xr:uid="{00000000-0005-0000-0000-00005F930000}"/>
    <cellStyle name="Standard 3 2 4 7 2" xfId="18870" xr:uid="{00000000-0005-0000-0000-000060930000}"/>
    <cellStyle name="Standard 3 2 4 7 2 2" xfId="18871" xr:uid="{00000000-0005-0000-0000-000061930000}"/>
    <cellStyle name="Standard 3 2 4 7 2 2 2" xfId="42305" xr:uid="{00000000-0005-0000-0000-000062930000}"/>
    <cellStyle name="Standard 3 2 4 7 2 3" xfId="31484" xr:uid="{00000000-0005-0000-0000-000063930000}"/>
    <cellStyle name="Standard 3 2 4 7 3" xfId="18872" xr:uid="{00000000-0005-0000-0000-000064930000}"/>
    <cellStyle name="Standard 3 2 4 7 3 2" xfId="36905" xr:uid="{00000000-0005-0000-0000-000065930000}"/>
    <cellStyle name="Standard 3 2 4 7 4" xfId="26083" xr:uid="{00000000-0005-0000-0000-000066930000}"/>
    <cellStyle name="Standard 3 2 4 8" xfId="18873" xr:uid="{00000000-0005-0000-0000-000067930000}"/>
    <cellStyle name="Standard 3 2 4 8 2" xfId="18874" xr:uid="{00000000-0005-0000-0000-000068930000}"/>
    <cellStyle name="Standard 3 2 4 8 2 2" xfId="18875" xr:uid="{00000000-0005-0000-0000-000069930000}"/>
    <cellStyle name="Standard 3 2 4 8 2 2 2" xfId="42998" xr:uid="{00000000-0005-0000-0000-00006A930000}"/>
    <cellStyle name="Standard 3 2 4 8 2 3" xfId="32177" xr:uid="{00000000-0005-0000-0000-00006B930000}"/>
    <cellStyle name="Standard 3 2 4 8 3" xfId="18876" xr:uid="{00000000-0005-0000-0000-00006C930000}"/>
    <cellStyle name="Standard 3 2 4 8 3 2" xfId="37597" xr:uid="{00000000-0005-0000-0000-00006D930000}"/>
    <cellStyle name="Standard 3 2 4 8 4" xfId="26776" xr:uid="{00000000-0005-0000-0000-00006E930000}"/>
    <cellStyle name="Standard 3 2 4 9" xfId="18877" xr:uid="{00000000-0005-0000-0000-00006F930000}"/>
    <cellStyle name="Standard 3 2 4 9 2" xfId="18878" xr:uid="{00000000-0005-0000-0000-000070930000}"/>
    <cellStyle name="Standard 3 2 4 9 2 2" xfId="38273" xr:uid="{00000000-0005-0000-0000-000071930000}"/>
    <cellStyle name="Standard 3 2 4 9 3" xfId="27452" xr:uid="{00000000-0005-0000-0000-000072930000}"/>
    <cellStyle name="Standard 3 2 5" xfId="18879" xr:uid="{00000000-0005-0000-0000-000073930000}"/>
    <cellStyle name="Standard 3 2 5 10" xfId="18880" xr:uid="{00000000-0005-0000-0000-000074930000}"/>
    <cellStyle name="Standard 3 2 5 10 2" xfId="33004" xr:uid="{00000000-0005-0000-0000-000075930000}"/>
    <cellStyle name="Standard 3 2 5 11" xfId="22182" xr:uid="{00000000-0005-0000-0000-000076930000}"/>
    <cellStyle name="Standard 3 2 5 2" xfId="18881" xr:uid="{00000000-0005-0000-0000-000077930000}"/>
    <cellStyle name="Standard 3 2 5 2 2" xfId="18882" xr:uid="{00000000-0005-0000-0000-000078930000}"/>
    <cellStyle name="Standard 3 2 5 2 2 2" xfId="18883" xr:uid="{00000000-0005-0000-0000-000079930000}"/>
    <cellStyle name="Standard 3 2 5 2 2 2 2" xfId="39082" xr:uid="{00000000-0005-0000-0000-00007A930000}"/>
    <cellStyle name="Standard 3 2 5 2 2 3" xfId="28261" xr:uid="{00000000-0005-0000-0000-00007B930000}"/>
    <cellStyle name="Standard 3 2 5 2 3" xfId="18884" xr:uid="{00000000-0005-0000-0000-00007C930000}"/>
    <cellStyle name="Standard 3 2 5 2 3 2" xfId="33682" xr:uid="{00000000-0005-0000-0000-00007D930000}"/>
    <cellStyle name="Standard 3 2 5 2 4" xfId="22860" xr:uid="{00000000-0005-0000-0000-00007E930000}"/>
    <cellStyle name="Standard 3 2 5 3" xfId="18885" xr:uid="{00000000-0005-0000-0000-00007F930000}"/>
    <cellStyle name="Standard 3 2 5 3 2" xfId="18886" xr:uid="{00000000-0005-0000-0000-000080930000}"/>
    <cellStyle name="Standard 3 2 5 3 2 2" xfId="18887" xr:uid="{00000000-0005-0000-0000-000081930000}"/>
    <cellStyle name="Standard 3 2 5 3 2 2 2" xfId="39740" xr:uid="{00000000-0005-0000-0000-000082930000}"/>
    <cellStyle name="Standard 3 2 5 3 2 3" xfId="28919" xr:uid="{00000000-0005-0000-0000-000083930000}"/>
    <cellStyle name="Standard 3 2 5 3 3" xfId="18888" xr:uid="{00000000-0005-0000-0000-000084930000}"/>
    <cellStyle name="Standard 3 2 5 3 3 2" xfId="34340" xr:uid="{00000000-0005-0000-0000-000085930000}"/>
    <cellStyle name="Standard 3 2 5 3 4" xfId="23518" xr:uid="{00000000-0005-0000-0000-000086930000}"/>
    <cellStyle name="Standard 3 2 5 4" xfId="18889" xr:uid="{00000000-0005-0000-0000-000087930000}"/>
    <cellStyle name="Standard 3 2 5 4 2" xfId="18890" xr:uid="{00000000-0005-0000-0000-000088930000}"/>
    <cellStyle name="Standard 3 2 5 4 2 2" xfId="18891" xr:uid="{00000000-0005-0000-0000-000089930000}"/>
    <cellStyle name="Standard 3 2 5 4 2 2 2" xfId="40414" xr:uid="{00000000-0005-0000-0000-00008A930000}"/>
    <cellStyle name="Standard 3 2 5 4 2 3" xfId="29593" xr:uid="{00000000-0005-0000-0000-00008B930000}"/>
    <cellStyle name="Standard 3 2 5 4 3" xfId="18892" xr:uid="{00000000-0005-0000-0000-00008C930000}"/>
    <cellStyle name="Standard 3 2 5 4 3 2" xfId="35014" xr:uid="{00000000-0005-0000-0000-00008D930000}"/>
    <cellStyle name="Standard 3 2 5 4 4" xfId="24192" xr:uid="{00000000-0005-0000-0000-00008E930000}"/>
    <cellStyle name="Standard 3 2 5 5" xfId="18893" xr:uid="{00000000-0005-0000-0000-00008F930000}"/>
    <cellStyle name="Standard 3 2 5 5 2" xfId="18894" xr:uid="{00000000-0005-0000-0000-000090930000}"/>
    <cellStyle name="Standard 3 2 5 5 2 2" xfId="18895" xr:uid="{00000000-0005-0000-0000-000091930000}"/>
    <cellStyle name="Standard 3 2 5 5 2 2 2" xfId="41088" xr:uid="{00000000-0005-0000-0000-000092930000}"/>
    <cellStyle name="Standard 3 2 5 5 2 3" xfId="30267" xr:uid="{00000000-0005-0000-0000-000093930000}"/>
    <cellStyle name="Standard 3 2 5 5 3" xfId="18896" xr:uid="{00000000-0005-0000-0000-000094930000}"/>
    <cellStyle name="Standard 3 2 5 5 3 2" xfId="35688" xr:uid="{00000000-0005-0000-0000-000095930000}"/>
    <cellStyle name="Standard 3 2 5 5 4" xfId="24866" xr:uid="{00000000-0005-0000-0000-000096930000}"/>
    <cellStyle name="Standard 3 2 5 6" xfId="18897" xr:uid="{00000000-0005-0000-0000-000097930000}"/>
    <cellStyle name="Standard 3 2 5 6 2" xfId="18898" xr:uid="{00000000-0005-0000-0000-000098930000}"/>
    <cellStyle name="Standard 3 2 5 6 2 2" xfId="18899" xr:uid="{00000000-0005-0000-0000-000099930000}"/>
    <cellStyle name="Standard 3 2 5 6 2 2 2" xfId="41762" xr:uid="{00000000-0005-0000-0000-00009A930000}"/>
    <cellStyle name="Standard 3 2 5 6 2 3" xfId="30941" xr:uid="{00000000-0005-0000-0000-00009B930000}"/>
    <cellStyle name="Standard 3 2 5 6 3" xfId="18900" xr:uid="{00000000-0005-0000-0000-00009C930000}"/>
    <cellStyle name="Standard 3 2 5 6 3 2" xfId="36362" xr:uid="{00000000-0005-0000-0000-00009D930000}"/>
    <cellStyle name="Standard 3 2 5 6 4" xfId="25540" xr:uid="{00000000-0005-0000-0000-00009E930000}"/>
    <cellStyle name="Standard 3 2 5 7" xfId="18901" xr:uid="{00000000-0005-0000-0000-00009F930000}"/>
    <cellStyle name="Standard 3 2 5 7 2" xfId="18902" xr:uid="{00000000-0005-0000-0000-0000A0930000}"/>
    <cellStyle name="Standard 3 2 5 7 2 2" xfId="18903" xr:uid="{00000000-0005-0000-0000-0000A1930000}"/>
    <cellStyle name="Standard 3 2 5 7 2 2 2" xfId="42436" xr:uid="{00000000-0005-0000-0000-0000A2930000}"/>
    <cellStyle name="Standard 3 2 5 7 2 3" xfId="31615" xr:uid="{00000000-0005-0000-0000-0000A3930000}"/>
    <cellStyle name="Standard 3 2 5 7 3" xfId="18904" xr:uid="{00000000-0005-0000-0000-0000A4930000}"/>
    <cellStyle name="Standard 3 2 5 7 3 2" xfId="37036" xr:uid="{00000000-0005-0000-0000-0000A5930000}"/>
    <cellStyle name="Standard 3 2 5 7 4" xfId="26214" xr:uid="{00000000-0005-0000-0000-0000A6930000}"/>
    <cellStyle name="Standard 3 2 5 8" xfId="18905" xr:uid="{00000000-0005-0000-0000-0000A7930000}"/>
    <cellStyle name="Standard 3 2 5 8 2" xfId="18906" xr:uid="{00000000-0005-0000-0000-0000A8930000}"/>
    <cellStyle name="Standard 3 2 5 8 2 2" xfId="18907" xr:uid="{00000000-0005-0000-0000-0000A9930000}"/>
    <cellStyle name="Standard 3 2 5 8 2 2 2" xfId="43129" xr:uid="{00000000-0005-0000-0000-0000AA930000}"/>
    <cellStyle name="Standard 3 2 5 8 2 3" xfId="32308" xr:uid="{00000000-0005-0000-0000-0000AB930000}"/>
    <cellStyle name="Standard 3 2 5 8 3" xfId="18908" xr:uid="{00000000-0005-0000-0000-0000AC930000}"/>
    <cellStyle name="Standard 3 2 5 8 3 2" xfId="37728" xr:uid="{00000000-0005-0000-0000-0000AD930000}"/>
    <cellStyle name="Standard 3 2 5 8 4" xfId="26907" xr:uid="{00000000-0005-0000-0000-0000AE930000}"/>
    <cellStyle name="Standard 3 2 5 9" xfId="18909" xr:uid="{00000000-0005-0000-0000-0000AF930000}"/>
    <cellStyle name="Standard 3 2 5 9 2" xfId="18910" xr:uid="{00000000-0005-0000-0000-0000B0930000}"/>
    <cellStyle name="Standard 3 2 5 9 2 2" xfId="38404" xr:uid="{00000000-0005-0000-0000-0000B1930000}"/>
    <cellStyle name="Standard 3 2 5 9 3" xfId="27583" xr:uid="{00000000-0005-0000-0000-0000B2930000}"/>
    <cellStyle name="Standard 3 2 6" xfId="18911" xr:uid="{00000000-0005-0000-0000-0000B3930000}"/>
    <cellStyle name="Standard 3 2 6 2" xfId="18912" xr:uid="{00000000-0005-0000-0000-0000B4930000}"/>
    <cellStyle name="Standard 3 2 6 2 2" xfId="18913" xr:uid="{00000000-0005-0000-0000-0000B5930000}"/>
    <cellStyle name="Standard 3 2 6 2 2 2" xfId="38687" xr:uid="{00000000-0005-0000-0000-0000B6930000}"/>
    <cellStyle name="Standard 3 2 6 2 3" xfId="27866" xr:uid="{00000000-0005-0000-0000-0000B7930000}"/>
    <cellStyle name="Standard 3 2 6 3" xfId="18914" xr:uid="{00000000-0005-0000-0000-0000B8930000}"/>
    <cellStyle name="Standard 3 2 6 3 2" xfId="33287" xr:uid="{00000000-0005-0000-0000-0000B9930000}"/>
    <cellStyle name="Standard 3 2 6 4" xfId="22465" xr:uid="{00000000-0005-0000-0000-0000BA930000}"/>
    <cellStyle name="Standard 3 2 7" xfId="18915" xr:uid="{00000000-0005-0000-0000-0000BB930000}"/>
    <cellStyle name="Standard 3 2 7 2" xfId="18916" xr:uid="{00000000-0005-0000-0000-0000BC930000}"/>
    <cellStyle name="Standard 3 2 7 2 2" xfId="18917" xr:uid="{00000000-0005-0000-0000-0000BD930000}"/>
    <cellStyle name="Standard 3 2 7 2 2 2" xfId="39345" xr:uid="{00000000-0005-0000-0000-0000BE930000}"/>
    <cellStyle name="Standard 3 2 7 2 3" xfId="28524" xr:uid="{00000000-0005-0000-0000-0000BF930000}"/>
    <cellStyle name="Standard 3 2 7 3" xfId="18918" xr:uid="{00000000-0005-0000-0000-0000C0930000}"/>
    <cellStyle name="Standard 3 2 7 3 2" xfId="33945" xr:uid="{00000000-0005-0000-0000-0000C1930000}"/>
    <cellStyle name="Standard 3 2 7 4" xfId="23123" xr:uid="{00000000-0005-0000-0000-0000C2930000}"/>
    <cellStyle name="Standard 3 2 8" xfId="18919" xr:uid="{00000000-0005-0000-0000-0000C3930000}"/>
    <cellStyle name="Standard 3 2 9" xfId="18920" xr:uid="{00000000-0005-0000-0000-0000C4930000}"/>
    <cellStyle name="Standard 3 2 9 2" xfId="18921" xr:uid="{00000000-0005-0000-0000-0000C5930000}"/>
    <cellStyle name="Standard 3 2 9 2 2" xfId="18922" xr:uid="{00000000-0005-0000-0000-0000C6930000}"/>
    <cellStyle name="Standard 3 2 9 2 2 2" xfId="40020" xr:uid="{00000000-0005-0000-0000-0000C7930000}"/>
    <cellStyle name="Standard 3 2 9 2 3" xfId="29199" xr:uid="{00000000-0005-0000-0000-0000C8930000}"/>
    <cellStyle name="Standard 3 2 9 3" xfId="18923" xr:uid="{00000000-0005-0000-0000-0000C9930000}"/>
    <cellStyle name="Standard 3 2 9 3 2" xfId="34620" xr:uid="{00000000-0005-0000-0000-0000CA930000}"/>
    <cellStyle name="Standard 3 2 9 4" xfId="23798" xr:uid="{00000000-0005-0000-0000-0000CB930000}"/>
    <cellStyle name="Standard 3 20" xfId="43388" xr:uid="{00000000-0005-0000-0000-0000CC930000}"/>
    <cellStyle name="Standard 3 3" xfId="18924" xr:uid="{00000000-0005-0000-0000-0000CD930000}"/>
    <cellStyle name="Standard 3 3 10" xfId="18925" xr:uid="{00000000-0005-0000-0000-0000CE930000}"/>
    <cellStyle name="Standard 3 3 10 2" xfId="18926" xr:uid="{00000000-0005-0000-0000-0000CF930000}"/>
    <cellStyle name="Standard 3 3 10 2 2" xfId="18927" xr:uid="{00000000-0005-0000-0000-0000D0930000}"/>
    <cellStyle name="Standard 3 3 10 2 2 2" xfId="41399" xr:uid="{00000000-0005-0000-0000-0000D1930000}"/>
    <cellStyle name="Standard 3 3 10 2 3" xfId="30578" xr:uid="{00000000-0005-0000-0000-0000D2930000}"/>
    <cellStyle name="Standard 3 3 10 3" xfId="18928" xr:uid="{00000000-0005-0000-0000-0000D3930000}"/>
    <cellStyle name="Standard 3 3 10 3 2" xfId="35999" xr:uid="{00000000-0005-0000-0000-0000D4930000}"/>
    <cellStyle name="Standard 3 3 10 4" xfId="25177" xr:uid="{00000000-0005-0000-0000-0000D5930000}"/>
    <cellStyle name="Standard 3 3 11" xfId="18929" xr:uid="{00000000-0005-0000-0000-0000D6930000}"/>
    <cellStyle name="Standard 3 3 11 2" xfId="18930" xr:uid="{00000000-0005-0000-0000-0000D7930000}"/>
    <cellStyle name="Standard 3 3 11 2 2" xfId="18931" xr:uid="{00000000-0005-0000-0000-0000D8930000}"/>
    <cellStyle name="Standard 3 3 11 2 2 2" xfId="42073" xr:uid="{00000000-0005-0000-0000-0000D9930000}"/>
    <cellStyle name="Standard 3 3 11 2 3" xfId="31252" xr:uid="{00000000-0005-0000-0000-0000DA930000}"/>
    <cellStyle name="Standard 3 3 11 3" xfId="18932" xr:uid="{00000000-0005-0000-0000-0000DB930000}"/>
    <cellStyle name="Standard 3 3 11 3 2" xfId="36673" xr:uid="{00000000-0005-0000-0000-0000DC930000}"/>
    <cellStyle name="Standard 3 3 11 4" xfId="25851" xr:uid="{00000000-0005-0000-0000-0000DD930000}"/>
    <cellStyle name="Standard 3 3 12" xfId="18933" xr:uid="{00000000-0005-0000-0000-0000DE930000}"/>
    <cellStyle name="Standard 3 3 12 2" xfId="18934" xr:uid="{00000000-0005-0000-0000-0000DF930000}"/>
    <cellStyle name="Standard 3 3 12 2 2" xfId="18935" xr:uid="{00000000-0005-0000-0000-0000E0930000}"/>
    <cellStyle name="Standard 3 3 12 2 2 2" xfId="42766" xr:uid="{00000000-0005-0000-0000-0000E1930000}"/>
    <cellStyle name="Standard 3 3 12 2 3" xfId="31945" xr:uid="{00000000-0005-0000-0000-0000E2930000}"/>
    <cellStyle name="Standard 3 3 12 3" xfId="18936" xr:uid="{00000000-0005-0000-0000-0000E3930000}"/>
    <cellStyle name="Standard 3 3 12 3 2" xfId="37365" xr:uid="{00000000-0005-0000-0000-0000E4930000}"/>
    <cellStyle name="Standard 3 3 12 4" xfId="26544" xr:uid="{00000000-0005-0000-0000-0000E5930000}"/>
    <cellStyle name="Standard 3 3 13" xfId="18937" xr:uid="{00000000-0005-0000-0000-0000E6930000}"/>
    <cellStyle name="Standard 3 3 13 2" xfId="18938" xr:uid="{00000000-0005-0000-0000-0000E7930000}"/>
    <cellStyle name="Standard 3 3 13 2 2" xfId="38041" xr:uid="{00000000-0005-0000-0000-0000E8930000}"/>
    <cellStyle name="Standard 3 3 13 3" xfId="27220" xr:uid="{00000000-0005-0000-0000-0000E9930000}"/>
    <cellStyle name="Standard 3 3 14" xfId="18939" xr:uid="{00000000-0005-0000-0000-0000EA930000}"/>
    <cellStyle name="Standard 3 3 14 2" xfId="32641" xr:uid="{00000000-0005-0000-0000-0000EB930000}"/>
    <cellStyle name="Standard 3 3 15" xfId="21819" xr:uid="{00000000-0005-0000-0000-0000EC930000}"/>
    <cellStyle name="Standard 3 3 2" xfId="18940" xr:uid="{00000000-0005-0000-0000-0000ED930000}"/>
    <cellStyle name="Standard 3 3 2 10" xfId="18941" xr:uid="{00000000-0005-0000-0000-0000EE930000}"/>
    <cellStyle name="Standard 3 3 2 10 2" xfId="18942" xr:uid="{00000000-0005-0000-0000-0000EF930000}"/>
    <cellStyle name="Standard 3 3 2 10 2 2" xfId="38173" xr:uid="{00000000-0005-0000-0000-0000F0930000}"/>
    <cellStyle name="Standard 3 3 2 10 3" xfId="27352" xr:uid="{00000000-0005-0000-0000-0000F1930000}"/>
    <cellStyle name="Standard 3 3 2 11" xfId="18943" xr:uid="{00000000-0005-0000-0000-0000F2930000}"/>
    <cellStyle name="Standard 3 3 2 11 2" xfId="32773" xr:uid="{00000000-0005-0000-0000-0000F3930000}"/>
    <cellStyle name="Standard 3 3 2 12" xfId="21951" xr:uid="{00000000-0005-0000-0000-0000F4930000}"/>
    <cellStyle name="Standard 3 3 2 2" xfId="18944" xr:uid="{00000000-0005-0000-0000-0000F5930000}"/>
    <cellStyle name="Standard 3 3 2 2 10" xfId="18945" xr:uid="{00000000-0005-0000-0000-0000F6930000}"/>
    <cellStyle name="Standard 3 3 2 2 10 2" xfId="33168" xr:uid="{00000000-0005-0000-0000-0000F7930000}"/>
    <cellStyle name="Standard 3 3 2 2 11" xfId="22346" xr:uid="{00000000-0005-0000-0000-0000F8930000}"/>
    <cellStyle name="Standard 3 3 2 2 2" xfId="18946" xr:uid="{00000000-0005-0000-0000-0000F9930000}"/>
    <cellStyle name="Standard 3 3 2 2 2 2" xfId="18947" xr:uid="{00000000-0005-0000-0000-0000FA930000}"/>
    <cellStyle name="Standard 3 3 2 2 2 2 2" xfId="18948" xr:uid="{00000000-0005-0000-0000-0000FB930000}"/>
    <cellStyle name="Standard 3 3 2 2 2 2 2 2" xfId="39246" xr:uid="{00000000-0005-0000-0000-0000FC930000}"/>
    <cellStyle name="Standard 3 3 2 2 2 2 3" xfId="28425" xr:uid="{00000000-0005-0000-0000-0000FD930000}"/>
    <cellStyle name="Standard 3 3 2 2 2 3" xfId="18949" xr:uid="{00000000-0005-0000-0000-0000FE930000}"/>
    <cellStyle name="Standard 3 3 2 2 2 3 2" xfId="33846" xr:uid="{00000000-0005-0000-0000-0000FF930000}"/>
    <cellStyle name="Standard 3 3 2 2 2 4" xfId="23024" xr:uid="{00000000-0005-0000-0000-000000940000}"/>
    <cellStyle name="Standard 3 3 2 2 3" xfId="18950" xr:uid="{00000000-0005-0000-0000-000001940000}"/>
    <cellStyle name="Standard 3 3 2 2 3 2" xfId="18951" xr:uid="{00000000-0005-0000-0000-000002940000}"/>
    <cellStyle name="Standard 3 3 2 2 3 2 2" xfId="18952" xr:uid="{00000000-0005-0000-0000-000003940000}"/>
    <cellStyle name="Standard 3 3 2 2 3 2 2 2" xfId="39904" xr:uid="{00000000-0005-0000-0000-000004940000}"/>
    <cellStyle name="Standard 3 3 2 2 3 2 3" xfId="29083" xr:uid="{00000000-0005-0000-0000-000005940000}"/>
    <cellStyle name="Standard 3 3 2 2 3 3" xfId="18953" xr:uid="{00000000-0005-0000-0000-000006940000}"/>
    <cellStyle name="Standard 3 3 2 2 3 3 2" xfId="34504" xr:uid="{00000000-0005-0000-0000-000007940000}"/>
    <cellStyle name="Standard 3 3 2 2 3 4" xfId="23682" xr:uid="{00000000-0005-0000-0000-000008940000}"/>
    <cellStyle name="Standard 3 3 2 2 4" xfId="18954" xr:uid="{00000000-0005-0000-0000-000009940000}"/>
    <cellStyle name="Standard 3 3 2 2 4 2" xfId="18955" xr:uid="{00000000-0005-0000-0000-00000A940000}"/>
    <cellStyle name="Standard 3 3 2 2 4 2 2" xfId="18956" xr:uid="{00000000-0005-0000-0000-00000B940000}"/>
    <cellStyle name="Standard 3 3 2 2 4 2 2 2" xfId="40578" xr:uid="{00000000-0005-0000-0000-00000C940000}"/>
    <cellStyle name="Standard 3 3 2 2 4 2 3" xfId="29757" xr:uid="{00000000-0005-0000-0000-00000D940000}"/>
    <cellStyle name="Standard 3 3 2 2 4 3" xfId="18957" xr:uid="{00000000-0005-0000-0000-00000E940000}"/>
    <cellStyle name="Standard 3 3 2 2 4 3 2" xfId="35178" xr:uid="{00000000-0005-0000-0000-00000F940000}"/>
    <cellStyle name="Standard 3 3 2 2 4 4" xfId="24356" xr:uid="{00000000-0005-0000-0000-000010940000}"/>
    <cellStyle name="Standard 3 3 2 2 5" xfId="18958" xr:uid="{00000000-0005-0000-0000-000011940000}"/>
    <cellStyle name="Standard 3 3 2 2 5 2" xfId="18959" xr:uid="{00000000-0005-0000-0000-000012940000}"/>
    <cellStyle name="Standard 3 3 2 2 5 2 2" xfId="18960" xr:uid="{00000000-0005-0000-0000-000013940000}"/>
    <cellStyle name="Standard 3 3 2 2 5 2 2 2" xfId="41252" xr:uid="{00000000-0005-0000-0000-000014940000}"/>
    <cellStyle name="Standard 3 3 2 2 5 2 3" xfId="30431" xr:uid="{00000000-0005-0000-0000-000015940000}"/>
    <cellStyle name="Standard 3 3 2 2 5 3" xfId="18961" xr:uid="{00000000-0005-0000-0000-000016940000}"/>
    <cellStyle name="Standard 3 3 2 2 5 3 2" xfId="35852" xr:uid="{00000000-0005-0000-0000-000017940000}"/>
    <cellStyle name="Standard 3 3 2 2 5 4" xfId="25030" xr:uid="{00000000-0005-0000-0000-000018940000}"/>
    <cellStyle name="Standard 3 3 2 2 6" xfId="18962" xr:uid="{00000000-0005-0000-0000-000019940000}"/>
    <cellStyle name="Standard 3 3 2 2 6 2" xfId="18963" xr:uid="{00000000-0005-0000-0000-00001A940000}"/>
    <cellStyle name="Standard 3 3 2 2 6 2 2" xfId="18964" xr:uid="{00000000-0005-0000-0000-00001B940000}"/>
    <cellStyle name="Standard 3 3 2 2 6 2 2 2" xfId="41926" xr:uid="{00000000-0005-0000-0000-00001C940000}"/>
    <cellStyle name="Standard 3 3 2 2 6 2 3" xfId="31105" xr:uid="{00000000-0005-0000-0000-00001D940000}"/>
    <cellStyle name="Standard 3 3 2 2 6 3" xfId="18965" xr:uid="{00000000-0005-0000-0000-00001E940000}"/>
    <cellStyle name="Standard 3 3 2 2 6 3 2" xfId="36526" xr:uid="{00000000-0005-0000-0000-00001F940000}"/>
    <cellStyle name="Standard 3 3 2 2 6 4" xfId="25704" xr:uid="{00000000-0005-0000-0000-000020940000}"/>
    <cellStyle name="Standard 3 3 2 2 7" xfId="18966" xr:uid="{00000000-0005-0000-0000-000021940000}"/>
    <cellStyle name="Standard 3 3 2 2 7 2" xfId="18967" xr:uid="{00000000-0005-0000-0000-000022940000}"/>
    <cellStyle name="Standard 3 3 2 2 7 2 2" xfId="18968" xr:uid="{00000000-0005-0000-0000-000023940000}"/>
    <cellStyle name="Standard 3 3 2 2 7 2 2 2" xfId="42600" xr:uid="{00000000-0005-0000-0000-000024940000}"/>
    <cellStyle name="Standard 3 3 2 2 7 2 3" xfId="31779" xr:uid="{00000000-0005-0000-0000-000025940000}"/>
    <cellStyle name="Standard 3 3 2 2 7 3" xfId="18969" xr:uid="{00000000-0005-0000-0000-000026940000}"/>
    <cellStyle name="Standard 3 3 2 2 7 3 2" xfId="37200" xr:uid="{00000000-0005-0000-0000-000027940000}"/>
    <cellStyle name="Standard 3 3 2 2 7 4" xfId="26378" xr:uid="{00000000-0005-0000-0000-000028940000}"/>
    <cellStyle name="Standard 3 3 2 2 8" xfId="18970" xr:uid="{00000000-0005-0000-0000-000029940000}"/>
    <cellStyle name="Standard 3 3 2 2 8 2" xfId="18971" xr:uid="{00000000-0005-0000-0000-00002A940000}"/>
    <cellStyle name="Standard 3 3 2 2 8 2 2" xfId="18972" xr:uid="{00000000-0005-0000-0000-00002B940000}"/>
    <cellStyle name="Standard 3 3 2 2 8 2 2 2" xfId="43293" xr:uid="{00000000-0005-0000-0000-00002C940000}"/>
    <cellStyle name="Standard 3 3 2 2 8 2 3" xfId="32472" xr:uid="{00000000-0005-0000-0000-00002D940000}"/>
    <cellStyle name="Standard 3 3 2 2 8 3" xfId="18973" xr:uid="{00000000-0005-0000-0000-00002E940000}"/>
    <cellStyle name="Standard 3 3 2 2 8 3 2" xfId="37892" xr:uid="{00000000-0005-0000-0000-00002F940000}"/>
    <cellStyle name="Standard 3 3 2 2 8 4" xfId="27071" xr:uid="{00000000-0005-0000-0000-000030940000}"/>
    <cellStyle name="Standard 3 3 2 2 9" xfId="18974" xr:uid="{00000000-0005-0000-0000-000031940000}"/>
    <cellStyle name="Standard 3 3 2 2 9 2" xfId="18975" xr:uid="{00000000-0005-0000-0000-000032940000}"/>
    <cellStyle name="Standard 3 3 2 2 9 2 2" xfId="38568" xr:uid="{00000000-0005-0000-0000-000033940000}"/>
    <cellStyle name="Standard 3 3 2 2 9 3" xfId="27747" xr:uid="{00000000-0005-0000-0000-000034940000}"/>
    <cellStyle name="Standard 3 3 2 3" xfId="18976" xr:uid="{00000000-0005-0000-0000-000035940000}"/>
    <cellStyle name="Standard 3 3 2 3 2" xfId="18977" xr:uid="{00000000-0005-0000-0000-000036940000}"/>
    <cellStyle name="Standard 3 3 2 3 2 2" xfId="18978" xr:uid="{00000000-0005-0000-0000-000037940000}"/>
    <cellStyle name="Standard 3 3 2 3 2 2 2" xfId="38851" xr:uid="{00000000-0005-0000-0000-000038940000}"/>
    <cellStyle name="Standard 3 3 2 3 2 3" xfId="28030" xr:uid="{00000000-0005-0000-0000-000039940000}"/>
    <cellStyle name="Standard 3 3 2 3 3" xfId="18979" xr:uid="{00000000-0005-0000-0000-00003A940000}"/>
    <cellStyle name="Standard 3 3 2 3 3 2" xfId="33451" xr:uid="{00000000-0005-0000-0000-00003B940000}"/>
    <cellStyle name="Standard 3 3 2 3 4" xfId="22629" xr:uid="{00000000-0005-0000-0000-00003C940000}"/>
    <cellStyle name="Standard 3 3 2 4" xfId="18980" xr:uid="{00000000-0005-0000-0000-00003D940000}"/>
    <cellStyle name="Standard 3 3 2 4 2" xfId="18981" xr:uid="{00000000-0005-0000-0000-00003E940000}"/>
    <cellStyle name="Standard 3 3 2 4 2 2" xfId="18982" xr:uid="{00000000-0005-0000-0000-00003F940000}"/>
    <cellStyle name="Standard 3 3 2 4 2 2 2" xfId="39509" xr:uid="{00000000-0005-0000-0000-000040940000}"/>
    <cellStyle name="Standard 3 3 2 4 2 3" xfId="28688" xr:uid="{00000000-0005-0000-0000-000041940000}"/>
    <cellStyle name="Standard 3 3 2 4 3" xfId="18983" xr:uid="{00000000-0005-0000-0000-000042940000}"/>
    <cellStyle name="Standard 3 3 2 4 3 2" xfId="34109" xr:uid="{00000000-0005-0000-0000-000043940000}"/>
    <cellStyle name="Standard 3 3 2 4 4" xfId="23287" xr:uid="{00000000-0005-0000-0000-000044940000}"/>
    <cellStyle name="Standard 3 3 2 5" xfId="18984" xr:uid="{00000000-0005-0000-0000-000045940000}"/>
    <cellStyle name="Standard 3 3 2 5 2" xfId="18985" xr:uid="{00000000-0005-0000-0000-000046940000}"/>
    <cellStyle name="Standard 3 3 2 5 2 2" xfId="18986" xr:uid="{00000000-0005-0000-0000-000047940000}"/>
    <cellStyle name="Standard 3 3 2 5 2 2 2" xfId="40183" xr:uid="{00000000-0005-0000-0000-000048940000}"/>
    <cellStyle name="Standard 3 3 2 5 2 3" xfId="29362" xr:uid="{00000000-0005-0000-0000-000049940000}"/>
    <cellStyle name="Standard 3 3 2 5 3" xfId="18987" xr:uid="{00000000-0005-0000-0000-00004A940000}"/>
    <cellStyle name="Standard 3 3 2 5 3 2" xfId="34783" xr:uid="{00000000-0005-0000-0000-00004B940000}"/>
    <cellStyle name="Standard 3 3 2 5 4" xfId="23961" xr:uid="{00000000-0005-0000-0000-00004C940000}"/>
    <cellStyle name="Standard 3 3 2 6" xfId="18988" xr:uid="{00000000-0005-0000-0000-00004D940000}"/>
    <cellStyle name="Standard 3 3 2 6 2" xfId="18989" xr:uid="{00000000-0005-0000-0000-00004E940000}"/>
    <cellStyle name="Standard 3 3 2 6 2 2" xfId="18990" xr:uid="{00000000-0005-0000-0000-00004F940000}"/>
    <cellStyle name="Standard 3 3 2 6 2 2 2" xfId="40857" xr:uid="{00000000-0005-0000-0000-000050940000}"/>
    <cellStyle name="Standard 3 3 2 6 2 3" xfId="30036" xr:uid="{00000000-0005-0000-0000-000051940000}"/>
    <cellStyle name="Standard 3 3 2 6 3" xfId="18991" xr:uid="{00000000-0005-0000-0000-000052940000}"/>
    <cellStyle name="Standard 3 3 2 6 3 2" xfId="35457" xr:uid="{00000000-0005-0000-0000-000053940000}"/>
    <cellStyle name="Standard 3 3 2 6 4" xfId="24635" xr:uid="{00000000-0005-0000-0000-000054940000}"/>
    <cellStyle name="Standard 3 3 2 7" xfId="18992" xr:uid="{00000000-0005-0000-0000-000055940000}"/>
    <cellStyle name="Standard 3 3 2 7 2" xfId="18993" xr:uid="{00000000-0005-0000-0000-000056940000}"/>
    <cellStyle name="Standard 3 3 2 7 2 2" xfId="18994" xr:uid="{00000000-0005-0000-0000-000057940000}"/>
    <cellStyle name="Standard 3 3 2 7 2 2 2" xfId="41531" xr:uid="{00000000-0005-0000-0000-000058940000}"/>
    <cellStyle name="Standard 3 3 2 7 2 3" xfId="30710" xr:uid="{00000000-0005-0000-0000-000059940000}"/>
    <cellStyle name="Standard 3 3 2 7 3" xfId="18995" xr:uid="{00000000-0005-0000-0000-00005A940000}"/>
    <cellStyle name="Standard 3 3 2 7 3 2" xfId="36131" xr:uid="{00000000-0005-0000-0000-00005B940000}"/>
    <cellStyle name="Standard 3 3 2 7 4" xfId="25309" xr:uid="{00000000-0005-0000-0000-00005C940000}"/>
    <cellStyle name="Standard 3 3 2 8" xfId="18996" xr:uid="{00000000-0005-0000-0000-00005D940000}"/>
    <cellStyle name="Standard 3 3 2 8 2" xfId="18997" xr:uid="{00000000-0005-0000-0000-00005E940000}"/>
    <cellStyle name="Standard 3 3 2 8 2 2" xfId="18998" xr:uid="{00000000-0005-0000-0000-00005F940000}"/>
    <cellStyle name="Standard 3 3 2 8 2 2 2" xfId="42205" xr:uid="{00000000-0005-0000-0000-000060940000}"/>
    <cellStyle name="Standard 3 3 2 8 2 3" xfId="31384" xr:uid="{00000000-0005-0000-0000-000061940000}"/>
    <cellStyle name="Standard 3 3 2 8 3" xfId="18999" xr:uid="{00000000-0005-0000-0000-000062940000}"/>
    <cellStyle name="Standard 3 3 2 8 3 2" xfId="36805" xr:uid="{00000000-0005-0000-0000-000063940000}"/>
    <cellStyle name="Standard 3 3 2 8 4" xfId="25983" xr:uid="{00000000-0005-0000-0000-000064940000}"/>
    <cellStyle name="Standard 3 3 2 9" xfId="19000" xr:uid="{00000000-0005-0000-0000-000065940000}"/>
    <cellStyle name="Standard 3 3 2 9 2" xfId="19001" xr:uid="{00000000-0005-0000-0000-000066940000}"/>
    <cellStyle name="Standard 3 3 2 9 2 2" xfId="19002" xr:uid="{00000000-0005-0000-0000-000067940000}"/>
    <cellStyle name="Standard 3 3 2 9 2 2 2" xfId="42898" xr:uid="{00000000-0005-0000-0000-000068940000}"/>
    <cellStyle name="Standard 3 3 2 9 2 3" xfId="32077" xr:uid="{00000000-0005-0000-0000-000069940000}"/>
    <cellStyle name="Standard 3 3 2 9 3" xfId="19003" xr:uid="{00000000-0005-0000-0000-00006A940000}"/>
    <cellStyle name="Standard 3 3 2 9 3 2" xfId="37497" xr:uid="{00000000-0005-0000-0000-00006B940000}"/>
    <cellStyle name="Standard 3 3 2 9 4" xfId="26676" xr:uid="{00000000-0005-0000-0000-00006C940000}"/>
    <cellStyle name="Standard 3 3 3" xfId="19004" xr:uid="{00000000-0005-0000-0000-00006D940000}"/>
    <cellStyle name="Standard 3 3 3 10" xfId="19005" xr:uid="{00000000-0005-0000-0000-00006E940000}"/>
    <cellStyle name="Standard 3 3 3 10 2" xfId="32905" xr:uid="{00000000-0005-0000-0000-00006F940000}"/>
    <cellStyle name="Standard 3 3 3 11" xfId="22083" xr:uid="{00000000-0005-0000-0000-000070940000}"/>
    <cellStyle name="Standard 3 3 3 2" xfId="19006" xr:uid="{00000000-0005-0000-0000-000071940000}"/>
    <cellStyle name="Standard 3 3 3 2 2" xfId="19007" xr:uid="{00000000-0005-0000-0000-000072940000}"/>
    <cellStyle name="Standard 3 3 3 2 2 2" xfId="19008" xr:uid="{00000000-0005-0000-0000-000073940000}"/>
    <cellStyle name="Standard 3 3 3 2 2 2 2" xfId="38983" xr:uid="{00000000-0005-0000-0000-000074940000}"/>
    <cellStyle name="Standard 3 3 3 2 2 3" xfId="28162" xr:uid="{00000000-0005-0000-0000-000075940000}"/>
    <cellStyle name="Standard 3 3 3 2 3" xfId="19009" xr:uid="{00000000-0005-0000-0000-000076940000}"/>
    <cellStyle name="Standard 3 3 3 2 3 2" xfId="33583" xr:uid="{00000000-0005-0000-0000-000077940000}"/>
    <cellStyle name="Standard 3 3 3 2 4" xfId="22761" xr:uid="{00000000-0005-0000-0000-000078940000}"/>
    <cellStyle name="Standard 3 3 3 3" xfId="19010" xr:uid="{00000000-0005-0000-0000-000079940000}"/>
    <cellStyle name="Standard 3 3 3 3 2" xfId="19011" xr:uid="{00000000-0005-0000-0000-00007A940000}"/>
    <cellStyle name="Standard 3 3 3 3 2 2" xfId="19012" xr:uid="{00000000-0005-0000-0000-00007B940000}"/>
    <cellStyle name="Standard 3 3 3 3 2 2 2" xfId="39641" xr:uid="{00000000-0005-0000-0000-00007C940000}"/>
    <cellStyle name="Standard 3 3 3 3 2 3" xfId="28820" xr:uid="{00000000-0005-0000-0000-00007D940000}"/>
    <cellStyle name="Standard 3 3 3 3 3" xfId="19013" xr:uid="{00000000-0005-0000-0000-00007E940000}"/>
    <cellStyle name="Standard 3 3 3 3 3 2" xfId="34241" xr:uid="{00000000-0005-0000-0000-00007F940000}"/>
    <cellStyle name="Standard 3 3 3 3 4" xfId="23419" xr:uid="{00000000-0005-0000-0000-000080940000}"/>
    <cellStyle name="Standard 3 3 3 4" xfId="19014" xr:uid="{00000000-0005-0000-0000-000081940000}"/>
    <cellStyle name="Standard 3 3 3 4 2" xfId="19015" xr:uid="{00000000-0005-0000-0000-000082940000}"/>
    <cellStyle name="Standard 3 3 3 4 2 2" xfId="19016" xr:uid="{00000000-0005-0000-0000-000083940000}"/>
    <cellStyle name="Standard 3 3 3 4 2 2 2" xfId="40315" xr:uid="{00000000-0005-0000-0000-000084940000}"/>
    <cellStyle name="Standard 3 3 3 4 2 3" xfId="29494" xr:uid="{00000000-0005-0000-0000-000085940000}"/>
    <cellStyle name="Standard 3 3 3 4 3" xfId="19017" xr:uid="{00000000-0005-0000-0000-000086940000}"/>
    <cellStyle name="Standard 3 3 3 4 3 2" xfId="34915" xr:uid="{00000000-0005-0000-0000-000087940000}"/>
    <cellStyle name="Standard 3 3 3 4 4" xfId="24093" xr:uid="{00000000-0005-0000-0000-000088940000}"/>
    <cellStyle name="Standard 3 3 3 5" xfId="19018" xr:uid="{00000000-0005-0000-0000-000089940000}"/>
    <cellStyle name="Standard 3 3 3 5 2" xfId="19019" xr:uid="{00000000-0005-0000-0000-00008A940000}"/>
    <cellStyle name="Standard 3 3 3 5 2 2" xfId="19020" xr:uid="{00000000-0005-0000-0000-00008B940000}"/>
    <cellStyle name="Standard 3 3 3 5 2 2 2" xfId="40989" xr:uid="{00000000-0005-0000-0000-00008C940000}"/>
    <cellStyle name="Standard 3 3 3 5 2 3" xfId="30168" xr:uid="{00000000-0005-0000-0000-00008D940000}"/>
    <cellStyle name="Standard 3 3 3 5 3" xfId="19021" xr:uid="{00000000-0005-0000-0000-00008E940000}"/>
    <cellStyle name="Standard 3 3 3 5 3 2" xfId="35589" xr:uid="{00000000-0005-0000-0000-00008F940000}"/>
    <cellStyle name="Standard 3 3 3 5 4" xfId="24767" xr:uid="{00000000-0005-0000-0000-000090940000}"/>
    <cellStyle name="Standard 3 3 3 6" xfId="19022" xr:uid="{00000000-0005-0000-0000-000091940000}"/>
    <cellStyle name="Standard 3 3 3 6 2" xfId="19023" xr:uid="{00000000-0005-0000-0000-000092940000}"/>
    <cellStyle name="Standard 3 3 3 6 2 2" xfId="19024" xr:uid="{00000000-0005-0000-0000-000093940000}"/>
    <cellStyle name="Standard 3 3 3 6 2 2 2" xfId="41663" xr:uid="{00000000-0005-0000-0000-000094940000}"/>
    <cellStyle name="Standard 3 3 3 6 2 3" xfId="30842" xr:uid="{00000000-0005-0000-0000-000095940000}"/>
    <cellStyle name="Standard 3 3 3 6 3" xfId="19025" xr:uid="{00000000-0005-0000-0000-000096940000}"/>
    <cellStyle name="Standard 3 3 3 6 3 2" xfId="36263" xr:uid="{00000000-0005-0000-0000-000097940000}"/>
    <cellStyle name="Standard 3 3 3 6 4" xfId="25441" xr:uid="{00000000-0005-0000-0000-000098940000}"/>
    <cellStyle name="Standard 3 3 3 7" xfId="19026" xr:uid="{00000000-0005-0000-0000-000099940000}"/>
    <cellStyle name="Standard 3 3 3 7 2" xfId="19027" xr:uid="{00000000-0005-0000-0000-00009A940000}"/>
    <cellStyle name="Standard 3 3 3 7 2 2" xfId="19028" xr:uid="{00000000-0005-0000-0000-00009B940000}"/>
    <cellStyle name="Standard 3 3 3 7 2 2 2" xfId="42337" xr:uid="{00000000-0005-0000-0000-00009C940000}"/>
    <cellStyle name="Standard 3 3 3 7 2 3" xfId="31516" xr:uid="{00000000-0005-0000-0000-00009D940000}"/>
    <cellStyle name="Standard 3 3 3 7 3" xfId="19029" xr:uid="{00000000-0005-0000-0000-00009E940000}"/>
    <cellStyle name="Standard 3 3 3 7 3 2" xfId="36937" xr:uid="{00000000-0005-0000-0000-00009F940000}"/>
    <cellStyle name="Standard 3 3 3 7 4" xfId="26115" xr:uid="{00000000-0005-0000-0000-0000A0940000}"/>
    <cellStyle name="Standard 3 3 3 8" xfId="19030" xr:uid="{00000000-0005-0000-0000-0000A1940000}"/>
    <cellStyle name="Standard 3 3 3 8 2" xfId="19031" xr:uid="{00000000-0005-0000-0000-0000A2940000}"/>
    <cellStyle name="Standard 3 3 3 8 2 2" xfId="19032" xr:uid="{00000000-0005-0000-0000-0000A3940000}"/>
    <cellStyle name="Standard 3 3 3 8 2 2 2" xfId="43030" xr:uid="{00000000-0005-0000-0000-0000A4940000}"/>
    <cellStyle name="Standard 3 3 3 8 2 3" xfId="32209" xr:uid="{00000000-0005-0000-0000-0000A5940000}"/>
    <cellStyle name="Standard 3 3 3 8 3" xfId="19033" xr:uid="{00000000-0005-0000-0000-0000A6940000}"/>
    <cellStyle name="Standard 3 3 3 8 3 2" xfId="37629" xr:uid="{00000000-0005-0000-0000-0000A7940000}"/>
    <cellStyle name="Standard 3 3 3 8 4" xfId="26808" xr:uid="{00000000-0005-0000-0000-0000A8940000}"/>
    <cellStyle name="Standard 3 3 3 9" xfId="19034" xr:uid="{00000000-0005-0000-0000-0000A9940000}"/>
    <cellStyle name="Standard 3 3 3 9 2" xfId="19035" xr:uid="{00000000-0005-0000-0000-0000AA940000}"/>
    <cellStyle name="Standard 3 3 3 9 2 2" xfId="38305" xr:uid="{00000000-0005-0000-0000-0000AB940000}"/>
    <cellStyle name="Standard 3 3 3 9 3" xfId="27484" xr:uid="{00000000-0005-0000-0000-0000AC940000}"/>
    <cellStyle name="Standard 3 3 4" xfId="19036" xr:uid="{00000000-0005-0000-0000-0000AD940000}"/>
    <cellStyle name="Standard 3 3 4 10" xfId="19037" xr:uid="{00000000-0005-0000-0000-0000AE940000}"/>
    <cellStyle name="Standard 3 3 4 10 2" xfId="33036" xr:uid="{00000000-0005-0000-0000-0000AF940000}"/>
    <cellStyle name="Standard 3 3 4 11" xfId="22214" xr:uid="{00000000-0005-0000-0000-0000B0940000}"/>
    <cellStyle name="Standard 3 3 4 2" xfId="19038" xr:uid="{00000000-0005-0000-0000-0000B1940000}"/>
    <cellStyle name="Standard 3 3 4 2 2" xfId="19039" xr:uid="{00000000-0005-0000-0000-0000B2940000}"/>
    <cellStyle name="Standard 3 3 4 2 2 2" xfId="19040" xr:uid="{00000000-0005-0000-0000-0000B3940000}"/>
    <cellStyle name="Standard 3 3 4 2 2 2 2" xfId="39114" xr:uid="{00000000-0005-0000-0000-0000B4940000}"/>
    <cellStyle name="Standard 3 3 4 2 2 3" xfId="28293" xr:uid="{00000000-0005-0000-0000-0000B5940000}"/>
    <cellStyle name="Standard 3 3 4 2 3" xfId="19041" xr:uid="{00000000-0005-0000-0000-0000B6940000}"/>
    <cellStyle name="Standard 3 3 4 2 3 2" xfId="33714" xr:uid="{00000000-0005-0000-0000-0000B7940000}"/>
    <cellStyle name="Standard 3 3 4 2 4" xfId="22892" xr:uid="{00000000-0005-0000-0000-0000B8940000}"/>
    <cellStyle name="Standard 3 3 4 3" xfId="19042" xr:uid="{00000000-0005-0000-0000-0000B9940000}"/>
    <cellStyle name="Standard 3 3 4 3 2" xfId="19043" xr:uid="{00000000-0005-0000-0000-0000BA940000}"/>
    <cellStyle name="Standard 3 3 4 3 2 2" xfId="19044" xr:uid="{00000000-0005-0000-0000-0000BB940000}"/>
    <cellStyle name="Standard 3 3 4 3 2 2 2" xfId="39772" xr:uid="{00000000-0005-0000-0000-0000BC940000}"/>
    <cellStyle name="Standard 3 3 4 3 2 3" xfId="28951" xr:uid="{00000000-0005-0000-0000-0000BD940000}"/>
    <cellStyle name="Standard 3 3 4 3 3" xfId="19045" xr:uid="{00000000-0005-0000-0000-0000BE940000}"/>
    <cellStyle name="Standard 3 3 4 3 3 2" xfId="34372" xr:uid="{00000000-0005-0000-0000-0000BF940000}"/>
    <cellStyle name="Standard 3 3 4 3 4" xfId="23550" xr:uid="{00000000-0005-0000-0000-0000C0940000}"/>
    <cellStyle name="Standard 3 3 4 4" xfId="19046" xr:uid="{00000000-0005-0000-0000-0000C1940000}"/>
    <cellStyle name="Standard 3 3 4 4 2" xfId="19047" xr:uid="{00000000-0005-0000-0000-0000C2940000}"/>
    <cellStyle name="Standard 3 3 4 4 2 2" xfId="19048" xr:uid="{00000000-0005-0000-0000-0000C3940000}"/>
    <cellStyle name="Standard 3 3 4 4 2 2 2" xfId="40446" xr:uid="{00000000-0005-0000-0000-0000C4940000}"/>
    <cellStyle name="Standard 3 3 4 4 2 3" xfId="29625" xr:uid="{00000000-0005-0000-0000-0000C5940000}"/>
    <cellStyle name="Standard 3 3 4 4 3" xfId="19049" xr:uid="{00000000-0005-0000-0000-0000C6940000}"/>
    <cellStyle name="Standard 3 3 4 4 3 2" xfId="35046" xr:uid="{00000000-0005-0000-0000-0000C7940000}"/>
    <cellStyle name="Standard 3 3 4 4 4" xfId="24224" xr:uid="{00000000-0005-0000-0000-0000C8940000}"/>
    <cellStyle name="Standard 3 3 4 5" xfId="19050" xr:uid="{00000000-0005-0000-0000-0000C9940000}"/>
    <cellStyle name="Standard 3 3 4 5 2" xfId="19051" xr:uid="{00000000-0005-0000-0000-0000CA940000}"/>
    <cellStyle name="Standard 3 3 4 5 2 2" xfId="19052" xr:uid="{00000000-0005-0000-0000-0000CB940000}"/>
    <cellStyle name="Standard 3 3 4 5 2 2 2" xfId="41120" xr:uid="{00000000-0005-0000-0000-0000CC940000}"/>
    <cellStyle name="Standard 3 3 4 5 2 3" xfId="30299" xr:uid="{00000000-0005-0000-0000-0000CD940000}"/>
    <cellStyle name="Standard 3 3 4 5 3" xfId="19053" xr:uid="{00000000-0005-0000-0000-0000CE940000}"/>
    <cellStyle name="Standard 3 3 4 5 3 2" xfId="35720" xr:uid="{00000000-0005-0000-0000-0000CF940000}"/>
    <cellStyle name="Standard 3 3 4 5 4" xfId="24898" xr:uid="{00000000-0005-0000-0000-0000D0940000}"/>
    <cellStyle name="Standard 3 3 4 6" xfId="19054" xr:uid="{00000000-0005-0000-0000-0000D1940000}"/>
    <cellStyle name="Standard 3 3 4 6 2" xfId="19055" xr:uid="{00000000-0005-0000-0000-0000D2940000}"/>
    <cellStyle name="Standard 3 3 4 6 2 2" xfId="19056" xr:uid="{00000000-0005-0000-0000-0000D3940000}"/>
    <cellStyle name="Standard 3 3 4 6 2 2 2" xfId="41794" xr:uid="{00000000-0005-0000-0000-0000D4940000}"/>
    <cellStyle name="Standard 3 3 4 6 2 3" xfId="30973" xr:uid="{00000000-0005-0000-0000-0000D5940000}"/>
    <cellStyle name="Standard 3 3 4 6 3" xfId="19057" xr:uid="{00000000-0005-0000-0000-0000D6940000}"/>
    <cellStyle name="Standard 3 3 4 6 3 2" xfId="36394" xr:uid="{00000000-0005-0000-0000-0000D7940000}"/>
    <cellStyle name="Standard 3 3 4 6 4" xfId="25572" xr:uid="{00000000-0005-0000-0000-0000D8940000}"/>
    <cellStyle name="Standard 3 3 4 7" xfId="19058" xr:uid="{00000000-0005-0000-0000-0000D9940000}"/>
    <cellStyle name="Standard 3 3 4 7 2" xfId="19059" xr:uid="{00000000-0005-0000-0000-0000DA940000}"/>
    <cellStyle name="Standard 3 3 4 7 2 2" xfId="19060" xr:uid="{00000000-0005-0000-0000-0000DB940000}"/>
    <cellStyle name="Standard 3 3 4 7 2 2 2" xfId="42468" xr:uid="{00000000-0005-0000-0000-0000DC940000}"/>
    <cellStyle name="Standard 3 3 4 7 2 3" xfId="31647" xr:uid="{00000000-0005-0000-0000-0000DD940000}"/>
    <cellStyle name="Standard 3 3 4 7 3" xfId="19061" xr:uid="{00000000-0005-0000-0000-0000DE940000}"/>
    <cellStyle name="Standard 3 3 4 7 3 2" xfId="37068" xr:uid="{00000000-0005-0000-0000-0000DF940000}"/>
    <cellStyle name="Standard 3 3 4 7 4" xfId="26246" xr:uid="{00000000-0005-0000-0000-0000E0940000}"/>
    <cellStyle name="Standard 3 3 4 8" xfId="19062" xr:uid="{00000000-0005-0000-0000-0000E1940000}"/>
    <cellStyle name="Standard 3 3 4 8 2" xfId="19063" xr:uid="{00000000-0005-0000-0000-0000E2940000}"/>
    <cellStyle name="Standard 3 3 4 8 2 2" xfId="19064" xr:uid="{00000000-0005-0000-0000-0000E3940000}"/>
    <cellStyle name="Standard 3 3 4 8 2 2 2" xfId="43161" xr:uid="{00000000-0005-0000-0000-0000E4940000}"/>
    <cellStyle name="Standard 3 3 4 8 2 3" xfId="32340" xr:uid="{00000000-0005-0000-0000-0000E5940000}"/>
    <cellStyle name="Standard 3 3 4 8 3" xfId="19065" xr:uid="{00000000-0005-0000-0000-0000E6940000}"/>
    <cellStyle name="Standard 3 3 4 8 3 2" xfId="37760" xr:uid="{00000000-0005-0000-0000-0000E7940000}"/>
    <cellStyle name="Standard 3 3 4 8 4" xfId="26939" xr:uid="{00000000-0005-0000-0000-0000E8940000}"/>
    <cellStyle name="Standard 3 3 4 9" xfId="19066" xr:uid="{00000000-0005-0000-0000-0000E9940000}"/>
    <cellStyle name="Standard 3 3 4 9 2" xfId="19067" xr:uid="{00000000-0005-0000-0000-0000EA940000}"/>
    <cellStyle name="Standard 3 3 4 9 2 2" xfId="38436" xr:uid="{00000000-0005-0000-0000-0000EB940000}"/>
    <cellStyle name="Standard 3 3 4 9 3" xfId="27615" xr:uid="{00000000-0005-0000-0000-0000EC940000}"/>
    <cellStyle name="Standard 3 3 5" xfId="19068" xr:uid="{00000000-0005-0000-0000-0000ED940000}"/>
    <cellStyle name="Standard 3 3 5 2" xfId="19069" xr:uid="{00000000-0005-0000-0000-0000EE940000}"/>
    <cellStyle name="Standard 3 3 5 2 2" xfId="19070" xr:uid="{00000000-0005-0000-0000-0000EF940000}"/>
    <cellStyle name="Standard 3 3 5 2 2 2" xfId="38719" xr:uid="{00000000-0005-0000-0000-0000F0940000}"/>
    <cellStyle name="Standard 3 3 5 2 3" xfId="27898" xr:uid="{00000000-0005-0000-0000-0000F1940000}"/>
    <cellStyle name="Standard 3 3 5 3" xfId="19071" xr:uid="{00000000-0005-0000-0000-0000F2940000}"/>
    <cellStyle name="Standard 3 3 5 3 2" xfId="33319" xr:uid="{00000000-0005-0000-0000-0000F3940000}"/>
    <cellStyle name="Standard 3 3 5 4" xfId="22497" xr:uid="{00000000-0005-0000-0000-0000F4940000}"/>
    <cellStyle name="Standard 3 3 6" xfId="19072" xr:uid="{00000000-0005-0000-0000-0000F5940000}"/>
    <cellStyle name="Standard 3 3 6 2" xfId="19073" xr:uid="{00000000-0005-0000-0000-0000F6940000}"/>
    <cellStyle name="Standard 3 3 6 2 2" xfId="19074" xr:uid="{00000000-0005-0000-0000-0000F7940000}"/>
    <cellStyle name="Standard 3 3 6 2 2 2" xfId="39377" xr:uid="{00000000-0005-0000-0000-0000F8940000}"/>
    <cellStyle name="Standard 3 3 6 2 3" xfId="28556" xr:uid="{00000000-0005-0000-0000-0000F9940000}"/>
    <cellStyle name="Standard 3 3 6 3" xfId="19075" xr:uid="{00000000-0005-0000-0000-0000FA940000}"/>
    <cellStyle name="Standard 3 3 6 3 2" xfId="33977" xr:uid="{00000000-0005-0000-0000-0000FB940000}"/>
    <cellStyle name="Standard 3 3 6 4" xfId="23155" xr:uid="{00000000-0005-0000-0000-0000FC940000}"/>
    <cellStyle name="Standard 3 3 7" xfId="19076" xr:uid="{00000000-0005-0000-0000-0000FD940000}"/>
    <cellStyle name="Standard 3 3 7 2" xfId="19077" xr:uid="{00000000-0005-0000-0000-0000FE940000}"/>
    <cellStyle name="Standard 3 3 8" xfId="19078" xr:uid="{00000000-0005-0000-0000-0000FF940000}"/>
    <cellStyle name="Standard 3 3 8 2" xfId="19079" xr:uid="{00000000-0005-0000-0000-000000950000}"/>
    <cellStyle name="Standard 3 3 8 2 2" xfId="19080" xr:uid="{00000000-0005-0000-0000-000001950000}"/>
    <cellStyle name="Standard 3 3 8 2 2 2" xfId="40051" xr:uid="{00000000-0005-0000-0000-000002950000}"/>
    <cellStyle name="Standard 3 3 8 2 3" xfId="29230" xr:uid="{00000000-0005-0000-0000-000003950000}"/>
    <cellStyle name="Standard 3 3 8 3" xfId="19081" xr:uid="{00000000-0005-0000-0000-000004950000}"/>
    <cellStyle name="Standard 3 3 8 3 2" xfId="34651" xr:uid="{00000000-0005-0000-0000-000005950000}"/>
    <cellStyle name="Standard 3 3 8 4" xfId="23829" xr:uid="{00000000-0005-0000-0000-000006950000}"/>
    <cellStyle name="Standard 3 3 9" xfId="19082" xr:uid="{00000000-0005-0000-0000-000007950000}"/>
    <cellStyle name="Standard 3 3 9 2" xfId="19083" xr:uid="{00000000-0005-0000-0000-000008950000}"/>
    <cellStyle name="Standard 3 3 9 2 2" xfId="19084" xr:uid="{00000000-0005-0000-0000-000009950000}"/>
    <cellStyle name="Standard 3 3 9 2 2 2" xfId="40725" xr:uid="{00000000-0005-0000-0000-00000A950000}"/>
    <cellStyle name="Standard 3 3 9 2 3" xfId="29904" xr:uid="{00000000-0005-0000-0000-00000B950000}"/>
    <cellStyle name="Standard 3 3 9 3" xfId="19085" xr:uid="{00000000-0005-0000-0000-00000C950000}"/>
    <cellStyle name="Standard 3 3 9 3 2" xfId="35325" xr:uid="{00000000-0005-0000-0000-00000D950000}"/>
    <cellStyle name="Standard 3 3 9 4" xfId="24503" xr:uid="{00000000-0005-0000-0000-00000E950000}"/>
    <cellStyle name="Standard 3 4" xfId="19086" xr:uid="{00000000-0005-0000-0000-00000F950000}"/>
    <cellStyle name="Standard 3 4 2" xfId="19087" xr:uid="{00000000-0005-0000-0000-000010950000}"/>
    <cellStyle name="Standard 3 4 2 2" xfId="19088" xr:uid="{00000000-0005-0000-0000-000011950000}"/>
    <cellStyle name="Standard 3 5" xfId="19089" xr:uid="{00000000-0005-0000-0000-000012950000}"/>
    <cellStyle name="Standard 3 5 10" xfId="19090" xr:uid="{00000000-0005-0000-0000-000013950000}"/>
    <cellStyle name="Standard 3 5 10 2" xfId="19091" xr:uid="{00000000-0005-0000-0000-000014950000}"/>
    <cellStyle name="Standard 3 5 10 2 2" xfId="19092" xr:uid="{00000000-0005-0000-0000-000015950000}"/>
    <cellStyle name="Standard 3 5 10 2 2 2" xfId="42833" xr:uid="{00000000-0005-0000-0000-000016950000}"/>
    <cellStyle name="Standard 3 5 10 2 3" xfId="32012" xr:uid="{00000000-0005-0000-0000-000017950000}"/>
    <cellStyle name="Standard 3 5 10 3" xfId="19093" xr:uid="{00000000-0005-0000-0000-000018950000}"/>
    <cellStyle name="Standard 3 5 10 3 2" xfId="37432" xr:uid="{00000000-0005-0000-0000-000019950000}"/>
    <cellStyle name="Standard 3 5 10 4" xfId="26611" xr:uid="{00000000-0005-0000-0000-00001A950000}"/>
    <cellStyle name="Standard 3 5 11" xfId="19094" xr:uid="{00000000-0005-0000-0000-00001B950000}"/>
    <cellStyle name="Standard 3 5 11 2" xfId="19095" xr:uid="{00000000-0005-0000-0000-00001C950000}"/>
    <cellStyle name="Standard 3 5 11 2 2" xfId="38108" xr:uid="{00000000-0005-0000-0000-00001D950000}"/>
    <cellStyle name="Standard 3 5 11 3" xfId="27287" xr:uid="{00000000-0005-0000-0000-00001E950000}"/>
    <cellStyle name="Standard 3 5 12" xfId="19096" xr:uid="{00000000-0005-0000-0000-00001F950000}"/>
    <cellStyle name="Standard 3 5 12 2" xfId="32708" xr:uid="{00000000-0005-0000-0000-000020950000}"/>
    <cellStyle name="Standard 3 5 13" xfId="21886" xr:uid="{00000000-0005-0000-0000-000021950000}"/>
    <cellStyle name="Standard 3 5 2" xfId="19097" xr:uid="{00000000-0005-0000-0000-000022950000}"/>
    <cellStyle name="Standard 3 5 2 10" xfId="19098" xr:uid="{00000000-0005-0000-0000-000023950000}"/>
    <cellStyle name="Standard 3 5 2 10 2" xfId="32840" xr:uid="{00000000-0005-0000-0000-000024950000}"/>
    <cellStyle name="Standard 3 5 2 11" xfId="22018" xr:uid="{00000000-0005-0000-0000-000025950000}"/>
    <cellStyle name="Standard 3 5 2 2" xfId="19099" xr:uid="{00000000-0005-0000-0000-000026950000}"/>
    <cellStyle name="Standard 3 5 2 2 2" xfId="19100" xr:uid="{00000000-0005-0000-0000-000027950000}"/>
    <cellStyle name="Standard 3 5 2 2 2 2" xfId="19101" xr:uid="{00000000-0005-0000-0000-000028950000}"/>
    <cellStyle name="Standard 3 5 2 2 2 2 2" xfId="38918" xr:uid="{00000000-0005-0000-0000-000029950000}"/>
    <cellStyle name="Standard 3 5 2 2 2 3" xfId="28097" xr:uid="{00000000-0005-0000-0000-00002A950000}"/>
    <cellStyle name="Standard 3 5 2 2 3" xfId="19102" xr:uid="{00000000-0005-0000-0000-00002B950000}"/>
    <cellStyle name="Standard 3 5 2 2 3 2" xfId="33518" xr:uid="{00000000-0005-0000-0000-00002C950000}"/>
    <cellStyle name="Standard 3 5 2 2 4" xfId="22696" xr:uid="{00000000-0005-0000-0000-00002D950000}"/>
    <cellStyle name="Standard 3 5 2 3" xfId="19103" xr:uid="{00000000-0005-0000-0000-00002E950000}"/>
    <cellStyle name="Standard 3 5 2 3 2" xfId="19104" xr:uid="{00000000-0005-0000-0000-00002F950000}"/>
    <cellStyle name="Standard 3 5 2 3 2 2" xfId="19105" xr:uid="{00000000-0005-0000-0000-000030950000}"/>
    <cellStyle name="Standard 3 5 2 3 2 2 2" xfId="39576" xr:uid="{00000000-0005-0000-0000-000031950000}"/>
    <cellStyle name="Standard 3 5 2 3 2 3" xfId="28755" xr:uid="{00000000-0005-0000-0000-000032950000}"/>
    <cellStyle name="Standard 3 5 2 3 3" xfId="19106" xr:uid="{00000000-0005-0000-0000-000033950000}"/>
    <cellStyle name="Standard 3 5 2 3 3 2" xfId="34176" xr:uid="{00000000-0005-0000-0000-000034950000}"/>
    <cellStyle name="Standard 3 5 2 3 4" xfId="23354" xr:uid="{00000000-0005-0000-0000-000035950000}"/>
    <cellStyle name="Standard 3 5 2 4" xfId="19107" xr:uid="{00000000-0005-0000-0000-000036950000}"/>
    <cellStyle name="Standard 3 5 2 4 2" xfId="19108" xr:uid="{00000000-0005-0000-0000-000037950000}"/>
    <cellStyle name="Standard 3 5 2 4 2 2" xfId="19109" xr:uid="{00000000-0005-0000-0000-000038950000}"/>
    <cellStyle name="Standard 3 5 2 4 2 2 2" xfId="40250" xr:uid="{00000000-0005-0000-0000-000039950000}"/>
    <cellStyle name="Standard 3 5 2 4 2 3" xfId="29429" xr:uid="{00000000-0005-0000-0000-00003A950000}"/>
    <cellStyle name="Standard 3 5 2 4 3" xfId="19110" xr:uid="{00000000-0005-0000-0000-00003B950000}"/>
    <cellStyle name="Standard 3 5 2 4 3 2" xfId="34850" xr:uid="{00000000-0005-0000-0000-00003C950000}"/>
    <cellStyle name="Standard 3 5 2 4 4" xfId="24028" xr:uid="{00000000-0005-0000-0000-00003D950000}"/>
    <cellStyle name="Standard 3 5 2 5" xfId="19111" xr:uid="{00000000-0005-0000-0000-00003E950000}"/>
    <cellStyle name="Standard 3 5 2 5 2" xfId="19112" xr:uid="{00000000-0005-0000-0000-00003F950000}"/>
    <cellStyle name="Standard 3 5 2 5 2 2" xfId="19113" xr:uid="{00000000-0005-0000-0000-000040950000}"/>
    <cellStyle name="Standard 3 5 2 5 2 2 2" xfId="40924" xr:uid="{00000000-0005-0000-0000-000041950000}"/>
    <cellStyle name="Standard 3 5 2 5 2 3" xfId="30103" xr:uid="{00000000-0005-0000-0000-000042950000}"/>
    <cellStyle name="Standard 3 5 2 5 3" xfId="19114" xr:uid="{00000000-0005-0000-0000-000043950000}"/>
    <cellStyle name="Standard 3 5 2 5 3 2" xfId="35524" xr:uid="{00000000-0005-0000-0000-000044950000}"/>
    <cellStyle name="Standard 3 5 2 5 4" xfId="24702" xr:uid="{00000000-0005-0000-0000-000045950000}"/>
    <cellStyle name="Standard 3 5 2 6" xfId="19115" xr:uid="{00000000-0005-0000-0000-000046950000}"/>
    <cellStyle name="Standard 3 5 2 6 2" xfId="19116" xr:uid="{00000000-0005-0000-0000-000047950000}"/>
    <cellStyle name="Standard 3 5 2 6 2 2" xfId="19117" xr:uid="{00000000-0005-0000-0000-000048950000}"/>
    <cellStyle name="Standard 3 5 2 6 2 2 2" xfId="41598" xr:uid="{00000000-0005-0000-0000-000049950000}"/>
    <cellStyle name="Standard 3 5 2 6 2 3" xfId="30777" xr:uid="{00000000-0005-0000-0000-00004A950000}"/>
    <cellStyle name="Standard 3 5 2 6 3" xfId="19118" xr:uid="{00000000-0005-0000-0000-00004B950000}"/>
    <cellStyle name="Standard 3 5 2 6 3 2" xfId="36198" xr:uid="{00000000-0005-0000-0000-00004C950000}"/>
    <cellStyle name="Standard 3 5 2 6 4" xfId="25376" xr:uid="{00000000-0005-0000-0000-00004D950000}"/>
    <cellStyle name="Standard 3 5 2 7" xfId="19119" xr:uid="{00000000-0005-0000-0000-00004E950000}"/>
    <cellStyle name="Standard 3 5 2 7 2" xfId="19120" xr:uid="{00000000-0005-0000-0000-00004F950000}"/>
    <cellStyle name="Standard 3 5 2 7 2 2" xfId="19121" xr:uid="{00000000-0005-0000-0000-000050950000}"/>
    <cellStyle name="Standard 3 5 2 7 2 2 2" xfId="42272" xr:uid="{00000000-0005-0000-0000-000051950000}"/>
    <cellStyle name="Standard 3 5 2 7 2 3" xfId="31451" xr:uid="{00000000-0005-0000-0000-000052950000}"/>
    <cellStyle name="Standard 3 5 2 7 3" xfId="19122" xr:uid="{00000000-0005-0000-0000-000053950000}"/>
    <cellStyle name="Standard 3 5 2 7 3 2" xfId="36872" xr:uid="{00000000-0005-0000-0000-000054950000}"/>
    <cellStyle name="Standard 3 5 2 7 4" xfId="26050" xr:uid="{00000000-0005-0000-0000-000055950000}"/>
    <cellStyle name="Standard 3 5 2 8" xfId="19123" xr:uid="{00000000-0005-0000-0000-000056950000}"/>
    <cellStyle name="Standard 3 5 2 8 2" xfId="19124" xr:uid="{00000000-0005-0000-0000-000057950000}"/>
    <cellStyle name="Standard 3 5 2 8 2 2" xfId="19125" xr:uid="{00000000-0005-0000-0000-000058950000}"/>
    <cellStyle name="Standard 3 5 2 8 2 2 2" xfId="42965" xr:uid="{00000000-0005-0000-0000-000059950000}"/>
    <cellStyle name="Standard 3 5 2 8 2 3" xfId="32144" xr:uid="{00000000-0005-0000-0000-00005A950000}"/>
    <cellStyle name="Standard 3 5 2 8 3" xfId="19126" xr:uid="{00000000-0005-0000-0000-00005B950000}"/>
    <cellStyle name="Standard 3 5 2 8 3 2" xfId="37564" xr:uid="{00000000-0005-0000-0000-00005C950000}"/>
    <cellStyle name="Standard 3 5 2 8 4" xfId="26743" xr:uid="{00000000-0005-0000-0000-00005D950000}"/>
    <cellStyle name="Standard 3 5 2 9" xfId="19127" xr:uid="{00000000-0005-0000-0000-00005E950000}"/>
    <cellStyle name="Standard 3 5 2 9 2" xfId="19128" xr:uid="{00000000-0005-0000-0000-00005F950000}"/>
    <cellStyle name="Standard 3 5 2 9 2 2" xfId="38240" xr:uid="{00000000-0005-0000-0000-000060950000}"/>
    <cellStyle name="Standard 3 5 2 9 3" xfId="27419" xr:uid="{00000000-0005-0000-0000-000061950000}"/>
    <cellStyle name="Standard 3 5 3" xfId="19129" xr:uid="{00000000-0005-0000-0000-000062950000}"/>
    <cellStyle name="Standard 3 5 3 10" xfId="19130" xr:uid="{00000000-0005-0000-0000-000063950000}"/>
    <cellStyle name="Standard 3 5 3 10 2" xfId="33103" xr:uid="{00000000-0005-0000-0000-000064950000}"/>
    <cellStyle name="Standard 3 5 3 11" xfId="22281" xr:uid="{00000000-0005-0000-0000-000065950000}"/>
    <cellStyle name="Standard 3 5 3 2" xfId="19131" xr:uid="{00000000-0005-0000-0000-000066950000}"/>
    <cellStyle name="Standard 3 5 3 2 2" xfId="19132" xr:uid="{00000000-0005-0000-0000-000067950000}"/>
    <cellStyle name="Standard 3 5 3 2 2 2" xfId="19133" xr:uid="{00000000-0005-0000-0000-000068950000}"/>
    <cellStyle name="Standard 3 5 3 2 2 2 2" xfId="39181" xr:uid="{00000000-0005-0000-0000-000069950000}"/>
    <cellStyle name="Standard 3 5 3 2 2 3" xfId="28360" xr:uid="{00000000-0005-0000-0000-00006A950000}"/>
    <cellStyle name="Standard 3 5 3 2 3" xfId="19134" xr:uid="{00000000-0005-0000-0000-00006B950000}"/>
    <cellStyle name="Standard 3 5 3 2 3 2" xfId="33781" xr:uid="{00000000-0005-0000-0000-00006C950000}"/>
    <cellStyle name="Standard 3 5 3 2 4" xfId="22959" xr:uid="{00000000-0005-0000-0000-00006D950000}"/>
    <cellStyle name="Standard 3 5 3 3" xfId="19135" xr:uid="{00000000-0005-0000-0000-00006E950000}"/>
    <cellStyle name="Standard 3 5 3 3 2" xfId="19136" xr:uid="{00000000-0005-0000-0000-00006F950000}"/>
    <cellStyle name="Standard 3 5 3 3 2 2" xfId="19137" xr:uid="{00000000-0005-0000-0000-000070950000}"/>
    <cellStyle name="Standard 3 5 3 3 2 2 2" xfId="39839" xr:uid="{00000000-0005-0000-0000-000071950000}"/>
    <cellStyle name="Standard 3 5 3 3 2 3" xfId="29018" xr:uid="{00000000-0005-0000-0000-000072950000}"/>
    <cellStyle name="Standard 3 5 3 3 3" xfId="19138" xr:uid="{00000000-0005-0000-0000-000073950000}"/>
    <cellStyle name="Standard 3 5 3 3 3 2" xfId="34439" xr:uid="{00000000-0005-0000-0000-000074950000}"/>
    <cellStyle name="Standard 3 5 3 3 4" xfId="23617" xr:uid="{00000000-0005-0000-0000-000075950000}"/>
    <cellStyle name="Standard 3 5 3 4" xfId="19139" xr:uid="{00000000-0005-0000-0000-000076950000}"/>
    <cellStyle name="Standard 3 5 3 4 2" xfId="19140" xr:uid="{00000000-0005-0000-0000-000077950000}"/>
    <cellStyle name="Standard 3 5 3 4 2 2" xfId="19141" xr:uid="{00000000-0005-0000-0000-000078950000}"/>
    <cellStyle name="Standard 3 5 3 4 2 2 2" xfId="40513" xr:uid="{00000000-0005-0000-0000-000079950000}"/>
    <cellStyle name="Standard 3 5 3 4 2 3" xfId="29692" xr:uid="{00000000-0005-0000-0000-00007A950000}"/>
    <cellStyle name="Standard 3 5 3 4 3" xfId="19142" xr:uid="{00000000-0005-0000-0000-00007B950000}"/>
    <cellStyle name="Standard 3 5 3 4 3 2" xfId="35113" xr:uid="{00000000-0005-0000-0000-00007C950000}"/>
    <cellStyle name="Standard 3 5 3 4 4" xfId="24291" xr:uid="{00000000-0005-0000-0000-00007D950000}"/>
    <cellStyle name="Standard 3 5 3 5" xfId="19143" xr:uid="{00000000-0005-0000-0000-00007E950000}"/>
    <cellStyle name="Standard 3 5 3 5 2" xfId="19144" xr:uid="{00000000-0005-0000-0000-00007F950000}"/>
    <cellStyle name="Standard 3 5 3 5 2 2" xfId="19145" xr:uid="{00000000-0005-0000-0000-000080950000}"/>
    <cellStyle name="Standard 3 5 3 5 2 2 2" xfId="41187" xr:uid="{00000000-0005-0000-0000-000081950000}"/>
    <cellStyle name="Standard 3 5 3 5 2 3" xfId="30366" xr:uid="{00000000-0005-0000-0000-000082950000}"/>
    <cellStyle name="Standard 3 5 3 5 3" xfId="19146" xr:uid="{00000000-0005-0000-0000-000083950000}"/>
    <cellStyle name="Standard 3 5 3 5 3 2" xfId="35787" xr:uid="{00000000-0005-0000-0000-000084950000}"/>
    <cellStyle name="Standard 3 5 3 5 4" xfId="24965" xr:uid="{00000000-0005-0000-0000-000085950000}"/>
    <cellStyle name="Standard 3 5 3 6" xfId="19147" xr:uid="{00000000-0005-0000-0000-000086950000}"/>
    <cellStyle name="Standard 3 5 3 6 2" xfId="19148" xr:uid="{00000000-0005-0000-0000-000087950000}"/>
    <cellStyle name="Standard 3 5 3 6 2 2" xfId="19149" xr:uid="{00000000-0005-0000-0000-000088950000}"/>
    <cellStyle name="Standard 3 5 3 6 2 2 2" xfId="41861" xr:uid="{00000000-0005-0000-0000-000089950000}"/>
    <cellStyle name="Standard 3 5 3 6 2 3" xfId="31040" xr:uid="{00000000-0005-0000-0000-00008A950000}"/>
    <cellStyle name="Standard 3 5 3 6 3" xfId="19150" xr:uid="{00000000-0005-0000-0000-00008B950000}"/>
    <cellStyle name="Standard 3 5 3 6 3 2" xfId="36461" xr:uid="{00000000-0005-0000-0000-00008C950000}"/>
    <cellStyle name="Standard 3 5 3 6 4" xfId="25639" xr:uid="{00000000-0005-0000-0000-00008D950000}"/>
    <cellStyle name="Standard 3 5 3 7" xfId="19151" xr:uid="{00000000-0005-0000-0000-00008E950000}"/>
    <cellStyle name="Standard 3 5 3 7 2" xfId="19152" xr:uid="{00000000-0005-0000-0000-00008F950000}"/>
    <cellStyle name="Standard 3 5 3 7 2 2" xfId="19153" xr:uid="{00000000-0005-0000-0000-000090950000}"/>
    <cellStyle name="Standard 3 5 3 7 2 2 2" xfId="42535" xr:uid="{00000000-0005-0000-0000-000091950000}"/>
    <cellStyle name="Standard 3 5 3 7 2 3" xfId="31714" xr:uid="{00000000-0005-0000-0000-000092950000}"/>
    <cellStyle name="Standard 3 5 3 7 3" xfId="19154" xr:uid="{00000000-0005-0000-0000-000093950000}"/>
    <cellStyle name="Standard 3 5 3 7 3 2" xfId="37135" xr:uid="{00000000-0005-0000-0000-000094950000}"/>
    <cellStyle name="Standard 3 5 3 7 4" xfId="26313" xr:uid="{00000000-0005-0000-0000-000095950000}"/>
    <cellStyle name="Standard 3 5 3 8" xfId="19155" xr:uid="{00000000-0005-0000-0000-000096950000}"/>
    <cellStyle name="Standard 3 5 3 8 2" xfId="19156" xr:uid="{00000000-0005-0000-0000-000097950000}"/>
    <cellStyle name="Standard 3 5 3 8 2 2" xfId="19157" xr:uid="{00000000-0005-0000-0000-000098950000}"/>
    <cellStyle name="Standard 3 5 3 8 2 2 2" xfId="43228" xr:uid="{00000000-0005-0000-0000-000099950000}"/>
    <cellStyle name="Standard 3 5 3 8 2 3" xfId="32407" xr:uid="{00000000-0005-0000-0000-00009A950000}"/>
    <cellStyle name="Standard 3 5 3 8 3" xfId="19158" xr:uid="{00000000-0005-0000-0000-00009B950000}"/>
    <cellStyle name="Standard 3 5 3 8 3 2" xfId="37827" xr:uid="{00000000-0005-0000-0000-00009C950000}"/>
    <cellStyle name="Standard 3 5 3 8 4" xfId="27006" xr:uid="{00000000-0005-0000-0000-00009D950000}"/>
    <cellStyle name="Standard 3 5 3 9" xfId="19159" xr:uid="{00000000-0005-0000-0000-00009E950000}"/>
    <cellStyle name="Standard 3 5 3 9 2" xfId="19160" xr:uid="{00000000-0005-0000-0000-00009F950000}"/>
    <cellStyle name="Standard 3 5 3 9 2 2" xfId="38503" xr:uid="{00000000-0005-0000-0000-0000A0950000}"/>
    <cellStyle name="Standard 3 5 3 9 3" xfId="27682" xr:uid="{00000000-0005-0000-0000-0000A1950000}"/>
    <cellStyle name="Standard 3 5 4" xfId="19161" xr:uid="{00000000-0005-0000-0000-0000A2950000}"/>
    <cellStyle name="Standard 3 5 4 2" xfId="19162" xr:uid="{00000000-0005-0000-0000-0000A3950000}"/>
    <cellStyle name="Standard 3 5 4 2 2" xfId="19163" xr:uid="{00000000-0005-0000-0000-0000A4950000}"/>
    <cellStyle name="Standard 3 5 4 2 2 2" xfId="38786" xr:uid="{00000000-0005-0000-0000-0000A5950000}"/>
    <cellStyle name="Standard 3 5 4 2 3" xfId="27965" xr:uid="{00000000-0005-0000-0000-0000A6950000}"/>
    <cellStyle name="Standard 3 5 4 3" xfId="19164" xr:uid="{00000000-0005-0000-0000-0000A7950000}"/>
    <cellStyle name="Standard 3 5 4 3 2" xfId="33386" xr:uid="{00000000-0005-0000-0000-0000A8950000}"/>
    <cellStyle name="Standard 3 5 4 4" xfId="22564" xr:uid="{00000000-0005-0000-0000-0000A9950000}"/>
    <cellStyle name="Standard 3 5 5" xfId="19165" xr:uid="{00000000-0005-0000-0000-0000AA950000}"/>
    <cellStyle name="Standard 3 5 5 2" xfId="19166" xr:uid="{00000000-0005-0000-0000-0000AB950000}"/>
    <cellStyle name="Standard 3 5 5 2 2" xfId="19167" xr:uid="{00000000-0005-0000-0000-0000AC950000}"/>
    <cellStyle name="Standard 3 5 5 2 2 2" xfId="39444" xr:uid="{00000000-0005-0000-0000-0000AD950000}"/>
    <cellStyle name="Standard 3 5 5 2 3" xfId="28623" xr:uid="{00000000-0005-0000-0000-0000AE950000}"/>
    <cellStyle name="Standard 3 5 5 3" xfId="19168" xr:uid="{00000000-0005-0000-0000-0000AF950000}"/>
    <cellStyle name="Standard 3 5 5 3 2" xfId="34044" xr:uid="{00000000-0005-0000-0000-0000B0950000}"/>
    <cellStyle name="Standard 3 5 5 4" xfId="23222" xr:uid="{00000000-0005-0000-0000-0000B1950000}"/>
    <cellStyle name="Standard 3 5 6" xfId="19169" xr:uid="{00000000-0005-0000-0000-0000B2950000}"/>
    <cellStyle name="Standard 3 5 6 2" xfId="19170" xr:uid="{00000000-0005-0000-0000-0000B3950000}"/>
    <cellStyle name="Standard 3 5 6 2 2" xfId="19171" xr:uid="{00000000-0005-0000-0000-0000B4950000}"/>
    <cellStyle name="Standard 3 5 6 2 2 2" xfId="40118" xr:uid="{00000000-0005-0000-0000-0000B5950000}"/>
    <cellStyle name="Standard 3 5 6 2 3" xfId="29297" xr:uid="{00000000-0005-0000-0000-0000B6950000}"/>
    <cellStyle name="Standard 3 5 6 3" xfId="19172" xr:uid="{00000000-0005-0000-0000-0000B7950000}"/>
    <cellStyle name="Standard 3 5 6 3 2" xfId="34718" xr:uid="{00000000-0005-0000-0000-0000B8950000}"/>
    <cellStyle name="Standard 3 5 6 4" xfId="23896" xr:uid="{00000000-0005-0000-0000-0000B9950000}"/>
    <cellStyle name="Standard 3 5 7" xfId="19173" xr:uid="{00000000-0005-0000-0000-0000BA950000}"/>
    <cellStyle name="Standard 3 5 7 2" xfId="19174" xr:uid="{00000000-0005-0000-0000-0000BB950000}"/>
    <cellStyle name="Standard 3 5 7 2 2" xfId="19175" xr:uid="{00000000-0005-0000-0000-0000BC950000}"/>
    <cellStyle name="Standard 3 5 7 2 2 2" xfId="40792" xr:uid="{00000000-0005-0000-0000-0000BD950000}"/>
    <cellStyle name="Standard 3 5 7 2 3" xfId="29971" xr:uid="{00000000-0005-0000-0000-0000BE950000}"/>
    <cellStyle name="Standard 3 5 7 3" xfId="19176" xr:uid="{00000000-0005-0000-0000-0000BF950000}"/>
    <cellStyle name="Standard 3 5 7 3 2" xfId="35392" xr:uid="{00000000-0005-0000-0000-0000C0950000}"/>
    <cellStyle name="Standard 3 5 7 4" xfId="24570" xr:uid="{00000000-0005-0000-0000-0000C1950000}"/>
    <cellStyle name="Standard 3 5 8" xfId="19177" xr:uid="{00000000-0005-0000-0000-0000C2950000}"/>
    <cellStyle name="Standard 3 5 8 2" xfId="19178" xr:uid="{00000000-0005-0000-0000-0000C3950000}"/>
    <cellStyle name="Standard 3 5 8 2 2" xfId="19179" xr:uid="{00000000-0005-0000-0000-0000C4950000}"/>
    <cellStyle name="Standard 3 5 8 2 2 2" xfId="41466" xr:uid="{00000000-0005-0000-0000-0000C5950000}"/>
    <cellStyle name="Standard 3 5 8 2 3" xfId="30645" xr:uid="{00000000-0005-0000-0000-0000C6950000}"/>
    <cellStyle name="Standard 3 5 8 3" xfId="19180" xr:uid="{00000000-0005-0000-0000-0000C7950000}"/>
    <cellStyle name="Standard 3 5 8 3 2" xfId="36066" xr:uid="{00000000-0005-0000-0000-0000C8950000}"/>
    <cellStyle name="Standard 3 5 8 4" xfId="25244" xr:uid="{00000000-0005-0000-0000-0000C9950000}"/>
    <cellStyle name="Standard 3 5 9" xfId="19181" xr:uid="{00000000-0005-0000-0000-0000CA950000}"/>
    <cellStyle name="Standard 3 5 9 2" xfId="19182" xr:uid="{00000000-0005-0000-0000-0000CB950000}"/>
    <cellStyle name="Standard 3 5 9 2 2" xfId="19183" xr:uid="{00000000-0005-0000-0000-0000CC950000}"/>
    <cellStyle name="Standard 3 5 9 2 2 2" xfId="42140" xr:uid="{00000000-0005-0000-0000-0000CD950000}"/>
    <cellStyle name="Standard 3 5 9 2 3" xfId="31319" xr:uid="{00000000-0005-0000-0000-0000CE950000}"/>
    <cellStyle name="Standard 3 5 9 3" xfId="19184" xr:uid="{00000000-0005-0000-0000-0000CF950000}"/>
    <cellStyle name="Standard 3 5 9 3 2" xfId="36740" xr:uid="{00000000-0005-0000-0000-0000D0950000}"/>
    <cellStyle name="Standard 3 5 9 4" xfId="25918" xr:uid="{00000000-0005-0000-0000-0000D1950000}"/>
    <cellStyle name="Standard 3 6" xfId="19185" xr:uid="{00000000-0005-0000-0000-0000D2950000}"/>
    <cellStyle name="Standard 3 6 10" xfId="19186" xr:uid="{00000000-0005-0000-0000-0000D3950000}"/>
    <cellStyle name="Standard 3 6 10 2" xfId="32971" xr:uid="{00000000-0005-0000-0000-0000D4950000}"/>
    <cellStyle name="Standard 3 6 11" xfId="22149" xr:uid="{00000000-0005-0000-0000-0000D5950000}"/>
    <cellStyle name="Standard 3 6 2" xfId="19187" xr:uid="{00000000-0005-0000-0000-0000D6950000}"/>
    <cellStyle name="Standard 3 6 2 2" xfId="19188" xr:uid="{00000000-0005-0000-0000-0000D7950000}"/>
    <cellStyle name="Standard 3 6 2 2 2" xfId="19189" xr:uid="{00000000-0005-0000-0000-0000D8950000}"/>
    <cellStyle name="Standard 3 6 2 2 2 2" xfId="39049" xr:uid="{00000000-0005-0000-0000-0000D9950000}"/>
    <cellStyle name="Standard 3 6 2 2 3" xfId="28228" xr:uid="{00000000-0005-0000-0000-0000DA950000}"/>
    <cellStyle name="Standard 3 6 2 3" xfId="19190" xr:uid="{00000000-0005-0000-0000-0000DB950000}"/>
    <cellStyle name="Standard 3 6 2 3 2" xfId="33649" xr:uid="{00000000-0005-0000-0000-0000DC950000}"/>
    <cellStyle name="Standard 3 6 2 4" xfId="22827" xr:uid="{00000000-0005-0000-0000-0000DD950000}"/>
    <cellStyle name="Standard 3 6 3" xfId="19191" xr:uid="{00000000-0005-0000-0000-0000DE950000}"/>
    <cellStyle name="Standard 3 6 3 2" xfId="19192" xr:uid="{00000000-0005-0000-0000-0000DF950000}"/>
    <cellStyle name="Standard 3 6 3 2 2" xfId="19193" xr:uid="{00000000-0005-0000-0000-0000E0950000}"/>
    <cellStyle name="Standard 3 6 3 2 2 2" xfId="39707" xr:uid="{00000000-0005-0000-0000-0000E1950000}"/>
    <cellStyle name="Standard 3 6 3 2 3" xfId="28886" xr:uid="{00000000-0005-0000-0000-0000E2950000}"/>
    <cellStyle name="Standard 3 6 3 3" xfId="19194" xr:uid="{00000000-0005-0000-0000-0000E3950000}"/>
    <cellStyle name="Standard 3 6 3 3 2" xfId="34307" xr:uid="{00000000-0005-0000-0000-0000E4950000}"/>
    <cellStyle name="Standard 3 6 3 4" xfId="23485" xr:uid="{00000000-0005-0000-0000-0000E5950000}"/>
    <cellStyle name="Standard 3 6 4" xfId="19195" xr:uid="{00000000-0005-0000-0000-0000E6950000}"/>
    <cellStyle name="Standard 3 6 4 2" xfId="19196" xr:uid="{00000000-0005-0000-0000-0000E7950000}"/>
    <cellStyle name="Standard 3 6 4 2 2" xfId="19197" xr:uid="{00000000-0005-0000-0000-0000E8950000}"/>
    <cellStyle name="Standard 3 6 4 2 2 2" xfId="40381" xr:uid="{00000000-0005-0000-0000-0000E9950000}"/>
    <cellStyle name="Standard 3 6 4 2 3" xfId="29560" xr:uid="{00000000-0005-0000-0000-0000EA950000}"/>
    <cellStyle name="Standard 3 6 4 3" xfId="19198" xr:uid="{00000000-0005-0000-0000-0000EB950000}"/>
    <cellStyle name="Standard 3 6 4 3 2" xfId="34981" xr:uid="{00000000-0005-0000-0000-0000EC950000}"/>
    <cellStyle name="Standard 3 6 4 4" xfId="24159" xr:uid="{00000000-0005-0000-0000-0000ED950000}"/>
    <cellStyle name="Standard 3 6 5" xfId="19199" xr:uid="{00000000-0005-0000-0000-0000EE950000}"/>
    <cellStyle name="Standard 3 6 5 2" xfId="19200" xr:uid="{00000000-0005-0000-0000-0000EF950000}"/>
    <cellStyle name="Standard 3 6 5 2 2" xfId="19201" xr:uid="{00000000-0005-0000-0000-0000F0950000}"/>
    <cellStyle name="Standard 3 6 5 2 2 2" xfId="41055" xr:uid="{00000000-0005-0000-0000-0000F1950000}"/>
    <cellStyle name="Standard 3 6 5 2 3" xfId="30234" xr:uid="{00000000-0005-0000-0000-0000F2950000}"/>
    <cellStyle name="Standard 3 6 5 3" xfId="19202" xr:uid="{00000000-0005-0000-0000-0000F3950000}"/>
    <cellStyle name="Standard 3 6 5 3 2" xfId="35655" xr:uid="{00000000-0005-0000-0000-0000F4950000}"/>
    <cellStyle name="Standard 3 6 5 4" xfId="24833" xr:uid="{00000000-0005-0000-0000-0000F5950000}"/>
    <cellStyle name="Standard 3 6 6" xfId="19203" xr:uid="{00000000-0005-0000-0000-0000F6950000}"/>
    <cellStyle name="Standard 3 6 6 2" xfId="19204" xr:uid="{00000000-0005-0000-0000-0000F7950000}"/>
    <cellStyle name="Standard 3 6 6 2 2" xfId="19205" xr:uid="{00000000-0005-0000-0000-0000F8950000}"/>
    <cellStyle name="Standard 3 6 6 2 2 2" xfId="41729" xr:uid="{00000000-0005-0000-0000-0000F9950000}"/>
    <cellStyle name="Standard 3 6 6 2 3" xfId="30908" xr:uid="{00000000-0005-0000-0000-0000FA950000}"/>
    <cellStyle name="Standard 3 6 6 3" xfId="19206" xr:uid="{00000000-0005-0000-0000-0000FB950000}"/>
    <cellStyle name="Standard 3 6 6 3 2" xfId="36329" xr:uid="{00000000-0005-0000-0000-0000FC950000}"/>
    <cellStyle name="Standard 3 6 6 4" xfId="25507" xr:uid="{00000000-0005-0000-0000-0000FD950000}"/>
    <cellStyle name="Standard 3 6 7" xfId="19207" xr:uid="{00000000-0005-0000-0000-0000FE950000}"/>
    <cellStyle name="Standard 3 6 7 2" xfId="19208" xr:uid="{00000000-0005-0000-0000-0000FF950000}"/>
    <cellStyle name="Standard 3 6 7 2 2" xfId="19209" xr:uid="{00000000-0005-0000-0000-000000960000}"/>
    <cellStyle name="Standard 3 6 7 2 2 2" xfId="42403" xr:uid="{00000000-0005-0000-0000-000001960000}"/>
    <cellStyle name="Standard 3 6 7 2 3" xfId="31582" xr:uid="{00000000-0005-0000-0000-000002960000}"/>
    <cellStyle name="Standard 3 6 7 3" xfId="19210" xr:uid="{00000000-0005-0000-0000-000003960000}"/>
    <cellStyle name="Standard 3 6 7 3 2" xfId="37003" xr:uid="{00000000-0005-0000-0000-000004960000}"/>
    <cellStyle name="Standard 3 6 7 4" xfId="26181" xr:uid="{00000000-0005-0000-0000-000005960000}"/>
    <cellStyle name="Standard 3 6 8" xfId="19211" xr:uid="{00000000-0005-0000-0000-000006960000}"/>
    <cellStyle name="Standard 3 6 8 2" xfId="19212" xr:uid="{00000000-0005-0000-0000-000007960000}"/>
    <cellStyle name="Standard 3 6 8 2 2" xfId="19213" xr:uid="{00000000-0005-0000-0000-000008960000}"/>
    <cellStyle name="Standard 3 6 8 2 2 2" xfId="43096" xr:uid="{00000000-0005-0000-0000-000009960000}"/>
    <cellStyle name="Standard 3 6 8 2 3" xfId="32275" xr:uid="{00000000-0005-0000-0000-00000A960000}"/>
    <cellStyle name="Standard 3 6 8 3" xfId="19214" xr:uid="{00000000-0005-0000-0000-00000B960000}"/>
    <cellStyle name="Standard 3 6 8 3 2" xfId="37695" xr:uid="{00000000-0005-0000-0000-00000C960000}"/>
    <cellStyle name="Standard 3 6 8 4" xfId="26874" xr:uid="{00000000-0005-0000-0000-00000D960000}"/>
    <cellStyle name="Standard 3 6 9" xfId="19215" xr:uid="{00000000-0005-0000-0000-00000E960000}"/>
    <cellStyle name="Standard 3 6 9 2" xfId="19216" xr:uid="{00000000-0005-0000-0000-00000F960000}"/>
    <cellStyle name="Standard 3 6 9 2 2" xfId="38371" xr:uid="{00000000-0005-0000-0000-000010960000}"/>
    <cellStyle name="Standard 3 6 9 3" xfId="27550" xr:uid="{00000000-0005-0000-0000-000011960000}"/>
    <cellStyle name="Standard 3 7" xfId="19217" xr:uid="{00000000-0005-0000-0000-000012960000}"/>
    <cellStyle name="Standard 3 7 10" xfId="22400" xr:uid="{00000000-0005-0000-0000-000013960000}"/>
    <cellStyle name="Standard 3 7 2" xfId="19218" xr:uid="{00000000-0005-0000-0000-000014960000}"/>
    <cellStyle name="Standard 3 7 2 2" xfId="19219" xr:uid="{00000000-0005-0000-0000-000015960000}"/>
    <cellStyle name="Standard 3 7 2 2 2" xfId="19220" xr:uid="{00000000-0005-0000-0000-000016960000}"/>
    <cellStyle name="Standard 3 7 2 2 2 2" xfId="39958" xr:uid="{00000000-0005-0000-0000-000017960000}"/>
    <cellStyle name="Standard 3 7 2 2 3" xfId="29137" xr:uid="{00000000-0005-0000-0000-000018960000}"/>
    <cellStyle name="Standard 3 7 2 3" xfId="19221" xr:uid="{00000000-0005-0000-0000-000019960000}"/>
    <cellStyle name="Standard 3 7 2 3 2" xfId="34558" xr:uid="{00000000-0005-0000-0000-00001A960000}"/>
    <cellStyle name="Standard 3 7 2 4" xfId="23736" xr:uid="{00000000-0005-0000-0000-00001B960000}"/>
    <cellStyle name="Standard 3 7 3" xfId="19222" xr:uid="{00000000-0005-0000-0000-00001C960000}"/>
    <cellStyle name="Standard 3 7 3 2" xfId="19223" xr:uid="{00000000-0005-0000-0000-00001D960000}"/>
    <cellStyle name="Standard 3 7 3 2 2" xfId="19224" xr:uid="{00000000-0005-0000-0000-00001E960000}"/>
    <cellStyle name="Standard 3 7 3 2 2 2" xfId="40632" xr:uid="{00000000-0005-0000-0000-00001F960000}"/>
    <cellStyle name="Standard 3 7 3 2 3" xfId="29811" xr:uid="{00000000-0005-0000-0000-000020960000}"/>
    <cellStyle name="Standard 3 7 3 3" xfId="19225" xr:uid="{00000000-0005-0000-0000-000021960000}"/>
    <cellStyle name="Standard 3 7 3 3 2" xfId="35232" xr:uid="{00000000-0005-0000-0000-000022960000}"/>
    <cellStyle name="Standard 3 7 3 4" xfId="24410" xr:uid="{00000000-0005-0000-0000-000023960000}"/>
    <cellStyle name="Standard 3 7 4" xfId="19226" xr:uid="{00000000-0005-0000-0000-000024960000}"/>
    <cellStyle name="Standard 3 7 4 2" xfId="19227" xr:uid="{00000000-0005-0000-0000-000025960000}"/>
    <cellStyle name="Standard 3 7 4 2 2" xfId="19228" xr:uid="{00000000-0005-0000-0000-000026960000}"/>
    <cellStyle name="Standard 3 7 4 2 2 2" xfId="41306" xr:uid="{00000000-0005-0000-0000-000027960000}"/>
    <cellStyle name="Standard 3 7 4 2 3" xfId="30485" xr:uid="{00000000-0005-0000-0000-000028960000}"/>
    <cellStyle name="Standard 3 7 4 3" xfId="19229" xr:uid="{00000000-0005-0000-0000-000029960000}"/>
    <cellStyle name="Standard 3 7 4 3 2" xfId="35906" xr:uid="{00000000-0005-0000-0000-00002A960000}"/>
    <cellStyle name="Standard 3 7 4 4" xfId="25084" xr:uid="{00000000-0005-0000-0000-00002B960000}"/>
    <cellStyle name="Standard 3 7 5" xfId="19230" xr:uid="{00000000-0005-0000-0000-00002C960000}"/>
    <cellStyle name="Standard 3 7 5 2" xfId="19231" xr:uid="{00000000-0005-0000-0000-00002D960000}"/>
    <cellStyle name="Standard 3 7 5 2 2" xfId="19232" xr:uid="{00000000-0005-0000-0000-00002E960000}"/>
    <cellStyle name="Standard 3 7 5 2 2 2" xfId="41980" xr:uid="{00000000-0005-0000-0000-00002F960000}"/>
    <cellStyle name="Standard 3 7 5 2 3" xfId="31159" xr:uid="{00000000-0005-0000-0000-000030960000}"/>
    <cellStyle name="Standard 3 7 5 3" xfId="19233" xr:uid="{00000000-0005-0000-0000-000031960000}"/>
    <cellStyle name="Standard 3 7 5 3 2" xfId="36580" xr:uid="{00000000-0005-0000-0000-000032960000}"/>
    <cellStyle name="Standard 3 7 5 4" xfId="25758" xr:uid="{00000000-0005-0000-0000-000033960000}"/>
    <cellStyle name="Standard 3 7 6" xfId="19234" xr:uid="{00000000-0005-0000-0000-000034960000}"/>
    <cellStyle name="Standard 3 7 6 2" xfId="19235" xr:uid="{00000000-0005-0000-0000-000035960000}"/>
    <cellStyle name="Standard 3 7 6 2 2" xfId="19236" xr:uid="{00000000-0005-0000-0000-000036960000}"/>
    <cellStyle name="Standard 3 7 6 2 2 2" xfId="42654" xr:uid="{00000000-0005-0000-0000-000037960000}"/>
    <cellStyle name="Standard 3 7 6 2 3" xfId="31833" xr:uid="{00000000-0005-0000-0000-000038960000}"/>
    <cellStyle name="Standard 3 7 6 3" xfId="19237" xr:uid="{00000000-0005-0000-0000-000039960000}"/>
    <cellStyle name="Standard 3 7 6 3 2" xfId="37254" xr:uid="{00000000-0005-0000-0000-00003A960000}"/>
    <cellStyle name="Standard 3 7 6 4" xfId="26432" xr:uid="{00000000-0005-0000-0000-00003B960000}"/>
    <cellStyle name="Standard 3 7 7" xfId="19238" xr:uid="{00000000-0005-0000-0000-00003C960000}"/>
    <cellStyle name="Standard 3 7 7 2" xfId="19239" xr:uid="{00000000-0005-0000-0000-00003D960000}"/>
    <cellStyle name="Standard 3 7 7 2 2" xfId="19240" xr:uid="{00000000-0005-0000-0000-00003E960000}"/>
    <cellStyle name="Standard 3 7 7 2 2 2" xfId="43347" xr:uid="{00000000-0005-0000-0000-00003F960000}"/>
    <cellStyle name="Standard 3 7 7 2 3" xfId="32526" xr:uid="{00000000-0005-0000-0000-000040960000}"/>
    <cellStyle name="Standard 3 7 7 3" xfId="19241" xr:uid="{00000000-0005-0000-0000-000041960000}"/>
    <cellStyle name="Standard 3 7 7 3 2" xfId="37946" xr:uid="{00000000-0005-0000-0000-000042960000}"/>
    <cellStyle name="Standard 3 7 7 4" xfId="27125" xr:uid="{00000000-0005-0000-0000-000043960000}"/>
    <cellStyle name="Standard 3 7 8" xfId="19242" xr:uid="{00000000-0005-0000-0000-000044960000}"/>
    <cellStyle name="Standard 3 7 8 2" xfId="19243" xr:uid="{00000000-0005-0000-0000-000045960000}"/>
    <cellStyle name="Standard 3 7 8 2 2" xfId="38622" xr:uid="{00000000-0005-0000-0000-000046960000}"/>
    <cellStyle name="Standard 3 7 8 3" xfId="27801" xr:uid="{00000000-0005-0000-0000-000047960000}"/>
    <cellStyle name="Standard 3 7 9" xfId="19244" xr:uid="{00000000-0005-0000-0000-000048960000}"/>
    <cellStyle name="Standard 3 7 9 2" xfId="33222" xr:uid="{00000000-0005-0000-0000-000049960000}"/>
    <cellStyle name="Standard 3 8" xfId="19245" xr:uid="{00000000-0005-0000-0000-00004A960000}"/>
    <cellStyle name="Standard 3 8 2" xfId="19246" xr:uid="{00000000-0005-0000-0000-00004B960000}"/>
    <cellStyle name="Standard 3 8 2 2" xfId="19247" xr:uid="{00000000-0005-0000-0000-00004C960000}"/>
    <cellStyle name="Standard 3 8 2 2 2" xfId="38640" xr:uid="{00000000-0005-0000-0000-00004D960000}"/>
    <cellStyle name="Standard 3 8 2 3" xfId="27819" xr:uid="{00000000-0005-0000-0000-00004E960000}"/>
    <cellStyle name="Standard 3 8 3" xfId="19248" xr:uid="{00000000-0005-0000-0000-00004F960000}"/>
    <cellStyle name="Standard 3 8 3 2" xfId="33240" xr:uid="{00000000-0005-0000-0000-000050960000}"/>
    <cellStyle name="Standard 3 8 4" xfId="22418" xr:uid="{00000000-0005-0000-0000-000051960000}"/>
    <cellStyle name="Standard 3 9" xfId="19249" xr:uid="{00000000-0005-0000-0000-000052960000}"/>
    <cellStyle name="Standard 3 9 2" xfId="19250" xr:uid="{00000000-0005-0000-0000-000053960000}"/>
    <cellStyle name="Standard 3 9 2 2" xfId="19251" xr:uid="{00000000-0005-0000-0000-000054960000}"/>
    <cellStyle name="Standard 3 9 2 2 2" xfId="39312" xr:uid="{00000000-0005-0000-0000-000055960000}"/>
    <cellStyle name="Standard 3 9 2 3" xfId="28491" xr:uid="{00000000-0005-0000-0000-000056960000}"/>
    <cellStyle name="Standard 3 9 3" xfId="19252" xr:uid="{00000000-0005-0000-0000-000057960000}"/>
    <cellStyle name="Standard 3 9 3 2" xfId="33912" xr:uid="{00000000-0005-0000-0000-000058960000}"/>
    <cellStyle name="Standard 3 9 4" xfId="23090" xr:uid="{00000000-0005-0000-0000-000059960000}"/>
    <cellStyle name="Standard 30" xfId="21752" xr:uid="{00000000-0005-0000-0000-00005A960000}"/>
    <cellStyle name="Standard 31" xfId="43392" xr:uid="{00000000-0005-0000-0000-00005B960000}"/>
    <cellStyle name="Standard 4" xfId="19253" xr:uid="{00000000-0005-0000-0000-00005C960000}"/>
    <cellStyle name="Standard 4 2" xfId="19254" xr:uid="{00000000-0005-0000-0000-00005D960000}"/>
    <cellStyle name="Standard 4 2 10" xfId="19255" xr:uid="{00000000-0005-0000-0000-00005E960000}"/>
    <cellStyle name="Standard 4 2 11" xfId="19256" xr:uid="{00000000-0005-0000-0000-00005F960000}"/>
    <cellStyle name="Standard 4 2 11 2" xfId="33223" xr:uid="{00000000-0005-0000-0000-000060960000}"/>
    <cellStyle name="Standard 4 2 12" xfId="22401" xr:uid="{00000000-0005-0000-0000-000061960000}"/>
    <cellStyle name="Standard 4 2 2" xfId="19257" xr:uid="{00000000-0005-0000-0000-000062960000}"/>
    <cellStyle name="Standard 4 2 2 2" xfId="19258" xr:uid="{00000000-0005-0000-0000-000063960000}"/>
    <cellStyle name="Standard 4 2 2 2 2" xfId="19259" xr:uid="{00000000-0005-0000-0000-000064960000}"/>
    <cellStyle name="Standard 4 2 2 2 2 2" xfId="39959" xr:uid="{00000000-0005-0000-0000-000065960000}"/>
    <cellStyle name="Standard 4 2 2 2 3" xfId="29138" xr:uid="{00000000-0005-0000-0000-000066960000}"/>
    <cellStyle name="Standard 4 2 2 3" xfId="19260" xr:uid="{00000000-0005-0000-0000-000067960000}"/>
    <cellStyle name="Standard 4 2 2 3 2" xfId="34559" xr:uid="{00000000-0005-0000-0000-000068960000}"/>
    <cellStyle name="Standard 4 2 2 4" xfId="23737" xr:uid="{00000000-0005-0000-0000-000069960000}"/>
    <cellStyle name="Standard 4 2 3" xfId="19261" xr:uid="{00000000-0005-0000-0000-00006A960000}"/>
    <cellStyle name="Standard 4 2 3 2" xfId="19262" xr:uid="{00000000-0005-0000-0000-00006B960000}"/>
    <cellStyle name="Standard 4 2 4" xfId="19263" xr:uid="{00000000-0005-0000-0000-00006C960000}"/>
    <cellStyle name="Standard 4 2 4 2" xfId="19264" xr:uid="{00000000-0005-0000-0000-00006D960000}"/>
    <cellStyle name="Standard 4 2 4 2 2" xfId="19265" xr:uid="{00000000-0005-0000-0000-00006E960000}"/>
    <cellStyle name="Standard 4 2 4 2 2 2" xfId="40633" xr:uid="{00000000-0005-0000-0000-00006F960000}"/>
    <cellStyle name="Standard 4 2 4 2 3" xfId="29812" xr:uid="{00000000-0005-0000-0000-000070960000}"/>
    <cellStyle name="Standard 4 2 4 3" xfId="19266" xr:uid="{00000000-0005-0000-0000-000071960000}"/>
    <cellStyle name="Standard 4 2 4 3 2" xfId="35233" xr:uid="{00000000-0005-0000-0000-000072960000}"/>
    <cellStyle name="Standard 4 2 4 4" xfId="24411" xr:uid="{00000000-0005-0000-0000-000073960000}"/>
    <cellStyle name="Standard 4 2 5" xfId="19267" xr:uid="{00000000-0005-0000-0000-000074960000}"/>
    <cellStyle name="Standard 4 2 5 2" xfId="19268" xr:uid="{00000000-0005-0000-0000-000075960000}"/>
    <cellStyle name="Standard 4 2 5 2 2" xfId="19269" xr:uid="{00000000-0005-0000-0000-000076960000}"/>
    <cellStyle name="Standard 4 2 5 2 2 2" xfId="41307" xr:uid="{00000000-0005-0000-0000-000077960000}"/>
    <cellStyle name="Standard 4 2 5 2 3" xfId="30486" xr:uid="{00000000-0005-0000-0000-000078960000}"/>
    <cellStyle name="Standard 4 2 5 3" xfId="19270" xr:uid="{00000000-0005-0000-0000-000079960000}"/>
    <cellStyle name="Standard 4 2 5 3 2" xfId="35907" xr:uid="{00000000-0005-0000-0000-00007A960000}"/>
    <cellStyle name="Standard 4 2 5 4" xfId="25085" xr:uid="{00000000-0005-0000-0000-00007B960000}"/>
    <cellStyle name="Standard 4 2 6" xfId="19271" xr:uid="{00000000-0005-0000-0000-00007C960000}"/>
    <cellStyle name="Standard 4 2 6 2" xfId="19272" xr:uid="{00000000-0005-0000-0000-00007D960000}"/>
    <cellStyle name="Standard 4 2 6 2 2" xfId="19273" xr:uid="{00000000-0005-0000-0000-00007E960000}"/>
    <cellStyle name="Standard 4 2 6 2 2 2" xfId="41981" xr:uid="{00000000-0005-0000-0000-00007F960000}"/>
    <cellStyle name="Standard 4 2 6 2 3" xfId="31160" xr:uid="{00000000-0005-0000-0000-000080960000}"/>
    <cellStyle name="Standard 4 2 6 3" xfId="19274" xr:uid="{00000000-0005-0000-0000-000081960000}"/>
    <cellStyle name="Standard 4 2 6 3 2" xfId="36581" xr:uid="{00000000-0005-0000-0000-000082960000}"/>
    <cellStyle name="Standard 4 2 6 4" xfId="25759" xr:uid="{00000000-0005-0000-0000-000083960000}"/>
    <cellStyle name="Standard 4 2 7" xfId="19275" xr:uid="{00000000-0005-0000-0000-000084960000}"/>
    <cellStyle name="Standard 4 2 7 2" xfId="19276" xr:uid="{00000000-0005-0000-0000-000085960000}"/>
    <cellStyle name="Standard 4 2 7 2 2" xfId="19277" xr:uid="{00000000-0005-0000-0000-000086960000}"/>
    <cellStyle name="Standard 4 2 7 2 2 2" xfId="42655" xr:uid="{00000000-0005-0000-0000-000087960000}"/>
    <cellStyle name="Standard 4 2 7 2 3" xfId="31834" xr:uid="{00000000-0005-0000-0000-000088960000}"/>
    <cellStyle name="Standard 4 2 7 3" xfId="19278" xr:uid="{00000000-0005-0000-0000-000089960000}"/>
    <cellStyle name="Standard 4 2 7 3 2" xfId="37255" xr:uid="{00000000-0005-0000-0000-00008A960000}"/>
    <cellStyle name="Standard 4 2 7 4" xfId="26433" xr:uid="{00000000-0005-0000-0000-00008B960000}"/>
    <cellStyle name="Standard 4 2 8" xfId="19279" xr:uid="{00000000-0005-0000-0000-00008C960000}"/>
    <cellStyle name="Standard 4 2 8 2" xfId="19280" xr:uid="{00000000-0005-0000-0000-00008D960000}"/>
    <cellStyle name="Standard 4 2 8 2 2" xfId="19281" xr:uid="{00000000-0005-0000-0000-00008E960000}"/>
    <cellStyle name="Standard 4 2 8 2 2 2" xfId="43348" xr:uid="{00000000-0005-0000-0000-00008F960000}"/>
    <cellStyle name="Standard 4 2 8 2 3" xfId="32527" xr:uid="{00000000-0005-0000-0000-000090960000}"/>
    <cellStyle name="Standard 4 2 8 3" xfId="19282" xr:uid="{00000000-0005-0000-0000-000091960000}"/>
    <cellStyle name="Standard 4 2 8 3 2" xfId="37947" xr:uid="{00000000-0005-0000-0000-000092960000}"/>
    <cellStyle name="Standard 4 2 8 4" xfId="27126" xr:uid="{00000000-0005-0000-0000-000093960000}"/>
    <cellStyle name="Standard 4 2 9" xfId="19283" xr:uid="{00000000-0005-0000-0000-000094960000}"/>
    <cellStyle name="Standard 4 2 9 2" xfId="19284" xr:uid="{00000000-0005-0000-0000-000095960000}"/>
    <cellStyle name="Standard 4 2 9 2 2" xfId="38623" xr:uid="{00000000-0005-0000-0000-000096960000}"/>
    <cellStyle name="Standard 4 2 9 3" xfId="27802" xr:uid="{00000000-0005-0000-0000-000097960000}"/>
    <cellStyle name="Standard 4 3" xfId="19285" xr:uid="{00000000-0005-0000-0000-000098960000}"/>
    <cellStyle name="Standard 4 3 2" xfId="19286" xr:uid="{00000000-0005-0000-0000-000099960000}"/>
    <cellStyle name="Standard 4 3 2 2" xfId="19287" xr:uid="{00000000-0005-0000-0000-00009A960000}"/>
    <cellStyle name="Standard 4 3 2 2 2" xfId="39975" xr:uid="{00000000-0005-0000-0000-00009B960000}"/>
    <cellStyle name="Standard 4 3 2 3" xfId="29154" xr:uid="{00000000-0005-0000-0000-00009C960000}"/>
    <cellStyle name="Standard 4 3 3" xfId="19288" xr:uid="{00000000-0005-0000-0000-00009D960000}"/>
    <cellStyle name="Standard 4 3 3 2" xfId="34575" xr:uid="{00000000-0005-0000-0000-00009E960000}"/>
    <cellStyle name="Standard 4 3 4" xfId="23753" xr:uid="{00000000-0005-0000-0000-00009F960000}"/>
    <cellStyle name="Standard 4 4" xfId="19289" xr:uid="{00000000-0005-0000-0000-0000A0960000}"/>
    <cellStyle name="Standard 4 4 2" xfId="19290" xr:uid="{00000000-0005-0000-0000-0000A1960000}"/>
    <cellStyle name="Standard 4 4 2 2" xfId="19291" xr:uid="{00000000-0005-0000-0000-0000A2960000}"/>
    <cellStyle name="Standard 4 4 2 2 2" xfId="42672" xr:uid="{00000000-0005-0000-0000-0000A3960000}"/>
    <cellStyle name="Standard 4 4 2 3" xfId="31851" xr:uid="{00000000-0005-0000-0000-0000A4960000}"/>
    <cellStyle name="Standard 4 4 3" xfId="19292" xr:uid="{00000000-0005-0000-0000-0000A5960000}"/>
    <cellStyle name="Standard 4 4 3 2" xfId="37272" xr:uid="{00000000-0005-0000-0000-0000A6960000}"/>
    <cellStyle name="Standard 4 4 4" xfId="26450" xr:uid="{00000000-0005-0000-0000-0000A7960000}"/>
    <cellStyle name="Standard 4 5" xfId="19293" xr:uid="{00000000-0005-0000-0000-0000A8960000}"/>
    <cellStyle name="Standard 4 6" xfId="19294" xr:uid="{00000000-0005-0000-0000-0000A9960000}"/>
    <cellStyle name="Standard 4 7" xfId="19295" xr:uid="{00000000-0005-0000-0000-0000AA960000}"/>
    <cellStyle name="Standard 4 7 2" xfId="19296" xr:uid="{00000000-0005-0000-0000-0000AB960000}"/>
    <cellStyle name="Standard 5" xfId="19297" xr:uid="{00000000-0005-0000-0000-0000AC960000}"/>
    <cellStyle name="Standard 5 10" xfId="19298" xr:uid="{00000000-0005-0000-0000-0000AD960000}"/>
    <cellStyle name="Standard 5 11" xfId="19299" xr:uid="{00000000-0005-0000-0000-0000AE960000}"/>
    <cellStyle name="Standard 5 11 2" xfId="19300" xr:uid="{00000000-0005-0000-0000-0000AF960000}"/>
    <cellStyle name="Standard 5 11 2 2" xfId="19301" xr:uid="{00000000-0005-0000-0000-0000B0960000}"/>
    <cellStyle name="Standard 5 11 2 2 2" xfId="39990" xr:uid="{00000000-0005-0000-0000-0000B1960000}"/>
    <cellStyle name="Standard 5 11 2 3" xfId="29169" xr:uid="{00000000-0005-0000-0000-0000B2960000}"/>
    <cellStyle name="Standard 5 11 3" xfId="19302" xr:uid="{00000000-0005-0000-0000-0000B3960000}"/>
    <cellStyle name="Standard 5 11 3 2" xfId="34590" xr:uid="{00000000-0005-0000-0000-0000B4960000}"/>
    <cellStyle name="Standard 5 11 4" xfId="23768" xr:uid="{00000000-0005-0000-0000-0000B5960000}"/>
    <cellStyle name="Standard 5 12" xfId="19303" xr:uid="{00000000-0005-0000-0000-0000B6960000}"/>
    <cellStyle name="Standard 5 12 2" xfId="19304" xr:uid="{00000000-0005-0000-0000-0000B7960000}"/>
    <cellStyle name="Standard 5 12 2 2" xfId="19305" xr:uid="{00000000-0005-0000-0000-0000B8960000}"/>
    <cellStyle name="Standard 5 12 2 2 2" xfId="40661" xr:uid="{00000000-0005-0000-0000-0000B9960000}"/>
    <cellStyle name="Standard 5 12 2 3" xfId="29840" xr:uid="{00000000-0005-0000-0000-0000BA960000}"/>
    <cellStyle name="Standard 5 12 3" xfId="19306" xr:uid="{00000000-0005-0000-0000-0000BB960000}"/>
    <cellStyle name="Standard 5 12 3 2" xfId="35261" xr:uid="{00000000-0005-0000-0000-0000BC960000}"/>
    <cellStyle name="Standard 5 12 4" xfId="24439" xr:uid="{00000000-0005-0000-0000-0000BD960000}"/>
    <cellStyle name="Standard 5 13" xfId="19307" xr:uid="{00000000-0005-0000-0000-0000BE960000}"/>
    <cellStyle name="Standard 5 13 2" xfId="19308" xr:uid="{00000000-0005-0000-0000-0000BF960000}"/>
    <cellStyle name="Standard 5 13 2 2" xfId="19309" xr:uid="{00000000-0005-0000-0000-0000C0960000}"/>
    <cellStyle name="Standard 5 13 2 2 2" xfId="41335" xr:uid="{00000000-0005-0000-0000-0000C1960000}"/>
    <cellStyle name="Standard 5 13 2 3" xfId="30514" xr:uid="{00000000-0005-0000-0000-0000C2960000}"/>
    <cellStyle name="Standard 5 13 3" xfId="19310" xr:uid="{00000000-0005-0000-0000-0000C3960000}"/>
    <cellStyle name="Standard 5 13 3 2" xfId="35935" xr:uid="{00000000-0005-0000-0000-0000C4960000}"/>
    <cellStyle name="Standard 5 13 4" xfId="25113" xr:uid="{00000000-0005-0000-0000-0000C5960000}"/>
    <cellStyle name="Standard 5 14" xfId="19311" xr:uid="{00000000-0005-0000-0000-0000C6960000}"/>
    <cellStyle name="Standard 5 14 2" xfId="19312" xr:uid="{00000000-0005-0000-0000-0000C7960000}"/>
    <cellStyle name="Standard 5 14 2 2" xfId="19313" xr:uid="{00000000-0005-0000-0000-0000C8960000}"/>
    <cellStyle name="Standard 5 14 2 2 2" xfId="42009" xr:uid="{00000000-0005-0000-0000-0000C9960000}"/>
    <cellStyle name="Standard 5 14 2 3" xfId="31188" xr:uid="{00000000-0005-0000-0000-0000CA960000}"/>
    <cellStyle name="Standard 5 14 3" xfId="19314" xr:uid="{00000000-0005-0000-0000-0000CB960000}"/>
    <cellStyle name="Standard 5 14 3 2" xfId="36609" xr:uid="{00000000-0005-0000-0000-0000CC960000}"/>
    <cellStyle name="Standard 5 14 4" xfId="25787" xr:uid="{00000000-0005-0000-0000-0000CD960000}"/>
    <cellStyle name="Standard 5 15" xfId="19315" xr:uid="{00000000-0005-0000-0000-0000CE960000}"/>
    <cellStyle name="Standard 5 15 2" xfId="19316" xr:uid="{00000000-0005-0000-0000-0000CF960000}"/>
    <cellStyle name="Standard 5 15 2 2" xfId="19317" xr:uid="{00000000-0005-0000-0000-0000D0960000}"/>
    <cellStyle name="Standard 5 15 2 2 2" xfId="42673" xr:uid="{00000000-0005-0000-0000-0000D1960000}"/>
    <cellStyle name="Standard 5 15 2 3" xfId="31852" xr:uid="{00000000-0005-0000-0000-0000D2960000}"/>
    <cellStyle name="Standard 5 15 3" xfId="19318" xr:uid="{00000000-0005-0000-0000-0000D3960000}"/>
    <cellStyle name="Standard 5 15 3 2" xfId="37273" xr:uid="{00000000-0005-0000-0000-0000D4960000}"/>
    <cellStyle name="Standard 5 15 4" xfId="26451" xr:uid="{00000000-0005-0000-0000-0000D5960000}"/>
    <cellStyle name="Standard 5 16" xfId="19319" xr:uid="{00000000-0005-0000-0000-0000D6960000}"/>
    <cellStyle name="Standard 5 16 2" xfId="19320" xr:uid="{00000000-0005-0000-0000-0000D7960000}"/>
    <cellStyle name="Standard 5 16 2 2" xfId="19321" xr:uid="{00000000-0005-0000-0000-0000D8960000}"/>
    <cellStyle name="Standard 5 16 2 2 2" xfId="42702" xr:uid="{00000000-0005-0000-0000-0000D9960000}"/>
    <cellStyle name="Standard 5 16 2 3" xfId="31881" xr:uid="{00000000-0005-0000-0000-0000DA960000}"/>
    <cellStyle name="Standard 5 16 3" xfId="19322" xr:uid="{00000000-0005-0000-0000-0000DB960000}"/>
    <cellStyle name="Standard 5 16 3 2" xfId="37301" xr:uid="{00000000-0005-0000-0000-0000DC960000}"/>
    <cellStyle name="Standard 5 16 4" xfId="26480" xr:uid="{00000000-0005-0000-0000-0000DD960000}"/>
    <cellStyle name="Standard 5 17" xfId="19323" xr:uid="{00000000-0005-0000-0000-0000DE960000}"/>
    <cellStyle name="Standard 5 17 2" xfId="19324" xr:uid="{00000000-0005-0000-0000-0000DF960000}"/>
    <cellStyle name="Standard 5 17 2 2" xfId="37977" xr:uid="{00000000-0005-0000-0000-0000E0960000}"/>
    <cellStyle name="Standard 5 17 3" xfId="27156" xr:uid="{00000000-0005-0000-0000-0000E1960000}"/>
    <cellStyle name="Standard 5 18" xfId="19325" xr:uid="{00000000-0005-0000-0000-0000E2960000}"/>
    <cellStyle name="Standard 5 18 2" xfId="32577" xr:uid="{00000000-0005-0000-0000-0000E3960000}"/>
    <cellStyle name="Standard 5 19" xfId="21755" xr:uid="{00000000-0005-0000-0000-0000E4960000}"/>
    <cellStyle name="Standard 5 2" xfId="19326" xr:uid="{00000000-0005-0000-0000-0000E5960000}"/>
    <cellStyle name="Standard 5 2 10" xfId="19327" xr:uid="{00000000-0005-0000-0000-0000E6960000}"/>
    <cellStyle name="Standard 5 2 10 2" xfId="19328" xr:uid="{00000000-0005-0000-0000-0000E7960000}"/>
    <cellStyle name="Standard 5 2 10 2 2" xfId="19329" xr:uid="{00000000-0005-0000-0000-0000E8960000}"/>
    <cellStyle name="Standard 5 2 10 2 2 2" xfId="40694" xr:uid="{00000000-0005-0000-0000-0000E9960000}"/>
    <cellStyle name="Standard 5 2 10 2 3" xfId="29873" xr:uid="{00000000-0005-0000-0000-0000EA960000}"/>
    <cellStyle name="Standard 5 2 10 3" xfId="19330" xr:uid="{00000000-0005-0000-0000-0000EB960000}"/>
    <cellStyle name="Standard 5 2 10 3 2" xfId="35294" xr:uid="{00000000-0005-0000-0000-0000EC960000}"/>
    <cellStyle name="Standard 5 2 10 4" xfId="24472" xr:uid="{00000000-0005-0000-0000-0000ED960000}"/>
    <cellStyle name="Standard 5 2 11" xfId="19331" xr:uid="{00000000-0005-0000-0000-0000EE960000}"/>
    <cellStyle name="Standard 5 2 11 2" xfId="19332" xr:uid="{00000000-0005-0000-0000-0000EF960000}"/>
    <cellStyle name="Standard 5 2 11 2 2" xfId="19333" xr:uid="{00000000-0005-0000-0000-0000F0960000}"/>
    <cellStyle name="Standard 5 2 11 2 2 2" xfId="41368" xr:uid="{00000000-0005-0000-0000-0000F1960000}"/>
    <cellStyle name="Standard 5 2 11 2 3" xfId="30547" xr:uid="{00000000-0005-0000-0000-0000F2960000}"/>
    <cellStyle name="Standard 5 2 11 3" xfId="19334" xr:uid="{00000000-0005-0000-0000-0000F3960000}"/>
    <cellStyle name="Standard 5 2 11 3 2" xfId="35968" xr:uid="{00000000-0005-0000-0000-0000F4960000}"/>
    <cellStyle name="Standard 5 2 11 4" xfId="25146" xr:uid="{00000000-0005-0000-0000-0000F5960000}"/>
    <cellStyle name="Standard 5 2 12" xfId="19335" xr:uid="{00000000-0005-0000-0000-0000F6960000}"/>
    <cellStyle name="Standard 5 2 12 2" xfId="19336" xr:uid="{00000000-0005-0000-0000-0000F7960000}"/>
    <cellStyle name="Standard 5 2 12 2 2" xfId="19337" xr:uid="{00000000-0005-0000-0000-0000F8960000}"/>
    <cellStyle name="Standard 5 2 12 2 2 2" xfId="42042" xr:uid="{00000000-0005-0000-0000-0000F9960000}"/>
    <cellStyle name="Standard 5 2 12 2 3" xfId="31221" xr:uid="{00000000-0005-0000-0000-0000FA960000}"/>
    <cellStyle name="Standard 5 2 12 3" xfId="19338" xr:uid="{00000000-0005-0000-0000-0000FB960000}"/>
    <cellStyle name="Standard 5 2 12 3 2" xfId="36642" xr:uid="{00000000-0005-0000-0000-0000FC960000}"/>
    <cellStyle name="Standard 5 2 12 4" xfId="25820" xr:uid="{00000000-0005-0000-0000-0000FD960000}"/>
    <cellStyle name="Standard 5 2 13" xfId="19339" xr:uid="{00000000-0005-0000-0000-0000FE960000}"/>
    <cellStyle name="Standard 5 2 13 2" xfId="19340" xr:uid="{00000000-0005-0000-0000-0000FF960000}"/>
    <cellStyle name="Standard 5 2 13 2 2" xfId="19341" xr:uid="{00000000-0005-0000-0000-000000970000}"/>
    <cellStyle name="Standard 5 2 13 2 2 2" xfId="42735" xr:uid="{00000000-0005-0000-0000-000001970000}"/>
    <cellStyle name="Standard 5 2 13 2 3" xfId="31914" xr:uid="{00000000-0005-0000-0000-000002970000}"/>
    <cellStyle name="Standard 5 2 13 3" xfId="19342" xr:uid="{00000000-0005-0000-0000-000003970000}"/>
    <cellStyle name="Standard 5 2 13 3 2" xfId="37334" xr:uid="{00000000-0005-0000-0000-000004970000}"/>
    <cellStyle name="Standard 5 2 13 4" xfId="26513" xr:uid="{00000000-0005-0000-0000-000005970000}"/>
    <cellStyle name="Standard 5 2 14" xfId="19343" xr:uid="{00000000-0005-0000-0000-000006970000}"/>
    <cellStyle name="Standard 5 2 14 2" xfId="19344" xr:uid="{00000000-0005-0000-0000-000007970000}"/>
    <cellStyle name="Standard 5 2 14 2 2" xfId="38010" xr:uid="{00000000-0005-0000-0000-000008970000}"/>
    <cellStyle name="Standard 5 2 14 3" xfId="27189" xr:uid="{00000000-0005-0000-0000-000009970000}"/>
    <cellStyle name="Standard 5 2 15" xfId="19345" xr:uid="{00000000-0005-0000-0000-00000A970000}"/>
    <cellStyle name="Standard 5 2 15 2" xfId="32610" xr:uid="{00000000-0005-0000-0000-00000B970000}"/>
    <cellStyle name="Standard 5 2 16" xfId="21788" xr:uid="{00000000-0005-0000-0000-00000C970000}"/>
    <cellStyle name="Standard 5 2 2" xfId="19346" xr:uid="{00000000-0005-0000-0000-00000D970000}"/>
    <cellStyle name="Standard 5 2 2 10" xfId="19347" xr:uid="{00000000-0005-0000-0000-00000E970000}"/>
    <cellStyle name="Standard 5 2 2 10 2" xfId="19348" xr:uid="{00000000-0005-0000-0000-00000F970000}"/>
    <cellStyle name="Standard 5 2 2 10 2 2" xfId="19349" xr:uid="{00000000-0005-0000-0000-000010970000}"/>
    <cellStyle name="Standard 5 2 2 10 2 2 2" xfId="42107" xr:uid="{00000000-0005-0000-0000-000011970000}"/>
    <cellStyle name="Standard 5 2 2 10 2 3" xfId="31286" xr:uid="{00000000-0005-0000-0000-000012970000}"/>
    <cellStyle name="Standard 5 2 2 10 3" xfId="19350" xr:uid="{00000000-0005-0000-0000-000013970000}"/>
    <cellStyle name="Standard 5 2 2 10 3 2" xfId="36707" xr:uid="{00000000-0005-0000-0000-000014970000}"/>
    <cellStyle name="Standard 5 2 2 10 4" xfId="25885" xr:uid="{00000000-0005-0000-0000-000015970000}"/>
    <cellStyle name="Standard 5 2 2 11" xfId="19351" xr:uid="{00000000-0005-0000-0000-000016970000}"/>
    <cellStyle name="Standard 5 2 2 11 2" xfId="19352" xr:uid="{00000000-0005-0000-0000-000017970000}"/>
    <cellStyle name="Standard 5 2 2 11 2 2" xfId="19353" xr:uid="{00000000-0005-0000-0000-000018970000}"/>
    <cellStyle name="Standard 5 2 2 11 2 2 2" xfId="42800" xr:uid="{00000000-0005-0000-0000-000019970000}"/>
    <cellStyle name="Standard 5 2 2 11 2 3" xfId="31979" xr:uid="{00000000-0005-0000-0000-00001A970000}"/>
    <cellStyle name="Standard 5 2 2 11 3" xfId="19354" xr:uid="{00000000-0005-0000-0000-00001B970000}"/>
    <cellStyle name="Standard 5 2 2 11 3 2" xfId="37399" xr:uid="{00000000-0005-0000-0000-00001C970000}"/>
    <cellStyle name="Standard 5 2 2 11 4" xfId="26578" xr:uid="{00000000-0005-0000-0000-00001D970000}"/>
    <cellStyle name="Standard 5 2 2 12" xfId="19355" xr:uid="{00000000-0005-0000-0000-00001E970000}"/>
    <cellStyle name="Standard 5 2 2 12 2" xfId="19356" xr:uid="{00000000-0005-0000-0000-00001F970000}"/>
    <cellStyle name="Standard 5 2 2 12 2 2" xfId="38075" xr:uid="{00000000-0005-0000-0000-000020970000}"/>
    <cellStyle name="Standard 5 2 2 12 3" xfId="27254" xr:uid="{00000000-0005-0000-0000-000021970000}"/>
    <cellStyle name="Standard 5 2 2 13" xfId="19357" xr:uid="{00000000-0005-0000-0000-000022970000}"/>
    <cellStyle name="Standard 5 2 2 13 2" xfId="32675" xr:uid="{00000000-0005-0000-0000-000023970000}"/>
    <cellStyle name="Standard 5 2 2 14" xfId="21853" xr:uid="{00000000-0005-0000-0000-000024970000}"/>
    <cellStyle name="Standard 5 2 2 2" xfId="19358" xr:uid="{00000000-0005-0000-0000-000025970000}"/>
    <cellStyle name="Standard 5 2 2 2 10" xfId="19359" xr:uid="{00000000-0005-0000-0000-000026970000}"/>
    <cellStyle name="Standard 5 2 2 2 10 2" xfId="19360" xr:uid="{00000000-0005-0000-0000-000027970000}"/>
    <cellStyle name="Standard 5 2 2 2 10 2 2" xfId="38207" xr:uid="{00000000-0005-0000-0000-000028970000}"/>
    <cellStyle name="Standard 5 2 2 2 10 3" xfId="27386" xr:uid="{00000000-0005-0000-0000-000029970000}"/>
    <cellStyle name="Standard 5 2 2 2 11" xfId="19361" xr:uid="{00000000-0005-0000-0000-00002A970000}"/>
    <cellStyle name="Standard 5 2 2 2 11 2" xfId="32807" xr:uid="{00000000-0005-0000-0000-00002B970000}"/>
    <cellStyle name="Standard 5 2 2 2 12" xfId="21985" xr:uid="{00000000-0005-0000-0000-00002C970000}"/>
    <cellStyle name="Standard 5 2 2 2 2" xfId="19362" xr:uid="{00000000-0005-0000-0000-00002D970000}"/>
    <cellStyle name="Standard 5 2 2 2 2 10" xfId="19363" xr:uid="{00000000-0005-0000-0000-00002E970000}"/>
    <cellStyle name="Standard 5 2 2 2 2 10 2" xfId="33202" xr:uid="{00000000-0005-0000-0000-00002F970000}"/>
    <cellStyle name="Standard 5 2 2 2 2 11" xfId="22380" xr:uid="{00000000-0005-0000-0000-000030970000}"/>
    <cellStyle name="Standard 5 2 2 2 2 2" xfId="19364" xr:uid="{00000000-0005-0000-0000-000031970000}"/>
    <cellStyle name="Standard 5 2 2 2 2 2 2" xfId="19365" xr:uid="{00000000-0005-0000-0000-000032970000}"/>
    <cellStyle name="Standard 5 2 2 2 2 2 2 2" xfId="19366" xr:uid="{00000000-0005-0000-0000-000033970000}"/>
    <cellStyle name="Standard 5 2 2 2 2 2 2 2 2" xfId="39280" xr:uid="{00000000-0005-0000-0000-000034970000}"/>
    <cellStyle name="Standard 5 2 2 2 2 2 2 3" xfId="28459" xr:uid="{00000000-0005-0000-0000-000035970000}"/>
    <cellStyle name="Standard 5 2 2 2 2 2 3" xfId="19367" xr:uid="{00000000-0005-0000-0000-000036970000}"/>
    <cellStyle name="Standard 5 2 2 2 2 2 3 2" xfId="33880" xr:uid="{00000000-0005-0000-0000-000037970000}"/>
    <cellStyle name="Standard 5 2 2 2 2 2 4" xfId="23058" xr:uid="{00000000-0005-0000-0000-000038970000}"/>
    <cellStyle name="Standard 5 2 2 2 2 3" xfId="19368" xr:uid="{00000000-0005-0000-0000-000039970000}"/>
    <cellStyle name="Standard 5 2 2 2 2 3 2" xfId="19369" xr:uid="{00000000-0005-0000-0000-00003A970000}"/>
    <cellStyle name="Standard 5 2 2 2 2 3 2 2" xfId="19370" xr:uid="{00000000-0005-0000-0000-00003B970000}"/>
    <cellStyle name="Standard 5 2 2 2 2 3 2 2 2" xfId="39938" xr:uid="{00000000-0005-0000-0000-00003C970000}"/>
    <cellStyle name="Standard 5 2 2 2 2 3 2 3" xfId="29117" xr:uid="{00000000-0005-0000-0000-00003D970000}"/>
    <cellStyle name="Standard 5 2 2 2 2 3 3" xfId="19371" xr:uid="{00000000-0005-0000-0000-00003E970000}"/>
    <cellStyle name="Standard 5 2 2 2 2 3 3 2" xfId="34538" xr:uid="{00000000-0005-0000-0000-00003F970000}"/>
    <cellStyle name="Standard 5 2 2 2 2 3 4" xfId="23716" xr:uid="{00000000-0005-0000-0000-000040970000}"/>
    <cellStyle name="Standard 5 2 2 2 2 4" xfId="19372" xr:uid="{00000000-0005-0000-0000-000041970000}"/>
    <cellStyle name="Standard 5 2 2 2 2 4 2" xfId="19373" xr:uid="{00000000-0005-0000-0000-000042970000}"/>
    <cellStyle name="Standard 5 2 2 2 2 4 2 2" xfId="19374" xr:uid="{00000000-0005-0000-0000-000043970000}"/>
    <cellStyle name="Standard 5 2 2 2 2 4 2 2 2" xfId="40612" xr:uid="{00000000-0005-0000-0000-000044970000}"/>
    <cellStyle name="Standard 5 2 2 2 2 4 2 3" xfId="29791" xr:uid="{00000000-0005-0000-0000-000045970000}"/>
    <cellStyle name="Standard 5 2 2 2 2 4 3" xfId="19375" xr:uid="{00000000-0005-0000-0000-000046970000}"/>
    <cellStyle name="Standard 5 2 2 2 2 4 3 2" xfId="35212" xr:uid="{00000000-0005-0000-0000-000047970000}"/>
    <cellStyle name="Standard 5 2 2 2 2 4 4" xfId="24390" xr:uid="{00000000-0005-0000-0000-000048970000}"/>
    <cellStyle name="Standard 5 2 2 2 2 5" xfId="19376" xr:uid="{00000000-0005-0000-0000-000049970000}"/>
    <cellStyle name="Standard 5 2 2 2 2 5 2" xfId="19377" xr:uid="{00000000-0005-0000-0000-00004A970000}"/>
    <cellStyle name="Standard 5 2 2 2 2 5 2 2" xfId="19378" xr:uid="{00000000-0005-0000-0000-00004B970000}"/>
    <cellStyle name="Standard 5 2 2 2 2 5 2 2 2" xfId="41286" xr:uid="{00000000-0005-0000-0000-00004C970000}"/>
    <cellStyle name="Standard 5 2 2 2 2 5 2 3" xfId="30465" xr:uid="{00000000-0005-0000-0000-00004D970000}"/>
    <cellStyle name="Standard 5 2 2 2 2 5 3" xfId="19379" xr:uid="{00000000-0005-0000-0000-00004E970000}"/>
    <cellStyle name="Standard 5 2 2 2 2 5 3 2" xfId="35886" xr:uid="{00000000-0005-0000-0000-00004F970000}"/>
    <cellStyle name="Standard 5 2 2 2 2 5 4" xfId="25064" xr:uid="{00000000-0005-0000-0000-000050970000}"/>
    <cellStyle name="Standard 5 2 2 2 2 6" xfId="19380" xr:uid="{00000000-0005-0000-0000-000051970000}"/>
    <cellStyle name="Standard 5 2 2 2 2 6 2" xfId="19381" xr:uid="{00000000-0005-0000-0000-000052970000}"/>
    <cellStyle name="Standard 5 2 2 2 2 6 2 2" xfId="19382" xr:uid="{00000000-0005-0000-0000-000053970000}"/>
    <cellStyle name="Standard 5 2 2 2 2 6 2 2 2" xfId="41960" xr:uid="{00000000-0005-0000-0000-000054970000}"/>
    <cellStyle name="Standard 5 2 2 2 2 6 2 3" xfId="31139" xr:uid="{00000000-0005-0000-0000-000055970000}"/>
    <cellStyle name="Standard 5 2 2 2 2 6 3" xfId="19383" xr:uid="{00000000-0005-0000-0000-000056970000}"/>
    <cellStyle name="Standard 5 2 2 2 2 6 3 2" xfId="36560" xr:uid="{00000000-0005-0000-0000-000057970000}"/>
    <cellStyle name="Standard 5 2 2 2 2 6 4" xfId="25738" xr:uid="{00000000-0005-0000-0000-000058970000}"/>
    <cellStyle name="Standard 5 2 2 2 2 7" xfId="19384" xr:uid="{00000000-0005-0000-0000-000059970000}"/>
    <cellStyle name="Standard 5 2 2 2 2 7 2" xfId="19385" xr:uid="{00000000-0005-0000-0000-00005A970000}"/>
    <cellStyle name="Standard 5 2 2 2 2 7 2 2" xfId="19386" xr:uid="{00000000-0005-0000-0000-00005B970000}"/>
    <cellStyle name="Standard 5 2 2 2 2 7 2 2 2" xfId="42634" xr:uid="{00000000-0005-0000-0000-00005C970000}"/>
    <cellStyle name="Standard 5 2 2 2 2 7 2 3" xfId="31813" xr:uid="{00000000-0005-0000-0000-00005D970000}"/>
    <cellStyle name="Standard 5 2 2 2 2 7 3" xfId="19387" xr:uid="{00000000-0005-0000-0000-00005E970000}"/>
    <cellStyle name="Standard 5 2 2 2 2 7 3 2" xfId="37234" xr:uid="{00000000-0005-0000-0000-00005F970000}"/>
    <cellStyle name="Standard 5 2 2 2 2 7 4" xfId="26412" xr:uid="{00000000-0005-0000-0000-000060970000}"/>
    <cellStyle name="Standard 5 2 2 2 2 8" xfId="19388" xr:uid="{00000000-0005-0000-0000-000061970000}"/>
    <cellStyle name="Standard 5 2 2 2 2 8 2" xfId="19389" xr:uid="{00000000-0005-0000-0000-000062970000}"/>
    <cellStyle name="Standard 5 2 2 2 2 8 2 2" xfId="19390" xr:uid="{00000000-0005-0000-0000-000063970000}"/>
    <cellStyle name="Standard 5 2 2 2 2 8 2 2 2" xfId="43327" xr:uid="{00000000-0005-0000-0000-000064970000}"/>
    <cellStyle name="Standard 5 2 2 2 2 8 2 3" xfId="32506" xr:uid="{00000000-0005-0000-0000-000065970000}"/>
    <cellStyle name="Standard 5 2 2 2 2 8 3" xfId="19391" xr:uid="{00000000-0005-0000-0000-000066970000}"/>
    <cellStyle name="Standard 5 2 2 2 2 8 3 2" xfId="37926" xr:uid="{00000000-0005-0000-0000-000067970000}"/>
    <cellStyle name="Standard 5 2 2 2 2 8 4" xfId="27105" xr:uid="{00000000-0005-0000-0000-000068970000}"/>
    <cellStyle name="Standard 5 2 2 2 2 9" xfId="19392" xr:uid="{00000000-0005-0000-0000-000069970000}"/>
    <cellStyle name="Standard 5 2 2 2 2 9 2" xfId="19393" xr:uid="{00000000-0005-0000-0000-00006A970000}"/>
    <cellStyle name="Standard 5 2 2 2 2 9 2 2" xfId="38602" xr:uid="{00000000-0005-0000-0000-00006B970000}"/>
    <cellStyle name="Standard 5 2 2 2 2 9 3" xfId="27781" xr:uid="{00000000-0005-0000-0000-00006C970000}"/>
    <cellStyle name="Standard 5 2 2 2 3" xfId="19394" xr:uid="{00000000-0005-0000-0000-00006D970000}"/>
    <cellStyle name="Standard 5 2 2 2 3 2" xfId="19395" xr:uid="{00000000-0005-0000-0000-00006E970000}"/>
    <cellStyle name="Standard 5 2 2 2 3 2 2" xfId="19396" xr:uid="{00000000-0005-0000-0000-00006F970000}"/>
    <cellStyle name="Standard 5 2 2 2 3 2 2 2" xfId="38885" xr:uid="{00000000-0005-0000-0000-000070970000}"/>
    <cellStyle name="Standard 5 2 2 2 3 2 3" xfId="28064" xr:uid="{00000000-0005-0000-0000-000071970000}"/>
    <cellStyle name="Standard 5 2 2 2 3 3" xfId="19397" xr:uid="{00000000-0005-0000-0000-000072970000}"/>
    <cellStyle name="Standard 5 2 2 2 3 3 2" xfId="33485" xr:uid="{00000000-0005-0000-0000-000073970000}"/>
    <cellStyle name="Standard 5 2 2 2 3 4" xfId="22663" xr:uid="{00000000-0005-0000-0000-000074970000}"/>
    <cellStyle name="Standard 5 2 2 2 4" xfId="19398" xr:uid="{00000000-0005-0000-0000-000075970000}"/>
    <cellStyle name="Standard 5 2 2 2 4 2" xfId="19399" xr:uid="{00000000-0005-0000-0000-000076970000}"/>
    <cellStyle name="Standard 5 2 2 2 4 2 2" xfId="19400" xr:uid="{00000000-0005-0000-0000-000077970000}"/>
    <cellStyle name="Standard 5 2 2 2 4 2 2 2" xfId="39543" xr:uid="{00000000-0005-0000-0000-000078970000}"/>
    <cellStyle name="Standard 5 2 2 2 4 2 3" xfId="28722" xr:uid="{00000000-0005-0000-0000-000079970000}"/>
    <cellStyle name="Standard 5 2 2 2 4 3" xfId="19401" xr:uid="{00000000-0005-0000-0000-00007A970000}"/>
    <cellStyle name="Standard 5 2 2 2 4 3 2" xfId="34143" xr:uid="{00000000-0005-0000-0000-00007B970000}"/>
    <cellStyle name="Standard 5 2 2 2 4 4" xfId="23321" xr:uid="{00000000-0005-0000-0000-00007C970000}"/>
    <cellStyle name="Standard 5 2 2 2 5" xfId="19402" xr:uid="{00000000-0005-0000-0000-00007D970000}"/>
    <cellStyle name="Standard 5 2 2 2 5 2" xfId="19403" xr:uid="{00000000-0005-0000-0000-00007E970000}"/>
    <cellStyle name="Standard 5 2 2 2 5 2 2" xfId="19404" xr:uid="{00000000-0005-0000-0000-00007F970000}"/>
    <cellStyle name="Standard 5 2 2 2 5 2 2 2" xfId="40217" xr:uid="{00000000-0005-0000-0000-000080970000}"/>
    <cellStyle name="Standard 5 2 2 2 5 2 3" xfId="29396" xr:uid="{00000000-0005-0000-0000-000081970000}"/>
    <cellStyle name="Standard 5 2 2 2 5 3" xfId="19405" xr:uid="{00000000-0005-0000-0000-000082970000}"/>
    <cellStyle name="Standard 5 2 2 2 5 3 2" xfId="34817" xr:uid="{00000000-0005-0000-0000-000083970000}"/>
    <cellStyle name="Standard 5 2 2 2 5 4" xfId="23995" xr:uid="{00000000-0005-0000-0000-000084970000}"/>
    <cellStyle name="Standard 5 2 2 2 6" xfId="19406" xr:uid="{00000000-0005-0000-0000-000085970000}"/>
    <cellStyle name="Standard 5 2 2 2 6 2" xfId="19407" xr:uid="{00000000-0005-0000-0000-000086970000}"/>
    <cellStyle name="Standard 5 2 2 2 6 2 2" xfId="19408" xr:uid="{00000000-0005-0000-0000-000087970000}"/>
    <cellStyle name="Standard 5 2 2 2 6 2 2 2" xfId="40891" xr:uid="{00000000-0005-0000-0000-000088970000}"/>
    <cellStyle name="Standard 5 2 2 2 6 2 3" xfId="30070" xr:uid="{00000000-0005-0000-0000-000089970000}"/>
    <cellStyle name="Standard 5 2 2 2 6 3" xfId="19409" xr:uid="{00000000-0005-0000-0000-00008A970000}"/>
    <cellStyle name="Standard 5 2 2 2 6 3 2" xfId="35491" xr:uid="{00000000-0005-0000-0000-00008B970000}"/>
    <cellStyle name="Standard 5 2 2 2 6 4" xfId="24669" xr:uid="{00000000-0005-0000-0000-00008C970000}"/>
    <cellStyle name="Standard 5 2 2 2 7" xfId="19410" xr:uid="{00000000-0005-0000-0000-00008D970000}"/>
    <cellStyle name="Standard 5 2 2 2 7 2" xfId="19411" xr:uid="{00000000-0005-0000-0000-00008E970000}"/>
    <cellStyle name="Standard 5 2 2 2 7 2 2" xfId="19412" xr:uid="{00000000-0005-0000-0000-00008F970000}"/>
    <cellStyle name="Standard 5 2 2 2 7 2 2 2" xfId="41565" xr:uid="{00000000-0005-0000-0000-000090970000}"/>
    <cellStyle name="Standard 5 2 2 2 7 2 3" xfId="30744" xr:uid="{00000000-0005-0000-0000-000091970000}"/>
    <cellStyle name="Standard 5 2 2 2 7 3" xfId="19413" xr:uid="{00000000-0005-0000-0000-000092970000}"/>
    <cellStyle name="Standard 5 2 2 2 7 3 2" xfId="36165" xr:uid="{00000000-0005-0000-0000-000093970000}"/>
    <cellStyle name="Standard 5 2 2 2 7 4" xfId="25343" xr:uid="{00000000-0005-0000-0000-000094970000}"/>
    <cellStyle name="Standard 5 2 2 2 8" xfId="19414" xr:uid="{00000000-0005-0000-0000-000095970000}"/>
    <cellStyle name="Standard 5 2 2 2 8 2" xfId="19415" xr:uid="{00000000-0005-0000-0000-000096970000}"/>
    <cellStyle name="Standard 5 2 2 2 8 2 2" xfId="19416" xr:uid="{00000000-0005-0000-0000-000097970000}"/>
    <cellStyle name="Standard 5 2 2 2 8 2 2 2" xfId="42239" xr:uid="{00000000-0005-0000-0000-000098970000}"/>
    <cellStyle name="Standard 5 2 2 2 8 2 3" xfId="31418" xr:uid="{00000000-0005-0000-0000-000099970000}"/>
    <cellStyle name="Standard 5 2 2 2 8 3" xfId="19417" xr:uid="{00000000-0005-0000-0000-00009A970000}"/>
    <cellStyle name="Standard 5 2 2 2 8 3 2" xfId="36839" xr:uid="{00000000-0005-0000-0000-00009B970000}"/>
    <cellStyle name="Standard 5 2 2 2 8 4" xfId="26017" xr:uid="{00000000-0005-0000-0000-00009C970000}"/>
    <cellStyle name="Standard 5 2 2 2 9" xfId="19418" xr:uid="{00000000-0005-0000-0000-00009D970000}"/>
    <cellStyle name="Standard 5 2 2 2 9 2" xfId="19419" xr:uid="{00000000-0005-0000-0000-00009E970000}"/>
    <cellStyle name="Standard 5 2 2 2 9 2 2" xfId="19420" xr:uid="{00000000-0005-0000-0000-00009F970000}"/>
    <cellStyle name="Standard 5 2 2 2 9 2 2 2" xfId="42932" xr:uid="{00000000-0005-0000-0000-0000A0970000}"/>
    <cellStyle name="Standard 5 2 2 2 9 2 3" xfId="32111" xr:uid="{00000000-0005-0000-0000-0000A1970000}"/>
    <cellStyle name="Standard 5 2 2 2 9 3" xfId="19421" xr:uid="{00000000-0005-0000-0000-0000A2970000}"/>
    <cellStyle name="Standard 5 2 2 2 9 3 2" xfId="37531" xr:uid="{00000000-0005-0000-0000-0000A3970000}"/>
    <cellStyle name="Standard 5 2 2 2 9 4" xfId="26710" xr:uid="{00000000-0005-0000-0000-0000A4970000}"/>
    <cellStyle name="Standard 5 2 2 3" xfId="19422" xr:uid="{00000000-0005-0000-0000-0000A5970000}"/>
    <cellStyle name="Standard 5 2 2 3 10" xfId="19423" xr:uid="{00000000-0005-0000-0000-0000A6970000}"/>
    <cellStyle name="Standard 5 2 2 3 10 2" xfId="32939" xr:uid="{00000000-0005-0000-0000-0000A7970000}"/>
    <cellStyle name="Standard 5 2 2 3 11" xfId="22117" xr:uid="{00000000-0005-0000-0000-0000A8970000}"/>
    <cellStyle name="Standard 5 2 2 3 2" xfId="19424" xr:uid="{00000000-0005-0000-0000-0000A9970000}"/>
    <cellStyle name="Standard 5 2 2 3 2 2" xfId="19425" xr:uid="{00000000-0005-0000-0000-0000AA970000}"/>
    <cellStyle name="Standard 5 2 2 3 2 2 2" xfId="19426" xr:uid="{00000000-0005-0000-0000-0000AB970000}"/>
    <cellStyle name="Standard 5 2 2 3 2 2 2 2" xfId="39017" xr:uid="{00000000-0005-0000-0000-0000AC970000}"/>
    <cellStyle name="Standard 5 2 2 3 2 2 3" xfId="28196" xr:uid="{00000000-0005-0000-0000-0000AD970000}"/>
    <cellStyle name="Standard 5 2 2 3 2 3" xfId="19427" xr:uid="{00000000-0005-0000-0000-0000AE970000}"/>
    <cellStyle name="Standard 5 2 2 3 2 3 2" xfId="33617" xr:uid="{00000000-0005-0000-0000-0000AF970000}"/>
    <cellStyle name="Standard 5 2 2 3 2 4" xfId="22795" xr:uid="{00000000-0005-0000-0000-0000B0970000}"/>
    <cellStyle name="Standard 5 2 2 3 3" xfId="19428" xr:uid="{00000000-0005-0000-0000-0000B1970000}"/>
    <cellStyle name="Standard 5 2 2 3 3 2" xfId="19429" xr:uid="{00000000-0005-0000-0000-0000B2970000}"/>
    <cellStyle name="Standard 5 2 2 3 3 2 2" xfId="19430" xr:uid="{00000000-0005-0000-0000-0000B3970000}"/>
    <cellStyle name="Standard 5 2 2 3 3 2 2 2" xfId="39675" xr:uid="{00000000-0005-0000-0000-0000B4970000}"/>
    <cellStyle name="Standard 5 2 2 3 3 2 3" xfId="28854" xr:uid="{00000000-0005-0000-0000-0000B5970000}"/>
    <cellStyle name="Standard 5 2 2 3 3 3" xfId="19431" xr:uid="{00000000-0005-0000-0000-0000B6970000}"/>
    <cellStyle name="Standard 5 2 2 3 3 3 2" xfId="34275" xr:uid="{00000000-0005-0000-0000-0000B7970000}"/>
    <cellStyle name="Standard 5 2 2 3 3 4" xfId="23453" xr:uid="{00000000-0005-0000-0000-0000B8970000}"/>
    <cellStyle name="Standard 5 2 2 3 4" xfId="19432" xr:uid="{00000000-0005-0000-0000-0000B9970000}"/>
    <cellStyle name="Standard 5 2 2 3 4 2" xfId="19433" xr:uid="{00000000-0005-0000-0000-0000BA970000}"/>
    <cellStyle name="Standard 5 2 2 3 4 2 2" xfId="19434" xr:uid="{00000000-0005-0000-0000-0000BB970000}"/>
    <cellStyle name="Standard 5 2 2 3 4 2 2 2" xfId="40349" xr:uid="{00000000-0005-0000-0000-0000BC970000}"/>
    <cellStyle name="Standard 5 2 2 3 4 2 3" xfId="29528" xr:uid="{00000000-0005-0000-0000-0000BD970000}"/>
    <cellStyle name="Standard 5 2 2 3 4 3" xfId="19435" xr:uid="{00000000-0005-0000-0000-0000BE970000}"/>
    <cellStyle name="Standard 5 2 2 3 4 3 2" xfId="34949" xr:uid="{00000000-0005-0000-0000-0000BF970000}"/>
    <cellStyle name="Standard 5 2 2 3 4 4" xfId="24127" xr:uid="{00000000-0005-0000-0000-0000C0970000}"/>
    <cellStyle name="Standard 5 2 2 3 5" xfId="19436" xr:uid="{00000000-0005-0000-0000-0000C1970000}"/>
    <cellStyle name="Standard 5 2 2 3 5 2" xfId="19437" xr:uid="{00000000-0005-0000-0000-0000C2970000}"/>
    <cellStyle name="Standard 5 2 2 3 5 2 2" xfId="19438" xr:uid="{00000000-0005-0000-0000-0000C3970000}"/>
    <cellStyle name="Standard 5 2 2 3 5 2 2 2" xfId="41023" xr:uid="{00000000-0005-0000-0000-0000C4970000}"/>
    <cellStyle name="Standard 5 2 2 3 5 2 3" xfId="30202" xr:uid="{00000000-0005-0000-0000-0000C5970000}"/>
    <cellStyle name="Standard 5 2 2 3 5 3" xfId="19439" xr:uid="{00000000-0005-0000-0000-0000C6970000}"/>
    <cellStyle name="Standard 5 2 2 3 5 3 2" xfId="35623" xr:uid="{00000000-0005-0000-0000-0000C7970000}"/>
    <cellStyle name="Standard 5 2 2 3 5 4" xfId="24801" xr:uid="{00000000-0005-0000-0000-0000C8970000}"/>
    <cellStyle name="Standard 5 2 2 3 6" xfId="19440" xr:uid="{00000000-0005-0000-0000-0000C9970000}"/>
    <cellStyle name="Standard 5 2 2 3 6 2" xfId="19441" xr:uid="{00000000-0005-0000-0000-0000CA970000}"/>
    <cellStyle name="Standard 5 2 2 3 6 2 2" xfId="19442" xr:uid="{00000000-0005-0000-0000-0000CB970000}"/>
    <cellStyle name="Standard 5 2 2 3 6 2 2 2" xfId="41697" xr:uid="{00000000-0005-0000-0000-0000CC970000}"/>
    <cellStyle name="Standard 5 2 2 3 6 2 3" xfId="30876" xr:uid="{00000000-0005-0000-0000-0000CD970000}"/>
    <cellStyle name="Standard 5 2 2 3 6 3" xfId="19443" xr:uid="{00000000-0005-0000-0000-0000CE970000}"/>
    <cellStyle name="Standard 5 2 2 3 6 3 2" xfId="36297" xr:uid="{00000000-0005-0000-0000-0000CF970000}"/>
    <cellStyle name="Standard 5 2 2 3 6 4" xfId="25475" xr:uid="{00000000-0005-0000-0000-0000D0970000}"/>
    <cellStyle name="Standard 5 2 2 3 7" xfId="19444" xr:uid="{00000000-0005-0000-0000-0000D1970000}"/>
    <cellStyle name="Standard 5 2 2 3 7 2" xfId="19445" xr:uid="{00000000-0005-0000-0000-0000D2970000}"/>
    <cellStyle name="Standard 5 2 2 3 7 2 2" xfId="19446" xr:uid="{00000000-0005-0000-0000-0000D3970000}"/>
    <cellStyle name="Standard 5 2 2 3 7 2 2 2" xfId="42371" xr:uid="{00000000-0005-0000-0000-0000D4970000}"/>
    <cellStyle name="Standard 5 2 2 3 7 2 3" xfId="31550" xr:uid="{00000000-0005-0000-0000-0000D5970000}"/>
    <cellStyle name="Standard 5 2 2 3 7 3" xfId="19447" xr:uid="{00000000-0005-0000-0000-0000D6970000}"/>
    <cellStyle name="Standard 5 2 2 3 7 3 2" xfId="36971" xr:uid="{00000000-0005-0000-0000-0000D7970000}"/>
    <cellStyle name="Standard 5 2 2 3 7 4" xfId="26149" xr:uid="{00000000-0005-0000-0000-0000D8970000}"/>
    <cellStyle name="Standard 5 2 2 3 8" xfId="19448" xr:uid="{00000000-0005-0000-0000-0000D9970000}"/>
    <cellStyle name="Standard 5 2 2 3 8 2" xfId="19449" xr:uid="{00000000-0005-0000-0000-0000DA970000}"/>
    <cellStyle name="Standard 5 2 2 3 8 2 2" xfId="19450" xr:uid="{00000000-0005-0000-0000-0000DB970000}"/>
    <cellStyle name="Standard 5 2 2 3 8 2 2 2" xfId="43064" xr:uid="{00000000-0005-0000-0000-0000DC970000}"/>
    <cellStyle name="Standard 5 2 2 3 8 2 3" xfId="32243" xr:uid="{00000000-0005-0000-0000-0000DD970000}"/>
    <cellStyle name="Standard 5 2 2 3 8 3" xfId="19451" xr:uid="{00000000-0005-0000-0000-0000DE970000}"/>
    <cellStyle name="Standard 5 2 2 3 8 3 2" xfId="37663" xr:uid="{00000000-0005-0000-0000-0000DF970000}"/>
    <cellStyle name="Standard 5 2 2 3 8 4" xfId="26842" xr:uid="{00000000-0005-0000-0000-0000E0970000}"/>
    <cellStyle name="Standard 5 2 2 3 9" xfId="19452" xr:uid="{00000000-0005-0000-0000-0000E1970000}"/>
    <cellStyle name="Standard 5 2 2 3 9 2" xfId="19453" xr:uid="{00000000-0005-0000-0000-0000E2970000}"/>
    <cellStyle name="Standard 5 2 2 3 9 2 2" xfId="38339" xr:uid="{00000000-0005-0000-0000-0000E3970000}"/>
    <cellStyle name="Standard 5 2 2 3 9 3" xfId="27518" xr:uid="{00000000-0005-0000-0000-0000E4970000}"/>
    <cellStyle name="Standard 5 2 2 4" xfId="19454" xr:uid="{00000000-0005-0000-0000-0000E5970000}"/>
    <cellStyle name="Standard 5 2 2 4 10" xfId="19455" xr:uid="{00000000-0005-0000-0000-0000E6970000}"/>
    <cellStyle name="Standard 5 2 2 4 10 2" xfId="33070" xr:uid="{00000000-0005-0000-0000-0000E7970000}"/>
    <cellStyle name="Standard 5 2 2 4 11" xfId="22248" xr:uid="{00000000-0005-0000-0000-0000E8970000}"/>
    <cellStyle name="Standard 5 2 2 4 2" xfId="19456" xr:uid="{00000000-0005-0000-0000-0000E9970000}"/>
    <cellStyle name="Standard 5 2 2 4 2 2" xfId="19457" xr:uid="{00000000-0005-0000-0000-0000EA970000}"/>
    <cellStyle name="Standard 5 2 2 4 2 2 2" xfId="19458" xr:uid="{00000000-0005-0000-0000-0000EB970000}"/>
    <cellStyle name="Standard 5 2 2 4 2 2 2 2" xfId="39148" xr:uid="{00000000-0005-0000-0000-0000EC970000}"/>
    <cellStyle name="Standard 5 2 2 4 2 2 3" xfId="28327" xr:uid="{00000000-0005-0000-0000-0000ED970000}"/>
    <cellStyle name="Standard 5 2 2 4 2 3" xfId="19459" xr:uid="{00000000-0005-0000-0000-0000EE970000}"/>
    <cellStyle name="Standard 5 2 2 4 2 3 2" xfId="33748" xr:uid="{00000000-0005-0000-0000-0000EF970000}"/>
    <cellStyle name="Standard 5 2 2 4 2 4" xfId="22926" xr:uid="{00000000-0005-0000-0000-0000F0970000}"/>
    <cellStyle name="Standard 5 2 2 4 3" xfId="19460" xr:uid="{00000000-0005-0000-0000-0000F1970000}"/>
    <cellStyle name="Standard 5 2 2 4 3 2" xfId="19461" xr:uid="{00000000-0005-0000-0000-0000F2970000}"/>
    <cellStyle name="Standard 5 2 2 4 3 2 2" xfId="19462" xr:uid="{00000000-0005-0000-0000-0000F3970000}"/>
    <cellStyle name="Standard 5 2 2 4 3 2 2 2" xfId="39806" xr:uid="{00000000-0005-0000-0000-0000F4970000}"/>
    <cellStyle name="Standard 5 2 2 4 3 2 3" xfId="28985" xr:uid="{00000000-0005-0000-0000-0000F5970000}"/>
    <cellStyle name="Standard 5 2 2 4 3 3" xfId="19463" xr:uid="{00000000-0005-0000-0000-0000F6970000}"/>
    <cellStyle name="Standard 5 2 2 4 3 3 2" xfId="34406" xr:uid="{00000000-0005-0000-0000-0000F7970000}"/>
    <cellStyle name="Standard 5 2 2 4 3 4" xfId="23584" xr:uid="{00000000-0005-0000-0000-0000F8970000}"/>
    <cellStyle name="Standard 5 2 2 4 4" xfId="19464" xr:uid="{00000000-0005-0000-0000-0000F9970000}"/>
    <cellStyle name="Standard 5 2 2 4 4 2" xfId="19465" xr:uid="{00000000-0005-0000-0000-0000FA970000}"/>
    <cellStyle name="Standard 5 2 2 4 4 2 2" xfId="19466" xr:uid="{00000000-0005-0000-0000-0000FB970000}"/>
    <cellStyle name="Standard 5 2 2 4 4 2 2 2" xfId="40480" xr:uid="{00000000-0005-0000-0000-0000FC970000}"/>
    <cellStyle name="Standard 5 2 2 4 4 2 3" xfId="29659" xr:uid="{00000000-0005-0000-0000-0000FD970000}"/>
    <cellStyle name="Standard 5 2 2 4 4 3" xfId="19467" xr:uid="{00000000-0005-0000-0000-0000FE970000}"/>
    <cellStyle name="Standard 5 2 2 4 4 3 2" xfId="35080" xr:uid="{00000000-0005-0000-0000-0000FF970000}"/>
    <cellStyle name="Standard 5 2 2 4 4 4" xfId="24258" xr:uid="{00000000-0005-0000-0000-000000980000}"/>
    <cellStyle name="Standard 5 2 2 4 5" xfId="19468" xr:uid="{00000000-0005-0000-0000-000001980000}"/>
    <cellStyle name="Standard 5 2 2 4 5 2" xfId="19469" xr:uid="{00000000-0005-0000-0000-000002980000}"/>
    <cellStyle name="Standard 5 2 2 4 5 2 2" xfId="19470" xr:uid="{00000000-0005-0000-0000-000003980000}"/>
    <cellStyle name="Standard 5 2 2 4 5 2 2 2" xfId="41154" xr:uid="{00000000-0005-0000-0000-000004980000}"/>
    <cellStyle name="Standard 5 2 2 4 5 2 3" xfId="30333" xr:uid="{00000000-0005-0000-0000-000005980000}"/>
    <cellStyle name="Standard 5 2 2 4 5 3" xfId="19471" xr:uid="{00000000-0005-0000-0000-000006980000}"/>
    <cellStyle name="Standard 5 2 2 4 5 3 2" xfId="35754" xr:uid="{00000000-0005-0000-0000-000007980000}"/>
    <cellStyle name="Standard 5 2 2 4 5 4" xfId="24932" xr:uid="{00000000-0005-0000-0000-000008980000}"/>
    <cellStyle name="Standard 5 2 2 4 6" xfId="19472" xr:uid="{00000000-0005-0000-0000-000009980000}"/>
    <cellStyle name="Standard 5 2 2 4 6 2" xfId="19473" xr:uid="{00000000-0005-0000-0000-00000A980000}"/>
    <cellStyle name="Standard 5 2 2 4 6 2 2" xfId="19474" xr:uid="{00000000-0005-0000-0000-00000B980000}"/>
    <cellStyle name="Standard 5 2 2 4 6 2 2 2" xfId="41828" xr:uid="{00000000-0005-0000-0000-00000C980000}"/>
    <cellStyle name="Standard 5 2 2 4 6 2 3" xfId="31007" xr:uid="{00000000-0005-0000-0000-00000D980000}"/>
    <cellStyle name="Standard 5 2 2 4 6 3" xfId="19475" xr:uid="{00000000-0005-0000-0000-00000E980000}"/>
    <cellStyle name="Standard 5 2 2 4 6 3 2" xfId="36428" xr:uid="{00000000-0005-0000-0000-00000F980000}"/>
    <cellStyle name="Standard 5 2 2 4 6 4" xfId="25606" xr:uid="{00000000-0005-0000-0000-000010980000}"/>
    <cellStyle name="Standard 5 2 2 4 7" xfId="19476" xr:uid="{00000000-0005-0000-0000-000011980000}"/>
    <cellStyle name="Standard 5 2 2 4 7 2" xfId="19477" xr:uid="{00000000-0005-0000-0000-000012980000}"/>
    <cellStyle name="Standard 5 2 2 4 7 2 2" xfId="19478" xr:uid="{00000000-0005-0000-0000-000013980000}"/>
    <cellStyle name="Standard 5 2 2 4 7 2 2 2" xfId="42502" xr:uid="{00000000-0005-0000-0000-000014980000}"/>
    <cellStyle name="Standard 5 2 2 4 7 2 3" xfId="31681" xr:uid="{00000000-0005-0000-0000-000015980000}"/>
    <cellStyle name="Standard 5 2 2 4 7 3" xfId="19479" xr:uid="{00000000-0005-0000-0000-000016980000}"/>
    <cellStyle name="Standard 5 2 2 4 7 3 2" xfId="37102" xr:uid="{00000000-0005-0000-0000-000017980000}"/>
    <cellStyle name="Standard 5 2 2 4 7 4" xfId="26280" xr:uid="{00000000-0005-0000-0000-000018980000}"/>
    <cellStyle name="Standard 5 2 2 4 8" xfId="19480" xr:uid="{00000000-0005-0000-0000-000019980000}"/>
    <cellStyle name="Standard 5 2 2 4 8 2" xfId="19481" xr:uid="{00000000-0005-0000-0000-00001A980000}"/>
    <cellStyle name="Standard 5 2 2 4 8 2 2" xfId="19482" xr:uid="{00000000-0005-0000-0000-00001B980000}"/>
    <cellStyle name="Standard 5 2 2 4 8 2 2 2" xfId="43195" xr:uid="{00000000-0005-0000-0000-00001C980000}"/>
    <cellStyle name="Standard 5 2 2 4 8 2 3" xfId="32374" xr:uid="{00000000-0005-0000-0000-00001D980000}"/>
    <cellStyle name="Standard 5 2 2 4 8 3" xfId="19483" xr:uid="{00000000-0005-0000-0000-00001E980000}"/>
    <cellStyle name="Standard 5 2 2 4 8 3 2" xfId="37794" xr:uid="{00000000-0005-0000-0000-00001F980000}"/>
    <cellStyle name="Standard 5 2 2 4 8 4" xfId="26973" xr:uid="{00000000-0005-0000-0000-000020980000}"/>
    <cellStyle name="Standard 5 2 2 4 9" xfId="19484" xr:uid="{00000000-0005-0000-0000-000021980000}"/>
    <cellStyle name="Standard 5 2 2 4 9 2" xfId="19485" xr:uid="{00000000-0005-0000-0000-000022980000}"/>
    <cellStyle name="Standard 5 2 2 4 9 2 2" xfId="38470" xr:uid="{00000000-0005-0000-0000-000023980000}"/>
    <cellStyle name="Standard 5 2 2 4 9 3" xfId="27649" xr:uid="{00000000-0005-0000-0000-000024980000}"/>
    <cellStyle name="Standard 5 2 2 5" xfId="19486" xr:uid="{00000000-0005-0000-0000-000025980000}"/>
    <cellStyle name="Standard 5 2 2 5 2" xfId="19487" xr:uid="{00000000-0005-0000-0000-000026980000}"/>
    <cellStyle name="Standard 5 2 2 5 2 2" xfId="19488" xr:uid="{00000000-0005-0000-0000-000027980000}"/>
    <cellStyle name="Standard 5 2 2 5 2 2 2" xfId="38753" xr:uid="{00000000-0005-0000-0000-000028980000}"/>
    <cellStyle name="Standard 5 2 2 5 2 3" xfId="27932" xr:uid="{00000000-0005-0000-0000-000029980000}"/>
    <cellStyle name="Standard 5 2 2 5 3" xfId="19489" xr:uid="{00000000-0005-0000-0000-00002A980000}"/>
    <cellStyle name="Standard 5 2 2 5 3 2" xfId="33353" xr:uid="{00000000-0005-0000-0000-00002B980000}"/>
    <cellStyle name="Standard 5 2 2 5 4" xfId="22531" xr:uid="{00000000-0005-0000-0000-00002C980000}"/>
    <cellStyle name="Standard 5 2 2 6" xfId="19490" xr:uid="{00000000-0005-0000-0000-00002D980000}"/>
    <cellStyle name="Standard 5 2 2 6 2" xfId="19491" xr:uid="{00000000-0005-0000-0000-00002E980000}"/>
    <cellStyle name="Standard 5 2 2 6 2 2" xfId="19492" xr:uid="{00000000-0005-0000-0000-00002F980000}"/>
    <cellStyle name="Standard 5 2 2 6 2 2 2" xfId="39411" xr:uid="{00000000-0005-0000-0000-000030980000}"/>
    <cellStyle name="Standard 5 2 2 6 2 3" xfId="28590" xr:uid="{00000000-0005-0000-0000-000031980000}"/>
    <cellStyle name="Standard 5 2 2 6 3" xfId="19493" xr:uid="{00000000-0005-0000-0000-000032980000}"/>
    <cellStyle name="Standard 5 2 2 6 3 2" xfId="34011" xr:uid="{00000000-0005-0000-0000-000033980000}"/>
    <cellStyle name="Standard 5 2 2 6 4" xfId="23189" xr:uid="{00000000-0005-0000-0000-000034980000}"/>
    <cellStyle name="Standard 5 2 2 7" xfId="19494" xr:uid="{00000000-0005-0000-0000-000035980000}"/>
    <cellStyle name="Standard 5 2 2 7 2" xfId="19495" xr:uid="{00000000-0005-0000-0000-000036980000}"/>
    <cellStyle name="Standard 5 2 2 7 2 2" xfId="19496" xr:uid="{00000000-0005-0000-0000-000037980000}"/>
    <cellStyle name="Standard 5 2 2 7 2 2 2" xfId="40085" xr:uid="{00000000-0005-0000-0000-000038980000}"/>
    <cellStyle name="Standard 5 2 2 7 2 3" xfId="29264" xr:uid="{00000000-0005-0000-0000-000039980000}"/>
    <cellStyle name="Standard 5 2 2 7 3" xfId="19497" xr:uid="{00000000-0005-0000-0000-00003A980000}"/>
    <cellStyle name="Standard 5 2 2 7 3 2" xfId="34685" xr:uid="{00000000-0005-0000-0000-00003B980000}"/>
    <cellStyle name="Standard 5 2 2 7 4" xfId="23863" xr:uid="{00000000-0005-0000-0000-00003C980000}"/>
    <cellStyle name="Standard 5 2 2 8" xfId="19498" xr:uid="{00000000-0005-0000-0000-00003D980000}"/>
    <cellStyle name="Standard 5 2 2 8 2" xfId="19499" xr:uid="{00000000-0005-0000-0000-00003E980000}"/>
    <cellStyle name="Standard 5 2 2 8 2 2" xfId="19500" xr:uid="{00000000-0005-0000-0000-00003F980000}"/>
    <cellStyle name="Standard 5 2 2 8 2 2 2" xfId="40759" xr:uid="{00000000-0005-0000-0000-000040980000}"/>
    <cellStyle name="Standard 5 2 2 8 2 3" xfId="29938" xr:uid="{00000000-0005-0000-0000-000041980000}"/>
    <cellStyle name="Standard 5 2 2 8 3" xfId="19501" xr:uid="{00000000-0005-0000-0000-000042980000}"/>
    <cellStyle name="Standard 5 2 2 8 3 2" xfId="35359" xr:uid="{00000000-0005-0000-0000-000043980000}"/>
    <cellStyle name="Standard 5 2 2 8 4" xfId="24537" xr:uid="{00000000-0005-0000-0000-000044980000}"/>
    <cellStyle name="Standard 5 2 2 9" xfId="19502" xr:uid="{00000000-0005-0000-0000-000045980000}"/>
    <cellStyle name="Standard 5 2 2 9 2" xfId="19503" xr:uid="{00000000-0005-0000-0000-000046980000}"/>
    <cellStyle name="Standard 5 2 2 9 2 2" xfId="19504" xr:uid="{00000000-0005-0000-0000-000047980000}"/>
    <cellStyle name="Standard 5 2 2 9 2 2 2" xfId="41433" xr:uid="{00000000-0005-0000-0000-000048980000}"/>
    <cellStyle name="Standard 5 2 2 9 2 3" xfId="30612" xr:uid="{00000000-0005-0000-0000-000049980000}"/>
    <cellStyle name="Standard 5 2 2 9 3" xfId="19505" xr:uid="{00000000-0005-0000-0000-00004A980000}"/>
    <cellStyle name="Standard 5 2 2 9 3 2" xfId="36033" xr:uid="{00000000-0005-0000-0000-00004B980000}"/>
    <cellStyle name="Standard 5 2 2 9 4" xfId="25211" xr:uid="{00000000-0005-0000-0000-00004C980000}"/>
    <cellStyle name="Standard 5 2 3" xfId="19506" xr:uid="{00000000-0005-0000-0000-00004D980000}"/>
    <cellStyle name="Standard 5 2 3 10" xfId="19507" xr:uid="{00000000-0005-0000-0000-00004E980000}"/>
    <cellStyle name="Standard 5 2 3 10 2" xfId="19508" xr:uid="{00000000-0005-0000-0000-00004F980000}"/>
    <cellStyle name="Standard 5 2 3 10 2 2" xfId="38142" xr:uid="{00000000-0005-0000-0000-000050980000}"/>
    <cellStyle name="Standard 5 2 3 10 3" xfId="27321" xr:uid="{00000000-0005-0000-0000-000051980000}"/>
    <cellStyle name="Standard 5 2 3 11" xfId="19509" xr:uid="{00000000-0005-0000-0000-000052980000}"/>
    <cellStyle name="Standard 5 2 3 11 2" xfId="32742" xr:uid="{00000000-0005-0000-0000-000053980000}"/>
    <cellStyle name="Standard 5 2 3 12" xfId="21920" xr:uid="{00000000-0005-0000-0000-000054980000}"/>
    <cellStyle name="Standard 5 2 3 2" xfId="19510" xr:uid="{00000000-0005-0000-0000-000055980000}"/>
    <cellStyle name="Standard 5 2 3 2 10" xfId="19511" xr:uid="{00000000-0005-0000-0000-000056980000}"/>
    <cellStyle name="Standard 5 2 3 2 10 2" xfId="33137" xr:uid="{00000000-0005-0000-0000-000057980000}"/>
    <cellStyle name="Standard 5 2 3 2 11" xfId="22315" xr:uid="{00000000-0005-0000-0000-000058980000}"/>
    <cellStyle name="Standard 5 2 3 2 2" xfId="19512" xr:uid="{00000000-0005-0000-0000-000059980000}"/>
    <cellStyle name="Standard 5 2 3 2 2 2" xfId="19513" xr:uid="{00000000-0005-0000-0000-00005A980000}"/>
    <cellStyle name="Standard 5 2 3 2 2 2 2" xfId="19514" xr:uid="{00000000-0005-0000-0000-00005B980000}"/>
    <cellStyle name="Standard 5 2 3 2 2 2 2 2" xfId="39215" xr:uid="{00000000-0005-0000-0000-00005C980000}"/>
    <cellStyle name="Standard 5 2 3 2 2 2 3" xfId="28394" xr:uid="{00000000-0005-0000-0000-00005D980000}"/>
    <cellStyle name="Standard 5 2 3 2 2 3" xfId="19515" xr:uid="{00000000-0005-0000-0000-00005E980000}"/>
    <cellStyle name="Standard 5 2 3 2 2 3 2" xfId="33815" xr:uid="{00000000-0005-0000-0000-00005F980000}"/>
    <cellStyle name="Standard 5 2 3 2 2 4" xfId="22993" xr:uid="{00000000-0005-0000-0000-000060980000}"/>
    <cellStyle name="Standard 5 2 3 2 3" xfId="19516" xr:uid="{00000000-0005-0000-0000-000061980000}"/>
    <cellStyle name="Standard 5 2 3 2 3 2" xfId="19517" xr:uid="{00000000-0005-0000-0000-000062980000}"/>
    <cellStyle name="Standard 5 2 3 2 3 2 2" xfId="19518" xr:uid="{00000000-0005-0000-0000-000063980000}"/>
    <cellStyle name="Standard 5 2 3 2 3 2 2 2" xfId="39873" xr:uid="{00000000-0005-0000-0000-000064980000}"/>
    <cellStyle name="Standard 5 2 3 2 3 2 3" xfId="29052" xr:uid="{00000000-0005-0000-0000-000065980000}"/>
    <cellStyle name="Standard 5 2 3 2 3 3" xfId="19519" xr:uid="{00000000-0005-0000-0000-000066980000}"/>
    <cellStyle name="Standard 5 2 3 2 3 3 2" xfId="34473" xr:uid="{00000000-0005-0000-0000-000067980000}"/>
    <cellStyle name="Standard 5 2 3 2 3 4" xfId="23651" xr:uid="{00000000-0005-0000-0000-000068980000}"/>
    <cellStyle name="Standard 5 2 3 2 4" xfId="19520" xr:uid="{00000000-0005-0000-0000-000069980000}"/>
    <cellStyle name="Standard 5 2 3 2 4 2" xfId="19521" xr:uid="{00000000-0005-0000-0000-00006A980000}"/>
    <cellStyle name="Standard 5 2 3 2 4 2 2" xfId="19522" xr:uid="{00000000-0005-0000-0000-00006B980000}"/>
    <cellStyle name="Standard 5 2 3 2 4 2 2 2" xfId="40547" xr:uid="{00000000-0005-0000-0000-00006C980000}"/>
    <cellStyle name="Standard 5 2 3 2 4 2 3" xfId="29726" xr:uid="{00000000-0005-0000-0000-00006D980000}"/>
    <cellStyle name="Standard 5 2 3 2 4 3" xfId="19523" xr:uid="{00000000-0005-0000-0000-00006E980000}"/>
    <cellStyle name="Standard 5 2 3 2 4 3 2" xfId="35147" xr:uid="{00000000-0005-0000-0000-00006F980000}"/>
    <cellStyle name="Standard 5 2 3 2 4 4" xfId="24325" xr:uid="{00000000-0005-0000-0000-000070980000}"/>
    <cellStyle name="Standard 5 2 3 2 5" xfId="19524" xr:uid="{00000000-0005-0000-0000-000071980000}"/>
    <cellStyle name="Standard 5 2 3 2 5 2" xfId="19525" xr:uid="{00000000-0005-0000-0000-000072980000}"/>
    <cellStyle name="Standard 5 2 3 2 5 2 2" xfId="19526" xr:uid="{00000000-0005-0000-0000-000073980000}"/>
    <cellStyle name="Standard 5 2 3 2 5 2 2 2" xfId="41221" xr:uid="{00000000-0005-0000-0000-000074980000}"/>
    <cellStyle name="Standard 5 2 3 2 5 2 3" xfId="30400" xr:uid="{00000000-0005-0000-0000-000075980000}"/>
    <cellStyle name="Standard 5 2 3 2 5 3" xfId="19527" xr:uid="{00000000-0005-0000-0000-000076980000}"/>
    <cellStyle name="Standard 5 2 3 2 5 3 2" xfId="35821" xr:uid="{00000000-0005-0000-0000-000077980000}"/>
    <cellStyle name="Standard 5 2 3 2 5 4" xfId="24999" xr:uid="{00000000-0005-0000-0000-000078980000}"/>
    <cellStyle name="Standard 5 2 3 2 6" xfId="19528" xr:uid="{00000000-0005-0000-0000-000079980000}"/>
    <cellStyle name="Standard 5 2 3 2 6 2" xfId="19529" xr:uid="{00000000-0005-0000-0000-00007A980000}"/>
    <cellStyle name="Standard 5 2 3 2 6 2 2" xfId="19530" xr:uid="{00000000-0005-0000-0000-00007B980000}"/>
    <cellStyle name="Standard 5 2 3 2 6 2 2 2" xfId="41895" xr:uid="{00000000-0005-0000-0000-00007C980000}"/>
    <cellStyle name="Standard 5 2 3 2 6 2 3" xfId="31074" xr:uid="{00000000-0005-0000-0000-00007D980000}"/>
    <cellStyle name="Standard 5 2 3 2 6 3" xfId="19531" xr:uid="{00000000-0005-0000-0000-00007E980000}"/>
    <cellStyle name="Standard 5 2 3 2 6 3 2" xfId="36495" xr:uid="{00000000-0005-0000-0000-00007F980000}"/>
    <cellStyle name="Standard 5 2 3 2 6 4" xfId="25673" xr:uid="{00000000-0005-0000-0000-000080980000}"/>
    <cellStyle name="Standard 5 2 3 2 7" xfId="19532" xr:uid="{00000000-0005-0000-0000-000081980000}"/>
    <cellStyle name="Standard 5 2 3 2 7 2" xfId="19533" xr:uid="{00000000-0005-0000-0000-000082980000}"/>
    <cellStyle name="Standard 5 2 3 2 7 2 2" xfId="19534" xr:uid="{00000000-0005-0000-0000-000083980000}"/>
    <cellStyle name="Standard 5 2 3 2 7 2 2 2" xfId="42569" xr:uid="{00000000-0005-0000-0000-000084980000}"/>
    <cellStyle name="Standard 5 2 3 2 7 2 3" xfId="31748" xr:uid="{00000000-0005-0000-0000-000085980000}"/>
    <cellStyle name="Standard 5 2 3 2 7 3" xfId="19535" xr:uid="{00000000-0005-0000-0000-000086980000}"/>
    <cellStyle name="Standard 5 2 3 2 7 3 2" xfId="37169" xr:uid="{00000000-0005-0000-0000-000087980000}"/>
    <cellStyle name="Standard 5 2 3 2 7 4" xfId="26347" xr:uid="{00000000-0005-0000-0000-000088980000}"/>
    <cellStyle name="Standard 5 2 3 2 8" xfId="19536" xr:uid="{00000000-0005-0000-0000-000089980000}"/>
    <cellStyle name="Standard 5 2 3 2 8 2" xfId="19537" xr:uid="{00000000-0005-0000-0000-00008A980000}"/>
    <cellStyle name="Standard 5 2 3 2 8 2 2" xfId="19538" xr:uid="{00000000-0005-0000-0000-00008B980000}"/>
    <cellStyle name="Standard 5 2 3 2 8 2 2 2" xfId="43262" xr:uid="{00000000-0005-0000-0000-00008C980000}"/>
    <cellStyle name="Standard 5 2 3 2 8 2 3" xfId="32441" xr:uid="{00000000-0005-0000-0000-00008D980000}"/>
    <cellStyle name="Standard 5 2 3 2 8 3" xfId="19539" xr:uid="{00000000-0005-0000-0000-00008E980000}"/>
    <cellStyle name="Standard 5 2 3 2 8 3 2" xfId="37861" xr:uid="{00000000-0005-0000-0000-00008F980000}"/>
    <cellStyle name="Standard 5 2 3 2 8 4" xfId="27040" xr:uid="{00000000-0005-0000-0000-000090980000}"/>
    <cellStyle name="Standard 5 2 3 2 9" xfId="19540" xr:uid="{00000000-0005-0000-0000-000091980000}"/>
    <cellStyle name="Standard 5 2 3 2 9 2" xfId="19541" xr:uid="{00000000-0005-0000-0000-000092980000}"/>
    <cellStyle name="Standard 5 2 3 2 9 2 2" xfId="38537" xr:uid="{00000000-0005-0000-0000-000093980000}"/>
    <cellStyle name="Standard 5 2 3 2 9 3" xfId="27716" xr:uid="{00000000-0005-0000-0000-000094980000}"/>
    <cellStyle name="Standard 5 2 3 3" xfId="19542" xr:uid="{00000000-0005-0000-0000-000095980000}"/>
    <cellStyle name="Standard 5 2 3 3 2" xfId="19543" xr:uid="{00000000-0005-0000-0000-000096980000}"/>
    <cellStyle name="Standard 5 2 3 3 2 2" xfId="19544" xr:uid="{00000000-0005-0000-0000-000097980000}"/>
    <cellStyle name="Standard 5 2 3 3 2 2 2" xfId="38820" xr:uid="{00000000-0005-0000-0000-000098980000}"/>
    <cellStyle name="Standard 5 2 3 3 2 3" xfId="27999" xr:uid="{00000000-0005-0000-0000-000099980000}"/>
    <cellStyle name="Standard 5 2 3 3 3" xfId="19545" xr:uid="{00000000-0005-0000-0000-00009A980000}"/>
    <cellStyle name="Standard 5 2 3 3 3 2" xfId="33420" xr:uid="{00000000-0005-0000-0000-00009B980000}"/>
    <cellStyle name="Standard 5 2 3 3 4" xfId="22598" xr:uid="{00000000-0005-0000-0000-00009C980000}"/>
    <cellStyle name="Standard 5 2 3 4" xfId="19546" xr:uid="{00000000-0005-0000-0000-00009D980000}"/>
    <cellStyle name="Standard 5 2 3 4 2" xfId="19547" xr:uid="{00000000-0005-0000-0000-00009E980000}"/>
    <cellStyle name="Standard 5 2 3 4 2 2" xfId="19548" xr:uid="{00000000-0005-0000-0000-00009F980000}"/>
    <cellStyle name="Standard 5 2 3 4 2 2 2" xfId="39478" xr:uid="{00000000-0005-0000-0000-0000A0980000}"/>
    <cellStyle name="Standard 5 2 3 4 2 3" xfId="28657" xr:uid="{00000000-0005-0000-0000-0000A1980000}"/>
    <cellStyle name="Standard 5 2 3 4 3" xfId="19549" xr:uid="{00000000-0005-0000-0000-0000A2980000}"/>
    <cellStyle name="Standard 5 2 3 4 3 2" xfId="34078" xr:uid="{00000000-0005-0000-0000-0000A3980000}"/>
    <cellStyle name="Standard 5 2 3 4 4" xfId="23256" xr:uid="{00000000-0005-0000-0000-0000A4980000}"/>
    <cellStyle name="Standard 5 2 3 5" xfId="19550" xr:uid="{00000000-0005-0000-0000-0000A5980000}"/>
    <cellStyle name="Standard 5 2 3 5 2" xfId="19551" xr:uid="{00000000-0005-0000-0000-0000A6980000}"/>
    <cellStyle name="Standard 5 2 3 5 2 2" xfId="19552" xr:uid="{00000000-0005-0000-0000-0000A7980000}"/>
    <cellStyle name="Standard 5 2 3 5 2 2 2" xfId="40152" xr:uid="{00000000-0005-0000-0000-0000A8980000}"/>
    <cellStyle name="Standard 5 2 3 5 2 3" xfId="29331" xr:uid="{00000000-0005-0000-0000-0000A9980000}"/>
    <cellStyle name="Standard 5 2 3 5 3" xfId="19553" xr:uid="{00000000-0005-0000-0000-0000AA980000}"/>
    <cellStyle name="Standard 5 2 3 5 3 2" xfId="34752" xr:uid="{00000000-0005-0000-0000-0000AB980000}"/>
    <cellStyle name="Standard 5 2 3 5 4" xfId="23930" xr:uid="{00000000-0005-0000-0000-0000AC980000}"/>
    <cellStyle name="Standard 5 2 3 6" xfId="19554" xr:uid="{00000000-0005-0000-0000-0000AD980000}"/>
    <cellStyle name="Standard 5 2 3 6 2" xfId="19555" xr:uid="{00000000-0005-0000-0000-0000AE980000}"/>
    <cellStyle name="Standard 5 2 3 6 2 2" xfId="19556" xr:uid="{00000000-0005-0000-0000-0000AF980000}"/>
    <cellStyle name="Standard 5 2 3 6 2 2 2" xfId="40826" xr:uid="{00000000-0005-0000-0000-0000B0980000}"/>
    <cellStyle name="Standard 5 2 3 6 2 3" xfId="30005" xr:uid="{00000000-0005-0000-0000-0000B1980000}"/>
    <cellStyle name="Standard 5 2 3 6 3" xfId="19557" xr:uid="{00000000-0005-0000-0000-0000B2980000}"/>
    <cellStyle name="Standard 5 2 3 6 3 2" xfId="35426" xr:uid="{00000000-0005-0000-0000-0000B3980000}"/>
    <cellStyle name="Standard 5 2 3 6 4" xfId="24604" xr:uid="{00000000-0005-0000-0000-0000B4980000}"/>
    <cellStyle name="Standard 5 2 3 7" xfId="19558" xr:uid="{00000000-0005-0000-0000-0000B5980000}"/>
    <cellStyle name="Standard 5 2 3 7 2" xfId="19559" xr:uid="{00000000-0005-0000-0000-0000B6980000}"/>
    <cellStyle name="Standard 5 2 3 7 2 2" xfId="19560" xr:uid="{00000000-0005-0000-0000-0000B7980000}"/>
    <cellStyle name="Standard 5 2 3 7 2 2 2" xfId="41500" xr:uid="{00000000-0005-0000-0000-0000B8980000}"/>
    <cellStyle name="Standard 5 2 3 7 2 3" xfId="30679" xr:uid="{00000000-0005-0000-0000-0000B9980000}"/>
    <cellStyle name="Standard 5 2 3 7 3" xfId="19561" xr:uid="{00000000-0005-0000-0000-0000BA980000}"/>
    <cellStyle name="Standard 5 2 3 7 3 2" xfId="36100" xr:uid="{00000000-0005-0000-0000-0000BB980000}"/>
    <cellStyle name="Standard 5 2 3 7 4" xfId="25278" xr:uid="{00000000-0005-0000-0000-0000BC980000}"/>
    <cellStyle name="Standard 5 2 3 8" xfId="19562" xr:uid="{00000000-0005-0000-0000-0000BD980000}"/>
    <cellStyle name="Standard 5 2 3 8 2" xfId="19563" xr:uid="{00000000-0005-0000-0000-0000BE980000}"/>
    <cellStyle name="Standard 5 2 3 8 2 2" xfId="19564" xr:uid="{00000000-0005-0000-0000-0000BF980000}"/>
    <cellStyle name="Standard 5 2 3 8 2 2 2" xfId="42174" xr:uid="{00000000-0005-0000-0000-0000C0980000}"/>
    <cellStyle name="Standard 5 2 3 8 2 3" xfId="31353" xr:uid="{00000000-0005-0000-0000-0000C1980000}"/>
    <cellStyle name="Standard 5 2 3 8 3" xfId="19565" xr:uid="{00000000-0005-0000-0000-0000C2980000}"/>
    <cellStyle name="Standard 5 2 3 8 3 2" xfId="36774" xr:uid="{00000000-0005-0000-0000-0000C3980000}"/>
    <cellStyle name="Standard 5 2 3 8 4" xfId="25952" xr:uid="{00000000-0005-0000-0000-0000C4980000}"/>
    <cellStyle name="Standard 5 2 3 9" xfId="19566" xr:uid="{00000000-0005-0000-0000-0000C5980000}"/>
    <cellStyle name="Standard 5 2 3 9 2" xfId="19567" xr:uid="{00000000-0005-0000-0000-0000C6980000}"/>
    <cellStyle name="Standard 5 2 3 9 2 2" xfId="19568" xr:uid="{00000000-0005-0000-0000-0000C7980000}"/>
    <cellStyle name="Standard 5 2 3 9 2 2 2" xfId="42867" xr:uid="{00000000-0005-0000-0000-0000C8980000}"/>
    <cellStyle name="Standard 5 2 3 9 2 3" xfId="32046" xr:uid="{00000000-0005-0000-0000-0000C9980000}"/>
    <cellStyle name="Standard 5 2 3 9 3" xfId="19569" xr:uid="{00000000-0005-0000-0000-0000CA980000}"/>
    <cellStyle name="Standard 5 2 3 9 3 2" xfId="37466" xr:uid="{00000000-0005-0000-0000-0000CB980000}"/>
    <cellStyle name="Standard 5 2 3 9 4" xfId="26645" xr:uid="{00000000-0005-0000-0000-0000CC980000}"/>
    <cellStyle name="Standard 5 2 4" xfId="19570" xr:uid="{00000000-0005-0000-0000-0000CD980000}"/>
    <cellStyle name="Standard 5 2 4 10" xfId="19571" xr:uid="{00000000-0005-0000-0000-0000CE980000}"/>
    <cellStyle name="Standard 5 2 4 10 2" xfId="32874" xr:uid="{00000000-0005-0000-0000-0000CF980000}"/>
    <cellStyle name="Standard 5 2 4 11" xfId="22052" xr:uid="{00000000-0005-0000-0000-0000D0980000}"/>
    <cellStyle name="Standard 5 2 4 2" xfId="19572" xr:uid="{00000000-0005-0000-0000-0000D1980000}"/>
    <cellStyle name="Standard 5 2 4 2 2" xfId="19573" xr:uid="{00000000-0005-0000-0000-0000D2980000}"/>
    <cellStyle name="Standard 5 2 4 2 2 2" xfId="19574" xr:uid="{00000000-0005-0000-0000-0000D3980000}"/>
    <cellStyle name="Standard 5 2 4 2 2 2 2" xfId="38952" xr:uid="{00000000-0005-0000-0000-0000D4980000}"/>
    <cellStyle name="Standard 5 2 4 2 2 3" xfId="28131" xr:uid="{00000000-0005-0000-0000-0000D5980000}"/>
    <cellStyle name="Standard 5 2 4 2 3" xfId="19575" xr:uid="{00000000-0005-0000-0000-0000D6980000}"/>
    <cellStyle name="Standard 5 2 4 2 3 2" xfId="33552" xr:uid="{00000000-0005-0000-0000-0000D7980000}"/>
    <cellStyle name="Standard 5 2 4 2 4" xfId="22730" xr:uid="{00000000-0005-0000-0000-0000D8980000}"/>
    <cellStyle name="Standard 5 2 4 3" xfId="19576" xr:uid="{00000000-0005-0000-0000-0000D9980000}"/>
    <cellStyle name="Standard 5 2 4 3 2" xfId="19577" xr:uid="{00000000-0005-0000-0000-0000DA980000}"/>
    <cellStyle name="Standard 5 2 4 3 2 2" xfId="19578" xr:uid="{00000000-0005-0000-0000-0000DB980000}"/>
    <cellStyle name="Standard 5 2 4 3 2 2 2" xfId="39610" xr:uid="{00000000-0005-0000-0000-0000DC980000}"/>
    <cellStyle name="Standard 5 2 4 3 2 3" xfId="28789" xr:uid="{00000000-0005-0000-0000-0000DD980000}"/>
    <cellStyle name="Standard 5 2 4 3 3" xfId="19579" xr:uid="{00000000-0005-0000-0000-0000DE980000}"/>
    <cellStyle name="Standard 5 2 4 3 3 2" xfId="34210" xr:uid="{00000000-0005-0000-0000-0000DF980000}"/>
    <cellStyle name="Standard 5 2 4 3 4" xfId="23388" xr:uid="{00000000-0005-0000-0000-0000E0980000}"/>
    <cellStyle name="Standard 5 2 4 4" xfId="19580" xr:uid="{00000000-0005-0000-0000-0000E1980000}"/>
    <cellStyle name="Standard 5 2 4 4 2" xfId="19581" xr:uid="{00000000-0005-0000-0000-0000E2980000}"/>
    <cellStyle name="Standard 5 2 4 4 2 2" xfId="19582" xr:uid="{00000000-0005-0000-0000-0000E3980000}"/>
    <cellStyle name="Standard 5 2 4 4 2 2 2" xfId="40284" xr:uid="{00000000-0005-0000-0000-0000E4980000}"/>
    <cellStyle name="Standard 5 2 4 4 2 3" xfId="29463" xr:uid="{00000000-0005-0000-0000-0000E5980000}"/>
    <cellStyle name="Standard 5 2 4 4 3" xfId="19583" xr:uid="{00000000-0005-0000-0000-0000E6980000}"/>
    <cellStyle name="Standard 5 2 4 4 3 2" xfId="34884" xr:uid="{00000000-0005-0000-0000-0000E7980000}"/>
    <cellStyle name="Standard 5 2 4 4 4" xfId="24062" xr:uid="{00000000-0005-0000-0000-0000E8980000}"/>
    <cellStyle name="Standard 5 2 4 5" xfId="19584" xr:uid="{00000000-0005-0000-0000-0000E9980000}"/>
    <cellStyle name="Standard 5 2 4 5 2" xfId="19585" xr:uid="{00000000-0005-0000-0000-0000EA980000}"/>
    <cellStyle name="Standard 5 2 4 5 2 2" xfId="19586" xr:uid="{00000000-0005-0000-0000-0000EB980000}"/>
    <cellStyle name="Standard 5 2 4 5 2 2 2" xfId="40958" xr:uid="{00000000-0005-0000-0000-0000EC980000}"/>
    <cellStyle name="Standard 5 2 4 5 2 3" xfId="30137" xr:uid="{00000000-0005-0000-0000-0000ED980000}"/>
    <cellStyle name="Standard 5 2 4 5 3" xfId="19587" xr:uid="{00000000-0005-0000-0000-0000EE980000}"/>
    <cellStyle name="Standard 5 2 4 5 3 2" xfId="35558" xr:uid="{00000000-0005-0000-0000-0000EF980000}"/>
    <cellStyle name="Standard 5 2 4 5 4" xfId="24736" xr:uid="{00000000-0005-0000-0000-0000F0980000}"/>
    <cellStyle name="Standard 5 2 4 6" xfId="19588" xr:uid="{00000000-0005-0000-0000-0000F1980000}"/>
    <cellStyle name="Standard 5 2 4 6 2" xfId="19589" xr:uid="{00000000-0005-0000-0000-0000F2980000}"/>
    <cellStyle name="Standard 5 2 4 6 2 2" xfId="19590" xr:uid="{00000000-0005-0000-0000-0000F3980000}"/>
    <cellStyle name="Standard 5 2 4 6 2 2 2" xfId="41632" xr:uid="{00000000-0005-0000-0000-0000F4980000}"/>
    <cellStyle name="Standard 5 2 4 6 2 3" xfId="30811" xr:uid="{00000000-0005-0000-0000-0000F5980000}"/>
    <cellStyle name="Standard 5 2 4 6 3" xfId="19591" xr:uid="{00000000-0005-0000-0000-0000F6980000}"/>
    <cellStyle name="Standard 5 2 4 6 3 2" xfId="36232" xr:uid="{00000000-0005-0000-0000-0000F7980000}"/>
    <cellStyle name="Standard 5 2 4 6 4" xfId="25410" xr:uid="{00000000-0005-0000-0000-0000F8980000}"/>
    <cellStyle name="Standard 5 2 4 7" xfId="19592" xr:uid="{00000000-0005-0000-0000-0000F9980000}"/>
    <cellStyle name="Standard 5 2 4 7 2" xfId="19593" xr:uid="{00000000-0005-0000-0000-0000FA980000}"/>
    <cellStyle name="Standard 5 2 4 7 2 2" xfId="19594" xr:uid="{00000000-0005-0000-0000-0000FB980000}"/>
    <cellStyle name="Standard 5 2 4 7 2 2 2" xfId="42306" xr:uid="{00000000-0005-0000-0000-0000FC980000}"/>
    <cellStyle name="Standard 5 2 4 7 2 3" xfId="31485" xr:uid="{00000000-0005-0000-0000-0000FD980000}"/>
    <cellStyle name="Standard 5 2 4 7 3" xfId="19595" xr:uid="{00000000-0005-0000-0000-0000FE980000}"/>
    <cellStyle name="Standard 5 2 4 7 3 2" xfId="36906" xr:uid="{00000000-0005-0000-0000-0000FF980000}"/>
    <cellStyle name="Standard 5 2 4 7 4" xfId="26084" xr:uid="{00000000-0005-0000-0000-000000990000}"/>
    <cellStyle name="Standard 5 2 4 8" xfId="19596" xr:uid="{00000000-0005-0000-0000-000001990000}"/>
    <cellStyle name="Standard 5 2 4 8 2" xfId="19597" xr:uid="{00000000-0005-0000-0000-000002990000}"/>
    <cellStyle name="Standard 5 2 4 8 2 2" xfId="19598" xr:uid="{00000000-0005-0000-0000-000003990000}"/>
    <cellStyle name="Standard 5 2 4 8 2 2 2" xfId="42999" xr:uid="{00000000-0005-0000-0000-000004990000}"/>
    <cellStyle name="Standard 5 2 4 8 2 3" xfId="32178" xr:uid="{00000000-0005-0000-0000-000005990000}"/>
    <cellStyle name="Standard 5 2 4 8 3" xfId="19599" xr:uid="{00000000-0005-0000-0000-000006990000}"/>
    <cellStyle name="Standard 5 2 4 8 3 2" xfId="37598" xr:uid="{00000000-0005-0000-0000-000007990000}"/>
    <cellStyle name="Standard 5 2 4 8 4" xfId="26777" xr:uid="{00000000-0005-0000-0000-000008990000}"/>
    <cellStyle name="Standard 5 2 4 9" xfId="19600" xr:uid="{00000000-0005-0000-0000-000009990000}"/>
    <cellStyle name="Standard 5 2 4 9 2" xfId="19601" xr:uid="{00000000-0005-0000-0000-00000A990000}"/>
    <cellStyle name="Standard 5 2 4 9 2 2" xfId="38274" xr:uid="{00000000-0005-0000-0000-00000B990000}"/>
    <cellStyle name="Standard 5 2 4 9 3" xfId="27453" xr:uid="{00000000-0005-0000-0000-00000C990000}"/>
    <cellStyle name="Standard 5 2 5" xfId="19602" xr:uid="{00000000-0005-0000-0000-00000D990000}"/>
    <cellStyle name="Standard 5 2 5 10" xfId="19603" xr:uid="{00000000-0005-0000-0000-00000E990000}"/>
    <cellStyle name="Standard 5 2 5 10 2" xfId="33005" xr:uid="{00000000-0005-0000-0000-00000F990000}"/>
    <cellStyle name="Standard 5 2 5 11" xfId="22183" xr:uid="{00000000-0005-0000-0000-000010990000}"/>
    <cellStyle name="Standard 5 2 5 2" xfId="19604" xr:uid="{00000000-0005-0000-0000-000011990000}"/>
    <cellStyle name="Standard 5 2 5 2 2" xfId="19605" xr:uid="{00000000-0005-0000-0000-000012990000}"/>
    <cellStyle name="Standard 5 2 5 2 2 2" xfId="19606" xr:uid="{00000000-0005-0000-0000-000013990000}"/>
    <cellStyle name="Standard 5 2 5 2 2 2 2" xfId="39083" xr:uid="{00000000-0005-0000-0000-000014990000}"/>
    <cellStyle name="Standard 5 2 5 2 2 3" xfId="28262" xr:uid="{00000000-0005-0000-0000-000015990000}"/>
    <cellStyle name="Standard 5 2 5 2 3" xfId="19607" xr:uid="{00000000-0005-0000-0000-000016990000}"/>
    <cellStyle name="Standard 5 2 5 2 3 2" xfId="33683" xr:uid="{00000000-0005-0000-0000-000017990000}"/>
    <cellStyle name="Standard 5 2 5 2 4" xfId="22861" xr:uid="{00000000-0005-0000-0000-000018990000}"/>
    <cellStyle name="Standard 5 2 5 3" xfId="19608" xr:uid="{00000000-0005-0000-0000-000019990000}"/>
    <cellStyle name="Standard 5 2 5 3 2" xfId="19609" xr:uid="{00000000-0005-0000-0000-00001A990000}"/>
    <cellStyle name="Standard 5 2 5 3 2 2" xfId="19610" xr:uid="{00000000-0005-0000-0000-00001B990000}"/>
    <cellStyle name="Standard 5 2 5 3 2 2 2" xfId="39741" xr:uid="{00000000-0005-0000-0000-00001C990000}"/>
    <cellStyle name="Standard 5 2 5 3 2 3" xfId="28920" xr:uid="{00000000-0005-0000-0000-00001D990000}"/>
    <cellStyle name="Standard 5 2 5 3 3" xfId="19611" xr:uid="{00000000-0005-0000-0000-00001E990000}"/>
    <cellStyle name="Standard 5 2 5 3 3 2" xfId="34341" xr:uid="{00000000-0005-0000-0000-00001F990000}"/>
    <cellStyle name="Standard 5 2 5 3 4" xfId="23519" xr:uid="{00000000-0005-0000-0000-000020990000}"/>
    <cellStyle name="Standard 5 2 5 4" xfId="19612" xr:uid="{00000000-0005-0000-0000-000021990000}"/>
    <cellStyle name="Standard 5 2 5 4 2" xfId="19613" xr:uid="{00000000-0005-0000-0000-000022990000}"/>
    <cellStyle name="Standard 5 2 5 4 2 2" xfId="19614" xr:uid="{00000000-0005-0000-0000-000023990000}"/>
    <cellStyle name="Standard 5 2 5 4 2 2 2" xfId="40415" xr:uid="{00000000-0005-0000-0000-000024990000}"/>
    <cellStyle name="Standard 5 2 5 4 2 3" xfId="29594" xr:uid="{00000000-0005-0000-0000-000025990000}"/>
    <cellStyle name="Standard 5 2 5 4 3" xfId="19615" xr:uid="{00000000-0005-0000-0000-000026990000}"/>
    <cellStyle name="Standard 5 2 5 4 3 2" xfId="35015" xr:uid="{00000000-0005-0000-0000-000027990000}"/>
    <cellStyle name="Standard 5 2 5 4 4" xfId="24193" xr:uid="{00000000-0005-0000-0000-000028990000}"/>
    <cellStyle name="Standard 5 2 5 5" xfId="19616" xr:uid="{00000000-0005-0000-0000-000029990000}"/>
    <cellStyle name="Standard 5 2 5 5 2" xfId="19617" xr:uid="{00000000-0005-0000-0000-00002A990000}"/>
    <cellStyle name="Standard 5 2 5 5 2 2" xfId="19618" xr:uid="{00000000-0005-0000-0000-00002B990000}"/>
    <cellStyle name="Standard 5 2 5 5 2 2 2" xfId="41089" xr:uid="{00000000-0005-0000-0000-00002C990000}"/>
    <cellStyle name="Standard 5 2 5 5 2 3" xfId="30268" xr:uid="{00000000-0005-0000-0000-00002D990000}"/>
    <cellStyle name="Standard 5 2 5 5 3" xfId="19619" xr:uid="{00000000-0005-0000-0000-00002E990000}"/>
    <cellStyle name="Standard 5 2 5 5 3 2" xfId="35689" xr:uid="{00000000-0005-0000-0000-00002F990000}"/>
    <cellStyle name="Standard 5 2 5 5 4" xfId="24867" xr:uid="{00000000-0005-0000-0000-000030990000}"/>
    <cellStyle name="Standard 5 2 5 6" xfId="19620" xr:uid="{00000000-0005-0000-0000-000031990000}"/>
    <cellStyle name="Standard 5 2 5 6 2" xfId="19621" xr:uid="{00000000-0005-0000-0000-000032990000}"/>
    <cellStyle name="Standard 5 2 5 6 2 2" xfId="19622" xr:uid="{00000000-0005-0000-0000-000033990000}"/>
    <cellStyle name="Standard 5 2 5 6 2 2 2" xfId="41763" xr:uid="{00000000-0005-0000-0000-000034990000}"/>
    <cellStyle name="Standard 5 2 5 6 2 3" xfId="30942" xr:uid="{00000000-0005-0000-0000-000035990000}"/>
    <cellStyle name="Standard 5 2 5 6 3" xfId="19623" xr:uid="{00000000-0005-0000-0000-000036990000}"/>
    <cellStyle name="Standard 5 2 5 6 3 2" xfId="36363" xr:uid="{00000000-0005-0000-0000-000037990000}"/>
    <cellStyle name="Standard 5 2 5 6 4" xfId="25541" xr:uid="{00000000-0005-0000-0000-000038990000}"/>
    <cellStyle name="Standard 5 2 5 7" xfId="19624" xr:uid="{00000000-0005-0000-0000-000039990000}"/>
    <cellStyle name="Standard 5 2 5 7 2" xfId="19625" xr:uid="{00000000-0005-0000-0000-00003A990000}"/>
    <cellStyle name="Standard 5 2 5 7 2 2" xfId="19626" xr:uid="{00000000-0005-0000-0000-00003B990000}"/>
    <cellStyle name="Standard 5 2 5 7 2 2 2" xfId="42437" xr:uid="{00000000-0005-0000-0000-00003C990000}"/>
    <cellStyle name="Standard 5 2 5 7 2 3" xfId="31616" xr:uid="{00000000-0005-0000-0000-00003D990000}"/>
    <cellStyle name="Standard 5 2 5 7 3" xfId="19627" xr:uid="{00000000-0005-0000-0000-00003E990000}"/>
    <cellStyle name="Standard 5 2 5 7 3 2" xfId="37037" xr:uid="{00000000-0005-0000-0000-00003F990000}"/>
    <cellStyle name="Standard 5 2 5 7 4" xfId="26215" xr:uid="{00000000-0005-0000-0000-000040990000}"/>
    <cellStyle name="Standard 5 2 5 8" xfId="19628" xr:uid="{00000000-0005-0000-0000-000041990000}"/>
    <cellStyle name="Standard 5 2 5 8 2" xfId="19629" xr:uid="{00000000-0005-0000-0000-000042990000}"/>
    <cellStyle name="Standard 5 2 5 8 2 2" xfId="19630" xr:uid="{00000000-0005-0000-0000-000043990000}"/>
    <cellStyle name="Standard 5 2 5 8 2 2 2" xfId="43130" xr:uid="{00000000-0005-0000-0000-000044990000}"/>
    <cellStyle name="Standard 5 2 5 8 2 3" xfId="32309" xr:uid="{00000000-0005-0000-0000-000045990000}"/>
    <cellStyle name="Standard 5 2 5 8 3" xfId="19631" xr:uid="{00000000-0005-0000-0000-000046990000}"/>
    <cellStyle name="Standard 5 2 5 8 3 2" xfId="37729" xr:uid="{00000000-0005-0000-0000-000047990000}"/>
    <cellStyle name="Standard 5 2 5 8 4" xfId="26908" xr:uid="{00000000-0005-0000-0000-000048990000}"/>
    <cellStyle name="Standard 5 2 5 9" xfId="19632" xr:uid="{00000000-0005-0000-0000-000049990000}"/>
    <cellStyle name="Standard 5 2 5 9 2" xfId="19633" xr:uid="{00000000-0005-0000-0000-00004A990000}"/>
    <cellStyle name="Standard 5 2 5 9 2 2" xfId="38405" xr:uid="{00000000-0005-0000-0000-00004B990000}"/>
    <cellStyle name="Standard 5 2 5 9 3" xfId="27584" xr:uid="{00000000-0005-0000-0000-00004C990000}"/>
    <cellStyle name="Standard 5 2 6" xfId="19634" xr:uid="{00000000-0005-0000-0000-00004D990000}"/>
    <cellStyle name="Standard 5 2 6 2" xfId="19635" xr:uid="{00000000-0005-0000-0000-00004E990000}"/>
    <cellStyle name="Standard 5 2 6 2 2" xfId="19636" xr:uid="{00000000-0005-0000-0000-00004F990000}"/>
    <cellStyle name="Standard 5 2 6 2 2 2" xfId="38688" xr:uid="{00000000-0005-0000-0000-000050990000}"/>
    <cellStyle name="Standard 5 2 6 2 3" xfId="27867" xr:uid="{00000000-0005-0000-0000-000051990000}"/>
    <cellStyle name="Standard 5 2 6 3" xfId="19637" xr:uid="{00000000-0005-0000-0000-000052990000}"/>
    <cellStyle name="Standard 5 2 6 3 2" xfId="33288" xr:uid="{00000000-0005-0000-0000-000053990000}"/>
    <cellStyle name="Standard 5 2 6 4" xfId="22466" xr:uid="{00000000-0005-0000-0000-000054990000}"/>
    <cellStyle name="Standard 5 2 7" xfId="19638" xr:uid="{00000000-0005-0000-0000-000055990000}"/>
    <cellStyle name="Standard 5 2 7 2" xfId="19639" xr:uid="{00000000-0005-0000-0000-000056990000}"/>
    <cellStyle name="Standard 5 2 7 2 2" xfId="19640" xr:uid="{00000000-0005-0000-0000-000057990000}"/>
    <cellStyle name="Standard 5 2 7 2 2 2" xfId="39346" xr:uid="{00000000-0005-0000-0000-000058990000}"/>
    <cellStyle name="Standard 5 2 7 2 3" xfId="28525" xr:uid="{00000000-0005-0000-0000-000059990000}"/>
    <cellStyle name="Standard 5 2 7 3" xfId="19641" xr:uid="{00000000-0005-0000-0000-00005A990000}"/>
    <cellStyle name="Standard 5 2 7 3 2" xfId="33946" xr:uid="{00000000-0005-0000-0000-00005B990000}"/>
    <cellStyle name="Standard 5 2 7 4" xfId="23124" xr:uid="{00000000-0005-0000-0000-00005C990000}"/>
    <cellStyle name="Standard 5 2 8" xfId="19642" xr:uid="{00000000-0005-0000-0000-00005D990000}"/>
    <cellStyle name="Standard 5 2 8 2" xfId="19643" xr:uid="{00000000-0005-0000-0000-00005E990000}"/>
    <cellStyle name="Standard 5 2 9" xfId="19644" xr:uid="{00000000-0005-0000-0000-00005F990000}"/>
    <cellStyle name="Standard 5 2 9 2" xfId="19645" xr:uid="{00000000-0005-0000-0000-000060990000}"/>
    <cellStyle name="Standard 5 2 9 2 2" xfId="19646" xr:uid="{00000000-0005-0000-0000-000061990000}"/>
    <cellStyle name="Standard 5 2 9 2 2 2" xfId="40021" xr:uid="{00000000-0005-0000-0000-000062990000}"/>
    <cellStyle name="Standard 5 2 9 2 3" xfId="29200" xr:uid="{00000000-0005-0000-0000-000063990000}"/>
    <cellStyle name="Standard 5 2 9 3" xfId="19647" xr:uid="{00000000-0005-0000-0000-000064990000}"/>
    <cellStyle name="Standard 5 2 9 3 2" xfId="34621" xr:uid="{00000000-0005-0000-0000-000065990000}"/>
    <cellStyle name="Standard 5 2 9 4" xfId="23799" xr:uid="{00000000-0005-0000-0000-000066990000}"/>
    <cellStyle name="Standard 5 3" xfId="19648" xr:uid="{00000000-0005-0000-0000-000067990000}"/>
    <cellStyle name="Standard 5 3 10" xfId="19649" xr:uid="{00000000-0005-0000-0000-000068990000}"/>
    <cellStyle name="Standard 5 3 10 2" xfId="19650" xr:uid="{00000000-0005-0000-0000-000069990000}"/>
    <cellStyle name="Standard 5 3 10 2 2" xfId="19651" xr:uid="{00000000-0005-0000-0000-00006A990000}"/>
    <cellStyle name="Standard 5 3 10 2 2 2" xfId="42074" xr:uid="{00000000-0005-0000-0000-00006B990000}"/>
    <cellStyle name="Standard 5 3 10 2 3" xfId="31253" xr:uid="{00000000-0005-0000-0000-00006C990000}"/>
    <cellStyle name="Standard 5 3 10 3" xfId="19652" xr:uid="{00000000-0005-0000-0000-00006D990000}"/>
    <cellStyle name="Standard 5 3 10 3 2" xfId="36674" xr:uid="{00000000-0005-0000-0000-00006E990000}"/>
    <cellStyle name="Standard 5 3 10 4" xfId="25852" xr:uid="{00000000-0005-0000-0000-00006F990000}"/>
    <cellStyle name="Standard 5 3 11" xfId="19653" xr:uid="{00000000-0005-0000-0000-000070990000}"/>
    <cellStyle name="Standard 5 3 11 2" xfId="19654" xr:uid="{00000000-0005-0000-0000-000071990000}"/>
    <cellStyle name="Standard 5 3 11 2 2" xfId="19655" xr:uid="{00000000-0005-0000-0000-000072990000}"/>
    <cellStyle name="Standard 5 3 11 2 2 2" xfId="42767" xr:uid="{00000000-0005-0000-0000-000073990000}"/>
    <cellStyle name="Standard 5 3 11 2 3" xfId="31946" xr:uid="{00000000-0005-0000-0000-000074990000}"/>
    <cellStyle name="Standard 5 3 11 3" xfId="19656" xr:uid="{00000000-0005-0000-0000-000075990000}"/>
    <cellStyle name="Standard 5 3 11 3 2" xfId="37366" xr:uid="{00000000-0005-0000-0000-000076990000}"/>
    <cellStyle name="Standard 5 3 11 4" xfId="26545" xr:uid="{00000000-0005-0000-0000-000077990000}"/>
    <cellStyle name="Standard 5 3 12" xfId="19657" xr:uid="{00000000-0005-0000-0000-000078990000}"/>
    <cellStyle name="Standard 5 3 12 2" xfId="19658" xr:uid="{00000000-0005-0000-0000-000079990000}"/>
    <cellStyle name="Standard 5 3 12 2 2" xfId="38042" xr:uid="{00000000-0005-0000-0000-00007A990000}"/>
    <cellStyle name="Standard 5 3 12 3" xfId="27221" xr:uid="{00000000-0005-0000-0000-00007B990000}"/>
    <cellStyle name="Standard 5 3 13" xfId="19659" xr:uid="{00000000-0005-0000-0000-00007C990000}"/>
    <cellStyle name="Standard 5 3 13 2" xfId="32642" xr:uid="{00000000-0005-0000-0000-00007D990000}"/>
    <cellStyle name="Standard 5 3 14" xfId="21820" xr:uid="{00000000-0005-0000-0000-00007E990000}"/>
    <cellStyle name="Standard 5 3 2" xfId="19660" xr:uid="{00000000-0005-0000-0000-00007F990000}"/>
    <cellStyle name="Standard 5 3 2 10" xfId="19661" xr:uid="{00000000-0005-0000-0000-000080990000}"/>
    <cellStyle name="Standard 5 3 2 10 2" xfId="19662" xr:uid="{00000000-0005-0000-0000-000081990000}"/>
    <cellStyle name="Standard 5 3 2 10 2 2" xfId="38174" xr:uid="{00000000-0005-0000-0000-000082990000}"/>
    <cellStyle name="Standard 5 3 2 10 3" xfId="27353" xr:uid="{00000000-0005-0000-0000-000083990000}"/>
    <cellStyle name="Standard 5 3 2 11" xfId="19663" xr:uid="{00000000-0005-0000-0000-000084990000}"/>
    <cellStyle name="Standard 5 3 2 11 2" xfId="32774" xr:uid="{00000000-0005-0000-0000-000085990000}"/>
    <cellStyle name="Standard 5 3 2 12" xfId="21952" xr:uid="{00000000-0005-0000-0000-000086990000}"/>
    <cellStyle name="Standard 5 3 2 2" xfId="19664" xr:uid="{00000000-0005-0000-0000-000087990000}"/>
    <cellStyle name="Standard 5 3 2 2 10" xfId="19665" xr:uid="{00000000-0005-0000-0000-000088990000}"/>
    <cellStyle name="Standard 5 3 2 2 10 2" xfId="33169" xr:uid="{00000000-0005-0000-0000-000089990000}"/>
    <cellStyle name="Standard 5 3 2 2 11" xfId="22347" xr:uid="{00000000-0005-0000-0000-00008A990000}"/>
    <cellStyle name="Standard 5 3 2 2 2" xfId="19666" xr:uid="{00000000-0005-0000-0000-00008B990000}"/>
    <cellStyle name="Standard 5 3 2 2 2 2" xfId="19667" xr:uid="{00000000-0005-0000-0000-00008C990000}"/>
    <cellStyle name="Standard 5 3 2 2 2 2 2" xfId="19668" xr:uid="{00000000-0005-0000-0000-00008D990000}"/>
    <cellStyle name="Standard 5 3 2 2 2 2 2 2" xfId="39247" xr:uid="{00000000-0005-0000-0000-00008E990000}"/>
    <cellStyle name="Standard 5 3 2 2 2 2 3" xfId="28426" xr:uid="{00000000-0005-0000-0000-00008F990000}"/>
    <cellStyle name="Standard 5 3 2 2 2 3" xfId="19669" xr:uid="{00000000-0005-0000-0000-000090990000}"/>
    <cellStyle name="Standard 5 3 2 2 2 3 2" xfId="33847" xr:uid="{00000000-0005-0000-0000-000091990000}"/>
    <cellStyle name="Standard 5 3 2 2 2 4" xfId="23025" xr:uid="{00000000-0005-0000-0000-000092990000}"/>
    <cellStyle name="Standard 5 3 2 2 3" xfId="19670" xr:uid="{00000000-0005-0000-0000-000093990000}"/>
    <cellStyle name="Standard 5 3 2 2 3 2" xfId="19671" xr:uid="{00000000-0005-0000-0000-000094990000}"/>
    <cellStyle name="Standard 5 3 2 2 3 2 2" xfId="19672" xr:uid="{00000000-0005-0000-0000-000095990000}"/>
    <cellStyle name="Standard 5 3 2 2 3 2 2 2" xfId="39905" xr:uid="{00000000-0005-0000-0000-000096990000}"/>
    <cellStyle name="Standard 5 3 2 2 3 2 3" xfId="29084" xr:uid="{00000000-0005-0000-0000-000097990000}"/>
    <cellStyle name="Standard 5 3 2 2 3 3" xfId="19673" xr:uid="{00000000-0005-0000-0000-000098990000}"/>
    <cellStyle name="Standard 5 3 2 2 3 3 2" xfId="34505" xr:uid="{00000000-0005-0000-0000-000099990000}"/>
    <cellStyle name="Standard 5 3 2 2 3 4" xfId="23683" xr:uid="{00000000-0005-0000-0000-00009A990000}"/>
    <cellStyle name="Standard 5 3 2 2 4" xfId="19674" xr:uid="{00000000-0005-0000-0000-00009B990000}"/>
    <cellStyle name="Standard 5 3 2 2 4 2" xfId="19675" xr:uid="{00000000-0005-0000-0000-00009C990000}"/>
    <cellStyle name="Standard 5 3 2 2 4 2 2" xfId="19676" xr:uid="{00000000-0005-0000-0000-00009D990000}"/>
    <cellStyle name="Standard 5 3 2 2 4 2 2 2" xfId="40579" xr:uid="{00000000-0005-0000-0000-00009E990000}"/>
    <cellStyle name="Standard 5 3 2 2 4 2 3" xfId="29758" xr:uid="{00000000-0005-0000-0000-00009F990000}"/>
    <cellStyle name="Standard 5 3 2 2 4 3" xfId="19677" xr:uid="{00000000-0005-0000-0000-0000A0990000}"/>
    <cellStyle name="Standard 5 3 2 2 4 3 2" xfId="35179" xr:uid="{00000000-0005-0000-0000-0000A1990000}"/>
    <cellStyle name="Standard 5 3 2 2 4 4" xfId="24357" xr:uid="{00000000-0005-0000-0000-0000A2990000}"/>
    <cellStyle name="Standard 5 3 2 2 5" xfId="19678" xr:uid="{00000000-0005-0000-0000-0000A3990000}"/>
    <cellStyle name="Standard 5 3 2 2 5 2" xfId="19679" xr:uid="{00000000-0005-0000-0000-0000A4990000}"/>
    <cellStyle name="Standard 5 3 2 2 5 2 2" xfId="19680" xr:uid="{00000000-0005-0000-0000-0000A5990000}"/>
    <cellStyle name="Standard 5 3 2 2 5 2 2 2" xfId="41253" xr:uid="{00000000-0005-0000-0000-0000A6990000}"/>
    <cellStyle name="Standard 5 3 2 2 5 2 3" xfId="30432" xr:uid="{00000000-0005-0000-0000-0000A7990000}"/>
    <cellStyle name="Standard 5 3 2 2 5 3" xfId="19681" xr:uid="{00000000-0005-0000-0000-0000A8990000}"/>
    <cellStyle name="Standard 5 3 2 2 5 3 2" xfId="35853" xr:uid="{00000000-0005-0000-0000-0000A9990000}"/>
    <cellStyle name="Standard 5 3 2 2 5 4" xfId="25031" xr:uid="{00000000-0005-0000-0000-0000AA990000}"/>
    <cellStyle name="Standard 5 3 2 2 6" xfId="19682" xr:uid="{00000000-0005-0000-0000-0000AB990000}"/>
    <cellStyle name="Standard 5 3 2 2 6 2" xfId="19683" xr:uid="{00000000-0005-0000-0000-0000AC990000}"/>
    <cellStyle name="Standard 5 3 2 2 6 2 2" xfId="19684" xr:uid="{00000000-0005-0000-0000-0000AD990000}"/>
    <cellStyle name="Standard 5 3 2 2 6 2 2 2" xfId="41927" xr:uid="{00000000-0005-0000-0000-0000AE990000}"/>
    <cellStyle name="Standard 5 3 2 2 6 2 3" xfId="31106" xr:uid="{00000000-0005-0000-0000-0000AF990000}"/>
    <cellStyle name="Standard 5 3 2 2 6 3" xfId="19685" xr:uid="{00000000-0005-0000-0000-0000B0990000}"/>
    <cellStyle name="Standard 5 3 2 2 6 3 2" xfId="36527" xr:uid="{00000000-0005-0000-0000-0000B1990000}"/>
    <cellStyle name="Standard 5 3 2 2 6 4" xfId="25705" xr:uid="{00000000-0005-0000-0000-0000B2990000}"/>
    <cellStyle name="Standard 5 3 2 2 7" xfId="19686" xr:uid="{00000000-0005-0000-0000-0000B3990000}"/>
    <cellStyle name="Standard 5 3 2 2 7 2" xfId="19687" xr:uid="{00000000-0005-0000-0000-0000B4990000}"/>
    <cellStyle name="Standard 5 3 2 2 7 2 2" xfId="19688" xr:uid="{00000000-0005-0000-0000-0000B5990000}"/>
    <cellStyle name="Standard 5 3 2 2 7 2 2 2" xfId="42601" xr:uid="{00000000-0005-0000-0000-0000B6990000}"/>
    <cellStyle name="Standard 5 3 2 2 7 2 3" xfId="31780" xr:uid="{00000000-0005-0000-0000-0000B7990000}"/>
    <cellStyle name="Standard 5 3 2 2 7 3" xfId="19689" xr:uid="{00000000-0005-0000-0000-0000B8990000}"/>
    <cellStyle name="Standard 5 3 2 2 7 3 2" xfId="37201" xr:uid="{00000000-0005-0000-0000-0000B9990000}"/>
    <cellStyle name="Standard 5 3 2 2 7 4" xfId="26379" xr:uid="{00000000-0005-0000-0000-0000BA990000}"/>
    <cellStyle name="Standard 5 3 2 2 8" xfId="19690" xr:uid="{00000000-0005-0000-0000-0000BB990000}"/>
    <cellStyle name="Standard 5 3 2 2 8 2" xfId="19691" xr:uid="{00000000-0005-0000-0000-0000BC990000}"/>
    <cellStyle name="Standard 5 3 2 2 8 2 2" xfId="19692" xr:uid="{00000000-0005-0000-0000-0000BD990000}"/>
    <cellStyle name="Standard 5 3 2 2 8 2 2 2" xfId="43294" xr:uid="{00000000-0005-0000-0000-0000BE990000}"/>
    <cellStyle name="Standard 5 3 2 2 8 2 3" xfId="32473" xr:uid="{00000000-0005-0000-0000-0000BF990000}"/>
    <cellStyle name="Standard 5 3 2 2 8 3" xfId="19693" xr:uid="{00000000-0005-0000-0000-0000C0990000}"/>
    <cellStyle name="Standard 5 3 2 2 8 3 2" xfId="37893" xr:uid="{00000000-0005-0000-0000-0000C1990000}"/>
    <cellStyle name="Standard 5 3 2 2 8 4" xfId="27072" xr:uid="{00000000-0005-0000-0000-0000C2990000}"/>
    <cellStyle name="Standard 5 3 2 2 9" xfId="19694" xr:uid="{00000000-0005-0000-0000-0000C3990000}"/>
    <cellStyle name="Standard 5 3 2 2 9 2" xfId="19695" xr:uid="{00000000-0005-0000-0000-0000C4990000}"/>
    <cellStyle name="Standard 5 3 2 2 9 2 2" xfId="38569" xr:uid="{00000000-0005-0000-0000-0000C5990000}"/>
    <cellStyle name="Standard 5 3 2 2 9 3" xfId="27748" xr:uid="{00000000-0005-0000-0000-0000C6990000}"/>
    <cellStyle name="Standard 5 3 2 3" xfId="19696" xr:uid="{00000000-0005-0000-0000-0000C7990000}"/>
    <cellStyle name="Standard 5 3 2 3 2" xfId="19697" xr:uid="{00000000-0005-0000-0000-0000C8990000}"/>
    <cellStyle name="Standard 5 3 2 3 2 2" xfId="19698" xr:uid="{00000000-0005-0000-0000-0000C9990000}"/>
    <cellStyle name="Standard 5 3 2 3 2 2 2" xfId="38852" xr:uid="{00000000-0005-0000-0000-0000CA990000}"/>
    <cellStyle name="Standard 5 3 2 3 2 3" xfId="28031" xr:uid="{00000000-0005-0000-0000-0000CB990000}"/>
    <cellStyle name="Standard 5 3 2 3 3" xfId="19699" xr:uid="{00000000-0005-0000-0000-0000CC990000}"/>
    <cellStyle name="Standard 5 3 2 3 3 2" xfId="33452" xr:uid="{00000000-0005-0000-0000-0000CD990000}"/>
    <cellStyle name="Standard 5 3 2 3 4" xfId="22630" xr:uid="{00000000-0005-0000-0000-0000CE990000}"/>
    <cellStyle name="Standard 5 3 2 4" xfId="19700" xr:uid="{00000000-0005-0000-0000-0000CF990000}"/>
    <cellStyle name="Standard 5 3 2 4 2" xfId="19701" xr:uid="{00000000-0005-0000-0000-0000D0990000}"/>
    <cellStyle name="Standard 5 3 2 4 2 2" xfId="19702" xr:uid="{00000000-0005-0000-0000-0000D1990000}"/>
    <cellStyle name="Standard 5 3 2 4 2 2 2" xfId="39510" xr:uid="{00000000-0005-0000-0000-0000D2990000}"/>
    <cellStyle name="Standard 5 3 2 4 2 3" xfId="28689" xr:uid="{00000000-0005-0000-0000-0000D3990000}"/>
    <cellStyle name="Standard 5 3 2 4 3" xfId="19703" xr:uid="{00000000-0005-0000-0000-0000D4990000}"/>
    <cellStyle name="Standard 5 3 2 4 3 2" xfId="34110" xr:uid="{00000000-0005-0000-0000-0000D5990000}"/>
    <cellStyle name="Standard 5 3 2 4 4" xfId="23288" xr:uid="{00000000-0005-0000-0000-0000D6990000}"/>
    <cellStyle name="Standard 5 3 2 5" xfId="19704" xr:uid="{00000000-0005-0000-0000-0000D7990000}"/>
    <cellStyle name="Standard 5 3 2 5 2" xfId="19705" xr:uid="{00000000-0005-0000-0000-0000D8990000}"/>
    <cellStyle name="Standard 5 3 2 5 2 2" xfId="19706" xr:uid="{00000000-0005-0000-0000-0000D9990000}"/>
    <cellStyle name="Standard 5 3 2 5 2 2 2" xfId="40184" xr:uid="{00000000-0005-0000-0000-0000DA990000}"/>
    <cellStyle name="Standard 5 3 2 5 2 3" xfId="29363" xr:uid="{00000000-0005-0000-0000-0000DB990000}"/>
    <cellStyle name="Standard 5 3 2 5 3" xfId="19707" xr:uid="{00000000-0005-0000-0000-0000DC990000}"/>
    <cellStyle name="Standard 5 3 2 5 3 2" xfId="34784" xr:uid="{00000000-0005-0000-0000-0000DD990000}"/>
    <cellStyle name="Standard 5 3 2 5 4" xfId="23962" xr:uid="{00000000-0005-0000-0000-0000DE990000}"/>
    <cellStyle name="Standard 5 3 2 6" xfId="19708" xr:uid="{00000000-0005-0000-0000-0000DF990000}"/>
    <cellStyle name="Standard 5 3 2 6 2" xfId="19709" xr:uid="{00000000-0005-0000-0000-0000E0990000}"/>
    <cellStyle name="Standard 5 3 2 6 2 2" xfId="19710" xr:uid="{00000000-0005-0000-0000-0000E1990000}"/>
    <cellStyle name="Standard 5 3 2 6 2 2 2" xfId="40858" xr:uid="{00000000-0005-0000-0000-0000E2990000}"/>
    <cellStyle name="Standard 5 3 2 6 2 3" xfId="30037" xr:uid="{00000000-0005-0000-0000-0000E3990000}"/>
    <cellStyle name="Standard 5 3 2 6 3" xfId="19711" xr:uid="{00000000-0005-0000-0000-0000E4990000}"/>
    <cellStyle name="Standard 5 3 2 6 3 2" xfId="35458" xr:uid="{00000000-0005-0000-0000-0000E5990000}"/>
    <cellStyle name="Standard 5 3 2 6 4" xfId="24636" xr:uid="{00000000-0005-0000-0000-0000E6990000}"/>
    <cellStyle name="Standard 5 3 2 7" xfId="19712" xr:uid="{00000000-0005-0000-0000-0000E7990000}"/>
    <cellStyle name="Standard 5 3 2 7 2" xfId="19713" xr:uid="{00000000-0005-0000-0000-0000E8990000}"/>
    <cellStyle name="Standard 5 3 2 7 2 2" xfId="19714" xr:uid="{00000000-0005-0000-0000-0000E9990000}"/>
    <cellStyle name="Standard 5 3 2 7 2 2 2" xfId="41532" xr:uid="{00000000-0005-0000-0000-0000EA990000}"/>
    <cellStyle name="Standard 5 3 2 7 2 3" xfId="30711" xr:uid="{00000000-0005-0000-0000-0000EB990000}"/>
    <cellStyle name="Standard 5 3 2 7 3" xfId="19715" xr:uid="{00000000-0005-0000-0000-0000EC990000}"/>
    <cellStyle name="Standard 5 3 2 7 3 2" xfId="36132" xr:uid="{00000000-0005-0000-0000-0000ED990000}"/>
    <cellStyle name="Standard 5 3 2 7 4" xfId="25310" xr:uid="{00000000-0005-0000-0000-0000EE990000}"/>
    <cellStyle name="Standard 5 3 2 8" xfId="19716" xr:uid="{00000000-0005-0000-0000-0000EF990000}"/>
    <cellStyle name="Standard 5 3 2 8 2" xfId="19717" xr:uid="{00000000-0005-0000-0000-0000F0990000}"/>
    <cellStyle name="Standard 5 3 2 8 2 2" xfId="19718" xr:uid="{00000000-0005-0000-0000-0000F1990000}"/>
    <cellStyle name="Standard 5 3 2 8 2 2 2" xfId="42206" xr:uid="{00000000-0005-0000-0000-0000F2990000}"/>
    <cellStyle name="Standard 5 3 2 8 2 3" xfId="31385" xr:uid="{00000000-0005-0000-0000-0000F3990000}"/>
    <cellStyle name="Standard 5 3 2 8 3" xfId="19719" xr:uid="{00000000-0005-0000-0000-0000F4990000}"/>
    <cellStyle name="Standard 5 3 2 8 3 2" xfId="36806" xr:uid="{00000000-0005-0000-0000-0000F5990000}"/>
    <cellStyle name="Standard 5 3 2 8 4" xfId="25984" xr:uid="{00000000-0005-0000-0000-0000F6990000}"/>
    <cellStyle name="Standard 5 3 2 9" xfId="19720" xr:uid="{00000000-0005-0000-0000-0000F7990000}"/>
    <cellStyle name="Standard 5 3 2 9 2" xfId="19721" xr:uid="{00000000-0005-0000-0000-0000F8990000}"/>
    <cellStyle name="Standard 5 3 2 9 2 2" xfId="19722" xr:uid="{00000000-0005-0000-0000-0000F9990000}"/>
    <cellStyle name="Standard 5 3 2 9 2 2 2" xfId="42899" xr:uid="{00000000-0005-0000-0000-0000FA990000}"/>
    <cellStyle name="Standard 5 3 2 9 2 3" xfId="32078" xr:uid="{00000000-0005-0000-0000-0000FB990000}"/>
    <cellStyle name="Standard 5 3 2 9 3" xfId="19723" xr:uid="{00000000-0005-0000-0000-0000FC990000}"/>
    <cellStyle name="Standard 5 3 2 9 3 2" xfId="37498" xr:uid="{00000000-0005-0000-0000-0000FD990000}"/>
    <cellStyle name="Standard 5 3 2 9 4" xfId="26677" xr:uid="{00000000-0005-0000-0000-0000FE990000}"/>
    <cellStyle name="Standard 5 3 3" xfId="19724" xr:uid="{00000000-0005-0000-0000-0000FF990000}"/>
    <cellStyle name="Standard 5 3 3 10" xfId="19725" xr:uid="{00000000-0005-0000-0000-0000009A0000}"/>
    <cellStyle name="Standard 5 3 3 10 2" xfId="32906" xr:uid="{00000000-0005-0000-0000-0000019A0000}"/>
    <cellStyle name="Standard 5 3 3 11" xfId="22084" xr:uid="{00000000-0005-0000-0000-0000029A0000}"/>
    <cellStyle name="Standard 5 3 3 2" xfId="19726" xr:uid="{00000000-0005-0000-0000-0000039A0000}"/>
    <cellStyle name="Standard 5 3 3 2 2" xfId="19727" xr:uid="{00000000-0005-0000-0000-0000049A0000}"/>
    <cellStyle name="Standard 5 3 3 2 2 2" xfId="19728" xr:uid="{00000000-0005-0000-0000-0000059A0000}"/>
    <cellStyle name="Standard 5 3 3 2 2 2 2" xfId="38984" xr:uid="{00000000-0005-0000-0000-0000069A0000}"/>
    <cellStyle name="Standard 5 3 3 2 2 3" xfId="28163" xr:uid="{00000000-0005-0000-0000-0000079A0000}"/>
    <cellStyle name="Standard 5 3 3 2 3" xfId="19729" xr:uid="{00000000-0005-0000-0000-0000089A0000}"/>
    <cellStyle name="Standard 5 3 3 2 3 2" xfId="33584" xr:uid="{00000000-0005-0000-0000-0000099A0000}"/>
    <cellStyle name="Standard 5 3 3 2 4" xfId="22762" xr:uid="{00000000-0005-0000-0000-00000A9A0000}"/>
    <cellStyle name="Standard 5 3 3 3" xfId="19730" xr:uid="{00000000-0005-0000-0000-00000B9A0000}"/>
    <cellStyle name="Standard 5 3 3 3 2" xfId="19731" xr:uid="{00000000-0005-0000-0000-00000C9A0000}"/>
    <cellStyle name="Standard 5 3 3 3 2 2" xfId="19732" xr:uid="{00000000-0005-0000-0000-00000D9A0000}"/>
    <cellStyle name="Standard 5 3 3 3 2 2 2" xfId="39642" xr:uid="{00000000-0005-0000-0000-00000E9A0000}"/>
    <cellStyle name="Standard 5 3 3 3 2 3" xfId="28821" xr:uid="{00000000-0005-0000-0000-00000F9A0000}"/>
    <cellStyle name="Standard 5 3 3 3 3" xfId="19733" xr:uid="{00000000-0005-0000-0000-0000109A0000}"/>
    <cellStyle name="Standard 5 3 3 3 3 2" xfId="34242" xr:uid="{00000000-0005-0000-0000-0000119A0000}"/>
    <cellStyle name="Standard 5 3 3 3 4" xfId="23420" xr:uid="{00000000-0005-0000-0000-0000129A0000}"/>
    <cellStyle name="Standard 5 3 3 4" xfId="19734" xr:uid="{00000000-0005-0000-0000-0000139A0000}"/>
    <cellStyle name="Standard 5 3 3 4 2" xfId="19735" xr:uid="{00000000-0005-0000-0000-0000149A0000}"/>
    <cellStyle name="Standard 5 3 3 4 2 2" xfId="19736" xr:uid="{00000000-0005-0000-0000-0000159A0000}"/>
    <cellStyle name="Standard 5 3 3 4 2 2 2" xfId="40316" xr:uid="{00000000-0005-0000-0000-0000169A0000}"/>
    <cellStyle name="Standard 5 3 3 4 2 3" xfId="29495" xr:uid="{00000000-0005-0000-0000-0000179A0000}"/>
    <cellStyle name="Standard 5 3 3 4 3" xfId="19737" xr:uid="{00000000-0005-0000-0000-0000189A0000}"/>
    <cellStyle name="Standard 5 3 3 4 3 2" xfId="34916" xr:uid="{00000000-0005-0000-0000-0000199A0000}"/>
    <cellStyle name="Standard 5 3 3 4 4" xfId="24094" xr:uid="{00000000-0005-0000-0000-00001A9A0000}"/>
    <cellStyle name="Standard 5 3 3 5" xfId="19738" xr:uid="{00000000-0005-0000-0000-00001B9A0000}"/>
    <cellStyle name="Standard 5 3 3 5 2" xfId="19739" xr:uid="{00000000-0005-0000-0000-00001C9A0000}"/>
    <cellStyle name="Standard 5 3 3 5 2 2" xfId="19740" xr:uid="{00000000-0005-0000-0000-00001D9A0000}"/>
    <cellStyle name="Standard 5 3 3 5 2 2 2" xfId="40990" xr:uid="{00000000-0005-0000-0000-00001E9A0000}"/>
    <cellStyle name="Standard 5 3 3 5 2 3" xfId="30169" xr:uid="{00000000-0005-0000-0000-00001F9A0000}"/>
    <cellStyle name="Standard 5 3 3 5 3" xfId="19741" xr:uid="{00000000-0005-0000-0000-0000209A0000}"/>
    <cellStyle name="Standard 5 3 3 5 3 2" xfId="35590" xr:uid="{00000000-0005-0000-0000-0000219A0000}"/>
    <cellStyle name="Standard 5 3 3 5 4" xfId="24768" xr:uid="{00000000-0005-0000-0000-0000229A0000}"/>
    <cellStyle name="Standard 5 3 3 6" xfId="19742" xr:uid="{00000000-0005-0000-0000-0000239A0000}"/>
    <cellStyle name="Standard 5 3 3 6 2" xfId="19743" xr:uid="{00000000-0005-0000-0000-0000249A0000}"/>
    <cellStyle name="Standard 5 3 3 6 2 2" xfId="19744" xr:uid="{00000000-0005-0000-0000-0000259A0000}"/>
    <cellStyle name="Standard 5 3 3 6 2 2 2" xfId="41664" xr:uid="{00000000-0005-0000-0000-0000269A0000}"/>
    <cellStyle name="Standard 5 3 3 6 2 3" xfId="30843" xr:uid="{00000000-0005-0000-0000-0000279A0000}"/>
    <cellStyle name="Standard 5 3 3 6 3" xfId="19745" xr:uid="{00000000-0005-0000-0000-0000289A0000}"/>
    <cellStyle name="Standard 5 3 3 6 3 2" xfId="36264" xr:uid="{00000000-0005-0000-0000-0000299A0000}"/>
    <cellStyle name="Standard 5 3 3 6 4" xfId="25442" xr:uid="{00000000-0005-0000-0000-00002A9A0000}"/>
    <cellStyle name="Standard 5 3 3 7" xfId="19746" xr:uid="{00000000-0005-0000-0000-00002B9A0000}"/>
    <cellStyle name="Standard 5 3 3 7 2" xfId="19747" xr:uid="{00000000-0005-0000-0000-00002C9A0000}"/>
    <cellStyle name="Standard 5 3 3 7 2 2" xfId="19748" xr:uid="{00000000-0005-0000-0000-00002D9A0000}"/>
    <cellStyle name="Standard 5 3 3 7 2 2 2" xfId="42338" xr:uid="{00000000-0005-0000-0000-00002E9A0000}"/>
    <cellStyle name="Standard 5 3 3 7 2 3" xfId="31517" xr:uid="{00000000-0005-0000-0000-00002F9A0000}"/>
    <cellStyle name="Standard 5 3 3 7 3" xfId="19749" xr:uid="{00000000-0005-0000-0000-0000309A0000}"/>
    <cellStyle name="Standard 5 3 3 7 3 2" xfId="36938" xr:uid="{00000000-0005-0000-0000-0000319A0000}"/>
    <cellStyle name="Standard 5 3 3 7 4" xfId="26116" xr:uid="{00000000-0005-0000-0000-0000329A0000}"/>
    <cellStyle name="Standard 5 3 3 8" xfId="19750" xr:uid="{00000000-0005-0000-0000-0000339A0000}"/>
    <cellStyle name="Standard 5 3 3 8 2" xfId="19751" xr:uid="{00000000-0005-0000-0000-0000349A0000}"/>
    <cellStyle name="Standard 5 3 3 8 2 2" xfId="19752" xr:uid="{00000000-0005-0000-0000-0000359A0000}"/>
    <cellStyle name="Standard 5 3 3 8 2 2 2" xfId="43031" xr:uid="{00000000-0005-0000-0000-0000369A0000}"/>
    <cellStyle name="Standard 5 3 3 8 2 3" xfId="32210" xr:uid="{00000000-0005-0000-0000-0000379A0000}"/>
    <cellStyle name="Standard 5 3 3 8 3" xfId="19753" xr:uid="{00000000-0005-0000-0000-0000389A0000}"/>
    <cellStyle name="Standard 5 3 3 8 3 2" xfId="37630" xr:uid="{00000000-0005-0000-0000-0000399A0000}"/>
    <cellStyle name="Standard 5 3 3 8 4" xfId="26809" xr:uid="{00000000-0005-0000-0000-00003A9A0000}"/>
    <cellStyle name="Standard 5 3 3 9" xfId="19754" xr:uid="{00000000-0005-0000-0000-00003B9A0000}"/>
    <cellStyle name="Standard 5 3 3 9 2" xfId="19755" xr:uid="{00000000-0005-0000-0000-00003C9A0000}"/>
    <cellStyle name="Standard 5 3 3 9 2 2" xfId="38306" xr:uid="{00000000-0005-0000-0000-00003D9A0000}"/>
    <cellStyle name="Standard 5 3 3 9 3" xfId="27485" xr:uid="{00000000-0005-0000-0000-00003E9A0000}"/>
    <cellStyle name="Standard 5 3 4" xfId="19756" xr:uid="{00000000-0005-0000-0000-00003F9A0000}"/>
    <cellStyle name="Standard 5 3 4 10" xfId="19757" xr:uid="{00000000-0005-0000-0000-0000409A0000}"/>
    <cellStyle name="Standard 5 3 4 10 2" xfId="33037" xr:uid="{00000000-0005-0000-0000-0000419A0000}"/>
    <cellStyle name="Standard 5 3 4 11" xfId="22215" xr:uid="{00000000-0005-0000-0000-0000429A0000}"/>
    <cellStyle name="Standard 5 3 4 2" xfId="19758" xr:uid="{00000000-0005-0000-0000-0000439A0000}"/>
    <cellStyle name="Standard 5 3 4 2 2" xfId="19759" xr:uid="{00000000-0005-0000-0000-0000449A0000}"/>
    <cellStyle name="Standard 5 3 4 2 2 2" xfId="19760" xr:uid="{00000000-0005-0000-0000-0000459A0000}"/>
    <cellStyle name="Standard 5 3 4 2 2 2 2" xfId="39115" xr:uid="{00000000-0005-0000-0000-0000469A0000}"/>
    <cellStyle name="Standard 5 3 4 2 2 3" xfId="28294" xr:uid="{00000000-0005-0000-0000-0000479A0000}"/>
    <cellStyle name="Standard 5 3 4 2 3" xfId="19761" xr:uid="{00000000-0005-0000-0000-0000489A0000}"/>
    <cellStyle name="Standard 5 3 4 2 3 2" xfId="33715" xr:uid="{00000000-0005-0000-0000-0000499A0000}"/>
    <cellStyle name="Standard 5 3 4 2 4" xfId="22893" xr:uid="{00000000-0005-0000-0000-00004A9A0000}"/>
    <cellStyle name="Standard 5 3 4 3" xfId="19762" xr:uid="{00000000-0005-0000-0000-00004B9A0000}"/>
    <cellStyle name="Standard 5 3 4 3 2" xfId="19763" xr:uid="{00000000-0005-0000-0000-00004C9A0000}"/>
    <cellStyle name="Standard 5 3 4 3 2 2" xfId="19764" xr:uid="{00000000-0005-0000-0000-00004D9A0000}"/>
    <cellStyle name="Standard 5 3 4 3 2 2 2" xfId="39773" xr:uid="{00000000-0005-0000-0000-00004E9A0000}"/>
    <cellStyle name="Standard 5 3 4 3 2 3" xfId="28952" xr:uid="{00000000-0005-0000-0000-00004F9A0000}"/>
    <cellStyle name="Standard 5 3 4 3 3" xfId="19765" xr:uid="{00000000-0005-0000-0000-0000509A0000}"/>
    <cellStyle name="Standard 5 3 4 3 3 2" xfId="34373" xr:uid="{00000000-0005-0000-0000-0000519A0000}"/>
    <cellStyle name="Standard 5 3 4 3 4" xfId="23551" xr:uid="{00000000-0005-0000-0000-0000529A0000}"/>
    <cellStyle name="Standard 5 3 4 4" xfId="19766" xr:uid="{00000000-0005-0000-0000-0000539A0000}"/>
    <cellStyle name="Standard 5 3 4 4 2" xfId="19767" xr:uid="{00000000-0005-0000-0000-0000549A0000}"/>
    <cellStyle name="Standard 5 3 4 4 2 2" xfId="19768" xr:uid="{00000000-0005-0000-0000-0000559A0000}"/>
    <cellStyle name="Standard 5 3 4 4 2 2 2" xfId="40447" xr:uid="{00000000-0005-0000-0000-0000569A0000}"/>
    <cellStyle name="Standard 5 3 4 4 2 3" xfId="29626" xr:uid="{00000000-0005-0000-0000-0000579A0000}"/>
    <cellStyle name="Standard 5 3 4 4 3" xfId="19769" xr:uid="{00000000-0005-0000-0000-0000589A0000}"/>
    <cellStyle name="Standard 5 3 4 4 3 2" xfId="35047" xr:uid="{00000000-0005-0000-0000-0000599A0000}"/>
    <cellStyle name="Standard 5 3 4 4 4" xfId="24225" xr:uid="{00000000-0005-0000-0000-00005A9A0000}"/>
    <cellStyle name="Standard 5 3 4 5" xfId="19770" xr:uid="{00000000-0005-0000-0000-00005B9A0000}"/>
    <cellStyle name="Standard 5 3 4 5 2" xfId="19771" xr:uid="{00000000-0005-0000-0000-00005C9A0000}"/>
    <cellStyle name="Standard 5 3 4 5 2 2" xfId="19772" xr:uid="{00000000-0005-0000-0000-00005D9A0000}"/>
    <cellStyle name="Standard 5 3 4 5 2 2 2" xfId="41121" xr:uid="{00000000-0005-0000-0000-00005E9A0000}"/>
    <cellStyle name="Standard 5 3 4 5 2 3" xfId="30300" xr:uid="{00000000-0005-0000-0000-00005F9A0000}"/>
    <cellStyle name="Standard 5 3 4 5 3" xfId="19773" xr:uid="{00000000-0005-0000-0000-0000609A0000}"/>
    <cellStyle name="Standard 5 3 4 5 3 2" xfId="35721" xr:uid="{00000000-0005-0000-0000-0000619A0000}"/>
    <cellStyle name="Standard 5 3 4 5 4" xfId="24899" xr:uid="{00000000-0005-0000-0000-0000629A0000}"/>
    <cellStyle name="Standard 5 3 4 6" xfId="19774" xr:uid="{00000000-0005-0000-0000-0000639A0000}"/>
    <cellStyle name="Standard 5 3 4 6 2" xfId="19775" xr:uid="{00000000-0005-0000-0000-0000649A0000}"/>
    <cellStyle name="Standard 5 3 4 6 2 2" xfId="19776" xr:uid="{00000000-0005-0000-0000-0000659A0000}"/>
    <cellStyle name="Standard 5 3 4 6 2 2 2" xfId="41795" xr:uid="{00000000-0005-0000-0000-0000669A0000}"/>
    <cellStyle name="Standard 5 3 4 6 2 3" xfId="30974" xr:uid="{00000000-0005-0000-0000-0000679A0000}"/>
    <cellStyle name="Standard 5 3 4 6 3" xfId="19777" xr:uid="{00000000-0005-0000-0000-0000689A0000}"/>
    <cellStyle name="Standard 5 3 4 6 3 2" xfId="36395" xr:uid="{00000000-0005-0000-0000-0000699A0000}"/>
    <cellStyle name="Standard 5 3 4 6 4" xfId="25573" xr:uid="{00000000-0005-0000-0000-00006A9A0000}"/>
    <cellStyle name="Standard 5 3 4 7" xfId="19778" xr:uid="{00000000-0005-0000-0000-00006B9A0000}"/>
    <cellStyle name="Standard 5 3 4 7 2" xfId="19779" xr:uid="{00000000-0005-0000-0000-00006C9A0000}"/>
    <cellStyle name="Standard 5 3 4 7 2 2" xfId="19780" xr:uid="{00000000-0005-0000-0000-00006D9A0000}"/>
    <cellStyle name="Standard 5 3 4 7 2 2 2" xfId="42469" xr:uid="{00000000-0005-0000-0000-00006E9A0000}"/>
    <cellStyle name="Standard 5 3 4 7 2 3" xfId="31648" xr:uid="{00000000-0005-0000-0000-00006F9A0000}"/>
    <cellStyle name="Standard 5 3 4 7 3" xfId="19781" xr:uid="{00000000-0005-0000-0000-0000709A0000}"/>
    <cellStyle name="Standard 5 3 4 7 3 2" xfId="37069" xr:uid="{00000000-0005-0000-0000-0000719A0000}"/>
    <cellStyle name="Standard 5 3 4 7 4" xfId="26247" xr:uid="{00000000-0005-0000-0000-0000729A0000}"/>
    <cellStyle name="Standard 5 3 4 8" xfId="19782" xr:uid="{00000000-0005-0000-0000-0000739A0000}"/>
    <cellStyle name="Standard 5 3 4 8 2" xfId="19783" xr:uid="{00000000-0005-0000-0000-0000749A0000}"/>
    <cellStyle name="Standard 5 3 4 8 2 2" xfId="19784" xr:uid="{00000000-0005-0000-0000-0000759A0000}"/>
    <cellStyle name="Standard 5 3 4 8 2 2 2" xfId="43162" xr:uid="{00000000-0005-0000-0000-0000769A0000}"/>
    <cellStyle name="Standard 5 3 4 8 2 3" xfId="32341" xr:uid="{00000000-0005-0000-0000-0000779A0000}"/>
    <cellStyle name="Standard 5 3 4 8 3" xfId="19785" xr:uid="{00000000-0005-0000-0000-0000789A0000}"/>
    <cellStyle name="Standard 5 3 4 8 3 2" xfId="37761" xr:uid="{00000000-0005-0000-0000-0000799A0000}"/>
    <cellStyle name="Standard 5 3 4 8 4" xfId="26940" xr:uid="{00000000-0005-0000-0000-00007A9A0000}"/>
    <cellStyle name="Standard 5 3 4 9" xfId="19786" xr:uid="{00000000-0005-0000-0000-00007B9A0000}"/>
    <cellStyle name="Standard 5 3 4 9 2" xfId="19787" xr:uid="{00000000-0005-0000-0000-00007C9A0000}"/>
    <cellStyle name="Standard 5 3 4 9 2 2" xfId="38437" xr:uid="{00000000-0005-0000-0000-00007D9A0000}"/>
    <cellStyle name="Standard 5 3 4 9 3" xfId="27616" xr:uid="{00000000-0005-0000-0000-00007E9A0000}"/>
    <cellStyle name="Standard 5 3 5" xfId="19788" xr:uid="{00000000-0005-0000-0000-00007F9A0000}"/>
    <cellStyle name="Standard 5 3 5 2" xfId="19789" xr:uid="{00000000-0005-0000-0000-0000809A0000}"/>
    <cellStyle name="Standard 5 3 5 2 2" xfId="19790" xr:uid="{00000000-0005-0000-0000-0000819A0000}"/>
    <cellStyle name="Standard 5 3 5 2 2 2" xfId="38720" xr:uid="{00000000-0005-0000-0000-0000829A0000}"/>
    <cellStyle name="Standard 5 3 5 2 3" xfId="27899" xr:uid="{00000000-0005-0000-0000-0000839A0000}"/>
    <cellStyle name="Standard 5 3 5 3" xfId="19791" xr:uid="{00000000-0005-0000-0000-0000849A0000}"/>
    <cellStyle name="Standard 5 3 5 3 2" xfId="33320" xr:uid="{00000000-0005-0000-0000-0000859A0000}"/>
    <cellStyle name="Standard 5 3 5 4" xfId="22498" xr:uid="{00000000-0005-0000-0000-0000869A0000}"/>
    <cellStyle name="Standard 5 3 6" xfId="19792" xr:uid="{00000000-0005-0000-0000-0000879A0000}"/>
    <cellStyle name="Standard 5 3 6 2" xfId="19793" xr:uid="{00000000-0005-0000-0000-0000889A0000}"/>
    <cellStyle name="Standard 5 3 6 2 2" xfId="19794" xr:uid="{00000000-0005-0000-0000-0000899A0000}"/>
    <cellStyle name="Standard 5 3 6 2 2 2" xfId="39378" xr:uid="{00000000-0005-0000-0000-00008A9A0000}"/>
    <cellStyle name="Standard 5 3 6 2 3" xfId="28557" xr:uid="{00000000-0005-0000-0000-00008B9A0000}"/>
    <cellStyle name="Standard 5 3 6 3" xfId="19795" xr:uid="{00000000-0005-0000-0000-00008C9A0000}"/>
    <cellStyle name="Standard 5 3 6 3 2" xfId="33978" xr:uid="{00000000-0005-0000-0000-00008D9A0000}"/>
    <cellStyle name="Standard 5 3 6 4" xfId="23156" xr:uid="{00000000-0005-0000-0000-00008E9A0000}"/>
    <cellStyle name="Standard 5 3 7" xfId="19796" xr:uid="{00000000-0005-0000-0000-00008F9A0000}"/>
    <cellStyle name="Standard 5 3 7 2" xfId="19797" xr:uid="{00000000-0005-0000-0000-0000909A0000}"/>
    <cellStyle name="Standard 5 3 7 2 2" xfId="19798" xr:uid="{00000000-0005-0000-0000-0000919A0000}"/>
    <cellStyle name="Standard 5 3 7 2 2 2" xfId="40052" xr:uid="{00000000-0005-0000-0000-0000929A0000}"/>
    <cellStyle name="Standard 5 3 7 2 3" xfId="29231" xr:uid="{00000000-0005-0000-0000-0000939A0000}"/>
    <cellStyle name="Standard 5 3 7 3" xfId="19799" xr:uid="{00000000-0005-0000-0000-0000949A0000}"/>
    <cellStyle name="Standard 5 3 7 3 2" xfId="34652" xr:uid="{00000000-0005-0000-0000-0000959A0000}"/>
    <cellStyle name="Standard 5 3 7 4" xfId="23830" xr:uid="{00000000-0005-0000-0000-0000969A0000}"/>
    <cellStyle name="Standard 5 3 8" xfId="19800" xr:uid="{00000000-0005-0000-0000-0000979A0000}"/>
    <cellStyle name="Standard 5 3 8 2" xfId="19801" xr:uid="{00000000-0005-0000-0000-0000989A0000}"/>
    <cellStyle name="Standard 5 3 8 2 2" xfId="19802" xr:uid="{00000000-0005-0000-0000-0000999A0000}"/>
    <cellStyle name="Standard 5 3 8 2 2 2" xfId="40726" xr:uid="{00000000-0005-0000-0000-00009A9A0000}"/>
    <cellStyle name="Standard 5 3 8 2 3" xfId="29905" xr:uid="{00000000-0005-0000-0000-00009B9A0000}"/>
    <cellStyle name="Standard 5 3 8 3" xfId="19803" xr:uid="{00000000-0005-0000-0000-00009C9A0000}"/>
    <cellStyle name="Standard 5 3 8 3 2" xfId="35326" xr:uid="{00000000-0005-0000-0000-00009D9A0000}"/>
    <cellStyle name="Standard 5 3 8 4" xfId="24504" xr:uid="{00000000-0005-0000-0000-00009E9A0000}"/>
    <cellStyle name="Standard 5 3 9" xfId="19804" xr:uid="{00000000-0005-0000-0000-00009F9A0000}"/>
    <cellStyle name="Standard 5 3 9 2" xfId="19805" xr:uid="{00000000-0005-0000-0000-0000A09A0000}"/>
    <cellStyle name="Standard 5 3 9 2 2" xfId="19806" xr:uid="{00000000-0005-0000-0000-0000A19A0000}"/>
    <cellStyle name="Standard 5 3 9 2 2 2" xfId="41400" xr:uid="{00000000-0005-0000-0000-0000A29A0000}"/>
    <cellStyle name="Standard 5 3 9 2 3" xfId="30579" xr:uid="{00000000-0005-0000-0000-0000A39A0000}"/>
    <cellStyle name="Standard 5 3 9 3" xfId="19807" xr:uid="{00000000-0005-0000-0000-0000A49A0000}"/>
    <cellStyle name="Standard 5 3 9 3 2" xfId="36000" xr:uid="{00000000-0005-0000-0000-0000A59A0000}"/>
    <cellStyle name="Standard 5 3 9 4" xfId="25178" xr:uid="{00000000-0005-0000-0000-0000A69A0000}"/>
    <cellStyle name="Standard 5 4" xfId="19808" xr:uid="{00000000-0005-0000-0000-0000A79A0000}"/>
    <cellStyle name="Standard 5 4 10" xfId="19809" xr:uid="{00000000-0005-0000-0000-0000A89A0000}"/>
    <cellStyle name="Standard 5 4 10 2" xfId="19810" xr:uid="{00000000-0005-0000-0000-0000A99A0000}"/>
    <cellStyle name="Standard 5 4 10 2 2" xfId="38109" xr:uid="{00000000-0005-0000-0000-0000AA9A0000}"/>
    <cellStyle name="Standard 5 4 10 3" xfId="27288" xr:uid="{00000000-0005-0000-0000-0000AB9A0000}"/>
    <cellStyle name="Standard 5 4 11" xfId="19811" xr:uid="{00000000-0005-0000-0000-0000AC9A0000}"/>
    <cellStyle name="Standard 5 4 11 2" xfId="32709" xr:uid="{00000000-0005-0000-0000-0000AD9A0000}"/>
    <cellStyle name="Standard 5 4 12" xfId="21887" xr:uid="{00000000-0005-0000-0000-0000AE9A0000}"/>
    <cellStyle name="Standard 5 4 2" xfId="19812" xr:uid="{00000000-0005-0000-0000-0000AF9A0000}"/>
    <cellStyle name="Standard 5 4 2 10" xfId="19813" xr:uid="{00000000-0005-0000-0000-0000B09A0000}"/>
    <cellStyle name="Standard 5 4 2 10 2" xfId="33104" xr:uid="{00000000-0005-0000-0000-0000B19A0000}"/>
    <cellStyle name="Standard 5 4 2 11" xfId="22282" xr:uid="{00000000-0005-0000-0000-0000B29A0000}"/>
    <cellStyle name="Standard 5 4 2 2" xfId="19814" xr:uid="{00000000-0005-0000-0000-0000B39A0000}"/>
    <cellStyle name="Standard 5 4 2 2 2" xfId="19815" xr:uid="{00000000-0005-0000-0000-0000B49A0000}"/>
    <cellStyle name="Standard 5 4 2 2 2 2" xfId="19816" xr:uid="{00000000-0005-0000-0000-0000B59A0000}"/>
    <cellStyle name="Standard 5 4 2 2 2 2 2" xfId="39182" xr:uid="{00000000-0005-0000-0000-0000B69A0000}"/>
    <cellStyle name="Standard 5 4 2 2 2 3" xfId="28361" xr:uid="{00000000-0005-0000-0000-0000B79A0000}"/>
    <cellStyle name="Standard 5 4 2 2 3" xfId="19817" xr:uid="{00000000-0005-0000-0000-0000B89A0000}"/>
    <cellStyle name="Standard 5 4 2 2 3 2" xfId="33782" xr:uid="{00000000-0005-0000-0000-0000B99A0000}"/>
    <cellStyle name="Standard 5 4 2 2 4" xfId="22960" xr:uid="{00000000-0005-0000-0000-0000BA9A0000}"/>
    <cellStyle name="Standard 5 4 2 3" xfId="19818" xr:uid="{00000000-0005-0000-0000-0000BB9A0000}"/>
    <cellStyle name="Standard 5 4 2 3 2" xfId="19819" xr:uid="{00000000-0005-0000-0000-0000BC9A0000}"/>
    <cellStyle name="Standard 5 4 2 3 2 2" xfId="19820" xr:uid="{00000000-0005-0000-0000-0000BD9A0000}"/>
    <cellStyle name="Standard 5 4 2 3 2 2 2" xfId="39840" xr:uid="{00000000-0005-0000-0000-0000BE9A0000}"/>
    <cellStyle name="Standard 5 4 2 3 2 3" xfId="29019" xr:uid="{00000000-0005-0000-0000-0000BF9A0000}"/>
    <cellStyle name="Standard 5 4 2 3 3" xfId="19821" xr:uid="{00000000-0005-0000-0000-0000C09A0000}"/>
    <cellStyle name="Standard 5 4 2 3 3 2" xfId="34440" xr:uid="{00000000-0005-0000-0000-0000C19A0000}"/>
    <cellStyle name="Standard 5 4 2 3 4" xfId="23618" xr:uid="{00000000-0005-0000-0000-0000C29A0000}"/>
    <cellStyle name="Standard 5 4 2 4" xfId="19822" xr:uid="{00000000-0005-0000-0000-0000C39A0000}"/>
    <cellStyle name="Standard 5 4 2 4 2" xfId="19823" xr:uid="{00000000-0005-0000-0000-0000C49A0000}"/>
    <cellStyle name="Standard 5 4 2 4 2 2" xfId="19824" xr:uid="{00000000-0005-0000-0000-0000C59A0000}"/>
    <cellStyle name="Standard 5 4 2 4 2 2 2" xfId="40514" xr:uid="{00000000-0005-0000-0000-0000C69A0000}"/>
    <cellStyle name="Standard 5 4 2 4 2 3" xfId="29693" xr:uid="{00000000-0005-0000-0000-0000C79A0000}"/>
    <cellStyle name="Standard 5 4 2 4 3" xfId="19825" xr:uid="{00000000-0005-0000-0000-0000C89A0000}"/>
    <cellStyle name="Standard 5 4 2 4 3 2" xfId="35114" xr:uid="{00000000-0005-0000-0000-0000C99A0000}"/>
    <cellStyle name="Standard 5 4 2 4 4" xfId="24292" xr:uid="{00000000-0005-0000-0000-0000CA9A0000}"/>
    <cellStyle name="Standard 5 4 2 5" xfId="19826" xr:uid="{00000000-0005-0000-0000-0000CB9A0000}"/>
    <cellStyle name="Standard 5 4 2 5 2" xfId="19827" xr:uid="{00000000-0005-0000-0000-0000CC9A0000}"/>
    <cellStyle name="Standard 5 4 2 5 2 2" xfId="19828" xr:uid="{00000000-0005-0000-0000-0000CD9A0000}"/>
    <cellStyle name="Standard 5 4 2 5 2 2 2" xfId="41188" xr:uid="{00000000-0005-0000-0000-0000CE9A0000}"/>
    <cellStyle name="Standard 5 4 2 5 2 3" xfId="30367" xr:uid="{00000000-0005-0000-0000-0000CF9A0000}"/>
    <cellStyle name="Standard 5 4 2 5 3" xfId="19829" xr:uid="{00000000-0005-0000-0000-0000D09A0000}"/>
    <cellStyle name="Standard 5 4 2 5 3 2" xfId="35788" xr:uid="{00000000-0005-0000-0000-0000D19A0000}"/>
    <cellStyle name="Standard 5 4 2 5 4" xfId="24966" xr:uid="{00000000-0005-0000-0000-0000D29A0000}"/>
    <cellStyle name="Standard 5 4 2 6" xfId="19830" xr:uid="{00000000-0005-0000-0000-0000D39A0000}"/>
    <cellStyle name="Standard 5 4 2 6 2" xfId="19831" xr:uid="{00000000-0005-0000-0000-0000D49A0000}"/>
    <cellStyle name="Standard 5 4 2 6 2 2" xfId="19832" xr:uid="{00000000-0005-0000-0000-0000D59A0000}"/>
    <cellStyle name="Standard 5 4 2 6 2 2 2" xfId="41862" xr:uid="{00000000-0005-0000-0000-0000D69A0000}"/>
    <cellStyle name="Standard 5 4 2 6 2 3" xfId="31041" xr:uid="{00000000-0005-0000-0000-0000D79A0000}"/>
    <cellStyle name="Standard 5 4 2 6 3" xfId="19833" xr:uid="{00000000-0005-0000-0000-0000D89A0000}"/>
    <cellStyle name="Standard 5 4 2 6 3 2" xfId="36462" xr:uid="{00000000-0005-0000-0000-0000D99A0000}"/>
    <cellStyle name="Standard 5 4 2 6 4" xfId="25640" xr:uid="{00000000-0005-0000-0000-0000DA9A0000}"/>
    <cellStyle name="Standard 5 4 2 7" xfId="19834" xr:uid="{00000000-0005-0000-0000-0000DB9A0000}"/>
    <cellStyle name="Standard 5 4 2 7 2" xfId="19835" xr:uid="{00000000-0005-0000-0000-0000DC9A0000}"/>
    <cellStyle name="Standard 5 4 2 7 2 2" xfId="19836" xr:uid="{00000000-0005-0000-0000-0000DD9A0000}"/>
    <cellStyle name="Standard 5 4 2 7 2 2 2" xfId="42536" xr:uid="{00000000-0005-0000-0000-0000DE9A0000}"/>
    <cellStyle name="Standard 5 4 2 7 2 3" xfId="31715" xr:uid="{00000000-0005-0000-0000-0000DF9A0000}"/>
    <cellStyle name="Standard 5 4 2 7 3" xfId="19837" xr:uid="{00000000-0005-0000-0000-0000E09A0000}"/>
    <cellStyle name="Standard 5 4 2 7 3 2" xfId="37136" xr:uid="{00000000-0005-0000-0000-0000E19A0000}"/>
    <cellStyle name="Standard 5 4 2 7 4" xfId="26314" xr:uid="{00000000-0005-0000-0000-0000E29A0000}"/>
    <cellStyle name="Standard 5 4 2 8" xfId="19838" xr:uid="{00000000-0005-0000-0000-0000E39A0000}"/>
    <cellStyle name="Standard 5 4 2 8 2" xfId="19839" xr:uid="{00000000-0005-0000-0000-0000E49A0000}"/>
    <cellStyle name="Standard 5 4 2 8 2 2" xfId="19840" xr:uid="{00000000-0005-0000-0000-0000E59A0000}"/>
    <cellStyle name="Standard 5 4 2 8 2 2 2" xfId="43229" xr:uid="{00000000-0005-0000-0000-0000E69A0000}"/>
    <cellStyle name="Standard 5 4 2 8 2 3" xfId="32408" xr:uid="{00000000-0005-0000-0000-0000E79A0000}"/>
    <cellStyle name="Standard 5 4 2 8 3" xfId="19841" xr:uid="{00000000-0005-0000-0000-0000E89A0000}"/>
    <cellStyle name="Standard 5 4 2 8 3 2" xfId="37828" xr:uid="{00000000-0005-0000-0000-0000E99A0000}"/>
    <cellStyle name="Standard 5 4 2 8 4" xfId="27007" xr:uid="{00000000-0005-0000-0000-0000EA9A0000}"/>
    <cellStyle name="Standard 5 4 2 9" xfId="19842" xr:uid="{00000000-0005-0000-0000-0000EB9A0000}"/>
    <cellStyle name="Standard 5 4 2 9 2" xfId="19843" xr:uid="{00000000-0005-0000-0000-0000EC9A0000}"/>
    <cellStyle name="Standard 5 4 2 9 2 2" xfId="38504" xr:uid="{00000000-0005-0000-0000-0000ED9A0000}"/>
    <cellStyle name="Standard 5 4 2 9 3" xfId="27683" xr:uid="{00000000-0005-0000-0000-0000EE9A0000}"/>
    <cellStyle name="Standard 5 4 3" xfId="19844" xr:uid="{00000000-0005-0000-0000-0000EF9A0000}"/>
    <cellStyle name="Standard 5 4 3 2" xfId="19845" xr:uid="{00000000-0005-0000-0000-0000F09A0000}"/>
    <cellStyle name="Standard 5 4 3 2 2" xfId="19846" xr:uid="{00000000-0005-0000-0000-0000F19A0000}"/>
    <cellStyle name="Standard 5 4 3 2 2 2" xfId="38787" xr:uid="{00000000-0005-0000-0000-0000F29A0000}"/>
    <cellStyle name="Standard 5 4 3 2 3" xfId="27966" xr:uid="{00000000-0005-0000-0000-0000F39A0000}"/>
    <cellStyle name="Standard 5 4 3 3" xfId="19847" xr:uid="{00000000-0005-0000-0000-0000F49A0000}"/>
    <cellStyle name="Standard 5 4 3 3 2" xfId="33387" xr:uid="{00000000-0005-0000-0000-0000F59A0000}"/>
    <cellStyle name="Standard 5 4 3 4" xfId="22565" xr:uid="{00000000-0005-0000-0000-0000F69A0000}"/>
    <cellStyle name="Standard 5 4 4" xfId="19848" xr:uid="{00000000-0005-0000-0000-0000F79A0000}"/>
    <cellStyle name="Standard 5 4 4 2" xfId="19849" xr:uid="{00000000-0005-0000-0000-0000F89A0000}"/>
    <cellStyle name="Standard 5 4 4 2 2" xfId="19850" xr:uid="{00000000-0005-0000-0000-0000F99A0000}"/>
    <cellStyle name="Standard 5 4 4 2 2 2" xfId="39445" xr:uid="{00000000-0005-0000-0000-0000FA9A0000}"/>
    <cellStyle name="Standard 5 4 4 2 3" xfId="28624" xr:uid="{00000000-0005-0000-0000-0000FB9A0000}"/>
    <cellStyle name="Standard 5 4 4 3" xfId="19851" xr:uid="{00000000-0005-0000-0000-0000FC9A0000}"/>
    <cellStyle name="Standard 5 4 4 3 2" xfId="34045" xr:uid="{00000000-0005-0000-0000-0000FD9A0000}"/>
    <cellStyle name="Standard 5 4 4 4" xfId="23223" xr:uid="{00000000-0005-0000-0000-0000FE9A0000}"/>
    <cellStyle name="Standard 5 4 5" xfId="19852" xr:uid="{00000000-0005-0000-0000-0000FF9A0000}"/>
    <cellStyle name="Standard 5 4 5 2" xfId="19853" xr:uid="{00000000-0005-0000-0000-0000009B0000}"/>
    <cellStyle name="Standard 5 4 5 2 2" xfId="19854" xr:uid="{00000000-0005-0000-0000-0000019B0000}"/>
    <cellStyle name="Standard 5 4 5 2 2 2" xfId="40119" xr:uid="{00000000-0005-0000-0000-0000029B0000}"/>
    <cellStyle name="Standard 5 4 5 2 3" xfId="29298" xr:uid="{00000000-0005-0000-0000-0000039B0000}"/>
    <cellStyle name="Standard 5 4 5 3" xfId="19855" xr:uid="{00000000-0005-0000-0000-0000049B0000}"/>
    <cellStyle name="Standard 5 4 5 3 2" xfId="34719" xr:uid="{00000000-0005-0000-0000-0000059B0000}"/>
    <cellStyle name="Standard 5 4 5 4" xfId="23897" xr:uid="{00000000-0005-0000-0000-0000069B0000}"/>
    <cellStyle name="Standard 5 4 6" xfId="19856" xr:uid="{00000000-0005-0000-0000-0000079B0000}"/>
    <cellStyle name="Standard 5 4 6 2" xfId="19857" xr:uid="{00000000-0005-0000-0000-0000089B0000}"/>
    <cellStyle name="Standard 5 4 6 2 2" xfId="19858" xr:uid="{00000000-0005-0000-0000-0000099B0000}"/>
    <cellStyle name="Standard 5 4 6 2 2 2" xfId="40793" xr:uid="{00000000-0005-0000-0000-00000A9B0000}"/>
    <cellStyle name="Standard 5 4 6 2 3" xfId="29972" xr:uid="{00000000-0005-0000-0000-00000B9B0000}"/>
    <cellStyle name="Standard 5 4 6 3" xfId="19859" xr:uid="{00000000-0005-0000-0000-00000C9B0000}"/>
    <cellStyle name="Standard 5 4 6 3 2" xfId="35393" xr:uid="{00000000-0005-0000-0000-00000D9B0000}"/>
    <cellStyle name="Standard 5 4 6 4" xfId="24571" xr:uid="{00000000-0005-0000-0000-00000E9B0000}"/>
    <cellStyle name="Standard 5 4 7" xfId="19860" xr:uid="{00000000-0005-0000-0000-00000F9B0000}"/>
    <cellStyle name="Standard 5 4 7 2" xfId="19861" xr:uid="{00000000-0005-0000-0000-0000109B0000}"/>
    <cellStyle name="Standard 5 4 7 2 2" xfId="19862" xr:uid="{00000000-0005-0000-0000-0000119B0000}"/>
    <cellStyle name="Standard 5 4 7 2 2 2" xfId="41467" xr:uid="{00000000-0005-0000-0000-0000129B0000}"/>
    <cellStyle name="Standard 5 4 7 2 3" xfId="30646" xr:uid="{00000000-0005-0000-0000-0000139B0000}"/>
    <cellStyle name="Standard 5 4 7 3" xfId="19863" xr:uid="{00000000-0005-0000-0000-0000149B0000}"/>
    <cellStyle name="Standard 5 4 7 3 2" xfId="36067" xr:uid="{00000000-0005-0000-0000-0000159B0000}"/>
    <cellStyle name="Standard 5 4 7 4" xfId="25245" xr:uid="{00000000-0005-0000-0000-0000169B0000}"/>
    <cellStyle name="Standard 5 4 8" xfId="19864" xr:uid="{00000000-0005-0000-0000-0000179B0000}"/>
    <cellStyle name="Standard 5 4 8 2" xfId="19865" xr:uid="{00000000-0005-0000-0000-0000189B0000}"/>
    <cellStyle name="Standard 5 4 8 2 2" xfId="19866" xr:uid="{00000000-0005-0000-0000-0000199B0000}"/>
    <cellStyle name="Standard 5 4 8 2 2 2" xfId="42141" xr:uid="{00000000-0005-0000-0000-00001A9B0000}"/>
    <cellStyle name="Standard 5 4 8 2 3" xfId="31320" xr:uid="{00000000-0005-0000-0000-00001B9B0000}"/>
    <cellStyle name="Standard 5 4 8 3" xfId="19867" xr:uid="{00000000-0005-0000-0000-00001C9B0000}"/>
    <cellStyle name="Standard 5 4 8 3 2" xfId="36741" xr:uid="{00000000-0005-0000-0000-00001D9B0000}"/>
    <cellStyle name="Standard 5 4 8 4" xfId="25919" xr:uid="{00000000-0005-0000-0000-00001E9B0000}"/>
    <cellStyle name="Standard 5 4 9" xfId="19868" xr:uid="{00000000-0005-0000-0000-00001F9B0000}"/>
    <cellStyle name="Standard 5 4 9 2" xfId="19869" xr:uid="{00000000-0005-0000-0000-0000209B0000}"/>
    <cellStyle name="Standard 5 4 9 2 2" xfId="19870" xr:uid="{00000000-0005-0000-0000-0000219B0000}"/>
    <cellStyle name="Standard 5 4 9 2 2 2" xfId="42834" xr:uid="{00000000-0005-0000-0000-0000229B0000}"/>
    <cellStyle name="Standard 5 4 9 2 3" xfId="32013" xr:uid="{00000000-0005-0000-0000-0000239B0000}"/>
    <cellStyle name="Standard 5 4 9 3" xfId="19871" xr:uid="{00000000-0005-0000-0000-0000249B0000}"/>
    <cellStyle name="Standard 5 4 9 3 2" xfId="37433" xr:uid="{00000000-0005-0000-0000-0000259B0000}"/>
    <cellStyle name="Standard 5 4 9 4" xfId="26612" xr:uid="{00000000-0005-0000-0000-0000269B0000}"/>
    <cellStyle name="Standard 5 5" xfId="19872" xr:uid="{00000000-0005-0000-0000-0000279B0000}"/>
    <cellStyle name="Standard 5 5 10" xfId="19873" xr:uid="{00000000-0005-0000-0000-0000289B0000}"/>
    <cellStyle name="Standard 5 5 10 2" xfId="32841" xr:uid="{00000000-0005-0000-0000-0000299B0000}"/>
    <cellStyle name="Standard 5 5 11" xfId="22019" xr:uid="{00000000-0005-0000-0000-00002A9B0000}"/>
    <cellStyle name="Standard 5 5 2" xfId="19874" xr:uid="{00000000-0005-0000-0000-00002B9B0000}"/>
    <cellStyle name="Standard 5 5 2 2" xfId="19875" xr:uid="{00000000-0005-0000-0000-00002C9B0000}"/>
    <cellStyle name="Standard 5 5 2 2 2" xfId="19876" xr:uid="{00000000-0005-0000-0000-00002D9B0000}"/>
    <cellStyle name="Standard 5 5 2 2 2 2" xfId="38919" xr:uid="{00000000-0005-0000-0000-00002E9B0000}"/>
    <cellStyle name="Standard 5 5 2 2 3" xfId="28098" xr:uid="{00000000-0005-0000-0000-00002F9B0000}"/>
    <cellStyle name="Standard 5 5 2 3" xfId="19877" xr:uid="{00000000-0005-0000-0000-0000309B0000}"/>
    <cellStyle name="Standard 5 5 2 3 2" xfId="33519" xr:uid="{00000000-0005-0000-0000-0000319B0000}"/>
    <cellStyle name="Standard 5 5 2 4" xfId="22697" xr:uid="{00000000-0005-0000-0000-0000329B0000}"/>
    <cellStyle name="Standard 5 5 3" xfId="19878" xr:uid="{00000000-0005-0000-0000-0000339B0000}"/>
    <cellStyle name="Standard 5 5 3 2" xfId="19879" xr:uid="{00000000-0005-0000-0000-0000349B0000}"/>
    <cellStyle name="Standard 5 5 3 2 2" xfId="19880" xr:uid="{00000000-0005-0000-0000-0000359B0000}"/>
    <cellStyle name="Standard 5 5 3 2 2 2" xfId="39577" xr:uid="{00000000-0005-0000-0000-0000369B0000}"/>
    <cellStyle name="Standard 5 5 3 2 3" xfId="28756" xr:uid="{00000000-0005-0000-0000-0000379B0000}"/>
    <cellStyle name="Standard 5 5 3 3" xfId="19881" xr:uid="{00000000-0005-0000-0000-0000389B0000}"/>
    <cellStyle name="Standard 5 5 3 3 2" xfId="34177" xr:uid="{00000000-0005-0000-0000-0000399B0000}"/>
    <cellStyle name="Standard 5 5 3 4" xfId="23355" xr:uid="{00000000-0005-0000-0000-00003A9B0000}"/>
    <cellStyle name="Standard 5 5 4" xfId="19882" xr:uid="{00000000-0005-0000-0000-00003B9B0000}"/>
    <cellStyle name="Standard 5 5 4 2" xfId="19883" xr:uid="{00000000-0005-0000-0000-00003C9B0000}"/>
    <cellStyle name="Standard 5 5 4 2 2" xfId="19884" xr:uid="{00000000-0005-0000-0000-00003D9B0000}"/>
    <cellStyle name="Standard 5 5 4 2 2 2" xfId="40251" xr:uid="{00000000-0005-0000-0000-00003E9B0000}"/>
    <cellStyle name="Standard 5 5 4 2 3" xfId="29430" xr:uid="{00000000-0005-0000-0000-00003F9B0000}"/>
    <cellStyle name="Standard 5 5 4 3" xfId="19885" xr:uid="{00000000-0005-0000-0000-0000409B0000}"/>
    <cellStyle name="Standard 5 5 4 3 2" xfId="34851" xr:uid="{00000000-0005-0000-0000-0000419B0000}"/>
    <cellStyle name="Standard 5 5 4 4" xfId="24029" xr:uid="{00000000-0005-0000-0000-0000429B0000}"/>
    <cellStyle name="Standard 5 5 5" xfId="19886" xr:uid="{00000000-0005-0000-0000-0000439B0000}"/>
    <cellStyle name="Standard 5 5 5 2" xfId="19887" xr:uid="{00000000-0005-0000-0000-0000449B0000}"/>
    <cellStyle name="Standard 5 5 5 2 2" xfId="19888" xr:uid="{00000000-0005-0000-0000-0000459B0000}"/>
    <cellStyle name="Standard 5 5 5 2 2 2" xfId="40925" xr:uid="{00000000-0005-0000-0000-0000469B0000}"/>
    <cellStyle name="Standard 5 5 5 2 3" xfId="30104" xr:uid="{00000000-0005-0000-0000-0000479B0000}"/>
    <cellStyle name="Standard 5 5 5 3" xfId="19889" xr:uid="{00000000-0005-0000-0000-0000489B0000}"/>
    <cellStyle name="Standard 5 5 5 3 2" xfId="35525" xr:uid="{00000000-0005-0000-0000-0000499B0000}"/>
    <cellStyle name="Standard 5 5 5 4" xfId="24703" xr:uid="{00000000-0005-0000-0000-00004A9B0000}"/>
    <cellStyle name="Standard 5 5 6" xfId="19890" xr:uid="{00000000-0005-0000-0000-00004B9B0000}"/>
    <cellStyle name="Standard 5 5 6 2" xfId="19891" xr:uid="{00000000-0005-0000-0000-00004C9B0000}"/>
    <cellStyle name="Standard 5 5 6 2 2" xfId="19892" xr:uid="{00000000-0005-0000-0000-00004D9B0000}"/>
    <cellStyle name="Standard 5 5 6 2 2 2" xfId="41599" xr:uid="{00000000-0005-0000-0000-00004E9B0000}"/>
    <cellStyle name="Standard 5 5 6 2 3" xfId="30778" xr:uid="{00000000-0005-0000-0000-00004F9B0000}"/>
    <cellStyle name="Standard 5 5 6 3" xfId="19893" xr:uid="{00000000-0005-0000-0000-0000509B0000}"/>
    <cellStyle name="Standard 5 5 6 3 2" xfId="36199" xr:uid="{00000000-0005-0000-0000-0000519B0000}"/>
    <cellStyle name="Standard 5 5 6 4" xfId="25377" xr:uid="{00000000-0005-0000-0000-0000529B0000}"/>
    <cellStyle name="Standard 5 5 7" xfId="19894" xr:uid="{00000000-0005-0000-0000-0000539B0000}"/>
    <cellStyle name="Standard 5 5 7 2" xfId="19895" xr:uid="{00000000-0005-0000-0000-0000549B0000}"/>
    <cellStyle name="Standard 5 5 7 2 2" xfId="19896" xr:uid="{00000000-0005-0000-0000-0000559B0000}"/>
    <cellStyle name="Standard 5 5 7 2 2 2" xfId="42273" xr:uid="{00000000-0005-0000-0000-0000569B0000}"/>
    <cellStyle name="Standard 5 5 7 2 3" xfId="31452" xr:uid="{00000000-0005-0000-0000-0000579B0000}"/>
    <cellStyle name="Standard 5 5 7 3" xfId="19897" xr:uid="{00000000-0005-0000-0000-0000589B0000}"/>
    <cellStyle name="Standard 5 5 7 3 2" xfId="36873" xr:uid="{00000000-0005-0000-0000-0000599B0000}"/>
    <cellStyle name="Standard 5 5 7 4" xfId="26051" xr:uid="{00000000-0005-0000-0000-00005A9B0000}"/>
    <cellStyle name="Standard 5 5 8" xfId="19898" xr:uid="{00000000-0005-0000-0000-00005B9B0000}"/>
    <cellStyle name="Standard 5 5 8 2" xfId="19899" xr:uid="{00000000-0005-0000-0000-00005C9B0000}"/>
    <cellStyle name="Standard 5 5 8 2 2" xfId="19900" xr:uid="{00000000-0005-0000-0000-00005D9B0000}"/>
    <cellStyle name="Standard 5 5 8 2 2 2" xfId="42966" xr:uid="{00000000-0005-0000-0000-00005E9B0000}"/>
    <cellStyle name="Standard 5 5 8 2 3" xfId="32145" xr:uid="{00000000-0005-0000-0000-00005F9B0000}"/>
    <cellStyle name="Standard 5 5 8 3" xfId="19901" xr:uid="{00000000-0005-0000-0000-0000609B0000}"/>
    <cellStyle name="Standard 5 5 8 3 2" xfId="37565" xr:uid="{00000000-0005-0000-0000-0000619B0000}"/>
    <cellStyle name="Standard 5 5 8 4" xfId="26744" xr:uid="{00000000-0005-0000-0000-0000629B0000}"/>
    <cellStyle name="Standard 5 5 9" xfId="19902" xr:uid="{00000000-0005-0000-0000-0000639B0000}"/>
    <cellStyle name="Standard 5 5 9 2" xfId="19903" xr:uid="{00000000-0005-0000-0000-0000649B0000}"/>
    <cellStyle name="Standard 5 5 9 2 2" xfId="38241" xr:uid="{00000000-0005-0000-0000-0000659B0000}"/>
    <cellStyle name="Standard 5 5 9 3" xfId="27420" xr:uid="{00000000-0005-0000-0000-0000669B0000}"/>
    <cellStyle name="Standard 5 6" xfId="19904" xr:uid="{00000000-0005-0000-0000-0000679B0000}"/>
    <cellStyle name="Standard 5 6 10" xfId="19905" xr:uid="{00000000-0005-0000-0000-0000689B0000}"/>
    <cellStyle name="Standard 5 6 10 2" xfId="32972" xr:uid="{00000000-0005-0000-0000-0000699B0000}"/>
    <cellStyle name="Standard 5 6 11" xfId="22150" xr:uid="{00000000-0005-0000-0000-00006A9B0000}"/>
    <cellStyle name="Standard 5 6 2" xfId="19906" xr:uid="{00000000-0005-0000-0000-00006B9B0000}"/>
    <cellStyle name="Standard 5 6 2 2" xfId="19907" xr:uid="{00000000-0005-0000-0000-00006C9B0000}"/>
    <cellStyle name="Standard 5 6 2 2 2" xfId="19908" xr:uid="{00000000-0005-0000-0000-00006D9B0000}"/>
    <cellStyle name="Standard 5 6 2 2 2 2" xfId="39050" xr:uid="{00000000-0005-0000-0000-00006E9B0000}"/>
    <cellStyle name="Standard 5 6 2 2 3" xfId="28229" xr:uid="{00000000-0005-0000-0000-00006F9B0000}"/>
    <cellStyle name="Standard 5 6 2 3" xfId="19909" xr:uid="{00000000-0005-0000-0000-0000709B0000}"/>
    <cellStyle name="Standard 5 6 2 3 2" xfId="33650" xr:uid="{00000000-0005-0000-0000-0000719B0000}"/>
    <cellStyle name="Standard 5 6 2 4" xfId="22828" xr:uid="{00000000-0005-0000-0000-0000729B0000}"/>
    <cellStyle name="Standard 5 6 3" xfId="19910" xr:uid="{00000000-0005-0000-0000-0000739B0000}"/>
    <cellStyle name="Standard 5 6 3 2" xfId="19911" xr:uid="{00000000-0005-0000-0000-0000749B0000}"/>
    <cellStyle name="Standard 5 6 3 2 2" xfId="19912" xr:uid="{00000000-0005-0000-0000-0000759B0000}"/>
    <cellStyle name="Standard 5 6 3 2 2 2" xfId="39708" xr:uid="{00000000-0005-0000-0000-0000769B0000}"/>
    <cellStyle name="Standard 5 6 3 2 3" xfId="28887" xr:uid="{00000000-0005-0000-0000-0000779B0000}"/>
    <cellStyle name="Standard 5 6 3 3" xfId="19913" xr:uid="{00000000-0005-0000-0000-0000789B0000}"/>
    <cellStyle name="Standard 5 6 3 3 2" xfId="34308" xr:uid="{00000000-0005-0000-0000-0000799B0000}"/>
    <cellStyle name="Standard 5 6 3 4" xfId="23486" xr:uid="{00000000-0005-0000-0000-00007A9B0000}"/>
    <cellStyle name="Standard 5 6 4" xfId="19914" xr:uid="{00000000-0005-0000-0000-00007B9B0000}"/>
    <cellStyle name="Standard 5 6 4 2" xfId="19915" xr:uid="{00000000-0005-0000-0000-00007C9B0000}"/>
    <cellStyle name="Standard 5 6 4 2 2" xfId="19916" xr:uid="{00000000-0005-0000-0000-00007D9B0000}"/>
    <cellStyle name="Standard 5 6 4 2 2 2" xfId="40382" xr:uid="{00000000-0005-0000-0000-00007E9B0000}"/>
    <cellStyle name="Standard 5 6 4 2 3" xfId="29561" xr:uid="{00000000-0005-0000-0000-00007F9B0000}"/>
    <cellStyle name="Standard 5 6 4 3" xfId="19917" xr:uid="{00000000-0005-0000-0000-0000809B0000}"/>
    <cellStyle name="Standard 5 6 4 3 2" xfId="34982" xr:uid="{00000000-0005-0000-0000-0000819B0000}"/>
    <cellStyle name="Standard 5 6 4 4" xfId="24160" xr:uid="{00000000-0005-0000-0000-0000829B0000}"/>
    <cellStyle name="Standard 5 6 5" xfId="19918" xr:uid="{00000000-0005-0000-0000-0000839B0000}"/>
    <cellStyle name="Standard 5 6 5 2" xfId="19919" xr:uid="{00000000-0005-0000-0000-0000849B0000}"/>
    <cellStyle name="Standard 5 6 5 2 2" xfId="19920" xr:uid="{00000000-0005-0000-0000-0000859B0000}"/>
    <cellStyle name="Standard 5 6 5 2 2 2" xfId="41056" xr:uid="{00000000-0005-0000-0000-0000869B0000}"/>
    <cellStyle name="Standard 5 6 5 2 3" xfId="30235" xr:uid="{00000000-0005-0000-0000-0000879B0000}"/>
    <cellStyle name="Standard 5 6 5 3" xfId="19921" xr:uid="{00000000-0005-0000-0000-0000889B0000}"/>
    <cellStyle name="Standard 5 6 5 3 2" xfId="35656" xr:uid="{00000000-0005-0000-0000-0000899B0000}"/>
    <cellStyle name="Standard 5 6 5 4" xfId="24834" xr:uid="{00000000-0005-0000-0000-00008A9B0000}"/>
    <cellStyle name="Standard 5 6 6" xfId="19922" xr:uid="{00000000-0005-0000-0000-00008B9B0000}"/>
    <cellStyle name="Standard 5 6 6 2" xfId="19923" xr:uid="{00000000-0005-0000-0000-00008C9B0000}"/>
    <cellStyle name="Standard 5 6 6 2 2" xfId="19924" xr:uid="{00000000-0005-0000-0000-00008D9B0000}"/>
    <cellStyle name="Standard 5 6 6 2 2 2" xfId="41730" xr:uid="{00000000-0005-0000-0000-00008E9B0000}"/>
    <cellStyle name="Standard 5 6 6 2 3" xfId="30909" xr:uid="{00000000-0005-0000-0000-00008F9B0000}"/>
    <cellStyle name="Standard 5 6 6 3" xfId="19925" xr:uid="{00000000-0005-0000-0000-0000909B0000}"/>
    <cellStyle name="Standard 5 6 6 3 2" xfId="36330" xr:uid="{00000000-0005-0000-0000-0000919B0000}"/>
    <cellStyle name="Standard 5 6 6 4" xfId="25508" xr:uid="{00000000-0005-0000-0000-0000929B0000}"/>
    <cellStyle name="Standard 5 6 7" xfId="19926" xr:uid="{00000000-0005-0000-0000-0000939B0000}"/>
    <cellStyle name="Standard 5 6 7 2" xfId="19927" xr:uid="{00000000-0005-0000-0000-0000949B0000}"/>
    <cellStyle name="Standard 5 6 7 2 2" xfId="19928" xr:uid="{00000000-0005-0000-0000-0000959B0000}"/>
    <cellStyle name="Standard 5 6 7 2 2 2" xfId="42404" xr:uid="{00000000-0005-0000-0000-0000969B0000}"/>
    <cellStyle name="Standard 5 6 7 2 3" xfId="31583" xr:uid="{00000000-0005-0000-0000-0000979B0000}"/>
    <cellStyle name="Standard 5 6 7 3" xfId="19929" xr:uid="{00000000-0005-0000-0000-0000989B0000}"/>
    <cellStyle name="Standard 5 6 7 3 2" xfId="37004" xr:uid="{00000000-0005-0000-0000-0000999B0000}"/>
    <cellStyle name="Standard 5 6 7 4" xfId="26182" xr:uid="{00000000-0005-0000-0000-00009A9B0000}"/>
    <cellStyle name="Standard 5 6 8" xfId="19930" xr:uid="{00000000-0005-0000-0000-00009B9B0000}"/>
    <cellStyle name="Standard 5 6 8 2" xfId="19931" xr:uid="{00000000-0005-0000-0000-00009C9B0000}"/>
    <cellStyle name="Standard 5 6 8 2 2" xfId="19932" xr:uid="{00000000-0005-0000-0000-00009D9B0000}"/>
    <cellStyle name="Standard 5 6 8 2 2 2" xfId="43097" xr:uid="{00000000-0005-0000-0000-00009E9B0000}"/>
    <cellStyle name="Standard 5 6 8 2 3" xfId="32276" xr:uid="{00000000-0005-0000-0000-00009F9B0000}"/>
    <cellStyle name="Standard 5 6 8 3" xfId="19933" xr:uid="{00000000-0005-0000-0000-0000A09B0000}"/>
    <cellStyle name="Standard 5 6 8 3 2" xfId="37696" xr:uid="{00000000-0005-0000-0000-0000A19B0000}"/>
    <cellStyle name="Standard 5 6 8 4" xfId="26875" xr:uid="{00000000-0005-0000-0000-0000A29B0000}"/>
    <cellStyle name="Standard 5 6 9" xfId="19934" xr:uid="{00000000-0005-0000-0000-0000A39B0000}"/>
    <cellStyle name="Standard 5 6 9 2" xfId="19935" xr:uid="{00000000-0005-0000-0000-0000A49B0000}"/>
    <cellStyle name="Standard 5 6 9 2 2" xfId="38372" xr:uid="{00000000-0005-0000-0000-0000A59B0000}"/>
    <cellStyle name="Standard 5 6 9 3" xfId="27551" xr:uid="{00000000-0005-0000-0000-0000A69B0000}"/>
    <cellStyle name="Standard 5 7" xfId="19936" xr:uid="{00000000-0005-0000-0000-0000A79B0000}"/>
    <cellStyle name="Standard 5 7 10" xfId="22402" xr:uid="{00000000-0005-0000-0000-0000A89B0000}"/>
    <cellStyle name="Standard 5 7 2" xfId="19937" xr:uid="{00000000-0005-0000-0000-0000A99B0000}"/>
    <cellStyle name="Standard 5 7 2 2" xfId="19938" xr:uid="{00000000-0005-0000-0000-0000AA9B0000}"/>
    <cellStyle name="Standard 5 7 2 2 2" xfId="19939" xr:uid="{00000000-0005-0000-0000-0000AB9B0000}"/>
    <cellStyle name="Standard 5 7 2 2 2 2" xfId="39960" xr:uid="{00000000-0005-0000-0000-0000AC9B0000}"/>
    <cellStyle name="Standard 5 7 2 2 3" xfId="29139" xr:uid="{00000000-0005-0000-0000-0000AD9B0000}"/>
    <cellStyle name="Standard 5 7 2 3" xfId="19940" xr:uid="{00000000-0005-0000-0000-0000AE9B0000}"/>
    <cellStyle name="Standard 5 7 2 3 2" xfId="34560" xr:uid="{00000000-0005-0000-0000-0000AF9B0000}"/>
    <cellStyle name="Standard 5 7 2 4" xfId="23738" xr:uid="{00000000-0005-0000-0000-0000B09B0000}"/>
    <cellStyle name="Standard 5 7 3" xfId="19941" xr:uid="{00000000-0005-0000-0000-0000B19B0000}"/>
    <cellStyle name="Standard 5 7 3 2" xfId="19942" xr:uid="{00000000-0005-0000-0000-0000B29B0000}"/>
    <cellStyle name="Standard 5 7 3 2 2" xfId="19943" xr:uid="{00000000-0005-0000-0000-0000B39B0000}"/>
    <cellStyle name="Standard 5 7 3 2 2 2" xfId="40634" xr:uid="{00000000-0005-0000-0000-0000B49B0000}"/>
    <cellStyle name="Standard 5 7 3 2 3" xfId="29813" xr:uid="{00000000-0005-0000-0000-0000B59B0000}"/>
    <cellStyle name="Standard 5 7 3 3" xfId="19944" xr:uid="{00000000-0005-0000-0000-0000B69B0000}"/>
    <cellStyle name="Standard 5 7 3 3 2" xfId="35234" xr:uid="{00000000-0005-0000-0000-0000B79B0000}"/>
    <cellStyle name="Standard 5 7 3 4" xfId="24412" xr:uid="{00000000-0005-0000-0000-0000B89B0000}"/>
    <cellStyle name="Standard 5 7 4" xfId="19945" xr:uid="{00000000-0005-0000-0000-0000B99B0000}"/>
    <cellStyle name="Standard 5 7 4 2" xfId="19946" xr:uid="{00000000-0005-0000-0000-0000BA9B0000}"/>
    <cellStyle name="Standard 5 7 4 2 2" xfId="19947" xr:uid="{00000000-0005-0000-0000-0000BB9B0000}"/>
    <cellStyle name="Standard 5 7 4 2 2 2" xfId="41308" xr:uid="{00000000-0005-0000-0000-0000BC9B0000}"/>
    <cellStyle name="Standard 5 7 4 2 3" xfId="30487" xr:uid="{00000000-0005-0000-0000-0000BD9B0000}"/>
    <cellStyle name="Standard 5 7 4 3" xfId="19948" xr:uid="{00000000-0005-0000-0000-0000BE9B0000}"/>
    <cellStyle name="Standard 5 7 4 3 2" xfId="35908" xr:uid="{00000000-0005-0000-0000-0000BF9B0000}"/>
    <cellStyle name="Standard 5 7 4 4" xfId="25086" xr:uid="{00000000-0005-0000-0000-0000C09B0000}"/>
    <cellStyle name="Standard 5 7 5" xfId="19949" xr:uid="{00000000-0005-0000-0000-0000C19B0000}"/>
    <cellStyle name="Standard 5 7 5 2" xfId="19950" xr:uid="{00000000-0005-0000-0000-0000C29B0000}"/>
    <cellStyle name="Standard 5 7 5 2 2" xfId="19951" xr:uid="{00000000-0005-0000-0000-0000C39B0000}"/>
    <cellStyle name="Standard 5 7 5 2 2 2" xfId="41982" xr:uid="{00000000-0005-0000-0000-0000C49B0000}"/>
    <cellStyle name="Standard 5 7 5 2 3" xfId="31161" xr:uid="{00000000-0005-0000-0000-0000C59B0000}"/>
    <cellStyle name="Standard 5 7 5 3" xfId="19952" xr:uid="{00000000-0005-0000-0000-0000C69B0000}"/>
    <cellStyle name="Standard 5 7 5 3 2" xfId="36582" xr:uid="{00000000-0005-0000-0000-0000C79B0000}"/>
    <cellStyle name="Standard 5 7 5 4" xfId="25760" xr:uid="{00000000-0005-0000-0000-0000C89B0000}"/>
    <cellStyle name="Standard 5 7 6" xfId="19953" xr:uid="{00000000-0005-0000-0000-0000C99B0000}"/>
    <cellStyle name="Standard 5 7 6 2" xfId="19954" xr:uid="{00000000-0005-0000-0000-0000CA9B0000}"/>
    <cellStyle name="Standard 5 7 6 2 2" xfId="19955" xr:uid="{00000000-0005-0000-0000-0000CB9B0000}"/>
    <cellStyle name="Standard 5 7 6 2 2 2" xfId="42656" xr:uid="{00000000-0005-0000-0000-0000CC9B0000}"/>
    <cellStyle name="Standard 5 7 6 2 3" xfId="31835" xr:uid="{00000000-0005-0000-0000-0000CD9B0000}"/>
    <cellStyle name="Standard 5 7 6 3" xfId="19956" xr:uid="{00000000-0005-0000-0000-0000CE9B0000}"/>
    <cellStyle name="Standard 5 7 6 3 2" xfId="37256" xr:uid="{00000000-0005-0000-0000-0000CF9B0000}"/>
    <cellStyle name="Standard 5 7 6 4" xfId="26434" xr:uid="{00000000-0005-0000-0000-0000D09B0000}"/>
    <cellStyle name="Standard 5 7 7" xfId="19957" xr:uid="{00000000-0005-0000-0000-0000D19B0000}"/>
    <cellStyle name="Standard 5 7 7 2" xfId="19958" xr:uid="{00000000-0005-0000-0000-0000D29B0000}"/>
    <cellStyle name="Standard 5 7 7 2 2" xfId="19959" xr:uid="{00000000-0005-0000-0000-0000D39B0000}"/>
    <cellStyle name="Standard 5 7 7 2 2 2" xfId="43349" xr:uid="{00000000-0005-0000-0000-0000D49B0000}"/>
    <cellStyle name="Standard 5 7 7 2 3" xfId="32528" xr:uid="{00000000-0005-0000-0000-0000D59B0000}"/>
    <cellStyle name="Standard 5 7 7 3" xfId="19960" xr:uid="{00000000-0005-0000-0000-0000D69B0000}"/>
    <cellStyle name="Standard 5 7 7 3 2" xfId="37948" xr:uid="{00000000-0005-0000-0000-0000D79B0000}"/>
    <cellStyle name="Standard 5 7 7 4" xfId="27127" xr:uid="{00000000-0005-0000-0000-0000D89B0000}"/>
    <cellStyle name="Standard 5 7 8" xfId="19961" xr:uid="{00000000-0005-0000-0000-0000D99B0000}"/>
    <cellStyle name="Standard 5 7 8 2" xfId="19962" xr:uid="{00000000-0005-0000-0000-0000DA9B0000}"/>
    <cellStyle name="Standard 5 7 8 2 2" xfId="38624" xr:uid="{00000000-0005-0000-0000-0000DB9B0000}"/>
    <cellStyle name="Standard 5 7 8 3" xfId="27803" xr:uid="{00000000-0005-0000-0000-0000DC9B0000}"/>
    <cellStyle name="Standard 5 7 9" xfId="19963" xr:uid="{00000000-0005-0000-0000-0000DD9B0000}"/>
    <cellStyle name="Standard 5 7 9 2" xfId="33224" xr:uid="{00000000-0005-0000-0000-0000DE9B0000}"/>
    <cellStyle name="Standard 5 8" xfId="19964" xr:uid="{00000000-0005-0000-0000-0000DF9B0000}"/>
    <cellStyle name="Standard 5 8 2" xfId="19965" xr:uid="{00000000-0005-0000-0000-0000E09B0000}"/>
    <cellStyle name="Standard 5 8 2 2" xfId="19966" xr:uid="{00000000-0005-0000-0000-0000E19B0000}"/>
    <cellStyle name="Standard 5 8 2 2 2" xfId="38655" xr:uid="{00000000-0005-0000-0000-0000E29B0000}"/>
    <cellStyle name="Standard 5 8 2 3" xfId="27834" xr:uid="{00000000-0005-0000-0000-0000E39B0000}"/>
    <cellStyle name="Standard 5 8 3" xfId="19967" xr:uid="{00000000-0005-0000-0000-0000E49B0000}"/>
    <cellStyle name="Standard 5 8 3 2" xfId="33255" xr:uid="{00000000-0005-0000-0000-0000E59B0000}"/>
    <cellStyle name="Standard 5 8 4" xfId="22433" xr:uid="{00000000-0005-0000-0000-0000E69B0000}"/>
    <cellStyle name="Standard 5 9" xfId="19968" xr:uid="{00000000-0005-0000-0000-0000E79B0000}"/>
    <cellStyle name="Standard 5 9 2" xfId="19969" xr:uid="{00000000-0005-0000-0000-0000E89B0000}"/>
    <cellStyle name="Standard 5 9 2 2" xfId="19970" xr:uid="{00000000-0005-0000-0000-0000E99B0000}"/>
    <cellStyle name="Standard 5 9 2 2 2" xfId="39313" xr:uid="{00000000-0005-0000-0000-0000EA9B0000}"/>
    <cellStyle name="Standard 5 9 2 3" xfId="28492" xr:uid="{00000000-0005-0000-0000-0000EB9B0000}"/>
    <cellStyle name="Standard 5 9 3" xfId="19971" xr:uid="{00000000-0005-0000-0000-0000EC9B0000}"/>
    <cellStyle name="Standard 5 9 3 2" xfId="33913" xr:uid="{00000000-0005-0000-0000-0000ED9B0000}"/>
    <cellStyle name="Standard 5 9 4" xfId="23091" xr:uid="{00000000-0005-0000-0000-0000EE9B0000}"/>
    <cellStyle name="Standard 6" xfId="19972" xr:uid="{00000000-0005-0000-0000-0000EF9B0000}"/>
    <cellStyle name="Standard 6 10" xfId="19973" xr:uid="{00000000-0005-0000-0000-0000F09B0000}"/>
    <cellStyle name="Standard 6 10 2" xfId="19974" xr:uid="{00000000-0005-0000-0000-0000F19B0000}"/>
    <cellStyle name="Standard 6 10 2 2" xfId="19975" xr:uid="{00000000-0005-0000-0000-0000F29B0000}"/>
    <cellStyle name="Standard 6 10 2 2 2" xfId="39976" xr:uid="{00000000-0005-0000-0000-0000F39B0000}"/>
    <cellStyle name="Standard 6 10 2 3" xfId="29155" xr:uid="{00000000-0005-0000-0000-0000F49B0000}"/>
    <cellStyle name="Standard 6 10 3" xfId="19976" xr:uid="{00000000-0005-0000-0000-0000F59B0000}"/>
    <cellStyle name="Standard 6 10 3 2" xfId="34576" xr:uid="{00000000-0005-0000-0000-0000F69B0000}"/>
    <cellStyle name="Standard 6 10 4" xfId="23754" xr:uid="{00000000-0005-0000-0000-0000F79B0000}"/>
    <cellStyle name="Standard 6 11" xfId="19977" xr:uid="{00000000-0005-0000-0000-0000F89B0000}"/>
    <cellStyle name="Standard 6 11 2" xfId="19978" xr:uid="{00000000-0005-0000-0000-0000F99B0000}"/>
    <cellStyle name="Standard 6 11 2 2" xfId="19979" xr:uid="{00000000-0005-0000-0000-0000FA9B0000}"/>
    <cellStyle name="Standard 6 11 2 2 2" xfId="40662" xr:uid="{00000000-0005-0000-0000-0000FB9B0000}"/>
    <cellStyle name="Standard 6 11 2 3" xfId="29841" xr:uid="{00000000-0005-0000-0000-0000FC9B0000}"/>
    <cellStyle name="Standard 6 11 3" xfId="19980" xr:uid="{00000000-0005-0000-0000-0000FD9B0000}"/>
    <cellStyle name="Standard 6 11 3 2" xfId="35262" xr:uid="{00000000-0005-0000-0000-0000FE9B0000}"/>
    <cellStyle name="Standard 6 11 4" xfId="24440" xr:uid="{00000000-0005-0000-0000-0000FF9B0000}"/>
    <cellStyle name="Standard 6 12" xfId="19981" xr:uid="{00000000-0005-0000-0000-0000009C0000}"/>
    <cellStyle name="Standard 6 12 2" xfId="19982" xr:uid="{00000000-0005-0000-0000-0000019C0000}"/>
    <cellStyle name="Standard 6 12 2 2" xfId="19983" xr:uid="{00000000-0005-0000-0000-0000029C0000}"/>
    <cellStyle name="Standard 6 12 2 2 2" xfId="41336" xr:uid="{00000000-0005-0000-0000-0000039C0000}"/>
    <cellStyle name="Standard 6 12 2 3" xfId="30515" xr:uid="{00000000-0005-0000-0000-0000049C0000}"/>
    <cellStyle name="Standard 6 12 3" xfId="19984" xr:uid="{00000000-0005-0000-0000-0000059C0000}"/>
    <cellStyle name="Standard 6 12 3 2" xfId="35936" xr:uid="{00000000-0005-0000-0000-0000069C0000}"/>
    <cellStyle name="Standard 6 12 4" xfId="25114" xr:uid="{00000000-0005-0000-0000-0000079C0000}"/>
    <cellStyle name="Standard 6 13" xfId="19985" xr:uid="{00000000-0005-0000-0000-0000089C0000}"/>
    <cellStyle name="Standard 6 13 2" xfId="19986" xr:uid="{00000000-0005-0000-0000-0000099C0000}"/>
    <cellStyle name="Standard 6 13 2 2" xfId="19987" xr:uid="{00000000-0005-0000-0000-00000A9C0000}"/>
    <cellStyle name="Standard 6 13 2 2 2" xfId="42010" xr:uid="{00000000-0005-0000-0000-00000B9C0000}"/>
    <cellStyle name="Standard 6 13 2 3" xfId="31189" xr:uid="{00000000-0005-0000-0000-00000C9C0000}"/>
    <cellStyle name="Standard 6 13 3" xfId="19988" xr:uid="{00000000-0005-0000-0000-00000D9C0000}"/>
    <cellStyle name="Standard 6 13 3 2" xfId="36610" xr:uid="{00000000-0005-0000-0000-00000E9C0000}"/>
    <cellStyle name="Standard 6 13 4" xfId="25788" xr:uid="{00000000-0005-0000-0000-00000F9C0000}"/>
    <cellStyle name="Standard 6 14" xfId="19989" xr:uid="{00000000-0005-0000-0000-0000109C0000}"/>
    <cellStyle name="Standard 6 14 2" xfId="19990" xr:uid="{00000000-0005-0000-0000-0000119C0000}"/>
    <cellStyle name="Standard 6 14 2 2" xfId="19991" xr:uid="{00000000-0005-0000-0000-0000129C0000}"/>
    <cellStyle name="Standard 6 14 2 2 2" xfId="42674" xr:uid="{00000000-0005-0000-0000-0000139C0000}"/>
    <cellStyle name="Standard 6 14 2 3" xfId="31853" xr:uid="{00000000-0005-0000-0000-0000149C0000}"/>
    <cellStyle name="Standard 6 14 3" xfId="19992" xr:uid="{00000000-0005-0000-0000-0000159C0000}"/>
    <cellStyle name="Standard 6 14 3 2" xfId="37274" xr:uid="{00000000-0005-0000-0000-0000169C0000}"/>
    <cellStyle name="Standard 6 14 4" xfId="26452" xr:uid="{00000000-0005-0000-0000-0000179C0000}"/>
    <cellStyle name="Standard 6 15" xfId="19993" xr:uid="{00000000-0005-0000-0000-0000189C0000}"/>
    <cellStyle name="Standard 6 15 2" xfId="19994" xr:uid="{00000000-0005-0000-0000-0000199C0000}"/>
    <cellStyle name="Standard 6 15 2 2" xfId="19995" xr:uid="{00000000-0005-0000-0000-00001A9C0000}"/>
    <cellStyle name="Standard 6 15 2 2 2" xfId="42703" xr:uid="{00000000-0005-0000-0000-00001B9C0000}"/>
    <cellStyle name="Standard 6 15 2 3" xfId="31882" xr:uid="{00000000-0005-0000-0000-00001C9C0000}"/>
    <cellStyle name="Standard 6 15 3" xfId="19996" xr:uid="{00000000-0005-0000-0000-00001D9C0000}"/>
    <cellStyle name="Standard 6 15 3 2" xfId="37302" xr:uid="{00000000-0005-0000-0000-00001E9C0000}"/>
    <cellStyle name="Standard 6 15 4" xfId="26481" xr:uid="{00000000-0005-0000-0000-00001F9C0000}"/>
    <cellStyle name="Standard 6 16" xfId="19997" xr:uid="{00000000-0005-0000-0000-0000209C0000}"/>
    <cellStyle name="Standard 6 16 2" xfId="19998" xr:uid="{00000000-0005-0000-0000-0000219C0000}"/>
    <cellStyle name="Standard 6 16 2 2" xfId="37978" xr:uid="{00000000-0005-0000-0000-0000229C0000}"/>
    <cellStyle name="Standard 6 16 3" xfId="27157" xr:uid="{00000000-0005-0000-0000-0000239C0000}"/>
    <cellStyle name="Standard 6 17" xfId="19999" xr:uid="{00000000-0005-0000-0000-0000249C0000}"/>
    <cellStyle name="Standard 6 17 2" xfId="32578" xr:uid="{00000000-0005-0000-0000-0000259C0000}"/>
    <cellStyle name="Standard 6 18" xfId="21756" xr:uid="{00000000-0005-0000-0000-0000269C0000}"/>
    <cellStyle name="Standard 6 19" xfId="43389" xr:uid="{00000000-0005-0000-0000-0000279C0000}"/>
    <cellStyle name="Standard 6 2" xfId="20000" xr:uid="{00000000-0005-0000-0000-0000289C0000}"/>
    <cellStyle name="Standard 6 2 10" xfId="20001" xr:uid="{00000000-0005-0000-0000-0000299C0000}"/>
    <cellStyle name="Standard 6 2 10 2" xfId="20002" xr:uid="{00000000-0005-0000-0000-00002A9C0000}"/>
    <cellStyle name="Standard 6 2 10 2 2" xfId="20003" xr:uid="{00000000-0005-0000-0000-00002B9C0000}"/>
    <cellStyle name="Standard 6 2 10 2 2 2" xfId="41369" xr:uid="{00000000-0005-0000-0000-00002C9C0000}"/>
    <cellStyle name="Standard 6 2 10 2 3" xfId="30548" xr:uid="{00000000-0005-0000-0000-00002D9C0000}"/>
    <cellStyle name="Standard 6 2 10 3" xfId="20004" xr:uid="{00000000-0005-0000-0000-00002E9C0000}"/>
    <cellStyle name="Standard 6 2 10 3 2" xfId="35969" xr:uid="{00000000-0005-0000-0000-00002F9C0000}"/>
    <cellStyle name="Standard 6 2 10 4" xfId="25147" xr:uid="{00000000-0005-0000-0000-0000309C0000}"/>
    <cellStyle name="Standard 6 2 11" xfId="20005" xr:uid="{00000000-0005-0000-0000-0000319C0000}"/>
    <cellStyle name="Standard 6 2 11 2" xfId="20006" xr:uid="{00000000-0005-0000-0000-0000329C0000}"/>
    <cellStyle name="Standard 6 2 11 2 2" xfId="20007" xr:uid="{00000000-0005-0000-0000-0000339C0000}"/>
    <cellStyle name="Standard 6 2 11 2 2 2" xfId="42043" xr:uid="{00000000-0005-0000-0000-0000349C0000}"/>
    <cellStyle name="Standard 6 2 11 2 3" xfId="31222" xr:uid="{00000000-0005-0000-0000-0000359C0000}"/>
    <cellStyle name="Standard 6 2 11 3" xfId="20008" xr:uid="{00000000-0005-0000-0000-0000369C0000}"/>
    <cellStyle name="Standard 6 2 11 3 2" xfId="36643" xr:uid="{00000000-0005-0000-0000-0000379C0000}"/>
    <cellStyle name="Standard 6 2 11 4" xfId="25821" xr:uid="{00000000-0005-0000-0000-0000389C0000}"/>
    <cellStyle name="Standard 6 2 12" xfId="20009" xr:uid="{00000000-0005-0000-0000-0000399C0000}"/>
    <cellStyle name="Standard 6 2 12 2" xfId="20010" xr:uid="{00000000-0005-0000-0000-00003A9C0000}"/>
    <cellStyle name="Standard 6 2 12 2 2" xfId="20011" xr:uid="{00000000-0005-0000-0000-00003B9C0000}"/>
    <cellStyle name="Standard 6 2 12 2 2 2" xfId="42736" xr:uid="{00000000-0005-0000-0000-00003C9C0000}"/>
    <cellStyle name="Standard 6 2 12 2 3" xfId="31915" xr:uid="{00000000-0005-0000-0000-00003D9C0000}"/>
    <cellStyle name="Standard 6 2 12 3" xfId="20012" xr:uid="{00000000-0005-0000-0000-00003E9C0000}"/>
    <cellStyle name="Standard 6 2 12 3 2" xfId="37335" xr:uid="{00000000-0005-0000-0000-00003F9C0000}"/>
    <cellStyle name="Standard 6 2 12 4" xfId="26514" xr:uid="{00000000-0005-0000-0000-0000409C0000}"/>
    <cellStyle name="Standard 6 2 13" xfId="20013" xr:uid="{00000000-0005-0000-0000-0000419C0000}"/>
    <cellStyle name="Standard 6 2 13 2" xfId="20014" xr:uid="{00000000-0005-0000-0000-0000429C0000}"/>
    <cellStyle name="Standard 6 2 13 2 2" xfId="38011" xr:uid="{00000000-0005-0000-0000-0000439C0000}"/>
    <cellStyle name="Standard 6 2 13 3" xfId="27190" xr:uid="{00000000-0005-0000-0000-0000449C0000}"/>
    <cellStyle name="Standard 6 2 14" xfId="20015" xr:uid="{00000000-0005-0000-0000-0000459C0000}"/>
    <cellStyle name="Standard 6 2 14 2" xfId="32611" xr:uid="{00000000-0005-0000-0000-0000469C0000}"/>
    <cellStyle name="Standard 6 2 15" xfId="21789" xr:uid="{00000000-0005-0000-0000-0000479C0000}"/>
    <cellStyle name="Standard 6 2 2" xfId="20016" xr:uid="{00000000-0005-0000-0000-0000489C0000}"/>
    <cellStyle name="Standard 6 2 2 10" xfId="20017" xr:uid="{00000000-0005-0000-0000-0000499C0000}"/>
    <cellStyle name="Standard 6 2 2 10 2" xfId="20018" xr:uid="{00000000-0005-0000-0000-00004A9C0000}"/>
    <cellStyle name="Standard 6 2 2 10 2 2" xfId="20019" xr:uid="{00000000-0005-0000-0000-00004B9C0000}"/>
    <cellStyle name="Standard 6 2 2 10 2 2 2" xfId="42108" xr:uid="{00000000-0005-0000-0000-00004C9C0000}"/>
    <cellStyle name="Standard 6 2 2 10 2 3" xfId="31287" xr:uid="{00000000-0005-0000-0000-00004D9C0000}"/>
    <cellStyle name="Standard 6 2 2 10 3" xfId="20020" xr:uid="{00000000-0005-0000-0000-00004E9C0000}"/>
    <cellStyle name="Standard 6 2 2 10 3 2" xfId="36708" xr:uid="{00000000-0005-0000-0000-00004F9C0000}"/>
    <cellStyle name="Standard 6 2 2 10 4" xfId="25886" xr:uid="{00000000-0005-0000-0000-0000509C0000}"/>
    <cellStyle name="Standard 6 2 2 11" xfId="20021" xr:uid="{00000000-0005-0000-0000-0000519C0000}"/>
    <cellStyle name="Standard 6 2 2 11 2" xfId="20022" xr:uid="{00000000-0005-0000-0000-0000529C0000}"/>
    <cellStyle name="Standard 6 2 2 11 2 2" xfId="20023" xr:uid="{00000000-0005-0000-0000-0000539C0000}"/>
    <cellStyle name="Standard 6 2 2 11 2 2 2" xfId="42801" xr:uid="{00000000-0005-0000-0000-0000549C0000}"/>
    <cellStyle name="Standard 6 2 2 11 2 3" xfId="31980" xr:uid="{00000000-0005-0000-0000-0000559C0000}"/>
    <cellStyle name="Standard 6 2 2 11 3" xfId="20024" xr:uid="{00000000-0005-0000-0000-0000569C0000}"/>
    <cellStyle name="Standard 6 2 2 11 3 2" xfId="37400" xr:uid="{00000000-0005-0000-0000-0000579C0000}"/>
    <cellStyle name="Standard 6 2 2 11 4" xfId="26579" xr:uid="{00000000-0005-0000-0000-0000589C0000}"/>
    <cellStyle name="Standard 6 2 2 12" xfId="20025" xr:uid="{00000000-0005-0000-0000-0000599C0000}"/>
    <cellStyle name="Standard 6 2 2 12 2" xfId="20026" xr:uid="{00000000-0005-0000-0000-00005A9C0000}"/>
    <cellStyle name="Standard 6 2 2 12 2 2" xfId="38076" xr:uid="{00000000-0005-0000-0000-00005B9C0000}"/>
    <cellStyle name="Standard 6 2 2 12 3" xfId="27255" xr:uid="{00000000-0005-0000-0000-00005C9C0000}"/>
    <cellStyle name="Standard 6 2 2 13" xfId="20027" xr:uid="{00000000-0005-0000-0000-00005D9C0000}"/>
    <cellStyle name="Standard 6 2 2 13 2" xfId="32676" xr:uid="{00000000-0005-0000-0000-00005E9C0000}"/>
    <cellStyle name="Standard 6 2 2 14" xfId="21854" xr:uid="{00000000-0005-0000-0000-00005F9C0000}"/>
    <cellStyle name="Standard 6 2 2 2" xfId="20028" xr:uid="{00000000-0005-0000-0000-0000609C0000}"/>
    <cellStyle name="Standard 6 2 2 2 10" xfId="20029" xr:uid="{00000000-0005-0000-0000-0000619C0000}"/>
    <cellStyle name="Standard 6 2 2 2 10 2" xfId="20030" xr:uid="{00000000-0005-0000-0000-0000629C0000}"/>
    <cellStyle name="Standard 6 2 2 2 10 2 2" xfId="38208" xr:uid="{00000000-0005-0000-0000-0000639C0000}"/>
    <cellStyle name="Standard 6 2 2 2 10 3" xfId="27387" xr:uid="{00000000-0005-0000-0000-0000649C0000}"/>
    <cellStyle name="Standard 6 2 2 2 11" xfId="20031" xr:uid="{00000000-0005-0000-0000-0000659C0000}"/>
    <cellStyle name="Standard 6 2 2 2 11 2" xfId="32808" xr:uid="{00000000-0005-0000-0000-0000669C0000}"/>
    <cellStyle name="Standard 6 2 2 2 12" xfId="21986" xr:uid="{00000000-0005-0000-0000-0000679C0000}"/>
    <cellStyle name="Standard 6 2 2 2 2" xfId="20032" xr:uid="{00000000-0005-0000-0000-0000689C0000}"/>
    <cellStyle name="Standard 6 2 2 2 2 10" xfId="20033" xr:uid="{00000000-0005-0000-0000-0000699C0000}"/>
    <cellStyle name="Standard 6 2 2 2 2 10 2" xfId="33203" xr:uid="{00000000-0005-0000-0000-00006A9C0000}"/>
    <cellStyle name="Standard 6 2 2 2 2 11" xfId="22381" xr:uid="{00000000-0005-0000-0000-00006B9C0000}"/>
    <cellStyle name="Standard 6 2 2 2 2 2" xfId="20034" xr:uid="{00000000-0005-0000-0000-00006C9C0000}"/>
    <cellStyle name="Standard 6 2 2 2 2 2 2" xfId="20035" xr:uid="{00000000-0005-0000-0000-00006D9C0000}"/>
    <cellStyle name="Standard 6 2 2 2 2 2 2 2" xfId="20036" xr:uid="{00000000-0005-0000-0000-00006E9C0000}"/>
    <cellStyle name="Standard 6 2 2 2 2 2 2 2 2" xfId="39281" xr:uid="{00000000-0005-0000-0000-00006F9C0000}"/>
    <cellStyle name="Standard 6 2 2 2 2 2 2 3" xfId="28460" xr:uid="{00000000-0005-0000-0000-0000709C0000}"/>
    <cellStyle name="Standard 6 2 2 2 2 2 3" xfId="20037" xr:uid="{00000000-0005-0000-0000-0000719C0000}"/>
    <cellStyle name="Standard 6 2 2 2 2 2 3 2" xfId="33881" xr:uid="{00000000-0005-0000-0000-0000729C0000}"/>
    <cellStyle name="Standard 6 2 2 2 2 2 4" xfId="23059" xr:uid="{00000000-0005-0000-0000-0000739C0000}"/>
    <cellStyle name="Standard 6 2 2 2 2 3" xfId="20038" xr:uid="{00000000-0005-0000-0000-0000749C0000}"/>
    <cellStyle name="Standard 6 2 2 2 2 3 2" xfId="20039" xr:uid="{00000000-0005-0000-0000-0000759C0000}"/>
    <cellStyle name="Standard 6 2 2 2 2 3 2 2" xfId="20040" xr:uid="{00000000-0005-0000-0000-0000769C0000}"/>
    <cellStyle name="Standard 6 2 2 2 2 3 2 2 2" xfId="39939" xr:uid="{00000000-0005-0000-0000-0000779C0000}"/>
    <cellStyle name="Standard 6 2 2 2 2 3 2 3" xfId="29118" xr:uid="{00000000-0005-0000-0000-0000789C0000}"/>
    <cellStyle name="Standard 6 2 2 2 2 3 3" xfId="20041" xr:uid="{00000000-0005-0000-0000-0000799C0000}"/>
    <cellStyle name="Standard 6 2 2 2 2 3 3 2" xfId="34539" xr:uid="{00000000-0005-0000-0000-00007A9C0000}"/>
    <cellStyle name="Standard 6 2 2 2 2 3 4" xfId="23717" xr:uid="{00000000-0005-0000-0000-00007B9C0000}"/>
    <cellStyle name="Standard 6 2 2 2 2 4" xfId="20042" xr:uid="{00000000-0005-0000-0000-00007C9C0000}"/>
    <cellStyle name="Standard 6 2 2 2 2 4 2" xfId="20043" xr:uid="{00000000-0005-0000-0000-00007D9C0000}"/>
    <cellStyle name="Standard 6 2 2 2 2 4 2 2" xfId="20044" xr:uid="{00000000-0005-0000-0000-00007E9C0000}"/>
    <cellStyle name="Standard 6 2 2 2 2 4 2 2 2" xfId="40613" xr:uid="{00000000-0005-0000-0000-00007F9C0000}"/>
    <cellStyle name="Standard 6 2 2 2 2 4 2 3" xfId="29792" xr:uid="{00000000-0005-0000-0000-0000809C0000}"/>
    <cellStyle name="Standard 6 2 2 2 2 4 3" xfId="20045" xr:uid="{00000000-0005-0000-0000-0000819C0000}"/>
    <cellStyle name="Standard 6 2 2 2 2 4 3 2" xfId="35213" xr:uid="{00000000-0005-0000-0000-0000829C0000}"/>
    <cellStyle name="Standard 6 2 2 2 2 4 4" xfId="24391" xr:uid="{00000000-0005-0000-0000-0000839C0000}"/>
    <cellStyle name="Standard 6 2 2 2 2 5" xfId="20046" xr:uid="{00000000-0005-0000-0000-0000849C0000}"/>
    <cellStyle name="Standard 6 2 2 2 2 5 2" xfId="20047" xr:uid="{00000000-0005-0000-0000-0000859C0000}"/>
    <cellStyle name="Standard 6 2 2 2 2 5 2 2" xfId="20048" xr:uid="{00000000-0005-0000-0000-0000869C0000}"/>
    <cellStyle name="Standard 6 2 2 2 2 5 2 2 2" xfId="41287" xr:uid="{00000000-0005-0000-0000-0000879C0000}"/>
    <cellStyle name="Standard 6 2 2 2 2 5 2 3" xfId="30466" xr:uid="{00000000-0005-0000-0000-0000889C0000}"/>
    <cellStyle name="Standard 6 2 2 2 2 5 3" xfId="20049" xr:uid="{00000000-0005-0000-0000-0000899C0000}"/>
    <cellStyle name="Standard 6 2 2 2 2 5 3 2" xfId="35887" xr:uid="{00000000-0005-0000-0000-00008A9C0000}"/>
    <cellStyle name="Standard 6 2 2 2 2 5 4" xfId="25065" xr:uid="{00000000-0005-0000-0000-00008B9C0000}"/>
    <cellStyle name="Standard 6 2 2 2 2 6" xfId="20050" xr:uid="{00000000-0005-0000-0000-00008C9C0000}"/>
    <cellStyle name="Standard 6 2 2 2 2 6 2" xfId="20051" xr:uid="{00000000-0005-0000-0000-00008D9C0000}"/>
    <cellStyle name="Standard 6 2 2 2 2 6 2 2" xfId="20052" xr:uid="{00000000-0005-0000-0000-00008E9C0000}"/>
    <cellStyle name="Standard 6 2 2 2 2 6 2 2 2" xfId="41961" xr:uid="{00000000-0005-0000-0000-00008F9C0000}"/>
    <cellStyle name="Standard 6 2 2 2 2 6 2 3" xfId="31140" xr:uid="{00000000-0005-0000-0000-0000909C0000}"/>
    <cellStyle name="Standard 6 2 2 2 2 6 3" xfId="20053" xr:uid="{00000000-0005-0000-0000-0000919C0000}"/>
    <cellStyle name="Standard 6 2 2 2 2 6 3 2" xfId="36561" xr:uid="{00000000-0005-0000-0000-0000929C0000}"/>
    <cellStyle name="Standard 6 2 2 2 2 6 4" xfId="25739" xr:uid="{00000000-0005-0000-0000-0000939C0000}"/>
    <cellStyle name="Standard 6 2 2 2 2 7" xfId="20054" xr:uid="{00000000-0005-0000-0000-0000949C0000}"/>
    <cellStyle name="Standard 6 2 2 2 2 7 2" xfId="20055" xr:uid="{00000000-0005-0000-0000-0000959C0000}"/>
    <cellStyle name="Standard 6 2 2 2 2 7 2 2" xfId="20056" xr:uid="{00000000-0005-0000-0000-0000969C0000}"/>
    <cellStyle name="Standard 6 2 2 2 2 7 2 2 2" xfId="42635" xr:uid="{00000000-0005-0000-0000-0000979C0000}"/>
    <cellStyle name="Standard 6 2 2 2 2 7 2 3" xfId="31814" xr:uid="{00000000-0005-0000-0000-0000989C0000}"/>
    <cellStyle name="Standard 6 2 2 2 2 7 3" xfId="20057" xr:uid="{00000000-0005-0000-0000-0000999C0000}"/>
    <cellStyle name="Standard 6 2 2 2 2 7 3 2" xfId="37235" xr:uid="{00000000-0005-0000-0000-00009A9C0000}"/>
    <cellStyle name="Standard 6 2 2 2 2 7 4" xfId="26413" xr:uid="{00000000-0005-0000-0000-00009B9C0000}"/>
    <cellStyle name="Standard 6 2 2 2 2 8" xfId="20058" xr:uid="{00000000-0005-0000-0000-00009C9C0000}"/>
    <cellStyle name="Standard 6 2 2 2 2 8 2" xfId="20059" xr:uid="{00000000-0005-0000-0000-00009D9C0000}"/>
    <cellStyle name="Standard 6 2 2 2 2 8 2 2" xfId="20060" xr:uid="{00000000-0005-0000-0000-00009E9C0000}"/>
    <cellStyle name="Standard 6 2 2 2 2 8 2 2 2" xfId="43328" xr:uid="{00000000-0005-0000-0000-00009F9C0000}"/>
    <cellStyle name="Standard 6 2 2 2 2 8 2 3" xfId="32507" xr:uid="{00000000-0005-0000-0000-0000A09C0000}"/>
    <cellStyle name="Standard 6 2 2 2 2 8 3" xfId="20061" xr:uid="{00000000-0005-0000-0000-0000A19C0000}"/>
    <cellStyle name="Standard 6 2 2 2 2 8 3 2" xfId="37927" xr:uid="{00000000-0005-0000-0000-0000A29C0000}"/>
    <cellStyle name="Standard 6 2 2 2 2 8 4" xfId="27106" xr:uid="{00000000-0005-0000-0000-0000A39C0000}"/>
    <cellStyle name="Standard 6 2 2 2 2 9" xfId="20062" xr:uid="{00000000-0005-0000-0000-0000A49C0000}"/>
    <cellStyle name="Standard 6 2 2 2 2 9 2" xfId="20063" xr:uid="{00000000-0005-0000-0000-0000A59C0000}"/>
    <cellStyle name="Standard 6 2 2 2 2 9 2 2" xfId="38603" xr:uid="{00000000-0005-0000-0000-0000A69C0000}"/>
    <cellStyle name="Standard 6 2 2 2 2 9 3" xfId="27782" xr:uid="{00000000-0005-0000-0000-0000A79C0000}"/>
    <cellStyle name="Standard 6 2 2 2 3" xfId="20064" xr:uid="{00000000-0005-0000-0000-0000A89C0000}"/>
    <cellStyle name="Standard 6 2 2 2 3 2" xfId="20065" xr:uid="{00000000-0005-0000-0000-0000A99C0000}"/>
    <cellStyle name="Standard 6 2 2 2 3 2 2" xfId="20066" xr:uid="{00000000-0005-0000-0000-0000AA9C0000}"/>
    <cellStyle name="Standard 6 2 2 2 3 2 2 2" xfId="38886" xr:uid="{00000000-0005-0000-0000-0000AB9C0000}"/>
    <cellStyle name="Standard 6 2 2 2 3 2 3" xfId="28065" xr:uid="{00000000-0005-0000-0000-0000AC9C0000}"/>
    <cellStyle name="Standard 6 2 2 2 3 3" xfId="20067" xr:uid="{00000000-0005-0000-0000-0000AD9C0000}"/>
    <cellStyle name="Standard 6 2 2 2 3 3 2" xfId="33486" xr:uid="{00000000-0005-0000-0000-0000AE9C0000}"/>
    <cellStyle name="Standard 6 2 2 2 3 4" xfId="22664" xr:uid="{00000000-0005-0000-0000-0000AF9C0000}"/>
    <cellStyle name="Standard 6 2 2 2 4" xfId="20068" xr:uid="{00000000-0005-0000-0000-0000B09C0000}"/>
    <cellStyle name="Standard 6 2 2 2 4 2" xfId="20069" xr:uid="{00000000-0005-0000-0000-0000B19C0000}"/>
    <cellStyle name="Standard 6 2 2 2 4 2 2" xfId="20070" xr:uid="{00000000-0005-0000-0000-0000B29C0000}"/>
    <cellStyle name="Standard 6 2 2 2 4 2 2 2" xfId="39544" xr:uid="{00000000-0005-0000-0000-0000B39C0000}"/>
    <cellStyle name="Standard 6 2 2 2 4 2 3" xfId="28723" xr:uid="{00000000-0005-0000-0000-0000B49C0000}"/>
    <cellStyle name="Standard 6 2 2 2 4 3" xfId="20071" xr:uid="{00000000-0005-0000-0000-0000B59C0000}"/>
    <cellStyle name="Standard 6 2 2 2 4 3 2" xfId="34144" xr:uid="{00000000-0005-0000-0000-0000B69C0000}"/>
    <cellStyle name="Standard 6 2 2 2 4 4" xfId="23322" xr:uid="{00000000-0005-0000-0000-0000B79C0000}"/>
    <cellStyle name="Standard 6 2 2 2 5" xfId="20072" xr:uid="{00000000-0005-0000-0000-0000B89C0000}"/>
    <cellStyle name="Standard 6 2 2 2 5 2" xfId="20073" xr:uid="{00000000-0005-0000-0000-0000B99C0000}"/>
    <cellStyle name="Standard 6 2 2 2 5 2 2" xfId="20074" xr:uid="{00000000-0005-0000-0000-0000BA9C0000}"/>
    <cellStyle name="Standard 6 2 2 2 5 2 2 2" xfId="40218" xr:uid="{00000000-0005-0000-0000-0000BB9C0000}"/>
    <cellStyle name="Standard 6 2 2 2 5 2 3" xfId="29397" xr:uid="{00000000-0005-0000-0000-0000BC9C0000}"/>
    <cellStyle name="Standard 6 2 2 2 5 3" xfId="20075" xr:uid="{00000000-0005-0000-0000-0000BD9C0000}"/>
    <cellStyle name="Standard 6 2 2 2 5 3 2" xfId="34818" xr:uid="{00000000-0005-0000-0000-0000BE9C0000}"/>
    <cellStyle name="Standard 6 2 2 2 5 4" xfId="23996" xr:uid="{00000000-0005-0000-0000-0000BF9C0000}"/>
    <cellStyle name="Standard 6 2 2 2 6" xfId="20076" xr:uid="{00000000-0005-0000-0000-0000C09C0000}"/>
    <cellStyle name="Standard 6 2 2 2 6 2" xfId="20077" xr:uid="{00000000-0005-0000-0000-0000C19C0000}"/>
    <cellStyle name="Standard 6 2 2 2 6 2 2" xfId="20078" xr:uid="{00000000-0005-0000-0000-0000C29C0000}"/>
    <cellStyle name="Standard 6 2 2 2 6 2 2 2" xfId="40892" xr:uid="{00000000-0005-0000-0000-0000C39C0000}"/>
    <cellStyle name="Standard 6 2 2 2 6 2 3" xfId="30071" xr:uid="{00000000-0005-0000-0000-0000C49C0000}"/>
    <cellStyle name="Standard 6 2 2 2 6 3" xfId="20079" xr:uid="{00000000-0005-0000-0000-0000C59C0000}"/>
    <cellStyle name="Standard 6 2 2 2 6 3 2" xfId="35492" xr:uid="{00000000-0005-0000-0000-0000C69C0000}"/>
    <cellStyle name="Standard 6 2 2 2 6 4" xfId="24670" xr:uid="{00000000-0005-0000-0000-0000C79C0000}"/>
    <cellStyle name="Standard 6 2 2 2 7" xfId="20080" xr:uid="{00000000-0005-0000-0000-0000C89C0000}"/>
    <cellStyle name="Standard 6 2 2 2 7 2" xfId="20081" xr:uid="{00000000-0005-0000-0000-0000C99C0000}"/>
    <cellStyle name="Standard 6 2 2 2 7 2 2" xfId="20082" xr:uid="{00000000-0005-0000-0000-0000CA9C0000}"/>
    <cellStyle name="Standard 6 2 2 2 7 2 2 2" xfId="41566" xr:uid="{00000000-0005-0000-0000-0000CB9C0000}"/>
    <cellStyle name="Standard 6 2 2 2 7 2 3" xfId="30745" xr:uid="{00000000-0005-0000-0000-0000CC9C0000}"/>
    <cellStyle name="Standard 6 2 2 2 7 3" xfId="20083" xr:uid="{00000000-0005-0000-0000-0000CD9C0000}"/>
    <cellStyle name="Standard 6 2 2 2 7 3 2" xfId="36166" xr:uid="{00000000-0005-0000-0000-0000CE9C0000}"/>
    <cellStyle name="Standard 6 2 2 2 7 4" xfId="25344" xr:uid="{00000000-0005-0000-0000-0000CF9C0000}"/>
    <cellStyle name="Standard 6 2 2 2 8" xfId="20084" xr:uid="{00000000-0005-0000-0000-0000D09C0000}"/>
    <cellStyle name="Standard 6 2 2 2 8 2" xfId="20085" xr:uid="{00000000-0005-0000-0000-0000D19C0000}"/>
    <cellStyle name="Standard 6 2 2 2 8 2 2" xfId="20086" xr:uid="{00000000-0005-0000-0000-0000D29C0000}"/>
    <cellStyle name="Standard 6 2 2 2 8 2 2 2" xfId="42240" xr:uid="{00000000-0005-0000-0000-0000D39C0000}"/>
    <cellStyle name="Standard 6 2 2 2 8 2 3" xfId="31419" xr:uid="{00000000-0005-0000-0000-0000D49C0000}"/>
    <cellStyle name="Standard 6 2 2 2 8 3" xfId="20087" xr:uid="{00000000-0005-0000-0000-0000D59C0000}"/>
    <cellStyle name="Standard 6 2 2 2 8 3 2" xfId="36840" xr:uid="{00000000-0005-0000-0000-0000D69C0000}"/>
    <cellStyle name="Standard 6 2 2 2 8 4" xfId="26018" xr:uid="{00000000-0005-0000-0000-0000D79C0000}"/>
    <cellStyle name="Standard 6 2 2 2 9" xfId="20088" xr:uid="{00000000-0005-0000-0000-0000D89C0000}"/>
    <cellStyle name="Standard 6 2 2 2 9 2" xfId="20089" xr:uid="{00000000-0005-0000-0000-0000D99C0000}"/>
    <cellStyle name="Standard 6 2 2 2 9 2 2" xfId="20090" xr:uid="{00000000-0005-0000-0000-0000DA9C0000}"/>
    <cellStyle name="Standard 6 2 2 2 9 2 2 2" xfId="42933" xr:uid="{00000000-0005-0000-0000-0000DB9C0000}"/>
    <cellStyle name="Standard 6 2 2 2 9 2 3" xfId="32112" xr:uid="{00000000-0005-0000-0000-0000DC9C0000}"/>
    <cellStyle name="Standard 6 2 2 2 9 3" xfId="20091" xr:uid="{00000000-0005-0000-0000-0000DD9C0000}"/>
    <cellStyle name="Standard 6 2 2 2 9 3 2" xfId="37532" xr:uid="{00000000-0005-0000-0000-0000DE9C0000}"/>
    <cellStyle name="Standard 6 2 2 2 9 4" xfId="26711" xr:uid="{00000000-0005-0000-0000-0000DF9C0000}"/>
    <cellStyle name="Standard 6 2 2 3" xfId="20092" xr:uid="{00000000-0005-0000-0000-0000E09C0000}"/>
    <cellStyle name="Standard 6 2 2 3 10" xfId="20093" xr:uid="{00000000-0005-0000-0000-0000E19C0000}"/>
    <cellStyle name="Standard 6 2 2 3 10 2" xfId="32940" xr:uid="{00000000-0005-0000-0000-0000E29C0000}"/>
    <cellStyle name="Standard 6 2 2 3 11" xfId="22118" xr:uid="{00000000-0005-0000-0000-0000E39C0000}"/>
    <cellStyle name="Standard 6 2 2 3 2" xfId="20094" xr:uid="{00000000-0005-0000-0000-0000E49C0000}"/>
    <cellStyle name="Standard 6 2 2 3 2 2" xfId="20095" xr:uid="{00000000-0005-0000-0000-0000E59C0000}"/>
    <cellStyle name="Standard 6 2 2 3 2 2 2" xfId="20096" xr:uid="{00000000-0005-0000-0000-0000E69C0000}"/>
    <cellStyle name="Standard 6 2 2 3 2 2 2 2" xfId="39018" xr:uid="{00000000-0005-0000-0000-0000E79C0000}"/>
    <cellStyle name="Standard 6 2 2 3 2 2 3" xfId="28197" xr:uid="{00000000-0005-0000-0000-0000E89C0000}"/>
    <cellStyle name="Standard 6 2 2 3 2 3" xfId="20097" xr:uid="{00000000-0005-0000-0000-0000E99C0000}"/>
    <cellStyle name="Standard 6 2 2 3 2 3 2" xfId="33618" xr:uid="{00000000-0005-0000-0000-0000EA9C0000}"/>
    <cellStyle name="Standard 6 2 2 3 2 4" xfId="22796" xr:uid="{00000000-0005-0000-0000-0000EB9C0000}"/>
    <cellStyle name="Standard 6 2 2 3 3" xfId="20098" xr:uid="{00000000-0005-0000-0000-0000EC9C0000}"/>
    <cellStyle name="Standard 6 2 2 3 3 2" xfId="20099" xr:uid="{00000000-0005-0000-0000-0000ED9C0000}"/>
    <cellStyle name="Standard 6 2 2 3 3 2 2" xfId="20100" xr:uid="{00000000-0005-0000-0000-0000EE9C0000}"/>
    <cellStyle name="Standard 6 2 2 3 3 2 2 2" xfId="39676" xr:uid="{00000000-0005-0000-0000-0000EF9C0000}"/>
    <cellStyle name="Standard 6 2 2 3 3 2 3" xfId="28855" xr:uid="{00000000-0005-0000-0000-0000F09C0000}"/>
    <cellStyle name="Standard 6 2 2 3 3 3" xfId="20101" xr:uid="{00000000-0005-0000-0000-0000F19C0000}"/>
    <cellStyle name="Standard 6 2 2 3 3 3 2" xfId="34276" xr:uid="{00000000-0005-0000-0000-0000F29C0000}"/>
    <cellStyle name="Standard 6 2 2 3 3 4" xfId="23454" xr:uid="{00000000-0005-0000-0000-0000F39C0000}"/>
    <cellStyle name="Standard 6 2 2 3 4" xfId="20102" xr:uid="{00000000-0005-0000-0000-0000F49C0000}"/>
    <cellStyle name="Standard 6 2 2 3 4 2" xfId="20103" xr:uid="{00000000-0005-0000-0000-0000F59C0000}"/>
    <cellStyle name="Standard 6 2 2 3 4 2 2" xfId="20104" xr:uid="{00000000-0005-0000-0000-0000F69C0000}"/>
    <cellStyle name="Standard 6 2 2 3 4 2 2 2" xfId="40350" xr:uid="{00000000-0005-0000-0000-0000F79C0000}"/>
    <cellStyle name="Standard 6 2 2 3 4 2 3" xfId="29529" xr:uid="{00000000-0005-0000-0000-0000F89C0000}"/>
    <cellStyle name="Standard 6 2 2 3 4 3" xfId="20105" xr:uid="{00000000-0005-0000-0000-0000F99C0000}"/>
    <cellStyle name="Standard 6 2 2 3 4 3 2" xfId="34950" xr:uid="{00000000-0005-0000-0000-0000FA9C0000}"/>
    <cellStyle name="Standard 6 2 2 3 4 4" xfId="24128" xr:uid="{00000000-0005-0000-0000-0000FB9C0000}"/>
    <cellStyle name="Standard 6 2 2 3 5" xfId="20106" xr:uid="{00000000-0005-0000-0000-0000FC9C0000}"/>
    <cellStyle name="Standard 6 2 2 3 5 2" xfId="20107" xr:uid="{00000000-0005-0000-0000-0000FD9C0000}"/>
    <cellStyle name="Standard 6 2 2 3 5 2 2" xfId="20108" xr:uid="{00000000-0005-0000-0000-0000FE9C0000}"/>
    <cellStyle name="Standard 6 2 2 3 5 2 2 2" xfId="41024" xr:uid="{00000000-0005-0000-0000-0000FF9C0000}"/>
    <cellStyle name="Standard 6 2 2 3 5 2 3" xfId="30203" xr:uid="{00000000-0005-0000-0000-0000009D0000}"/>
    <cellStyle name="Standard 6 2 2 3 5 3" xfId="20109" xr:uid="{00000000-0005-0000-0000-0000019D0000}"/>
    <cellStyle name="Standard 6 2 2 3 5 3 2" xfId="35624" xr:uid="{00000000-0005-0000-0000-0000029D0000}"/>
    <cellStyle name="Standard 6 2 2 3 5 4" xfId="24802" xr:uid="{00000000-0005-0000-0000-0000039D0000}"/>
    <cellStyle name="Standard 6 2 2 3 6" xfId="20110" xr:uid="{00000000-0005-0000-0000-0000049D0000}"/>
    <cellStyle name="Standard 6 2 2 3 6 2" xfId="20111" xr:uid="{00000000-0005-0000-0000-0000059D0000}"/>
    <cellStyle name="Standard 6 2 2 3 6 2 2" xfId="20112" xr:uid="{00000000-0005-0000-0000-0000069D0000}"/>
    <cellStyle name="Standard 6 2 2 3 6 2 2 2" xfId="41698" xr:uid="{00000000-0005-0000-0000-0000079D0000}"/>
    <cellStyle name="Standard 6 2 2 3 6 2 3" xfId="30877" xr:uid="{00000000-0005-0000-0000-0000089D0000}"/>
    <cellStyle name="Standard 6 2 2 3 6 3" xfId="20113" xr:uid="{00000000-0005-0000-0000-0000099D0000}"/>
    <cellStyle name="Standard 6 2 2 3 6 3 2" xfId="36298" xr:uid="{00000000-0005-0000-0000-00000A9D0000}"/>
    <cellStyle name="Standard 6 2 2 3 6 4" xfId="25476" xr:uid="{00000000-0005-0000-0000-00000B9D0000}"/>
    <cellStyle name="Standard 6 2 2 3 7" xfId="20114" xr:uid="{00000000-0005-0000-0000-00000C9D0000}"/>
    <cellStyle name="Standard 6 2 2 3 7 2" xfId="20115" xr:uid="{00000000-0005-0000-0000-00000D9D0000}"/>
    <cellStyle name="Standard 6 2 2 3 7 2 2" xfId="20116" xr:uid="{00000000-0005-0000-0000-00000E9D0000}"/>
    <cellStyle name="Standard 6 2 2 3 7 2 2 2" xfId="42372" xr:uid="{00000000-0005-0000-0000-00000F9D0000}"/>
    <cellStyle name="Standard 6 2 2 3 7 2 3" xfId="31551" xr:uid="{00000000-0005-0000-0000-0000109D0000}"/>
    <cellStyle name="Standard 6 2 2 3 7 3" xfId="20117" xr:uid="{00000000-0005-0000-0000-0000119D0000}"/>
    <cellStyle name="Standard 6 2 2 3 7 3 2" xfId="36972" xr:uid="{00000000-0005-0000-0000-0000129D0000}"/>
    <cellStyle name="Standard 6 2 2 3 7 4" xfId="26150" xr:uid="{00000000-0005-0000-0000-0000139D0000}"/>
    <cellStyle name="Standard 6 2 2 3 8" xfId="20118" xr:uid="{00000000-0005-0000-0000-0000149D0000}"/>
    <cellStyle name="Standard 6 2 2 3 8 2" xfId="20119" xr:uid="{00000000-0005-0000-0000-0000159D0000}"/>
    <cellStyle name="Standard 6 2 2 3 8 2 2" xfId="20120" xr:uid="{00000000-0005-0000-0000-0000169D0000}"/>
    <cellStyle name="Standard 6 2 2 3 8 2 2 2" xfId="43065" xr:uid="{00000000-0005-0000-0000-0000179D0000}"/>
    <cellStyle name="Standard 6 2 2 3 8 2 3" xfId="32244" xr:uid="{00000000-0005-0000-0000-0000189D0000}"/>
    <cellStyle name="Standard 6 2 2 3 8 3" xfId="20121" xr:uid="{00000000-0005-0000-0000-0000199D0000}"/>
    <cellStyle name="Standard 6 2 2 3 8 3 2" xfId="37664" xr:uid="{00000000-0005-0000-0000-00001A9D0000}"/>
    <cellStyle name="Standard 6 2 2 3 8 4" xfId="26843" xr:uid="{00000000-0005-0000-0000-00001B9D0000}"/>
    <cellStyle name="Standard 6 2 2 3 9" xfId="20122" xr:uid="{00000000-0005-0000-0000-00001C9D0000}"/>
    <cellStyle name="Standard 6 2 2 3 9 2" xfId="20123" xr:uid="{00000000-0005-0000-0000-00001D9D0000}"/>
    <cellStyle name="Standard 6 2 2 3 9 2 2" xfId="38340" xr:uid="{00000000-0005-0000-0000-00001E9D0000}"/>
    <cellStyle name="Standard 6 2 2 3 9 3" xfId="27519" xr:uid="{00000000-0005-0000-0000-00001F9D0000}"/>
    <cellStyle name="Standard 6 2 2 4" xfId="20124" xr:uid="{00000000-0005-0000-0000-0000209D0000}"/>
    <cellStyle name="Standard 6 2 2 4 10" xfId="20125" xr:uid="{00000000-0005-0000-0000-0000219D0000}"/>
    <cellStyle name="Standard 6 2 2 4 10 2" xfId="33071" xr:uid="{00000000-0005-0000-0000-0000229D0000}"/>
    <cellStyle name="Standard 6 2 2 4 11" xfId="22249" xr:uid="{00000000-0005-0000-0000-0000239D0000}"/>
    <cellStyle name="Standard 6 2 2 4 2" xfId="20126" xr:uid="{00000000-0005-0000-0000-0000249D0000}"/>
    <cellStyle name="Standard 6 2 2 4 2 2" xfId="20127" xr:uid="{00000000-0005-0000-0000-0000259D0000}"/>
    <cellStyle name="Standard 6 2 2 4 2 2 2" xfId="20128" xr:uid="{00000000-0005-0000-0000-0000269D0000}"/>
    <cellStyle name="Standard 6 2 2 4 2 2 2 2" xfId="39149" xr:uid="{00000000-0005-0000-0000-0000279D0000}"/>
    <cellStyle name="Standard 6 2 2 4 2 2 3" xfId="28328" xr:uid="{00000000-0005-0000-0000-0000289D0000}"/>
    <cellStyle name="Standard 6 2 2 4 2 3" xfId="20129" xr:uid="{00000000-0005-0000-0000-0000299D0000}"/>
    <cellStyle name="Standard 6 2 2 4 2 3 2" xfId="33749" xr:uid="{00000000-0005-0000-0000-00002A9D0000}"/>
    <cellStyle name="Standard 6 2 2 4 2 4" xfId="22927" xr:uid="{00000000-0005-0000-0000-00002B9D0000}"/>
    <cellStyle name="Standard 6 2 2 4 3" xfId="20130" xr:uid="{00000000-0005-0000-0000-00002C9D0000}"/>
    <cellStyle name="Standard 6 2 2 4 3 2" xfId="20131" xr:uid="{00000000-0005-0000-0000-00002D9D0000}"/>
    <cellStyle name="Standard 6 2 2 4 3 2 2" xfId="20132" xr:uid="{00000000-0005-0000-0000-00002E9D0000}"/>
    <cellStyle name="Standard 6 2 2 4 3 2 2 2" xfId="39807" xr:uid="{00000000-0005-0000-0000-00002F9D0000}"/>
    <cellStyle name="Standard 6 2 2 4 3 2 3" xfId="28986" xr:uid="{00000000-0005-0000-0000-0000309D0000}"/>
    <cellStyle name="Standard 6 2 2 4 3 3" xfId="20133" xr:uid="{00000000-0005-0000-0000-0000319D0000}"/>
    <cellStyle name="Standard 6 2 2 4 3 3 2" xfId="34407" xr:uid="{00000000-0005-0000-0000-0000329D0000}"/>
    <cellStyle name="Standard 6 2 2 4 3 4" xfId="23585" xr:uid="{00000000-0005-0000-0000-0000339D0000}"/>
    <cellStyle name="Standard 6 2 2 4 4" xfId="20134" xr:uid="{00000000-0005-0000-0000-0000349D0000}"/>
    <cellStyle name="Standard 6 2 2 4 4 2" xfId="20135" xr:uid="{00000000-0005-0000-0000-0000359D0000}"/>
    <cellStyle name="Standard 6 2 2 4 4 2 2" xfId="20136" xr:uid="{00000000-0005-0000-0000-0000369D0000}"/>
    <cellStyle name="Standard 6 2 2 4 4 2 2 2" xfId="40481" xr:uid="{00000000-0005-0000-0000-0000379D0000}"/>
    <cellStyle name="Standard 6 2 2 4 4 2 3" xfId="29660" xr:uid="{00000000-0005-0000-0000-0000389D0000}"/>
    <cellStyle name="Standard 6 2 2 4 4 3" xfId="20137" xr:uid="{00000000-0005-0000-0000-0000399D0000}"/>
    <cellStyle name="Standard 6 2 2 4 4 3 2" xfId="35081" xr:uid="{00000000-0005-0000-0000-00003A9D0000}"/>
    <cellStyle name="Standard 6 2 2 4 4 4" xfId="24259" xr:uid="{00000000-0005-0000-0000-00003B9D0000}"/>
    <cellStyle name="Standard 6 2 2 4 5" xfId="20138" xr:uid="{00000000-0005-0000-0000-00003C9D0000}"/>
    <cellStyle name="Standard 6 2 2 4 5 2" xfId="20139" xr:uid="{00000000-0005-0000-0000-00003D9D0000}"/>
    <cellStyle name="Standard 6 2 2 4 5 2 2" xfId="20140" xr:uid="{00000000-0005-0000-0000-00003E9D0000}"/>
    <cellStyle name="Standard 6 2 2 4 5 2 2 2" xfId="41155" xr:uid="{00000000-0005-0000-0000-00003F9D0000}"/>
    <cellStyle name="Standard 6 2 2 4 5 2 3" xfId="30334" xr:uid="{00000000-0005-0000-0000-0000409D0000}"/>
    <cellStyle name="Standard 6 2 2 4 5 3" xfId="20141" xr:uid="{00000000-0005-0000-0000-0000419D0000}"/>
    <cellStyle name="Standard 6 2 2 4 5 3 2" xfId="35755" xr:uid="{00000000-0005-0000-0000-0000429D0000}"/>
    <cellStyle name="Standard 6 2 2 4 5 4" xfId="24933" xr:uid="{00000000-0005-0000-0000-0000439D0000}"/>
    <cellStyle name="Standard 6 2 2 4 6" xfId="20142" xr:uid="{00000000-0005-0000-0000-0000449D0000}"/>
    <cellStyle name="Standard 6 2 2 4 6 2" xfId="20143" xr:uid="{00000000-0005-0000-0000-0000459D0000}"/>
    <cellStyle name="Standard 6 2 2 4 6 2 2" xfId="20144" xr:uid="{00000000-0005-0000-0000-0000469D0000}"/>
    <cellStyle name="Standard 6 2 2 4 6 2 2 2" xfId="41829" xr:uid="{00000000-0005-0000-0000-0000479D0000}"/>
    <cellStyle name="Standard 6 2 2 4 6 2 3" xfId="31008" xr:uid="{00000000-0005-0000-0000-0000489D0000}"/>
    <cellStyle name="Standard 6 2 2 4 6 3" xfId="20145" xr:uid="{00000000-0005-0000-0000-0000499D0000}"/>
    <cellStyle name="Standard 6 2 2 4 6 3 2" xfId="36429" xr:uid="{00000000-0005-0000-0000-00004A9D0000}"/>
    <cellStyle name="Standard 6 2 2 4 6 4" xfId="25607" xr:uid="{00000000-0005-0000-0000-00004B9D0000}"/>
    <cellStyle name="Standard 6 2 2 4 7" xfId="20146" xr:uid="{00000000-0005-0000-0000-00004C9D0000}"/>
    <cellStyle name="Standard 6 2 2 4 7 2" xfId="20147" xr:uid="{00000000-0005-0000-0000-00004D9D0000}"/>
    <cellStyle name="Standard 6 2 2 4 7 2 2" xfId="20148" xr:uid="{00000000-0005-0000-0000-00004E9D0000}"/>
    <cellStyle name="Standard 6 2 2 4 7 2 2 2" xfId="42503" xr:uid="{00000000-0005-0000-0000-00004F9D0000}"/>
    <cellStyle name="Standard 6 2 2 4 7 2 3" xfId="31682" xr:uid="{00000000-0005-0000-0000-0000509D0000}"/>
    <cellStyle name="Standard 6 2 2 4 7 3" xfId="20149" xr:uid="{00000000-0005-0000-0000-0000519D0000}"/>
    <cellStyle name="Standard 6 2 2 4 7 3 2" xfId="37103" xr:uid="{00000000-0005-0000-0000-0000529D0000}"/>
    <cellStyle name="Standard 6 2 2 4 7 4" xfId="26281" xr:uid="{00000000-0005-0000-0000-0000539D0000}"/>
    <cellStyle name="Standard 6 2 2 4 8" xfId="20150" xr:uid="{00000000-0005-0000-0000-0000549D0000}"/>
    <cellStyle name="Standard 6 2 2 4 8 2" xfId="20151" xr:uid="{00000000-0005-0000-0000-0000559D0000}"/>
    <cellStyle name="Standard 6 2 2 4 8 2 2" xfId="20152" xr:uid="{00000000-0005-0000-0000-0000569D0000}"/>
    <cellStyle name="Standard 6 2 2 4 8 2 2 2" xfId="43196" xr:uid="{00000000-0005-0000-0000-0000579D0000}"/>
    <cellStyle name="Standard 6 2 2 4 8 2 3" xfId="32375" xr:uid="{00000000-0005-0000-0000-0000589D0000}"/>
    <cellStyle name="Standard 6 2 2 4 8 3" xfId="20153" xr:uid="{00000000-0005-0000-0000-0000599D0000}"/>
    <cellStyle name="Standard 6 2 2 4 8 3 2" xfId="37795" xr:uid="{00000000-0005-0000-0000-00005A9D0000}"/>
    <cellStyle name="Standard 6 2 2 4 8 4" xfId="26974" xr:uid="{00000000-0005-0000-0000-00005B9D0000}"/>
    <cellStyle name="Standard 6 2 2 4 9" xfId="20154" xr:uid="{00000000-0005-0000-0000-00005C9D0000}"/>
    <cellStyle name="Standard 6 2 2 4 9 2" xfId="20155" xr:uid="{00000000-0005-0000-0000-00005D9D0000}"/>
    <cellStyle name="Standard 6 2 2 4 9 2 2" xfId="38471" xr:uid="{00000000-0005-0000-0000-00005E9D0000}"/>
    <cellStyle name="Standard 6 2 2 4 9 3" xfId="27650" xr:uid="{00000000-0005-0000-0000-00005F9D0000}"/>
    <cellStyle name="Standard 6 2 2 5" xfId="20156" xr:uid="{00000000-0005-0000-0000-0000609D0000}"/>
    <cellStyle name="Standard 6 2 2 5 2" xfId="20157" xr:uid="{00000000-0005-0000-0000-0000619D0000}"/>
    <cellStyle name="Standard 6 2 2 5 2 2" xfId="20158" xr:uid="{00000000-0005-0000-0000-0000629D0000}"/>
    <cellStyle name="Standard 6 2 2 5 2 2 2" xfId="38754" xr:uid="{00000000-0005-0000-0000-0000639D0000}"/>
    <cellStyle name="Standard 6 2 2 5 2 3" xfId="27933" xr:uid="{00000000-0005-0000-0000-0000649D0000}"/>
    <cellStyle name="Standard 6 2 2 5 3" xfId="20159" xr:uid="{00000000-0005-0000-0000-0000659D0000}"/>
    <cellStyle name="Standard 6 2 2 5 3 2" xfId="33354" xr:uid="{00000000-0005-0000-0000-0000669D0000}"/>
    <cellStyle name="Standard 6 2 2 5 4" xfId="22532" xr:uid="{00000000-0005-0000-0000-0000679D0000}"/>
    <cellStyle name="Standard 6 2 2 6" xfId="20160" xr:uid="{00000000-0005-0000-0000-0000689D0000}"/>
    <cellStyle name="Standard 6 2 2 6 2" xfId="20161" xr:uid="{00000000-0005-0000-0000-0000699D0000}"/>
    <cellStyle name="Standard 6 2 2 6 2 2" xfId="20162" xr:uid="{00000000-0005-0000-0000-00006A9D0000}"/>
    <cellStyle name="Standard 6 2 2 6 2 2 2" xfId="39412" xr:uid="{00000000-0005-0000-0000-00006B9D0000}"/>
    <cellStyle name="Standard 6 2 2 6 2 3" xfId="28591" xr:uid="{00000000-0005-0000-0000-00006C9D0000}"/>
    <cellStyle name="Standard 6 2 2 6 3" xfId="20163" xr:uid="{00000000-0005-0000-0000-00006D9D0000}"/>
    <cellStyle name="Standard 6 2 2 6 3 2" xfId="34012" xr:uid="{00000000-0005-0000-0000-00006E9D0000}"/>
    <cellStyle name="Standard 6 2 2 6 4" xfId="23190" xr:uid="{00000000-0005-0000-0000-00006F9D0000}"/>
    <cellStyle name="Standard 6 2 2 7" xfId="20164" xr:uid="{00000000-0005-0000-0000-0000709D0000}"/>
    <cellStyle name="Standard 6 2 2 7 2" xfId="20165" xr:uid="{00000000-0005-0000-0000-0000719D0000}"/>
    <cellStyle name="Standard 6 2 2 7 2 2" xfId="20166" xr:uid="{00000000-0005-0000-0000-0000729D0000}"/>
    <cellStyle name="Standard 6 2 2 7 2 2 2" xfId="40086" xr:uid="{00000000-0005-0000-0000-0000739D0000}"/>
    <cellStyle name="Standard 6 2 2 7 2 3" xfId="29265" xr:uid="{00000000-0005-0000-0000-0000749D0000}"/>
    <cellStyle name="Standard 6 2 2 7 3" xfId="20167" xr:uid="{00000000-0005-0000-0000-0000759D0000}"/>
    <cellStyle name="Standard 6 2 2 7 3 2" xfId="34686" xr:uid="{00000000-0005-0000-0000-0000769D0000}"/>
    <cellStyle name="Standard 6 2 2 7 4" xfId="23864" xr:uid="{00000000-0005-0000-0000-0000779D0000}"/>
    <cellStyle name="Standard 6 2 2 8" xfId="20168" xr:uid="{00000000-0005-0000-0000-0000789D0000}"/>
    <cellStyle name="Standard 6 2 2 8 2" xfId="20169" xr:uid="{00000000-0005-0000-0000-0000799D0000}"/>
    <cellStyle name="Standard 6 2 2 8 2 2" xfId="20170" xr:uid="{00000000-0005-0000-0000-00007A9D0000}"/>
    <cellStyle name="Standard 6 2 2 8 2 2 2" xfId="40760" xr:uid="{00000000-0005-0000-0000-00007B9D0000}"/>
    <cellStyle name="Standard 6 2 2 8 2 3" xfId="29939" xr:uid="{00000000-0005-0000-0000-00007C9D0000}"/>
    <cellStyle name="Standard 6 2 2 8 3" xfId="20171" xr:uid="{00000000-0005-0000-0000-00007D9D0000}"/>
    <cellStyle name="Standard 6 2 2 8 3 2" xfId="35360" xr:uid="{00000000-0005-0000-0000-00007E9D0000}"/>
    <cellStyle name="Standard 6 2 2 8 4" xfId="24538" xr:uid="{00000000-0005-0000-0000-00007F9D0000}"/>
    <cellStyle name="Standard 6 2 2 9" xfId="20172" xr:uid="{00000000-0005-0000-0000-0000809D0000}"/>
    <cellStyle name="Standard 6 2 2 9 2" xfId="20173" xr:uid="{00000000-0005-0000-0000-0000819D0000}"/>
    <cellStyle name="Standard 6 2 2 9 2 2" xfId="20174" xr:uid="{00000000-0005-0000-0000-0000829D0000}"/>
    <cellStyle name="Standard 6 2 2 9 2 2 2" xfId="41434" xr:uid="{00000000-0005-0000-0000-0000839D0000}"/>
    <cellStyle name="Standard 6 2 2 9 2 3" xfId="30613" xr:uid="{00000000-0005-0000-0000-0000849D0000}"/>
    <cellStyle name="Standard 6 2 2 9 3" xfId="20175" xr:uid="{00000000-0005-0000-0000-0000859D0000}"/>
    <cellStyle name="Standard 6 2 2 9 3 2" xfId="36034" xr:uid="{00000000-0005-0000-0000-0000869D0000}"/>
    <cellStyle name="Standard 6 2 2 9 4" xfId="25212" xr:uid="{00000000-0005-0000-0000-0000879D0000}"/>
    <cellStyle name="Standard 6 2 3" xfId="20176" xr:uid="{00000000-0005-0000-0000-0000889D0000}"/>
    <cellStyle name="Standard 6 2 3 10" xfId="20177" xr:uid="{00000000-0005-0000-0000-0000899D0000}"/>
    <cellStyle name="Standard 6 2 3 10 2" xfId="20178" xr:uid="{00000000-0005-0000-0000-00008A9D0000}"/>
    <cellStyle name="Standard 6 2 3 10 2 2" xfId="38143" xr:uid="{00000000-0005-0000-0000-00008B9D0000}"/>
    <cellStyle name="Standard 6 2 3 10 3" xfId="27322" xr:uid="{00000000-0005-0000-0000-00008C9D0000}"/>
    <cellStyle name="Standard 6 2 3 11" xfId="20179" xr:uid="{00000000-0005-0000-0000-00008D9D0000}"/>
    <cellStyle name="Standard 6 2 3 11 2" xfId="32743" xr:uid="{00000000-0005-0000-0000-00008E9D0000}"/>
    <cellStyle name="Standard 6 2 3 12" xfId="21921" xr:uid="{00000000-0005-0000-0000-00008F9D0000}"/>
    <cellStyle name="Standard 6 2 3 2" xfId="20180" xr:uid="{00000000-0005-0000-0000-0000909D0000}"/>
    <cellStyle name="Standard 6 2 3 2 10" xfId="20181" xr:uid="{00000000-0005-0000-0000-0000919D0000}"/>
    <cellStyle name="Standard 6 2 3 2 10 2" xfId="33138" xr:uid="{00000000-0005-0000-0000-0000929D0000}"/>
    <cellStyle name="Standard 6 2 3 2 11" xfId="22316" xr:uid="{00000000-0005-0000-0000-0000939D0000}"/>
    <cellStyle name="Standard 6 2 3 2 2" xfId="20182" xr:uid="{00000000-0005-0000-0000-0000949D0000}"/>
    <cellStyle name="Standard 6 2 3 2 2 2" xfId="20183" xr:uid="{00000000-0005-0000-0000-0000959D0000}"/>
    <cellStyle name="Standard 6 2 3 2 2 2 2" xfId="20184" xr:uid="{00000000-0005-0000-0000-0000969D0000}"/>
    <cellStyle name="Standard 6 2 3 2 2 2 2 2" xfId="39216" xr:uid="{00000000-0005-0000-0000-0000979D0000}"/>
    <cellStyle name="Standard 6 2 3 2 2 2 3" xfId="28395" xr:uid="{00000000-0005-0000-0000-0000989D0000}"/>
    <cellStyle name="Standard 6 2 3 2 2 3" xfId="20185" xr:uid="{00000000-0005-0000-0000-0000999D0000}"/>
    <cellStyle name="Standard 6 2 3 2 2 3 2" xfId="33816" xr:uid="{00000000-0005-0000-0000-00009A9D0000}"/>
    <cellStyle name="Standard 6 2 3 2 2 4" xfId="22994" xr:uid="{00000000-0005-0000-0000-00009B9D0000}"/>
    <cellStyle name="Standard 6 2 3 2 3" xfId="20186" xr:uid="{00000000-0005-0000-0000-00009C9D0000}"/>
    <cellStyle name="Standard 6 2 3 2 3 2" xfId="20187" xr:uid="{00000000-0005-0000-0000-00009D9D0000}"/>
    <cellStyle name="Standard 6 2 3 2 3 2 2" xfId="20188" xr:uid="{00000000-0005-0000-0000-00009E9D0000}"/>
    <cellStyle name="Standard 6 2 3 2 3 2 2 2" xfId="39874" xr:uid="{00000000-0005-0000-0000-00009F9D0000}"/>
    <cellStyle name="Standard 6 2 3 2 3 2 3" xfId="29053" xr:uid="{00000000-0005-0000-0000-0000A09D0000}"/>
    <cellStyle name="Standard 6 2 3 2 3 3" xfId="20189" xr:uid="{00000000-0005-0000-0000-0000A19D0000}"/>
    <cellStyle name="Standard 6 2 3 2 3 3 2" xfId="34474" xr:uid="{00000000-0005-0000-0000-0000A29D0000}"/>
    <cellStyle name="Standard 6 2 3 2 3 4" xfId="23652" xr:uid="{00000000-0005-0000-0000-0000A39D0000}"/>
    <cellStyle name="Standard 6 2 3 2 4" xfId="20190" xr:uid="{00000000-0005-0000-0000-0000A49D0000}"/>
    <cellStyle name="Standard 6 2 3 2 4 2" xfId="20191" xr:uid="{00000000-0005-0000-0000-0000A59D0000}"/>
    <cellStyle name="Standard 6 2 3 2 4 2 2" xfId="20192" xr:uid="{00000000-0005-0000-0000-0000A69D0000}"/>
    <cellStyle name="Standard 6 2 3 2 4 2 2 2" xfId="40548" xr:uid="{00000000-0005-0000-0000-0000A79D0000}"/>
    <cellStyle name="Standard 6 2 3 2 4 2 3" xfId="29727" xr:uid="{00000000-0005-0000-0000-0000A89D0000}"/>
    <cellStyle name="Standard 6 2 3 2 4 3" xfId="20193" xr:uid="{00000000-0005-0000-0000-0000A99D0000}"/>
    <cellStyle name="Standard 6 2 3 2 4 3 2" xfId="35148" xr:uid="{00000000-0005-0000-0000-0000AA9D0000}"/>
    <cellStyle name="Standard 6 2 3 2 4 4" xfId="24326" xr:uid="{00000000-0005-0000-0000-0000AB9D0000}"/>
    <cellStyle name="Standard 6 2 3 2 5" xfId="20194" xr:uid="{00000000-0005-0000-0000-0000AC9D0000}"/>
    <cellStyle name="Standard 6 2 3 2 5 2" xfId="20195" xr:uid="{00000000-0005-0000-0000-0000AD9D0000}"/>
    <cellStyle name="Standard 6 2 3 2 5 2 2" xfId="20196" xr:uid="{00000000-0005-0000-0000-0000AE9D0000}"/>
    <cellStyle name="Standard 6 2 3 2 5 2 2 2" xfId="41222" xr:uid="{00000000-0005-0000-0000-0000AF9D0000}"/>
    <cellStyle name="Standard 6 2 3 2 5 2 3" xfId="30401" xr:uid="{00000000-0005-0000-0000-0000B09D0000}"/>
    <cellStyle name="Standard 6 2 3 2 5 3" xfId="20197" xr:uid="{00000000-0005-0000-0000-0000B19D0000}"/>
    <cellStyle name="Standard 6 2 3 2 5 3 2" xfId="35822" xr:uid="{00000000-0005-0000-0000-0000B29D0000}"/>
    <cellStyle name="Standard 6 2 3 2 5 4" xfId="25000" xr:uid="{00000000-0005-0000-0000-0000B39D0000}"/>
    <cellStyle name="Standard 6 2 3 2 6" xfId="20198" xr:uid="{00000000-0005-0000-0000-0000B49D0000}"/>
    <cellStyle name="Standard 6 2 3 2 6 2" xfId="20199" xr:uid="{00000000-0005-0000-0000-0000B59D0000}"/>
    <cellStyle name="Standard 6 2 3 2 6 2 2" xfId="20200" xr:uid="{00000000-0005-0000-0000-0000B69D0000}"/>
    <cellStyle name="Standard 6 2 3 2 6 2 2 2" xfId="41896" xr:uid="{00000000-0005-0000-0000-0000B79D0000}"/>
    <cellStyle name="Standard 6 2 3 2 6 2 3" xfId="31075" xr:uid="{00000000-0005-0000-0000-0000B89D0000}"/>
    <cellStyle name="Standard 6 2 3 2 6 3" xfId="20201" xr:uid="{00000000-0005-0000-0000-0000B99D0000}"/>
    <cellStyle name="Standard 6 2 3 2 6 3 2" xfId="36496" xr:uid="{00000000-0005-0000-0000-0000BA9D0000}"/>
    <cellStyle name="Standard 6 2 3 2 6 4" xfId="25674" xr:uid="{00000000-0005-0000-0000-0000BB9D0000}"/>
    <cellStyle name="Standard 6 2 3 2 7" xfId="20202" xr:uid="{00000000-0005-0000-0000-0000BC9D0000}"/>
    <cellStyle name="Standard 6 2 3 2 7 2" xfId="20203" xr:uid="{00000000-0005-0000-0000-0000BD9D0000}"/>
    <cellStyle name="Standard 6 2 3 2 7 2 2" xfId="20204" xr:uid="{00000000-0005-0000-0000-0000BE9D0000}"/>
    <cellStyle name="Standard 6 2 3 2 7 2 2 2" xfId="42570" xr:uid="{00000000-0005-0000-0000-0000BF9D0000}"/>
    <cellStyle name="Standard 6 2 3 2 7 2 3" xfId="31749" xr:uid="{00000000-0005-0000-0000-0000C09D0000}"/>
    <cellStyle name="Standard 6 2 3 2 7 3" xfId="20205" xr:uid="{00000000-0005-0000-0000-0000C19D0000}"/>
    <cellStyle name="Standard 6 2 3 2 7 3 2" xfId="37170" xr:uid="{00000000-0005-0000-0000-0000C29D0000}"/>
    <cellStyle name="Standard 6 2 3 2 7 4" xfId="26348" xr:uid="{00000000-0005-0000-0000-0000C39D0000}"/>
    <cellStyle name="Standard 6 2 3 2 8" xfId="20206" xr:uid="{00000000-0005-0000-0000-0000C49D0000}"/>
    <cellStyle name="Standard 6 2 3 2 8 2" xfId="20207" xr:uid="{00000000-0005-0000-0000-0000C59D0000}"/>
    <cellStyle name="Standard 6 2 3 2 8 2 2" xfId="20208" xr:uid="{00000000-0005-0000-0000-0000C69D0000}"/>
    <cellStyle name="Standard 6 2 3 2 8 2 2 2" xfId="43263" xr:uid="{00000000-0005-0000-0000-0000C79D0000}"/>
    <cellStyle name="Standard 6 2 3 2 8 2 3" xfId="32442" xr:uid="{00000000-0005-0000-0000-0000C89D0000}"/>
    <cellStyle name="Standard 6 2 3 2 8 3" xfId="20209" xr:uid="{00000000-0005-0000-0000-0000C99D0000}"/>
    <cellStyle name="Standard 6 2 3 2 8 3 2" xfId="37862" xr:uid="{00000000-0005-0000-0000-0000CA9D0000}"/>
    <cellStyle name="Standard 6 2 3 2 8 4" xfId="27041" xr:uid="{00000000-0005-0000-0000-0000CB9D0000}"/>
    <cellStyle name="Standard 6 2 3 2 9" xfId="20210" xr:uid="{00000000-0005-0000-0000-0000CC9D0000}"/>
    <cellStyle name="Standard 6 2 3 2 9 2" xfId="20211" xr:uid="{00000000-0005-0000-0000-0000CD9D0000}"/>
    <cellStyle name="Standard 6 2 3 2 9 2 2" xfId="38538" xr:uid="{00000000-0005-0000-0000-0000CE9D0000}"/>
    <cellStyle name="Standard 6 2 3 2 9 3" xfId="27717" xr:uid="{00000000-0005-0000-0000-0000CF9D0000}"/>
    <cellStyle name="Standard 6 2 3 3" xfId="20212" xr:uid="{00000000-0005-0000-0000-0000D09D0000}"/>
    <cellStyle name="Standard 6 2 3 3 2" xfId="20213" xr:uid="{00000000-0005-0000-0000-0000D19D0000}"/>
    <cellStyle name="Standard 6 2 3 3 2 2" xfId="20214" xr:uid="{00000000-0005-0000-0000-0000D29D0000}"/>
    <cellStyle name="Standard 6 2 3 3 2 2 2" xfId="38821" xr:uid="{00000000-0005-0000-0000-0000D39D0000}"/>
    <cellStyle name="Standard 6 2 3 3 2 3" xfId="28000" xr:uid="{00000000-0005-0000-0000-0000D49D0000}"/>
    <cellStyle name="Standard 6 2 3 3 3" xfId="20215" xr:uid="{00000000-0005-0000-0000-0000D59D0000}"/>
    <cellStyle name="Standard 6 2 3 3 3 2" xfId="33421" xr:uid="{00000000-0005-0000-0000-0000D69D0000}"/>
    <cellStyle name="Standard 6 2 3 3 4" xfId="22599" xr:uid="{00000000-0005-0000-0000-0000D79D0000}"/>
    <cellStyle name="Standard 6 2 3 4" xfId="20216" xr:uid="{00000000-0005-0000-0000-0000D89D0000}"/>
    <cellStyle name="Standard 6 2 3 4 2" xfId="20217" xr:uid="{00000000-0005-0000-0000-0000D99D0000}"/>
    <cellStyle name="Standard 6 2 3 4 2 2" xfId="20218" xr:uid="{00000000-0005-0000-0000-0000DA9D0000}"/>
    <cellStyle name="Standard 6 2 3 4 2 2 2" xfId="39479" xr:uid="{00000000-0005-0000-0000-0000DB9D0000}"/>
    <cellStyle name="Standard 6 2 3 4 2 3" xfId="28658" xr:uid="{00000000-0005-0000-0000-0000DC9D0000}"/>
    <cellStyle name="Standard 6 2 3 4 3" xfId="20219" xr:uid="{00000000-0005-0000-0000-0000DD9D0000}"/>
    <cellStyle name="Standard 6 2 3 4 3 2" xfId="34079" xr:uid="{00000000-0005-0000-0000-0000DE9D0000}"/>
    <cellStyle name="Standard 6 2 3 4 4" xfId="23257" xr:uid="{00000000-0005-0000-0000-0000DF9D0000}"/>
    <cellStyle name="Standard 6 2 3 5" xfId="20220" xr:uid="{00000000-0005-0000-0000-0000E09D0000}"/>
    <cellStyle name="Standard 6 2 3 5 2" xfId="20221" xr:uid="{00000000-0005-0000-0000-0000E19D0000}"/>
    <cellStyle name="Standard 6 2 3 5 2 2" xfId="20222" xr:uid="{00000000-0005-0000-0000-0000E29D0000}"/>
    <cellStyle name="Standard 6 2 3 5 2 2 2" xfId="40153" xr:uid="{00000000-0005-0000-0000-0000E39D0000}"/>
    <cellStyle name="Standard 6 2 3 5 2 3" xfId="29332" xr:uid="{00000000-0005-0000-0000-0000E49D0000}"/>
    <cellStyle name="Standard 6 2 3 5 3" xfId="20223" xr:uid="{00000000-0005-0000-0000-0000E59D0000}"/>
    <cellStyle name="Standard 6 2 3 5 3 2" xfId="34753" xr:uid="{00000000-0005-0000-0000-0000E69D0000}"/>
    <cellStyle name="Standard 6 2 3 5 4" xfId="23931" xr:uid="{00000000-0005-0000-0000-0000E79D0000}"/>
    <cellStyle name="Standard 6 2 3 6" xfId="20224" xr:uid="{00000000-0005-0000-0000-0000E89D0000}"/>
    <cellStyle name="Standard 6 2 3 6 2" xfId="20225" xr:uid="{00000000-0005-0000-0000-0000E99D0000}"/>
    <cellStyle name="Standard 6 2 3 6 2 2" xfId="20226" xr:uid="{00000000-0005-0000-0000-0000EA9D0000}"/>
    <cellStyle name="Standard 6 2 3 6 2 2 2" xfId="40827" xr:uid="{00000000-0005-0000-0000-0000EB9D0000}"/>
    <cellStyle name="Standard 6 2 3 6 2 3" xfId="30006" xr:uid="{00000000-0005-0000-0000-0000EC9D0000}"/>
    <cellStyle name="Standard 6 2 3 6 3" xfId="20227" xr:uid="{00000000-0005-0000-0000-0000ED9D0000}"/>
    <cellStyle name="Standard 6 2 3 6 3 2" xfId="35427" xr:uid="{00000000-0005-0000-0000-0000EE9D0000}"/>
    <cellStyle name="Standard 6 2 3 6 4" xfId="24605" xr:uid="{00000000-0005-0000-0000-0000EF9D0000}"/>
    <cellStyle name="Standard 6 2 3 7" xfId="20228" xr:uid="{00000000-0005-0000-0000-0000F09D0000}"/>
    <cellStyle name="Standard 6 2 3 7 2" xfId="20229" xr:uid="{00000000-0005-0000-0000-0000F19D0000}"/>
    <cellStyle name="Standard 6 2 3 7 2 2" xfId="20230" xr:uid="{00000000-0005-0000-0000-0000F29D0000}"/>
    <cellStyle name="Standard 6 2 3 7 2 2 2" xfId="41501" xr:uid="{00000000-0005-0000-0000-0000F39D0000}"/>
    <cellStyle name="Standard 6 2 3 7 2 3" xfId="30680" xr:uid="{00000000-0005-0000-0000-0000F49D0000}"/>
    <cellStyle name="Standard 6 2 3 7 3" xfId="20231" xr:uid="{00000000-0005-0000-0000-0000F59D0000}"/>
    <cellStyle name="Standard 6 2 3 7 3 2" xfId="36101" xr:uid="{00000000-0005-0000-0000-0000F69D0000}"/>
    <cellStyle name="Standard 6 2 3 7 4" xfId="25279" xr:uid="{00000000-0005-0000-0000-0000F79D0000}"/>
    <cellStyle name="Standard 6 2 3 8" xfId="20232" xr:uid="{00000000-0005-0000-0000-0000F89D0000}"/>
    <cellStyle name="Standard 6 2 3 8 2" xfId="20233" xr:uid="{00000000-0005-0000-0000-0000F99D0000}"/>
    <cellStyle name="Standard 6 2 3 8 2 2" xfId="20234" xr:uid="{00000000-0005-0000-0000-0000FA9D0000}"/>
    <cellStyle name="Standard 6 2 3 8 2 2 2" xfId="42175" xr:uid="{00000000-0005-0000-0000-0000FB9D0000}"/>
    <cellStyle name="Standard 6 2 3 8 2 3" xfId="31354" xr:uid="{00000000-0005-0000-0000-0000FC9D0000}"/>
    <cellStyle name="Standard 6 2 3 8 3" xfId="20235" xr:uid="{00000000-0005-0000-0000-0000FD9D0000}"/>
    <cellStyle name="Standard 6 2 3 8 3 2" xfId="36775" xr:uid="{00000000-0005-0000-0000-0000FE9D0000}"/>
    <cellStyle name="Standard 6 2 3 8 4" xfId="25953" xr:uid="{00000000-0005-0000-0000-0000FF9D0000}"/>
    <cellStyle name="Standard 6 2 3 9" xfId="20236" xr:uid="{00000000-0005-0000-0000-0000009E0000}"/>
    <cellStyle name="Standard 6 2 3 9 2" xfId="20237" xr:uid="{00000000-0005-0000-0000-0000019E0000}"/>
    <cellStyle name="Standard 6 2 3 9 2 2" xfId="20238" xr:uid="{00000000-0005-0000-0000-0000029E0000}"/>
    <cellStyle name="Standard 6 2 3 9 2 2 2" xfId="42868" xr:uid="{00000000-0005-0000-0000-0000039E0000}"/>
    <cellStyle name="Standard 6 2 3 9 2 3" xfId="32047" xr:uid="{00000000-0005-0000-0000-0000049E0000}"/>
    <cellStyle name="Standard 6 2 3 9 3" xfId="20239" xr:uid="{00000000-0005-0000-0000-0000059E0000}"/>
    <cellStyle name="Standard 6 2 3 9 3 2" xfId="37467" xr:uid="{00000000-0005-0000-0000-0000069E0000}"/>
    <cellStyle name="Standard 6 2 3 9 4" xfId="26646" xr:uid="{00000000-0005-0000-0000-0000079E0000}"/>
    <cellStyle name="Standard 6 2 4" xfId="20240" xr:uid="{00000000-0005-0000-0000-0000089E0000}"/>
    <cellStyle name="Standard 6 2 4 10" xfId="20241" xr:uid="{00000000-0005-0000-0000-0000099E0000}"/>
    <cellStyle name="Standard 6 2 4 10 2" xfId="32875" xr:uid="{00000000-0005-0000-0000-00000A9E0000}"/>
    <cellStyle name="Standard 6 2 4 11" xfId="22053" xr:uid="{00000000-0005-0000-0000-00000B9E0000}"/>
    <cellStyle name="Standard 6 2 4 2" xfId="20242" xr:uid="{00000000-0005-0000-0000-00000C9E0000}"/>
    <cellStyle name="Standard 6 2 4 2 2" xfId="20243" xr:uid="{00000000-0005-0000-0000-00000D9E0000}"/>
    <cellStyle name="Standard 6 2 4 2 2 2" xfId="20244" xr:uid="{00000000-0005-0000-0000-00000E9E0000}"/>
    <cellStyle name="Standard 6 2 4 2 2 2 2" xfId="38953" xr:uid="{00000000-0005-0000-0000-00000F9E0000}"/>
    <cellStyle name="Standard 6 2 4 2 2 3" xfId="28132" xr:uid="{00000000-0005-0000-0000-0000109E0000}"/>
    <cellStyle name="Standard 6 2 4 2 3" xfId="20245" xr:uid="{00000000-0005-0000-0000-0000119E0000}"/>
    <cellStyle name="Standard 6 2 4 2 3 2" xfId="33553" xr:uid="{00000000-0005-0000-0000-0000129E0000}"/>
    <cellStyle name="Standard 6 2 4 2 4" xfId="22731" xr:uid="{00000000-0005-0000-0000-0000139E0000}"/>
    <cellStyle name="Standard 6 2 4 3" xfId="20246" xr:uid="{00000000-0005-0000-0000-0000149E0000}"/>
    <cellStyle name="Standard 6 2 4 3 2" xfId="20247" xr:uid="{00000000-0005-0000-0000-0000159E0000}"/>
    <cellStyle name="Standard 6 2 4 3 2 2" xfId="20248" xr:uid="{00000000-0005-0000-0000-0000169E0000}"/>
    <cellStyle name="Standard 6 2 4 3 2 2 2" xfId="39611" xr:uid="{00000000-0005-0000-0000-0000179E0000}"/>
    <cellStyle name="Standard 6 2 4 3 2 3" xfId="28790" xr:uid="{00000000-0005-0000-0000-0000189E0000}"/>
    <cellStyle name="Standard 6 2 4 3 3" xfId="20249" xr:uid="{00000000-0005-0000-0000-0000199E0000}"/>
    <cellStyle name="Standard 6 2 4 3 3 2" xfId="34211" xr:uid="{00000000-0005-0000-0000-00001A9E0000}"/>
    <cellStyle name="Standard 6 2 4 3 4" xfId="23389" xr:uid="{00000000-0005-0000-0000-00001B9E0000}"/>
    <cellStyle name="Standard 6 2 4 4" xfId="20250" xr:uid="{00000000-0005-0000-0000-00001C9E0000}"/>
    <cellStyle name="Standard 6 2 4 4 2" xfId="20251" xr:uid="{00000000-0005-0000-0000-00001D9E0000}"/>
    <cellStyle name="Standard 6 2 4 4 2 2" xfId="20252" xr:uid="{00000000-0005-0000-0000-00001E9E0000}"/>
    <cellStyle name="Standard 6 2 4 4 2 2 2" xfId="40285" xr:uid="{00000000-0005-0000-0000-00001F9E0000}"/>
    <cellStyle name="Standard 6 2 4 4 2 3" xfId="29464" xr:uid="{00000000-0005-0000-0000-0000209E0000}"/>
    <cellStyle name="Standard 6 2 4 4 3" xfId="20253" xr:uid="{00000000-0005-0000-0000-0000219E0000}"/>
    <cellStyle name="Standard 6 2 4 4 3 2" xfId="34885" xr:uid="{00000000-0005-0000-0000-0000229E0000}"/>
    <cellStyle name="Standard 6 2 4 4 4" xfId="24063" xr:uid="{00000000-0005-0000-0000-0000239E0000}"/>
    <cellStyle name="Standard 6 2 4 5" xfId="20254" xr:uid="{00000000-0005-0000-0000-0000249E0000}"/>
    <cellStyle name="Standard 6 2 4 5 2" xfId="20255" xr:uid="{00000000-0005-0000-0000-0000259E0000}"/>
    <cellStyle name="Standard 6 2 4 5 2 2" xfId="20256" xr:uid="{00000000-0005-0000-0000-0000269E0000}"/>
    <cellStyle name="Standard 6 2 4 5 2 2 2" xfId="40959" xr:uid="{00000000-0005-0000-0000-0000279E0000}"/>
    <cellStyle name="Standard 6 2 4 5 2 3" xfId="30138" xr:uid="{00000000-0005-0000-0000-0000289E0000}"/>
    <cellStyle name="Standard 6 2 4 5 3" xfId="20257" xr:uid="{00000000-0005-0000-0000-0000299E0000}"/>
    <cellStyle name="Standard 6 2 4 5 3 2" xfId="35559" xr:uid="{00000000-0005-0000-0000-00002A9E0000}"/>
    <cellStyle name="Standard 6 2 4 5 4" xfId="24737" xr:uid="{00000000-0005-0000-0000-00002B9E0000}"/>
    <cellStyle name="Standard 6 2 4 6" xfId="20258" xr:uid="{00000000-0005-0000-0000-00002C9E0000}"/>
    <cellStyle name="Standard 6 2 4 6 2" xfId="20259" xr:uid="{00000000-0005-0000-0000-00002D9E0000}"/>
    <cellStyle name="Standard 6 2 4 6 2 2" xfId="20260" xr:uid="{00000000-0005-0000-0000-00002E9E0000}"/>
    <cellStyle name="Standard 6 2 4 6 2 2 2" xfId="41633" xr:uid="{00000000-0005-0000-0000-00002F9E0000}"/>
    <cellStyle name="Standard 6 2 4 6 2 3" xfId="30812" xr:uid="{00000000-0005-0000-0000-0000309E0000}"/>
    <cellStyle name="Standard 6 2 4 6 3" xfId="20261" xr:uid="{00000000-0005-0000-0000-0000319E0000}"/>
    <cellStyle name="Standard 6 2 4 6 3 2" xfId="36233" xr:uid="{00000000-0005-0000-0000-0000329E0000}"/>
    <cellStyle name="Standard 6 2 4 6 4" xfId="25411" xr:uid="{00000000-0005-0000-0000-0000339E0000}"/>
    <cellStyle name="Standard 6 2 4 7" xfId="20262" xr:uid="{00000000-0005-0000-0000-0000349E0000}"/>
    <cellStyle name="Standard 6 2 4 7 2" xfId="20263" xr:uid="{00000000-0005-0000-0000-0000359E0000}"/>
    <cellStyle name="Standard 6 2 4 7 2 2" xfId="20264" xr:uid="{00000000-0005-0000-0000-0000369E0000}"/>
    <cellStyle name="Standard 6 2 4 7 2 2 2" xfId="42307" xr:uid="{00000000-0005-0000-0000-0000379E0000}"/>
    <cellStyle name="Standard 6 2 4 7 2 3" xfId="31486" xr:uid="{00000000-0005-0000-0000-0000389E0000}"/>
    <cellStyle name="Standard 6 2 4 7 3" xfId="20265" xr:uid="{00000000-0005-0000-0000-0000399E0000}"/>
    <cellStyle name="Standard 6 2 4 7 3 2" xfId="36907" xr:uid="{00000000-0005-0000-0000-00003A9E0000}"/>
    <cellStyle name="Standard 6 2 4 7 4" xfId="26085" xr:uid="{00000000-0005-0000-0000-00003B9E0000}"/>
    <cellStyle name="Standard 6 2 4 8" xfId="20266" xr:uid="{00000000-0005-0000-0000-00003C9E0000}"/>
    <cellStyle name="Standard 6 2 4 8 2" xfId="20267" xr:uid="{00000000-0005-0000-0000-00003D9E0000}"/>
    <cellStyle name="Standard 6 2 4 8 2 2" xfId="20268" xr:uid="{00000000-0005-0000-0000-00003E9E0000}"/>
    <cellStyle name="Standard 6 2 4 8 2 2 2" xfId="43000" xr:uid="{00000000-0005-0000-0000-00003F9E0000}"/>
    <cellStyle name="Standard 6 2 4 8 2 3" xfId="32179" xr:uid="{00000000-0005-0000-0000-0000409E0000}"/>
    <cellStyle name="Standard 6 2 4 8 3" xfId="20269" xr:uid="{00000000-0005-0000-0000-0000419E0000}"/>
    <cellStyle name="Standard 6 2 4 8 3 2" xfId="37599" xr:uid="{00000000-0005-0000-0000-0000429E0000}"/>
    <cellStyle name="Standard 6 2 4 8 4" xfId="26778" xr:uid="{00000000-0005-0000-0000-0000439E0000}"/>
    <cellStyle name="Standard 6 2 4 9" xfId="20270" xr:uid="{00000000-0005-0000-0000-0000449E0000}"/>
    <cellStyle name="Standard 6 2 4 9 2" xfId="20271" xr:uid="{00000000-0005-0000-0000-0000459E0000}"/>
    <cellStyle name="Standard 6 2 4 9 2 2" xfId="38275" xr:uid="{00000000-0005-0000-0000-0000469E0000}"/>
    <cellStyle name="Standard 6 2 4 9 3" xfId="27454" xr:uid="{00000000-0005-0000-0000-0000479E0000}"/>
    <cellStyle name="Standard 6 2 5" xfId="20272" xr:uid="{00000000-0005-0000-0000-0000489E0000}"/>
    <cellStyle name="Standard 6 2 5 10" xfId="20273" xr:uid="{00000000-0005-0000-0000-0000499E0000}"/>
    <cellStyle name="Standard 6 2 5 10 2" xfId="33006" xr:uid="{00000000-0005-0000-0000-00004A9E0000}"/>
    <cellStyle name="Standard 6 2 5 11" xfId="22184" xr:uid="{00000000-0005-0000-0000-00004B9E0000}"/>
    <cellStyle name="Standard 6 2 5 2" xfId="20274" xr:uid="{00000000-0005-0000-0000-00004C9E0000}"/>
    <cellStyle name="Standard 6 2 5 2 2" xfId="20275" xr:uid="{00000000-0005-0000-0000-00004D9E0000}"/>
    <cellStyle name="Standard 6 2 5 2 2 2" xfId="20276" xr:uid="{00000000-0005-0000-0000-00004E9E0000}"/>
    <cellStyle name="Standard 6 2 5 2 2 2 2" xfId="39084" xr:uid="{00000000-0005-0000-0000-00004F9E0000}"/>
    <cellStyle name="Standard 6 2 5 2 2 3" xfId="28263" xr:uid="{00000000-0005-0000-0000-0000509E0000}"/>
    <cellStyle name="Standard 6 2 5 2 3" xfId="20277" xr:uid="{00000000-0005-0000-0000-0000519E0000}"/>
    <cellStyle name="Standard 6 2 5 2 3 2" xfId="33684" xr:uid="{00000000-0005-0000-0000-0000529E0000}"/>
    <cellStyle name="Standard 6 2 5 2 4" xfId="22862" xr:uid="{00000000-0005-0000-0000-0000539E0000}"/>
    <cellStyle name="Standard 6 2 5 3" xfId="20278" xr:uid="{00000000-0005-0000-0000-0000549E0000}"/>
    <cellStyle name="Standard 6 2 5 3 2" xfId="20279" xr:uid="{00000000-0005-0000-0000-0000559E0000}"/>
    <cellStyle name="Standard 6 2 5 3 2 2" xfId="20280" xr:uid="{00000000-0005-0000-0000-0000569E0000}"/>
    <cellStyle name="Standard 6 2 5 3 2 2 2" xfId="39742" xr:uid="{00000000-0005-0000-0000-0000579E0000}"/>
    <cellStyle name="Standard 6 2 5 3 2 3" xfId="28921" xr:uid="{00000000-0005-0000-0000-0000589E0000}"/>
    <cellStyle name="Standard 6 2 5 3 3" xfId="20281" xr:uid="{00000000-0005-0000-0000-0000599E0000}"/>
    <cellStyle name="Standard 6 2 5 3 3 2" xfId="34342" xr:uid="{00000000-0005-0000-0000-00005A9E0000}"/>
    <cellStyle name="Standard 6 2 5 3 4" xfId="23520" xr:uid="{00000000-0005-0000-0000-00005B9E0000}"/>
    <cellStyle name="Standard 6 2 5 4" xfId="20282" xr:uid="{00000000-0005-0000-0000-00005C9E0000}"/>
    <cellStyle name="Standard 6 2 5 4 2" xfId="20283" xr:uid="{00000000-0005-0000-0000-00005D9E0000}"/>
    <cellStyle name="Standard 6 2 5 4 2 2" xfId="20284" xr:uid="{00000000-0005-0000-0000-00005E9E0000}"/>
    <cellStyle name="Standard 6 2 5 4 2 2 2" xfId="40416" xr:uid="{00000000-0005-0000-0000-00005F9E0000}"/>
    <cellStyle name="Standard 6 2 5 4 2 3" xfId="29595" xr:uid="{00000000-0005-0000-0000-0000609E0000}"/>
    <cellStyle name="Standard 6 2 5 4 3" xfId="20285" xr:uid="{00000000-0005-0000-0000-0000619E0000}"/>
    <cellStyle name="Standard 6 2 5 4 3 2" xfId="35016" xr:uid="{00000000-0005-0000-0000-0000629E0000}"/>
    <cellStyle name="Standard 6 2 5 4 4" xfId="24194" xr:uid="{00000000-0005-0000-0000-0000639E0000}"/>
    <cellStyle name="Standard 6 2 5 5" xfId="20286" xr:uid="{00000000-0005-0000-0000-0000649E0000}"/>
    <cellStyle name="Standard 6 2 5 5 2" xfId="20287" xr:uid="{00000000-0005-0000-0000-0000659E0000}"/>
    <cellStyle name="Standard 6 2 5 5 2 2" xfId="20288" xr:uid="{00000000-0005-0000-0000-0000669E0000}"/>
    <cellStyle name="Standard 6 2 5 5 2 2 2" xfId="41090" xr:uid="{00000000-0005-0000-0000-0000679E0000}"/>
    <cellStyle name="Standard 6 2 5 5 2 3" xfId="30269" xr:uid="{00000000-0005-0000-0000-0000689E0000}"/>
    <cellStyle name="Standard 6 2 5 5 3" xfId="20289" xr:uid="{00000000-0005-0000-0000-0000699E0000}"/>
    <cellStyle name="Standard 6 2 5 5 3 2" xfId="35690" xr:uid="{00000000-0005-0000-0000-00006A9E0000}"/>
    <cellStyle name="Standard 6 2 5 5 4" xfId="24868" xr:uid="{00000000-0005-0000-0000-00006B9E0000}"/>
    <cellStyle name="Standard 6 2 5 6" xfId="20290" xr:uid="{00000000-0005-0000-0000-00006C9E0000}"/>
    <cellStyle name="Standard 6 2 5 6 2" xfId="20291" xr:uid="{00000000-0005-0000-0000-00006D9E0000}"/>
    <cellStyle name="Standard 6 2 5 6 2 2" xfId="20292" xr:uid="{00000000-0005-0000-0000-00006E9E0000}"/>
    <cellStyle name="Standard 6 2 5 6 2 2 2" xfId="41764" xr:uid="{00000000-0005-0000-0000-00006F9E0000}"/>
    <cellStyle name="Standard 6 2 5 6 2 3" xfId="30943" xr:uid="{00000000-0005-0000-0000-0000709E0000}"/>
    <cellStyle name="Standard 6 2 5 6 3" xfId="20293" xr:uid="{00000000-0005-0000-0000-0000719E0000}"/>
    <cellStyle name="Standard 6 2 5 6 3 2" xfId="36364" xr:uid="{00000000-0005-0000-0000-0000729E0000}"/>
    <cellStyle name="Standard 6 2 5 6 4" xfId="25542" xr:uid="{00000000-0005-0000-0000-0000739E0000}"/>
    <cellStyle name="Standard 6 2 5 7" xfId="20294" xr:uid="{00000000-0005-0000-0000-0000749E0000}"/>
    <cellStyle name="Standard 6 2 5 7 2" xfId="20295" xr:uid="{00000000-0005-0000-0000-0000759E0000}"/>
    <cellStyle name="Standard 6 2 5 7 2 2" xfId="20296" xr:uid="{00000000-0005-0000-0000-0000769E0000}"/>
    <cellStyle name="Standard 6 2 5 7 2 2 2" xfId="42438" xr:uid="{00000000-0005-0000-0000-0000779E0000}"/>
    <cellStyle name="Standard 6 2 5 7 2 3" xfId="31617" xr:uid="{00000000-0005-0000-0000-0000789E0000}"/>
    <cellStyle name="Standard 6 2 5 7 3" xfId="20297" xr:uid="{00000000-0005-0000-0000-0000799E0000}"/>
    <cellStyle name="Standard 6 2 5 7 3 2" xfId="37038" xr:uid="{00000000-0005-0000-0000-00007A9E0000}"/>
    <cellStyle name="Standard 6 2 5 7 4" xfId="26216" xr:uid="{00000000-0005-0000-0000-00007B9E0000}"/>
    <cellStyle name="Standard 6 2 5 8" xfId="20298" xr:uid="{00000000-0005-0000-0000-00007C9E0000}"/>
    <cellStyle name="Standard 6 2 5 8 2" xfId="20299" xr:uid="{00000000-0005-0000-0000-00007D9E0000}"/>
    <cellStyle name="Standard 6 2 5 8 2 2" xfId="20300" xr:uid="{00000000-0005-0000-0000-00007E9E0000}"/>
    <cellStyle name="Standard 6 2 5 8 2 2 2" xfId="43131" xr:uid="{00000000-0005-0000-0000-00007F9E0000}"/>
    <cellStyle name="Standard 6 2 5 8 2 3" xfId="32310" xr:uid="{00000000-0005-0000-0000-0000809E0000}"/>
    <cellStyle name="Standard 6 2 5 8 3" xfId="20301" xr:uid="{00000000-0005-0000-0000-0000819E0000}"/>
    <cellStyle name="Standard 6 2 5 8 3 2" xfId="37730" xr:uid="{00000000-0005-0000-0000-0000829E0000}"/>
    <cellStyle name="Standard 6 2 5 8 4" xfId="26909" xr:uid="{00000000-0005-0000-0000-0000839E0000}"/>
    <cellStyle name="Standard 6 2 5 9" xfId="20302" xr:uid="{00000000-0005-0000-0000-0000849E0000}"/>
    <cellStyle name="Standard 6 2 5 9 2" xfId="20303" xr:uid="{00000000-0005-0000-0000-0000859E0000}"/>
    <cellStyle name="Standard 6 2 5 9 2 2" xfId="38406" xr:uid="{00000000-0005-0000-0000-0000869E0000}"/>
    <cellStyle name="Standard 6 2 5 9 3" xfId="27585" xr:uid="{00000000-0005-0000-0000-0000879E0000}"/>
    <cellStyle name="Standard 6 2 6" xfId="20304" xr:uid="{00000000-0005-0000-0000-0000889E0000}"/>
    <cellStyle name="Standard 6 2 6 2" xfId="20305" xr:uid="{00000000-0005-0000-0000-0000899E0000}"/>
    <cellStyle name="Standard 6 2 6 2 2" xfId="20306" xr:uid="{00000000-0005-0000-0000-00008A9E0000}"/>
    <cellStyle name="Standard 6 2 6 2 2 2" xfId="38689" xr:uid="{00000000-0005-0000-0000-00008B9E0000}"/>
    <cellStyle name="Standard 6 2 6 2 3" xfId="27868" xr:uid="{00000000-0005-0000-0000-00008C9E0000}"/>
    <cellStyle name="Standard 6 2 6 3" xfId="20307" xr:uid="{00000000-0005-0000-0000-00008D9E0000}"/>
    <cellStyle name="Standard 6 2 6 3 2" xfId="33289" xr:uid="{00000000-0005-0000-0000-00008E9E0000}"/>
    <cellStyle name="Standard 6 2 6 4" xfId="22467" xr:uid="{00000000-0005-0000-0000-00008F9E0000}"/>
    <cellStyle name="Standard 6 2 7" xfId="20308" xr:uid="{00000000-0005-0000-0000-0000909E0000}"/>
    <cellStyle name="Standard 6 2 7 2" xfId="20309" xr:uid="{00000000-0005-0000-0000-0000919E0000}"/>
    <cellStyle name="Standard 6 2 7 2 2" xfId="20310" xr:uid="{00000000-0005-0000-0000-0000929E0000}"/>
    <cellStyle name="Standard 6 2 7 2 2 2" xfId="39347" xr:uid="{00000000-0005-0000-0000-0000939E0000}"/>
    <cellStyle name="Standard 6 2 7 2 3" xfId="28526" xr:uid="{00000000-0005-0000-0000-0000949E0000}"/>
    <cellStyle name="Standard 6 2 7 3" xfId="20311" xr:uid="{00000000-0005-0000-0000-0000959E0000}"/>
    <cellStyle name="Standard 6 2 7 3 2" xfId="33947" xr:uid="{00000000-0005-0000-0000-0000969E0000}"/>
    <cellStyle name="Standard 6 2 7 4" xfId="23125" xr:uid="{00000000-0005-0000-0000-0000979E0000}"/>
    <cellStyle name="Standard 6 2 8" xfId="20312" xr:uid="{00000000-0005-0000-0000-0000989E0000}"/>
    <cellStyle name="Standard 6 2 8 2" xfId="20313" xr:uid="{00000000-0005-0000-0000-0000999E0000}"/>
    <cellStyle name="Standard 6 2 8 2 2" xfId="20314" xr:uid="{00000000-0005-0000-0000-00009A9E0000}"/>
    <cellStyle name="Standard 6 2 8 2 2 2" xfId="40022" xr:uid="{00000000-0005-0000-0000-00009B9E0000}"/>
    <cellStyle name="Standard 6 2 8 2 3" xfId="29201" xr:uid="{00000000-0005-0000-0000-00009C9E0000}"/>
    <cellStyle name="Standard 6 2 8 3" xfId="20315" xr:uid="{00000000-0005-0000-0000-00009D9E0000}"/>
    <cellStyle name="Standard 6 2 8 3 2" xfId="34622" xr:uid="{00000000-0005-0000-0000-00009E9E0000}"/>
    <cellStyle name="Standard 6 2 8 4" xfId="23800" xr:uid="{00000000-0005-0000-0000-00009F9E0000}"/>
    <cellStyle name="Standard 6 2 9" xfId="20316" xr:uid="{00000000-0005-0000-0000-0000A09E0000}"/>
    <cellStyle name="Standard 6 2 9 2" xfId="20317" xr:uid="{00000000-0005-0000-0000-0000A19E0000}"/>
    <cellStyle name="Standard 6 2 9 2 2" xfId="20318" xr:uid="{00000000-0005-0000-0000-0000A29E0000}"/>
    <cellStyle name="Standard 6 2 9 2 2 2" xfId="40695" xr:uid="{00000000-0005-0000-0000-0000A39E0000}"/>
    <cellStyle name="Standard 6 2 9 2 3" xfId="29874" xr:uid="{00000000-0005-0000-0000-0000A49E0000}"/>
    <cellStyle name="Standard 6 2 9 3" xfId="20319" xr:uid="{00000000-0005-0000-0000-0000A59E0000}"/>
    <cellStyle name="Standard 6 2 9 3 2" xfId="35295" xr:uid="{00000000-0005-0000-0000-0000A69E0000}"/>
    <cellStyle name="Standard 6 2 9 4" xfId="24473" xr:uid="{00000000-0005-0000-0000-0000A79E0000}"/>
    <cellStyle name="Standard 6 3" xfId="20320" xr:uid="{00000000-0005-0000-0000-0000A89E0000}"/>
    <cellStyle name="Standard 6 3 10" xfId="20321" xr:uid="{00000000-0005-0000-0000-0000A99E0000}"/>
    <cellStyle name="Standard 6 3 10 2" xfId="20322" xr:uid="{00000000-0005-0000-0000-0000AA9E0000}"/>
    <cellStyle name="Standard 6 3 10 2 2" xfId="20323" xr:uid="{00000000-0005-0000-0000-0000AB9E0000}"/>
    <cellStyle name="Standard 6 3 10 2 2 2" xfId="42075" xr:uid="{00000000-0005-0000-0000-0000AC9E0000}"/>
    <cellStyle name="Standard 6 3 10 2 3" xfId="31254" xr:uid="{00000000-0005-0000-0000-0000AD9E0000}"/>
    <cellStyle name="Standard 6 3 10 3" xfId="20324" xr:uid="{00000000-0005-0000-0000-0000AE9E0000}"/>
    <cellStyle name="Standard 6 3 10 3 2" xfId="36675" xr:uid="{00000000-0005-0000-0000-0000AF9E0000}"/>
    <cellStyle name="Standard 6 3 10 4" xfId="25853" xr:uid="{00000000-0005-0000-0000-0000B09E0000}"/>
    <cellStyle name="Standard 6 3 11" xfId="20325" xr:uid="{00000000-0005-0000-0000-0000B19E0000}"/>
    <cellStyle name="Standard 6 3 11 2" xfId="20326" xr:uid="{00000000-0005-0000-0000-0000B29E0000}"/>
    <cellStyle name="Standard 6 3 11 2 2" xfId="20327" xr:uid="{00000000-0005-0000-0000-0000B39E0000}"/>
    <cellStyle name="Standard 6 3 11 2 2 2" xfId="42768" xr:uid="{00000000-0005-0000-0000-0000B49E0000}"/>
    <cellStyle name="Standard 6 3 11 2 3" xfId="31947" xr:uid="{00000000-0005-0000-0000-0000B59E0000}"/>
    <cellStyle name="Standard 6 3 11 3" xfId="20328" xr:uid="{00000000-0005-0000-0000-0000B69E0000}"/>
    <cellStyle name="Standard 6 3 11 3 2" xfId="37367" xr:uid="{00000000-0005-0000-0000-0000B79E0000}"/>
    <cellStyle name="Standard 6 3 11 4" xfId="26546" xr:uid="{00000000-0005-0000-0000-0000B89E0000}"/>
    <cellStyle name="Standard 6 3 12" xfId="20329" xr:uid="{00000000-0005-0000-0000-0000B99E0000}"/>
    <cellStyle name="Standard 6 3 12 2" xfId="20330" xr:uid="{00000000-0005-0000-0000-0000BA9E0000}"/>
    <cellStyle name="Standard 6 3 12 2 2" xfId="38043" xr:uid="{00000000-0005-0000-0000-0000BB9E0000}"/>
    <cellStyle name="Standard 6 3 12 3" xfId="27222" xr:uid="{00000000-0005-0000-0000-0000BC9E0000}"/>
    <cellStyle name="Standard 6 3 13" xfId="20331" xr:uid="{00000000-0005-0000-0000-0000BD9E0000}"/>
    <cellStyle name="Standard 6 3 13 2" xfId="32643" xr:uid="{00000000-0005-0000-0000-0000BE9E0000}"/>
    <cellStyle name="Standard 6 3 14" xfId="21821" xr:uid="{00000000-0005-0000-0000-0000BF9E0000}"/>
    <cellStyle name="Standard 6 3 2" xfId="20332" xr:uid="{00000000-0005-0000-0000-0000C09E0000}"/>
    <cellStyle name="Standard 6 3 2 10" xfId="20333" xr:uid="{00000000-0005-0000-0000-0000C19E0000}"/>
    <cellStyle name="Standard 6 3 2 10 2" xfId="20334" xr:uid="{00000000-0005-0000-0000-0000C29E0000}"/>
    <cellStyle name="Standard 6 3 2 10 2 2" xfId="38175" xr:uid="{00000000-0005-0000-0000-0000C39E0000}"/>
    <cellStyle name="Standard 6 3 2 10 3" xfId="27354" xr:uid="{00000000-0005-0000-0000-0000C49E0000}"/>
    <cellStyle name="Standard 6 3 2 11" xfId="20335" xr:uid="{00000000-0005-0000-0000-0000C59E0000}"/>
    <cellStyle name="Standard 6 3 2 11 2" xfId="32775" xr:uid="{00000000-0005-0000-0000-0000C69E0000}"/>
    <cellStyle name="Standard 6 3 2 12" xfId="21953" xr:uid="{00000000-0005-0000-0000-0000C79E0000}"/>
    <cellStyle name="Standard 6 3 2 2" xfId="20336" xr:uid="{00000000-0005-0000-0000-0000C89E0000}"/>
    <cellStyle name="Standard 6 3 2 2 10" xfId="20337" xr:uid="{00000000-0005-0000-0000-0000C99E0000}"/>
    <cellStyle name="Standard 6 3 2 2 10 2" xfId="33170" xr:uid="{00000000-0005-0000-0000-0000CA9E0000}"/>
    <cellStyle name="Standard 6 3 2 2 11" xfId="22348" xr:uid="{00000000-0005-0000-0000-0000CB9E0000}"/>
    <cellStyle name="Standard 6 3 2 2 2" xfId="20338" xr:uid="{00000000-0005-0000-0000-0000CC9E0000}"/>
    <cellStyle name="Standard 6 3 2 2 2 2" xfId="20339" xr:uid="{00000000-0005-0000-0000-0000CD9E0000}"/>
    <cellStyle name="Standard 6 3 2 2 2 2 2" xfId="20340" xr:uid="{00000000-0005-0000-0000-0000CE9E0000}"/>
    <cellStyle name="Standard 6 3 2 2 2 2 2 2" xfId="39248" xr:uid="{00000000-0005-0000-0000-0000CF9E0000}"/>
    <cellStyle name="Standard 6 3 2 2 2 2 3" xfId="28427" xr:uid="{00000000-0005-0000-0000-0000D09E0000}"/>
    <cellStyle name="Standard 6 3 2 2 2 3" xfId="20341" xr:uid="{00000000-0005-0000-0000-0000D19E0000}"/>
    <cellStyle name="Standard 6 3 2 2 2 3 2" xfId="33848" xr:uid="{00000000-0005-0000-0000-0000D29E0000}"/>
    <cellStyle name="Standard 6 3 2 2 2 4" xfId="23026" xr:uid="{00000000-0005-0000-0000-0000D39E0000}"/>
    <cellStyle name="Standard 6 3 2 2 3" xfId="20342" xr:uid="{00000000-0005-0000-0000-0000D49E0000}"/>
    <cellStyle name="Standard 6 3 2 2 3 2" xfId="20343" xr:uid="{00000000-0005-0000-0000-0000D59E0000}"/>
    <cellStyle name="Standard 6 3 2 2 3 2 2" xfId="20344" xr:uid="{00000000-0005-0000-0000-0000D69E0000}"/>
    <cellStyle name="Standard 6 3 2 2 3 2 2 2" xfId="39906" xr:uid="{00000000-0005-0000-0000-0000D79E0000}"/>
    <cellStyle name="Standard 6 3 2 2 3 2 3" xfId="29085" xr:uid="{00000000-0005-0000-0000-0000D89E0000}"/>
    <cellStyle name="Standard 6 3 2 2 3 3" xfId="20345" xr:uid="{00000000-0005-0000-0000-0000D99E0000}"/>
    <cellStyle name="Standard 6 3 2 2 3 3 2" xfId="34506" xr:uid="{00000000-0005-0000-0000-0000DA9E0000}"/>
    <cellStyle name="Standard 6 3 2 2 3 4" xfId="23684" xr:uid="{00000000-0005-0000-0000-0000DB9E0000}"/>
    <cellStyle name="Standard 6 3 2 2 4" xfId="20346" xr:uid="{00000000-0005-0000-0000-0000DC9E0000}"/>
    <cellStyle name="Standard 6 3 2 2 4 2" xfId="20347" xr:uid="{00000000-0005-0000-0000-0000DD9E0000}"/>
    <cellStyle name="Standard 6 3 2 2 4 2 2" xfId="20348" xr:uid="{00000000-0005-0000-0000-0000DE9E0000}"/>
    <cellStyle name="Standard 6 3 2 2 4 2 2 2" xfId="40580" xr:uid="{00000000-0005-0000-0000-0000DF9E0000}"/>
    <cellStyle name="Standard 6 3 2 2 4 2 3" xfId="29759" xr:uid="{00000000-0005-0000-0000-0000E09E0000}"/>
    <cellStyle name="Standard 6 3 2 2 4 3" xfId="20349" xr:uid="{00000000-0005-0000-0000-0000E19E0000}"/>
    <cellStyle name="Standard 6 3 2 2 4 3 2" xfId="35180" xr:uid="{00000000-0005-0000-0000-0000E29E0000}"/>
    <cellStyle name="Standard 6 3 2 2 4 4" xfId="24358" xr:uid="{00000000-0005-0000-0000-0000E39E0000}"/>
    <cellStyle name="Standard 6 3 2 2 5" xfId="20350" xr:uid="{00000000-0005-0000-0000-0000E49E0000}"/>
    <cellStyle name="Standard 6 3 2 2 5 2" xfId="20351" xr:uid="{00000000-0005-0000-0000-0000E59E0000}"/>
    <cellStyle name="Standard 6 3 2 2 5 2 2" xfId="20352" xr:uid="{00000000-0005-0000-0000-0000E69E0000}"/>
    <cellStyle name="Standard 6 3 2 2 5 2 2 2" xfId="41254" xr:uid="{00000000-0005-0000-0000-0000E79E0000}"/>
    <cellStyle name="Standard 6 3 2 2 5 2 3" xfId="30433" xr:uid="{00000000-0005-0000-0000-0000E89E0000}"/>
    <cellStyle name="Standard 6 3 2 2 5 3" xfId="20353" xr:uid="{00000000-0005-0000-0000-0000E99E0000}"/>
    <cellStyle name="Standard 6 3 2 2 5 3 2" xfId="35854" xr:uid="{00000000-0005-0000-0000-0000EA9E0000}"/>
    <cellStyle name="Standard 6 3 2 2 5 4" xfId="25032" xr:uid="{00000000-0005-0000-0000-0000EB9E0000}"/>
    <cellStyle name="Standard 6 3 2 2 6" xfId="20354" xr:uid="{00000000-0005-0000-0000-0000EC9E0000}"/>
    <cellStyle name="Standard 6 3 2 2 6 2" xfId="20355" xr:uid="{00000000-0005-0000-0000-0000ED9E0000}"/>
    <cellStyle name="Standard 6 3 2 2 6 2 2" xfId="20356" xr:uid="{00000000-0005-0000-0000-0000EE9E0000}"/>
    <cellStyle name="Standard 6 3 2 2 6 2 2 2" xfId="41928" xr:uid="{00000000-0005-0000-0000-0000EF9E0000}"/>
    <cellStyle name="Standard 6 3 2 2 6 2 3" xfId="31107" xr:uid="{00000000-0005-0000-0000-0000F09E0000}"/>
    <cellStyle name="Standard 6 3 2 2 6 3" xfId="20357" xr:uid="{00000000-0005-0000-0000-0000F19E0000}"/>
    <cellStyle name="Standard 6 3 2 2 6 3 2" xfId="36528" xr:uid="{00000000-0005-0000-0000-0000F29E0000}"/>
    <cellStyle name="Standard 6 3 2 2 6 4" xfId="25706" xr:uid="{00000000-0005-0000-0000-0000F39E0000}"/>
    <cellStyle name="Standard 6 3 2 2 7" xfId="20358" xr:uid="{00000000-0005-0000-0000-0000F49E0000}"/>
    <cellStyle name="Standard 6 3 2 2 7 2" xfId="20359" xr:uid="{00000000-0005-0000-0000-0000F59E0000}"/>
    <cellStyle name="Standard 6 3 2 2 7 2 2" xfId="20360" xr:uid="{00000000-0005-0000-0000-0000F69E0000}"/>
    <cellStyle name="Standard 6 3 2 2 7 2 2 2" xfId="42602" xr:uid="{00000000-0005-0000-0000-0000F79E0000}"/>
    <cellStyle name="Standard 6 3 2 2 7 2 3" xfId="31781" xr:uid="{00000000-0005-0000-0000-0000F89E0000}"/>
    <cellStyle name="Standard 6 3 2 2 7 3" xfId="20361" xr:uid="{00000000-0005-0000-0000-0000F99E0000}"/>
    <cellStyle name="Standard 6 3 2 2 7 3 2" xfId="37202" xr:uid="{00000000-0005-0000-0000-0000FA9E0000}"/>
    <cellStyle name="Standard 6 3 2 2 7 4" xfId="26380" xr:uid="{00000000-0005-0000-0000-0000FB9E0000}"/>
    <cellStyle name="Standard 6 3 2 2 8" xfId="20362" xr:uid="{00000000-0005-0000-0000-0000FC9E0000}"/>
    <cellStyle name="Standard 6 3 2 2 8 2" xfId="20363" xr:uid="{00000000-0005-0000-0000-0000FD9E0000}"/>
    <cellStyle name="Standard 6 3 2 2 8 2 2" xfId="20364" xr:uid="{00000000-0005-0000-0000-0000FE9E0000}"/>
    <cellStyle name="Standard 6 3 2 2 8 2 2 2" xfId="43295" xr:uid="{00000000-0005-0000-0000-0000FF9E0000}"/>
    <cellStyle name="Standard 6 3 2 2 8 2 3" xfId="32474" xr:uid="{00000000-0005-0000-0000-0000009F0000}"/>
    <cellStyle name="Standard 6 3 2 2 8 3" xfId="20365" xr:uid="{00000000-0005-0000-0000-0000019F0000}"/>
    <cellStyle name="Standard 6 3 2 2 8 3 2" xfId="37894" xr:uid="{00000000-0005-0000-0000-0000029F0000}"/>
    <cellStyle name="Standard 6 3 2 2 8 4" xfId="27073" xr:uid="{00000000-0005-0000-0000-0000039F0000}"/>
    <cellStyle name="Standard 6 3 2 2 9" xfId="20366" xr:uid="{00000000-0005-0000-0000-0000049F0000}"/>
    <cellStyle name="Standard 6 3 2 2 9 2" xfId="20367" xr:uid="{00000000-0005-0000-0000-0000059F0000}"/>
    <cellStyle name="Standard 6 3 2 2 9 2 2" xfId="38570" xr:uid="{00000000-0005-0000-0000-0000069F0000}"/>
    <cellStyle name="Standard 6 3 2 2 9 3" xfId="27749" xr:uid="{00000000-0005-0000-0000-0000079F0000}"/>
    <cellStyle name="Standard 6 3 2 3" xfId="20368" xr:uid="{00000000-0005-0000-0000-0000089F0000}"/>
    <cellStyle name="Standard 6 3 2 3 2" xfId="20369" xr:uid="{00000000-0005-0000-0000-0000099F0000}"/>
    <cellStyle name="Standard 6 3 2 3 2 2" xfId="20370" xr:uid="{00000000-0005-0000-0000-00000A9F0000}"/>
    <cellStyle name="Standard 6 3 2 3 2 2 2" xfId="38853" xr:uid="{00000000-0005-0000-0000-00000B9F0000}"/>
    <cellStyle name="Standard 6 3 2 3 2 3" xfId="28032" xr:uid="{00000000-0005-0000-0000-00000C9F0000}"/>
    <cellStyle name="Standard 6 3 2 3 3" xfId="20371" xr:uid="{00000000-0005-0000-0000-00000D9F0000}"/>
    <cellStyle name="Standard 6 3 2 3 3 2" xfId="33453" xr:uid="{00000000-0005-0000-0000-00000E9F0000}"/>
    <cellStyle name="Standard 6 3 2 3 4" xfId="22631" xr:uid="{00000000-0005-0000-0000-00000F9F0000}"/>
    <cellStyle name="Standard 6 3 2 4" xfId="20372" xr:uid="{00000000-0005-0000-0000-0000109F0000}"/>
    <cellStyle name="Standard 6 3 2 4 2" xfId="20373" xr:uid="{00000000-0005-0000-0000-0000119F0000}"/>
    <cellStyle name="Standard 6 3 2 4 2 2" xfId="20374" xr:uid="{00000000-0005-0000-0000-0000129F0000}"/>
    <cellStyle name="Standard 6 3 2 4 2 2 2" xfId="39511" xr:uid="{00000000-0005-0000-0000-0000139F0000}"/>
    <cellStyle name="Standard 6 3 2 4 2 3" xfId="28690" xr:uid="{00000000-0005-0000-0000-0000149F0000}"/>
    <cellStyle name="Standard 6 3 2 4 3" xfId="20375" xr:uid="{00000000-0005-0000-0000-0000159F0000}"/>
    <cellStyle name="Standard 6 3 2 4 3 2" xfId="34111" xr:uid="{00000000-0005-0000-0000-0000169F0000}"/>
    <cellStyle name="Standard 6 3 2 4 4" xfId="23289" xr:uid="{00000000-0005-0000-0000-0000179F0000}"/>
    <cellStyle name="Standard 6 3 2 5" xfId="20376" xr:uid="{00000000-0005-0000-0000-0000189F0000}"/>
    <cellStyle name="Standard 6 3 2 5 2" xfId="20377" xr:uid="{00000000-0005-0000-0000-0000199F0000}"/>
    <cellStyle name="Standard 6 3 2 5 2 2" xfId="20378" xr:uid="{00000000-0005-0000-0000-00001A9F0000}"/>
    <cellStyle name="Standard 6 3 2 5 2 2 2" xfId="40185" xr:uid="{00000000-0005-0000-0000-00001B9F0000}"/>
    <cellStyle name="Standard 6 3 2 5 2 3" xfId="29364" xr:uid="{00000000-0005-0000-0000-00001C9F0000}"/>
    <cellStyle name="Standard 6 3 2 5 3" xfId="20379" xr:uid="{00000000-0005-0000-0000-00001D9F0000}"/>
    <cellStyle name="Standard 6 3 2 5 3 2" xfId="34785" xr:uid="{00000000-0005-0000-0000-00001E9F0000}"/>
    <cellStyle name="Standard 6 3 2 5 4" xfId="23963" xr:uid="{00000000-0005-0000-0000-00001F9F0000}"/>
    <cellStyle name="Standard 6 3 2 6" xfId="20380" xr:uid="{00000000-0005-0000-0000-0000209F0000}"/>
    <cellStyle name="Standard 6 3 2 6 2" xfId="20381" xr:uid="{00000000-0005-0000-0000-0000219F0000}"/>
    <cellStyle name="Standard 6 3 2 6 2 2" xfId="20382" xr:uid="{00000000-0005-0000-0000-0000229F0000}"/>
    <cellStyle name="Standard 6 3 2 6 2 2 2" xfId="40859" xr:uid="{00000000-0005-0000-0000-0000239F0000}"/>
    <cellStyle name="Standard 6 3 2 6 2 3" xfId="30038" xr:uid="{00000000-0005-0000-0000-0000249F0000}"/>
    <cellStyle name="Standard 6 3 2 6 3" xfId="20383" xr:uid="{00000000-0005-0000-0000-0000259F0000}"/>
    <cellStyle name="Standard 6 3 2 6 3 2" xfId="35459" xr:uid="{00000000-0005-0000-0000-0000269F0000}"/>
    <cellStyle name="Standard 6 3 2 6 4" xfId="24637" xr:uid="{00000000-0005-0000-0000-0000279F0000}"/>
    <cellStyle name="Standard 6 3 2 7" xfId="20384" xr:uid="{00000000-0005-0000-0000-0000289F0000}"/>
    <cellStyle name="Standard 6 3 2 7 2" xfId="20385" xr:uid="{00000000-0005-0000-0000-0000299F0000}"/>
    <cellStyle name="Standard 6 3 2 7 2 2" xfId="20386" xr:uid="{00000000-0005-0000-0000-00002A9F0000}"/>
    <cellStyle name="Standard 6 3 2 7 2 2 2" xfId="41533" xr:uid="{00000000-0005-0000-0000-00002B9F0000}"/>
    <cellStyle name="Standard 6 3 2 7 2 3" xfId="30712" xr:uid="{00000000-0005-0000-0000-00002C9F0000}"/>
    <cellStyle name="Standard 6 3 2 7 3" xfId="20387" xr:uid="{00000000-0005-0000-0000-00002D9F0000}"/>
    <cellStyle name="Standard 6 3 2 7 3 2" xfId="36133" xr:uid="{00000000-0005-0000-0000-00002E9F0000}"/>
    <cellStyle name="Standard 6 3 2 7 4" xfId="25311" xr:uid="{00000000-0005-0000-0000-00002F9F0000}"/>
    <cellStyle name="Standard 6 3 2 8" xfId="20388" xr:uid="{00000000-0005-0000-0000-0000309F0000}"/>
    <cellStyle name="Standard 6 3 2 8 2" xfId="20389" xr:uid="{00000000-0005-0000-0000-0000319F0000}"/>
    <cellStyle name="Standard 6 3 2 8 2 2" xfId="20390" xr:uid="{00000000-0005-0000-0000-0000329F0000}"/>
    <cellStyle name="Standard 6 3 2 8 2 2 2" xfId="42207" xr:uid="{00000000-0005-0000-0000-0000339F0000}"/>
    <cellStyle name="Standard 6 3 2 8 2 3" xfId="31386" xr:uid="{00000000-0005-0000-0000-0000349F0000}"/>
    <cellStyle name="Standard 6 3 2 8 3" xfId="20391" xr:uid="{00000000-0005-0000-0000-0000359F0000}"/>
    <cellStyle name="Standard 6 3 2 8 3 2" xfId="36807" xr:uid="{00000000-0005-0000-0000-0000369F0000}"/>
    <cellStyle name="Standard 6 3 2 8 4" xfId="25985" xr:uid="{00000000-0005-0000-0000-0000379F0000}"/>
    <cellStyle name="Standard 6 3 2 9" xfId="20392" xr:uid="{00000000-0005-0000-0000-0000389F0000}"/>
    <cellStyle name="Standard 6 3 2 9 2" xfId="20393" xr:uid="{00000000-0005-0000-0000-0000399F0000}"/>
    <cellStyle name="Standard 6 3 2 9 2 2" xfId="20394" xr:uid="{00000000-0005-0000-0000-00003A9F0000}"/>
    <cellStyle name="Standard 6 3 2 9 2 2 2" xfId="42900" xr:uid="{00000000-0005-0000-0000-00003B9F0000}"/>
    <cellStyle name="Standard 6 3 2 9 2 3" xfId="32079" xr:uid="{00000000-0005-0000-0000-00003C9F0000}"/>
    <cellStyle name="Standard 6 3 2 9 3" xfId="20395" xr:uid="{00000000-0005-0000-0000-00003D9F0000}"/>
    <cellStyle name="Standard 6 3 2 9 3 2" xfId="37499" xr:uid="{00000000-0005-0000-0000-00003E9F0000}"/>
    <cellStyle name="Standard 6 3 2 9 4" xfId="26678" xr:uid="{00000000-0005-0000-0000-00003F9F0000}"/>
    <cellStyle name="Standard 6 3 3" xfId="20396" xr:uid="{00000000-0005-0000-0000-0000409F0000}"/>
    <cellStyle name="Standard 6 3 3 10" xfId="20397" xr:uid="{00000000-0005-0000-0000-0000419F0000}"/>
    <cellStyle name="Standard 6 3 3 10 2" xfId="32907" xr:uid="{00000000-0005-0000-0000-0000429F0000}"/>
    <cellStyle name="Standard 6 3 3 11" xfId="22085" xr:uid="{00000000-0005-0000-0000-0000439F0000}"/>
    <cellStyle name="Standard 6 3 3 2" xfId="20398" xr:uid="{00000000-0005-0000-0000-0000449F0000}"/>
    <cellStyle name="Standard 6 3 3 2 2" xfId="20399" xr:uid="{00000000-0005-0000-0000-0000459F0000}"/>
    <cellStyle name="Standard 6 3 3 2 2 2" xfId="20400" xr:uid="{00000000-0005-0000-0000-0000469F0000}"/>
    <cellStyle name="Standard 6 3 3 2 2 2 2" xfId="38985" xr:uid="{00000000-0005-0000-0000-0000479F0000}"/>
    <cellStyle name="Standard 6 3 3 2 2 3" xfId="28164" xr:uid="{00000000-0005-0000-0000-0000489F0000}"/>
    <cellStyle name="Standard 6 3 3 2 3" xfId="20401" xr:uid="{00000000-0005-0000-0000-0000499F0000}"/>
    <cellStyle name="Standard 6 3 3 2 3 2" xfId="33585" xr:uid="{00000000-0005-0000-0000-00004A9F0000}"/>
    <cellStyle name="Standard 6 3 3 2 4" xfId="22763" xr:uid="{00000000-0005-0000-0000-00004B9F0000}"/>
    <cellStyle name="Standard 6 3 3 3" xfId="20402" xr:uid="{00000000-0005-0000-0000-00004C9F0000}"/>
    <cellStyle name="Standard 6 3 3 3 2" xfId="20403" xr:uid="{00000000-0005-0000-0000-00004D9F0000}"/>
    <cellStyle name="Standard 6 3 3 3 2 2" xfId="20404" xr:uid="{00000000-0005-0000-0000-00004E9F0000}"/>
    <cellStyle name="Standard 6 3 3 3 2 2 2" xfId="39643" xr:uid="{00000000-0005-0000-0000-00004F9F0000}"/>
    <cellStyle name="Standard 6 3 3 3 2 3" xfId="28822" xr:uid="{00000000-0005-0000-0000-0000509F0000}"/>
    <cellStyle name="Standard 6 3 3 3 3" xfId="20405" xr:uid="{00000000-0005-0000-0000-0000519F0000}"/>
    <cellStyle name="Standard 6 3 3 3 3 2" xfId="34243" xr:uid="{00000000-0005-0000-0000-0000529F0000}"/>
    <cellStyle name="Standard 6 3 3 3 4" xfId="23421" xr:uid="{00000000-0005-0000-0000-0000539F0000}"/>
    <cellStyle name="Standard 6 3 3 4" xfId="20406" xr:uid="{00000000-0005-0000-0000-0000549F0000}"/>
    <cellStyle name="Standard 6 3 3 4 2" xfId="20407" xr:uid="{00000000-0005-0000-0000-0000559F0000}"/>
    <cellStyle name="Standard 6 3 3 4 2 2" xfId="20408" xr:uid="{00000000-0005-0000-0000-0000569F0000}"/>
    <cellStyle name="Standard 6 3 3 4 2 2 2" xfId="40317" xr:uid="{00000000-0005-0000-0000-0000579F0000}"/>
    <cellStyle name="Standard 6 3 3 4 2 3" xfId="29496" xr:uid="{00000000-0005-0000-0000-0000589F0000}"/>
    <cellStyle name="Standard 6 3 3 4 3" xfId="20409" xr:uid="{00000000-0005-0000-0000-0000599F0000}"/>
    <cellStyle name="Standard 6 3 3 4 3 2" xfId="34917" xr:uid="{00000000-0005-0000-0000-00005A9F0000}"/>
    <cellStyle name="Standard 6 3 3 4 4" xfId="24095" xr:uid="{00000000-0005-0000-0000-00005B9F0000}"/>
    <cellStyle name="Standard 6 3 3 5" xfId="20410" xr:uid="{00000000-0005-0000-0000-00005C9F0000}"/>
    <cellStyle name="Standard 6 3 3 5 2" xfId="20411" xr:uid="{00000000-0005-0000-0000-00005D9F0000}"/>
    <cellStyle name="Standard 6 3 3 5 2 2" xfId="20412" xr:uid="{00000000-0005-0000-0000-00005E9F0000}"/>
    <cellStyle name="Standard 6 3 3 5 2 2 2" xfId="40991" xr:uid="{00000000-0005-0000-0000-00005F9F0000}"/>
    <cellStyle name="Standard 6 3 3 5 2 3" xfId="30170" xr:uid="{00000000-0005-0000-0000-0000609F0000}"/>
    <cellStyle name="Standard 6 3 3 5 3" xfId="20413" xr:uid="{00000000-0005-0000-0000-0000619F0000}"/>
    <cellStyle name="Standard 6 3 3 5 3 2" xfId="35591" xr:uid="{00000000-0005-0000-0000-0000629F0000}"/>
    <cellStyle name="Standard 6 3 3 5 4" xfId="24769" xr:uid="{00000000-0005-0000-0000-0000639F0000}"/>
    <cellStyle name="Standard 6 3 3 6" xfId="20414" xr:uid="{00000000-0005-0000-0000-0000649F0000}"/>
    <cellStyle name="Standard 6 3 3 6 2" xfId="20415" xr:uid="{00000000-0005-0000-0000-0000659F0000}"/>
    <cellStyle name="Standard 6 3 3 6 2 2" xfId="20416" xr:uid="{00000000-0005-0000-0000-0000669F0000}"/>
    <cellStyle name="Standard 6 3 3 6 2 2 2" xfId="41665" xr:uid="{00000000-0005-0000-0000-0000679F0000}"/>
    <cellStyle name="Standard 6 3 3 6 2 3" xfId="30844" xr:uid="{00000000-0005-0000-0000-0000689F0000}"/>
    <cellStyle name="Standard 6 3 3 6 3" xfId="20417" xr:uid="{00000000-0005-0000-0000-0000699F0000}"/>
    <cellStyle name="Standard 6 3 3 6 3 2" xfId="36265" xr:uid="{00000000-0005-0000-0000-00006A9F0000}"/>
    <cellStyle name="Standard 6 3 3 6 4" xfId="25443" xr:uid="{00000000-0005-0000-0000-00006B9F0000}"/>
    <cellStyle name="Standard 6 3 3 7" xfId="20418" xr:uid="{00000000-0005-0000-0000-00006C9F0000}"/>
    <cellStyle name="Standard 6 3 3 7 2" xfId="20419" xr:uid="{00000000-0005-0000-0000-00006D9F0000}"/>
    <cellStyle name="Standard 6 3 3 7 2 2" xfId="20420" xr:uid="{00000000-0005-0000-0000-00006E9F0000}"/>
    <cellStyle name="Standard 6 3 3 7 2 2 2" xfId="42339" xr:uid="{00000000-0005-0000-0000-00006F9F0000}"/>
    <cellStyle name="Standard 6 3 3 7 2 3" xfId="31518" xr:uid="{00000000-0005-0000-0000-0000709F0000}"/>
    <cellStyle name="Standard 6 3 3 7 3" xfId="20421" xr:uid="{00000000-0005-0000-0000-0000719F0000}"/>
    <cellStyle name="Standard 6 3 3 7 3 2" xfId="36939" xr:uid="{00000000-0005-0000-0000-0000729F0000}"/>
    <cellStyle name="Standard 6 3 3 7 4" xfId="26117" xr:uid="{00000000-0005-0000-0000-0000739F0000}"/>
    <cellStyle name="Standard 6 3 3 8" xfId="20422" xr:uid="{00000000-0005-0000-0000-0000749F0000}"/>
    <cellStyle name="Standard 6 3 3 8 2" xfId="20423" xr:uid="{00000000-0005-0000-0000-0000759F0000}"/>
    <cellStyle name="Standard 6 3 3 8 2 2" xfId="20424" xr:uid="{00000000-0005-0000-0000-0000769F0000}"/>
    <cellStyle name="Standard 6 3 3 8 2 2 2" xfId="43032" xr:uid="{00000000-0005-0000-0000-0000779F0000}"/>
    <cellStyle name="Standard 6 3 3 8 2 3" xfId="32211" xr:uid="{00000000-0005-0000-0000-0000789F0000}"/>
    <cellStyle name="Standard 6 3 3 8 3" xfId="20425" xr:uid="{00000000-0005-0000-0000-0000799F0000}"/>
    <cellStyle name="Standard 6 3 3 8 3 2" xfId="37631" xr:uid="{00000000-0005-0000-0000-00007A9F0000}"/>
    <cellStyle name="Standard 6 3 3 8 4" xfId="26810" xr:uid="{00000000-0005-0000-0000-00007B9F0000}"/>
    <cellStyle name="Standard 6 3 3 9" xfId="20426" xr:uid="{00000000-0005-0000-0000-00007C9F0000}"/>
    <cellStyle name="Standard 6 3 3 9 2" xfId="20427" xr:uid="{00000000-0005-0000-0000-00007D9F0000}"/>
    <cellStyle name="Standard 6 3 3 9 2 2" xfId="38307" xr:uid="{00000000-0005-0000-0000-00007E9F0000}"/>
    <cellStyle name="Standard 6 3 3 9 3" xfId="27486" xr:uid="{00000000-0005-0000-0000-00007F9F0000}"/>
    <cellStyle name="Standard 6 3 4" xfId="20428" xr:uid="{00000000-0005-0000-0000-0000809F0000}"/>
    <cellStyle name="Standard 6 3 4 10" xfId="20429" xr:uid="{00000000-0005-0000-0000-0000819F0000}"/>
    <cellStyle name="Standard 6 3 4 10 2" xfId="33038" xr:uid="{00000000-0005-0000-0000-0000829F0000}"/>
    <cellStyle name="Standard 6 3 4 11" xfId="22216" xr:uid="{00000000-0005-0000-0000-0000839F0000}"/>
    <cellStyle name="Standard 6 3 4 2" xfId="20430" xr:uid="{00000000-0005-0000-0000-0000849F0000}"/>
    <cellStyle name="Standard 6 3 4 2 2" xfId="20431" xr:uid="{00000000-0005-0000-0000-0000859F0000}"/>
    <cellStyle name="Standard 6 3 4 2 2 2" xfId="20432" xr:uid="{00000000-0005-0000-0000-0000869F0000}"/>
    <cellStyle name="Standard 6 3 4 2 2 2 2" xfId="39116" xr:uid="{00000000-0005-0000-0000-0000879F0000}"/>
    <cellStyle name="Standard 6 3 4 2 2 3" xfId="28295" xr:uid="{00000000-0005-0000-0000-0000889F0000}"/>
    <cellStyle name="Standard 6 3 4 2 3" xfId="20433" xr:uid="{00000000-0005-0000-0000-0000899F0000}"/>
    <cellStyle name="Standard 6 3 4 2 3 2" xfId="33716" xr:uid="{00000000-0005-0000-0000-00008A9F0000}"/>
    <cellStyle name="Standard 6 3 4 2 4" xfId="22894" xr:uid="{00000000-0005-0000-0000-00008B9F0000}"/>
    <cellStyle name="Standard 6 3 4 3" xfId="20434" xr:uid="{00000000-0005-0000-0000-00008C9F0000}"/>
    <cellStyle name="Standard 6 3 4 3 2" xfId="20435" xr:uid="{00000000-0005-0000-0000-00008D9F0000}"/>
    <cellStyle name="Standard 6 3 4 3 2 2" xfId="20436" xr:uid="{00000000-0005-0000-0000-00008E9F0000}"/>
    <cellStyle name="Standard 6 3 4 3 2 2 2" xfId="39774" xr:uid="{00000000-0005-0000-0000-00008F9F0000}"/>
    <cellStyle name="Standard 6 3 4 3 2 3" xfId="28953" xr:uid="{00000000-0005-0000-0000-0000909F0000}"/>
    <cellStyle name="Standard 6 3 4 3 3" xfId="20437" xr:uid="{00000000-0005-0000-0000-0000919F0000}"/>
    <cellStyle name="Standard 6 3 4 3 3 2" xfId="34374" xr:uid="{00000000-0005-0000-0000-0000929F0000}"/>
    <cellStyle name="Standard 6 3 4 3 4" xfId="23552" xr:uid="{00000000-0005-0000-0000-0000939F0000}"/>
    <cellStyle name="Standard 6 3 4 4" xfId="20438" xr:uid="{00000000-0005-0000-0000-0000949F0000}"/>
    <cellStyle name="Standard 6 3 4 4 2" xfId="20439" xr:uid="{00000000-0005-0000-0000-0000959F0000}"/>
    <cellStyle name="Standard 6 3 4 4 2 2" xfId="20440" xr:uid="{00000000-0005-0000-0000-0000969F0000}"/>
    <cellStyle name="Standard 6 3 4 4 2 2 2" xfId="40448" xr:uid="{00000000-0005-0000-0000-0000979F0000}"/>
    <cellStyle name="Standard 6 3 4 4 2 3" xfId="29627" xr:uid="{00000000-0005-0000-0000-0000989F0000}"/>
    <cellStyle name="Standard 6 3 4 4 3" xfId="20441" xr:uid="{00000000-0005-0000-0000-0000999F0000}"/>
    <cellStyle name="Standard 6 3 4 4 3 2" xfId="35048" xr:uid="{00000000-0005-0000-0000-00009A9F0000}"/>
    <cellStyle name="Standard 6 3 4 4 4" xfId="24226" xr:uid="{00000000-0005-0000-0000-00009B9F0000}"/>
    <cellStyle name="Standard 6 3 4 5" xfId="20442" xr:uid="{00000000-0005-0000-0000-00009C9F0000}"/>
    <cellStyle name="Standard 6 3 4 5 2" xfId="20443" xr:uid="{00000000-0005-0000-0000-00009D9F0000}"/>
    <cellStyle name="Standard 6 3 4 5 2 2" xfId="20444" xr:uid="{00000000-0005-0000-0000-00009E9F0000}"/>
    <cellStyle name="Standard 6 3 4 5 2 2 2" xfId="41122" xr:uid="{00000000-0005-0000-0000-00009F9F0000}"/>
    <cellStyle name="Standard 6 3 4 5 2 3" xfId="30301" xr:uid="{00000000-0005-0000-0000-0000A09F0000}"/>
    <cellStyle name="Standard 6 3 4 5 3" xfId="20445" xr:uid="{00000000-0005-0000-0000-0000A19F0000}"/>
    <cellStyle name="Standard 6 3 4 5 3 2" xfId="35722" xr:uid="{00000000-0005-0000-0000-0000A29F0000}"/>
    <cellStyle name="Standard 6 3 4 5 4" xfId="24900" xr:uid="{00000000-0005-0000-0000-0000A39F0000}"/>
    <cellStyle name="Standard 6 3 4 6" xfId="20446" xr:uid="{00000000-0005-0000-0000-0000A49F0000}"/>
    <cellStyle name="Standard 6 3 4 6 2" xfId="20447" xr:uid="{00000000-0005-0000-0000-0000A59F0000}"/>
    <cellStyle name="Standard 6 3 4 6 2 2" xfId="20448" xr:uid="{00000000-0005-0000-0000-0000A69F0000}"/>
    <cellStyle name="Standard 6 3 4 6 2 2 2" xfId="41796" xr:uid="{00000000-0005-0000-0000-0000A79F0000}"/>
    <cellStyle name="Standard 6 3 4 6 2 3" xfId="30975" xr:uid="{00000000-0005-0000-0000-0000A89F0000}"/>
    <cellStyle name="Standard 6 3 4 6 3" xfId="20449" xr:uid="{00000000-0005-0000-0000-0000A99F0000}"/>
    <cellStyle name="Standard 6 3 4 6 3 2" xfId="36396" xr:uid="{00000000-0005-0000-0000-0000AA9F0000}"/>
    <cellStyle name="Standard 6 3 4 6 4" xfId="25574" xr:uid="{00000000-0005-0000-0000-0000AB9F0000}"/>
    <cellStyle name="Standard 6 3 4 7" xfId="20450" xr:uid="{00000000-0005-0000-0000-0000AC9F0000}"/>
    <cellStyle name="Standard 6 3 4 7 2" xfId="20451" xr:uid="{00000000-0005-0000-0000-0000AD9F0000}"/>
    <cellStyle name="Standard 6 3 4 7 2 2" xfId="20452" xr:uid="{00000000-0005-0000-0000-0000AE9F0000}"/>
    <cellStyle name="Standard 6 3 4 7 2 2 2" xfId="42470" xr:uid="{00000000-0005-0000-0000-0000AF9F0000}"/>
    <cellStyle name="Standard 6 3 4 7 2 3" xfId="31649" xr:uid="{00000000-0005-0000-0000-0000B09F0000}"/>
    <cellStyle name="Standard 6 3 4 7 3" xfId="20453" xr:uid="{00000000-0005-0000-0000-0000B19F0000}"/>
    <cellStyle name="Standard 6 3 4 7 3 2" xfId="37070" xr:uid="{00000000-0005-0000-0000-0000B29F0000}"/>
    <cellStyle name="Standard 6 3 4 7 4" xfId="26248" xr:uid="{00000000-0005-0000-0000-0000B39F0000}"/>
    <cellStyle name="Standard 6 3 4 8" xfId="20454" xr:uid="{00000000-0005-0000-0000-0000B49F0000}"/>
    <cellStyle name="Standard 6 3 4 8 2" xfId="20455" xr:uid="{00000000-0005-0000-0000-0000B59F0000}"/>
    <cellStyle name="Standard 6 3 4 8 2 2" xfId="20456" xr:uid="{00000000-0005-0000-0000-0000B69F0000}"/>
    <cellStyle name="Standard 6 3 4 8 2 2 2" xfId="43163" xr:uid="{00000000-0005-0000-0000-0000B79F0000}"/>
    <cellStyle name="Standard 6 3 4 8 2 3" xfId="32342" xr:uid="{00000000-0005-0000-0000-0000B89F0000}"/>
    <cellStyle name="Standard 6 3 4 8 3" xfId="20457" xr:uid="{00000000-0005-0000-0000-0000B99F0000}"/>
    <cellStyle name="Standard 6 3 4 8 3 2" xfId="37762" xr:uid="{00000000-0005-0000-0000-0000BA9F0000}"/>
    <cellStyle name="Standard 6 3 4 8 4" xfId="26941" xr:uid="{00000000-0005-0000-0000-0000BB9F0000}"/>
    <cellStyle name="Standard 6 3 4 9" xfId="20458" xr:uid="{00000000-0005-0000-0000-0000BC9F0000}"/>
    <cellStyle name="Standard 6 3 4 9 2" xfId="20459" xr:uid="{00000000-0005-0000-0000-0000BD9F0000}"/>
    <cellStyle name="Standard 6 3 4 9 2 2" xfId="38438" xr:uid="{00000000-0005-0000-0000-0000BE9F0000}"/>
    <cellStyle name="Standard 6 3 4 9 3" xfId="27617" xr:uid="{00000000-0005-0000-0000-0000BF9F0000}"/>
    <cellStyle name="Standard 6 3 5" xfId="20460" xr:uid="{00000000-0005-0000-0000-0000C09F0000}"/>
    <cellStyle name="Standard 6 3 5 2" xfId="20461" xr:uid="{00000000-0005-0000-0000-0000C19F0000}"/>
    <cellStyle name="Standard 6 3 5 2 2" xfId="20462" xr:uid="{00000000-0005-0000-0000-0000C29F0000}"/>
    <cellStyle name="Standard 6 3 5 2 2 2" xfId="38721" xr:uid="{00000000-0005-0000-0000-0000C39F0000}"/>
    <cellStyle name="Standard 6 3 5 2 3" xfId="27900" xr:uid="{00000000-0005-0000-0000-0000C49F0000}"/>
    <cellStyle name="Standard 6 3 5 3" xfId="20463" xr:uid="{00000000-0005-0000-0000-0000C59F0000}"/>
    <cellStyle name="Standard 6 3 5 3 2" xfId="33321" xr:uid="{00000000-0005-0000-0000-0000C69F0000}"/>
    <cellStyle name="Standard 6 3 5 4" xfId="22499" xr:uid="{00000000-0005-0000-0000-0000C79F0000}"/>
    <cellStyle name="Standard 6 3 6" xfId="20464" xr:uid="{00000000-0005-0000-0000-0000C89F0000}"/>
    <cellStyle name="Standard 6 3 6 2" xfId="20465" xr:uid="{00000000-0005-0000-0000-0000C99F0000}"/>
    <cellStyle name="Standard 6 3 6 2 2" xfId="20466" xr:uid="{00000000-0005-0000-0000-0000CA9F0000}"/>
    <cellStyle name="Standard 6 3 6 2 2 2" xfId="39379" xr:uid="{00000000-0005-0000-0000-0000CB9F0000}"/>
    <cellStyle name="Standard 6 3 6 2 3" xfId="28558" xr:uid="{00000000-0005-0000-0000-0000CC9F0000}"/>
    <cellStyle name="Standard 6 3 6 3" xfId="20467" xr:uid="{00000000-0005-0000-0000-0000CD9F0000}"/>
    <cellStyle name="Standard 6 3 6 3 2" xfId="33979" xr:uid="{00000000-0005-0000-0000-0000CE9F0000}"/>
    <cellStyle name="Standard 6 3 6 4" xfId="23157" xr:uid="{00000000-0005-0000-0000-0000CF9F0000}"/>
    <cellStyle name="Standard 6 3 7" xfId="20468" xr:uid="{00000000-0005-0000-0000-0000D09F0000}"/>
    <cellStyle name="Standard 6 3 7 2" xfId="20469" xr:uid="{00000000-0005-0000-0000-0000D19F0000}"/>
    <cellStyle name="Standard 6 3 7 2 2" xfId="20470" xr:uid="{00000000-0005-0000-0000-0000D29F0000}"/>
    <cellStyle name="Standard 6 3 7 2 2 2" xfId="40053" xr:uid="{00000000-0005-0000-0000-0000D39F0000}"/>
    <cellStyle name="Standard 6 3 7 2 3" xfId="29232" xr:uid="{00000000-0005-0000-0000-0000D49F0000}"/>
    <cellStyle name="Standard 6 3 7 3" xfId="20471" xr:uid="{00000000-0005-0000-0000-0000D59F0000}"/>
    <cellStyle name="Standard 6 3 7 3 2" xfId="34653" xr:uid="{00000000-0005-0000-0000-0000D69F0000}"/>
    <cellStyle name="Standard 6 3 7 4" xfId="23831" xr:uid="{00000000-0005-0000-0000-0000D79F0000}"/>
    <cellStyle name="Standard 6 3 8" xfId="20472" xr:uid="{00000000-0005-0000-0000-0000D89F0000}"/>
    <cellStyle name="Standard 6 3 8 2" xfId="20473" xr:uid="{00000000-0005-0000-0000-0000D99F0000}"/>
    <cellStyle name="Standard 6 3 8 2 2" xfId="20474" xr:uid="{00000000-0005-0000-0000-0000DA9F0000}"/>
    <cellStyle name="Standard 6 3 8 2 2 2" xfId="40727" xr:uid="{00000000-0005-0000-0000-0000DB9F0000}"/>
    <cellStyle name="Standard 6 3 8 2 3" xfId="29906" xr:uid="{00000000-0005-0000-0000-0000DC9F0000}"/>
    <cellStyle name="Standard 6 3 8 3" xfId="20475" xr:uid="{00000000-0005-0000-0000-0000DD9F0000}"/>
    <cellStyle name="Standard 6 3 8 3 2" xfId="35327" xr:uid="{00000000-0005-0000-0000-0000DE9F0000}"/>
    <cellStyle name="Standard 6 3 8 4" xfId="24505" xr:uid="{00000000-0005-0000-0000-0000DF9F0000}"/>
    <cellStyle name="Standard 6 3 9" xfId="20476" xr:uid="{00000000-0005-0000-0000-0000E09F0000}"/>
    <cellStyle name="Standard 6 3 9 2" xfId="20477" xr:uid="{00000000-0005-0000-0000-0000E19F0000}"/>
    <cellStyle name="Standard 6 3 9 2 2" xfId="20478" xr:uid="{00000000-0005-0000-0000-0000E29F0000}"/>
    <cellStyle name="Standard 6 3 9 2 2 2" xfId="41401" xr:uid="{00000000-0005-0000-0000-0000E39F0000}"/>
    <cellStyle name="Standard 6 3 9 2 3" xfId="30580" xr:uid="{00000000-0005-0000-0000-0000E49F0000}"/>
    <cellStyle name="Standard 6 3 9 3" xfId="20479" xr:uid="{00000000-0005-0000-0000-0000E59F0000}"/>
    <cellStyle name="Standard 6 3 9 3 2" xfId="36001" xr:uid="{00000000-0005-0000-0000-0000E69F0000}"/>
    <cellStyle name="Standard 6 3 9 4" xfId="25179" xr:uid="{00000000-0005-0000-0000-0000E79F0000}"/>
    <cellStyle name="Standard 6 4" xfId="20480" xr:uid="{00000000-0005-0000-0000-0000E89F0000}"/>
    <cellStyle name="Standard 6 4 10" xfId="20481" xr:uid="{00000000-0005-0000-0000-0000E99F0000}"/>
    <cellStyle name="Standard 6 4 10 2" xfId="20482" xr:uid="{00000000-0005-0000-0000-0000EA9F0000}"/>
    <cellStyle name="Standard 6 4 10 2 2" xfId="38110" xr:uid="{00000000-0005-0000-0000-0000EB9F0000}"/>
    <cellStyle name="Standard 6 4 10 3" xfId="27289" xr:uid="{00000000-0005-0000-0000-0000EC9F0000}"/>
    <cellStyle name="Standard 6 4 11" xfId="20483" xr:uid="{00000000-0005-0000-0000-0000ED9F0000}"/>
    <cellStyle name="Standard 6 4 11 2" xfId="32710" xr:uid="{00000000-0005-0000-0000-0000EE9F0000}"/>
    <cellStyle name="Standard 6 4 12" xfId="21888" xr:uid="{00000000-0005-0000-0000-0000EF9F0000}"/>
    <cellStyle name="Standard 6 4 2" xfId="20484" xr:uid="{00000000-0005-0000-0000-0000F09F0000}"/>
    <cellStyle name="Standard 6 4 2 10" xfId="20485" xr:uid="{00000000-0005-0000-0000-0000F19F0000}"/>
    <cellStyle name="Standard 6 4 2 10 2" xfId="33105" xr:uid="{00000000-0005-0000-0000-0000F29F0000}"/>
    <cellStyle name="Standard 6 4 2 11" xfId="22283" xr:uid="{00000000-0005-0000-0000-0000F39F0000}"/>
    <cellStyle name="Standard 6 4 2 2" xfId="20486" xr:uid="{00000000-0005-0000-0000-0000F49F0000}"/>
    <cellStyle name="Standard 6 4 2 2 2" xfId="20487" xr:uid="{00000000-0005-0000-0000-0000F59F0000}"/>
    <cellStyle name="Standard 6 4 2 2 2 2" xfId="20488" xr:uid="{00000000-0005-0000-0000-0000F69F0000}"/>
    <cellStyle name="Standard 6 4 2 2 2 2 2" xfId="39183" xr:uid="{00000000-0005-0000-0000-0000F79F0000}"/>
    <cellStyle name="Standard 6 4 2 2 2 3" xfId="28362" xr:uid="{00000000-0005-0000-0000-0000F89F0000}"/>
    <cellStyle name="Standard 6 4 2 2 3" xfId="20489" xr:uid="{00000000-0005-0000-0000-0000F99F0000}"/>
    <cellStyle name="Standard 6 4 2 2 3 2" xfId="33783" xr:uid="{00000000-0005-0000-0000-0000FA9F0000}"/>
    <cellStyle name="Standard 6 4 2 2 4" xfId="22961" xr:uid="{00000000-0005-0000-0000-0000FB9F0000}"/>
    <cellStyle name="Standard 6 4 2 3" xfId="20490" xr:uid="{00000000-0005-0000-0000-0000FC9F0000}"/>
    <cellStyle name="Standard 6 4 2 3 2" xfId="20491" xr:uid="{00000000-0005-0000-0000-0000FD9F0000}"/>
    <cellStyle name="Standard 6 4 2 3 2 2" xfId="20492" xr:uid="{00000000-0005-0000-0000-0000FE9F0000}"/>
    <cellStyle name="Standard 6 4 2 3 2 2 2" xfId="39841" xr:uid="{00000000-0005-0000-0000-0000FF9F0000}"/>
    <cellStyle name="Standard 6 4 2 3 2 3" xfId="29020" xr:uid="{00000000-0005-0000-0000-000000A00000}"/>
    <cellStyle name="Standard 6 4 2 3 3" xfId="20493" xr:uid="{00000000-0005-0000-0000-000001A00000}"/>
    <cellStyle name="Standard 6 4 2 3 3 2" xfId="34441" xr:uid="{00000000-0005-0000-0000-000002A00000}"/>
    <cellStyle name="Standard 6 4 2 3 4" xfId="23619" xr:uid="{00000000-0005-0000-0000-000003A00000}"/>
    <cellStyle name="Standard 6 4 2 4" xfId="20494" xr:uid="{00000000-0005-0000-0000-000004A00000}"/>
    <cellStyle name="Standard 6 4 2 4 2" xfId="20495" xr:uid="{00000000-0005-0000-0000-000005A00000}"/>
    <cellStyle name="Standard 6 4 2 4 2 2" xfId="20496" xr:uid="{00000000-0005-0000-0000-000006A00000}"/>
    <cellStyle name="Standard 6 4 2 4 2 2 2" xfId="40515" xr:uid="{00000000-0005-0000-0000-000007A00000}"/>
    <cellStyle name="Standard 6 4 2 4 2 3" xfId="29694" xr:uid="{00000000-0005-0000-0000-000008A00000}"/>
    <cellStyle name="Standard 6 4 2 4 3" xfId="20497" xr:uid="{00000000-0005-0000-0000-000009A00000}"/>
    <cellStyle name="Standard 6 4 2 4 3 2" xfId="35115" xr:uid="{00000000-0005-0000-0000-00000AA00000}"/>
    <cellStyle name="Standard 6 4 2 4 4" xfId="24293" xr:uid="{00000000-0005-0000-0000-00000BA00000}"/>
    <cellStyle name="Standard 6 4 2 5" xfId="20498" xr:uid="{00000000-0005-0000-0000-00000CA00000}"/>
    <cellStyle name="Standard 6 4 2 5 2" xfId="20499" xr:uid="{00000000-0005-0000-0000-00000DA00000}"/>
    <cellStyle name="Standard 6 4 2 5 2 2" xfId="20500" xr:uid="{00000000-0005-0000-0000-00000EA00000}"/>
    <cellStyle name="Standard 6 4 2 5 2 2 2" xfId="41189" xr:uid="{00000000-0005-0000-0000-00000FA00000}"/>
    <cellStyle name="Standard 6 4 2 5 2 3" xfId="30368" xr:uid="{00000000-0005-0000-0000-000010A00000}"/>
    <cellStyle name="Standard 6 4 2 5 3" xfId="20501" xr:uid="{00000000-0005-0000-0000-000011A00000}"/>
    <cellStyle name="Standard 6 4 2 5 3 2" xfId="35789" xr:uid="{00000000-0005-0000-0000-000012A00000}"/>
    <cellStyle name="Standard 6 4 2 5 4" xfId="24967" xr:uid="{00000000-0005-0000-0000-000013A00000}"/>
    <cellStyle name="Standard 6 4 2 6" xfId="20502" xr:uid="{00000000-0005-0000-0000-000014A00000}"/>
    <cellStyle name="Standard 6 4 2 6 2" xfId="20503" xr:uid="{00000000-0005-0000-0000-000015A00000}"/>
    <cellStyle name="Standard 6 4 2 6 2 2" xfId="20504" xr:uid="{00000000-0005-0000-0000-000016A00000}"/>
    <cellStyle name="Standard 6 4 2 6 2 2 2" xfId="41863" xr:uid="{00000000-0005-0000-0000-000017A00000}"/>
    <cellStyle name="Standard 6 4 2 6 2 3" xfId="31042" xr:uid="{00000000-0005-0000-0000-000018A00000}"/>
    <cellStyle name="Standard 6 4 2 6 3" xfId="20505" xr:uid="{00000000-0005-0000-0000-000019A00000}"/>
    <cellStyle name="Standard 6 4 2 6 3 2" xfId="36463" xr:uid="{00000000-0005-0000-0000-00001AA00000}"/>
    <cellStyle name="Standard 6 4 2 6 4" xfId="25641" xr:uid="{00000000-0005-0000-0000-00001BA00000}"/>
    <cellStyle name="Standard 6 4 2 7" xfId="20506" xr:uid="{00000000-0005-0000-0000-00001CA00000}"/>
    <cellStyle name="Standard 6 4 2 7 2" xfId="20507" xr:uid="{00000000-0005-0000-0000-00001DA00000}"/>
    <cellStyle name="Standard 6 4 2 7 2 2" xfId="20508" xr:uid="{00000000-0005-0000-0000-00001EA00000}"/>
    <cellStyle name="Standard 6 4 2 7 2 2 2" xfId="42537" xr:uid="{00000000-0005-0000-0000-00001FA00000}"/>
    <cellStyle name="Standard 6 4 2 7 2 3" xfId="31716" xr:uid="{00000000-0005-0000-0000-000020A00000}"/>
    <cellStyle name="Standard 6 4 2 7 3" xfId="20509" xr:uid="{00000000-0005-0000-0000-000021A00000}"/>
    <cellStyle name="Standard 6 4 2 7 3 2" xfId="37137" xr:uid="{00000000-0005-0000-0000-000022A00000}"/>
    <cellStyle name="Standard 6 4 2 7 4" xfId="26315" xr:uid="{00000000-0005-0000-0000-000023A00000}"/>
    <cellStyle name="Standard 6 4 2 8" xfId="20510" xr:uid="{00000000-0005-0000-0000-000024A00000}"/>
    <cellStyle name="Standard 6 4 2 8 2" xfId="20511" xr:uid="{00000000-0005-0000-0000-000025A00000}"/>
    <cellStyle name="Standard 6 4 2 8 2 2" xfId="20512" xr:uid="{00000000-0005-0000-0000-000026A00000}"/>
    <cellStyle name="Standard 6 4 2 8 2 2 2" xfId="43230" xr:uid="{00000000-0005-0000-0000-000027A00000}"/>
    <cellStyle name="Standard 6 4 2 8 2 3" xfId="32409" xr:uid="{00000000-0005-0000-0000-000028A00000}"/>
    <cellStyle name="Standard 6 4 2 8 3" xfId="20513" xr:uid="{00000000-0005-0000-0000-000029A00000}"/>
    <cellStyle name="Standard 6 4 2 8 3 2" xfId="37829" xr:uid="{00000000-0005-0000-0000-00002AA00000}"/>
    <cellStyle name="Standard 6 4 2 8 4" xfId="27008" xr:uid="{00000000-0005-0000-0000-00002BA00000}"/>
    <cellStyle name="Standard 6 4 2 9" xfId="20514" xr:uid="{00000000-0005-0000-0000-00002CA00000}"/>
    <cellStyle name="Standard 6 4 2 9 2" xfId="20515" xr:uid="{00000000-0005-0000-0000-00002DA00000}"/>
    <cellStyle name="Standard 6 4 2 9 2 2" xfId="38505" xr:uid="{00000000-0005-0000-0000-00002EA00000}"/>
    <cellStyle name="Standard 6 4 2 9 3" xfId="27684" xr:uid="{00000000-0005-0000-0000-00002FA00000}"/>
    <cellStyle name="Standard 6 4 3" xfId="20516" xr:uid="{00000000-0005-0000-0000-000030A00000}"/>
    <cellStyle name="Standard 6 4 3 2" xfId="20517" xr:uid="{00000000-0005-0000-0000-000031A00000}"/>
    <cellStyle name="Standard 6 4 3 2 2" xfId="20518" xr:uid="{00000000-0005-0000-0000-000032A00000}"/>
    <cellStyle name="Standard 6 4 3 2 2 2" xfId="38788" xr:uid="{00000000-0005-0000-0000-000033A00000}"/>
    <cellStyle name="Standard 6 4 3 2 3" xfId="27967" xr:uid="{00000000-0005-0000-0000-000034A00000}"/>
    <cellStyle name="Standard 6 4 3 3" xfId="20519" xr:uid="{00000000-0005-0000-0000-000035A00000}"/>
    <cellStyle name="Standard 6 4 3 3 2" xfId="33388" xr:uid="{00000000-0005-0000-0000-000036A00000}"/>
    <cellStyle name="Standard 6 4 3 4" xfId="22566" xr:uid="{00000000-0005-0000-0000-000037A00000}"/>
    <cellStyle name="Standard 6 4 4" xfId="20520" xr:uid="{00000000-0005-0000-0000-000038A00000}"/>
    <cellStyle name="Standard 6 4 4 2" xfId="20521" xr:uid="{00000000-0005-0000-0000-000039A00000}"/>
    <cellStyle name="Standard 6 4 4 2 2" xfId="20522" xr:uid="{00000000-0005-0000-0000-00003AA00000}"/>
    <cellStyle name="Standard 6 4 4 2 2 2" xfId="39446" xr:uid="{00000000-0005-0000-0000-00003BA00000}"/>
    <cellStyle name="Standard 6 4 4 2 3" xfId="28625" xr:uid="{00000000-0005-0000-0000-00003CA00000}"/>
    <cellStyle name="Standard 6 4 4 3" xfId="20523" xr:uid="{00000000-0005-0000-0000-00003DA00000}"/>
    <cellStyle name="Standard 6 4 4 3 2" xfId="34046" xr:uid="{00000000-0005-0000-0000-00003EA00000}"/>
    <cellStyle name="Standard 6 4 4 4" xfId="23224" xr:uid="{00000000-0005-0000-0000-00003FA00000}"/>
    <cellStyle name="Standard 6 4 5" xfId="20524" xr:uid="{00000000-0005-0000-0000-000040A00000}"/>
    <cellStyle name="Standard 6 4 5 2" xfId="20525" xr:uid="{00000000-0005-0000-0000-000041A00000}"/>
    <cellStyle name="Standard 6 4 5 2 2" xfId="20526" xr:uid="{00000000-0005-0000-0000-000042A00000}"/>
    <cellStyle name="Standard 6 4 5 2 2 2" xfId="40120" xr:uid="{00000000-0005-0000-0000-000043A00000}"/>
    <cellStyle name="Standard 6 4 5 2 3" xfId="29299" xr:uid="{00000000-0005-0000-0000-000044A00000}"/>
    <cellStyle name="Standard 6 4 5 3" xfId="20527" xr:uid="{00000000-0005-0000-0000-000045A00000}"/>
    <cellStyle name="Standard 6 4 5 3 2" xfId="34720" xr:uid="{00000000-0005-0000-0000-000046A00000}"/>
    <cellStyle name="Standard 6 4 5 4" xfId="23898" xr:uid="{00000000-0005-0000-0000-000047A00000}"/>
    <cellStyle name="Standard 6 4 6" xfId="20528" xr:uid="{00000000-0005-0000-0000-000048A00000}"/>
    <cellStyle name="Standard 6 4 6 2" xfId="20529" xr:uid="{00000000-0005-0000-0000-000049A00000}"/>
    <cellStyle name="Standard 6 4 6 2 2" xfId="20530" xr:uid="{00000000-0005-0000-0000-00004AA00000}"/>
    <cellStyle name="Standard 6 4 6 2 2 2" xfId="40794" xr:uid="{00000000-0005-0000-0000-00004BA00000}"/>
    <cellStyle name="Standard 6 4 6 2 3" xfId="29973" xr:uid="{00000000-0005-0000-0000-00004CA00000}"/>
    <cellStyle name="Standard 6 4 6 3" xfId="20531" xr:uid="{00000000-0005-0000-0000-00004DA00000}"/>
    <cellStyle name="Standard 6 4 6 3 2" xfId="35394" xr:uid="{00000000-0005-0000-0000-00004EA00000}"/>
    <cellStyle name="Standard 6 4 6 4" xfId="24572" xr:uid="{00000000-0005-0000-0000-00004FA00000}"/>
    <cellStyle name="Standard 6 4 7" xfId="20532" xr:uid="{00000000-0005-0000-0000-000050A00000}"/>
    <cellStyle name="Standard 6 4 7 2" xfId="20533" xr:uid="{00000000-0005-0000-0000-000051A00000}"/>
    <cellStyle name="Standard 6 4 7 2 2" xfId="20534" xr:uid="{00000000-0005-0000-0000-000052A00000}"/>
    <cellStyle name="Standard 6 4 7 2 2 2" xfId="41468" xr:uid="{00000000-0005-0000-0000-000053A00000}"/>
    <cellStyle name="Standard 6 4 7 2 3" xfId="30647" xr:uid="{00000000-0005-0000-0000-000054A00000}"/>
    <cellStyle name="Standard 6 4 7 3" xfId="20535" xr:uid="{00000000-0005-0000-0000-000055A00000}"/>
    <cellStyle name="Standard 6 4 7 3 2" xfId="36068" xr:uid="{00000000-0005-0000-0000-000056A00000}"/>
    <cellStyle name="Standard 6 4 7 4" xfId="25246" xr:uid="{00000000-0005-0000-0000-000057A00000}"/>
    <cellStyle name="Standard 6 4 8" xfId="20536" xr:uid="{00000000-0005-0000-0000-000058A00000}"/>
    <cellStyle name="Standard 6 4 8 2" xfId="20537" xr:uid="{00000000-0005-0000-0000-000059A00000}"/>
    <cellStyle name="Standard 6 4 8 2 2" xfId="20538" xr:uid="{00000000-0005-0000-0000-00005AA00000}"/>
    <cellStyle name="Standard 6 4 8 2 2 2" xfId="42142" xr:uid="{00000000-0005-0000-0000-00005BA00000}"/>
    <cellStyle name="Standard 6 4 8 2 3" xfId="31321" xr:uid="{00000000-0005-0000-0000-00005CA00000}"/>
    <cellStyle name="Standard 6 4 8 3" xfId="20539" xr:uid="{00000000-0005-0000-0000-00005DA00000}"/>
    <cellStyle name="Standard 6 4 8 3 2" xfId="36742" xr:uid="{00000000-0005-0000-0000-00005EA00000}"/>
    <cellStyle name="Standard 6 4 8 4" xfId="25920" xr:uid="{00000000-0005-0000-0000-00005FA00000}"/>
    <cellStyle name="Standard 6 4 9" xfId="20540" xr:uid="{00000000-0005-0000-0000-000060A00000}"/>
    <cellStyle name="Standard 6 4 9 2" xfId="20541" xr:uid="{00000000-0005-0000-0000-000061A00000}"/>
    <cellStyle name="Standard 6 4 9 2 2" xfId="20542" xr:uid="{00000000-0005-0000-0000-000062A00000}"/>
    <cellStyle name="Standard 6 4 9 2 2 2" xfId="42835" xr:uid="{00000000-0005-0000-0000-000063A00000}"/>
    <cellStyle name="Standard 6 4 9 2 3" xfId="32014" xr:uid="{00000000-0005-0000-0000-000064A00000}"/>
    <cellStyle name="Standard 6 4 9 3" xfId="20543" xr:uid="{00000000-0005-0000-0000-000065A00000}"/>
    <cellStyle name="Standard 6 4 9 3 2" xfId="37434" xr:uid="{00000000-0005-0000-0000-000066A00000}"/>
    <cellStyle name="Standard 6 4 9 4" xfId="26613" xr:uid="{00000000-0005-0000-0000-000067A00000}"/>
    <cellStyle name="Standard 6 5" xfId="20544" xr:uid="{00000000-0005-0000-0000-000068A00000}"/>
    <cellStyle name="Standard 6 5 10" xfId="20545" xr:uid="{00000000-0005-0000-0000-000069A00000}"/>
    <cellStyle name="Standard 6 5 10 2" xfId="32842" xr:uid="{00000000-0005-0000-0000-00006AA00000}"/>
    <cellStyle name="Standard 6 5 11" xfId="22020" xr:uid="{00000000-0005-0000-0000-00006BA00000}"/>
    <cellStyle name="Standard 6 5 2" xfId="20546" xr:uid="{00000000-0005-0000-0000-00006CA00000}"/>
    <cellStyle name="Standard 6 5 2 2" xfId="20547" xr:uid="{00000000-0005-0000-0000-00006DA00000}"/>
    <cellStyle name="Standard 6 5 2 2 2" xfId="20548" xr:uid="{00000000-0005-0000-0000-00006EA00000}"/>
    <cellStyle name="Standard 6 5 2 2 2 2" xfId="38920" xr:uid="{00000000-0005-0000-0000-00006FA00000}"/>
    <cellStyle name="Standard 6 5 2 2 3" xfId="28099" xr:uid="{00000000-0005-0000-0000-000070A00000}"/>
    <cellStyle name="Standard 6 5 2 3" xfId="20549" xr:uid="{00000000-0005-0000-0000-000071A00000}"/>
    <cellStyle name="Standard 6 5 2 3 2" xfId="33520" xr:uid="{00000000-0005-0000-0000-000072A00000}"/>
    <cellStyle name="Standard 6 5 2 4" xfId="22698" xr:uid="{00000000-0005-0000-0000-000073A00000}"/>
    <cellStyle name="Standard 6 5 3" xfId="20550" xr:uid="{00000000-0005-0000-0000-000074A00000}"/>
    <cellStyle name="Standard 6 5 3 2" xfId="20551" xr:uid="{00000000-0005-0000-0000-000075A00000}"/>
    <cellStyle name="Standard 6 5 3 2 2" xfId="20552" xr:uid="{00000000-0005-0000-0000-000076A00000}"/>
    <cellStyle name="Standard 6 5 3 2 2 2" xfId="39578" xr:uid="{00000000-0005-0000-0000-000077A00000}"/>
    <cellStyle name="Standard 6 5 3 2 3" xfId="28757" xr:uid="{00000000-0005-0000-0000-000078A00000}"/>
    <cellStyle name="Standard 6 5 3 3" xfId="20553" xr:uid="{00000000-0005-0000-0000-000079A00000}"/>
    <cellStyle name="Standard 6 5 3 3 2" xfId="34178" xr:uid="{00000000-0005-0000-0000-00007AA00000}"/>
    <cellStyle name="Standard 6 5 3 4" xfId="23356" xr:uid="{00000000-0005-0000-0000-00007BA00000}"/>
    <cellStyle name="Standard 6 5 4" xfId="20554" xr:uid="{00000000-0005-0000-0000-00007CA00000}"/>
    <cellStyle name="Standard 6 5 4 2" xfId="20555" xr:uid="{00000000-0005-0000-0000-00007DA00000}"/>
    <cellStyle name="Standard 6 5 4 2 2" xfId="20556" xr:uid="{00000000-0005-0000-0000-00007EA00000}"/>
    <cellStyle name="Standard 6 5 4 2 2 2" xfId="40252" xr:uid="{00000000-0005-0000-0000-00007FA00000}"/>
    <cellStyle name="Standard 6 5 4 2 3" xfId="29431" xr:uid="{00000000-0005-0000-0000-000080A00000}"/>
    <cellStyle name="Standard 6 5 4 3" xfId="20557" xr:uid="{00000000-0005-0000-0000-000081A00000}"/>
    <cellStyle name="Standard 6 5 4 3 2" xfId="34852" xr:uid="{00000000-0005-0000-0000-000082A00000}"/>
    <cellStyle name="Standard 6 5 4 4" xfId="24030" xr:uid="{00000000-0005-0000-0000-000083A00000}"/>
    <cellStyle name="Standard 6 5 5" xfId="20558" xr:uid="{00000000-0005-0000-0000-000084A00000}"/>
    <cellStyle name="Standard 6 5 5 2" xfId="20559" xr:uid="{00000000-0005-0000-0000-000085A00000}"/>
    <cellStyle name="Standard 6 5 5 2 2" xfId="20560" xr:uid="{00000000-0005-0000-0000-000086A00000}"/>
    <cellStyle name="Standard 6 5 5 2 2 2" xfId="40926" xr:uid="{00000000-0005-0000-0000-000087A00000}"/>
    <cellStyle name="Standard 6 5 5 2 3" xfId="30105" xr:uid="{00000000-0005-0000-0000-000088A00000}"/>
    <cellStyle name="Standard 6 5 5 3" xfId="20561" xr:uid="{00000000-0005-0000-0000-000089A00000}"/>
    <cellStyle name="Standard 6 5 5 3 2" xfId="35526" xr:uid="{00000000-0005-0000-0000-00008AA00000}"/>
    <cellStyle name="Standard 6 5 5 4" xfId="24704" xr:uid="{00000000-0005-0000-0000-00008BA00000}"/>
    <cellStyle name="Standard 6 5 6" xfId="20562" xr:uid="{00000000-0005-0000-0000-00008CA00000}"/>
    <cellStyle name="Standard 6 5 6 2" xfId="20563" xr:uid="{00000000-0005-0000-0000-00008DA00000}"/>
    <cellStyle name="Standard 6 5 6 2 2" xfId="20564" xr:uid="{00000000-0005-0000-0000-00008EA00000}"/>
    <cellStyle name="Standard 6 5 6 2 2 2" xfId="41600" xr:uid="{00000000-0005-0000-0000-00008FA00000}"/>
    <cellStyle name="Standard 6 5 6 2 3" xfId="30779" xr:uid="{00000000-0005-0000-0000-000090A00000}"/>
    <cellStyle name="Standard 6 5 6 3" xfId="20565" xr:uid="{00000000-0005-0000-0000-000091A00000}"/>
    <cellStyle name="Standard 6 5 6 3 2" xfId="36200" xr:uid="{00000000-0005-0000-0000-000092A00000}"/>
    <cellStyle name="Standard 6 5 6 4" xfId="25378" xr:uid="{00000000-0005-0000-0000-000093A00000}"/>
    <cellStyle name="Standard 6 5 7" xfId="20566" xr:uid="{00000000-0005-0000-0000-000094A00000}"/>
    <cellStyle name="Standard 6 5 7 2" xfId="20567" xr:uid="{00000000-0005-0000-0000-000095A00000}"/>
    <cellStyle name="Standard 6 5 7 2 2" xfId="20568" xr:uid="{00000000-0005-0000-0000-000096A00000}"/>
    <cellStyle name="Standard 6 5 7 2 2 2" xfId="42274" xr:uid="{00000000-0005-0000-0000-000097A00000}"/>
    <cellStyle name="Standard 6 5 7 2 3" xfId="31453" xr:uid="{00000000-0005-0000-0000-000098A00000}"/>
    <cellStyle name="Standard 6 5 7 3" xfId="20569" xr:uid="{00000000-0005-0000-0000-000099A00000}"/>
    <cellStyle name="Standard 6 5 7 3 2" xfId="36874" xr:uid="{00000000-0005-0000-0000-00009AA00000}"/>
    <cellStyle name="Standard 6 5 7 4" xfId="26052" xr:uid="{00000000-0005-0000-0000-00009BA00000}"/>
    <cellStyle name="Standard 6 5 8" xfId="20570" xr:uid="{00000000-0005-0000-0000-00009CA00000}"/>
    <cellStyle name="Standard 6 5 8 2" xfId="20571" xr:uid="{00000000-0005-0000-0000-00009DA00000}"/>
    <cellStyle name="Standard 6 5 8 2 2" xfId="20572" xr:uid="{00000000-0005-0000-0000-00009EA00000}"/>
    <cellStyle name="Standard 6 5 8 2 2 2" xfId="42967" xr:uid="{00000000-0005-0000-0000-00009FA00000}"/>
    <cellStyle name="Standard 6 5 8 2 3" xfId="32146" xr:uid="{00000000-0005-0000-0000-0000A0A00000}"/>
    <cellStyle name="Standard 6 5 8 3" xfId="20573" xr:uid="{00000000-0005-0000-0000-0000A1A00000}"/>
    <cellStyle name="Standard 6 5 8 3 2" xfId="37566" xr:uid="{00000000-0005-0000-0000-0000A2A00000}"/>
    <cellStyle name="Standard 6 5 8 4" xfId="26745" xr:uid="{00000000-0005-0000-0000-0000A3A00000}"/>
    <cellStyle name="Standard 6 5 9" xfId="20574" xr:uid="{00000000-0005-0000-0000-0000A4A00000}"/>
    <cellStyle name="Standard 6 5 9 2" xfId="20575" xr:uid="{00000000-0005-0000-0000-0000A5A00000}"/>
    <cellStyle name="Standard 6 5 9 2 2" xfId="38242" xr:uid="{00000000-0005-0000-0000-0000A6A00000}"/>
    <cellStyle name="Standard 6 5 9 3" xfId="27421" xr:uid="{00000000-0005-0000-0000-0000A7A00000}"/>
    <cellStyle name="Standard 6 6" xfId="20576" xr:uid="{00000000-0005-0000-0000-0000A8A00000}"/>
    <cellStyle name="Standard 6 6 10" xfId="20577" xr:uid="{00000000-0005-0000-0000-0000A9A00000}"/>
    <cellStyle name="Standard 6 6 10 2" xfId="32973" xr:uid="{00000000-0005-0000-0000-0000AAA00000}"/>
    <cellStyle name="Standard 6 6 11" xfId="22151" xr:uid="{00000000-0005-0000-0000-0000ABA00000}"/>
    <cellStyle name="Standard 6 6 2" xfId="20578" xr:uid="{00000000-0005-0000-0000-0000ACA00000}"/>
    <cellStyle name="Standard 6 6 2 2" xfId="20579" xr:uid="{00000000-0005-0000-0000-0000ADA00000}"/>
    <cellStyle name="Standard 6 6 2 2 2" xfId="20580" xr:uid="{00000000-0005-0000-0000-0000AEA00000}"/>
    <cellStyle name="Standard 6 6 2 2 2 2" xfId="39051" xr:uid="{00000000-0005-0000-0000-0000AFA00000}"/>
    <cellStyle name="Standard 6 6 2 2 3" xfId="28230" xr:uid="{00000000-0005-0000-0000-0000B0A00000}"/>
    <cellStyle name="Standard 6 6 2 3" xfId="20581" xr:uid="{00000000-0005-0000-0000-0000B1A00000}"/>
    <cellStyle name="Standard 6 6 2 3 2" xfId="33651" xr:uid="{00000000-0005-0000-0000-0000B2A00000}"/>
    <cellStyle name="Standard 6 6 2 4" xfId="22829" xr:uid="{00000000-0005-0000-0000-0000B3A00000}"/>
    <cellStyle name="Standard 6 6 3" xfId="20582" xr:uid="{00000000-0005-0000-0000-0000B4A00000}"/>
    <cellStyle name="Standard 6 6 3 2" xfId="20583" xr:uid="{00000000-0005-0000-0000-0000B5A00000}"/>
    <cellStyle name="Standard 6 6 3 2 2" xfId="20584" xr:uid="{00000000-0005-0000-0000-0000B6A00000}"/>
    <cellStyle name="Standard 6 6 3 2 2 2" xfId="39709" xr:uid="{00000000-0005-0000-0000-0000B7A00000}"/>
    <cellStyle name="Standard 6 6 3 2 3" xfId="28888" xr:uid="{00000000-0005-0000-0000-0000B8A00000}"/>
    <cellStyle name="Standard 6 6 3 3" xfId="20585" xr:uid="{00000000-0005-0000-0000-0000B9A00000}"/>
    <cellStyle name="Standard 6 6 3 3 2" xfId="34309" xr:uid="{00000000-0005-0000-0000-0000BAA00000}"/>
    <cellStyle name="Standard 6 6 3 4" xfId="23487" xr:uid="{00000000-0005-0000-0000-0000BBA00000}"/>
    <cellStyle name="Standard 6 6 4" xfId="20586" xr:uid="{00000000-0005-0000-0000-0000BCA00000}"/>
    <cellStyle name="Standard 6 6 4 2" xfId="20587" xr:uid="{00000000-0005-0000-0000-0000BDA00000}"/>
    <cellStyle name="Standard 6 6 4 2 2" xfId="20588" xr:uid="{00000000-0005-0000-0000-0000BEA00000}"/>
    <cellStyle name="Standard 6 6 4 2 2 2" xfId="40383" xr:uid="{00000000-0005-0000-0000-0000BFA00000}"/>
    <cellStyle name="Standard 6 6 4 2 3" xfId="29562" xr:uid="{00000000-0005-0000-0000-0000C0A00000}"/>
    <cellStyle name="Standard 6 6 4 3" xfId="20589" xr:uid="{00000000-0005-0000-0000-0000C1A00000}"/>
    <cellStyle name="Standard 6 6 4 3 2" xfId="34983" xr:uid="{00000000-0005-0000-0000-0000C2A00000}"/>
    <cellStyle name="Standard 6 6 4 4" xfId="24161" xr:uid="{00000000-0005-0000-0000-0000C3A00000}"/>
    <cellStyle name="Standard 6 6 5" xfId="20590" xr:uid="{00000000-0005-0000-0000-0000C4A00000}"/>
    <cellStyle name="Standard 6 6 5 2" xfId="20591" xr:uid="{00000000-0005-0000-0000-0000C5A00000}"/>
    <cellStyle name="Standard 6 6 5 2 2" xfId="20592" xr:uid="{00000000-0005-0000-0000-0000C6A00000}"/>
    <cellStyle name="Standard 6 6 5 2 2 2" xfId="41057" xr:uid="{00000000-0005-0000-0000-0000C7A00000}"/>
    <cellStyle name="Standard 6 6 5 2 3" xfId="30236" xr:uid="{00000000-0005-0000-0000-0000C8A00000}"/>
    <cellStyle name="Standard 6 6 5 3" xfId="20593" xr:uid="{00000000-0005-0000-0000-0000C9A00000}"/>
    <cellStyle name="Standard 6 6 5 3 2" xfId="35657" xr:uid="{00000000-0005-0000-0000-0000CAA00000}"/>
    <cellStyle name="Standard 6 6 5 4" xfId="24835" xr:uid="{00000000-0005-0000-0000-0000CBA00000}"/>
    <cellStyle name="Standard 6 6 6" xfId="20594" xr:uid="{00000000-0005-0000-0000-0000CCA00000}"/>
    <cellStyle name="Standard 6 6 6 2" xfId="20595" xr:uid="{00000000-0005-0000-0000-0000CDA00000}"/>
    <cellStyle name="Standard 6 6 6 2 2" xfId="20596" xr:uid="{00000000-0005-0000-0000-0000CEA00000}"/>
    <cellStyle name="Standard 6 6 6 2 2 2" xfId="41731" xr:uid="{00000000-0005-0000-0000-0000CFA00000}"/>
    <cellStyle name="Standard 6 6 6 2 3" xfId="30910" xr:uid="{00000000-0005-0000-0000-0000D0A00000}"/>
    <cellStyle name="Standard 6 6 6 3" xfId="20597" xr:uid="{00000000-0005-0000-0000-0000D1A00000}"/>
    <cellStyle name="Standard 6 6 6 3 2" xfId="36331" xr:uid="{00000000-0005-0000-0000-0000D2A00000}"/>
    <cellStyle name="Standard 6 6 6 4" xfId="25509" xr:uid="{00000000-0005-0000-0000-0000D3A00000}"/>
    <cellStyle name="Standard 6 6 7" xfId="20598" xr:uid="{00000000-0005-0000-0000-0000D4A00000}"/>
    <cellStyle name="Standard 6 6 7 2" xfId="20599" xr:uid="{00000000-0005-0000-0000-0000D5A00000}"/>
    <cellStyle name="Standard 6 6 7 2 2" xfId="20600" xr:uid="{00000000-0005-0000-0000-0000D6A00000}"/>
    <cellStyle name="Standard 6 6 7 2 2 2" xfId="42405" xr:uid="{00000000-0005-0000-0000-0000D7A00000}"/>
    <cellStyle name="Standard 6 6 7 2 3" xfId="31584" xr:uid="{00000000-0005-0000-0000-0000D8A00000}"/>
    <cellStyle name="Standard 6 6 7 3" xfId="20601" xr:uid="{00000000-0005-0000-0000-0000D9A00000}"/>
    <cellStyle name="Standard 6 6 7 3 2" xfId="37005" xr:uid="{00000000-0005-0000-0000-0000DAA00000}"/>
    <cellStyle name="Standard 6 6 7 4" xfId="26183" xr:uid="{00000000-0005-0000-0000-0000DBA00000}"/>
    <cellStyle name="Standard 6 6 8" xfId="20602" xr:uid="{00000000-0005-0000-0000-0000DCA00000}"/>
    <cellStyle name="Standard 6 6 8 2" xfId="20603" xr:uid="{00000000-0005-0000-0000-0000DDA00000}"/>
    <cellStyle name="Standard 6 6 8 2 2" xfId="20604" xr:uid="{00000000-0005-0000-0000-0000DEA00000}"/>
    <cellStyle name="Standard 6 6 8 2 2 2" xfId="43098" xr:uid="{00000000-0005-0000-0000-0000DFA00000}"/>
    <cellStyle name="Standard 6 6 8 2 3" xfId="32277" xr:uid="{00000000-0005-0000-0000-0000E0A00000}"/>
    <cellStyle name="Standard 6 6 8 3" xfId="20605" xr:uid="{00000000-0005-0000-0000-0000E1A00000}"/>
    <cellStyle name="Standard 6 6 8 3 2" xfId="37697" xr:uid="{00000000-0005-0000-0000-0000E2A00000}"/>
    <cellStyle name="Standard 6 6 8 4" xfId="26876" xr:uid="{00000000-0005-0000-0000-0000E3A00000}"/>
    <cellStyle name="Standard 6 6 9" xfId="20606" xr:uid="{00000000-0005-0000-0000-0000E4A00000}"/>
    <cellStyle name="Standard 6 6 9 2" xfId="20607" xr:uid="{00000000-0005-0000-0000-0000E5A00000}"/>
    <cellStyle name="Standard 6 6 9 2 2" xfId="38373" xr:uid="{00000000-0005-0000-0000-0000E6A00000}"/>
    <cellStyle name="Standard 6 6 9 3" xfId="27552" xr:uid="{00000000-0005-0000-0000-0000E7A00000}"/>
    <cellStyle name="Standard 6 7" xfId="20608" xr:uid="{00000000-0005-0000-0000-0000E8A00000}"/>
    <cellStyle name="Standard 6 7 10" xfId="22403" xr:uid="{00000000-0005-0000-0000-0000E9A00000}"/>
    <cellStyle name="Standard 6 7 2" xfId="20609" xr:uid="{00000000-0005-0000-0000-0000EAA00000}"/>
    <cellStyle name="Standard 6 7 2 2" xfId="20610" xr:uid="{00000000-0005-0000-0000-0000EBA00000}"/>
    <cellStyle name="Standard 6 7 2 2 2" xfId="20611" xr:uid="{00000000-0005-0000-0000-0000ECA00000}"/>
    <cellStyle name="Standard 6 7 2 2 2 2" xfId="39961" xr:uid="{00000000-0005-0000-0000-0000EDA00000}"/>
    <cellStyle name="Standard 6 7 2 2 3" xfId="29140" xr:uid="{00000000-0005-0000-0000-0000EEA00000}"/>
    <cellStyle name="Standard 6 7 2 3" xfId="20612" xr:uid="{00000000-0005-0000-0000-0000EFA00000}"/>
    <cellStyle name="Standard 6 7 2 3 2" xfId="34561" xr:uid="{00000000-0005-0000-0000-0000F0A00000}"/>
    <cellStyle name="Standard 6 7 2 4" xfId="23739" xr:uid="{00000000-0005-0000-0000-0000F1A00000}"/>
    <cellStyle name="Standard 6 7 3" xfId="20613" xr:uid="{00000000-0005-0000-0000-0000F2A00000}"/>
    <cellStyle name="Standard 6 7 3 2" xfId="20614" xr:uid="{00000000-0005-0000-0000-0000F3A00000}"/>
    <cellStyle name="Standard 6 7 3 2 2" xfId="20615" xr:uid="{00000000-0005-0000-0000-0000F4A00000}"/>
    <cellStyle name="Standard 6 7 3 2 2 2" xfId="40635" xr:uid="{00000000-0005-0000-0000-0000F5A00000}"/>
    <cellStyle name="Standard 6 7 3 2 3" xfId="29814" xr:uid="{00000000-0005-0000-0000-0000F6A00000}"/>
    <cellStyle name="Standard 6 7 3 3" xfId="20616" xr:uid="{00000000-0005-0000-0000-0000F7A00000}"/>
    <cellStyle name="Standard 6 7 3 3 2" xfId="35235" xr:uid="{00000000-0005-0000-0000-0000F8A00000}"/>
    <cellStyle name="Standard 6 7 3 4" xfId="24413" xr:uid="{00000000-0005-0000-0000-0000F9A00000}"/>
    <cellStyle name="Standard 6 7 4" xfId="20617" xr:uid="{00000000-0005-0000-0000-0000FAA00000}"/>
    <cellStyle name="Standard 6 7 4 2" xfId="20618" xr:uid="{00000000-0005-0000-0000-0000FBA00000}"/>
    <cellStyle name="Standard 6 7 4 2 2" xfId="20619" xr:uid="{00000000-0005-0000-0000-0000FCA00000}"/>
    <cellStyle name="Standard 6 7 4 2 2 2" xfId="41309" xr:uid="{00000000-0005-0000-0000-0000FDA00000}"/>
    <cellStyle name="Standard 6 7 4 2 3" xfId="30488" xr:uid="{00000000-0005-0000-0000-0000FEA00000}"/>
    <cellStyle name="Standard 6 7 4 3" xfId="20620" xr:uid="{00000000-0005-0000-0000-0000FFA00000}"/>
    <cellStyle name="Standard 6 7 4 3 2" xfId="35909" xr:uid="{00000000-0005-0000-0000-000000A10000}"/>
    <cellStyle name="Standard 6 7 4 4" xfId="25087" xr:uid="{00000000-0005-0000-0000-000001A10000}"/>
    <cellStyle name="Standard 6 7 5" xfId="20621" xr:uid="{00000000-0005-0000-0000-000002A10000}"/>
    <cellStyle name="Standard 6 7 5 2" xfId="20622" xr:uid="{00000000-0005-0000-0000-000003A10000}"/>
    <cellStyle name="Standard 6 7 5 2 2" xfId="20623" xr:uid="{00000000-0005-0000-0000-000004A10000}"/>
    <cellStyle name="Standard 6 7 5 2 2 2" xfId="41983" xr:uid="{00000000-0005-0000-0000-000005A10000}"/>
    <cellStyle name="Standard 6 7 5 2 3" xfId="31162" xr:uid="{00000000-0005-0000-0000-000006A10000}"/>
    <cellStyle name="Standard 6 7 5 3" xfId="20624" xr:uid="{00000000-0005-0000-0000-000007A10000}"/>
    <cellStyle name="Standard 6 7 5 3 2" xfId="36583" xr:uid="{00000000-0005-0000-0000-000008A10000}"/>
    <cellStyle name="Standard 6 7 5 4" xfId="25761" xr:uid="{00000000-0005-0000-0000-000009A10000}"/>
    <cellStyle name="Standard 6 7 6" xfId="20625" xr:uid="{00000000-0005-0000-0000-00000AA10000}"/>
    <cellStyle name="Standard 6 7 6 2" xfId="20626" xr:uid="{00000000-0005-0000-0000-00000BA10000}"/>
    <cellStyle name="Standard 6 7 6 2 2" xfId="20627" xr:uid="{00000000-0005-0000-0000-00000CA10000}"/>
    <cellStyle name="Standard 6 7 6 2 2 2" xfId="42657" xr:uid="{00000000-0005-0000-0000-00000DA10000}"/>
    <cellStyle name="Standard 6 7 6 2 3" xfId="31836" xr:uid="{00000000-0005-0000-0000-00000EA10000}"/>
    <cellStyle name="Standard 6 7 6 3" xfId="20628" xr:uid="{00000000-0005-0000-0000-00000FA10000}"/>
    <cellStyle name="Standard 6 7 6 3 2" xfId="37257" xr:uid="{00000000-0005-0000-0000-000010A10000}"/>
    <cellStyle name="Standard 6 7 6 4" xfId="26435" xr:uid="{00000000-0005-0000-0000-000011A10000}"/>
    <cellStyle name="Standard 6 7 7" xfId="20629" xr:uid="{00000000-0005-0000-0000-000012A10000}"/>
    <cellStyle name="Standard 6 7 7 2" xfId="20630" xr:uid="{00000000-0005-0000-0000-000013A10000}"/>
    <cellStyle name="Standard 6 7 7 2 2" xfId="20631" xr:uid="{00000000-0005-0000-0000-000014A10000}"/>
    <cellStyle name="Standard 6 7 7 2 2 2" xfId="43350" xr:uid="{00000000-0005-0000-0000-000015A10000}"/>
    <cellStyle name="Standard 6 7 7 2 3" xfId="32529" xr:uid="{00000000-0005-0000-0000-000016A10000}"/>
    <cellStyle name="Standard 6 7 7 3" xfId="20632" xr:uid="{00000000-0005-0000-0000-000017A10000}"/>
    <cellStyle name="Standard 6 7 7 3 2" xfId="37949" xr:uid="{00000000-0005-0000-0000-000018A10000}"/>
    <cellStyle name="Standard 6 7 7 4" xfId="27128" xr:uid="{00000000-0005-0000-0000-000019A10000}"/>
    <cellStyle name="Standard 6 7 8" xfId="20633" xr:uid="{00000000-0005-0000-0000-00001AA10000}"/>
    <cellStyle name="Standard 6 7 8 2" xfId="20634" xr:uid="{00000000-0005-0000-0000-00001BA10000}"/>
    <cellStyle name="Standard 6 7 8 2 2" xfId="38625" xr:uid="{00000000-0005-0000-0000-00001CA10000}"/>
    <cellStyle name="Standard 6 7 8 3" xfId="27804" xr:uid="{00000000-0005-0000-0000-00001DA10000}"/>
    <cellStyle name="Standard 6 7 9" xfId="20635" xr:uid="{00000000-0005-0000-0000-00001EA10000}"/>
    <cellStyle name="Standard 6 7 9 2" xfId="33225" xr:uid="{00000000-0005-0000-0000-00001FA10000}"/>
    <cellStyle name="Standard 6 8" xfId="20636" xr:uid="{00000000-0005-0000-0000-000020A10000}"/>
    <cellStyle name="Standard 6 8 2" xfId="20637" xr:uid="{00000000-0005-0000-0000-000021A10000}"/>
    <cellStyle name="Standard 6 8 2 2" xfId="20638" xr:uid="{00000000-0005-0000-0000-000022A10000}"/>
    <cellStyle name="Standard 6 8 2 2 2" xfId="38656" xr:uid="{00000000-0005-0000-0000-000023A10000}"/>
    <cellStyle name="Standard 6 8 2 3" xfId="27835" xr:uid="{00000000-0005-0000-0000-000024A10000}"/>
    <cellStyle name="Standard 6 8 3" xfId="20639" xr:uid="{00000000-0005-0000-0000-000025A10000}"/>
    <cellStyle name="Standard 6 8 3 2" xfId="33256" xr:uid="{00000000-0005-0000-0000-000026A10000}"/>
    <cellStyle name="Standard 6 8 4" xfId="22434" xr:uid="{00000000-0005-0000-0000-000027A10000}"/>
    <cellStyle name="Standard 6 9" xfId="20640" xr:uid="{00000000-0005-0000-0000-000028A10000}"/>
    <cellStyle name="Standard 6 9 2" xfId="20641" xr:uid="{00000000-0005-0000-0000-000029A10000}"/>
    <cellStyle name="Standard 6 9 2 2" xfId="20642" xr:uid="{00000000-0005-0000-0000-00002AA10000}"/>
    <cellStyle name="Standard 6 9 2 2 2" xfId="39314" xr:uid="{00000000-0005-0000-0000-00002BA10000}"/>
    <cellStyle name="Standard 6 9 2 3" xfId="28493" xr:uid="{00000000-0005-0000-0000-00002CA10000}"/>
    <cellStyle name="Standard 6 9 3" xfId="20643" xr:uid="{00000000-0005-0000-0000-00002DA10000}"/>
    <cellStyle name="Standard 6 9 3 2" xfId="33914" xr:uid="{00000000-0005-0000-0000-00002EA10000}"/>
    <cellStyle name="Standard 6 9 4" xfId="23092" xr:uid="{00000000-0005-0000-0000-00002FA10000}"/>
    <cellStyle name="Standard 7" xfId="20644" xr:uid="{00000000-0005-0000-0000-000030A10000}"/>
    <cellStyle name="Standard 7 10" xfId="20645" xr:uid="{00000000-0005-0000-0000-000031A10000}"/>
    <cellStyle name="Standard 7 10 2" xfId="20646" xr:uid="{00000000-0005-0000-0000-000032A10000}"/>
    <cellStyle name="Standard 7 11" xfId="20647" xr:uid="{00000000-0005-0000-0000-000033A10000}"/>
    <cellStyle name="Standard 7 11 2" xfId="20648" xr:uid="{00000000-0005-0000-0000-000034A10000}"/>
    <cellStyle name="Standard 7 11 2 2" xfId="20649" xr:uid="{00000000-0005-0000-0000-000035A10000}"/>
    <cellStyle name="Standard 7 11 2 2 2" xfId="39991" xr:uid="{00000000-0005-0000-0000-000036A10000}"/>
    <cellStyle name="Standard 7 11 2 3" xfId="29170" xr:uid="{00000000-0005-0000-0000-000037A10000}"/>
    <cellStyle name="Standard 7 11 3" xfId="20650" xr:uid="{00000000-0005-0000-0000-000038A10000}"/>
    <cellStyle name="Standard 7 11 3 2" xfId="34591" xr:uid="{00000000-0005-0000-0000-000039A10000}"/>
    <cellStyle name="Standard 7 11 4" xfId="23769" xr:uid="{00000000-0005-0000-0000-00003AA10000}"/>
    <cellStyle name="Standard 7 12" xfId="20651" xr:uid="{00000000-0005-0000-0000-00003BA10000}"/>
    <cellStyle name="Standard 7 12 2" xfId="20652" xr:uid="{00000000-0005-0000-0000-00003CA10000}"/>
    <cellStyle name="Standard 7 12 2 2" xfId="20653" xr:uid="{00000000-0005-0000-0000-00003DA10000}"/>
    <cellStyle name="Standard 7 12 2 2 2" xfId="40663" xr:uid="{00000000-0005-0000-0000-00003EA10000}"/>
    <cellStyle name="Standard 7 12 2 3" xfId="29842" xr:uid="{00000000-0005-0000-0000-00003FA10000}"/>
    <cellStyle name="Standard 7 12 3" xfId="20654" xr:uid="{00000000-0005-0000-0000-000040A10000}"/>
    <cellStyle name="Standard 7 12 3 2" xfId="35263" xr:uid="{00000000-0005-0000-0000-000041A10000}"/>
    <cellStyle name="Standard 7 12 4" xfId="24441" xr:uid="{00000000-0005-0000-0000-000042A10000}"/>
    <cellStyle name="Standard 7 13" xfId="20655" xr:uid="{00000000-0005-0000-0000-000043A10000}"/>
    <cellStyle name="Standard 7 13 2" xfId="20656" xr:uid="{00000000-0005-0000-0000-000044A10000}"/>
    <cellStyle name="Standard 7 13 2 2" xfId="20657" xr:uid="{00000000-0005-0000-0000-000045A10000}"/>
    <cellStyle name="Standard 7 13 2 2 2" xfId="41337" xr:uid="{00000000-0005-0000-0000-000046A10000}"/>
    <cellStyle name="Standard 7 13 2 3" xfId="30516" xr:uid="{00000000-0005-0000-0000-000047A10000}"/>
    <cellStyle name="Standard 7 13 3" xfId="20658" xr:uid="{00000000-0005-0000-0000-000048A10000}"/>
    <cellStyle name="Standard 7 13 3 2" xfId="35937" xr:uid="{00000000-0005-0000-0000-000049A10000}"/>
    <cellStyle name="Standard 7 13 4" xfId="25115" xr:uid="{00000000-0005-0000-0000-00004AA10000}"/>
    <cellStyle name="Standard 7 14" xfId="20659" xr:uid="{00000000-0005-0000-0000-00004BA10000}"/>
    <cellStyle name="Standard 7 14 2" xfId="20660" xr:uid="{00000000-0005-0000-0000-00004CA10000}"/>
    <cellStyle name="Standard 7 14 2 2" xfId="20661" xr:uid="{00000000-0005-0000-0000-00004DA10000}"/>
    <cellStyle name="Standard 7 14 2 2 2" xfId="42011" xr:uid="{00000000-0005-0000-0000-00004EA10000}"/>
    <cellStyle name="Standard 7 14 2 3" xfId="31190" xr:uid="{00000000-0005-0000-0000-00004FA10000}"/>
    <cellStyle name="Standard 7 14 3" xfId="20662" xr:uid="{00000000-0005-0000-0000-000050A10000}"/>
    <cellStyle name="Standard 7 14 3 2" xfId="36611" xr:uid="{00000000-0005-0000-0000-000051A10000}"/>
    <cellStyle name="Standard 7 14 4" xfId="25789" xr:uid="{00000000-0005-0000-0000-000052A10000}"/>
    <cellStyle name="Standard 7 15" xfId="20663" xr:uid="{00000000-0005-0000-0000-000053A10000}"/>
    <cellStyle name="Standard 7 15 2" xfId="20664" xr:uid="{00000000-0005-0000-0000-000054A10000}"/>
    <cellStyle name="Standard 7 15 2 2" xfId="20665" xr:uid="{00000000-0005-0000-0000-000055A10000}"/>
    <cellStyle name="Standard 7 15 2 2 2" xfId="42675" xr:uid="{00000000-0005-0000-0000-000056A10000}"/>
    <cellStyle name="Standard 7 15 2 3" xfId="31854" xr:uid="{00000000-0005-0000-0000-000057A10000}"/>
    <cellStyle name="Standard 7 15 3" xfId="20666" xr:uid="{00000000-0005-0000-0000-000058A10000}"/>
    <cellStyle name="Standard 7 15 3 2" xfId="37275" xr:uid="{00000000-0005-0000-0000-000059A10000}"/>
    <cellStyle name="Standard 7 15 4" xfId="26453" xr:uid="{00000000-0005-0000-0000-00005AA10000}"/>
    <cellStyle name="Standard 7 16" xfId="20667" xr:uid="{00000000-0005-0000-0000-00005BA10000}"/>
    <cellStyle name="Standard 7 16 2" xfId="20668" xr:uid="{00000000-0005-0000-0000-00005CA10000}"/>
    <cellStyle name="Standard 7 16 2 2" xfId="20669" xr:uid="{00000000-0005-0000-0000-00005DA10000}"/>
    <cellStyle name="Standard 7 16 2 2 2" xfId="42704" xr:uid="{00000000-0005-0000-0000-00005EA10000}"/>
    <cellStyle name="Standard 7 16 2 3" xfId="31883" xr:uid="{00000000-0005-0000-0000-00005FA10000}"/>
    <cellStyle name="Standard 7 16 3" xfId="20670" xr:uid="{00000000-0005-0000-0000-000060A10000}"/>
    <cellStyle name="Standard 7 16 3 2" xfId="37303" xr:uid="{00000000-0005-0000-0000-000061A10000}"/>
    <cellStyle name="Standard 7 16 4" xfId="26482" xr:uid="{00000000-0005-0000-0000-000062A10000}"/>
    <cellStyle name="Standard 7 17" xfId="20671" xr:uid="{00000000-0005-0000-0000-000063A10000}"/>
    <cellStyle name="Standard 7 17 2" xfId="20672" xr:uid="{00000000-0005-0000-0000-000064A10000}"/>
    <cellStyle name="Standard 7 17 2 2" xfId="37979" xr:uid="{00000000-0005-0000-0000-000065A10000}"/>
    <cellStyle name="Standard 7 17 3" xfId="27158" xr:uid="{00000000-0005-0000-0000-000066A10000}"/>
    <cellStyle name="Standard 7 18" xfId="20673" xr:uid="{00000000-0005-0000-0000-000067A10000}"/>
    <cellStyle name="Standard 7 18 2" xfId="32579" xr:uid="{00000000-0005-0000-0000-000068A10000}"/>
    <cellStyle name="Standard 7 19" xfId="21757" xr:uid="{00000000-0005-0000-0000-000069A10000}"/>
    <cellStyle name="Standard 7 2" xfId="20674" xr:uid="{00000000-0005-0000-0000-00006AA10000}"/>
    <cellStyle name="Standard 7 2 10" xfId="20675" xr:uid="{00000000-0005-0000-0000-00006BA10000}"/>
    <cellStyle name="Standard 7 2 10 2" xfId="20676" xr:uid="{00000000-0005-0000-0000-00006CA10000}"/>
    <cellStyle name="Standard 7 2 10 2 2" xfId="20677" xr:uid="{00000000-0005-0000-0000-00006DA10000}"/>
    <cellStyle name="Standard 7 2 10 2 2 2" xfId="41370" xr:uid="{00000000-0005-0000-0000-00006EA10000}"/>
    <cellStyle name="Standard 7 2 10 2 3" xfId="30549" xr:uid="{00000000-0005-0000-0000-00006FA10000}"/>
    <cellStyle name="Standard 7 2 10 3" xfId="20678" xr:uid="{00000000-0005-0000-0000-000070A10000}"/>
    <cellStyle name="Standard 7 2 10 3 2" xfId="35970" xr:uid="{00000000-0005-0000-0000-000071A10000}"/>
    <cellStyle name="Standard 7 2 10 4" xfId="25148" xr:uid="{00000000-0005-0000-0000-000072A10000}"/>
    <cellStyle name="Standard 7 2 11" xfId="20679" xr:uid="{00000000-0005-0000-0000-000073A10000}"/>
    <cellStyle name="Standard 7 2 11 2" xfId="20680" xr:uid="{00000000-0005-0000-0000-000074A10000}"/>
    <cellStyle name="Standard 7 2 11 2 2" xfId="20681" xr:uid="{00000000-0005-0000-0000-000075A10000}"/>
    <cellStyle name="Standard 7 2 11 2 2 2" xfId="42044" xr:uid="{00000000-0005-0000-0000-000076A10000}"/>
    <cellStyle name="Standard 7 2 11 2 3" xfId="31223" xr:uid="{00000000-0005-0000-0000-000077A10000}"/>
    <cellStyle name="Standard 7 2 11 3" xfId="20682" xr:uid="{00000000-0005-0000-0000-000078A10000}"/>
    <cellStyle name="Standard 7 2 11 3 2" xfId="36644" xr:uid="{00000000-0005-0000-0000-000079A10000}"/>
    <cellStyle name="Standard 7 2 11 4" xfId="25822" xr:uid="{00000000-0005-0000-0000-00007AA10000}"/>
    <cellStyle name="Standard 7 2 12" xfId="20683" xr:uid="{00000000-0005-0000-0000-00007BA10000}"/>
    <cellStyle name="Standard 7 2 12 2" xfId="20684" xr:uid="{00000000-0005-0000-0000-00007CA10000}"/>
    <cellStyle name="Standard 7 2 12 2 2" xfId="20685" xr:uid="{00000000-0005-0000-0000-00007DA10000}"/>
    <cellStyle name="Standard 7 2 12 2 2 2" xfId="42737" xr:uid="{00000000-0005-0000-0000-00007EA10000}"/>
    <cellStyle name="Standard 7 2 12 2 3" xfId="31916" xr:uid="{00000000-0005-0000-0000-00007FA10000}"/>
    <cellStyle name="Standard 7 2 12 3" xfId="20686" xr:uid="{00000000-0005-0000-0000-000080A10000}"/>
    <cellStyle name="Standard 7 2 12 3 2" xfId="37336" xr:uid="{00000000-0005-0000-0000-000081A10000}"/>
    <cellStyle name="Standard 7 2 12 4" xfId="26515" xr:uid="{00000000-0005-0000-0000-000082A10000}"/>
    <cellStyle name="Standard 7 2 13" xfId="20687" xr:uid="{00000000-0005-0000-0000-000083A10000}"/>
    <cellStyle name="Standard 7 2 13 2" xfId="20688" xr:uid="{00000000-0005-0000-0000-000084A10000}"/>
    <cellStyle name="Standard 7 2 13 2 2" xfId="38012" xr:uid="{00000000-0005-0000-0000-000085A10000}"/>
    <cellStyle name="Standard 7 2 13 3" xfId="27191" xr:uid="{00000000-0005-0000-0000-000086A10000}"/>
    <cellStyle name="Standard 7 2 14" xfId="20689" xr:uid="{00000000-0005-0000-0000-000087A10000}"/>
    <cellStyle name="Standard 7 2 14 2" xfId="32612" xr:uid="{00000000-0005-0000-0000-000088A10000}"/>
    <cellStyle name="Standard 7 2 15" xfId="21790" xr:uid="{00000000-0005-0000-0000-000089A10000}"/>
    <cellStyle name="Standard 7 2 2" xfId="20690" xr:uid="{00000000-0005-0000-0000-00008AA10000}"/>
    <cellStyle name="Standard 7 2 2 10" xfId="20691" xr:uid="{00000000-0005-0000-0000-00008BA10000}"/>
    <cellStyle name="Standard 7 2 2 10 2" xfId="20692" xr:uid="{00000000-0005-0000-0000-00008CA10000}"/>
    <cellStyle name="Standard 7 2 2 10 2 2" xfId="20693" xr:uid="{00000000-0005-0000-0000-00008DA10000}"/>
    <cellStyle name="Standard 7 2 2 10 2 2 2" xfId="42109" xr:uid="{00000000-0005-0000-0000-00008EA10000}"/>
    <cellStyle name="Standard 7 2 2 10 2 3" xfId="31288" xr:uid="{00000000-0005-0000-0000-00008FA10000}"/>
    <cellStyle name="Standard 7 2 2 10 3" xfId="20694" xr:uid="{00000000-0005-0000-0000-000090A10000}"/>
    <cellStyle name="Standard 7 2 2 10 3 2" xfId="36709" xr:uid="{00000000-0005-0000-0000-000091A10000}"/>
    <cellStyle name="Standard 7 2 2 10 4" xfId="25887" xr:uid="{00000000-0005-0000-0000-000092A10000}"/>
    <cellStyle name="Standard 7 2 2 11" xfId="20695" xr:uid="{00000000-0005-0000-0000-000093A10000}"/>
    <cellStyle name="Standard 7 2 2 11 2" xfId="20696" xr:uid="{00000000-0005-0000-0000-000094A10000}"/>
    <cellStyle name="Standard 7 2 2 11 2 2" xfId="20697" xr:uid="{00000000-0005-0000-0000-000095A10000}"/>
    <cellStyle name="Standard 7 2 2 11 2 2 2" xfId="42802" xr:uid="{00000000-0005-0000-0000-000096A10000}"/>
    <cellStyle name="Standard 7 2 2 11 2 3" xfId="31981" xr:uid="{00000000-0005-0000-0000-000097A10000}"/>
    <cellStyle name="Standard 7 2 2 11 3" xfId="20698" xr:uid="{00000000-0005-0000-0000-000098A10000}"/>
    <cellStyle name="Standard 7 2 2 11 3 2" xfId="37401" xr:uid="{00000000-0005-0000-0000-000099A10000}"/>
    <cellStyle name="Standard 7 2 2 11 4" xfId="26580" xr:uid="{00000000-0005-0000-0000-00009AA10000}"/>
    <cellStyle name="Standard 7 2 2 12" xfId="20699" xr:uid="{00000000-0005-0000-0000-00009BA10000}"/>
    <cellStyle name="Standard 7 2 2 12 2" xfId="20700" xr:uid="{00000000-0005-0000-0000-00009CA10000}"/>
    <cellStyle name="Standard 7 2 2 12 2 2" xfId="38077" xr:uid="{00000000-0005-0000-0000-00009DA10000}"/>
    <cellStyle name="Standard 7 2 2 12 3" xfId="27256" xr:uid="{00000000-0005-0000-0000-00009EA10000}"/>
    <cellStyle name="Standard 7 2 2 13" xfId="20701" xr:uid="{00000000-0005-0000-0000-00009FA10000}"/>
    <cellStyle name="Standard 7 2 2 13 2" xfId="32677" xr:uid="{00000000-0005-0000-0000-0000A0A10000}"/>
    <cellStyle name="Standard 7 2 2 14" xfId="21855" xr:uid="{00000000-0005-0000-0000-0000A1A10000}"/>
    <cellStyle name="Standard 7 2 2 2" xfId="20702" xr:uid="{00000000-0005-0000-0000-0000A2A10000}"/>
    <cellStyle name="Standard 7 2 2 2 10" xfId="20703" xr:uid="{00000000-0005-0000-0000-0000A3A10000}"/>
    <cellStyle name="Standard 7 2 2 2 10 2" xfId="20704" xr:uid="{00000000-0005-0000-0000-0000A4A10000}"/>
    <cellStyle name="Standard 7 2 2 2 10 2 2" xfId="38209" xr:uid="{00000000-0005-0000-0000-0000A5A10000}"/>
    <cellStyle name="Standard 7 2 2 2 10 3" xfId="27388" xr:uid="{00000000-0005-0000-0000-0000A6A10000}"/>
    <cellStyle name="Standard 7 2 2 2 11" xfId="20705" xr:uid="{00000000-0005-0000-0000-0000A7A10000}"/>
    <cellStyle name="Standard 7 2 2 2 11 2" xfId="32809" xr:uid="{00000000-0005-0000-0000-0000A8A10000}"/>
    <cellStyle name="Standard 7 2 2 2 12" xfId="21987" xr:uid="{00000000-0005-0000-0000-0000A9A10000}"/>
    <cellStyle name="Standard 7 2 2 2 2" xfId="20706" xr:uid="{00000000-0005-0000-0000-0000AAA10000}"/>
    <cellStyle name="Standard 7 2 2 2 2 10" xfId="20707" xr:uid="{00000000-0005-0000-0000-0000ABA10000}"/>
    <cellStyle name="Standard 7 2 2 2 2 10 2" xfId="33204" xr:uid="{00000000-0005-0000-0000-0000ACA10000}"/>
    <cellStyle name="Standard 7 2 2 2 2 11" xfId="22382" xr:uid="{00000000-0005-0000-0000-0000ADA10000}"/>
    <cellStyle name="Standard 7 2 2 2 2 2" xfId="20708" xr:uid="{00000000-0005-0000-0000-0000AEA10000}"/>
    <cellStyle name="Standard 7 2 2 2 2 2 2" xfId="20709" xr:uid="{00000000-0005-0000-0000-0000AFA10000}"/>
    <cellStyle name="Standard 7 2 2 2 2 2 2 2" xfId="20710" xr:uid="{00000000-0005-0000-0000-0000B0A10000}"/>
    <cellStyle name="Standard 7 2 2 2 2 2 2 2 2" xfId="39282" xr:uid="{00000000-0005-0000-0000-0000B1A10000}"/>
    <cellStyle name="Standard 7 2 2 2 2 2 2 3" xfId="28461" xr:uid="{00000000-0005-0000-0000-0000B2A10000}"/>
    <cellStyle name="Standard 7 2 2 2 2 2 3" xfId="20711" xr:uid="{00000000-0005-0000-0000-0000B3A10000}"/>
    <cellStyle name="Standard 7 2 2 2 2 2 3 2" xfId="33882" xr:uid="{00000000-0005-0000-0000-0000B4A10000}"/>
    <cellStyle name="Standard 7 2 2 2 2 2 4" xfId="23060" xr:uid="{00000000-0005-0000-0000-0000B5A10000}"/>
    <cellStyle name="Standard 7 2 2 2 2 3" xfId="20712" xr:uid="{00000000-0005-0000-0000-0000B6A10000}"/>
    <cellStyle name="Standard 7 2 2 2 2 3 2" xfId="20713" xr:uid="{00000000-0005-0000-0000-0000B7A10000}"/>
    <cellStyle name="Standard 7 2 2 2 2 3 2 2" xfId="20714" xr:uid="{00000000-0005-0000-0000-0000B8A10000}"/>
    <cellStyle name="Standard 7 2 2 2 2 3 2 2 2" xfId="39940" xr:uid="{00000000-0005-0000-0000-0000B9A10000}"/>
    <cellStyle name="Standard 7 2 2 2 2 3 2 3" xfId="29119" xr:uid="{00000000-0005-0000-0000-0000BAA10000}"/>
    <cellStyle name="Standard 7 2 2 2 2 3 3" xfId="20715" xr:uid="{00000000-0005-0000-0000-0000BBA10000}"/>
    <cellStyle name="Standard 7 2 2 2 2 3 3 2" xfId="34540" xr:uid="{00000000-0005-0000-0000-0000BCA10000}"/>
    <cellStyle name="Standard 7 2 2 2 2 3 4" xfId="23718" xr:uid="{00000000-0005-0000-0000-0000BDA10000}"/>
    <cellStyle name="Standard 7 2 2 2 2 4" xfId="20716" xr:uid="{00000000-0005-0000-0000-0000BEA10000}"/>
    <cellStyle name="Standard 7 2 2 2 2 4 2" xfId="20717" xr:uid="{00000000-0005-0000-0000-0000BFA10000}"/>
    <cellStyle name="Standard 7 2 2 2 2 4 2 2" xfId="20718" xr:uid="{00000000-0005-0000-0000-0000C0A10000}"/>
    <cellStyle name="Standard 7 2 2 2 2 4 2 2 2" xfId="40614" xr:uid="{00000000-0005-0000-0000-0000C1A10000}"/>
    <cellStyle name="Standard 7 2 2 2 2 4 2 3" xfId="29793" xr:uid="{00000000-0005-0000-0000-0000C2A10000}"/>
    <cellStyle name="Standard 7 2 2 2 2 4 3" xfId="20719" xr:uid="{00000000-0005-0000-0000-0000C3A10000}"/>
    <cellStyle name="Standard 7 2 2 2 2 4 3 2" xfId="35214" xr:uid="{00000000-0005-0000-0000-0000C4A10000}"/>
    <cellStyle name="Standard 7 2 2 2 2 4 4" xfId="24392" xr:uid="{00000000-0005-0000-0000-0000C5A10000}"/>
    <cellStyle name="Standard 7 2 2 2 2 5" xfId="20720" xr:uid="{00000000-0005-0000-0000-0000C6A10000}"/>
    <cellStyle name="Standard 7 2 2 2 2 5 2" xfId="20721" xr:uid="{00000000-0005-0000-0000-0000C7A10000}"/>
    <cellStyle name="Standard 7 2 2 2 2 5 2 2" xfId="20722" xr:uid="{00000000-0005-0000-0000-0000C8A10000}"/>
    <cellStyle name="Standard 7 2 2 2 2 5 2 2 2" xfId="41288" xr:uid="{00000000-0005-0000-0000-0000C9A10000}"/>
    <cellStyle name="Standard 7 2 2 2 2 5 2 3" xfId="30467" xr:uid="{00000000-0005-0000-0000-0000CAA10000}"/>
    <cellStyle name="Standard 7 2 2 2 2 5 3" xfId="20723" xr:uid="{00000000-0005-0000-0000-0000CBA10000}"/>
    <cellStyle name="Standard 7 2 2 2 2 5 3 2" xfId="35888" xr:uid="{00000000-0005-0000-0000-0000CCA10000}"/>
    <cellStyle name="Standard 7 2 2 2 2 5 4" xfId="25066" xr:uid="{00000000-0005-0000-0000-0000CDA10000}"/>
    <cellStyle name="Standard 7 2 2 2 2 6" xfId="20724" xr:uid="{00000000-0005-0000-0000-0000CEA10000}"/>
    <cellStyle name="Standard 7 2 2 2 2 6 2" xfId="20725" xr:uid="{00000000-0005-0000-0000-0000CFA10000}"/>
    <cellStyle name="Standard 7 2 2 2 2 6 2 2" xfId="20726" xr:uid="{00000000-0005-0000-0000-0000D0A10000}"/>
    <cellStyle name="Standard 7 2 2 2 2 6 2 2 2" xfId="41962" xr:uid="{00000000-0005-0000-0000-0000D1A10000}"/>
    <cellStyle name="Standard 7 2 2 2 2 6 2 3" xfId="31141" xr:uid="{00000000-0005-0000-0000-0000D2A10000}"/>
    <cellStyle name="Standard 7 2 2 2 2 6 3" xfId="20727" xr:uid="{00000000-0005-0000-0000-0000D3A10000}"/>
    <cellStyle name="Standard 7 2 2 2 2 6 3 2" xfId="36562" xr:uid="{00000000-0005-0000-0000-0000D4A10000}"/>
    <cellStyle name="Standard 7 2 2 2 2 6 4" xfId="25740" xr:uid="{00000000-0005-0000-0000-0000D5A10000}"/>
    <cellStyle name="Standard 7 2 2 2 2 7" xfId="20728" xr:uid="{00000000-0005-0000-0000-0000D6A10000}"/>
    <cellStyle name="Standard 7 2 2 2 2 7 2" xfId="20729" xr:uid="{00000000-0005-0000-0000-0000D7A10000}"/>
    <cellStyle name="Standard 7 2 2 2 2 7 2 2" xfId="20730" xr:uid="{00000000-0005-0000-0000-0000D8A10000}"/>
    <cellStyle name="Standard 7 2 2 2 2 7 2 2 2" xfId="42636" xr:uid="{00000000-0005-0000-0000-0000D9A10000}"/>
    <cellStyle name="Standard 7 2 2 2 2 7 2 3" xfId="31815" xr:uid="{00000000-0005-0000-0000-0000DAA10000}"/>
    <cellStyle name="Standard 7 2 2 2 2 7 3" xfId="20731" xr:uid="{00000000-0005-0000-0000-0000DBA10000}"/>
    <cellStyle name="Standard 7 2 2 2 2 7 3 2" xfId="37236" xr:uid="{00000000-0005-0000-0000-0000DCA10000}"/>
    <cellStyle name="Standard 7 2 2 2 2 7 4" xfId="26414" xr:uid="{00000000-0005-0000-0000-0000DDA10000}"/>
    <cellStyle name="Standard 7 2 2 2 2 8" xfId="20732" xr:uid="{00000000-0005-0000-0000-0000DEA10000}"/>
    <cellStyle name="Standard 7 2 2 2 2 8 2" xfId="20733" xr:uid="{00000000-0005-0000-0000-0000DFA10000}"/>
    <cellStyle name="Standard 7 2 2 2 2 8 2 2" xfId="20734" xr:uid="{00000000-0005-0000-0000-0000E0A10000}"/>
    <cellStyle name="Standard 7 2 2 2 2 8 2 2 2" xfId="43329" xr:uid="{00000000-0005-0000-0000-0000E1A10000}"/>
    <cellStyle name="Standard 7 2 2 2 2 8 2 3" xfId="32508" xr:uid="{00000000-0005-0000-0000-0000E2A10000}"/>
    <cellStyle name="Standard 7 2 2 2 2 8 3" xfId="20735" xr:uid="{00000000-0005-0000-0000-0000E3A10000}"/>
    <cellStyle name="Standard 7 2 2 2 2 8 3 2" xfId="37928" xr:uid="{00000000-0005-0000-0000-0000E4A10000}"/>
    <cellStyle name="Standard 7 2 2 2 2 8 4" xfId="27107" xr:uid="{00000000-0005-0000-0000-0000E5A10000}"/>
    <cellStyle name="Standard 7 2 2 2 2 9" xfId="20736" xr:uid="{00000000-0005-0000-0000-0000E6A10000}"/>
    <cellStyle name="Standard 7 2 2 2 2 9 2" xfId="20737" xr:uid="{00000000-0005-0000-0000-0000E7A10000}"/>
    <cellStyle name="Standard 7 2 2 2 2 9 2 2" xfId="38604" xr:uid="{00000000-0005-0000-0000-0000E8A10000}"/>
    <cellStyle name="Standard 7 2 2 2 2 9 3" xfId="27783" xr:uid="{00000000-0005-0000-0000-0000E9A10000}"/>
    <cellStyle name="Standard 7 2 2 2 3" xfId="20738" xr:uid="{00000000-0005-0000-0000-0000EAA10000}"/>
    <cellStyle name="Standard 7 2 2 2 3 2" xfId="20739" xr:uid="{00000000-0005-0000-0000-0000EBA10000}"/>
    <cellStyle name="Standard 7 2 2 2 3 2 2" xfId="20740" xr:uid="{00000000-0005-0000-0000-0000ECA10000}"/>
    <cellStyle name="Standard 7 2 2 2 3 2 2 2" xfId="38887" xr:uid="{00000000-0005-0000-0000-0000EDA10000}"/>
    <cellStyle name="Standard 7 2 2 2 3 2 3" xfId="28066" xr:uid="{00000000-0005-0000-0000-0000EEA10000}"/>
    <cellStyle name="Standard 7 2 2 2 3 3" xfId="20741" xr:uid="{00000000-0005-0000-0000-0000EFA10000}"/>
    <cellStyle name="Standard 7 2 2 2 3 3 2" xfId="33487" xr:uid="{00000000-0005-0000-0000-0000F0A10000}"/>
    <cellStyle name="Standard 7 2 2 2 3 4" xfId="22665" xr:uid="{00000000-0005-0000-0000-0000F1A10000}"/>
    <cellStyle name="Standard 7 2 2 2 4" xfId="20742" xr:uid="{00000000-0005-0000-0000-0000F2A10000}"/>
    <cellStyle name="Standard 7 2 2 2 4 2" xfId="20743" xr:uid="{00000000-0005-0000-0000-0000F3A10000}"/>
    <cellStyle name="Standard 7 2 2 2 4 2 2" xfId="20744" xr:uid="{00000000-0005-0000-0000-0000F4A10000}"/>
    <cellStyle name="Standard 7 2 2 2 4 2 2 2" xfId="39545" xr:uid="{00000000-0005-0000-0000-0000F5A10000}"/>
    <cellStyle name="Standard 7 2 2 2 4 2 3" xfId="28724" xr:uid="{00000000-0005-0000-0000-0000F6A10000}"/>
    <cellStyle name="Standard 7 2 2 2 4 3" xfId="20745" xr:uid="{00000000-0005-0000-0000-0000F7A10000}"/>
    <cellStyle name="Standard 7 2 2 2 4 3 2" xfId="34145" xr:uid="{00000000-0005-0000-0000-0000F8A10000}"/>
    <cellStyle name="Standard 7 2 2 2 4 4" xfId="23323" xr:uid="{00000000-0005-0000-0000-0000F9A10000}"/>
    <cellStyle name="Standard 7 2 2 2 5" xfId="20746" xr:uid="{00000000-0005-0000-0000-0000FAA10000}"/>
    <cellStyle name="Standard 7 2 2 2 5 2" xfId="20747" xr:uid="{00000000-0005-0000-0000-0000FBA10000}"/>
    <cellStyle name="Standard 7 2 2 2 5 2 2" xfId="20748" xr:uid="{00000000-0005-0000-0000-0000FCA10000}"/>
    <cellStyle name="Standard 7 2 2 2 5 2 2 2" xfId="40219" xr:uid="{00000000-0005-0000-0000-0000FDA10000}"/>
    <cellStyle name="Standard 7 2 2 2 5 2 3" xfId="29398" xr:uid="{00000000-0005-0000-0000-0000FEA10000}"/>
    <cellStyle name="Standard 7 2 2 2 5 3" xfId="20749" xr:uid="{00000000-0005-0000-0000-0000FFA10000}"/>
    <cellStyle name="Standard 7 2 2 2 5 3 2" xfId="34819" xr:uid="{00000000-0005-0000-0000-000000A20000}"/>
    <cellStyle name="Standard 7 2 2 2 5 4" xfId="23997" xr:uid="{00000000-0005-0000-0000-000001A20000}"/>
    <cellStyle name="Standard 7 2 2 2 6" xfId="20750" xr:uid="{00000000-0005-0000-0000-000002A20000}"/>
    <cellStyle name="Standard 7 2 2 2 6 2" xfId="20751" xr:uid="{00000000-0005-0000-0000-000003A20000}"/>
    <cellStyle name="Standard 7 2 2 2 6 2 2" xfId="20752" xr:uid="{00000000-0005-0000-0000-000004A20000}"/>
    <cellStyle name="Standard 7 2 2 2 6 2 2 2" xfId="40893" xr:uid="{00000000-0005-0000-0000-000005A20000}"/>
    <cellStyle name="Standard 7 2 2 2 6 2 3" xfId="30072" xr:uid="{00000000-0005-0000-0000-000006A20000}"/>
    <cellStyle name="Standard 7 2 2 2 6 3" xfId="20753" xr:uid="{00000000-0005-0000-0000-000007A20000}"/>
    <cellStyle name="Standard 7 2 2 2 6 3 2" xfId="35493" xr:uid="{00000000-0005-0000-0000-000008A20000}"/>
    <cellStyle name="Standard 7 2 2 2 6 4" xfId="24671" xr:uid="{00000000-0005-0000-0000-000009A20000}"/>
    <cellStyle name="Standard 7 2 2 2 7" xfId="20754" xr:uid="{00000000-0005-0000-0000-00000AA20000}"/>
    <cellStyle name="Standard 7 2 2 2 7 2" xfId="20755" xr:uid="{00000000-0005-0000-0000-00000BA20000}"/>
    <cellStyle name="Standard 7 2 2 2 7 2 2" xfId="20756" xr:uid="{00000000-0005-0000-0000-00000CA20000}"/>
    <cellStyle name="Standard 7 2 2 2 7 2 2 2" xfId="41567" xr:uid="{00000000-0005-0000-0000-00000DA20000}"/>
    <cellStyle name="Standard 7 2 2 2 7 2 3" xfId="30746" xr:uid="{00000000-0005-0000-0000-00000EA20000}"/>
    <cellStyle name="Standard 7 2 2 2 7 3" xfId="20757" xr:uid="{00000000-0005-0000-0000-00000FA20000}"/>
    <cellStyle name="Standard 7 2 2 2 7 3 2" xfId="36167" xr:uid="{00000000-0005-0000-0000-000010A20000}"/>
    <cellStyle name="Standard 7 2 2 2 7 4" xfId="25345" xr:uid="{00000000-0005-0000-0000-000011A20000}"/>
    <cellStyle name="Standard 7 2 2 2 8" xfId="20758" xr:uid="{00000000-0005-0000-0000-000012A20000}"/>
    <cellStyle name="Standard 7 2 2 2 8 2" xfId="20759" xr:uid="{00000000-0005-0000-0000-000013A20000}"/>
    <cellStyle name="Standard 7 2 2 2 8 2 2" xfId="20760" xr:uid="{00000000-0005-0000-0000-000014A20000}"/>
    <cellStyle name="Standard 7 2 2 2 8 2 2 2" xfId="42241" xr:uid="{00000000-0005-0000-0000-000015A20000}"/>
    <cellStyle name="Standard 7 2 2 2 8 2 3" xfId="31420" xr:uid="{00000000-0005-0000-0000-000016A20000}"/>
    <cellStyle name="Standard 7 2 2 2 8 3" xfId="20761" xr:uid="{00000000-0005-0000-0000-000017A20000}"/>
    <cellStyle name="Standard 7 2 2 2 8 3 2" xfId="36841" xr:uid="{00000000-0005-0000-0000-000018A20000}"/>
    <cellStyle name="Standard 7 2 2 2 8 4" xfId="26019" xr:uid="{00000000-0005-0000-0000-000019A20000}"/>
    <cellStyle name="Standard 7 2 2 2 9" xfId="20762" xr:uid="{00000000-0005-0000-0000-00001AA20000}"/>
    <cellStyle name="Standard 7 2 2 2 9 2" xfId="20763" xr:uid="{00000000-0005-0000-0000-00001BA20000}"/>
    <cellStyle name="Standard 7 2 2 2 9 2 2" xfId="20764" xr:uid="{00000000-0005-0000-0000-00001CA20000}"/>
    <cellStyle name="Standard 7 2 2 2 9 2 2 2" xfId="42934" xr:uid="{00000000-0005-0000-0000-00001DA20000}"/>
    <cellStyle name="Standard 7 2 2 2 9 2 3" xfId="32113" xr:uid="{00000000-0005-0000-0000-00001EA20000}"/>
    <cellStyle name="Standard 7 2 2 2 9 3" xfId="20765" xr:uid="{00000000-0005-0000-0000-00001FA20000}"/>
    <cellStyle name="Standard 7 2 2 2 9 3 2" xfId="37533" xr:uid="{00000000-0005-0000-0000-000020A20000}"/>
    <cellStyle name="Standard 7 2 2 2 9 4" xfId="26712" xr:uid="{00000000-0005-0000-0000-000021A20000}"/>
    <cellStyle name="Standard 7 2 2 3" xfId="20766" xr:uid="{00000000-0005-0000-0000-000022A20000}"/>
    <cellStyle name="Standard 7 2 2 3 10" xfId="20767" xr:uid="{00000000-0005-0000-0000-000023A20000}"/>
    <cellStyle name="Standard 7 2 2 3 10 2" xfId="32941" xr:uid="{00000000-0005-0000-0000-000024A20000}"/>
    <cellStyle name="Standard 7 2 2 3 11" xfId="22119" xr:uid="{00000000-0005-0000-0000-000025A20000}"/>
    <cellStyle name="Standard 7 2 2 3 2" xfId="20768" xr:uid="{00000000-0005-0000-0000-000026A20000}"/>
    <cellStyle name="Standard 7 2 2 3 2 2" xfId="20769" xr:uid="{00000000-0005-0000-0000-000027A20000}"/>
    <cellStyle name="Standard 7 2 2 3 2 2 2" xfId="20770" xr:uid="{00000000-0005-0000-0000-000028A20000}"/>
    <cellStyle name="Standard 7 2 2 3 2 2 2 2" xfId="39019" xr:uid="{00000000-0005-0000-0000-000029A20000}"/>
    <cellStyle name="Standard 7 2 2 3 2 2 3" xfId="28198" xr:uid="{00000000-0005-0000-0000-00002AA20000}"/>
    <cellStyle name="Standard 7 2 2 3 2 3" xfId="20771" xr:uid="{00000000-0005-0000-0000-00002BA20000}"/>
    <cellStyle name="Standard 7 2 2 3 2 3 2" xfId="33619" xr:uid="{00000000-0005-0000-0000-00002CA20000}"/>
    <cellStyle name="Standard 7 2 2 3 2 4" xfId="22797" xr:uid="{00000000-0005-0000-0000-00002DA20000}"/>
    <cellStyle name="Standard 7 2 2 3 3" xfId="20772" xr:uid="{00000000-0005-0000-0000-00002EA20000}"/>
    <cellStyle name="Standard 7 2 2 3 3 2" xfId="20773" xr:uid="{00000000-0005-0000-0000-00002FA20000}"/>
    <cellStyle name="Standard 7 2 2 3 3 2 2" xfId="20774" xr:uid="{00000000-0005-0000-0000-000030A20000}"/>
    <cellStyle name="Standard 7 2 2 3 3 2 2 2" xfId="39677" xr:uid="{00000000-0005-0000-0000-000031A20000}"/>
    <cellStyle name="Standard 7 2 2 3 3 2 3" xfId="28856" xr:uid="{00000000-0005-0000-0000-000032A20000}"/>
    <cellStyle name="Standard 7 2 2 3 3 3" xfId="20775" xr:uid="{00000000-0005-0000-0000-000033A20000}"/>
    <cellStyle name="Standard 7 2 2 3 3 3 2" xfId="34277" xr:uid="{00000000-0005-0000-0000-000034A20000}"/>
    <cellStyle name="Standard 7 2 2 3 3 4" xfId="23455" xr:uid="{00000000-0005-0000-0000-000035A20000}"/>
    <cellStyle name="Standard 7 2 2 3 4" xfId="20776" xr:uid="{00000000-0005-0000-0000-000036A20000}"/>
    <cellStyle name="Standard 7 2 2 3 4 2" xfId="20777" xr:uid="{00000000-0005-0000-0000-000037A20000}"/>
    <cellStyle name="Standard 7 2 2 3 4 2 2" xfId="20778" xr:uid="{00000000-0005-0000-0000-000038A20000}"/>
    <cellStyle name="Standard 7 2 2 3 4 2 2 2" xfId="40351" xr:uid="{00000000-0005-0000-0000-000039A20000}"/>
    <cellStyle name="Standard 7 2 2 3 4 2 3" xfId="29530" xr:uid="{00000000-0005-0000-0000-00003AA20000}"/>
    <cellStyle name="Standard 7 2 2 3 4 3" xfId="20779" xr:uid="{00000000-0005-0000-0000-00003BA20000}"/>
    <cellStyle name="Standard 7 2 2 3 4 3 2" xfId="34951" xr:uid="{00000000-0005-0000-0000-00003CA20000}"/>
    <cellStyle name="Standard 7 2 2 3 4 4" xfId="24129" xr:uid="{00000000-0005-0000-0000-00003DA20000}"/>
    <cellStyle name="Standard 7 2 2 3 5" xfId="20780" xr:uid="{00000000-0005-0000-0000-00003EA20000}"/>
    <cellStyle name="Standard 7 2 2 3 5 2" xfId="20781" xr:uid="{00000000-0005-0000-0000-00003FA20000}"/>
    <cellStyle name="Standard 7 2 2 3 5 2 2" xfId="20782" xr:uid="{00000000-0005-0000-0000-000040A20000}"/>
    <cellStyle name="Standard 7 2 2 3 5 2 2 2" xfId="41025" xr:uid="{00000000-0005-0000-0000-000041A20000}"/>
    <cellStyle name="Standard 7 2 2 3 5 2 3" xfId="30204" xr:uid="{00000000-0005-0000-0000-000042A20000}"/>
    <cellStyle name="Standard 7 2 2 3 5 3" xfId="20783" xr:uid="{00000000-0005-0000-0000-000043A20000}"/>
    <cellStyle name="Standard 7 2 2 3 5 3 2" xfId="35625" xr:uid="{00000000-0005-0000-0000-000044A20000}"/>
    <cellStyle name="Standard 7 2 2 3 5 4" xfId="24803" xr:uid="{00000000-0005-0000-0000-000045A20000}"/>
    <cellStyle name="Standard 7 2 2 3 6" xfId="20784" xr:uid="{00000000-0005-0000-0000-000046A20000}"/>
    <cellStyle name="Standard 7 2 2 3 6 2" xfId="20785" xr:uid="{00000000-0005-0000-0000-000047A20000}"/>
    <cellStyle name="Standard 7 2 2 3 6 2 2" xfId="20786" xr:uid="{00000000-0005-0000-0000-000048A20000}"/>
    <cellStyle name="Standard 7 2 2 3 6 2 2 2" xfId="41699" xr:uid="{00000000-0005-0000-0000-000049A20000}"/>
    <cellStyle name="Standard 7 2 2 3 6 2 3" xfId="30878" xr:uid="{00000000-0005-0000-0000-00004AA20000}"/>
    <cellStyle name="Standard 7 2 2 3 6 3" xfId="20787" xr:uid="{00000000-0005-0000-0000-00004BA20000}"/>
    <cellStyle name="Standard 7 2 2 3 6 3 2" xfId="36299" xr:uid="{00000000-0005-0000-0000-00004CA20000}"/>
    <cellStyle name="Standard 7 2 2 3 6 4" xfId="25477" xr:uid="{00000000-0005-0000-0000-00004DA20000}"/>
    <cellStyle name="Standard 7 2 2 3 7" xfId="20788" xr:uid="{00000000-0005-0000-0000-00004EA20000}"/>
    <cellStyle name="Standard 7 2 2 3 7 2" xfId="20789" xr:uid="{00000000-0005-0000-0000-00004FA20000}"/>
    <cellStyle name="Standard 7 2 2 3 7 2 2" xfId="20790" xr:uid="{00000000-0005-0000-0000-000050A20000}"/>
    <cellStyle name="Standard 7 2 2 3 7 2 2 2" xfId="42373" xr:uid="{00000000-0005-0000-0000-000051A20000}"/>
    <cellStyle name="Standard 7 2 2 3 7 2 3" xfId="31552" xr:uid="{00000000-0005-0000-0000-000052A20000}"/>
    <cellStyle name="Standard 7 2 2 3 7 3" xfId="20791" xr:uid="{00000000-0005-0000-0000-000053A20000}"/>
    <cellStyle name="Standard 7 2 2 3 7 3 2" xfId="36973" xr:uid="{00000000-0005-0000-0000-000054A20000}"/>
    <cellStyle name="Standard 7 2 2 3 7 4" xfId="26151" xr:uid="{00000000-0005-0000-0000-000055A20000}"/>
    <cellStyle name="Standard 7 2 2 3 8" xfId="20792" xr:uid="{00000000-0005-0000-0000-000056A20000}"/>
    <cellStyle name="Standard 7 2 2 3 8 2" xfId="20793" xr:uid="{00000000-0005-0000-0000-000057A20000}"/>
    <cellStyle name="Standard 7 2 2 3 8 2 2" xfId="20794" xr:uid="{00000000-0005-0000-0000-000058A20000}"/>
    <cellStyle name="Standard 7 2 2 3 8 2 2 2" xfId="43066" xr:uid="{00000000-0005-0000-0000-000059A20000}"/>
    <cellStyle name="Standard 7 2 2 3 8 2 3" xfId="32245" xr:uid="{00000000-0005-0000-0000-00005AA20000}"/>
    <cellStyle name="Standard 7 2 2 3 8 3" xfId="20795" xr:uid="{00000000-0005-0000-0000-00005BA20000}"/>
    <cellStyle name="Standard 7 2 2 3 8 3 2" xfId="37665" xr:uid="{00000000-0005-0000-0000-00005CA20000}"/>
    <cellStyle name="Standard 7 2 2 3 8 4" xfId="26844" xr:uid="{00000000-0005-0000-0000-00005DA20000}"/>
    <cellStyle name="Standard 7 2 2 3 9" xfId="20796" xr:uid="{00000000-0005-0000-0000-00005EA20000}"/>
    <cellStyle name="Standard 7 2 2 3 9 2" xfId="20797" xr:uid="{00000000-0005-0000-0000-00005FA20000}"/>
    <cellStyle name="Standard 7 2 2 3 9 2 2" xfId="38341" xr:uid="{00000000-0005-0000-0000-000060A20000}"/>
    <cellStyle name="Standard 7 2 2 3 9 3" xfId="27520" xr:uid="{00000000-0005-0000-0000-000061A20000}"/>
    <cellStyle name="Standard 7 2 2 4" xfId="20798" xr:uid="{00000000-0005-0000-0000-000062A20000}"/>
    <cellStyle name="Standard 7 2 2 4 10" xfId="20799" xr:uid="{00000000-0005-0000-0000-000063A20000}"/>
    <cellStyle name="Standard 7 2 2 4 10 2" xfId="33072" xr:uid="{00000000-0005-0000-0000-000064A20000}"/>
    <cellStyle name="Standard 7 2 2 4 11" xfId="22250" xr:uid="{00000000-0005-0000-0000-000065A20000}"/>
    <cellStyle name="Standard 7 2 2 4 2" xfId="20800" xr:uid="{00000000-0005-0000-0000-000066A20000}"/>
    <cellStyle name="Standard 7 2 2 4 2 2" xfId="20801" xr:uid="{00000000-0005-0000-0000-000067A20000}"/>
    <cellStyle name="Standard 7 2 2 4 2 2 2" xfId="20802" xr:uid="{00000000-0005-0000-0000-000068A20000}"/>
    <cellStyle name="Standard 7 2 2 4 2 2 2 2" xfId="39150" xr:uid="{00000000-0005-0000-0000-000069A20000}"/>
    <cellStyle name="Standard 7 2 2 4 2 2 3" xfId="28329" xr:uid="{00000000-0005-0000-0000-00006AA20000}"/>
    <cellStyle name="Standard 7 2 2 4 2 3" xfId="20803" xr:uid="{00000000-0005-0000-0000-00006BA20000}"/>
    <cellStyle name="Standard 7 2 2 4 2 3 2" xfId="33750" xr:uid="{00000000-0005-0000-0000-00006CA20000}"/>
    <cellStyle name="Standard 7 2 2 4 2 4" xfId="22928" xr:uid="{00000000-0005-0000-0000-00006DA20000}"/>
    <cellStyle name="Standard 7 2 2 4 3" xfId="20804" xr:uid="{00000000-0005-0000-0000-00006EA20000}"/>
    <cellStyle name="Standard 7 2 2 4 3 2" xfId="20805" xr:uid="{00000000-0005-0000-0000-00006FA20000}"/>
    <cellStyle name="Standard 7 2 2 4 3 2 2" xfId="20806" xr:uid="{00000000-0005-0000-0000-000070A20000}"/>
    <cellStyle name="Standard 7 2 2 4 3 2 2 2" xfId="39808" xr:uid="{00000000-0005-0000-0000-000071A20000}"/>
    <cellStyle name="Standard 7 2 2 4 3 2 3" xfId="28987" xr:uid="{00000000-0005-0000-0000-000072A20000}"/>
    <cellStyle name="Standard 7 2 2 4 3 3" xfId="20807" xr:uid="{00000000-0005-0000-0000-000073A20000}"/>
    <cellStyle name="Standard 7 2 2 4 3 3 2" xfId="34408" xr:uid="{00000000-0005-0000-0000-000074A20000}"/>
    <cellStyle name="Standard 7 2 2 4 3 4" xfId="23586" xr:uid="{00000000-0005-0000-0000-000075A20000}"/>
    <cellStyle name="Standard 7 2 2 4 4" xfId="20808" xr:uid="{00000000-0005-0000-0000-000076A20000}"/>
    <cellStyle name="Standard 7 2 2 4 4 2" xfId="20809" xr:uid="{00000000-0005-0000-0000-000077A20000}"/>
    <cellStyle name="Standard 7 2 2 4 4 2 2" xfId="20810" xr:uid="{00000000-0005-0000-0000-000078A20000}"/>
    <cellStyle name="Standard 7 2 2 4 4 2 2 2" xfId="40482" xr:uid="{00000000-0005-0000-0000-000079A20000}"/>
    <cellStyle name="Standard 7 2 2 4 4 2 3" xfId="29661" xr:uid="{00000000-0005-0000-0000-00007AA20000}"/>
    <cellStyle name="Standard 7 2 2 4 4 3" xfId="20811" xr:uid="{00000000-0005-0000-0000-00007BA20000}"/>
    <cellStyle name="Standard 7 2 2 4 4 3 2" xfId="35082" xr:uid="{00000000-0005-0000-0000-00007CA20000}"/>
    <cellStyle name="Standard 7 2 2 4 4 4" xfId="24260" xr:uid="{00000000-0005-0000-0000-00007DA20000}"/>
    <cellStyle name="Standard 7 2 2 4 5" xfId="20812" xr:uid="{00000000-0005-0000-0000-00007EA20000}"/>
    <cellStyle name="Standard 7 2 2 4 5 2" xfId="20813" xr:uid="{00000000-0005-0000-0000-00007FA20000}"/>
    <cellStyle name="Standard 7 2 2 4 5 2 2" xfId="20814" xr:uid="{00000000-0005-0000-0000-000080A20000}"/>
    <cellStyle name="Standard 7 2 2 4 5 2 2 2" xfId="41156" xr:uid="{00000000-0005-0000-0000-000081A20000}"/>
    <cellStyle name="Standard 7 2 2 4 5 2 3" xfId="30335" xr:uid="{00000000-0005-0000-0000-000082A20000}"/>
    <cellStyle name="Standard 7 2 2 4 5 3" xfId="20815" xr:uid="{00000000-0005-0000-0000-000083A20000}"/>
    <cellStyle name="Standard 7 2 2 4 5 3 2" xfId="35756" xr:uid="{00000000-0005-0000-0000-000084A20000}"/>
    <cellStyle name="Standard 7 2 2 4 5 4" xfId="24934" xr:uid="{00000000-0005-0000-0000-000085A20000}"/>
    <cellStyle name="Standard 7 2 2 4 6" xfId="20816" xr:uid="{00000000-0005-0000-0000-000086A20000}"/>
    <cellStyle name="Standard 7 2 2 4 6 2" xfId="20817" xr:uid="{00000000-0005-0000-0000-000087A20000}"/>
    <cellStyle name="Standard 7 2 2 4 6 2 2" xfId="20818" xr:uid="{00000000-0005-0000-0000-000088A20000}"/>
    <cellStyle name="Standard 7 2 2 4 6 2 2 2" xfId="41830" xr:uid="{00000000-0005-0000-0000-000089A20000}"/>
    <cellStyle name="Standard 7 2 2 4 6 2 3" xfId="31009" xr:uid="{00000000-0005-0000-0000-00008AA20000}"/>
    <cellStyle name="Standard 7 2 2 4 6 3" xfId="20819" xr:uid="{00000000-0005-0000-0000-00008BA20000}"/>
    <cellStyle name="Standard 7 2 2 4 6 3 2" xfId="36430" xr:uid="{00000000-0005-0000-0000-00008CA20000}"/>
    <cellStyle name="Standard 7 2 2 4 6 4" xfId="25608" xr:uid="{00000000-0005-0000-0000-00008DA20000}"/>
    <cellStyle name="Standard 7 2 2 4 7" xfId="20820" xr:uid="{00000000-0005-0000-0000-00008EA20000}"/>
    <cellStyle name="Standard 7 2 2 4 7 2" xfId="20821" xr:uid="{00000000-0005-0000-0000-00008FA20000}"/>
    <cellStyle name="Standard 7 2 2 4 7 2 2" xfId="20822" xr:uid="{00000000-0005-0000-0000-000090A20000}"/>
    <cellStyle name="Standard 7 2 2 4 7 2 2 2" xfId="42504" xr:uid="{00000000-0005-0000-0000-000091A20000}"/>
    <cellStyle name="Standard 7 2 2 4 7 2 3" xfId="31683" xr:uid="{00000000-0005-0000-0000-000092A20000}"/>
    <cellStyle name="Standard 7 2 2 4 7 3" xfId="20823" xr:uid="{00000000-0005-0000-0000-000093A20000}"/>
    <cellStyle name="Standard 7 2 2 4 7 3 2" xfId="37104" xr:uid="{00000000-0005-0000-0000-000094A20000}"/>
    <cellStyle name="Standard 7 2 2 4 7 4" xfId="26282" xr:uid="{00000000-0005-0000-0000-000095A20000}"/>
    <cellStyle name="Standard 7 2 2 4 8" xfId="20824" xr:uid="{00000000-0005-0000-0000-000096A20000}"/>
    <cellStyle name="Standard 7 2 2 4 8 2" xfId="20825" xr:uid="{00000000-0005-0000-0000-000097A20000}"/>
    <cellStyle name="Standard 7 2 2 4 8 2 2" xfId="20826" xr:uid="{00000000-0005-0000-0000-000098A20000}"/>
    <cellStyle name="Standard 7 2 2 4 8 2 2 2" xfId="43197" xr:uid="{00000000-0005-0000-0000-000099A20000}"/>
    <cellStyle name="Standard 7 2 2 4 8 2 3" xfId="32376" xr:uid="{00000000-0005-0000-0000-00009AA20000}"/>
    <cellStyle name="Standard 7 2 2 4 8 3" xfId="20827" xr:uid="{00000000-0005-0000-0000-00009BA20000}"/>
    <cellStyle name="Standard 7 2 2 4 8 3 2" xfId="37796" xr:uid="{00000000-0005-0000-0000-00009CA20000}"/>
    <cellStyle name="Standard 7 2 2 4 8 4" xfId="26975" xr:uid="{00000000-0005-0000-0000-00009DA20000}"/>
    <cellStyle name="Standard 7 2 2 4 9" xfId="20828" xr:uid="{00000000-0005-0000-0000-00009EA20000}"/>
    <cellStyle name="Standard 7 2 2 4 9 2" xfId="20829" xr:uid="{00000000-0005-0000-0000-00009FA20000}"/>
    <cellStyle name="Standard 7 2 2 4 9 2 2" xfId="38472" xr:uid="{00000000-0005-0000-0000-0000A0A20000}"/>
    <cellStyle name="Standard 7 2 2 4 9 3" xfId="27651" xr:uid="{00000000-0005-0000-0000-0000A1A20000}"/>
    <cellStyle name="Standard 7 2 2 5" xfId="20830" xr:uid="{00000000-0005-0000-0000-0000A2A20000}"/>
    <cellStyle name="Standard 7 2 2 5 2" xfId="20831" xr:uid="{00000000-0005-0000-0000-0000A3A20000}"/>
    <cellStyle name="Standard 7 2 2 5 2 2" xfId="20832" xr:uid="{00000000-0005-0000-0000-0000A4A20000}"/>
    <cellStyle name="Standard 7 2 2 5 2 2 2" xfId="38755" xr:uid="{00000000-0005-0000-0000-0000A5A20000}"/>
    <cellStyle name="Standard 7 2 2 5 2 3" xfId="27934" xr:uid="{00000000-0005-0000-0000-0000A6A20000}"/>
    <cellStyle name="Standard 7 2 2 5 3" xfId="20833" xr:uid="{00000000-0005-0000-0000-0000A7A20000}"/>
    <cellStyle name="Standard 7 2 2 5 3 2" xfId="33355" xr:uid="{00000000-0005-0000-0000-0000A8A20000}"/>
    <cellStyle name="Standard 7 2 2 5 4" xfId="22533" xr:uid="{00000000-0005-0000-0000-0000A9A20000}"/>
    <cellStyle name="Standard 7 2 2 6" xfId="20834" xr:uid="{00000000-0005-0000-0000-0000AAA20000}"/>
    <cellStyle name="Standard 7 2 2 6 2" xfId="20835" xr:uid="{00000000-0005-0000-0000-0000ABA20000}"/>
    <cellStyle name="Standard 7 2 2 6 2 2" xfId="20836" xr:uid="{00000000-0005-0000-0000-0000ACA20000}"/>
    <cellStyle name="Standard 7 2 2 6 2 2 2" xfId="39413" xr:uid="{00000000-0005-0000-0000-0000ADA20000}"/>
    <cellStyle name="Standard 7 2 2 6 2 3" xfId="28592" xr:uid="{00000000-0005-0000-0000-0000AEA20000}"/>
    <cellStyle name="Standard 7 2 2 6 3" xfId="20837" xr:uid="{00000000-0005-0000-0000-0000AFA20000}"/>
    <cellStyle name="Standard 7 2 2 6 3 2" xfId="34013" xr:uid="{00000000-0005-0000-0000-0000B0A20000}"/>
    <cellStyle name="Standard 7 2 2 6 4" xfId="23191" xr:uid="{00000000-0005-0000-0000-0000B1A20000}"/>
    <cellStyle name="Standard 7 2 2 7" xfId="20838" xr:uid="{00000000-0005-0000-0000-0000B2A20000}"/>
    <cellStyle name="Standard 7 2 2 7 2" xfId="20839" xr:uid="{00000000-0005-0000-0000-0000B3A20000}"/>
    <cellStyle name="Standard 7 2 2 7 2 2" xfId="20840" xr:uid="{00000000-0005-0000-0000-0000B4A20000}"/>
    <cellStyle name="Standard 7 2 2 7 2 2 2" xfId="40087" xr:uid="{00000000-0005-0000-0000-0000B5A20000}"/>
    <cellStyle name="Standard 7 2 2 7 2 3" xfId="29266" xr:uid="{00000000-0005-0000-0000-0000B6A20000}"/>
    <cellStyle name="Standard 7 2 2 7 3" xfId="20841" xr:uid="{00000000-0005-0000-0000-0000B7A20000}"/>
    <cellStyle name="Standard 7 2 2 7 3 2" xfId="34687" xr:uid="{00000000-0005-0000-0000-0000B8A20000}"/>
    <cellStyle name="Standard 7 2 2 7 4" xfId="23865" xr:uid="{00000000-0005-0000-0000-0000B9A20000}"/>
    <cellStyle name="Standard 7 2 2 8" xfId="20842" xr:uid="{00000000-0005-0000-0000-0000BAA20000}"/>
    <cellStyle name="Standard 7 2 2 8 2" xfId="20843" xr:uid="{00000000-0005-0000-0000-0000BBA20000}"/>
    <cellStyle name="Standard 7 2 2 8 2 2" xfId="20844" xr:uid="{00000000-0005-0000-0000-0000BCA20000}"/>
    <cellStyle name="Standard 7 2 2 8 2 2 2" xfId="40761" xr:uid="{00000000-0005-0000-0000-0000BDA20000}"/>
    <cellStyle name="Standard 7 2 2 8 2 3" xfId="29940" xr:uid="{00000000-0005-0000-0000-0000BEA20000}"/>
    <cellStyle name="Standard 7 2 2 8 3" xfId="20845" xr:uid="{00000000-0005-0000-0000-0000BFA20000}"/>
    <cellStyle name="Standard 7 2 2 8 3 2" xfId="35361" xr:uid="{00000000-0005-0000-0000-0000C0A20000}"/>
    <cellStyle name="Standard 7 2 2 8 4" xfId="24539" xr:uid="{00000000-0005-0000-0000-0000C1A20000}"/>
    <cellStyle name="Standard 7 2 2 9" xfId="20846" xr:uid="{00000000-0005-0000-0000-0000C2A20000}"/>
    <cellStyle name="Standard 7 2 2 9 2" xfId="20847" xr:uid="{00000000-0005-0000-0000-0000C3A20000}"/>
    <cellStyle name="Standard 7 2 2 9 2 2" xfId="20848" xr:uid="{00000000-0005-0000-0000-0000C4A20000}"/>
    <cellStyle name="Standard 7 2 2 9 2 2 2" xfId="41435" xr:uid="{00000000-0005-0000-0000-0000C5A20000}"/>
    <cellStyle name="Standard 7 2 2 9 2 3" xfId="30614" xr:uid="{00000000-0005-0000-0000-0000C6A20000}"/>
    <cellStyle name="Standard 7 2 2 9 3" xfId="20849" xr:uid="{00000000-0005-0000-0000-0000C7A20000}"/>
    <cellStyle name="Standard 7 2 2 9 3 2" xfId="36035" xr:uid="{00000000-0005-0000-0000-0000C8A20000}"/>
    <cellStyle name="Standard 7 2 2 9 4" xfId="25213" xr:uid="{00000000-0005-0000-0000-0000C9A20000}"/>
    <cellStyle name="Standard 7 2 3" xfId="20850" xr:uid="{00000000-0005-0000-0000-0000CAA20000}"/>
    <cellStyle name="Standard 7 2 3 10" xfId="20851" xr:uid="{00000000-0005-0000-0000-0000CBA20000}"/>
    <cellStyle name="Standard 7 2 3 10 2" xfId="20852" xr:uid="{00000000-0005-0000-0000-0000CCA20000}"/>
    <cellStyle name="Standard 7 2 3 10 2 2" xfId="38144" xr:uid="{00000000-0005-0000-0000-0000CDA20000}"/>
    <cellStyle name="Standard 7 2 3 10 3" xfId="27323" xr:uid="{00000000-0005-0000-0000-0000CEA20000}"/>
    <cellStyle name="Standard 7 2 3 11" xfId="20853" xr:uid="{00000000-0005-0000-0000-0000CFA20000}"/>
    <cellStyle name="Standard 7 2 3 11 2" xfId="32744" xr:uid="{00000000-0005-0000-0000-0000D0A20000}"/>
    <cellStyle name="Standard 7 2 3 12" xfId="21922" xr:uid="{00000000-0005-0000-0000-0000D1A20000}"/>
    <cellStyle name="Standard 7 2 3 2" xfId="20854" xr:uid="{00000000-0005-0000-0000-0000D2A20000}"/>
    <cellStyle name="Standard 7 2 3 2 10" xfId="20855" xr:uid="{00000000-0005-0000-0000-0000D3A20000}"/>
    <cellStyle name="Standard 7 2 3 2 10 2" xfId="33139" xr:uid="{00000000-0005-0000-0000-0000D4A20000}"/>
    <cellStyle name="Standard 7 2 3 2 11" xfId="22317" xr:uid="{00000000-0005-0000-0000-0000D5A20000}"/>
    <cellStyle name="Standard 7 2 3 2 2" xfId="20856" xr:uid="{00000000-0005-0000-0000-0000D6A20000}"/>
    <cellStyle name="Standard 7 2 3 2 2 2" xfId="20857" xr:uid="{00000000-0005-0000-0000-0000D7A20000}"/>
    <cellStyle name="Standard 7 2 3 2 2 2 2" xfId="20858" xr:uid="{00000000-0005-0000-0000-0000D8A20000}"/>
    <cellStyle name="Standard 7 2 3 2 2 2 2 2" xfId="39217" xr:uid="{00000000-0005-0000-0000-0000D9A20000}"/>
    <cellStyle name="Standard 7 2 3 2 2 2 3" xfId="28396" xr:uid="{00000000-0005-0000-0000-0000DAA20000}"/>
    <cellStyle name="Standard 7 2 3 2 2 3" xfId="20859" xr:uid="{00000000-0005-0000-0000-0000DBA20000}"/>
    <cellStyle name="Standard 7 2 3 2 2 3 2" xfId="33817" xr:uid="{00000000-0005-0000-0000-0000DCA20000}"/>
    <cellStyle name="Standard 7 2 3 2 2 4" xfId="22995" xr:uid="{00000000-0005-0000-0000-0000DDA20000}"/>
    <cellStyle name="Standard 7 2 3 2 3" xfId="20860" xr:uid="{00000000-0005-0000-0000-0000DEA20000}"/>
    <cellStyle name="Standard 7 2 3 2 3 2" xfId="20861" xr:uid="{00000000-0005-0000-0000-0000DFA20000}"/>
    <cellStyle name="Standard 7 2 3 2 3 2 2" xfId="20862" xr:uid="{00000000-0005-0000-0000-0000E0A20000}"/>
    <cellStyle name="Standard 7 2 3 2 3 2 2 2" xfId="39875" xr:uid="{00000000-0005-0000-0000-0000E1A20000}"/>
    <cellStyle name="Standard 7 2 3 2 3 2 3" xfId="29054" xr:uid="{00000000-0005-0000-0000-0000E2A20000}"/>
    <cellStyle name="Standard 7 2 3 2 3 3" xfId="20863" xr:uid="{00000000-0005-0000-0000-0000E3A20000}"/>
    <cellStyle name="Standard 7 2 3 2 3 3 2" xfId="34475" xr:uid="{00000000-0005-0000-0000-0000E4A20000}"/>
    <cellStyle name="Standard 7 2 3 2 3 4" xfId="23653" xr:uid="{00000000-0005-0000-0000-0000E5A20000}"/>
    <cellStyle name="Standard 7 2 3 2 4" xfId="20864" xr:uid="{00000000-0005-0000-0000-0000E6A20000}"/>
    <cellStyle name="Standard 7 2 3 2 4 2" xfId="20865" xr:uid="{00000000-0005-0000-0000-0000E7A20000}"/>
    <cellStyle name="Standard 7 2 3 2 4 2 2" xfId="20866" xr:uid="{00000000-0005-0000-0000-0000E8A20000}"/>
    <cellStyle name="Standard 7 2 3 2 4 2 2 2" xfId="40549" xr:uid="{00000000-0005-0000-0000-0000E9A20000}"/>
    <cellStyle name="Standard 7 2 3 2 4 2 3" xfId="29728" xr:uid="{00000000-0005-0000-0000-0000EAA20000}"/>
    <cellStyle name="Standard 7 2 3 2 4 3" xfId="20867" xr:uid="{00000000-0005-0000-0000-0000EBA20000}"/>
    <cellStyle name="Standard 7 2 3 2 4 3 2" xfId="35149" xr:uid="{00000000-0005-0000-0000-0000ECA20000}"/>
    <cellStyle name="Standard 7 2 3 2 4 4" xfId="24327" xr:uid="{00000000-0005-0000-0000-0000EDA20000}"/>
    <cellStyle name="Standard 7 2 3 2 5" xfId="20868" xr:uid="{00000000-0005-0000-0000-0000EEA20000}"/>
    <cellStyle name="Standard 7 2 3 2 5 2" xfId="20869" xr:uid="{00000000-0005-0000-0000-0000EFA20000}"/>
    <cellStyle name="Standard 7 2 3 2 5 2 2" xfId="20870" xr:uid="{00000000-0005-0000-0000-0000F0A20000}"/>
    <cellStyle name="Standard 7 2 3 2 5 2 2 2" xfId="41223" xr:uid="{00000000-0005-0000-0000-0000F1A20000}"/>
    <cellStyle name="Standard 7 2 3 2 5 2 3" xfId="30402" xr:uid="{00000000-0005-0000-0000-0000F2A20000}"/>
    <cellStyle name="Standard 7 2 3 2 5 3" xfId="20871" xr:uid="{00000000-0005-0000-0000-0000F3A20000}"/>
    <cellStyle name="Standard 7 2 3 2 5 3 2" xfId="35823" xr:uid="{00000000-0005-0000-0000-0000F4A20000}"/>
    <cellStyle name="Standard 7 2 3 2 5 4" xfId="25001" xr:uid="{00000000-0005-0000-0000-0000F5A20000}"/>
    <cellStyle name="Standard 7 2 3 2 6" xfId="20872" xr:uid="{00000000-0005-0000-0000-0000F6A20000}"/>
    <cellStyle name="Standard 7 2 3 2 6 2" xfId="20873" xr:uid="{00000000-0005-0000-0000-0000F7A20000}"/>
    <cellStyle name="Standard 7 2 3 2 6 2 2" xfId="20874" xr:uid="{00000000-0005-0000-0000-0000F8A20000}"/>
    <cellStyle name="Standard 7 2 3 2 6 2 2 2" xfId="41897" xr:uid="{00000000-0005-0000-0000-0000F9A20000}"/>
    <cellStyle name="Standard 7 2 3 2 6 2 3" xfId="31076" xr:uid="{00000000-0005-0000-0000-0000FAA20000}"/>
    <cellStyle name="Standard 7 2 3 2 6 3" xfId="20875" xr:uid="{00000000-0005-0000-0000-0000FBA20000}"/>
    <cellStyle name="Standard 7 2 3 2 6 3 2" xfId="36497" xr:uid="{00000000-0005-0000-0000-0000FCA20000}"/>
    <cellStyle name="Standard 7 2 3 2 6 4" xfId="25675" xr:uid="{00000000-0005-0000-0000-0000FDA20000}"/>
    <cellStyle name="Standard 7 2 3 2 7" xfId="20876" xr:uid="{00000000-0005-0000-0000-0000FEA20000}"/>
    <cellStyle name="Standard 7 2 3 2 7 2" xfId="20877" xr:uid="{00000000-0005-0000-0000-0000FFA20000}"/>
    <cellStyle name="Standard 7 2 3 2 7 2 2" xfId="20878" xr:uid="{00000000-0005-0000-0000-000000A30000}"/>
    <cellStyle name="Standard 7 2 3 2 7 2 2 2" xfId="42571" xr:uid="{00000000-0005-0000-0000-000001A30000}"/>
    <cellStyle name="Standard 7 2 3 2 7 2 3" xfId="31750" xr:uid="{00000000-0005-0000-0000-000002A30000}"/>
    <cellStyle name="Standard 7 2 3 2 7 3" xfId="20879" xr:uid="{00000000-0005-0000-0000-000003A30000}"/>
    <cellStyle name="Standard 7 2 3 2 7 3 2" xfId="37171" xr:uid="{00000000-0005-0000-0000-000004A30000}"/>
    <cellStyle name="Standard 7 2 3 2 7 4" xfId="26349" xr:uid="{00000000-0005-0000-0000-000005A30000}"/>
    <cellStyle name="Standard 7 2 3 2 8" xfId="20880" xr:uid="{00000000-0005-0000-0000-000006A30000}"/>
    <cellStyle name="Standard 7 2 3 2 8 2" xfId="20881" xr:uid="{00000000-0005-0000-0000-000007A30000}"/>
    <cellStyle name="Standard 7 2 3 2 8 2 2" xfId="20882" xr:uid="{00000000-0005-0000-0000-000008A30000}"/>
    <cellStyle name="Standard 7 2 3 2 8 2 2 2" xfId="43264" xr:uid="{00000000-0005-0000-0000-000009A30000}"/>
    <cellStyle name="Standard 7 2 3 2 8 2 3" xfId="32443" xr:uid="{00000000-0005-0000-0000-00000AA30000}"/>
    <cellStyle name="Standard 7 2 3 2 8 3" xfId="20883" xr:uid="{00000000-0005-0000-0000-00000BA30000}"/>
    <cellStyle name="Standard 7 2 3 2 8 3 2" xfId="37863" xr:uid="{00000000-0005-0000-0000-00000CA30000}"/>
    <cellStyle name="Standard 7 2 3 2 8 4" xfId="27042" xr:uid="{00000000-0005-0000-0000-00000DA30000}"/>
    <cellStyle name="Standard 7 2 3 2 9" xfId="20884" xr:uid="{00000000-0005-0000-0000-00000EA30000}"/>
    <cellStyle name="Standard 7 2 3 2 9 2" xfId="20885" xr:uid="{00000000-0005-0000-0000-00000FA30000}"/>
    <cellStyle name="Standard 7 2 3 2 9 2 2" xfId="38539" xr:uid="{00000000-0005-0000-0000-000010A30000}"/>
    <cellStyle name="Standard 7 2 3 2 9 3" xfId="27718" xr:uid="{00000000-0005-0000-0000-000011A30000}"/>
    <cellStyle name="Standard 7 2 3 3" xfId="20886" xr:uid="{00000000-0005-0000-0000-000012A30000}"/>
    <cellStyle name="Standard 7 2 3 3 2" xfId="20887" xr:uid="{00000000-0005-0000-0000-000013A30000}"/>
    <cellStyle name="Standard 7 2 3 3 2 2" xfId="20888" xr:uid="{00000000-0005-0000-0000-000014A30000}"/>
    <cellStyle name="Standard 7 2 3 3 2 2 2" xfId="38822" xr:uid="{00000000-0005-0000-0000-000015A30000}"/>
    <cellStyle name="Standard 7 2 3 3 2 3" xfId="28001" xr:uid="{00000000-0005-0000-0000-000016A30000}"/>
    <cellStyle name="Standard 7 2 3 3 3" xfId="20889" xr:uid="{00000000-0005-0000-0000-000017A30000}"/>
    <cellStyle name="Standard 7 2 3 3 3 2" xfId="33422" xr:uid="{00000000-0005-0000-0000-000018A30000}"/>
    <cellStyle name="Standard 7 2 3 3 4" xfId="22600" xr:uid="{00000000-0005-0000-0000-000019A30000}"/>
    <cellStyle name="Standard 7 2 3 4" xfId="20890" xr:uid="{00000000-0005-0000-0000-00001AA30000}"/>
    <cellStyle name="Standard 7 2 3 4 2" xfId="20891" xr:uid="{00000000-0005-0000-0000-00001BA30000}"/>
    <cellStyle name="Standard 7 2 3 4 2 2" xfId="20892" xr:uid="{00000000-0005-0000-0000-00001CA30000}"/>
    <cellStyle name="Standard 7 2 3 4 2 2 2" xfId="39480" xr:uid="{00000000-0005-0000-0000-00001DA30000}"/>
    <cellStyle name="Standard 7 2 3 4 2 3" xfId="28659" xr:uid="{00000000-0005-0000-0000-00001EA30000}"/>
    <cellStyle name="Standard 7 2 3 4 3" xfId="20893" xr:uid="{00000000-0005-0000-0000-00001FA30000}"/>
    <cellStyle name="Standard 7 2 3 4 3 2" xfId="34080" xr:uid="{00000000-0005-0000-0000-000020A30000}"/>
    <cellStyle name="Standard 7 2 3 4 4" xfId="23258" xr:uid="{00000000-0005-0000-0000-000021A30000}"/>
    <cellStyle name="Standard 7 2 3 5" xfId="20894" xr:uid="{00000000-0005-0000-0000-000022A30000}"/>
    <cellStyle name="Standard 7 2 3 5 2" xfId="20895" xr:uid="{00000000-0005-0000-0000-000023A30000}"/>
    <cellStyle name="Standard 7 2 3 5 2 2" xfId="20896" xr:uid="{00000000-0005-0000-0000-000024A30000}"/>
    <cellStyle name="Standard 7 2 3 5 2 2 2" xfId="40154" xr:uid="{00000000-0005-0000-0000-000025A30000}"/>
    <cellStyle name="Standard 7 2 3 5 2 3" xfId="29333" xr:uid="{00000000-0005-0000-0000-000026A30000}"/>
    <cellStyle name="Standard 7 2 3 5 3" xfId="20897" xr:uid="{00000000-0005-0000-0000-000027A30000}"/>
    <cellStyle name="Standard 7 2 3 5 3 2" xfId="34754" xr:uid="{00000000-0005-0000-0000-000028A30000}"/>
    <cellStyle name="Standard 7 2 3 5 4" xfId="23932" xr:uid="{00000000-0005-0000-0000-000029A30000}"/>
    <cellStyle name="Standard 7 2 3 6" xfId="20898" xr:uid="{00000000-0005-0000-0000-00002AA30000}"/>
    <cellStyle name="Standard 7 2 3 6 2" xfId="20899" xr:uid="{00000000-0005-0000-0000-00002BA30000}"/>
    <cellStyle name="Standard 7 2 3 6 2 2" xfId="20900" xr:uid="{00000000-0005-0000-0000-00002CA30000}"/>
    <cellStyle name="Standard 7 2 3 6 2 2 2" xfId="40828" xr:uid="{00000000-0005-0000-0000-00002DA30000}"/>
    <cellStyle name="Standard 7 2 3 6 2 3" xfId="30007" xr:uid="{00000000-0005-0000-0000-00002EA30000}"/>
    <cellStyle name="Standard 7 2 3 6 3" xfId="20901" xr:uid="{00000000-0005-0000-0000-00002FA30000}"/>
    <cellStyle name="Standard 7 2 3 6 3 2" xfId="35428" xr:uid="{00000000-0005-0000-0000-000030A30000}"/>
    <cellStyle name="Standard 7 2 3 6 4" xfId="24606" xr:uid="{00000000-0005-0000-0000-000031A30000}"/>
    <cellStyle name="Standard 7 2 3 7" xfId="20902" xr:uid="{00000000-0005-0000-0000-000032A30000}"/>
    <cellStyle name="Standard 7 2 3 7 2" xfId="20903" xr:uid="{00000000-0005-0000-0000-000033A30000}"/>
    <cellStyle name="Standard 7 2 3 7 2 2" xfId="20904" xr:uid="{00000000-0005-0000-0000-000034A30000}"/>
    <cellStyle name="Standard 7 2 3 7 2 2 2" xfId="41502" xr:uid="{00000000-0005-0000-0000-000035A30000}"/>
    <cellStyle name="Standard 7 2 3 7 2 3" xfId="30681" xr:uid="{00000000-0005-0000-0000-000036A30000}"/>
    <cellStyle name="Standard 7 2 3 7 3" xfId="20905" xr:uid="{00000000-0005-0000-0000-000037A30000}"/>
    <cellStyle name="Standard 7 2 3 7 3 2" xfId="36102" xr:uid="{00000000-0005-0000-0000-000038A30000}"/>
    <cellStyle name="Standard 7 2 3 7 4" xfId="25280" xr:uid="{00000000-0005-0000-0000-000039A30000}"/>
    <cellStyle name="Standard 7 2 3 8" xfId="20906" xr:uid="{00000000-0005-0000-0000-00003AA30000}"/>
    <cellStyle name="Standard 7 2 3 8 2" xfId="20907" xr:uid="{00000000-0005-0000-0000-00003BA30000}"/>
    <cellStyle name="Standard 7 2 3 8 2 2" xfId="20908" xr:uid="{00000000-0005-0000-0000-00003CA30000}"/>
    <cellStyle name="Standard 7 2 3 8 2 2 2" xfId="42176" xr:uid="{00000000-0005-0000-0000-00003DA30000}"/>
    <cellStyle name="Standard 7 2 3 8 2 3" xfId="31355" xr:uid="{00000000-0005-0000-0000-00003EA30000}"/>
    <cellStyle name="Standard 7 2 3 8 3" xfId="20909" xr:uid="{00000000-0005-0000-0000-00003FA30000}"/>
    <cellStyle name="Standard 7 2 3 8 3 2" xfId="36776" xr:uid="{00000000-0005-0000-0000-000040A30000}"/>
    <cellStyle name="Standard 7 2 3 8 4" xfId="25954" xr:uid="{00000000-0005-0000-0000-000041A30000}"/>
    <cellStyle name="Standard 7 2 3 9" xfId="20910" xr:uid="{00000000-0005-0000-0000-000042A30000}"/>
    <cellStyle name="Standard 7 2 3 9 2" xfId="20911" xr:uid="{00000000-0005-0000-0000-000043A30000}"/>
    <cellStyle name="Standard 7 2 3 9 2 2" xfId="20912" xr:uid="{00000000-0005-0000-0000-000044A30000}"/>
    <cellStyle name="Standard 7 2 3 9 2 2 2" xfId="42869" xr:uid="{00000000-0005-0000-0000-000045A30000}"/>
    <cellStyle name="Standard 7 2 3 9 2 3" xfId="32048" xr:uid="{00000000-0005-0000-0000-000046A30000}"/>
    <cellStyle name="Standard 7 2 3 9 3" xfId="20913" xr:uid="{00000000-0005-0000-0000-000047A30000}"/>
    <cellStyle name="Standard 7 2 3 9 3 2" xfId="37468" xr:uid="{00000000-0005-0000-0000-000048A30000}"/>
    <cellStyle name="Standard 7 2 3 9 4" xfId="26647" xr:uid="{00000000-0005-0000-0000-000049A30000}"/>
    <cellStyle name="Standard 7 2 4" xfId="20914" xr:uid="{00000000-0005-0000-0000-00004AA30000}"/>
    <cellStyle name="Standard 7 2 4 10" xfId="20915" xr:uid="{00000000-0005-0000-0000-00004BA30000}"/>
    <cellStyle name="Standard 7 2 4 10 2" xfId="32876" xr:uid="{00000000-0005-0000-0000-00004CA30000}"/>
    <cellStyle name="Standard 7 2 4 11" xfId="22054" xr:uid="{00000000-0005-0000-0000-00004DA30000}"/>
    <cellStyle name="Standard 7 2 4 2" xfId="20916" xr:uid="{00000000-0005-0000-0000-00004EA30000}"/>
    <cellStyle name="Standard 7 2 4 2 2" xfId="20917" xr:uid="{00000000-0005-0000-0000-00004FA30000}"/>
    <cellStyle name="Standard 7 2 4 2 2 2" xfId="20918" xr:uid="{00000000-0005-0000-0000-000050A30000}"/>
    <cellStyle name="Standard 7 2 4 2 2 2 2" xfId="38954" xr:uid="{00000000-0005-0000-0000-000051A30000}"/>
    <cellStyle name="Standard 7 2 4 2 2 3" xfId="28133" xr:uid="{00000000-0005-0000-0000-000052A30000}"/>
    <cellStyle name="Standard 7 2 4 2 3" xfId="20919" xr:uid="{00000000-0005-0000-0000-000053A30000}"/>
    <cellStyle name="Standard 7 2 4 2 3 2" xfId="33554" xr:uid="{00000000-0005-0000-0000-000054A30000}"/>
    <cellStyle name="Standard 7 2 4 2 4" xfId="22732" xr:uid="{00000000-0005-0000-0000-000055A30000}"/>
    <cellStyle name="Standard 7 2 4 3" xfId="20920" xr:uid="{00000000-0005-0000-0000-000056A30000}"/>
    <cellStyle name="Standard 7 2 4 3 2" xfId="20921" xr:uid="{00000000-0005-0000-0000-000057A30000}"/>
    <cellStyle name="Standard 7 2 4 3 2 2" xfId="20922" xr:uid="{00000000-0005-0000-0000-000058A30000}"/>
    <cellStyle name="Standard 7 2 4 3 2 2 2" xfId="39612" xr:uid="{00000000-0005-0000-0000-000059A30000}"/>
    <cellStyle name="Standard 7 2 4 3 2 3" xfId="28791" xr:uid="{00000000-0005-0000-0000-00005AA30000}"/>
    <cellStyle name="Standard 7 2 4 3 3" xfId="20923" xr:uid="{00000000-0005-0000-0000-00005BA30000}"/>
    <cellStyle name="Standard 7 2 4 3 3 2" xfId="34212" xr:uid="{00000000-0005-0000-0000-00005CA30000}"/>
    <cellStyle name="Standard 7 2 4 3 4" xfId="23390" xr:uid="{00000000-0005-0000-0000-00005DA30000}"/>
    <cellStyle name="Standard 7 2 4 4" xfId="20924" xr:uid="{00000000-0005-0000-0000-00005EA30000}"/>
    <cellStyle name="Standard 7 2 4 4 2" xfId="20925" xr:uid="{00000000-0005-0000-0000-00005FA30000}"/>
    <cellStyle name="Standard 7 2 4 4 2 2" xfId="20926" xr:uid="{00000000-0005-0000-0000-000060A30000}"/>
    <cellStyle name="Standard 7 2 4 4 2 2 2" xfId="40286" xr:uid="{00000000-0005-0000-0000-000061A30000}"/>
    <cellStyle name="Standard 7 2 4 4 2 3" xfId="29465" xr:uid="{00000000-0005-0000-0000-000062A30000}"/>
    <cellStyle name="Standard 7 2 4 4 3" xfId="20927" xr:uid="{00000000-0005-0000-0000-000063A30000}"/>
    <cellStyle name="Standard 7 2 4 4 3 2" xfId="34886" xr:uid="{00000000-0005-0000-0000-000064A30000}"/>
    <cellStyle name="Standard 7 2 4 4 4" xfId="24064" xr:uid="{00000000-0005-0000-0000-000065A30000}"/>
    <cellStyle name="Standard 7 2 4 5" xfId="20928" xr:uid="{00000000-0005-0000-0000-000066A30000}"/>
    <cellStyle name="Standard 7 2 4 5 2" xfId="20929" xr:uid="{00000000-0005-0000-0000-000067A30000}"/>
    <cellStyle name="Standard 7 2 4 5 2 2" xfId="20930" xr:uid="{00000000-0005-0000-0000-000068A30000}"/>
    <cellStyle name="Standard 7 2 4 5 2 2 2" xfId="40960" xr:uid="{00000000-0005-0000-0000-000069A30000}"/>
    <cellStyle name="Standard 7 2 4 5 2 3" xfId="30139" xr:uid="{00000000-0005-0000-0000-00006AA30000}"/>
    <cellStyle name="Standard 7 2 4 5 3" xfId="20931" xr:uid="{00000000-0005-0000-0000-00006BA30000}"/>
    <cellStyle name="Standard 7 2 4 5 3 2" xfId="35560" xr:uid="{00000000-0005-0000-0000-00006CA30000}"/>
    <cellStyle name="Standard 7 2 4 5 4" xfId="24738" xr:uid="{00000000-0005-0000-0000-00006DA30000}"/>
    <cellStyle name="Standard 7 2 4 6" xfId="20932" xr:uid="{00000000-0005-0000-0000-00006EA30000}"/>
    <cellStyle name="Standard 7 2 4 6 2" xfId="20933" xr:uid="{00000000-0005-0000-0000-00006FA30000}"/>
    <cellStyle name="Standard 7 2 4 6 2 2" xfId="20934" xr:uid="{00000000-0005-0000-0000-000070A30000}"/>
    <cellStyle name="Standard 7 2 4 6 2 2 2" xfId="41634" xr:uid="{00000000-0005-0000-0000-000071A30000}"/>
    <cellStyle name="Standard 7 2 4 6 2 3" xfId="30813" xr:uid="{00000000-0005-0000-0000-000072A30000}"/>
    <cellStyle name="Standard 7 2 4 6 3" xfId="20935" xr:uid="{00000000-0005-0000-0000-000073A30000}"/>
    <cellStyle name="Standard 7 2 4 6 3 2" xfId="36234" xr:uid="{00000000-0005-0000-0000-000074A30000}"/>
    <cellStyle name="Standard 7 2 4 6 4" xfId="25412" xr:uid="{00000000-0005-0000-0000-000075A30000}"/>
    <cellStyle name="Standard 7 2 4 7" xfId="20936" xr:uid="{00000000-0005-0000-0000-000076A30000}"/>
    <cellStyle name="Standard 7 2 4 7 2" xfId="20937" xr:uid="{00000000-0005-0000-0000-000077A30000}"/>
    <cellStyle name="Standard 7 2 4 7 2 2" xfId="20938" xr:uid="{00000000-0005-0000-0000-000078A30000}"/>
    <cellStyle name="Standard 7 2 4 7 2 2 2" xfId="42308" xr:uid="{00000000-0005-0000-0000-000079A30000}"/>
    <cellStyle name="Standard 7 2 4 7 2 3" xfId="31487" xr:uid="{00000000-0005-0000-0000-00007AA30000}"/>
    <cellStyle name="Standard 7 2 4 7 3" xfId="20939" xr:uid="{00000000-0005-0000-0000-00007BA30000}"/>
    <cellStyle name="Standard 7 2 4 7 3 2" xfId="36908" xr:uid="{00000000-0005-0000-0000-00007CA30000}"/>
    <cellStyle name="Standard 7 2 4 7 4" xfId="26086" xr:uid="{00000000-0005-0000-0000-00007DA30000}"/>
    <cellStyle name="Standard 7 2 4 8" xfId="20940" xr:uid="{00000000-0005-0000-0000-00007EA30000}"/>
    <cellStyle name="Standard 7 2 4 8 2" xfId="20941" xr:uid="{00000000-0005-0000-0000-00007FA30000}"/>
    <cellStyle name="Standard 7 2 4 8 2 2" xfId="20942" xr:uid="{00000000-0005-0000-0000-000080A30000}"/>
    <cellStyle name="Standard 7 2 4 8 2 2 2" xfId="43001" xr:uid="{00000000-0005-0000-0000-000081A30000}"/>
    <cellStyle name="Standard 7 2 4 8 2 3" xfId="32180" xr:uid="{00000000-0005-0000-0000-000082A30000}"/>
    <cellStyle name="Standard 7 2 4 8 3" xfId="20943" xr:uid="{00000000-0005-0000-0000-000083A30000}"/>
    <cellStyle name="Standard 7 2 4 8 3 2" xfId="37600" xr:uid="{00000000-0005-0000-0000-000084A30000}"/>
    <cellStyle name="Standard 7 2 4 8 4" xfId="26779" xr:uid="{00000000-0005-0000-0000-000085A30000}"/>
    <cellStyle name="Standard 7 2 4 9" xfId="20944" xr:uid="{00000000-0005-0000-0000-000086A30000}"/>
    <cellStyle name="Standard 7 2 4 9 2" xfId="20945" xr:uid="{00000000-0005-0000-0000-000087A30000}"/>
    <cellStyle name="Standard 7 2 4 9 2 2" xfId="38276" xr:uid="{00000000-0005-0000-0000-000088A30000}"/>
    <cellStyle name="Standard 7 2 4 9 3" xfId="27455" xr:uid="{00000000-0005-0000-0000-000089A30000}"/>
    <cellStyle name="Standard 7 2 5" xfId="20946" xr:uid="{00000000-0005-0000-0000-00008AA30000}"/>
    <cellStyle name="Standard 7 2 5 10" xfId="20947" xr:uid="{00000000-0005-0000-0000-00008BA30000}"/>
    <cellStyle name="Standard 7 2 5 10 2" xfId="33007" xr:uid="{00000000-0005-0000-0000-00008CA30000}"/>
    <cellStyle name="Standard 7 2 5 11" xfId="22185" xr:uid="{00000000-0005-0000-0000-00008DA30000}"/>
    <cellStyle name="Standard 7 2 5 2" xfId="20948" xr:uid="{00000000-0005-0000-0000-00008EA30000}"/>
    <cellStyle name="Standard 7 2 5 2 2" xfId="20949" xr:uid="{00000000-0005-0000-0000-00008FA30000}"/>
    <cellStyle name="Standard 7 2 5 2 2 2" xfId="20950" xr:uid="{00000000-0005-0000-0000-000090A30000}"/>
    <cellStyle name="Standard 7 2 5 2 2 2 2" xfId="39085" xr:uid="{00000000-0005-0000-0000-000091A30000}"/>
    <cellStyle name="Standard 7 2 5 2 2 3" xfId="28264" xr:uid="{00000000-0005-0000-0000-000092A30000}"/>
    <cellStyle name="Standard 7 2 5 2 3" xfId="20951" xr:uid="{00000000-0005-0000-0000-000093A30000}"/>
    <cellStyle name="Standard 7 2 5 2 3 2" xfId="33685" xr:uid="{00000000-0005-0000-0000-000094A30000}"/>
    <cellStyle name="Standard 7 2 5 2 4" xfId="22863" xr:uid="{00000000-0005-0000-0000-000095A30000}"/>
    <cellStyle name="Standard 7 2 5 3" xfId="20952" xr:uid="{00000000-0005-0000-0000-000096A30000}"/>
    <cellStyle name="Standard 7 2 5 3 2" xfId="20953" xr:uid="{00000000-0005-0000-0000-000097A30000}"/>
    <cellStyle name="Standard 7 2 5 3 2 2" xfId="20954" xr:uid="{00000000-0005-0000-0000-000098A30000}"/>
    <cellStyle name="Standard 7 2 5 3 2 2 2" xfId="39743" xr:uid="{00000000-0005-0000-0000-000099A30000}"/>
    <cellStyle name="Standard 7 2 5 3 2 3" xfId="28922" xr:uid="{00000000-0005-0000-0000-00009AA30000}"/>
    <cellStyle name="Standard 7 2 5 3 3" xfId="20955" xr:uid="{00000000-0005-0000-0000-00009BA30000}"/>
    <cellStyle name="Standard 7 2 5 3 3 2" xfId="34343" xr:uid="{00000000-0005-0000-0000-00009CA30000}"/>
    <cellStyle name="Standard 7 2 5 3 4" xfId="23521" xr:uid="{00000000-0005-0000-0000-00009DA30000}"/>
    <cellStyle name="Standard 7 2 5 4" xfId="20956" xr:uid="{00000000-0005-0000-0000-00009EA30000}"/>
    <cellStyle name="Standard 7 2 5 4 2" xfId="20957" xr:uid="{00000000-0005-0000-0000-00009FA30000}"/>
    <cellStyle name="Standard 7 2 5 4 2 2" xfId="20958" xr:uid="{00000000-0005-0000-0000-0000A0A30000}"/>
    <cellStyle name="Standard 7 2 5 4 2 2 2" xfId="40417" xr:uid="{00000000-0005-0000-0000-0000A1A30000}"/>
    <cellStyle name="Standard 7 2 5 4 2 3" xfId="29596" xr:uid="{00000000-0005-0000-0000-0000A2A30000}"/>
    <cellStyle name="Standard 7 2 5 4 3" xfId="20959" xr:uid="{00000000-0005-0000-0000-0000A3A30000}"/>
    <cellStyle name="Standard 7 2 5 4 3 2" xfId="35017" xr:uid="{00000000-0005-0000-0000-0000A4A30000}"/>
    <cellStyle name="Standard 7 2 5 4 4" xfId="24195" xr:uid="{00000000-0005-0000-0000-0000A5A30000}"/>
    <cellStyle name="Standard 7 2 5 5" xfId="20960" xr:uid="{00000000-0005-0000-0000-0000A6A30000}"/>
    <cellStyle name="Standard 7 2 5 5 2" xfId="20961" xr:uid="{00000000-0005-0000-0000-0000A7A30000}"/>
    <cellStyle name="Standard 7 2 5 5 2 2" xfId="20962" xr:uid="{00000000-0005-0000-0000-0000A8A30000}"/>
    <cellStyle name="Standard 7 2 5 5 2 2 2" xfId="41091" xr:uid="{00000000-0005-0000-0000-0000A9A30000}"/>
    <cellStyle name="Standard 7 2 5 5 2 3" xfId="30270" xr:uid="{00000000-0005-0000-0000-0000AAA30000}"/>
    <cellStyle name="Standard 7 2 5 5 3" xfId="20963" xr:uid="{00000000-0005-0000-0000-0000ABA30000}"/>
    <cellStyle name="Standard 7 2 5 5 3 2" xfId="35691" xr:uid="{00000000-0005-0000-0000-0000ACA30000}"/>
    <cellStyle name="Standard 7 2 5 5 4" xfId="24869" xr:uid="{00000000-0005-0000-0000-0000ADA30000}"/>
    <cellStyle name="Standard 7 2 5 6" xfId="20964" xr:uid="{00000000-0005-0000-0000-0000AEA30000}"/>
    <cellStyle name="Standard 7 2 5 6 2" xfId="20965" xr:uid="{00000000-0005-0000-0000-0000AFA30000}"/>
    <cellStyle name="Standard 7 2 5 6 2 2" xfId="20966" xr:uid="{00000000-0005-0000-0000-0000B0A30000}"/>
    <cellStyle name="Standard 7 2 5 6 2 2 2" xfId="41765" xr:uid="{00000000-0005-0000-0000-0000B1A30000}"/>
    <cellStyle name="Standard 7 2 5 6 2 3" xfId="30944" xr:uid="{00000000-0005-0000-0000-0000B2A30000}"/>
    <cellStyle name="Standard 7 2 5 6 3" xfId="20967" xr:uid="{00000000-0005-0000-0000-0000B3A30000}"/>
    <cellStyle name="Standard 7 2 5 6 3 2" xfId="36365" xr:uid="{00000000-0005-0000-0000-0000B4A30000}"/>
    <cellStyle name="Standard 7 2 5 6 4" xfId="25543" xr:uid="{00000000-0005-0000-0000-0000B5A30000}"/>
    <cellStyle name="Standard 7 2 5 7" xfId="20968" xr:uid="{00000000-0005-0000-0000-0000B6A30000}"/>
    <cellStyle name="Standard 7 2 5 7 2" xfId="20969" xr:uid="{00000000-0005-0000-0000-0000B7A30000}"/>
    <cellStyle name="Standard 7 2 5 7 2 2" xfId="20970" xr:uid="{00000000-0005-0000-0000-0000B8A30000}"/>
    <cellStyle name="Standard 7 2 5 7 2 2 2" xfId="42439" xr:uid="{00000000-0005-0000-0000-0000B9A30000}"/>
    <cellStyle name="Standard 7 2 5 7 2 3" xfId="31618" xr:uid="{00000000-0005-0000-0000-0000BAA30000}"/>
    <cellStyle name="Standard 7 2 5 7 3" xfId="20971" xr:uid="{00000000-0005-0000-0000-0000BBA30000}"/>
    <cellStyle name="Standard 7 2 5 7 3 2" xfId="37039" xr:uid="{00000000-0005-0000-0000-0000BCA30000}"/>
    <cellStyle name="Standard 7 2 5 7 4" xfId="26217" xr:uid="{00000000-0005-0000-0000-0000BDA30000}"/>
    <cellStyle name="Standard 7 2 5 8" xfId="20972" xr:uid="{00000000-0005-0000-0000-0000BEA30000}"/>
    <cellStyle name="Standard 7 2 5 8 2" xfId="20973" xr:uid="{00000000-0005-0000-0000-0000BFA30000}"/>
    <cellStyle name="Standard 7 2 5 8 2 2" xfId="20974" xr:uid="{00000000-0005-0000-0000-0000C0A30000}"/>
    <cellStyle name="Standard 7 2 5 8 2 2 2" xfId="43132" xr:uid="{00000000-0005-0000-0000-0000C1A30000}"/>
    <cellStyle name="Standard 7 2 5 8 2 3" xfId="32311" xr:uid="{00000000-0005-0000-0000-0000C2A30000}"/>
    <cellStyle name="Standard 7 2 5 8 3" xfId="20975" xr:uid="{00000000-0005-0000-0000-0000C3A30000}"/>
    <cellStyle name="Standard 7 2 5 8 3 2" xfId="37731" xr:uid="{00000000-0005-0000-0000-0000C4A30000}"/>
    <cellStyle name="Standard 7 2 5 8 4" xfId="26910" xr:uid="{00000000-0005-0000-0000-0000C5A30000}"/>
    <cellStyle name="Standard 7 2 5 9" xfId="20976" xr:uid="{00000000-0005-0000-0000-0000C6A30000}"/>
    <cellStyle name="Standard 7 2 5 9 2" xfId="20977" xr:uid="{00000000-0005-0000-0000-0000C7A30000}"/>
    <cellStyle name="Standard 7 2 5 9 2 2" xfId="38407" xr:uid="{00000000-0005-0000-0000-0000C8A30000}"/>
    <cellStyle name="Standard 7 2 5 9 3" xfId="27586" xr:uid="{00000000-0005-0000-0000-0000C9A30000}"/>
    <cellStyle name="Standard 7 2 6" xfId="20978" xr:uid="{00000000-0005-0000-0000-0000CAA30000}"/>
    <cellStyle name="Standard 7 2 6 2" xfId="20979" xr:uid="{00000000-0005-0000-0000-0000CBA30000}"/>
    <cellStyle name="Standard 7 2 6 2 2" xfId="20980" xr:uid="{00000000-0005-0000-0000-0000CCA30000}"/>
    <cellStyle name="Standard 7 2 6 2 2 2" xfId="38690" xr:uid="{00000000-0005-0000-0000-0000CDA30000}"/>
    <cellStyle name="Standard 7 2 6 2 3" xfId="27869" xr:uid="{00000000-0005-0000-0000-0000CEA30000}"/>
    <cellStyle name="Standard 7 2 6 3" xfId="20981" xr:uid="{00000000-0005-0000-0000-0000CFA30000}"/>
    <cellStyle name="Standard 7 2 6 3 2" xfId="33290" xr:uid="{00000000-0005-0000-0000-0000D0A30000}"/>
    <cellStyle name="Standard 7 2 6 4" xfId="22468" xr:uid="{00000000-0005-0000-0000-0000D1A30000}"/>
    <cellStyle name="Standard 7 2 7" xfId="20982" xr:uid="{00000000-0005-0000-0000-0000D2A30000}"/>
    <cellStyle name="Standard 7 2 7 2" xfId="20983" xr:uid="{00000000-0005-0000-0000-0000D3A30000}"/>
    <cellStyle name="Standard 7 2 7 2 2" xfId="20984" xr:uid="{00000000-0005-0000-0000-0000D4A30000}"/>
    <cellStyle name="Standard 7 2 7 2 2 2" xfId="39348" xr:uid="{00000000-0005-0000-0000-0000D5A30000}"/>
    <cellStyle name="Standard 7 2 7 2 3" xfId="28527" xr:uid="{00000000-0005-0000-0000-0000D6A30000}"/>
    <cellStyle name="Standard 7 2 7 3" xfId="20985" xr:uid="{00000000-0005-0000-0000-0000D7A30000}"/>
    <cellStyle name="Standard 7 2 7 3 2" xfId="33948" xr:uid="{00000000-0005-0000-0000-0000D8A30000}"/>
    <cellStyle name="Standard 7 2 7 4" xfId="23126" xr:uid="{00000000-0005-0000-0000-0000D9A30000}"/>
    <cellStyle name="Standard 7 2 8" xfId="20986" xr:uid="{00000000-0005-0000-0000-0000DAA30000}"/>
    <cellStyle name="Standard 7 2 8 2" xfId="20987" xr:uid="{00000000-0005-0000-0000-0000DBA30000}"/>
    <cellStyle name="Standard 7 2 8 2 2" xfId="20988" xr:uid="{00000000-0005-0000-0000-0000DCA30000}"/>
    <cellStyle name="Standard 7 2 8 2 2 2" xfId="40023" xr:uid="{00000000-0005-0000-0000-0000DDA30000}"/>
    <cellStyle name="Standard 7 2 8 2 3" xfId="29202" xr:uid="{00000000-0005-0000-0000-0000DEA30000}"/>
    <cellStyle name="Standard 7 2 8 3" xfId="20989" xr:uid="{00000000-0005-0000-0000-0000DFA30000}"/>
    <cellStyle name="Standard 7 2 8 3 2" xfId="34623" xr:uid="{00000000-0005-0000-0000-0000E0A30000}"/>
    <cellStyle name="Standard 7 2 8 4" xfId="23801" xr:uid="{00000000-0005-0000-0000-0000E1A30000}"/>
    <cellStyle name="Standard 7 2 9" xfId="20990" xr:uid="{00000000-0005-0000-0000-0000E2A30000}"/>
    <cellStyle name="Standard 7 2 9 2" xfId="20991" xr:uid="{00000000-0005-0000-0000-0000E3A30000}"/>
    <cellStyle name="Standard 7 2 9 2 2" xfId="20992" xr:uid="{00000000-0005-0000-0000-0000E4A30000}"/>
    <cellStyle name="Standard 7 2 9 2 2 2" xfId="40696" xr:uid="{00000000-0005-0000-0000-0000E5A30000}"/>
    <cellStyle name="Standard 7 2 9 2 3" xfId="29875" xr:uid="{00000000-0005-0000-0000-0000E6A30000}"/>
    <cellStyle name="Standard 7 2 9 3" xfId="20993" xr:uid="{00000000-0005-0000-0000-0000E7A30000}"/>
    <cellStyle name="Standard 7 2 9 3 2" xfId="35296" xr:uid="{00000000-0005-0000-0000-0000E8A30000}"/>
    <cellStyle name="Standard 7 2 9 4" xfId="24474" xr:uid="{00000000-0005-0000-0000-0000E9A30000}"/>
    <cellStyle name="Standard 7 3" xfId="20994" xr:uid="{00000000-0005-0000-0000-0000EAA30000}"/>
    <cellStyle name="Standard 7 3 10" xfId="20995" xr:uid="{00000000-0005-0000-0000-0000EBA30000}"/>
    <cellStyle name="Standard 7 3 10 2" xfId="20996" xr:uid="{00000000-0005-0000-0000-0000ECA30000}"/>
    <cellStyle name="Standard 7 3 10 2 2" xfId="20997" xr:uid="{00000000-0005-0000-0000-0000EDA30000}"/>
    <cellStyle name="Standard 7 3 10 2 2 2" xfId="42076" xr:uid="{00000000-0005-0000-0000-0000EEA30000}"/>
    <cellStyle name="Standard 7 3 10 2 3" xfId="31255" xr:uid="{00000000-0005-0000-0000-0000EFA30000}"/>
    <cellStyle name="Standard 7 3 10 3" xfId="20998" xr:uid="{00000000-0005-0000-0000-0000F0A30000}"/>
    <cellStyle name="Standard 7 3 10 3 2" xfId="36676" xr:uid="{00000000-0005-0000-0000-0000F1A30000}"/>
    <cellStyle name="Standard 7 3 10 4" xfId="25854" xr:uid="{00000000-0005-0000-0000-0000F2A30000}"/>
    <cellStyle name="Standard 7 3 11" xfId="20999" xr:uid="{00000000-0005-0000-0000-0000F3A30000}"/>
    <cellStyle name="Standard 7 3 11 2" xfId="21000" xr:uid="{00000000-0005-0000-0000-0000F4A30000}"/>
    <cellStyle name="Standard 7 3 11 2 2" xfId="21001" xr:uid="{00000000-0005-0000-0000-0000F5A30000}"/>
    <cellStyle name="Standard 7 3 11 2 2 2" xfId="42769" xr:uid="{00000000-0005-0000-0000-0000F6A30000}"/>
    <cellStyle name="Standard 7 3 11 2 3" xfId="31948" xr:uid="{00000000-0005-0000-0000-0000F7A30000}"/>
    <cellStyle name="Standard 7 3 11 3" xfId="21002" xr:uid="{00000000-0005-0000-0000-0000F8A30000}"/>
    <cellStyle name="Standard 7 3 11 3 2" xfId="37368" xr:uid="{00000000-0005-0000-0000-0000F9A30000}"/>
    <cellStyle name="Standard 7 3 11 4" xfId="26547" xr:uid="{00000000-0005-0000-0000-0000FAA30000}"/>
    <cellStyle name="Standard 7 3 12" xfId="21003" xr:uid="{00000000-0005-0000-0000-0000FBA30000}"/>
    <cellStyle name="Standard 7 3 12 2" xfId="21004" xr:uid="{00000000-0005-0000-0000-0000FCA30000}"/>
    <cellStyle name="Standard 7 3 12 2 2" xfId="38044" xr:uid="{00000000-0005-0000-0000-0000FDA30000}"/>
    <cellStyle name="Standard 7 3 12 3" xfId="27223" xr:uid="{00000000-0005-0000-0000-0000FEA30000}"/>
    <cellStyle name="Standard 7 3 13" xfId="21005" xr:uid="{00000000-0005-0000-0000-0000FFA30000}"/>
    <cellStyle name="Standard 7 3 13 2" xfId="32644" xr:uid="{00000000-0005-0000-0000-000000A40000}"/>
    <cellStyle name="Standard 7 3 14" xfId="21822" xr:uid="{00000000-0005-0000-0000-000001A40000}"/>
    <cellStyle name="Standard 7 3 2" xfId="21006" xr:uid="{00000000-0005-0000-0000-000002A40000}"/>
    <cellStyle name="Standard 7 3 2 10" xfId="21007" xr:uid="{00000000-0005-0000-0000-000003A40000}"/>
    <cellStyle name="Standard 7 3 2 10 2" xfId="21008" xr:uid="{00000000-0005-0000-0000-000004A40000}"/>
    <cellStyle name="Standard 7 3 2 10 2 2" xfId="38176" xr:uid="{00000000-0005-0000-0000-000005A40000}"/>
    <cellStyle name="Standard 7 3 2 10 3" xfId="27355" xr:uid="{00000000-0005-0000-0000-000006A40000}"/>
    <cellStyle name="Standard 7 3 2 11" xfId="21009" xr:uid="{00000000-0005-0000-0000-000007A40000}"/>
    <cellStyle name="Standard 7 3 2 11 2" xfId="32776" xr:uid="{00000000-0005-0000-0000-000008A40000}"/>
    <cellStyle name="Standard 7 3 2 12" xfId="21954" xr:uid="{00000000-0005-0000-0000-000009A40000}"/>
    <cellStyle name="Standard 7 3 2 2" xfId="21010" xr:uid="{00000000-0005-0000-0000-00000AA40000}"/>
    <cellStyle name="Standard 7 3 2 2 10" xfId="21011" xr:uid="{00000000-0005-0000-0000-00000BA40000}"/>
    <cellStyle name="Standard 7 3 2 2 10 2" xfId="33171" xr:uid="{00000000-0005-0000-0000-00000CA40000}"/>
    <cellStyle name="Standard 7 3 2 2 11" xfId="22349" xr:uid="{00000000-0005-0000-0000-00000DA40000}"/>
    <cellStyle name="Standard 7 3 2 2 2" xfId="21012" xr:uid="{00000000-0005-0000-0000-00000EA40000}"/>
    <cellStyle name="Standard 7 3 2 2 2 2" xfId="21013" xr:uid="{00000000-0005-0000-0000-00000FA40000}"/>
    <cellStyle name="Standard 7 3 2 2 2 2 2" xfId="21014" xr:uid="{00000000-0005-0000-0000-000010A40000}"/>
    <cellStyle name="Standard 7 3 2 2 2 2 2 2" xfId="39249" xr:uid="{00000000-0005-0000-0000-000011A40000}"/>
    <cellStyle name="Standard 7 3 2 2 2 2 3" xfId="28428" xr:uid="{00000000-0005-0000-0000-000012A40000}"/>
    <cellStyle name="Standard 7 3 2 2 2 3" xfId="21015" xr:uid="{00000000-0005-0000-0000-000013A40000}"/>
    <cellStyle name="Standard 7 3 2 2 2 3 2" xfId="33849" xr:uid="{00000000-0005-0000-0000-000014A40000}"/>
    <cellStyle name="Standard 7 3 2 2 2 4" xfId="23027" xr:uid="{00000000-0005-0000-0000-000015A40000}"/>
    <cellStyle name="Standard 7 3 2 2 3" xfId="21016" xr:uid="{00000000-0005-0000-0000-000016A40000}"/>
    <cellStyle name="Standard 7 3 2 2 3 2" xfId="21017" xr:uid="{00000000-0005-0000-0000-000017A40000}"/>
    <cellStyle name="Standard 7 3 2 2 3 2 2" xfId="21018" xr:uid="{00000000-0005-0000-0000-000018A40000}"/>
    <cellStyle name="Standard 7 3 2 2 3 2 2 2" xfId="39907" xr:uid="{00000000-0005-0000-0000-000019A40000}"/>
    <cellStyle name="Standard 7 3 2 2 3 2 3" xfId="29086" xr:uid="{00000000-0005-0000-0000-00001AA40000}"/>
    <cellStyle name="Standard 7 3 2 2 3 3" xfId="21019" xr:uid="{00000000-0005-0000-0000-00001BA40000}"/>
    <cellStyle name="Standard 7 3 2 2 3 3 2" xfId="34507" xr:uid="{00000000-0005-0000-0000-00001CA40000}"/>
    <cellStyle name="Standard 7 3 2 2 3 4" xfId="23685" xr:uid="{00000000-0005-0000-0000-00001DA40000}"/>
    <cellStyle name="Standard 7 3 2 2 4" xfId="21020" xr:uid="{00000000-0005-0000-0000-00001EA40000}"/>
    <cellStyle name="Standard 7 3 2 2 4 2" xfId="21021" xr:uid="{00000000-0005-0000-0000-00001FA40000}"/>
    <cellStyle name="Standard 7 3 2 2 4 2 2" xfId="21022" xr:uid="{00000000-0005-0000-0000-000020A40000}"/>
    <cellStyle name="Standard 7 3 2 2 4 2 2 2" xfId="40581" xr:uid="{00000000-0005-0000-0000-000021A40000}"/>
    <cellStyle name="Standard 7 3 2 2 4 2 3" xfId="29760" xr:uid="{00000000-0005-0000-0000-000022A40000}"/>
    <cellStyle name="Standard 7 3 2 2 4 3" xfId="21023" xr:uid="{00000000-0005-0000-0000-000023A40000}"/>
    <cellStyle name="Standard 7 3 2 2 4 3 2" xfId="35181" xr:uid="{00000000-0005-0000-0000-000024A40000}"/>
    <cellStyle name="Standard 7 3 2 2 4 4" xfId="24359" xr:uid="{00000000-0005-0000-0000-000025A40000}"/>
    <cellStyle name="Standard 7 3 2 2 5" xfId="21024" xr:uid="{00000000-0005-0000-0000-000026A40000}"/>
    <cellStyle name="Standard 7 3 2 2 5 2" xfId="21025" xr:uid="{00000000-0005-0000-0000-000027A40000}"/>
    <cellStyle name="Standard 7 3 2 2 5 2 2" xfId="21026" xr:uid="{00000000-0005-0000-0000-000028A40000}"/>
    <cellStyle name="Standard 7 3 2 2 5 2 2 2" xfId="41255" xr:uid="{00000000-0005-0000-0000-000029A40000}"/>
    <cellStyle name="Standard 7 3 2 2 5 2 3" xfId="30434" xr:uid="{00000000-0005-0000-0000-00002AA40000}"/>
    <cellStyle name="Standard 7 3 2 2 5 3" xfId="21027" xr:uid="{00000000-0005-0000-0000-00002BA40000}"/>
    <cellStyle name="Standard 7 3 2 2 5 3 2" xfId="35855" xr:uid="{00000000-0005-0000-0000-00002CA40000}"/>
    <cellStyle name="Standard 7 3 2 2 5 4" xfId="25033" xr:uid="{00000000-0005-0000-0000-00002DA40000}"/>
    <cellStyle name="Standard 7 3 2 2 6" xfId="21028" xr:uid="{00000000-0005-0000-0000-00002EA40000}"/>
    <cellStyle name="Standard 7 3 2 2 6 2" xfId="21029" xr:uid="{00000000-0005-0000-0000-00002FA40000}"/>
    <cellStyle name="Standard 7 3 2 2 6 2 2" xfId="21030" xr:uid="{00000000-0005-0000-0000-000030A40000}"/>
    <cellStyle name="Standard 7 3 2 2 6 2 2 2" xfId="41929" xr:uid="{00000000-0005-0000-0000-000031A40000}"/>
    <cellStyle name="Standard 7 3 2 2 6 2 3" xfId="31108" xr:uid="{00000000-0005-0000-0000-000032A40000}"/>
    <cellStyle name="Standard 7 3 2 2 6 3" xfId="21031" xr:uid="{00000000-0005-0000-0000-000033A40000}"/>
    <cellStyle name="Standard 7 3 2 2 6 3 2" xfId="36529" xr:uid="{00000000-0005-0000-0000-000034A40000}"/>
    <cellStyle name="Standard 7 3 2 2 6 4" xfId="25707" xr:uid="{00000000-0005-0000-0000-000035A40000}"/>
    <cellStyle name="Standard 7 3 2 2 7" xfId="21032" xr:uid="{00000000-0005-0000-0000-000036A40000}"/>
    <cellStyle name="Standard 7 3 2 2 7 2" xfId="21033" xr:uid="{00000000-0005-0000-0000-000037A40000}"/>
    <cellStyle name="Standard 7 3 2 2 7 2 2" xfId="21034" xr:uid="{00000000-0005-0000-0000-000038A40000}"/>
    <cellStyle name="Standard 7 3 2 2 7 2 2 2" xfId="42603" xr:uid="{00000000-0005-0000-0000-000039A40000}"/>
    <cellStyle name="Standard 7 3 2 2 7 2 3" xfId="31782" xr:uid="{00000000-0005-0000-0000-00003AA40000}"/>
    <cellStyle name="Standard 7 3 2 2 7 3" xfId="21035" xr:uid="{00000000-0005-0000-0000-00003BA40000}"/>
    <cellStyle name="Standard 7 3 2 2 7 3 2" xfId="37203" xr:uid="{00000000-0005-0000-0000-00003CA40000}"/>
    <cellStyle name="Standard 7 3 2 2 7 4" xfId="26381" xr:uid="{00000000-0005-0000-0000-00003DA40000}"/>
    <cellStyle name="Standard 7 3 2 2 8" xfId="21036" xr:uid="{00000000-0005-0000-0000-00003EA40000}"/>
    <cellStyle name="Standard 7 3 2 2 8 2" xfId="21037" xr:uid="{00000000-0005-0000-0000-00003FA40000}"/>
    <cellStyle name="Standard 7 3 2 2 8 2 2" xfId="21038" xr:uid="{00000000-0005-0000-0000-000040A40000}"/>
    <cellStyle name="Standard 7 3 2 2 8 2 2 2" xfId="43296" xr:uid="{00000000-0005-0000-0000-000041A40000}"/>
    <cellStyle name="Standard 7 3 2 2 8 2 3" xfId="32475" xr:uid="{00000000-0005-0000-0000-000042A40000}"/>
    <cellStyle name="Standard 7 3 2 2 8 3" xfId="21039" xr:uid="{00000000-0005-0000-0000-000043A40000}"/>
    <cellStyle name="Standard 7 3 2 2 8 3 2" xfId="37895" xr:uid="{00000000-0005-0000-0000-000044A40000}"/>
    <cellStyle name="Standard 7 3 2 2 8 4" xfId="27074" xr:uid="{00000000-0005-0000-0000-000045A40000}"/>
    <cellStyle name="Standard 7 3 2 2 9" xfId="21040" xr:uid="{00000000-0005-0000-0000-000046A40000}"/>
    <cellStyle name="Standard 7 3 2 2 9 2" xfId="21041" xr:uid="{00000000-0005-0000-0000-000047A40000}"/>
    <cellStyle name="Standard 7 3 2 2 9 2 2" xfId="38571" xr:uid="{00000000-0005-0000-0000-000048A40000}"/>
    <cellStyle name="Standard 7 3 2 2 9 3" xfId="27750" xr:uid="{00000000-0005-0000-0000-000049A40000}"/>
    <cellStyle name="Standard 7 3 2 3" xfId="21042" xr:uid="{00000000-0005-0000-0000-00004AA40000}"/>
    <cellStyle name="Standard 7 3 2 3 2" xfId="21043" xr:uid="{00000000-0005-0000-0000-00004BA40000}"/>
    <cellStyle name="Standard 7 3 2 3 2 2" xfId="21044" xr:uid="{00000000-0005-0000-0000-00004CA40000}"/>
    <cellStyle name="Standard 7 3 2 3 2 2 2" xfId="38854" xr:uid="{00000000-0005-0000-0000-00004DA40000}"/>
    <cellStyle name="Standard 7 3 2 3 2 3" xfId="28033" xr:uid="{00000000-0005-0000-0000-00004EA40000}"/>
    <cellStyle name="Standard 7 3 2 3 3" xfId="21045" xr:uid="{00000000-0005-0000-0000-00004FA40000}"/>
    <cellStyle name="Standard 7 3 2 3 3 2" xfId="33454" xr:uid="{00000000-0005-0000-0000-000050A40000}"/>
    <cellStyle name="Standard 7 3 2 3 4" xfId="22632" xr:uid="{00000000-0005-0000-0000-000051A40000}"/>
    <cellStyle name="Standard 7 3 2 4" xfId="21046" xr:uid="{00000000-0005-0000-0000-000052A40000}"/>
    <cellStyle name="Standard 7 3 2 4 2" xfId="21047" xr:uid="{00000000-0005-0000-0000-000053A40000}"/>
    <cellStyle name="Standard 7 3 2 4 2 2" xfId="21048" xr:uid="{00000000-0005-0000-0000-000054A40000}"/>
    <cellStyle name="Standard 7 3 2 4 2 2 2" xfId="39512" xr:uid="{00000000-0005-0000-0000-000055A40000}"/>
    <cellStyle name="Standard 7 3 2 4 2 3" xfId="28691" xr:uid="{00000000-0005-0000-0000-000056A40000}"/>
    <cellStyle name="Standard 7 3 2 4 3" xfId="21049" xr:uid="{00000000-0005-0000-0000-000057A40000}"/>
    <cellStyle name="Standard 7 3 2 4 3 2" xfId="34112" xr:uid="{00000000-0005-0000-0000-000058A40000}"/>
    <cellStyle name="Standard 7 3 2 4 4" xfId="23290" xr:uid="{00000000-0005-0000-0000-000059A40000}"/>
    <cellStyle name="Standard 7 3 2 5" xfId="21050" xr:uid="{00000000-0005-0000-0000-00005AA40000}"/>
    <cellStyle name="Standard 7 3 2 5 2" xfId="21051" xr:uid="{00000000-0005-0000-0000-00005BA40000}"/>
    <cellStyle name="Standard 7 3 2 5 2 2" xfId="21052" xr:uid="{00000000-0005-0000-0000-00005CA40000}"/>
    <cellStyle name="Standard 7 3 2 5 2 2 2" xfId="40186" xr:uid="{00000000-0005-0000-0000-00005DA40000}"/>
    <cellStyle name="Standard 7 3 2 5 2 3" xfId="29365" xr:uid="{00000000-0005-0000-0000-00005EA40000}"/>
    <cellStyle name="Standard 7 3 2 5 3" xfId="21053" xr:uid="{00000000-0005-0000-0000-00005FA40000}"/>
    <cellStyle name="Standard 7 3 2 5 3 2" xfId="34786" xr:uid="{00000000-0005-0000-0000-000060A40000}"/>
    <cellStyle name="Standard 7 3 2 5 4" xfId="23964" xr:uid="{00000000-0005-0000-0000-000061A40000}"/>
    <cellStyle name="Standard 7 3 2 6" xfId="21054" xr:uid="{00000000-0005-0000-0000-000062A40000}"/>
    <cellStyle name="Standard 7 3 2 6 2" xfId="21055" xr:uid="{00000000-0005-0000-0000-000063A40000}"/>
    <cellStyle name="Standard 7 3 2 6 2 2" xfId="21056" xr:uid="{00000000-0005-0000-0000-000064A40000}"/>
    <cellStyle name="Standard 7 3 2 6 2 2 2" xfId="40860" xr:uid="{00000000-0005-0000-0000-000065A40000}"/>
    <cellStyle name="Standard 7 3 2 6 2 3" xfId="30039" xr:uid="{00000000-0005-0000-0000-000066A40000}"/>
    <cellStyle name="Standard 7 3 2 6 3" xfId="21057" xr:uid="{00000000-0005-0000-0000-000067A40000}"/>
    <cellStyle name="Standard 7 3 2 6 3 2" xfId="35460" xr:uid="{00000000-0005-0000-0000-000068A40000}"/>
    <cellStyle name="Standard 7 3 2 6 4" xfId="24638" xr:uid="{00000000-0005-0000-0000-000069A40000}"/>
    <cellStyle name="Standard 7 3 2 7" xfId="21058" xr:uid="{00000000-0005-0000-0000-00006AA40000}"/>
    <cellStyle name="Standard 7 3 2 7 2" xfId="21059" xr:uid="{00000000-0005-0000-0000-00006BA40000}"/>
    <cellStyle name="Standard 7 3 2 7 2 2" xfId="21060" xr:uid="{00000000-0005-0000-0000-00006CA40000}"/>
    <cellStyle name="Standard 7 3 2 7 2 2 2" xfId="41534" xr:uid="{00000000-0005-0000-0000-00006DA40000}"/>
    <cellStyle name="Standard 7 3 2 7 2 3" xfId="30713" xr:uid="{00000000-0005-0000-0000-00006EA40000}"/>
    <cellStyle name="Standard 7 3 2 7 3" xfId="21061" xr:uid="{00000000-0005-0000-0000-00006FA40000}"/>
    <cellStyle name="Standard 7 3 2 7 3 2" xfId="36134" xr:uid="{00000000-0005-0000-0000-000070A40000}"/>
    <cellStyle name="Standard 7 3 2 7 4" xfId="25312" xr:uid="{00000000-0005-0000-0000-000071A40000}"/>
    <cellStyle name="Standard 7 3 2 8" xfId="21062" xr:uid="{00000000-0005-0000-0000-000072A40000}"/>
    <cellStyle name="Standard 7 3 2 8 2" xfId="21063" xr:uid="{00000000-0005-0000-0000-000073A40000}"/>
    <cellStyle name="Standard 7 3 2 8 2 2" xfId="21064" xr:uid="{00000000-0005-0000-0000-000074A40000}"/>
    <cellStyle name="Standard 7 3 2 8 2 2 2" xfId="42208" xr:uid="{00000000-0005-0000-0000-000075A40000}"/>
    <cellStyle name="Standard 7 3 2 8 2 3" xfId="31387" xr:uid="{00000000-0005-0000-0000-000076A40000}"/>
    <cellStyle name="Standard 7 3 2 8 3" xfId="21065" xr:uid="{00000000-0005-0000-0000-000077A40000}"/>
    <cellStyle name="Standard 7 3 2 8 3 2" xfId="36808" xr:uid="{00000000-0005-0000-0000-000078A40000}"/>
    <cellStyle name="Standard 7 3 2 8 4" xfId="25986" xr:uid="{00000000-0005-0000-0000-000079A40000}"/>
    <cellStyle name="Standard 7 3 2 9" xfId="21066" xr:uid="{00000000-0005-0000-0000-00007AA40000}"/>
    <cellStyle name="Standard 7 3 2 9 2" xfId="21067" xr:uid="{00000000-0005-0000-0000-00007BA40000}"/>
    <cellStyle name="Standard 7 3 2 9 2 2" xfId="21068" xr:uid="{00000000-0005-0000-0000-00007CA40000}"/>
    <cellStyle name="Standard 7 3 2 9 2 2 2" xfId="42901" xr:uid="{00000000-0005-0000-0000-00007DA40000}"/>
    <cellStyle name="Standard 7 3 2 9 2 3" xfId="32080" xr:uid="{00000000-0005-0000-0000-00007EA40000}"/>
    <cellStyle name="Standard 7 3 2 9 3" xfId="21069" xr:uid="{00000000-0005-0000-0000-00007FA40000}"/>
    <cellStyle name="Standard 7 3 2 9 3 2" xfId="37500" xr:uid="{00000000-0005-0000-0000-000080A40000}"/>
    <cellStyle name="Standard 7 3 2 9 4" xfId="26679" xr:uid="{00000000-0005-0000-0000-000081A40000}"/>
    <cellStyle name="Standard 7 3 3" xfId="21070" xr:uid="{00000000-0005-0000-0000-000082A40000}"/>
    <cellStyle name="Standard 7 3 3 10" xfId="21071" xr:uid="{00000000-0005-0000-0000-000083A40000}"/>
    <cellStyle name="Standard 7 3 3 10 2" xfId="32908" xr:uid="{00000000-0005-0000-0000-000084A40000}"/>
    <cellStyle name="Standard 7 3 3 11" xfId="22086" xr:uid="{00000000-0005-0000-0000-000085A40000}"/>
    <cellStyle name="Standard 7 3 3 2" xfId="21072" xr:uid="{00000000-0005-0000-0000-000086A40000}"/>
    <cellStyle name="Standard 7 3 3 2 2" xfId="21073" xr:uid="{00000000-0005-0000-0000-000087A40000}"/>
    <cellStyle name="Standard 7 3 3 2 2 2" xfId="21074" xr:uid="{00000000-0005-0000-0000-000088A40000}"/>
    <cellStyle name="Standard 7 3 3 2 2 2 2" xfId="38986" xr:uid="{00000000-0005-0000-0000-000089A40000}"/>
    <cellStyle name="Standard 7 3 3 2 2 3" xfId="28165" xr:uid="{00000000-0005-0000-0000-00008AA40000}"/>
    <cellStyle name="Standard 7 3 3 2 3" xfId="21075" xr:uid="{00000000-0005-0000-0000-00008BA40000}"/>
    <cellStyle name="Standard 7 3 3 2 3 2" xfId="33586" xr:uid="{00000000-0005-0000-0000-00008CA40000}"/>
    <cellStyle name="Standard 7 3 3 2 4" xfId="22764" xr:uid="{00000000-0005-0000-0000-00008DA40000}"/>
    <cellStyle name="Standard 7 3 3 3" xfId="21076" xr:uid="{00000000-0005-0000-0000-00008EA40000}"/>
    <cellStyle name="Standard 7 3 3 3 2" xfId="21077" xr:uid="{00000000-0005-0000-0000-00008FA40000}"/>
    <cellStyle name="Standard 7 3 3 3 2 2" xfId="21078" xr:uid="{00000000-0005-0000-0000-000090A40000}"/>
    <cellStyle name="Standard 7 3 3 3 2 2 2" xfId="39644" xr:uid="{00000000-0005-0000-0000-000091A40000}"/>
    <cellStyle name="Standard 7 3 3 3 2 3" xfId="28823" xr:uid="{00000000-0005-0000-0000-000092A40000}"/>
    <cellStyle name="Standard 7 3 3 3 3" xfId="21079" xr:uid="{00000000-0005-0000-0000-000093A40000}"/>
    <cellStyle name="Standard 7 3 3 3 3 2" xfId="34244" xr:uid="{00000000-0005-0000-0000-000094A40000}"/>
    <cellStyle name="Standard 7 3 3 3 4" xfId="23422" xr:uid="{00000000-0005-0000-0000-000095A40000}"/>
    <cellStyle name="Standard 7 3 3 4" xfId="21080" xr:uid="{00000000-0005-0000-0000-000096A40000}"/>
    <cellStyle name="Standard 7 3 3 4 2" xfId="21081" xr:uid="{00000000-0005-0000-0000-000097A40000}"/>
    <cellStyle name="Standard 7 3 3 4 2 2" xfId="21082" xr:uid="{00000000-0005-0000-0000-000098A40000}"/>
    <cellStyle name="Standard 7 3 3 4 2 2 2" xfId="40318" xr:uid="{00000000-0005-0000-0000-000099A40000}"/>
    <cellStyle name="Standard 7 3 3 4 2 3" xfId="29497" xr:uid="{00000000-0005-0000-0000-00009AA40000}"/>
    <cellStyle name="Standard 7 3 3 4 3" xfId="21083" xr:uid="{00000000-0005-0000-0000-00009BA40000}"/>
    <cellStyle name="Standard 7 3 3 4 3 2" xfId="34918" xr:uid="{00000000-0005-0000-0000-00009CA40000}"/>
    <cellStyle name="Standard 7 3 3 4 4" xfId="24096" xr:uid="{00000000-0005-0000-0000-00009DA40000}"/>
    <cellStyle name="Standard 7 3 3 5" xfId="21084" xr:uid="{00000000-0005-0000-0000-00009EA40000}"/>
    <cellStyle name="Standard 7 3 3 5 2" xfId="21085" xr:uid="{00000000-0005-0000-0000-00009FA40000}"/>
    <cellStyle name="Standard 7 3 3 5 2 2" xfId="21086" xr:uid="{00000000-0005-0000-0000-0000A0A40000}"/>
    <cellStyle name="Standard 7 3 3 5 2 2 2" xfId="40992" xr:uid="{00000000-0005-0000-0000-0000A1A40000}"/>
    <cellStyle name="Standard 7 3 3 5 2 3" xfId="30171" xr:uid="{00000000-0005-0000-0000-0000A2A40000}"/>
    <cellStyle name="Standard 7 3 3 5 3" xfId="21087" xr:uid="{00000000-0005-0000-0000-0000A3A40000}"/>
    <cellStyle name="Standard 7 3 3 5 3 2" xfId="35592" xr:uid="{00000000-0005-0000-0000-0000A4A40000}"/>
    <cellStyle name="Standard 7 3 3 5 4" xfId="24770" xr:uid="{00000000-0005-0000-0000-0000A5A40000}"/>
    <cellStyle name="Standard 7 3 3 6" xfId="21088" xr:uid="{00000000-0005-0000-0000-0000A6A40000}"/>
    <cellStyle name="Standard 7 3 3 6 2" xfId="21089" xr:uid="{00000000-0005-0000-0000-0000A7A40000}"/>
    <cellStyle name="Standard 7 3 3 6 2 2" xfId="21090" xr:uid="{00000000-0005-0000-0000-0000A8A40000}"/>
    <cellStyle name="Standard 7 3 3 6 2 2 2" xfId="41666" xr:uid="{00000000-0005-0000-0000-0000A9A40000}"/>
    <cellStyle name="Standard 7 3 3 6 2 3" xfId="30845" xr:uid="{00000000-0005-0000-0000-0000AAA40000}"/>
    <cellStyle name="Standard 7 3 3 6 3" xfId="21091" xr:uid="{00000000-0005-0000-0000-0000ABA40000}"/>
    <cellStyle name="Standard 7 3 3 6 3 2" xfId="36266" xr:uid="{00000000-0005-0000-0000-0000ACA40000}"/>
    <cellStyle name="Standard 7 3 3 6 4" xfId="25444" xr:uid="{00000000-0005-0000-0000-0000ADA40000}"/>
    <cellStyle name="Standard 7 3 3 7" xfId="21092" xr:uid="{00000000-0005-0000-0000-0000AEA40000}"/>
    <cellStyle name="Standard 7 3 3 7 2" xfId="21093" xr:uid="{00000000-0005-0000-0000-0000AFA40000}"/>
    <cellStyle name="Standard 7 3 3 7 2 2" xfId="21094" xr:uid="{00000000-0005-0000-0000-0000B0A40000}"/>
    <cellStyle name="Standard 7 3 3 7 2 2 2" xfId="42340" xr:uid="{00000000-0005-0000-0000-0000B1A40000}"/>
    <cellStyle name="Standard 7 3 3 7 2 3" xfId="31519" xr:uid="{00000000-0005-0000-0000-0000B2A40000}"/>
    <cellStyle name="Standard 7 3 3 7 3" xfId="21095" xr:uid="{00000000-0005-0000-0000-0000B3A40000}"/>
    <cellStyle name="Standard 7 3 3 7 3 2" xfId="36940" xr:uid="{00000000-0005-0000-0000-0000B4A40000}"/>
    <cellStyle name="Standard 7 3 3 7 4" xfId="26118" xr:uid="{00000000-0005-0000-0000-0000B5A40000}"/>
    <cellStyle name="Standard 7 3 3 8" xfId="21096" xr:uid="{00000000-0005-0000-0000-0000B6A40000}"/>
    <cellStyle name="Standard 7 3 3 8 2" xfId="21097" xr:uid="{00000000-0005-0000-0000-0000B7A40000}"/>
    <cellStyle name="Standard 7 3 3 8 2 2" xfId="21098" xr:uid="{00000000-0005-0000-0000-0000B8A40000}"/>
    <cellStyle name="Standard 7 3 3 8 2 2 2" xfId="43033" xr:uid="{00000000-0005-0000-0000-0000B9A40000}"/>
    <cellStyle name="Standard 7 3 3 8 2 3" xfId="32212" xr:uid="{00000000-0005-0000-0000-0000BAA40000}"/>
    <cellStyle name="Standard 7 3 3 8 3" xfId="21099" xr:uid="{00000000-0005-0000-0000-0000BBA40000}"/>
    <cellStyle name="Standard 7 3 3 8 3 2" xfId="37632" xr:uid="{00000000-0005-0000-0000-0000BCA40000}"/>
    <cellStyle name="Standard 7 3 3 8 4" xfId="26811" xr:uid="{00000000-0005-0000-0000-0000BDA40000}"/>
    <cellStyle name="Standard 7 3 3 9" xfId="21100" xr:uid="{00000000-0005-0000-0000-0000BEA40000}"/>
    <cellStyle name="Standard 7 3 3 9 2" xfId="21101" xr:uid="{00000000-0005-0000-0000-0000BFA40000}"/>
    <cellStyle name="Standard 7 3 3 9 2 2" xfId="38308" xr:uid="{00000000-0005-0000-0000-0000C0A40000}"/>
    <cellStyle name="Standard 7 3 3 9 3" xfId="27487" xr:uid="{00000000-0005-0000-0000-0000C1A40000}"/>
    <cellStyle name="Standard 7 3 4" xfId="21102" xr:uid="{00000000-0005-0000-0000-0000C2A40000}"/>
    <cellStyle name="Standard 7 3 4 10" xfId="21103" xr:uid="{00000000-0005-0000-0000-0000C3A40000}"/>
    <cellStyle name="Standard 7 3 4 10 2" xfId="33039" xr:uid="{00000000-0005-0000-0000-0000C4A40000}"/>
    <cellStyle name="Standard 7 3 4 11" xfId="22217" xr:uid="{00000000-0005-0000-0000-0000C5A40000}"/>
    <cellStyle name="Standard 7 3 4 2" xfId="21104" xr:uid="{00000000-0005-0000-0000-0000C6A40000}"/>
    <cellStyle name="Standard 7 3 4 2 2" xfId="21105" xr:uid="{00000000-0005-0000-0000-0000C7A40000}"/>
    <cellStyle name="Standard 7 3 4 2 2 2" xfId="21106" xr:uid="{00000000-0005-0000-0000-0000C8A40000}"/>
    <cellStyle name="Standard 7 3 4 2 2 2 2" xfId="39117" xr:uid="{00000000-0005-0000-0000-0000C9A40000}"/>
    <cellStyle name="Standard 7 3 4 2 2 3" xfId="28296" xr:uid="{00000000-0005-0000-0000-0000CAA40000}"/>
    <cellStyle name="Standard 7 3 4 2 3" xfId="21107" xr:uid="{00000000-0005-0000-0000-0000CBA40000}"/>
    <cellStyle name="Standard 7 3 4 2 3 2" xfId="33717" xr:uid="{00000000-0005-0000-0000-0000CCA40000}"/>
    <cellStyle name="Standard 7 3 4 2 4" xfId="22895" xr:uid="{00000000-0005-0000-0000-0000CDA40000}"/>
    <cellStyle name="Standard 7 3 4 3" xfId="21108" xr:uid="{00000000-0005-0000-0000-0000CEA40000}"/>
    <cellStyle name="Standard 7 3 4 3 2" xfId="21109" xr:uid="{00000000-0005-0000-0000-0000CFA40000}"/>
    <cellStyle name="Standard 7 3 4 3 2 2" xfId="21110" xr:uid="{00000000-0005-0000-0000-0000D0A40000}"/>
    <cellStyle name="Standard 7 3 4 3 2 2 2" xfId="39775" xr:uid="{00000000-0005-0000-0000-0000D1A40000}"/>
    <cellStyle name="Standard 7 3 4 3 2 3" xfId="28954" xr:uid="{00000000-0005-0000-0000-0000D2A40000}"/>
    <cellStyle name="Standard 7 3 4 3 3" xfId="21111" xr:uid="{00000000-0005-0000-0000-0000D3A40000}"/>
    <cellStyle name="Standard 7 3 4 3 3 2" xfId="34375" xr:uid="{00000000-0005-0000-0000-0000D4A40000}"/>
    <cellStyle name="Standard 7 3 4 3 4" xfId="23553" xr:uid="{00000000-0005-0000-0000-0000D5A40000}"/>
    <cellStyle name="Standard 7 3 4 4" xfId="21112" xr:uid="{00000000-0005-0000-0000-0000D6A40000}"/>
    <cellStyle name="Standard 7 3 4 4 2" xfId="21113" xr:uid="{00000000-0005-0000-0000-0000D7A40000}"/>
    <cellStyle name="Standard 7 3 4 4 2 2" xfId="21114" xr:uid="{00000000-0005-0000-0000-0000D8A40000}"/>
    <cellStyle name="Standard 7 3 4 4 2 2 2" xfId="40449" xr:uid="{00000000-0005-0000-0000-0000D9A40000}"/>
    <cellStyle name="Standard 7 3 4 4 2 3" xfId="29628" xr:uid="{00000000-0005-0000-0000-0000DAA40000}"/>
    <cellStyle name="Standard 7 3 4 4 3" xfId="21115" xr:uid="{00000000-0005-0000-0000-0000DBA40000}"/>
    <cellStyle name="Standard 7 3 4 4 3 2" xfId="35049" xr:uid="{00000000-0005-0000-0000-0000DCA40000}"/>
    <cellStyle name="Standard 7 3 4 4 4" xfId="24227" xr:uid="{00000000-0005-0000-0000-0000DDA40000}"/>
    <cellStyle name="Standard 7 3 4 5" xfId="21116" xr:uid="{00000000-0005-0000-0000-0000DEA40000}"/>
    <cellStyle name="Standard 7 3 4 5 2" xfId="21117" xr:uid="{00000000-0005-0000-0000-0000DFA40000}"/>
    <cellStyle name="Standard 7 3 4 5 2 2" xfId="21118" xr:uid="{00000000-0005-0000-0000-0000E0A40000}"/>
    <cellStyle name="Standard 7 3 4 5 2 2 2" xfId="41123" xr:uid="{00000000-0005-0000-0000-0000E1A40000}"/>
    <cellStyle name="Standard 7 3 4 5 2 3" xfId="30302" xr:uid="{00000000-0005-0000-0000-0000E2A40000}"/>
    <cellStyle name="Standard 7 3 4 5 3" xfId="21119" xr:uid="{00000000-0005-0000-0000-0000E3A40000}"/>
    <cellStyle name="Standard 7 3 4 5 3 2" xfId="35723" xr:uid="{00000000-0005-0000-0000-0000E4A40000}"/>
    <cellStyle name="Standard 7 3 4 5 4" xfId="24901" xr:uid="{00000000-0005-0000-0000-0000E5A40000}"/>
    <cellStyle name="Standard 7 3 4 6" xfId="21120" xr:uid="{00000000-0005-0000-0000-0000E6A40000}"/>
    <cellStyle name="Standard 7 3 4 6 2" xfId="21121" xr:uid="{00000000-0005-0000-0000-0000E7A40000}"/>
    <cellStyle name="Standard 7 3 4 6 2 2" xfId="21122" xr:uid="{00000000-0005-0000-0000-0000E8A40000}"/>
    <cellStyle name="Standard 7 3 4 6 2 2 2" xfId="41797" xr:uid="{00000000-0005-0000-0000-0000E9A40000}"/>
    <cellStyle name="Standard 7 3 4 6 2 3" xfId="30976" xr:uid="{00000000-0005-0000-0000-0000EAA40000}"/>
    <cellStyle name="Standard 7 3 4 6 3" xfId="21123" xr:uid="{00000000-0005-0000-0000-0000EBA40000}"/>
    <cellStyle name="Standard 7 3 4 6 3 2" xfId="36397" xr:uid="{00000000-0005-0000-0000-0000ECA40000}"/>
    <cellStyle name="Standard 7 3 4 6 4" xfId="25575" xr:uid="{00000000-0005-0000-0000-0000EDA40000}"/>
    <cellStyle name="Standard 7 3 4 7" xfId="21124" xr:uid="{00000000-0005-0000-0000-0000EEA40000}"/>
    <cellStyle name="Standard 7 3 4 7 2" xfId="21125" xr:uid="{00000000-0005-0000-0000-0000EFA40000}"/>
    <cellStyle name="Standard 7 3 4 7 2 2" xfId="21126" xr:uid="{00000000-0005-0000-0000-0000F0A40000}"/>
    <cellStyle name="Standard 7 3 4 7 2 2 2" xfId="42471" xr:uid="{00000000-0005-0000-0000-0000F1A40000}"/>
    <cellStyle name="Standard 7 3 4 7 2 3" xfId="31650" xr:uid="{00000000-0005-0000-0000-0000F2A40000}"/>
    <cellStyle name="Standard 7 3 4 7 3" xfId="21127" xr:uid="{00000000-0005-0000-0000-0000F3A40000}"/>
    <cellStyle name="Standard 7 3 4 7 3 2" xfId="37071" xr:uid="{00000000-0005-0000-0000-0000F4A40000}"/>
    <cellStyle name="Standard 7 3 4 7 4" xfId="26249" xr:uid="{00000000-0005-0000-0000-0000F5A40000}"/>
    <cellStyle name="Standard 7 3 4 8" xfId="21128" xr:uid="{00000000-0005-0000-0000-0000F6A40000}"/>
    <cellStyle name="Standard 7 3 4 8 2" xfId="21129" xr:uid="{00000000-0005-0000-0000-0000F7A40000}"/>
    <cellStyle name="Standard 7 3 4 8 2 2" xfId="21130" xr:uid="{00000000-0005-0000-0000-0000F8A40000}"/>
    <cellStyle name="Standard 7 3 4 8 2 2 2" xfId="43164" xr:uid="{00000000-0005-0000-0000-0000F9A40000}"/>
    <cellStyle name="Standard 7 3 4 8 2 3" xfId="32343" xr:uid="{00000000-0005-0000-0000-0000FAA40000}"/>
    <cellStyle name="Standard 7 3 4 8 3" xfId="21131" xr:uid="{00000000-0005-0000-0000-0000FBA40000}"/>
    <cellStyle name="Standard 7 3 4 8 3 2" xfId="37763" xr:uid="{00000000-0005-0000-0000-0000FCA40000}"/>
    <cellStyle name="Standard 7 3 4 8 4" xfId="26942" xr:uid="{00000000-0005-0000-0000-0000FDA40000}"/>
    <cellStyle name="Standard 7 3 4 9" xfId="21132" xr:uid="{00000000-0005-0000-0000-0000FEA40000}"/>
    <cellStyle name="Standard 7 3 4 9 2" xfId="21133" xr:uid="{00000000-0005-0000-0000-0000FFA40000}"/>
    <cellStyle name="Standard 7 3 4 9 2 2" xfId="38439" xr:uid="{00000000-0005-0000-0000-000000A50000}"/>
    <cellStyle name="Standard 7 3 4 9 3" xfId="27618" xr:uid="{00000000-0005-0000-0000-000001A50000}"/>
    <cellStyle name="Standard 7 3 5" xfId="21134" xr:uid="{00000000-0005-0000-0000-000002A50000}"/>
    <cellStyle name="Standard 7 3 5 2" xfId="21135" xr:uid="{00000000-0005-0000-0000-000003A50000}"/>
    <cellStyle name="Standard 7 3 5 2 2" xfId="21136" xr:uid="{00000000-0005-0000-0000-000004A50000}"/>
    <cellStyle name="Standard 7 3 5 2 2 2" xfId="38722" xr:uid="{00000000-0005-0000-0000-000005A50000}"/>
    <cellStyle name="Standard 7 3 5 2 3" xfId="27901" xr:uid="{00000000-0005-0000-0000-000006A50000}"/>
    <cellStyle name="Standard 7 3 5 3" xfId="21137" xr:uid="{00000000-0005-0000-0000-000007A50000}"/>
    <cellStyle name="Standard 7 3 5 3 2" xfId="33322" xr:uid="{00000000-0005-0000-0000-000008A50000}"/>
    <cellStyle name="Standard 7 3 5 4" xfId="22500" xr:uid="{00000000-0005-0000-0000-000009A50000}"/>
    <cellStyle name="Standard 7 3 6" xfId="21138" xr:uid="{00000000-0005-0000-0000-00000AA50000}"/>
    <cellStyle name="Standard 7 3 6 2" xfId="21139" xr:uid="{00000000-0005-0000-0000-00000BA50000}"/>
    <cellStyle name="Standard 7 3 6 2 2" xfId="21140" xr:uid="{00000000-0005-0000-0000-00000CA50000}"/>
    <cellStyle name="Standard 7 3 6 2 2 2" xfId="39380" xr:uid="{00000000-0005-0000-0000-00000DA50000}"/>
    <cellStyle name="Standard 7 3 6 2 3" xfId="28559" xr:uid="{00000000-0005-0000-0000-00000EA50000}"/>
    <cellStyle name="Standard 7 3 6 3" xfId="21141" xr:uid="{00000000-0005-0000-0000-00000FA50000}"/>
    <cellStyle name="Standard 7 3 6 3 2" xfId="33980" xr:uid="{00000000-0005-0000-0000-000010A50000}"/>
    <cellStyle name="Standard 7 3 6 4" xfId="23158" xr:uid="{00000000-0005-0000-0000-000011A50000}"/>
    <cellStyle name="Standard 7 3 7" xfId="21142" xr:uid="{00000000-0005-0000-0000-000012A50000}"/>
    <cellStyle name="Standard 7 3 7 2" xfId="21143" xr:uid="{00000000-0005-0000-0000-000013A50000}"/>
    <cellStyle name="Standard 7 3 7 2 2" xfId="21144" xr:uid="{00000000-0005-0000-0000-000014A50000}"/>
    <cellStyle name="Standard 7 3 7 2 2 2" xfId="40054" xr:uid="{00000000-0005-0000-0000-000015A50000}"/>
    <cellStyle name="Standard 7 3 7 2 3" xfId="29233" xr:uid="{00000000-0005-0000-0000-000016A50000}"/>
    <cellStyle name="Standard 7 3 7 3" xfId="21145" xr:uid="{00000000-0005-0000-0000-000017A50000}"/>
    <cellStyle name="Standard 7 3 7 3 2" xfId="34654" xr:uid="{00000000-0005-0000-0000-000018A50000}"/>
    <cellStyle name="Standard 7 3 7 4" xfId="23832" xr:uid="{00000000-0005-0000-0000-000019A50000}"/>
    <cellStyle name="Standard 7 3 8" xfId="21146" xr:uid="{00000000-0005-0000-0000-00001AA50000}"/>
    <cellStyle name="Standard 7 3 8 2" xfId="21147" xr:uid="{00000000-0005-0000-0000-00001BA50000}"/>
    <cellStyle name="Standard 7 3 8 2 2" xfId="21148" xr:uid="{00000000-0005-0000-0000-00001CA50000}"/>
    <cellStyle name="Standard 7 3 8 2 2 2" xfId="40728" xr:uid="{00000000-0005-0000-0000-00001DA50000}"/>
    <cellStyle name="Standard 7 3 8 2 3" xfId="29907" xr:uid="{00000000-0005-0000-0000-00001EA50000}"/>
    <cellStyle name="Standard 7 3 8 3" xfId="21149" xr:uid="{00000000-0005-0000-0000-00001FA50000}"/>
    <cellStyle name="Standard 7 3 8 3 2" xfId="35328" xr:uid="{00000000-0005-0000-0000-000020A50000}"/>
    <cellStyle name="Standard 7 3 8 4" xfId="24506" xr:uid="{00000000-0005-0000-0000-000021A50000}"/>
    <cellStyle name="Standard 7 3 9" xfId="21150" xr:uid="{00000000-0005-0000-0000-000022A50000}"/>
    <cellStyle name="Standard 7 3 9 2" xfId="21151" xr:uid="{00000000-0005-0000-0000-000023A50000}"/>
    <cellStyle name="Standard 7 3 9 2 2" xfId="21152" xr:uid="{00000000-0005-0000-0000-000024A50000}"/>
    <cellStyle name="Standard 7 3 9 2 2 2" xfId="41402" xr:uid="{00000000-0005-0000-0000-000025A50000}"/>
    <cellStyle name="Standard 7 3 9 2 3" xfId="30581" xr:uid="{00000000-0005-0000-0000-000026A50000}"/>
    <cellStyle name="Standard 7 3 9 3" xfId="21153" xr:uid="{00000000-0005-0000-0000-000027A50000}"/>
    <cellStyle name="Standard 7 3 9 3 2" xfId="36002" xr:uid="{00000000-0005-0000-0000-000028A50000}"/>
    <cellStyle name="Standard 7 3 9 4" xfId="25180" xr:uid="{00000000-0005-0000-0000-000029A50000}"/>
    <cellStyle name="Standard 7 4" xfId="21154" xr:uid="{00000000-0005-0000-0000-00002AA50000}"/>
    <cellStyle name="Standard 7 4 10" xfId="21155" xr:uid="{00000000-0005-0000-0000-00002BA50000}"/>
    <cellStyle name="Standard 7 4 10 2" xfId="21156" xr:uid="{00000000-0005-0000-0000-00002CA50000}"/>
    <cellStyle name="Standard 7 4 10 2 2" xfId="38111" xr:uid="{00000000-0005-0000-0000-00002DA50000}"/>
    <cellStyle name="Standard 7 4 10 3" xfId="27290" xr:uid="{00000000-0005-0000-0000-00002EA50000}"/>
    <cellStyle name="Standard 7 4 11" xfId="21157" xr:uid="{00000000-0005-0000-0000-00002FA50000}"/>
    <cellStyle name="Standard 7 4 11 2" xfId="32711" xr:uid="{00000000-0005-0000-0000-000030A50000}"/>
    <cellStyle name="Standard 7 4 12" xfId="21889" xr:uid="{00000000-0005-0000-0000-000031A50000}"/>
    <cellStyle name="Standard 7 4 2" xfId="21158" xr:uid="{00000000-0005-0000-0000-000032A50000}"/>
    <cellStyle name="Standard 7 4 2 10" xfId="21159" xr:uid="{00000000-0005-0000-0000-000033A50000}"/>
    <cellStyle name="Standard 7 4 2 10 2" xfId="33106" xr:uid="{00000000-0005-0000-0000-000034A50000}"/>
    <cellStyle name="Standard 7 4 2 11" xfId="22284" xr:uid="{00000000-0005-0000-0000-000035A50000}"/>
    <cellStyle name="Standard 7 4 2 2" xfId="21160" xr:uid="{00000000-0005-0000-0000-000036A50000}"/>
    <cellStyle name="Standard 7 4 2 2 2" xfId="21161" xr:uid="{00000000-0005-0000-0000-000037A50000}"/>
    <cellStyle name="Standard 7 4 2 2 2 2" xfId="21162" xr:uid="{00000000-0005-0000-0000-000038A50000}"/>
    <cellStyle name="Standard 7 4 2 2 2 2 2" xfId="39184" xr:uid="{00000000-0005-0000-0000-000039A50000}"/>
    <cellStyle name="Standard 7 4 2 2 2 3" xfId="28363" xr:uid="{00000000-0005-0000-0000-00003AA50000}"/>
    <cellStyle name="Standard 7 4 2 2 3" xfId="21163" xr:uid="{00000000-0005-0000-0000-00003BA50000}"/>
    <cellStyle name="Standard 7 4 2 2 3 2" xfId="33784" xr:uid="{00000000-0005-0000-0000-00003CA50000}"/>
    <cellStyle name="Standard 7 4 2 2 4" xfId="22962" xr:uid="{00000000-0005-0000-0000-00003DA50000}"/>
    <cellStyle name="Standard 7 4 2 3" xfId="21164" xr:uid="{00000000-0005-0000-0000-00003EA50000}"/>
    <cellStyle name="Standard 7 4 2 3 2" xfId="21165" xr:uid="{00000000-0005-0000-0000-00003FA50000}"/>
    <cellStyle name="Standard 7 4 2 3 2 2" xfId="21166" xr:uid="{00000000-0005-0000-0000-000040A50000}"/>
    <cellStyle name="Standard 7 4 2 3 2 2 2" xfId="39842" xr:uid="{00000000-0005-0000-0000-000041A50000}"/>
    <cellStyle name="Standard 7 4 2 3 2 3" xfId="29021" xr:uid="{00000000-0005-0000-0000-000042A50000}"/>
    <cellStyle name="Standard 7 4 2 3 3" xfId="21167" xr:uid="{00000000-0005-0000-0000-000043A50000}"/>
    <cellStyle name="Standard 7 4 2 3 3 2" xfId="34442" xr:uid="{00000000-0005-0000-0000-000044A50000}"/>
    <cellStyle name="Standard 7 4 2 3 4" xfId="23620" xr:uid="{00000000-0005-0000-0000-000045A50000}"/>
    <cellStyle name="Standard 7 4 2 4" xfId="21168" xr:uid="{00000000-0005-0000-0000-000046A50000}"/>
    <cellStyle name="Standard 7 4 2 4 2" xfId="21169" xr:uid="{00000000-0005-0000-0000-000047A50000}"/>
    <cellStyle name="Standard 7 4 2 4 2 2" xfId="21170" xr:uid="{00000000-0005-0000-0000-000048A50000}"/>
    <cellStyle name="Standard 7 4 2 4 2 2 2" xfId="40516" xr:uid="{00000000-0005-0000-0000-000049A50000}"/>
    <cellStyle name="Standard 7 4 2 4 2 3" xfId="29695" xr:uid="{00000000-0005-0000-0000-00004AA50000}"/>
    <cellStyle name="Standard 7 4 2 4 3" xfId="21171" xr:uid="{00000000-0005-0000-0000-00004BA50000}"/>
    <cellStyle name="Standard 7 4 2 4 3 2" xfId="35116" xr:uid="{00000000-0005-0000-0000-00004CA50000}"/>
    <cellStyle name="Standard 7 4 2 4 4" xfId="24294" xr:uid="{00000000-0005-0000-0000-00004DA50000}"/>
    <cellStyle name="Standard 7 4 2 5" xfId="21172" xr:uid="{00000000-0005-0000-0000-00004EA50000}"/>
    <cellStyle name="Standard 7 4 2 5 2" xfId="21173" xr:uid="{00000000-0005-0000-0000-00004FA50000}"/>
    <cellStyle name="Standard 7 4 2 5 2 2" xfId="21174" xr:uid="{00000000-0005-0000-0000-000050A50000}"/>
    <cellStyle name="Standard 7 4 2 5 2 2 2" xfId="41190" xr:uid="{00000000-0005-0000-0000-000051A50000}"/>
    <cellStyle name="Standard 7 4 2 5 2 3" xfId="30369" xr:uid="{00000000-0005-0000-0000-000052A50000}"/>
    <cellStyle name="Standard 7 4 2 5 3" xfId="21175" xr:uid="{00000000-0005-0000-0000-000053A50000}"/>
    <cellStyle name="Standard 7 4 2 5 3 2" xfId="35790" xr:uid="{00000000-0005-0000-0000-000054A50000}"/>
    <cellStyle name="Standard 7 4 2 5 4" xfId="24968" xr:uid="{00000000-0005-0000-0000-000055A50000}"/>
    <cellStyle name="Standard 7 4 2 6" xfId="21176" xr:uid="{00000000-0005-0000-0000-000056A50000}"/>
    <cellStyle name="Standard 7 4 2 6 2" xfId="21177" xr:uid="{00000000-0005-0000-0000-000057A50000}"/>
    <cellStyle name="Standard 7 4 2 6 2 2" xfId="21178" xr:uid="{00000000-0005-0000-0000-000058A50000}"/>
    <cellStyle name="Standard 7 4 2 6 2 2 2" xfId="41864" xr:uid="{00000000-0005-0000-0000-000059A50000}"/>
    <cellStyle name="Standard 7 4 2 6 2 3" xfId="31043" xr:uid="{00000000-0005-0000-0000-00005AA50000}"/>
    <cellStyle name="Standard 7 4 2 6 3" xfId="21179" xr:uid="{00000000-0005-0000-0000-00005BA50000}"/>
    <cellStyle name="Standard 7 4 2 6 3 2" xfId="36464" xr:uid="{00000000-0005-0000-0000-00005CA50000}"/>
    <cellStyle name="Standard 7 4 2 6 4" xfId="25642" xr:uid="{00000000-0005-0000-0000-00005DA50000}"/>
    <cellStyle name="Standard 7 4 2 7" xfId="21180" xr:uid="{00000000-0005-0000-0000-00005EA50000}"/>
    <cellStyle name="Standard 7 4 2 7 2" xfId="21181" xr:uid="{00000000-0005-0000-0000-00005FA50000}"/>
    <cellStyle name="Standard 7 4 2 7 2 2" xfId="21182" xr:uid="{00000000-0005-0000-0000-000060A50000}"/>
    <cellStyle name="Standard 7 4 2 7 2 2 2" xfId="42538" xr:uid="{00000000-0005-0000-0000-000061A50000}"/>
    <cellStyle name="Standard 7 4 2 7 2 3" xfId="31717" xr:uid="{00000000-0005-0000-0000-000062A50000}"/>
    <cellStyle name="Standard 7 4 2 7 3" xfId="21183" xr:uid="{00000000-0005-0000-0000-000063A50000}"/>
    <cellStyle name="Standard 7 4 2 7 3 2" xfId="37138" xr:uid="{00000000-0005-0000-0000-000064A50000}"/>
    <cellStyle name="Standard 7 4 2 7 4" xfId="26316" xr:uid="{00000000-0005-0000-0000-000065A50000}"/>
    <cellStyle name="Standard 7 4 2 8" xfId="21184" xr:uid="{00000000-0005-0000-0000-000066A50000}"/>
    <cellStyle name="Standard 7 4 2 8 2" xfId="21185" xr:uid="{00000000-0005-0000-0000-000067A50000}"/>
    <cellStyle name="Standard 7 4 2 8 2 2" xfId="21186" xr:uid="{00000000-0005-0000-0000-000068A50000}"/>
    <cellStyle name="Standard 7 4 2 8 2 2 2" xfId="43231" xr:uid="{00000000-0005-0000-0000-000069A50000}"/>
    <cellStyle name="Standard 7 4 2 8 2 3" xfId="32410" xr:uid="{00000000-0005-0000-0000-00006AA50000}"/>
    <cellStyle name="Standard 7 4 2 8 3" xfId="21187" xr:uid="{00000000-0005-0000-0000-00006BA50000}"/>
    <cellStyle name="Standard 7 4 2 8 3 2" xfId="37830" xr:uid="{00000000-0005-0000-0000-00006CA50000}"/>
    <cellStyle name="Standard 7 4 2 8 4" xfId="27009" xr:uid="{00000000-0005-0000-0000-00006DA50000}"/>
    <cellStyle name="Standard 7 4 2 9" xfId="21188" xr:uid="{00000000-0005-0000-0000-00006EA50000}"/>
    <cellStyle name="Standard 7 4 2 9 2" xfId="21189" xr:uid="{00000000-0005-0000-0000-00006FA50000}"/>
    <cellStyle name="Standard 7 4 2 9 2 2" xfId="38506" xr:uid="{00000000-0005-0000-0000-000070A50000}"/>
    <cellStyle name="Standard 7 4 2 9 3" xfId="27685" xr:uid="{00000000-0005-0000-0000-000071A50000}"/>
    <cellStyle name="Standard 7 4 3" xfId="21190" xr:uid="{00000000-0005-0000-0000-000072A50000}"/>
    <cellStyle name="Standard 7 4 3 2" xfId="21191" xr:uid="{00000000-0005-0000-0000-000073A50000}"/>
    <cellStyle name="Standard 7 4 3 2 2" xfId="21192" xr:uid="{00000000-0005-0000-0000-000074A50000}"/>
    <cellStyle name="Standard 7 4 3 2 2 2" xfId="38789" xr:uid="{00000000-0005-0000-0000-000075A50000}"/>
    <cellStyle name="Standard 7 4 3 2 3" xfId="27968" xr:uid="{00000000-0005-0000-0000-000076A50000}"/>
    <cellStyle name="Standard 7 4 3 3" xfId="21193" xr:uid="{00000000-0005-0000-0000-000077A50000}"/>
    <cellStyle name="Standard 7 4 3 3 2" xfId="33389" xr:uid="{00000000-0005-0000-0000-000078A50000}"/>
    <cellStyle name="Standard 7 4 3 4" xfId="22567" xr:uid="{00000000-0005-0000-0000-000079A50000}"/>
    <cellStyle name="Standard 7 4 4" xfId="21194" xr:uid="{00000000-0005-0000-0000-00007AA50000}"/>
    <cellStyle name="Standard 7 4 4 2" xfId="21195" xr:uid="{00000000-0005-0000-0000-00007BA50000}"/>
    <cellStyle name="Standard 7 4 4 2 2" xfId="21196" xr:uid="{00000000-0005-0000-0000-00007CA50000}"/>
    <cellStyle name="Standard 7 4 4 2 2 2" xfId="39447" xr:uid="{00000000-0005-0000-0000-00007DA50000}"/>
    <cellStyle name="Standard 7 4 4 2 3" xfId="28626" xr:uid="{00000000-0005-0000-0000-00007EA50000}"/>
    <cellStyle name="Standard 7 4 4 3" xfId="21197" xr:uid="{00000000-0005-0000-0000-00007FA50000}"/>
    <cellStyle name="Standard 7 4 4 3 2" xfId="34047" xr:uid="{00000000-0005-0000-0000-000080A50000}"/>
    <cellStyle name="Standard 7 4 4 4" xfId="23225" xr:uid="{00000000-0005-0000-0000-000081A50000}"/>
    <cellStyle name="Standard 7 4 5" xfId="21198" xr:uid="{00000000-0005-0000-0000-000082A50000}"/>
    <cellStyle name="Standard 7 4 5 2" xfId="21199" xr:uid="{00000000-0005-0000-0000-000083A50000}"/>
    <cellStyle name="Standard 7 4 5 2 2" xfId="21200" xr:uid="{00000000-0005-0000-0000-000084A50000}"/>
    <cellStyle name="Standard 7 4 5 2 2 2" xfId="40121" xr:uid="{00000000-0005-0000-0000-000085A50000}"/>
    <cellStyle name="Standard 7 4 5 2 3" xfId="29300" xr:uid="{00000000-0005-0000-0000-000086A50000}"/>
    <cellStyle name="Standard 7 4 5 3" xfId="21201" xr:uid="{00000000-0005-0000-0000-000087A50000}"/>
    <cellStyle name="Standard 7 4 5 3 2" xfId="34721" xr:uid="{00000000-0005-0000-0000-000088A50000}"/>
    <cellStyle name="Standard 7 4 5 4" xfId="23899" xr:uid="{00000000-0005-0000-0000-000089A50000}"/>
    <cellStyle name="Standard 7 4 6" xfId="21202" xr:uid="{00000000-0005-0000-0000-00008AA50000}"/>
    <cellStyle name="Standard 7 4 6 2" xfId="21203" xr:uid="{00000000-0005-0000-0000-00008BA50000}"/>
    <cellStyle name="Standard 7 4 6 2 2" xfId="21204" xr:uid="{00000000-0005-0000-0000-00008CA50000}"/>
    <cellStyle name="Standard 7 4 6 2 2 2" xfId="40795" xr:uid="{00000000-0005-0000-0000-00008DA50000}"/>
    <cellStyle name="Standard 7 4 6 2 3" xfId="29974" xr:uid="{00000000-0005-0000-0000-00008EA50000}"/>
    <cellStyle name="Standard 7 4 6 3" xfId="21205" xr:uid="{00000000-0005-0000-0000-00008FA50000}"/>
    <cellStyle name="Standard 7 4 6 3 2" xfId="35395" xr:uid="{00000000-0005-0000-0000-000090A50000}"/>
    <cellStyle name="Standard 7 4 6 4" xfId="24573" xr:uid="{00000000-0005-0000-0000-000091A50000}"/>
    <cellStyle name="Standard 7 4 7" xfId="21206" xr:uid="{00000000-0005-0000-0000-000092A50000}"/>
    <cellStyle name="Standard 7 4 7 2" xfId="21207" xr:uid="{00000000-0005-0000-0000-000093A50000}"/>
    <cellStyle name="Standard 7 4 7 2 2" xfId="21208" xr:uid="{00000000-0005-0000-0000-000094A50000}"/>
    <cellStyle name="Standard 7 4 7 2 2 2" xfId="41469" xr:uid="{00000000-0005-0000-0000-000095A50000}"/>
    <cellStyle name="Standard 7 4 7 2 3" xfId="30648" xr:uid="{00000000-0005-0000-0000-000096A50000}"/>
    <cellStyle name="Standard 7 4 7 3" xfId="21209" xr:uid="{00000000-0005-0000-0000-000097A50000}"/>
    <cellStyle name="Standard 7 4 7 3 2" xfId="36069" xr:uid="{00000000-0005-0000-0000-000098A50000}"/>
    <cellStyle name="Standard 7 4 7 4" xfId="25247" xr:uid="{00000000-0005-0000-0000-000099A50000}"/>
    <cellStyle name="Standard 7 4 8" xfId="21210" xr:uid="{00000000-0005-0000-0000-00009AA50000}"/>
    <cellStyle name="Standard 7 4 8 2" xfId="21211" xr:uid="{00000000-0005-0000-0000-00009BA50000}"/>
    <cellStyle name="Standard 7 4 8 2 2" xfId="21212" xr:uid="{00000000-0005-0000-0000-00009CA50000}"/>
    <cellStyle name="Standard 7 4 8 2 2 2" xfId="42143" xr:uid="{00000000-0005-0000-0000-00009DA50000}"/>
    <cellStyle name="Standard 7 4 8 2 3" xfId="31322" xr:uid="{00000000-0005-0000-0000-00009EA50000}"/>
    <cellStyle name="Standard 7 4 8 3" xfId="21213" xr:uid="{00000000-0005-0000-0000-00009FA50000}"/>
    <cellStyle name="Standard 7 4 8 3 2" xfId="36743" xr:uid="{00000000-0005-0000-0000-0000A0A50000}"/>
    <cellStyle name="Standard 7 4 8 4" xfId="25921" xr:uid="{00000000-0005-0000-0000-0000A1A50000}"/>
    <cellStyle name="Standard 7 4 9" xfId="21214" xr:uid="{00000000-0005-0000-0000-0000A2A50000}"/>
    <cellStyle name="Standard 7 4 9 2" xfId="21215" xr:uid="{00000000-0005-0000-0000-0000A3A50000}"/>
    <cellStyle name="Standard 7 4 9 2 2" xfId="21216" xr:uid="{00000000-0005-0000-0000-0000A4A50000}"/>
    <cellStyle name="Standard 7 4 9 2 2 2" xfId="42836" xr:uid="{00000000-0005-0000-0000-0000A5A50000}"/>
    <cellStyle name="Standard 7 4 9 2 3" xfId="32015" xr:uid="{00000000-0005-0000-0000-0000A6A50000}"/>
    <cellStyle name="Standard 7 4 9 3" xfId="21217" xr:uid="{00000000-0005-0000-0000-0000A7A50000}"/>
    <cellStyle name="Standard 7 4 9 3 2" xfId="37435" xr:uid="{00000000-0005-0000-0000-0000A8A50000}"/>
    <cellStyle name="Standard 7 4 9 4" xfId="26614" xr:uid="{00000000-0005-0000-0000-0000A9A50000}"/>
    <cellStyle name="Standard 7 5" xfId="21218" xr:uid="{00000000-0005-0000-0000-0000AAA50000}"/>
    <cellStyle name="Standard 7 5 10" xfId="21219" xr:uid="{00000000-0005-0000-0000-0000ABA50000}"/>
    <cellStyle name="Standard 7 5 10 2" xfId="32843" xr:uid="{00000000-0005-0000-0000-0000ACA50000}"/>
    <cellStyle name="Standard 7 5 11" xfId="22021" xr:uid="{00000000-0005-0000-0000-0000ADA50000}"/>
    <cellStyle name="Standard 7 5 2" xfId="21220" xr:uid="{00000000-0005-0000-0000-0000AEA50000}"/>
    <cellStyle name="Standard 7 5 2 2" xfId="21221" xr:uid="{00000000-0005-0000-0000-0000AFA50000}"/>
    <cellStyle name="Standard 7 5 2 2 2" xfId="21222" xr:uid="{00000000-0005-0000-0000-0000B0A50000}"/>
    <cellStyle name="Standard 7 5 2 2 2 2" xfId="38921" xr:uid="{00000000-0005-0000-0000-0000B1A50000}"/>
    <cellStyle name="Standard 7 5 2 2 3" xfId="28100" xr:uid="{00000000-0005-0000-0000-0000B2A50000}"/>
    <cellStyle name="Standard 7 5 2 3" xfId="21223" xr:uid="{00000000-0005-0000-0000-0000B3A50000}"/>
    <cellStyle name="Standard 7 5 2 3 2" xfId="33521" xr:uid="{00000000-0005-0000-0000-0000B4A50000}"/>
    <cellStyle name="Standard 7 5 2 4" xfId="22699" xr:uid="{00000000-0005-0000-0000-0000B5A50000}"/>
    <cellStyle name="Standard 7 5 3" xfId="21224" xr:uid="{00000000-0005-0000-0000-0000B6A50000}"/>
    <cellStyle name="Standard 7 5 3 2" xfId="21225" xr:uid="{00000000-0005-0000-0000-0000B7A50000}"/>
    <cellStyle name="Standard 7 5 3 2 2" xfId="21226" xr:uid="{00000000-0005-0000-0000-0000B8A50000}"/>
    <cellStyle name="Standard 7 5 3 2 2 2" xfId="39579" xr:uid="{00000000-0005-0000-0000-0000B9A50000}"/>
    <cellStyle name="Standard 7 5 3 2 3" xfId="28758" xr:uid="{00000000-0005-0000-0000-0000BAA50000}"/>
    <cellStyle name="Standard 7 5 3 3" xfId="21227" xr:uid="{00000000-0005-0000-0000-0000BBA50000}"/>
    <cellStyle name="Standard 7 5 3 3 2" xfId="34179" xr:uid="{00000000-0005-0000-0000-0000BCA50000}"/>
    <cellStyle name="Standard 7 5 3 4" xfId="23357" xr:uid="{00000000-0005-0000-0000-0000BDA50000}"/>
    <cellStyle name="Standard 7 5 4" xfId="21228" xr:uid="{00000000-0005-0000-0000-0000BEA50000}"/>
    <cellStyle name="Standard 7 5 4 2" xfId="21229" xr:uid="{00000000-0005-0000-0000-0000BFA50000}"/>
    <cellStyle name="Standard 7 5 4 2 2" xfId="21230" xr:uid="{00000000-0005-0000-0000-0000C0A50000}"/>
    <cellStyle name="Standard 7 5 4 2 2 2" xfId="40253" xr:uid="{00000000-0005-0000-0000-0000C1A50000}"/>
    <cellStyle name="Standard 7 5 4 2 3" xfId="29432" xr:uid="{00000000-0005-0000-0000-0000C2A50000}"/>
    <cellStyle name="Standard 7 5 4 3" xfId="21231" xr:uid="{00000000-0005-0000-0000-0000C3A50000}"/>
    <cellStyle name="Standard 7 5 4 3 2" xfId="34853" xr:uid="{00000000-0005-0000-0000-0000C4A50000}"/>
    <cellStyle name="Standard 7 5 4 4" xfId="24031" xr:uid="{00000000-0005-0000-0000-0000C5A50000}"/>
    <cellStyle name="Standard 7 5 5" xfId="21232" xr:uid="{00000000-0005-0000-0000-0000C6A50000}"/>
    <cellStyle name="Standard 7 5 5 2" xfId="21233" xr:uid="{00000000-0005-0000-0000-0000C7A50000}"/>
    <cellStyle name="Standard 7 5 5 2 2" xfId="21234" xr:uid="{00000000-0005-0000-0000-0000C8A50000}"/>
    <cellStyle name="Standard 7 5 5 2 2 2" xfId="40927" xr:uid="{00000000-0005-0000-0000-0000C9A50000}"/>
    <cellStyle name="Standard 7 5 5 2 3" xfId="30106" xr:uid="{00000000-0005-0000-0000-0000CAA50000}"/>
    <cellStyle name="Standard 7 5 5 3" xfId="21235" xr:uid="{00000000-0005-0000-0000-0000CBA50000}"/>
    <cellStyle name="Standard 7 5 5 3 2" xfId="35527" xr:uid="{00000000-0005-0000-0000-0000CCA50000}"/>
    <cellStyle name="Standard 7 5 5 4" xfId="24705" xr:uid="{00000000-0005-0000-0000-0000CDA50000}"/>
    <cellStyle name="Standard 7 5 6" xfId="21236" xr:uid="{00000000-0005-0000-0000-0000CEA50000}"/>
    <cellStyle name="Standard 7 5 6 2" xfId="21237" xr:uid="{00000000-0005-0000-0000-0000CFA50000}"/>
    <cellStyle name="Standard 7 5 6 2 2" xfId="21238" xr:uid="{00000000-0005-0000-0000-0000D0A50000}"/>
    <cellStyle name="Standard 7 5 6 2 2 2" xfId="41601" xr:uid="{00000000-0005-0000-0000-0000D1A50000}"/>
    <cellStyle name="Standard 7 5 6 2 3" xfId="30780" xr:uid="{00000000-0005-0000-0000-0000D2A50000}"/>
    <cellStyle name="Standard 7 5 6 3" xfId="21239" xr:uid="{00000000-0005-0000-0000-0000D3A50000}"/>
    <cellStyle name="Standard 7 5 6 3 2" xfId="36201" xr:uid="{00000000-0005-0000-0000-0000D4A50000}"/>
    <cellStyle name="Standard 7 5 6 4" xfId="25379" xr:uid="{00000000-0005-0000-0000-0000D5A50000}"/>
    <cellStyle name="Standard 7 5 7" xfId="21240" xr:uid="{00000000-0005-0000-0000-0000D6A50000}"/>
    <cellStyle name="Standard 7 5 7 2" xfId="21241" xr:uid="{00000000-0005-0000-0000-0000D7A50000}"/>
    <cellStyle name="Standard 7 5 7 2 2" xfId="21242" xr:uid="{00000000-0005-0000-0000-0000D8A50000}"/>
    <cellStyle name="Standard 7 5 7 2 2 2" xfId="42275" xr:uid="{00000000-0005-0000-0000-0000D9A50000}"/>
    <cellStyle name="Standard 7 5 7 2 3" xfId="31454" xr:uid="{00000000-0005-0000-0000-0000DAA50000}"/>
    <cellStyle name="Standard 7 5 7 3" xfId="21243" xr:uid="{00000000-0005-0000-0000-0000DBA50000}"/>
    <cellStyle name="Standard 7 5 7 3 2" xfId="36875" xr:uid="{00000000-0005-0000-0000-0000DCA50000}"/>
    <cellStyle name="Standard 7 5 7 4" xfId="26053" xr:uid="{00000000-0005-0000-0000-0000DDA50000}"/>
    <cellStyle name="Standard 7 5 8" xfId="21244" xr:uid="{00000000-0005-0000-0000-0000DEA50000}"/>
    <cellStyle name="Standard 7 5 8 2" xfId="21245" xr:uid="{00000000-0005-0000-0000-0000DFA50000}"/>
    <cellStyle name="Standard 7 5 8 2 2" xfId="21246" xr:uid="{00000000-0005-0000-0000-0000E0A50000}"/>
    <cellStyle name="Standard 7 5 8 2 2 2" xfId="42968" xr:uid="{00000000-0005-0000-0000-0000E1A50000}"/>
    <cellStyle name="Standard 7 5 8 2 3" xfId="32147" xr:uid="{00000000-0005-0000-0000-0000E2A50000}"/>
    <cellStyle name="Standard 7 5 8 3" xfId="21247" xr:uid="{00000000-0005-0000-0000-0000E3A50000}"/>
    <cellStyle name="Standard 7 5 8 3 2" xfId="37567" xr:uid="{00000000-0005-0000-0000-0000E4A50000}"/>
    <cellStyle name="Standard 7 5 8 4" xfId="26746" xr:uid="{00000000-0005-0000-0000-0000E5A50000}"/>
    <cellStyle name="Standard 7 5 9" xfId="21248" xr:uid="{00000000-0005-0000-0000-0000E6A50000}"/>
    <cellStyle name="Standard 7 5 9 2" xfId="21249" xr:uid="{00000000-0005-0000-0000-0000E7A50000}"/>
    <cellStyle name="Standard 7 5 9 2 2" xfId="38243" xr:uid="{00000000-0005-0000-0000-0000E8A50000}"/>
    <cellStyle name="Standard 7 5 9 3" xfId="27422" xr:uid="{00000000-0005-0000-0000-0000E9A50000}"/>
    <cellStyle name="Standard 7 6" xfId="21250" xr:uid="{00000000-0005-0000-0000-0000EAA50000}"/>
    <cellStyle name="Standard 7 6 10" xfId="21251" xr:uid="{00000000-0005-0000-0000-0000EBA50000}"/>
    <cellStyle name="Standard 7 6 10 2" xfId="32974" xr:uid="{00000000-0005-0000-0000-0000ECA50000}"/>
    <cellStyle name="Standard 7 6 11" xfId="22152" xr:uid="{00000000-0005-0000-0000-0000EDA50000}"/>
    <cellStyle name="Standard 7 6 2" xfId="21252" xr:uid="{00000000-0005-0000-0000-0000EEA50000}"/>
    <cellStyle name="Standard 7 6 2 2" xfId="21253" xr:uid="{00000000-0005-0000-0000-0000EFA50000}"/>
    <cellStyle name="Standard 7 6 2 2 2" xfId="21254" xr:uid="{00000000-0005-0000-0000-0000F0A50000}"/>
    <cellStyle name="Standard 7 6 2 2 2 2" xfId="39052" xr:uid="{00000000-0005-0000-0000-0000F1A50000}"/>
    <cellStyle name="Standard 7 6 2 2 3" xfId="28231" xr:uid="{00000000-0005-0000-0000-0000F2A50000}"/>
    <cellStyle name="Standard 7 6 2 3" xfId="21255" xr:uid="{00000000-0005-0000-0000-0000F3A50000}"/>
    <cellStyle name="Standard 7 6 2 3 2" xfId="33652" xr:uid="{00000000-0005-0000-0000-0000F4A50000}"/>
    <cellStyle name="Standard 7 6 2 4" xfId="22830" xr:uid="{00000000-0005-0000-0000-0000F5A50000}"/>
    <cellStyle name="Standard 7 6 3" xfId="21256" xr:uid="{00000000-0005-0000-0000-0000F6A50000}"/>
    <cellStyle name="Standard 7 6 3 2" xfId="21257" xr:uid="{00000000-0005-0000-0000-0000F7A50000}"/>
    <cellStyle name="Standard 7 6 3 2 2" xfId="21258" xr:uid="{00000000-0005-0000-0000-0000F8A50000}"/>
    <cellStyle name="Standard 7 6 3 2 2 2" xfId="39710" xr:uid="{00000000-0005-0000-0000-0000F9A50000}"/>
    <cellStyle name="Standard 7 6 3 2 3" xfId="28889" xr:uid="{00000000-0005-0000-0000-0000FAA50000}"/>
    <cellStyle name="Standard 7 6 3 3" xfId="21259" xr:uid="{00000000-0005-0000-0000-0000FBA50000}"/>
    <cellStyle name="Standard 7 6 3 3 2" xfId="34310" xr:uid="{00000000-0005-0000-0000-0000FCA50000}"/>
    <cellStyle name="Standard 7 6 3 4" xfId="23488" xr:uid="{00000000-0005-0000-0000-0000FDA50000}"/>
    <cellStyle name="Standard 7 6 4" xfId="21260" xr:uid="{00000000-0005-0000-0000-0000FEA50000}"/>
    <cellStyle name="Standard 7 6 4 2" xfId="21261" xr:uid="{00000000-0005-0000-0000-0000FFA50000}"/>
    <cellStyle name="Standard 7 6 4 2 2" xfId="21262" xr:uid="{00000000-0005-0000-0000-000000A60000}"/>
    <cellStyle name="Standard 7 6 4 2 2 2" xfId="40384" xr:uid="{00000000-0005-0000-0000-000001A60000}"/>
    <cellStyle name="Standard 7 6 4 2 3" xfId="29563" xr:uid="{00000000-0005-0000-0000-000002A60000}"/>
    <cellStyle name="Standard 7 6 4 3" xfId="21263" xr:uid="{00000000-0005-0000-0000-000003A60000}"/>
    <cellStyle name="Standard 7 6 4 3 2" xfId="34984" xr:uid="{00000000-0005-0000-0000-000004A60000}"/>
    <cellStyle name="Standard 7 6 4 4" xfId="24162" xr:uid="{00000000-0005-0000-0000-000005A60000}"/>
    <cellStyle name="Standard 7 6 5" xfId="21264" xr:uid="{00000000-0005-0000-0000-000006A60000}"/>
    <cellStyle name="Standard 7 6 5 2" xfId="21265" xr:uid="{00000000-0005-0000-0000-000007A60000}"/>
    <cellStyle name="Standard 7 6 5 2 2" xfId="21266" xr:uid="{00000000-0005-0000-0000-000008A60000}"/>
    <cellStyle name="Standard 7 6 5 2 2 2" xfId="41058" xr:uid="{00000000-0005-0000-0000-000009A60000}"/>
    <cellStyle name="Standard 7 6 5 2 3" xfId="30237" xr:uid="{00000000-0005-0000-0000-00000AA60000}"/>
    <cellStyle name="Standard 7 6 5 3" xfId="21267" xr:uid="{00000000-0005-0000-0000-00000BA60000}"/>
    <cellStyle name="Standard 7 6 5 3 2" xfId="35658" xr:uid="{00000000-0005-0000-0000-00000CA60000}"/>
    <cellStyle name="Standard 7 6 5 4" xfId="24836" xr:uid="{00000000-0005-0000-0000-00000DA60000}"/>
    <cellStyle name="Standard 7 6 6" xfId="21268" xr:uid="{00000000-0005-0000-0000-00000EA60000}"/>
    <cellStyle name="Standard 7 6 6 2" xfId="21269" xr:uid="{00000000-0005-0000-0000-00000FA60000}"/>
    <cellStyle name="Standard 7 6 6 2 2" xfId="21270" xr:uid="{00000000-0005-0000-0000-000010A60000}"/>
    <cellStyle name="Standard 7 6 6 2 2 2" xfId="41732" xr:uid="{00000000-0005-0000-0000-000011A60000}"/>
    <cellStyle name="Standard 7 6 6 2 3" xfId="30911" xr:uid="{00000000-0005-0000-0000-000012A60000}"/>
    <cellStyle name="Standard 7 6 6 3" xfId="21271" xr:uid="{00000000-0005-0000-0000-000013A60000}"/>
    <cellStyle name="Standard 7 6 6 3 2" xfId="36332" xr:uid="{00000000-0005-0000-0000-000014A60000}"/>
    <cellStyle name="Standard 7 6 6 4" xfId="25510" xr:uid="{00000000-0005-0000-0000-000015A60000}"/>
    <cellStyle name="Standard 7 6 7" xfId="21272" xr:uid="{00000000-0005-0000-0000-000016A60000}"/>
    <cellStyle name="Standard 7 6 7 2" xfId="21273" xr:uid="{00000000-0005-0000-0000-000017A60000}"/>
    <cellStyle name="Standard 7 6 7 2 2" xfId="21274" xr:uid="{00000000-0005-0000-0000-000018A60000}"/>
    <cellStyle name="Standard 7 6 7 2 2 2" xfId="42406" xr:uid="{00000000-0005-0000-0000-000019A60000}"/>
    <cellStyle name="Standard 7 6 7 2 3" xfId="31585" xr:uid="{00000000-0005-0000-0000-00001AA60000}"/>
    <cellStyle name="Standard 7 6 7 3" xfId="21275" xr:uid="{00000000-0005-0000-0000-00001BA60000}"/>
    <cellStyle name="Standard 7 6 7 3 2" xfId="37006" xr:uid="{00000000-0005-0000-0000-00001CA60000}"/>
    <cellStyle name="Standard 7 6 7 4" xfId="26184" xr:uid="{00000000-0005-0000-0000-00001DA60000}"/>
    <cellStyle name="Standard 7 6 8" xfId="21276" xr:uid="{00000000-0005-0000-0000-00001EA60000}"/>
    <cellStyle name="Standard 7 6 8 2" xfId="21277" xr:uid="{00000000-0005-0000-0000-00001FA60000}"/>
    <cellStyle name="Standard 7 6 8 2 2" xfId="21278" xr:uid="{00000000-0005-0000-0000-000020A60000}"/>
    <cellStyle name="Standard 7 6 8 2 2 2" xfId="43099" xr:uid="{00000000-0005-0000-0000-000021A60000}"/>
    <cellStyle name="Standard 7 6 8 2 3" xfId="32278" xr:uid="{00000000-0005-0000-0000-000022A60000}"/>
    <cellStyle name="Standard 7 6 8 3" xfId="21279" xr:uid="{00000000-0005-0000-0000-000023A60000}"/>
    <cellStyle name="Standard 7 6 8 3 2" xfId="37698" xr:uid="{00000000-0005-0000-0000-000024A60000}"/>
    <cellStyle name="Standard 7 6 8 4" xfId="26877" xr:uid="{00000000-0005-0000-0000-000025A60000}"/>
    <cellStyle name="Standard 7 6 9" xfId="21280" xr:uid="{00000000-0005-0000-0000-000026A60000}"/>
    <cellStyle name="Standard 7 6 9 2" xfId="21281" xr:uid="{00000000-0005-0000-0000-000027A60000}"/>
    <cellStyle name="Standard 7 6 9 2 2" xfId="38374" xr:uid="{00000000-0005-0000-0000-000028A60000}"/>
    <cellStyle name="Standard 7 6 9 3" xfId="27553" xr:uid="{00000000-0005-0000-0000-000029A60000}"/>
    <cellStyle name="Standard 7 7" xfId="21282" xr:uid="{00000000-0005-0000-0000-00002AA60000}"/>
    <cellStyle name="Standard 7 7 10" xfId="22404" xr:uid="{00000000-0005-0000-0000-00002BA60000}"/>
    <cellStyle name="Standard 7 7 2" xfId="21283" xr:uid="{00000000-0005-0000-0000-00002CA60000}"/>
    <cellStyle name="Standard 7 7 2 2" xfId="21284" xr:uid="{00000000-0005-0000-0000-00002DA60000}"/>
    <cellStyle name="Standard 7 7 2 2 2" xfId="21285" xr:uid="{00000000-0005-0000-0000-00002EA60000}"/>
    <cellStyle name="Standard 7 7 2 2 2 2" xfId="39962" xr:uid="{00000000-0005-0000-0000-00002FA60000}"/>
    <cellStyle name="Standard 7 7 2 2 3" xfId="29141" xr:uid="{00000000-0005-0000-0000-000030A60000}"/>
    <cellStyle name="Standard 7 7 2 3" xfId="21286" xr:uid="{00000000-0005-0000-0000-000031A60000}"/>
    <cellStyle name="Standard 7 7 2 3 2" xfId="34562" xr:uid="{00000000-0005-0000-0000-000032A60000}"/>
    <cellStyle name="Standard 7 7 2 4" xfId="23740" xr:uid="{00000000-0005-0000-0000-000033A60000}"/>
    <cellStyle name="Standard 7 7 3" xfId="21287" xr:uid="{00000000-0005-0000-0000-000034A60000}"/>
    <cellStyle name="Standard 7 7 3 2" xfId="21288" xr:uid="{00000000-0005-0000-0000-000035A60000}"/>
    <cellStyle name="Standard 7 7 3 2 2" xfId="21289" xr:uid="{00000000-0005-0000-0000-000036A60000}"/>
    <cellStyle name="Standard 7 7 3 2 2 2" xfId="40636" xr:uid="{00000000-0005-0000-0000-000037A60000}"/>
    <cellStyle name="Standard 7 7 3 2 3" xfId="29815" xr:uid="{00000000-0005-0000-0000-000038A60000}"/>
    <cellStyle name="Standard 7 7 3 3" xfId="21290" xr:uid="{00000000-0005-0000-0000-000039A60000}"/>
    <cellStyle name="Standard 7 7 3 3 2" xfId="35236" xr:uid="{00000000-0005-0000-0000-00003AA60000}"/>
    <cellStyle name="Standard 7 7 3 4" xfId="24414" xr:uid="{00000000-0005-0000-0000-00003BA60000}"/>
    <cellStyle name="Standard 7 7 4" xfId="21291" xr:uid="{00000000-0005-0000-0000-00003CA60000}"/>
    <cellStyle name="Standard 7 7 4 2" xfId="21292" xr:uid="{00000000-0005-0000-0000-00003DA60000}"/>
    <cellStyle name="Standard 7 7 4 2 2" xfId="21293" xr:uid="{00000000-0005-0000-0000-00003EA60000}"/>
    <cellStyle name="Standard 7 7 4 2 2 2" xfId="41310" xr:uid="{00000000-0005-0000-0000-00003FA60000}"/>
    <cellStyle name="Standard 7 7 4 2 3" xfId="30489" xr:uid="{00000000-0005-0000-0000-000040A60000}"/>
    <cellStyle name="Standard 7 7 4 3" xfId="21294" xr:uid="{00000000-0005-0000-0000-000041A60000}"/>
    <cellStyle name="Standard 7 7 4 3 2" xfId="35910" xr:uid="{00000000-0005-0000-0000-000042A60000}"/>
    <cellStyle name="Standard 7 7 4 4" xfId="25088" xr:uid="{00000000-0005-0000-0000-000043A60000}"/>
    <cellStyle name="Standard 7 7 5" xfId="21295" xr:uid="{00000000-0005-0000-0000-000044A60000}"/>
    <cellStyle name="Standard 7 7 5 2" xfId="21296" xr:uid="{00000000-0005-0000-0000-000045A60000}"/>
    <cellStyle name="Standard 7 7 5 2 2" xfId="21297" xr:uid="{00000000-0005-0000-0000-000046A60000}"/>
    <cellStyle name="Standard 7 7 5 2 2 2" xfId="41984" xr:uid="{00000000-0005-0000-0000-000047A60000}"/>
    <cellStyle name="Standard 7 7 5 2 3" xfId="31163" xr:uid="{00000000-0005-0000-0000-000048A60000}"/>
    <cellStyle name="Standard 7 7 5 3" xfId="21298" xr:uid="{00000000-0005-0000-0000-000049A60000}"/>
    <cellStyle name="Standard 7 7 5 3 2" xfId="36584" xr:uid="{00000000-0005-0000-0000-00004AA60000}"/>
    <cellStyle name="Standard 7 7 5 4" xfId="25762" xr:uid="{00000000-0005-0000-0000-00004BA60000}"/>
    <cellStyle name="Standard 7 7 6" xfId="21299" xr:uid="{00000000-0005-0000-0000-00004CA60000}"/>
    <cellStyle name="Standard 7 7 6 2" xfId="21300" xr:uid="{00000000-0005-0000-0000-00004DA60000}"/>
    <cellStyle name="Standard 7 7 6 2 2" xfId="21301" xr:uid="{00000000-0005-0000-0000-00004EA60000}"/>
    <cellStyle name="Standard 7 7 6 2 2 2" xfId="42658" xr:uid="{00000000-0005-0000-0000-00004FA60000}"/>
    <cellStyle name="Standard 7 7 6 2 3" xfId="31837" xr:uid="{00000000-0005-0000-0000-000050A60000}"/>
    <cellStyle name="Standard 7 7 6 3" xfId="21302" xr:uid="{00000000-0005-0000-0000-000051A60000}"/>
    <cellStyle name="Standard 7 7 6 3 2" xfId="37258" xr:uid="{00000000-0005-0000-0000-000052A60000}"/>
    <cellStyle name="Standard 7 7 6 4" xfId="26436" xr:uid="{00000000-0005-0000-0000-000053A60000}"/>
    <cellStyle name="Standard 7 7 7" xfId="21303" xr:uid="{00000000-0005-0000-0000-000054A60000}"/>
    <cellStyle name="Standard 7 7 7 2" xfId="21304" xr:uid="{00000000-0005-0000-0000-000055A60000}"/>
    <cellStyle name="Standard 7 7 7 2 2" xfId="21305" xr:uid="{00000000-0005-0000-0000-000056A60000}"/>
    <cellStyle name="Standard 7 7 7 2 2 2" xfId="43351" xr:uid="{00000000-0005-0000-0000-000057A60000}"/>
    <cellStyle name="Standard 7 7 7 2 3" xfId="32530" xr:uid="{00000000-0005-0000-0000-000058A60000}"/>
    <cellStyle name="Standard 7 7 7 3" xfId="21306" xr:uid="{00000000-0005-0000-0000-000059A60000}"/>
    <cellStyle name="Standard 7 7 7 3 2" xfId="37950" xr:uid="{00000000-0005-0000-0000-00005AA60000}"/>
    <cellStyle name="Standard 7 7 7 4" xfId="27129" xr:uid="{00000000-0005-0000-0000-00005BA60000}"/>
    <cellStyle name="Standard 7 7 8" xfId="21307" xr:uid="{00000000-0005-0000-0000-00005CA60000}"/>
    <cellStyle name="Standard 7 7 8 2" xfId="21308" xr:uid="{00000000-0005-0000-0000-00005DA60000}"/>
    <cellStyle name="Standard 7 7 8 2 2" xfId="38626" xr:uid="{00000000-0005-0000-0000-00005EA60000}"/>
    <cellStyle name="Standard 7 7 8 3" xfId="27805" xr:uid="{00000000-0005-0000-0000-00005FA60000}"/>
    <cellStyle name="Standard 7 7 9" xfId="21309" xr:uid="{00000000-0005-0000-0000-000060A60000}"/>
    <cellStyle name="Standard 7 7 9 2" xfId="33226" xr:uid="{00000000-0005-0000-0000-000061A60000}"/>
    <cellStyle name="Standard 7 8" xfId="21310" xr:uid="{00000000-0005-0000-0000-000062A60000}"/>
    <cellStyle name="Standard 7 8 2" xfId="21311" xr:uid="{00000000-0005-0000-0000-000063A60000}"/>
    <cellStyle name="Standard 7 8 2 2" xfId="21312" xr:uid="{00000000-0005-0000-0000-000064A60000}"/>
    <cellStyle name="Standard 7 8 2 2 2" xfId="38657" xr:uid="{00000000-0005-0000-0000-000065A60000}"/>
    <cellStyle name="Standard 7 8 2 3" xfId="27836" xr:uid="{00000000-0005-0000-0000-000066A60000}"/>
    <cellStyle name="Standard 7 8 3" xfId="21313" xr:uid="{00000000-0005-0000-0000-000067A60000}"/>
    <cellStyle name="Standard 7 8 3 2" xfId="33257" xr:uid="{00000000-0005-0000-0000-000068A60000}"/>
    <cellStyle name="Standard 7 8 4" xfId="22435" xr:uid="{00000000-0005-0000-0000-000069A60000}"/>
    <cellStyle name="Standard 7 9" xfId="21314" xr:uid="{00000000-0005-0000-0000-00006AA60000}"/>
    <cellStyle name="Standard 7 9 2" xfId="21315" xr:uid="{00000000-0005-0000-0000-00006BA60000}"/>
    <cellStyle name="Standard 7 9 2 2" xfId="21316" xr:uid="{00000000-0005-0000-0000-00006CA60000}"/>
    <cellStyle name="Standard 7 9 2 2 2" xfId="39315" xr:uid="{00000000-0005-0000-0000-00006DA60000}"/>
    <cellStyle name="Standard 7 9 2 3" xfId="28494" xr:uid="{00000000-0005-0000-0000-00006EA60000}"/>
    <cellStyle name="Standard 7 9 3" xfId="21317" xr:uid="{00000000-0005-0000-0000-00006FA60000}"/>
    <cellStyle name="Standard 7 9 3 2" xfId="33915" xr:uid="{00000000-0005-0000-0000-000070A60000}"/>
    <cellStyle name="Standard 7 9 4" xfId="23093" xr:uid="{00000000-0005-0000-0000-000071A60000}"/>
    <cellStyle name="Standard 8" xfId="21318" xr:uid="{00000000-0005-0000-0000-000072A60000}"/>
    <cellStyle name="Standard 8 2" xfId="21319" xr:uid="{00000000-0005-0000-0000-000073A60000}"/>
    <cellStyle name="Standard 8 2 10" xfId="22405" xr:uid="{00000000-0005-0000-0000-000074A60000}"/>
    <cellStyle name="Standard 8 2 2" xfId="21320" xr:uid="{00000000-0005-0000-0000-000075A60000}"/>
    <cellStyle name="Standard 8 2 2 2" xfId="21321" xr:uid="{00000000-0005-0000-0000-000076A60000}"/>
    <cellStyle name="Standard 8 2 2 2 2" xfId="21322" xr:uid="{00000000-0005-0000-0000-000077A60000}"/>
    <cellStyle name="Standard 8 2 2 2 2 2" xfId="39963" xr:uid="{00000000-0005-0000-0000-000078A60000}"/>
    <cellStyle name="Standard 8 2 2 2 3" xfId="29142" xr:uid="{00000000-0005-0000-0000-000079A60000}"/>
    <cellStyle name="Standard 8 2 2 3" xfId="21323" xr:uid="{00000000-0005-0000-0000-00007AA60000}"/>
    <cellStyle name="Standard 8 2 2 3 2" xfId="34563" xr:uid="{00000000-0005-0000-0000-00007BA60000}"/>
    <cellStyle name="Standard 8 2 2 4" xfId="23741" xr:uid="{00000000-0005-0000-0000-00007CA60000}"/>
    <cellStyle name="Standard 8 2 3" xfId="21324" xr:uid="{00000000-0005-0000-0000-00007DA60000}"/>
    <cellStyle name="Standard 8 2 3 2" xfId="21325" xr:uid="{00000000-0005-0000-0000-00007EA60000}"/>
    <cellStyle name="Standard 8 2 3 2 2" xfId="21326" xr:uid="{00000000-0005-0000-0000-00007FA60000}"/>
    <cellStyle name="Standard 8 2 3 2 2 2" xfId="40637" xr:uid="{00000000-0005-0000-0000-000080A60000}"/>
    <cellStyle name="Standard 8 2 3 2 3" xfId="29816" xr:uid="{00000000-0005-0000-0000-000081A60000}"/>
    <cellStyle name="Standard 8 2 3 3" xfId="21327" xr:uid="{00000000-0005-0000-0000-000082A60000}"/>
    <cellStyle name="Standard 8 2 3 3 2" xfId="35237" xr:uid="{00000000-0005-0000-0000-000083A60000}"/>
    <cellStyle name="Standard 8 2 3 4" xfId="24415" xr:uid="{00000000-0005-0000-0000-000084A60000}"/>
    <cellStyle name="Standard 8 2 4" xfId="21328" xr:uid="{00000000-0005-0000-0000-000085A60000}"/>
    <cellStyle name="Standard 8 2 4 2" xfId="21329" xr:uid="{00000000-0005-0000-0000-000086A60000}"/>
    <cellStyle name="Standard 8 2 4 2 2" xfId="21330" xr:uid="{00000000-0005-0000-0000-000087A60000}"/>
    <cellStyle name="Standard 8 2 4 2 2 2" xfId="41311" xr:uid="{00000000-0005-0000-0000-000088A60000}"/>
    <cellStyle name="Standard 8 2 4 2 3" xfId="30490" xr:uid="{00000000-0005-0000-0000-000089A60000}"/>
    <cellStyle name="Standard 8 2 4 3" xfId="21331" xr:uid="{00000000-0005-0000-0000-00008AA60000}"/>
    <cellStyle name="Standard 8 2 4 3 2" xfId="35911" xr:uid="{00000000-0005-0000-0000-00008BA60000}"/>
    <cellStyle name="Standard 8 2 4 4" xfId="25089" xr:uid="{00000000-0005-0000-0000-00008CA60000}"/>
    <cellStyle name="Standard 8 2 5" xfId="21332" xr:uid="{00000000-0005-0000-0000-00008DA60000}"/>
    <cellStyle name="Standard 8 2 5 2" xfId="21333" xr:uid="{00000000-0005-0000-0000-00008EA60000}"/>
    <cellStyle name="Standard 8 2 5 2 2" xfId="21334" xr:uid="{00000000-0005-0000-0000-00008FA60000}"/>
    <cellStyle name="Standard 8 2 5 2 2 2" xfId="41985" xr:uid="{00000000-0005-0000-0000-000090A60000}"/>
    <cellStyle name="Standard 8 2 5 2 3" xfId="31164" xr:uid="{00000000-0005-0000-0000-000091A60000}"/>
    <cellStyle name="Standard 8 2 5 3" xfId="21335" xr:uid="{00000000-0005-0000-0000-000092A60000}"/>
    <cellStyle name="Standard 8 2 5 3 2" xfId="36585" xr:uid="{00000000-0005-0000-0000-000093A60000}"/>
    <cellStyle name="Standard 8 2 5 4" xfId="25763" xr:uid="{00000000-0005-0000-0000-000094A60000}"/>
    <cellStyle name="Standard 8 2 6" xfId="21336" xr:uid="{00000000-0005-0000-0000-000095A60000}"/>
    <cellStyle name="Standard 8 2 6 2" xfId="21337" xr:uid="{00000000-0005-0000-0000-000096A60000}"/>
    <cellStyle name="Standard 8 2 6 2 2" xfId="21338" xr:uid="{00000000-0005-0000-0000-000097A60000}"/>
    <cellStyle name="Standard 8 2 6 2 2 2" xfId="42659" xr:uid="{00000000-0005-0000-0000-000098A60000}"/>
    <cellStyle name="Standard 8 2 6 2 3" xfId="31838" xr:uid="{00000000-0005-0000-0000-000099A60000}"/>
    <cellStyle name="Standard 8 2 6 3" xfId="21339" xr:uid="{00000000-0005-0000-0000-00009AA60000}"/>
    <cellStyle name="Standard 8 2 6 3 2" xfId="37259" xr:uid="{00000000-0005-0000-0000-00009BA60000}"/>
    <cellStyle name="Standard 8 2 6 4" xfId="26437" xr:uid="{00000000-0005-0000-0000-00009CA60000}"/>
    <cellStyle name="Standard 8 2 7" xfId="21340" xr:uid="{00000000-0005-0000-0000-00009DA60000}"/>
    <cellStyle name="Standard 8 2 7 2" xfId="21341" xr:uid="{00000000-0005-0000-0000-00009EA60000}"/>
    <cellStyle name="Standard 8 2 7 2 2" xfId="21342" xr:uid="{00000000-0005-0000-0000-00009FA60000}"/>
    <cellStyle name="Standard 8 2 7 2 2 2" xfId="43352" xr:uid="{00000000-0005-0000-0000-0000A0A60000}"/>
    <cellStyle name="Standard 8 2 7 2 3" xfId="32531" xr:uid="{00000000-0005-0000-0000-0000A1A60000}"/>
    <cellStyle name="Standard 8 2 7 3" xfId="21343" xr:uid="{00000000-0005-0000-0000-0000A2A60000}"/>
    <cellStyle name="Standard 8 2 7 3 2" xfId="37951" xr:uid="{00000000-0005-0000-0000-0000A3A60000}"/>
    <cellStyle name="Standard 8 2 7 4" xfId="27130" xr:uid="{00000000-0005-0000-0000-0000A4A60000}"/>
    <cellStyle name="Standard 8 2 8" xfId="21344" xr:uid="{00000000-0005-0000-0000-0000A5A60000}"/>
    <cellStyle name="Standard 8 2 8 2" xfId="21345" xr:uid="{00000000-0005-0000-0000-0000A6A60000}"/>
    <cellStyle name="Standard 8 2 8 2 2" xfId="38627" xr:uid="{00000000-0005-0000-0000-0000A7A60000}"/>
    <cellStyle name="Standard 8 2 8 3" xfId="27806" xr:uid="{00000000-0005-0000-0000-0000A8A60000}"/>
    <cellStyle name="Standard 8 2 9" xfId="21346" xr:uid="{00000000-0005-0000-0000-0000A9A60000}"/>
    <cellStyle name="Standard 8 2 9 2" xfId="33227" xr:uid="{00000000-0005-0000-0000-0000AAA60000}"/>
    <cellStyle name="Standard 8 3" xfId="21347" xr:uid="{00000000-0005-0000-0000-0000ABA60000}"/>
    <cellStyle name="Standard 8 4" xfId="21348" xr:uid="{00000000-0005-0000-0000-0000ACA60000}"/>
    <cellStyle name="Standard 8 4 2" xfId="21349" xr:uid="{00000000-0005-0000-0000-0000ADA60000}"/>
    <cellStyle name="Standard 8 4 2 2" xfId="21350" xr:uid="{00000000-0005-0000-0000-0000AEA60000}"/>
    <cellStyle name="Standard 8 4 2 2 2" xfId="42676" xr:uid="{00000000-0005-0000-0000-0000AFA60000}"/>
    <cellStyle name="Standard 8 4 2 3" xfId="31855" xr:uid="{00000000-0005-0000-0000-0000B0A60000}"/>
    <cellStyle name="Standard 8 4 3" xfId="21351" xr:uid="{00000000-0005-0000-0000-0000B1A60000}"/>
    <cellStyle name="Standard 8 4 3 2" xfId="37276" xr:uid="{00000000-0005-0000-0000-0000B2A60000}"/>
    <cellStyle name="Standard 8 4 4" xfId="26454" xr:uid="{00000000-0005-0000-0000-0000B3A60000}"/>
    <cellStyle name="Standard 8 5" xfId="21352" xr:uid="{00000000-0005-0000-0000-0000B4A60000}"/>
    <cellStyle name="Standard 9" xfId="21353" xr:uid="{00000000-0005-0000-0000-0000B5A60000}"/>
    <cellStyle name="Standard 9 10" xfId="21354" xr:uid="{00000000-0005-0000-0000-0000B6A60000}"/>
    <cellStyle name="Standard 9 10 2" xfId="21355" xr:uid="{00000000-0005-0000-0000-0000B7A60000}"/>
    <cellStyle name="Standard 9 10 2 2" xfId="21356" xr:uid="{00000000-0005-0000-0000-0000B8A60000}"/>
    <cellStyle name="Standard 9 10 2 2 2" xfId="40005" xr:uid="{00000000-0005-0000-0000-0000B9A60000}"/>
    <cellStyle name="Standard 9 10 2 3" xfId="29184" xr:uid="{00000000-0005-0000-0000-0000BAA60000}"/>
    <cellStyle name="Standard 9 10 3" xfId="21357" xr:uid="{00000000-0005-0000-0000-0000BBA60000}"/>
    <cellStyle name="Standard 9 10 3 2" xfId="34605" xr:uid="{00000000-0005-0000-0000-0000BCA60000}"/>
    <cellStyle name="Standard 9 10 4" xfId="23783" xr:uid="{00000000-0005-0000-0000-0000BDA60000}"/>
    <cellStyle name="Standard 9 11" xfId="21358" xr:uid="{00000000-0005-0000-0000-0000BEA60000}"/>
    <cellStyle name="Standard 9 11 2" xfId="21359" xr:uid="{00000000-0005-0000-0000-0000BFA60000}"/>
    <cellStyle name="Standard 9 11 2 2" xfId="21360" xr:uid="{00000000-0005-0000-0000-0000C0A60000}"/>
    <cellStyle name="Standard 9 11 2 2 2" xfId="40677" xr:uid="{00000000-0005-0000-0000-0000C1A60000}"/>
    <cellStyle name="Standard 9 11 2 3" xfId="29856" xr:uid="{00000000-0005-0000-0000-0000C2A60000}"/>
    <cellStyle name="Standard 9 11 3" xfId="21361" xr:uid="{00000000-0005-0000-0000-0000C3A60000}"/>
    <cellStyle name="Standard 9 11 3 2" xfId="35277" xr:uid="{00000000-0005-0000-0000-0000C4A60000}"/>
    <cellStyle name="Standard 9 11 4" xfId="24455" xr:uid="{00000000-0005-0000-0000-0000C5A60000}"/>
    <cellStyle name="Standard 9 12" xfId="21362" xr:uid="{00000000-0005-0000-0000-0000C6A60000}"/>
    <cellStyle name="Standard 9 12 2" xfId="21363" xr:uid="{00000000-0005-0000-0000-0000C7A60000}"/>
    <cellStyle name="Standard 9 12 2 2" xfId="21364" xr:uid="{00000000-0005-0000-0000-0000C8A60000}"/>
    <cellStyle name="Standard 9 12 2 2 2" xfId="41351" xr:uid="{00000000-0005-0000-0000-0000C9A60000}"/>
    <cellStyle name="Standard 9 12 2 3" xfId="30530" xr:uid="{00000000-0005-0000-0000-0000CAA60000}"/>
    <cellStyle name="Standard 9 12 3" xfId="21365" xr:uid="{00000000-0005-0000-0000-0000CBA60000}"/>
    <cellStyle name="Standard 9 12 3 2" xfId="35951" xr:uid="{00000000-0005-0000-0000-0000CCA60000}"/>
    <cellStyle name="Standard 9 12 4" xfId="25129" xr:uid="{00000000-0005-0000-0000-0000CDA60000}"/>
    <cellStyle name="Standard 9 13" xfId="21366" xr:uid="{00000000-0005-0000-0000-0000CEA60000}"/>
    <cellStyle name="Standard 9 13 2" xfId="21367" xr:uid="{00000000-0005-0000-0000-0000CFA60000}"/>
    <cellStyle name="Standard 9 13 2 2" xfId="21368" xr:uid="{00000000-0005-0000-0000-0000D0A60000}"/>
    <cellStyle name="Standard 9 13 2 2 2" xfId="42025" xr:uid="{00000000-0005-0000-0000-0000D1A60000}"/>
    <cellStyle name="Standard 9 13 2 3" xfId="31204" xr:uid="{00000000-0005-0000-0000-0000D2A60000}"/>
    <cellStyle name="Standard 9 13 3" xfId="21369" xr:uid="{00000000-0005-0000-0000-0000D3A60000}"/>
    <cellStyle name="Standard 9 13 3 2" xfId="36625" xr:uid="{00000000-0005-0000-0000-0000D4A60000}"/>
    <cellStyle name="Standard 9 13 4" xfId="25803" xr:uid="{00000000-0005-0000-0000-0000D5A60000}"/>
    <cellStyle name="Standard 9 14" xfId="21370" xr:uid="{00000000-0005-0000-0000-0000D6A60000}"/>
    <cellStyle name="Standard 9 14 2" xfId="21371" xr:uid="{00000000-0005-0000-0000-0000D7A60000}"/>
    <cellStyle name="Standard 9 14 2 2" xfId="21372" xr:uid="{00000000-0005-0000-0000-0000D8A60000}"/>
    <cellStyle name="Standard 9 14 2 2 2" xfId="42677" xr:uid="{00000000-0005-0000-0000-0000D9A60000}"/>
    <cellStyle name="Standard 9 14 2 3" xfId="31856" xr:uid="{00000000-0005-0000-0000-0000DAA60000}"/>
    <cellStyle name="Standard 9 14 3" xfId="21373" xr:uid="{00000000-0005-0000-0000-0000DBA60000}"/>
    <cellStyle name="Standard 9 14 3 2" xfId="37277" xr:uid="{00000000-0005-0000-0000-0000DCA60000}"/>
    <cellStyle name="Standard 9 14 4" xfId="26455" xr:uid="{00000000-0005-0000-0000-0000DDA60000}"/>
    <cellStyle name="Standard 9 15" xfId="21374" xr:uid="{00000000-0005-0000-0000-0000DEA60000}"/>
    <cellStyle name="Standard 9 15 2" xfId="21375" xr:uid="{00000000-0005-0000-0000-0000DFA60000}"/>
    <cellStyle name="Standard 9 15 2 2" xfId="21376" xr:uid="{00000000-0005-0000-0000-0000E0A60000}"/>
    <cellStyle name="Standard 9 15 2 2 2" xfId="42718" xr:uid="{00000000-0005-0000-0000-0000E1A60000}"/>
    <cellStyle name="Standard 9 15 2 3" xfId="31897" xr:uid="{00000000-0005-0000-0000-0000E2A60000}"/>
    <cellStyle name="Standard 9 15 3" xfId="21377" xr:uid="{00000000-0005-0000-0000-0000E3A60000}"/>
    <cellStyle name="Standard 9 15 3 2" xfId="37317" xr:uid="{00000000-0005-0000-0000-0000E4A60000}"/>
    <cellStyle name="Standard 9 15 4" xfId="26496" xr:uid="{00000000-0005-0000-0000-0000E5A60000}"/>
    <cellStyle name="Standard 9 16" xfId="21378" xr:uid="{00000000-0005-0000-0000-0000E6A60000}"/>
    <cellStyle name="Standard 9 16 2" xfId="21379" xr:uid="{00000000-0005-0000-0000-0000E7A60000}"/>
    <cellStyle name="Standard 9 16 2 2" xfId="37993" xr:uid="{00000000-0005-0000-0000-0000E8A60000}"/>
    <cellStyle name="Standard 9 16 3" xfId="27172" xr:uid="{00000000-0005-0000-0000-0000E9A60000}"/>
    <cellStyle name="Standard 9 17" xfId="21380" xr:uid="{00000000-0005-0000-0000-0000EAA60000}"/>
    <cellStyle name="Standard 9 17 2" xfId="32593" xr:uid="{00000000-0005-0000-0000-0000EBA60000}"/>
    <cellStyle name="Standard 9 18" xfId="21771" xr:uid="{00000000-0005-0000-0000-0000ECA60000}"/>
    <cellStyle name="Standard 9 19" xfId="43382" xr:uid="{00000000-0005-0000-0000-0000EDA60000}"/>
    <cellStyle name="Standard 9 2" xfId="21381" xr:uid="{00000000-0005-0000-0000-0000EEA60000}"/>
    <cellStyle name="Standard 9 2 10" xfId="21382" xr:uid="{00000000-0005-0000-0000-0000EFA60000}"/>
    <cellStyle name="Standard 9 2 10 2" xfId="21383" xr:uid="{00000000-0005-0000-0000-0000F0A60000}"/>
    <cellStyle name="Standard 9 2 10 2 2" xfId="21384" xr:uid="{00000000-0005-0000-0000-0000F1A60000}"/>
    <cellStyle name="Standard 9 2 10 2 2 2" xfId="42090" xr:uid="{00000000-0005-0000-0000-0000F2A60000}"/>
    <cellStyle name="Standard 9 2 10 2 3" xfId="31269" xr:uid="{00000000-0005-0000-0000-0000F3A60000}"/>
    <cellStyle name="Standard 9 2 10 3" xfId="21385" xr:uid="{00000000-0005-0000-0000-0000F4A60000}"/>
    <cellStyle name="Standard 9 2 10 3 2" xfId="36690" xr:uid="{00000000-0005-0000-0000-0000F5A60000}"/>
    <cellStyle name="Standard 9 2 10 4" xfId="25868" xr:uid="{00000000-0005-0000-0000-0000F6A60000}"/>
    <cellStyle name="Standard 9 2 11" xfId="21386" xr:uid="{00000000-0005-0000-0000-0000F7A60000}"/>
    <cellStyle name="Standard 9 2 11 2" xfId="21387" xr:uid="{00000000-0005-0000-0000-0000F8A60000}"/>
    <cellStyle name="Standard 9 2 11 2 2" xfId="21388" xr:uid="{00000000-0005-0000-0000-0000F9A60000}"/>
    <cellStyle name="Standard 9 2 11 2 2 2" xfId="42783" xr:uid="{00000000-0005-0000-0000-0000FAA60000}"/>
    <cellStyle name="Standard 9 2 11 2 3" xfId="31962" xr:uid="{00000000-0005-0000-0000-0000FBA60000}"/>
    <cellStyle name="Standard 9 2 11 3" xfId="21389" xr:uid="{00000000-0005-0000-0000-0000FCA60000}"/>
    <cellStyle name="Standard 9 2 11 3 2" xfId="37382" xr:uid="{00000000-0005-0000-0000-0000FDA60000}"/>
    <cellStyle name="Standard 9 2 11 4" xfId="26561" xr:uid="{00000000-0005-0000-0000-0000FEA60000}"/>
    <cellStyle name="Standard 9 2 12" xfId="21390" xr:uid="{00000000-0005-0000-0000-0000FFA60000}"/>
    <cellStyle name="Standard 9 2 12 2" xfId="21391" xr:uid="{00000000-0005-0000-0000-000000A70000}"/>
    <cellStyle name="Standard 9 2 12 2 2" xfId="38058" xr:uid="{00000000-0005-0000-0000-000001A70000}"/>
    <cellStyle name="Standard 9 2 12 3" xfId="27237" xr:uid="{00000000-0005-0000-0000-000002A70000}"/>
    <cellStyle name="Standard 9 2 13" xfId="21392" xr:uid="{00000000-0005-0000-0000-000003A70000}"/>
    <cellStyle name="Standard 9 2 13 2" xfId="32658" xr:uid="{00000000-0005-0000-0000-000004A70000}"/>
    <cellStyle name="Standard 9 2 14" xfId="21836" xr:uid="{00000000-0005-0000-0000-000005A70000}"/>
    <cellStyle name="Standard 9 2 2" xfId="21393" xr:uid="{00000000-0005-0000-0000-000006A70000}"/>
    <cellStyle name="Standard 9 2 2 10" xfId="21394" xr:uid="{00000000-0005-0000-0000-000007A70000}"/>
    <cellStyle name="Standard 9 2 2 10 2" xfId="21395" xr:uid="{00000000-0005-0000-0000-000008A70000}"/>
    <cellStyle name="Standard 9 2 2 10 2 2" xfId="38190" xr:uid="{00000000-0005-0000-0000-000009A70000}"/>
    <cellStyle name="Standard 9 2 2 10 3" xfId="27369" xr:uid="{00000000-0005-0000-0000-00000AA70000}"/>
    <cellStyle name="Standard 9 2 2 11" xfId="21396" xr:uid="{00000000-0005-0000-0000-00000BA70000}"/>
    <cellStyle name="Standard 9 2 2 11 2" xfId="32790" xr:uid="{00000000-0005-0000-0000-00000CA70000}"/>
    <cellStyle name="Standard 9 2 2 12" xfId="21968" xr:uid="{00000000-0005-0000-0000-00000DA70000}"/>
    <cellStyle name="Standard 9 2 2 2" xfId="21397" xr:uid="{00000000-0005-0000-0000-00000EA70000}"/>
    <cellStyle name="Standard 9 2 2 2 10" xfId="21398" xr:uid="{00000000-0005-0000-0000-00000FA70000}"/>
    <cellStyle name="Standard 9 2 2 2 10 2" xfId="33185" xr:uid="{00000000-0005-0000-0000-000010A70000}"/>
    <cellStyle name="Standard 9 2 2 2 11" xfId="22363" xr:uid="{00000000-0005-0000-0000-000011A70000}"/>
    <cellStyle name="Standard 9 2 2 2 2" xfId="21399" xr:uid="{00000000-0005-0000-0000-000012A70000}"/>
    <cellStyle name="Standard 9 2 2 2 2 2" xfId="21400" xr:uid="{00000000-0005-0000-0000-000013A70000}"/>
    <cellStyle name="Standard 9 2 2 2 2 2 2" xfId="21401" xr:uid="{00000000-0005-0000-0000-000014A70000}"/>
    <cellStyle name="Standard 9 2 2 2 2 2 2 2" xfId="39263" xr:uid="{00000000-0005-0000-0000-000015A70000}"/>
    <cellStyle name="Standard 9 2 2 2 2 2 3" xfId="28442" xr:uid="{00000000-0005-0000-0000-000016A70000}"/>
    <cellStyle name="Standard 9 2 2 2 2 3" xfId="21402" xr:uid="{00000000-0005-0000-0000-000017A70000}"/>
    <cellStyle name="Standard 9 2 2 2 2 3 2" xfId="33863" xr:uid="{00000000-0005-0000-0000-000018A70000}"/>
    <cellStyle name="Standard 9 2 2 2 2 4" xfId="23041" xr:uid="{00000000-0005-0000-0000-000019A70000}"/>
    <cellStyle name="Standard 9 2 2 2 3" xfId="21403" xr:uid="{00000000-0005-0000-0000-00001AA70000}"/>
    <cellStyle name="Standard 9 2 2 2 3 2" xfId="21404" xr:uid="{00000000-0005-0000-0000-00001BA70000}"/>
    <cellStyle name="Standard 9 2 2 2 3 2 2" xfId="21405" xr:uid="{00000000-0005-0000-0000-00001CA70000}"/>
    <cellStyle name="Standard 9 2 2 2 3 2 2 2" xfId="39921" xr:uid="{00000000-0005-0000-0000-00001DA70000}"/>
    <cellStyle name="Standard 9 2 2 2 3 2 3" xfId="29100" xr:uid="{00000000-0005-0000-0000-00001EA70000}"/>
    <cellStyle name="Standard 9 2 2 2 3 3" xfId="21406" xr:uid="{00000000-0005-0000-0000-00001FA70000}"/>
    <cellStyle name="Standard 9 2 2 2 3 3 2" xfId="34521" xr:uid="{00000000-0005-0000-0000-000020A70000}"/>
    <cellStyle name="Standard 9 2 2 2 3 4" xfId="23699" xr:uid="{00000000-0005-0000-0000-000021A70000}"/>
    <cellStyle name="Standard 9 2 2 2 4" xfId="21407" xr:uid="{00000000-0005-0000-0000-000022A70000}"/>
    <cellStyle name="Standard 9 2 2 2 4 2" xfId="21408" xr:uid="{00000000-0005-0000-0000-000023A70000}"/>
    <cellStyle name="Standard 9 2 2 2 4 2 2" xfId="21409" xr:uid="{00000000-0005-0000-0000-000024A70000}"/>
    <cellStyle name="Standard 9 2 2 2 4 2 2 2" xfId="40595" xr:uid="{00000000-0005-0000-0000-000025A70000}"/>
    <cellStyle name="Standard 9 2 2 2 4 2 3" xfId="29774" xr:uid="{00000000-0005-0000-0000-000026A70000}"/>
    <cellStyle name="Standard 9 2 2 2 4 3" xfId="21410" xr:uid="{00000000-0005-0000-0000-000027A70000}"/>
    <cellStyle name="Standard 9 2 2 2 4 3 2" xfId="35195" xr:uid="{00000000-0005-0000-0000-000028A70000}"/>
    <cellStyle name="Standard 9 2 2 2 4 4" xfId="24373" xr:uid="{00000000-0005-0000-0000-000029A70000}"/>
    <cellStyle name="Standard 9 2 2 2 5" xfId="21411" xr:uid="{00000000-0005-0000-0000-00002AA70000}"/>
    <cellStyle name="Standard 9 2 2 2 5 2" xfId="21412" xr:uid="{00000000-0005-0000-0000-00002BA70000}"/>
    <cellStyle name="Standard 9 2 2 2 5 2 2" xfId="21413" xr:uid="{00000000-0005-0000-0000-00002CA70000}"/>
    <cellStyle name="Standard 9 2 2 2 5 2 2 2" xfId="41269" xr:uid="{00000000-0005-0000-0000-00002DA70000}"/>
    <cellStyle name="Standard 9 2 2 2 5 2 3" xfId="30448" xr:uid="{00000000-0005-0000-0000-00002EA70000}"/>
    <cellStyle name="Standard 9 2 2 2 5 3" xfId="21414" xr:uid="{00000000-0005-0000-0000-00002FA70000}"/>
    <cellStyle name="Standard 9 2 2 2 5 3 2" xfId="35869" xr:uid="{00000000-0005-0000-0000-000030A70000}"/>
    <cellStyle name="Standard 9 2 2 2 5 4" xfId="25047" xr:uid="{00000000-0005-0000-0000-000031A70000}"/>
    <cellStyle name="Standard 9 2 2 2 6" xfId="21415" xr:uid="{00000000-0005-0000-0000-000032A70000}"/>
    <cellStyle name="Standard 9 2 2 2 6 2" xfId="21416" xr:uid="{00000000-0005-0000-0000-000033A70000}"/>
    <cellStyle name="Standard 9 2 2 2 6 2 2" xfId="21417" xr:uid="{00000000-0005-0000-0000-000034A70000}"/>
    <cellStyle name="Standard 9 2 2 2 6 2 2 2" xfId="41943" xr:uid="{00000000-0005-0000-0000-000035A70000}"/>
    <cellStyle name="Standard 9 2 2 2 6 2 3" xfId="31122" xr:uid="{00000000-0005-0000-0000-000036A70000}"/>
    <cellStyle name="Standard 9 2 2 2 6 3" xfId="21418" xr:uid="{00000000-0005-0000-0000-000037A70000}"/>
    <cellStyle name="Standard 9 2 2 2 6 3 2" xfId="36543" xr:uid="{00000000-0005-0000-0000-000038A70000}"/>
    <cellStyle name="Standard 9 2 2 2 6 4" xfId="25721" xr:uid="{00000000-0005-0000-0000-000039A70000}"/>
    <cellStyle name="Standard 9 2 2 2 7" xfId="21419" xr:uid="{00000000-0005-0000-0000-00003AA70000}"/>
    <cellStyle name="Standard 9 2 2 2 7 2" xfId="21420" xr:uid="{00000000-0005-0000-0000-00003BA70000}"/>
    <cellStyle name="Standard 9 2 2 2 7 2 2" xfId="21421" xr:uid="{00000000-0005-0000-0000-00003CA70000}"/>
    <cellStyle name="Standard 9 2 2 2 7 2 2 2" xfId="42617" xr:uid="{00000000-0005-0000-0000-00003DA70000}"/>
    <cellStyle name="Standard 9 2 2 2 7 2 3" xfId="31796" xr:uid="{00000000-0005-0000-0000-00003EA70000}"/>
    <cellStyle name="Standard 9 2 2 2 7 3" xfId="21422" xr:uid="{00000000-0005-0000-0000-00003FA70000}"/>
    <cellStyle name="Standard 9 2 2 2 7 3 2" xfId="37217" xr:uid="{00000000-0005-0000-0000-000040A70000}"/>
    <cellStyle name="Standard 9 2 2 2 7 4" xfId="26395" xr:uid="{00000000-0005-0000-0000-000041A70000}"/>
    <cellStyle name="Standard 9 2 2 2 8" xfId="21423" xr:uid="{00000000-0005-0000-0000-000042A70000}"/>
    <cellStyle name="Standard 9 2 2 2 8 2" xfId="21424" xr:uid="{00000000-0005-0000-0000-000043A70000}"/>
    <cellStyle name="Standard 9 2 2 2 8 2 2" xfId="21425" xr:uid="{00000000-0005-0000-0000-000044A70000}"/>
    <cellStyle name="Standard 9 2 2 2 8 2 2 2" xfId="43310" xr:uid="{00000000-0005-0000-0000-000045A70000}"/>
    <cellStyle name="Standard 9 2 2 2 8 2 3" xfId="32489" xr:uid="{00000000-0005-0000-0000-000046A70000}"/>
    <cellStyle name="Standard 9 2 2 2 8 3" xfId="21426" xr:uid="{00000000-0005-0000-0000-000047A70000}"/>
    <cellStyle name="Standard 9 2 2 2 8 3 2" xfId="37909" xr:uid="{00000000-0005-0000-0000-000048A70000}"/>
    <cellStyle name="Standard 9 2 2 2 8 4" xfId="27088" xr:uid="{00000000-0005-0000-0000-000049A70000}"/>
    <cellStyle name="Standard 9 2 2 2 9" xfId="21427" xr:uid="{00000000-0005-0000-0000-00004AA70000}"/>
    <cellStyle name="Standard 9 2 2 2 9 2" xfId="21428" xr:uid="{00000000-0005-0000-0000-00004BA70000}"/>
    <cellStyle name="Standard 9 2 2 2 9 2 2" xfId="38585" xr:uid="{00000000-0005-0000-0000-00004CA70000}"/>
    <cellStyle name="Standard 9 2 2 2 9 3" xfId="27764" xr:uid="{00000000-0005-0000-0000-00004DA70000}"/>
    <cellStyle name="Standard 9 2 2 3" xfId="21429" xr:uid="{00000000-0005-0000-0000-00004EA70000}"/>
    <cellStyle name="Standard 9 2 2 3 2" xfId="21430" xr:uid="{00000000-0005-0000-0000-00004FA70000}"/>
    <cellStyle name="Standard 9 2 2 3 2 2" xfId="21431" xr:uid="{00000000-0005-0000-0000-000050A70000}"/>
    <cellStyle name="Standard 9 2 2 3 2 2 2" xfId="38868" xr:uid="{00000000-0005-0000-0000-000051A70000}"/>
    <cellStyle name="Standard 9 2 2 3 2 3" xfId="28047" xr:uid="{00000000-0005-0000-0000-000052A70000}"/>
    <cellStyle name="Standard 9 2 2 3 3" xfId="21432" xr:uid="{00000000-0005-0000-0000-000053A70000}"/>
    <cellStyle name="Standard 9 2 2 3 3 2" xfId="33468" xr:uid="{00000000-0005-0000-0000-000054A70000}"/>
    <cellStyle name="Standard 9 2 2 3 4" xfId="22646" xr:uid="{00000000-0005-0000-0000-000055A70000}"/>
    <cellStyle name="Standard 9 2 2 4" xfId="21433" xr:uid="{00000000-0005-0000-0000-000056A70000}"/>
    <cellStyle name="Standard 9 2 2 4 2" xfId="21434" xr:uid="{00000000-0005-0000-0000-000057A70000}"/>
    <cellStyle name="Standard 9 2 2 4 2 2" xfId="21435" xr:uid="{00000000-0005-0000-0000-000058A70000}"/>
    <cellStyle name="Standard 9 2 2 4 2 2 2" xfId="39526" xr:uid="{00000000-0005-0000-0000-000059A70000}"/>
    <cellStyle name="Standard 9 2 2 4 2 3" xfId="28705" xr:uid="{00000000-0005-0000-0000-00005AA70000}"/>
    <cellStyle name="Standard 9 2 2 4 3" xfId="21436" xr:uid="{00000000-0005-0000-0000-00005BA70000}"/>
    <cellStyle name="Standard 9 2 2 4 3 2" xfId="34126" xr:uid="{00000000-0005-0000-0000-00005CA70000}"/>
    <cellStyle name="Standard 9 2 2 4 4" xfId="23304" xr:uid="{00000000-0005-0000-0000-00005DA70000}"/>
    <cellStyle name="Standard 9 2 2 5" xfId="21437" xr:uid="{00000000-0005-0000-0000-00005EA70000}"/>
    <cellStyle name="Standard 9 2 2 5 2" xfId="21438" xr:uid="{00000000-0005-0000-0000-00005FA70000}"/>
    <cellStyle name="Standard 9 2 2 5 2 2" xfId="21439" xr:uid="{00000000-0005-0000-0000-000060A70000}"/>
    <cellStyle name="Standard 9 2 2 5 2 2 2" xfId="40200" xr:uid="{00000000-0005-0000-0000-000061A70000}"/>
    <cellStyle name="Standard 9 2 2 5 2 3" xfId="29379" xr:uid="{00000000-0005-0000-0000-000062A70000}"/>
    <cellStyle name="Standard 9 2 2 5 3" xfId="21440" xr:uid="{00000000-0005-0000-0000-000063A70000}"/>
    <cellStyle name="Standard 9 2 2 5 3 2" xfId="34800" xr:uid="{00000000-0005-0000-0000-000064A70000}"/>
    <cellStyle name="Standard 9 2 2 5 4" xfId="23978" xr:uid="{00000000-0005-0000-0000-000065A70000}"/>
    <cellStyle name="Standard 9 2 2 6" xfId="21441" xr:uid="{00000000-0005-0000-0000-000066A70000}"/>
    <cellStyle name="Standard 9 2 2 6 2" xfId="21442" xr:uid="{00000000-0005-0000-0000-000067A70000}"/>
    <cellStyle name="Standard 9 2 2 6 2 2" xfId="21443" xr:uid="{00000000-0005-0000-0000-000068A70000}"/>
    <cellStyle name="Standard 9 2 2 6 2 2 2" xfId="40874" xr:uid="{00000000-0005-0000-0000-000069A70000}"/>
    <cellStyle name="Standard 9 2 2 6 2 3" xfId="30053" xr:uid="{00000000-0005-0000-0000-00006AA70000}"/>
    <cellStyle name="Standard 9 2 2 6 3" xfId="21444" xr:uid="{00000000-0005-0000-0000-00006BA70000}"/>
    <cellStyle name="Standard 9 2 2 6 3 2" xfId="35474" xr:uid="{00000000-0005-0000-0000-00006CA70000}"/>
    <cellStyle name="Standard 9 2 2 6 4" xfId="24652" xr:uid="{00000000-0005-0000-0000-00006DA70000}"/>
    <cellStyle name="Standard 9 2 2 7" xfId="21445" xr:uid="{00000000-0005-0000-0000-00006EA70000}"/>
    <cellStyle name="Standard 9 2 2 7 2" xfId="21446" xr:uid="{00000000-0005-0000-0000-00006FA70000}"/>
    <cellStyle name="Standard 9 2 2 7 2 2" xfId="21447" xr:uid="{00000000-0005-0000-0000-000070A70000}"/>
    <cellStyle name="Standard 9 2 2 7 2 2 2" xfId="41548" xr:uid="{00000000-0005-0000-0000-000071A70000}"/>
    <cellStyle name="Standard 9 2 2 7 2 3" xfId="30727" xr:uid="{00000000-0005-0000-0000-000072A70000}"/>
    <cellStyle name="Standard 9 2 2 7 3" xfId="21448" xr:uid="{00000000-0005-0000-0000-000073A70000}"/>
    <cellStyle name="Standard 9 2 2 7 3 2" xfId="36148" xr:uid="{00000000-0005-0000-0000-000074A70000}"/>
    <cellStyle name="Standard 9 2 2 7 4" xfId="25326" xr:uid="{00000000-0005-0000-0000-000075A70000}"/>
    <cellStyle name="Standard 9 2 2 8" xfId="21449" xr:uid="{00000000-0005-0000-0000-000076A70000}"/>
    <cellStyle name="Standard 9 2 2 8 2" xfId="21450" xr:uid="{00000000-0005-0000-0000-000077A70000}"/>
    <cellStyle name="Standard 9 2 2 8 2 2" xfId="21451" xr:uid="{00000000-0005-0000-0000-000078A70000}"/>
    <cellStyle name="Standard 9 2 2 8 2 2 2" xfId="42222" xr:uid="{00000000-0005-0000-0000-000079A70000}"/>
    <cellStyle name="Standard 9 2 2 8 2 3" xfId="31401" xr:uid="{00000000-0005-0000-0000-00007AA70000}"/>
    <cellStyle name="Standard 9 2 2 8 3" xfId="21452" xr:uid="{00000000-0005-0000-0000-00007BA70000}"/>
    <cellStyle name="Standard 9 2 2 8 3 2" xfId="36822" xr:uid="{00000000-0005-0000-0000-00007CA70000}"/>
    <cellStyle name="Standard 9 2 2 8 4" xfId="26000" xr:uid="{00000000-0005-0000-0000-00007DA70000}"/>
    <cellStyle name="Standard 9 2 2 9" xfId="21453" xr:uid="{00000000-0005-0000-0000-00007EA70000}"/>
    <cellStyle name="Standard 9 2 2 9 2" xfId="21454" xr:uid="{00000000-0005-0000-0000-00007FA70000}"/>
    <cellStyle name="Standard 9 2 2 9 2 2" xfId="21455" xr:uid="{00000000-0005-0000-0000-000080A70000}"/>
    <cellStyle name="Standard 9 2 2 9 2 2 2" xfId="42915" xr:uid="{00000000-0005-0000-0000-000081A70000}"/>
    <cellStyle name="Standard 9 2 2 9 2 3" xfId="32094" xr:uid="{00000000-0005-0000-0000-000082A70000}"/>
    <cellStyle name="Standard 9 2 2 9 3" xfId="21456" xr:uid="{00000000-0005-0000-0000-000083A70000}"/>
    <cellStyle name="Standard 9 2 2 9 3 2" xfId="37514" xr:uid="{00000000-0005-0000-0000-000084A70000}"/>
    <cellStyle name="Standard 9 2 2 9 4" xfId="26693" xr:uid="{00000000-0005-0000-0000-000085A70000}"/>
    <cellStyle name="Standard 9 2 3" xfId="21457" xr:uid="{00000000-0005-0000-0000-000086A70000}"/>
    <cellStyle name="Standard 9 2 3 10" xfId="21458" xr:uid="{00000000-0005-0000-0000-000087A70000}"/>
    <cellStyle name="Standard 9 2 3 10 2" xfId="32922" xr:uid="{00000000-0005-0000-0000-000088A70000}"/>
    <cellStyle name="Standard 9 2 3 11" xfId="22100" xr:uid="{00000000-0005-0000-0000-000089A70000}"/>
    <cellStyle name="Standard 9 2 3 2" xfId="21459" xr:uid="{00000000-0005-0000-0000-00008AA70000}"/>
    <cellStyle name="Standard 9 2 3 2 2" xfId="21460" xr:uid="{00000000-0005-0000-0000-00008BA70000}"/>
    <cellStyle name="Standard 9 2 3 2 2 2" xfId="21461" xr:uid="{00000000-0005-0000-0000-00008CA70000}"/>
    <cellStyle name="Standard 9 2 3 2 2 2 2" xfId="39000" xr:uid="{00000000-0005-0000-0000-00008DA70000}"/>
    <cellStyle name="Standard 9 2 3 2 2 3" xfId="28179" xr:uid="{00000000-0005-0000-0000-00008EA70000}"/>
    <cellStyle name="Standard 9 2 3 2 3" xfId="21462" xr:uid="{00000000-0005-0000-0000-00008FA70000}"/>
    <cellStyle name="Standard 9 2 3 2 3 2" xfId="33600" xr:uid="{00000000-0005-0000-0000-000090A70000}"/>
    <cellStyle name="Standard 9 2 3 2 4" xfId="22778" xr:uid="{00000000-0005-0000-0000-000091A70000}"/>
    <cellStyle name="Standard 9 2 3 3" xfId="21463" xr:uid="{00000000-0005-0000-0000-000092A70000}"/>
    <cellStyle name="Standard 9 2 3 3 2" xfId="21464" xr:uid="{00000000-0005-0000-0000-000093A70000}"/>
    <cellStyle name="Standard 9 2 3 3 2 2" xfId="21465" xr:uid="{00000000-0005-0000-0000-000094A70000}"/>
    <cellStyle name="Standard 9 2 3 3 2 2 2" xfId="39658" xr:uid="{00000000-0005-0000-0000-000095A70000}"/>
    <cellStyle name="Standard 9 2 3 3 2 3" xfId="28837" xr:uid="{00000000-0005-0000-0000-000096A70000}"/>
    <cellStyle name="Standard 9 2 3 3 3" xfId="21466" xr:uid="{00000000-0005-0000-0000-000097A70000}"/>
    <cellStyle name="Standard 9 2 3 3 3 2" xfId="34258" xr:uid="{00000000-0005-0000-0000-000098A70000}"/>
    <cellStyle name="Standard 9 2 3 3 4" xfId="23436" xr:uid="{00000000-0005-0000-0000-000099A70000}"/>
    <cellStyle name="Standard 9 2 3 4" xfId="21467" xr:uid="{00000000-0005-0000-0000-00009AA70000}"/>
    <cellStyle name="Standard 9 2 3 4 2" xfId="21468" xr:uid="{00000000-0005-0000-0000-00009BA70000}"/>
    <cellStyle name="Standard 9 2 3 4 2 2" xfId="21469" xr:uid="{00000000-0005-0000-0000-00009CA70000}"/>
    <cellStyle name="Standard 9 2 3 4 2 2 2" xfId="40332" xr:uid="{00000000-0005-0000-0000-00009DA70000}"/>
    <cellStyle name="Standard 9 2 3 4 2 3" xfId="29511" xr:uid="{00000000-0005-0000-0000-00009EA70000}"/>
    <cellStyle name="Standard 9 2 3 4 3" xfId="21470" xr:uid="{00000000-0005-0000-0000-00009FA70000}"/>
    <cellStyle name="Standard 9 2 3 4 3 2" xfId="34932" xr:uid="{00000000-0005-0000-0000-0000A0A70000}"/>
    <cellStyle name="Standard 9 2 3 4 4" xfId="24110" xr:uid="{00000000-0005-0000-0000-0000A1A70000}"/>
    <cellStyle name="Standard 9 2 3 5" xfId="21471" xr:uid="{00000000-0005-0000-0000-0000A2A70000}"/>
    <cellStyle name="Standard 9 2 3 5 2" xfId="21472" xr:uid="{00000000-0005-0000-0000-0000A3A70000}"/>
    <cellStyle name="Standard 9 2 3 5 2 2" xfId="21473" xr:uid="{00000000-0005-0000-0000-0000A4A70000}"/>
    <cellStyle name="Standard 9 2 3 5 2 2 2" xfId="41006" xr:uid="{00000000-0005-0000-0000-0000A5A70000}"/>
    <cellStyle name="Standard 9 2 3 5 2 3" xfId="30185" xr:uid="{00000000-0005-0000-0000-0000A6A70000}"/>
    <cellStyle name="Standard 9 2 3 5 3" xfId="21474" xr:uid="{00000000-0005-0000-0000-0000A7A70000}"/>
    <cellStyle name="Standard 9 2 3 5 3 2" xfId="35606" xr:uid="{00000000-0005-0000-0000-0000A8A70000}"/>
    <cellStyle name="Standard 9 2 3 5 4" xfId="24784" xr:uid="{00000000-0005-0000-0000-0000A9A70000}"/>
    <cellStyle name="Standard 9 2 3 6" xfId="21475" xr:uid="{00000000-0005-0000-0000-0000AAA70000}"/>
    <cellStyle name="Standard 9 2 3 6 2" xfId="21476" xr:uid="{00000000-0005-0000-0000-0000ABA70000}"/>
    <cellStyle name="Standard 9 2 3 6 2 2" xfId="21477" xr:uid="{00000000-0005-0000-0000-0000ACA70000}"/>
    <cellStyle name="Standard 9 2 3 6 2 2 2" xfId="41680" xr:uid="{00000000-0005-0000-0000-0000ADA70000}"/>
    <cellStyle name="Standard 9 2 3 6 2 3" xfId="30859" xr:uid="{00000000-0005-0000-0000-0000AEA70000}"/>
    <cellStyle name="Standard 9 2 3 6 3" xfId="21478" xr:uid="{00000000-0005-0000-0000-0000AFA70000}"/>
    <cellStyle name="Standard 9 2 3 6 3 2" xfId="36280" xr:uid="{00000000-0005-0000-0000-0000B0A70000}"/>
    <cellStyle name="Standard 9 2 3 6 4" xfId="25458" xr:uid="{00000000-0005-0000-0000-0000B1A70000}"/>
    <cellStyle name="Standard 9 2 3 7" xfId="21479" xr:uid="{00000000-0005-0000-0000-0000B2A70000}"/>
    <cellStyle name="Standard 9 2 3 7 2" xfId="21480" xr:uid="{00000000-0005-0000-0000-0000B3A70000}"/>
    <cellStyle name="Standard 9 2 3 7 2 2" xfId="21481" xr:uid="{00000000-0005-0000-0000-0000B4A70000}"/>
    <cellStyle name="Standard 9 2 3 7 2 2 2" xfId="42354" xr:uid="{00000000-0005-0000-0000-0000B5A70000}"/>
    <cellStyle name="Standard 9 2 3 7 2 3" xfId="31533" xr:uid="{00000000-0005-0000-0000-0000B6A70000}"/>
    <cellStyle name="Standard 9 2 3 7 3" xfId="21482" xr:uid="{00000000-0005-0000-0000-0000B7A70000}"/>
    <cellStyle name="Standard 9 2 3 7 3 2" xfId="36954" xr:uid="{00000000-0005-0000-0000-0000B8A70000}"/>
    <cellStyle name="Standard 9 2 3 7 4" xfId="26132" xr:uid="{00000000-0005-0000-0000-0000B9A70000}"/>
    <cellStyle name="Standard 9 2 3 8" xfId="21483" xr:uid="{00000000-0005-0000-0000-0000BAA70000}"/>
    <cellStyle name="Standard 9 2 3 8 2" xfId="21484" xr:uid="{00000000-0005-0000-0000-0000BBA70000}"/>
    <cellStyle name="Standard 9 2 3 8 2 2" xfId="21485" xr:uid="{00000000-0005-0000-0000-0000BCA70000}"/>
    <cellStyle name="Standard 9 2 3 8 2 2 2" xfId="43047" xr:uid="{00000000-0005-0000-0000-0000BDA70000}"/>
    <cellStyle name="Standard 9 2 3 8 2 3" xfId="32226" xr:uid="{00000000-0005-0000-0000-0000BEA70000}"/>
    <cellStyle name="Standard 9 2 3 8 3" xfId="21486" xr:uid="{00000000-0005-0000-0000-0000BFA70000}"/>
    <cellStyle name="Standard 9 2 3 8 3 2" xfId="37646" xr:uid="{00000000-0005-0000-0000-0000C0A70000}"/>
    <cellStyle name="Standard 9 2 3 8 4" xfId="26825" xr:uid="{00000000-0005-0000-0000-0000C1A70000}"/>
    <cellStyle name="Standard 9 2 3 9" xfId="21487" xr:uid="{00000000-0005-0000-0000-0000C2A70000}"/>
    <cellStyle name="Standard 9 2 3 9 2" xfId="21488" xr:uid="{00000000-0005-0000-0000-0000C3A70000}"/>
    <cellStyle name="Standard 9 2 3 9 2 2" xfId="38322" xr:uid="{00000000-0005-0000-0000-0000C4A70000}"/>
    <cellStyle name="Standard 9 2 3 9 3" xfId="27501" xr:uid="{00000000-0005-0000-0000-0000C5A70000}"/>
    <cellStyle name="Standard 9 2 4" xfId="21489" xr:uid="{00000000-0005-0000-0000-0000C6A70000}"/>
    <cellStyle name="Standard 9 2 4 10" xfId="21490" xr:uid="{00000000-0005-0000-0000-0000C7A70000}"/>
    <cellStyle name="Standard 9 2 4 10 2" xfId="33053" xr:uid="{00000000-0005-0000-0000-0000C8A70000}"/>
    <cellStyle name="Standard 9 2 4 11" xfId="22231" xr:uid="{00000000-0005-0000-0000-0000C9A70000}"/>
    <cellStyle name="Standard 9 2 4 2" xfId="21491" xr:uid="{00000000-0005-0000-0000-0000CAA70000}"/>
    <cellStyle name="Standard 9 2 4 2 2" xfId="21492" xr:uid="{00000000-0005-0000-0000-0000CBA70000}"/>
    <cellStyle name="Standard 9 2 4 2 2 2" xfId="21493" xr:uid="{00000000-0005-0000-0000-0000CCA70000}"/>
    <cellStyle name="Standard 9 2 4 2 2 2 2" xfId="39131" xr:uid="{00000000-0005-0000-0000-0000CDA70000}"/>
    <cellStyle name="Standard 9 2 4 2 2 3" xfId="28310" xr:uid="{00000000-0005-0000-0000-0000CEA70000}"/>
    <cellStyle name="Standard 9 2 4 2 3" xfId="21494" xr:uid="{00000000-0005-0000-0000-0000CFA70000}"/>
    <cellStyle name="Standard 9 2 4 2 3 2" xfId="33731" xr:uid="{00000000-0005-0000-0000-0000D0A70000}"/>
    <cellStyle name="Standard 9 2 4 2 4" xfId="22909" xr:uid="{00000000-0005-0000-0000-0000D1A70000}"/>
    <cellStyle name="Standard 9 2 4 3" xfId="21495" xr:uid="{00000000-0005-0000-0000-0000D2A70000}"/>
    <cellStyle name="Standard 9 2 4 3 2" xfId="21496" xr:uid="{00000000-0005-0000-0000-0000D3A70000}"/>
    <cellStyle name="Standard 9 2 4 3 2 2" xfId="21497" xr:uid="{00000000-0005-0000-0000-0000D4A70000}"/>
    <cellStyle name="Standard 9 2 4 3 2 2 2" xfId="39789" xr:uid="{00000000-0005-0000-0000-0000D5A70000}"/>
    <cellStyle name="Standard 9 2 4 3 2 3" xfId="28968" xr:uid="{00000000-0005-0000-0000-0000D6A70000}"/>
    <cellStyle name="Standard 9 2 4 3 3" xfId="21498" xr:uid="{00000000-0005-0000-0000-0000D7A70000}"/>
    <cellStyle name="Standard 9 2 4 3 3 2" xfId="34389" xr:uid="{00000000-0005-0000-0000-0000D8A70000}"/>
    <cellStyle name="Standard 9 2 4 3 4" xfId="23567" xr:uid="{00000000-0005-0000-0000-0000D9A70000}"/>
    <cellStyle name="Standard 9 2 4 4" xfId="21499" xr:uid="{00000000-0005-0000-0000-0000DAA70000}"/>
    <cellStyle name="Standard 9 2 4 4 2" xfId="21500" xr:uid="{00000000-0005-0000-0000-0000DBA70000}"/>
    <cellStyle name="Standard 9 2 4 4 2 2" xfId="21501" xr:uid="{00000000-0005-0000-0000-0000DCA70000}"/>
    <cellStyle name="Standard 9 2 4 4 2 2 2" xfId="40463" xr:uid="{00000000-0005-0000-0000-0000DDA70000}"/>
    <cellStyle name="Standard 9 2 4 4 2 3" xfId="29642" xr:uid="{00000000-0005-0000-0000-0000DEA70000}"/>
    <cellStyle name="Standard 9 2 4 4 3" xfId="21502" xr:uid="{00000000-0005-0000-0000-0000DFA70000}"/>
    <cellStyle name="Standard 9 2 4 4 3 2" xfId="35063" xr:uid="{00000000-0005-0000-0000-0000E0A70000}"/>
    <cellStyle name="Standard 9 2 4 4 4" xfId="24241" xr:uid="{00000000-0005-0000-0000-0000E1A70000}"/>
    <cellStyle name="Standard 9 2 4 5" xfId="21503" xr:uid="{00000000-0005-0000-0000-0000E2A70000}"/>
    <cellStyle name="Standard 9 2 4 5 2" xfId="21504" xr:uid="{00000000-0005-0000-0000-0000E3A70000}"/>
    <cellStyle name="Standard 9 2 4 5 2 2" xfId="21505" xr:uid="{00000000-0005-0000-0000-0000E4A70000}"/>
    <cellStyle name="Standard 9 2 4 5 2 2 2" xfId="41137" xr:uid="{00000000-0005-0000-0000-0000E5A70000}"/>
    <cellStyle name="Standard 9 2 4 5 2 3" xfId="30316" xr:uid="{00000000-0005-0000-0000-0000E6A70000}"/>
    <cellStyle name="Standard 9 2 4 5 3" xfId="21506" xr:uid="{00000000-0005-0000-0000-0000E7A70000}"/>
    <cellStyle name="Standard 9 2 4 5 3 2" xfId="35737" xr:uid="{00000000-0005-0000-0000-0000E8A70000}"/>
    <cellStyle name="Standard 9 2 4 5 4" xfId="24915" xr:uid="{00000000-0005-0000-0000-0000E9A70000}"/>
    <cellStyle name="Standard 9 2 4 6" xfId="21507" xr:uid="{00000000-0005-0000-0000-0000EAA70000}"/>
    <cellStyle name="Standard 9 2 4 6 2" xfId="21508" xr:uid="{00000000-0005-0000-0000-0000EBA70000}"/>
    <cellStyle name="Standard 9 2 4 6 2 2" xfId="21509" xr:uid="{00000000-0005-0000-0000-0000ECA70000}"/>
    <cellStyle name="Standard 9 2 4 6 2 2 2" xfId="41811" xr:uid="{00000000-0005-0000-0000-0000EDA70000}"/>
    <cellStyle name="Standard 9 2 4 6 2 3" xfId="30990" xr:uid="{00000000-0005-0000-0000-0000EEA70000}"/>
    <cellStyle name="Standard 9 2 4 6 3" xfId="21510" xr:uid="{00000000-0005-0000-0000-0000EFA70000}"/>
    <cellStyle name="Standard 9 2 4 6 3 2" xfId="36411" xr:uid="{00000000-0005-0000-0000-0000F0A70000}"/>
    <cellStyle name="Standard 9 2 4 6 4" xfId="25589" xr:uid="{00000000-0005-0000-0000-0000F1A70000}"/>
    <cellStyle name="Standard 9 2 4 7" xfId="21511" xr:uid="{00000000-0005-0000-0000-0000F2A70000}"/>
    <cellStyle name="Standard 9 2 4 7 2" xfId="21512" xr:uid="{00000000-0005-0000-0000-0000F3A70000}"/>
    <cellStyle name="Standard 9 2 4 7 2 2" xfId="21513" xr:uid="{00000000-0005-0000-0000-0000F4A70000}"/>
    <cellStyle name="Standard 9 2 4 7 2 2 2" xfId="42485" xr:uid="{00000000-0005-0000-0000-0000F5A70000}"/>
    <cellStyle name="Standard 9 2 4 7 2 3" xfId="31664" xr:uid="{00000000-0005-0000-0000-0000F6A70000}"/>
    <cellStyle name="Standard 9 2 4 7 3" xfId="21514" xr:uid="{00000000-0005-0000-0000-0000F7A70000}"/>
    <cellStyle name="Standard 9 2 4 7 3 2" xfId="37085" xr:uid="{00000000-0005-0000-0000-0000F8A70000}"/>
    <cellStyle name="Standard 9 2 4 7 4" xfId="26263" xr:uid="{00000000-0005-0000-0000-0000F9A70000}"/>
    <cellStyle name="Standard 9 2 4 8" xfId="21515" xr:uid="{00000000-0005-0000-0000-0000FAA70000}"/>
    <cellStyle name="Standard 9 2 4 8 2" xfId="21516" xr:uid="{00000000-0005-0000-0000-0000FBA70000}"/>
    <cellStyle name="Standard 9 2 4 8 2 2" xfId="21517" xr:uid="{00000000-0005-0000-0000-0000FCA70000}"/>
    <cellStyle name="Standard 9 2 4 8 2 2 2" xfId="43178" xr:uid="{00000000-0005-0000-0000-0000FDA70000}"/>
    <cellStyle name="Standard 9 2 4 8 2 3" xfId="32357" xr:uid="{00000000-0005-0000-0000-0000FEA70000}"/>
    <cellStyle name="Standard 9 2 4 8 3" xfId="21518" xr:uid="{00000000-0005-0000-0000-0000FFA70000}"/>
    <cellStyle name="Standard 9 2 4 8 3 2" xfId="37777" xr:uid="{00000000-0005-0000-0000-000000A80000}"/>
    <cellStyle name="Standard 9 2 4 8 4" xfId="26956" xr:uid="{00000000-0005-0000-0000-000001A80000}"/>
    <cellStyle name="Standard 9 2 4 9" xfId="21519" xr:uid="{00000000-0005-0000-0000-000002A80000}"/>
    <cellStyle name="Standard 9 2 4 9 2" xfId="21520" xr:uid="{00000000-0005-0000-0000-000003A80000}"/>
    <cellStyle name="Standard 9 2 4 9 2 2" xfId="38453" xr:uid="{00000000-0005-0000-0000-000004A80000}"/>
    <cellStyle name="Standard 9 2 4 9 3" xfId="27632" xr:uid="{00000000-0005-0000-0000-000005A80000}"/>
    <cellStyle name="Standard 9 2 5" xfId="21521" xr:uid="{00000000-0005-0000-0000-000006A80000}"/>
    <cellStyle name="Standard 9 2 5 2" xfId="21522" xr:uid="{00000000-0005-0000-0000-000007A80000}"/>
    <cellStyle name="Standard 9 2 5 2 2" xfId="21523" xr:uid="{00000000-0005-0000-0000-000008A80000}"/>
    <cellStyle name="Standard 9 2 5 2 2 2" xfId="38736" xr:uid="{00000000-0005-0000-0000-000009A80000}"/>
    <cellStyle name="Standard 9 2 5 2 3" xfId="27915" xr:uid="{00000000-0005-0000-0000-00000AA80000}"/>
    <cellStyle name="Standard 9 2 5 3" xfId="21524" xr:uid="{00000000-0005-0000-0000-00000BA80000}"/>
    <cellStyle name="Standard 9 2 5 3 2" xfId="33336" xr:uid="{00000000-0005-0000-0000-00000CA80000}"/>
    <cellStyle name="Standard 9 2 5 4" xfId="22514" xr:uid="{00000000-0005-0000-0000-00000DA80000}"/>
    <cellStyle name="Standard 9 2 6" xfId="21525" xr:uid="{00000000-0005-0000-0000-00000EA80000}"/>
    <cellStyle name="Standard 9 2 6 2" xfId="21526" xr:uid="{00000000-0005-0000-0000-00000FA80000}"/>
    <cellStyle name="Standard 9 2 6 2 2" xfId="21527" xr:uid="{00000000-0005-0000-0000-000010A80000}"/>
    <cellStyle name="Standard 9 2 6 2 2 2" xfId="39394" xr:uid="{00000000-0005-0000-0000-000011A80000}"/>
    <cellStyle name="Standard 9 2 6 2 3" xfId="28573" xr:uid="{00000000-0005-0000-0000-000012A80000}"/>
    <cellStyle name="Standard 9 2 6 3" xfId="21528" xr:uid="{00000000-0005-0000-0000-000013A80000}"/>
    <cellStyle name="Standard 9 2 6 3 2" xfId="33994" xr:uid="{00000000-0005-0000-0000-000014A80000}"/>
    <cellStyle name="Standard 9 2 6 4" xfId="23172" xr:uid="{00000000-0005-0000-0000-000015A80000}"/>
    <cellStyle name="Standard 9 2 7" xfId="21529" xr:uid="{00000000-0005-0000-0000-000016A80000}"/>
    <cellStyle name="Standard 9 2 7 2" xfId="21530" xr:uid="{00000000-0005-0000-0000-000017A80000}"/>
    <cellStyle name="Standard 9 2 7 2 2" xfId="21531" xr:uid="{00000000-0005-0000-0000-000018A80000}"/>
    <cellStyle name="Standard 9 2 7 2 2 2" xfId="40068" xr:uid="{00000000-0005-0000-0000-000019A80000}"/>
    <cellStyle name="Standard 9 2 7 2 3" xfId="29247" xr:uid="{00000000-0005-0000-0000-00001AA80000}"/>
    <cellStyle name="Standard 9 2 7 3" xfId="21532" xr:uid="{00000000-0005-0000-0000-00001BA80000}"/>
    <cellStyle name="Standard 9 2 7 3 2" xfId="34668" xr:uid="{00000000-0005-0000-0000-00001CA80000}"/>
    <cellStyle name="Standard 9 2 7 4" xfId="23846" xr:uid="{00000000-0005-0000-0000-00001DA80000}"/>
    <cellStyle name="Standard 9 2 8" xfId="21533" xr:uid="{00000000-0005-0000-0000-00001EA80000}"/>
    <cellStyle name="Standard 9 2 8 2" xfId="21534" xr:uid="{00000000-0005-0000-0000-00001FA80000}"/>
    <cellStyle name="Standard 9 2 8 2 2" xfId="21535" xr:uid="{00000000-0005-0000-0000-000020A80000}"/>
    <cellStyle name="Standard 9 2 8 2 2 2" xfId="40742" xr:uid="{00000000-0005-0000-0000-000021A80000}"/>
    <cellStyle name="Standard 9 2 8 2 3" xfId="29921" xr:uid="{00000000-0005-0000-0000-000022A80000}"/>
    <cellStyle name="Standard 9 2 8 3" xfId="21536" xr:uid="{00000000-0005-0000-0000-000023A80000}"/>
    <cellStyle name="Standard 9 2 8 3 2" xfId="35342" xr:uid="{00000000-0005-0000-0000-000024A80000}"/>
    <cellStyle name="Standard 9 2 8 4" xfId="24520" xr:uid="{00000000-0005-0000-0000-000025A80000}"/>
    <cellStyle name="Standard 9 2 9" xfId="21537" xr:uid="{00000000-0005-0000-0000-000026A80000}"/>
    <cellStyle name="Standard 9 2 9 2" xfId="21538" xr:uid="{00000000-0005-0000-0000-000027A80000}"/>
    <cellStyle name="Standard 9 2 9 2 2" xfId="21539" xr:uid="{00000000-0005-0000-0000-000028A80000}"/>
    <cellStyle name="Standard 9 2 9 2 2 2" xfId="41416" xr:uid="{00000000-0005-0000-0000-000029A80000}"/>
    <cellStyle name="Standard 9 2 9 2 3" xfId="30595" xr:uid="{00000000-0005-0000-0000-00002AA80000}"/>
    <cellStyle name="Standard 9 2 9 3" xfId="21540" xr:uid="{00000000-0005-0000-0000-00002BA80000}"/>
    <cellStyle name="Standard 9 2 9 3 2" xfId="36016" xr:uid="{00000000-0005-0000-0000-00002CA80000}"/>
    <cellStyle name="Standard 9 2 9 4" xfId="25194" xr:uid="{00000000-0005-0000-0000-00002DA80000}"/>
    <cellStyle name="Standard 9 3" xfId="21541" xr:uid="{00000000-0005-0000-0000-00002EA80000}"/>
    <cellStyle name="Standard 9 3 10" xfId="21542" xr:uid="{00000000-0005-0000-0000-00002FA80000}"/>
    <cellStyle name="Standard 9 3 10 2" xfId="21543" xr:uid="{00000000-0005-0000-0000-000030A80000}"/>
    <cellStyle name="Standard 9 3 10 2 2" xfId="38125" xr:uid="{00000000-0005-0000-0000-000031A80000}"/>
    <cellStyle name="Standard 9 3 10 3" xfId="27304" xr:uid="{00000000-0005-0000-0000-000032A80000}"/>
    <cellStyle name="Standard 9 3 11" xfId="21544" xr:uid="{00000000-0005-0000-0000-000033A80000}"/>
    <cellStyle name="Standard 9 3 11 2" xfId="32725" xr:uid="{00000000-0005-0000-0000-000034A80000}"/>
    <cellStyle name="Standard 9 3 12" xfId="21903" xr:uid="{00000000-0005-0000-0000-000035A80000}"/>
    <cellStyle name="Standard 9 3 2" xfId="21545" xr:uid="{00000000-0005-0000-0000-000036A80000}"/>
    <cellStyle name="Standard 9 3 2 10" xfId="21546" xr:uid="{00000000-0005-0000-0000-000037A80000}"/>
    <cellStyle name="Standard 9 3 2 10 2" xfId="33120" xr:uid="{00000000-0005-0000-0000-000038A80000}"/>
    <cellStyle name="Standard 9 3 2 11" xfId="22298" xr:uid="{00000000-0005-0000-0000-000039A80000}"/>
    <cellStyle name="Standard 9 3 2 2" xfId="21547" xr:uid="{00000000-0005-0000-0000-00003AA80000}"/>
    <cellStyle name="Standard 9 3 2 2 2" xfId="21548" xr:uid="{00000000-0005-0000-0000-00003BA80000}"/>
    <cellStyle name="Standard 9 3 2 2 2 2" xfId="21549" xr:uid="{00000000-0005-0000-0000-00003CA80000}"/>
    <cellStyle name="Standard 9 3 2 2 2 2 2" xfId="39198" xr:uid="{00000000-0005-0000-0000-00003DA80000}"/>
    <cellStyle name="Standard 9 3 2 2 2 3" xfId="28377" xr:uid="{00000000-0005-0000-0000-00003EA80000}"/>
    <cellStyle name="Standard 9 3 2 2 3" xfId="21550" xr:uid="{00000000-0005-0000-0000-00003FA80000}"/>
    <cellStyle name="Standard 9 3 2 2 3 2" xfId="33798" xr:uid="{00000000-0005-0000-0000-000040A80000}"/>
    <cellStyle name="Standard 9 3 2 2 4" xfId="22976" xr:uid="{00000000-0005-0000-0000-000041A80000}"/>
    <cellStyle name="Standard 9 3 2 3" xfId="21551" xr:uid="{00000000-0005-0000-0000-000042A80000}"/>
    <cellStyle name="Standard 9 3 2 3 2" xfId="21552" xr:uid="{00000000-0005-0000-0000-000043A80000}"/>
    <cellStyle name="Standard 9 3 2 3 2 2" xfId="21553" xr:uid="{00000000-0005-0000-0000-000044A80000}"/>
    <cellStyle name="Standard 9 3 2 3 2 2 2" xfId="39856" xr:uid="{00000000-0005-0000-0000-000045A80000}"/>
    <cellStyle name="Standard 9 3 2 3 2 3" xfId="29035" xr:uid="{00000000-0005-0000-0000-000046A80000}"/>
    <cellStyle name="Standard 9 3 2 3 3" xfId="21554" xr:uid="{00000000-0005-0000-0000-000047A80000}"/>
    <cellStyle name="Standard 9 3 2 3 3 2" xfId="34456" xr:uid="{00000000-0005-0000-0000-000048A80000}"/>
    <cellStyle name="Standard 9 3 2 3 4" xfId="23634" xr:uid="{00000000-0005-0000-0000-000049A80000}"/>
    <cellStyle name="Standard 9 3 2 4" xfId="21555" xr:uid="{00000000-0005-0000-0000-00004AA80000}"/>
    <cellStyle name="Standard 9 3 2 4 2" xfId="21556" xr:uid="{00000000-0005-0000-0000-00004BA80000}"/>
    <cellStyle name="Standard 9 3 2 4 2 2" xfId="21557" xr:uid="{00000000-0005-0000-0000-00004CA80000}"/>
    <cellStyle name="Standard 9 3 2 4 2 2 2" xfId="40530" xr:uid="{00000000-0005-0000-0000-00004DA80000}"/>
    <cellStyle name="Standard 9 3 2 4 2 3" xfId="29709" xr:uid="{00000000-0005-0000-0000-00004EA80000}"/>
    <cellStyle name="Standard 9 3 2 4 3" xfId="21558" xr:uid="{00000000-0005-0000-0000-00004FA80000}"/>
    <cellStyle name="Standard 9 3 2 4 3 2" xfId="35130" xr:uid="{00000000-0005-0000-0000-000050A80000}"/>
    <cellStyle name="Standard 9 3 2 4 4" xfId="24308" xr:uid="{00000000-0005-0000-0000-000051A80000}"/>
    <cellStyle name="Standard 9 3 2 5" xfId="21559" xr:uid="{00000000-0005-0000-0000-000052A80000}"/>
    <cellStyle name="Standard 9 3 2 5 2" xfId="21560" xr:uid="{00000000-0005-0000-0000-000053A80000}"/>
    <cellStyle name="Standard 9 3 2 5 2 2" xfId="21561" xr:uid="{00000000-0005-0000-0000-000054A80000}"/>
    <cellStyle name="Standard 9 3 2 5 2 2 2" xfId="41204" xr:uid="{00000000-0005-0000-0000-000055A80000}"/>
    <cellStyle name="Standard 9 3 2 5 2 3" xfId="30383" xr:uid="{00000000-0005-0000-0000-000056A80000}"/>
    <cellStyle name="Standard 9 3 2 5 3" xfId="21562" xr:uid="{00000000-0005-0000-0000-000057A80000}"/>
    <cellStyle name="Standard 9 3 2 5 3 2" xfId="35804" xr:uid="{00000000-0005-0000-0000-000058A80000}"/>
    <cellStyle name="Standard 9 3 2 5 4" xfId="24982" xr:uid="{00000000-0005-0000-0000-000059A80000}"/>
    <cellStyle name="Standard 9 3 2 6" xfId="21563" xr:uid="{00000000-0005-0000-0000-00005AA80000}"/>
    <cellStyle name="Standard 9 3 2 6 2" xfId="21564" xr:uid="{00000000-0005-0000-0000-00005BA80000}"/>
    <cellStyle name="Standard 9 3 2 6 2 2" xfId="21565" xr:uid="{00000000-0005-0000-0000-00005CA80000}"/>
    <cellStyle name="Standard 9 3 2 6 2 2 2" xfId="41878" xr:uid="{00000000-0005-0000-0000-00005DA80000}"/>
    <cellStyle name="Standard 9 3 2 6 2 3" xfId="31057" xr:uid="{00000000-0005-0000-0000-00005EA80000}"/>
    <cellStyle name="Standard 9 3 2 6 3" xfId="21566" xr:uid="{00000000-0005-0000-0000-00005FA80000}"/>
    <cellStyle name="Standard 9 3 2 6 3 2" xfId="36478" xr:uid="{00000000-0005-0000-0000-000060A80000}"/>
    <cellStyle name="Standard 9 3 2 6 4" xfId="25656" xr:uid="{00000000-0005-0000-0000-000061A80000}"/>
    <cellStyle name="Standard 9 3 2 7" xfId="21567" xr:uid="{00000000-0005-0000-0000-000062A80000}"/>
    <cellStyle name="Standard 9 3 2 7 2" xfId="21568" xr:uid="{00000000-0005-0000-0000-000063A80000}"/>
    <cellStyle name="Standard 9 3 2 7 2 2" xfId="21569" xr:uid="{00000000-0005-0000-0000-000064A80000}"/>
    <cellStyle name="Standard 9 3 2 7 2 2 2" xfId="42552" xr:uid="{00000000-0005-0000-0000-000065A80000}"/>
    <cellStyle name="Standard 9 3 2 7 2 3" xfId="31731" xr:uid="{00000000-0005-0000-0000-000066A80000}"/>
    <cellStyle name="Standard 9 3 2 7 3" xfId="21570" xr:uid="{00000000-0005-0000-0000-000067A80000}"/>
    <cellStyle name="Standard 9 3 2 7 3 2" xfId="37152" xr:uid="{00000000-0005-0000-0000-000068A80000}"/>
    <cellStyle name="Standard 9 3 2 7 4" xfId="26330" xr:uid="{00000000-0005-0000-0000-000069A80000}"/>
    <cellStyle name="Standard 9 3 2 8" xfId="21571" xr:uid="{00000000-0005-0000-0000-00006AA80000}"/>
    <cellStyle name="Standard 9 3 2 8 2" xfId="21572" xr:uid="{00000000-0005-0000-0000-00006BA80000}"/>
    <cellStyle name="Standard 9 3 2 8 2 2" xfId="21573" xr:uid="{00000000-0005-0000-0000-00006CA80000}"/>
    <cellStyle name="Standard 9 3 2 8 2 2 2" xfId="43245" xr:uid="{00000000-0005-0000-0000-00006DA80000}"/>
    <cellStyle name="Standard 9 3 2 8 2 3" xfId="32424" xr:uid="{00000000-0005-0000-0000-00006EA80000}"/>
    <cellStyle name="Standard 9 3 2 8 3" xfId="21574" xr:uid="{00000000-0005-0000-0000-00006FA80000}"/>
    <cellStyle name="Standard 9 3 2 8 3 2" xfId="37844" xr:uid="{00000000-0005-0000-0000-000070A80000}"/>
    <cellStyle name="Standard 9 3 2 8 4" xfId="27023" xr:uid="{00000000-0005-0000-0000-000071A80000}"/>
    <cellStyle name="Standard 9 3 2 9" xfId="21575" xr:uid="{00000000-0005-0000-0000-000072A80000}"/>
    <cellStyle name="Standard 9 3 2 9 2" xfId="21576" xr:uid="{00000000-0005-0000-0000-000073A80000}"/>
    <cellStyle name="Standard 9 3 2 9 2 2" xfId="38520" xr:uid="{00000000-0005-0000-0000-000074A80000}"/>
    <cellStyle name="Standard 9 3 2 9 3" xfId="27699" xr:uid="{00000000-0005-0000-0000-000075A80000}"/>
    <cellStyle name="Standard 9 3 3" xfId="21577" xr:uid="{00000000-0005-0000-0000-000076A80000}"/>
    <cellStyle name="Standard 9 3 3 2" xfId="21578" xr:uid="{00000000-0005-0000-0000-000077A80000}"/>
    <cellStyle name="Standard 9 3 3 2 2" xfId="21579" xr:uid="{00000000-0005-0000-0000-000078A80000}"/>
    <cellStyle name="Standard 9 3 3 2 2 2" xfId="38803" xr:uid="{00000000-0005-0000-0000-000079A80000}"/>
    <cellStyle name="Standard 9 3 3 2 3" xfId="27982" xr:uid="{00000000-0005-0000-0000-00007AA80000}"/>
    <cellStyle name="Standard 9 3 3 3" xfId="21580" xr:uid="{00000000-0005-0000-0000-00007BA80000}"/>
    <cellStyle name="Standard 9 3 3 3 2" xfId="33403" xr:uid="{00000000-0005-0000-0000-00007CA80000}"/>
    <cellStyle name="Standard 9 3 3 4" xfId="22581" xr:uid="{00000000-0005-0000-0000-00007DA80000}"/>
    <cellStyle name="Standard 9 3 4" xfId="21581" xr:uid="{00000000-0005-0000-0000-00007EA80000}"/>
    <cellStyle name="Standard 9 3 4 2" xfId="21582" xr:uid="{00000000-0005-0000-0000-00007FA80000}"/>
    <cellStyle name="Standard 9 3 4 2 2" xfId="21583" xr:uid="{00000000-0005-0000-0000-000080A80000}"/>
    <cellStyle name="Standard 9 3 4 2 2 2" xfId="39461" xr:uid="{00000000-0005-0000-0000-000081A80000}"/>
    <cellStyle name="Standard 9 3 4 2 3" xfId="28640" xr:uid="{00000000-0005-0000-0000-000082A80000}"/>
    <cellStyle name="Standard 9 3 4 3" xfId="21584" xr:uid="{00000000-0005-0000-0000-000083A80000}"/>
    <cellStyle name="Standard 9 3 4 3 2" xfId="34061" xr:uid="{00000000-0005-0000-0000-000084A80000}"/>
    <cellStyle name="Standard 9 3 4 4" xfId="23239" xr:uid="{00000000-0005-0000-0000-000085A80000}"/>
    <cellStyle name="Standard 9 3 5" xfId="21585" xr:uid="{00000000-0005-0000-0000-000086A80000}"/>
    <cellStyle name="Standard 9 3 5 2" xfId="21586" xr:uid="{00000000-0005-0000-0000-000087A80000}"/>
    <cellStyle name="Standard 9 3 5 2 2" xfId="21587" xr:uid="{00000000-0005-0000-0000-000088A80000}"/>
    <cellStyle name="Standard 9 3 5 2 2 2" xfId="40135" xr:uid="{00000000-0005-0000-0000-000089A80000}"/>
    <cellStyle name="Standard 9 3 5 2 3" xfId="29314" xr:uid="{00000000-0005-0000-0000-00008AA80000}"/>
    <cellStyle name="Standard 9 3 5 3" xfId="21588" xr:uid="{00000000-0005-0000-0000-00008BA80000}"/>
    <cellStyle name="Standard 9 3 5 3 2" xfId="34735" xr:uid="{00000000-0005-0000-0000-00008CA80000}"/>
    <cellStyle name="Standard 9 3 5 4" xfId="23913" xr:uid="{00000000-0005-0000-0000-00008DA80000}"/>
    <cellStyle name="Standard 9 3 6" xfId="21589" xr:uid="{00000000-0005-0000-0000-00008EA80000}"/>
    <cellStyle name="Standard 9 3 6 2" xfId="21590" xr:uid="{00000000-0005-0000-0000-00008FA80000}"/>
    <cellStyle name="Standard 9 3 6 2 2" xfId="21591" xr:uid="{00000000-0005-0000-0000-000090A80000}"/>
    <cellStyle name="Standard 9 3 6 2 2 2" xfId="40809" xr:uid="{00000000-0005-0000-0000-000091A80000}"/>
    <cellStyle name="Standard 9 3 6 2 3" xfId="29988" xr:uid="{00000000-0005-0000-0000-000092A80000}"/>
    <cellStyle name="Standard 9 3 6 3" xfId="21592" xr:uid="{00000000-0005-0000-0000-000093A80000}"/>
    <cellStyle name="Standard 9 3 6 3 2" xfId="35409" xr:uid="{00000000-0005-0000-0000-000094A80000}"/>
    <cellStyle name="Standard 9 3 6 4" xfId="24587" xr:uid="{00000000-0005-0000-0000-000095A80000}"/>
    <cellStyle name="Standard 9 3 7" xfId="21593" xr:uid="{00000000-0005-0000-0000-000096A80000}"/>
    <cellStyle name="Standard 9 3 7 2" xfId="21594" xr:uid="{00000000-0005-0000-0000-000097A80000}"/>
    <cellStyle name="Standard 9 3 7 2 2" xfId="21595" xr:uid="{00000000-0005-0000-0000-000098A80000}"/>
    <cellStyle name="Standard 9 3 7 2 2 2" xfId="41483" xr:uid="{00000000-0005-0000-0000-000099A80000}"/>
    <cellStyle name="Standard 9 3 7 2 3" xfId="30662" xr:uid="{00000000-0005-0000-0000-00009AA80000}"/>
    <cellStyle name="Standard 9 3 7 3" xfId="21596" xr:uid="{00000000-0005-0000-0000-00009BA80000}"/>
    <cellStyle name="Standard 9 3 7 3 2" xfId="36083" xr:uid="{00000000-0005-0000-0000-00009CA80000}"/>
    <cellStyle name="Standard 9 3 7 4" xfId="25261" xr:uid="{00000000-0005-0000-0000-00009DA80000}"/>
    <cellStyle name="Standard 9 3 8" xfId="21597" xr:uid="{00000000-0005-0000-0000-00009EA80000}"/>
    <cellStyle name="Standard 9 3 8 2" xfId="21598" xr:uid="{00000000-0005-0000-0000-00009FA80000}"/>
    <cellStyle name="Standard 9 3 8 2 2" xfId="21599" xr:uid="{00000000-0005-0000-0000-0000A0A80000}"/>
    <cellStyle name="Standard 9 3 8 2 2 2" xfId="42157" xr:uid="{00000000-0005-0000-0000-0000A1A80000}"/>
    <cellStyle name="Standard 9 3 8 2 3" xfId="31336" xr:uid="{00000000-0005-0000-0000-0000A2A80000}"/>
    <cellStyle name="Standard 9 3 8 3" xfId="21600" xr:uid="{00000000-0005-0000-0000-0000A3A80000}"/>
    <cellStyle name="Standard 9 3 8 3 2" xfId="36757" xr:uid="{00000000-0005-0000-0000-0000A4A80000}"/>
    <cellStyle name="Standard 9 3 8 4" xfId="25935" xr:uid="{00000000-0005-0000-0000-0000A5A80000}"/>
    <cellStyle name="Standard 9 3 9" xfId="21601" xr:uid="{00000000-0005-0000-0000-0000A6A80000}"/>
    <cellStyle name="Standard 9 3 9 2" xfId="21602" xr:uid="{00000000-0005-0000-0000-0000A7A80000}"/>
    <cellStyle name="Standard 9 3 9 2 2" xfId="21603" xr:uid="{00000000-0005-0000-0000-0000A8A80000}"/>
    <cellStyle name="Standard 9 3 9 2 2 2" xfId="42850" xr:uid="{00000000-0005-0000-0000-0000A9A80000}"/>
    <cellStyle name="Standard 9 3 9 2 3" xfId="32029" xr:uid="{00000000-0005-0000-0000-0000AAA80000}"/>
    <cellStyle name="Standard 9 3 9 3" xfId="21604" xr:uid="{00000000-0005-0000-0000-0000ABA80000}"/>
    <cellStyle name="Standard 9 3 9 3 2" xfId="37449" xr:uid="{00000000-0005-0000-0000-0000ACA80000}"/>
    <cellStyle name="Standard 9 3 9 4" xfId="26628" xr:uid="{00000000-0005-0000-0000-0000ADA80000}"/>
    <cellStyle name="Standard 9 4" xfId="21605" xr:uid="{00000000-0005-0000-0000-0000AEA80000}"/>
    <cellStyle name="Standard 9 4 10" xfId="21606" xr:uid="{00000000-0005-0000-0000-0000AFA80000}"/>
    <cellStyle name="Standard 9 4 10 2" xfId="32857" xr:uid="{00000000-0005-0000-0000-0000B0A80000}"/>
    <cellStyle name="Standard 9 4 11" xfId="22035" xr:uid="{00000000-0005-0000-0000-0000B1A80000}"/>
    <cellStyle name="Standard 9 4 2" xfId="21607" xr:uid="{00000000-0005-0000-0000-0000B2A80000}"/>
    <cellStyle name="Standard 9 4 2 2" xfId="21608" xr:uid="{00000000-0005-0000-0000-0000B3A80000}"/>
    <cellStyle name="Standard 9 4 2 2 2" xfId="21609" xr:uid="{00000000-0005-0000-0000-0000B4A80000}"/>
    <cellStyle name="Standard 9 4 2 2 2 2" xfId="38935" xr:uid="{00000000-0005-0000-0000-0000B5A80000}"/>
    <cellStyle name="Standard 9 4 2 2 3" xfId="28114" xr:uid="{00000000-0005-0000-0000-0000B6A80000}"/>
    <cellStyle name="Standard 9 4 2 3" xfId="21610" xr:uid="{00000000-0005-0000-0000-0000B7A80000}"/>
    <cellStyle name="Standard 9 4 2 3 2" xfId="33535" xr:uid="{00000000-0005-0000-0000-0000B8A80000}"/>
    <cellStyle name="Standard 9 4 2 4" xfId="22713" xr:uid="{00000000-0005-0000-0000-0000B9A80000}"/>
    <cellStyle name="Standard 9 4 3" xfId="21611" xr:uid="{00000000-0005-0000-0000-0000BAA80000}"/>
    <cellStyle name="Standard 9 4 3 2" xfId="21612" xr:uid="{00000000-0005-0000-0000-0000BBA80000}"/>
    <cellStyle name="Standard 9 4 3 2 2" xfId="21613" xr:uid="{00000000-0005-0000-0000-0000BCA80000}"/>
    <cellStyle name="Standard 9 4 3 2 2 2" xfId="39593" xr:uid="{00000000-0005-0000-0000-0000BDA80000}"/>
    <cellStyle name="Standard 9 4 3 2 3" xfId="28772" xr:uid="{00000000-0005-0000-0000-0000BEA80000}"/>
    <cellStyle name="Standard 9 4 3 3" xfId="21614" xr:uid="{00000000-0005-0000-0000-0000BFA80000}"/>
    <cellStyle name="Standard 9 4 3 3 2" xfId="34193" xr:uid="{00000000-0005-0000-0000-0000C0A80000}"/>
    <cellStyle name="Standard 9 4 3 4" xfId="23371" xr:uid="{00000000-0005-0000-0000-0000C1A80000}"/>
    <cellStyle name="Standard 9 4 4" xfId="21615" xr:uid="{00000000-0005-0000-0000-0000C2A80000}"/>
    <cellStyle name="Standard 9 4 4 2" xfId="21616" xr:uid="{00000000-0005-0000-0000-0000C3A80000}"/>
    <cellStyle name="Standard 9 4 4 2 2" xfId="21617" xr:uid="{00000000-0005-0000-0000-0000C4A80000}"/>
    <cellStyle name="Standard 9 4 4 2 2 2" xfId="40267" xr:uid="{00000000-0005-0000-0000-0000C5A80000}"/>
    <cellStyle name="Standard 9 4 4 2 3" xfId="29446" xr:uid="{00000000-0005-0000-0000-0000C6A80000}"/>
    <cellStyle name="Standard 9 4 4 3" xfId="21618" xr:uid="{00000000-0005-0000-0000-0000C7A80000}"/>
    <cellStyle name="Standard 9 4 4 3 2" xfId="34867" xr:uid="{00000000-0005-0000-0000-0000C8A80000}"/>
    <cellStyle name="Standard 9 4 4 4" xfId="24045" xr:uid="{00000000-0005-0000-0000-0000C9A80000}"/>
    <cellStyle name="Standard 9 4 5" xfId="21619" xr:uid="{00000000-0005-0000-0000-0000CAA80000}"/>
    <cellStyle name="Standard 9 4 5 2" xfId="21620" xr:uid="{00000000-0005-0000-0000-0000CBA80000}"/>
    <cellStyle name="Standard 9 4 5 2 2" xfId="21621" xr:uid="{00000000-0005-0000-0000-0000CCA80000}"/>
    <cellStyle name="Standard 9 4 5 2 2 2" xfId="40941" xr:uid="{00000000-0005-0000-0000-0000CDA80000}"/>
    <cellStyle name="Standard 9 4 5 2 3" xfId="30120" xr:uid="{00000000-0005-0000-0000-0000CEA80000}"/>
    <cellStyle name="Standard 9 4 5 3" xfId="21622" xr:uid="{00000000-0005-0000-0000-0000CFA80000}"/>
    <cellStyle name="Standard 9 4 5 3 2" xfId="35541" xr:uid="{00000000-0005-0000-0000-0000D0A80000}"/>
    <cellStyle name="Standard 9 4 5 4" xfId="24719" xr:uid="{00000000-0005-0000-0000-0000D1A80000}"/>
    <cellStyle name="Standard 9 4 6" xfId="21623" xr:uid="{00000000-0005-0000-0000-0000D2A80000}"/>
    <cellStyle name="Standard 9 4 6 2" xfId="21624" xr:uid="{00000000-0005-0000-0000-0000D3A80000}"/>
    <cellStyle name="Standard 9 4 6 2 2" xfId="21625" xr:uid="{00000000-0005-0000-0000-0000D4A80000}"/>
    <cellStyle name="Standard 9 4 6 2 2 2" xfId="41615" xr:uid="{00000000-0005-0000-0000-0000D5A80000}"/>
    <cellStyle name="Standard 9 4 6 2 3" xfId="30794" xr:uid="{00000000-0005-0000-0000-0000D6A80000}"/>
    <cellStyle name="Standard 9 4 6 3" xfId="21626" xr:uid="{00000000-0005-0000-0000-0000D7A80000}"/>
    <cellStyle name="Standard 9 4 6 3 2" xfId="36215" xr:uid="{00000000-0005-0000-0000-0000D8A80000}"/>
    <cellStyle name="Standard 9 4 6 4" xfId="25393" xr:uid="{00000000-0005-0000-0000-0000D9A80000}"/>
    <cellStyle name="Standard 9 4 7" xfId="21627" xr:uid="{00000000-0005-0000-0000-0000DAA80000}"/>
    <cellStyle name="Standard 9 4 7 2" xfId="21628" xr:uid="{00000000-0005-0000-0000-0000DBA80000}"/>
    <cellStyle name="Standard 9 4 7 2 2" xfId="21629" xr:uid="{00000000-0005-0000-0000-0000DCA80000}"/>
    <cellStyle name="Standard 9 4 7 2 2 2" xfId="42289" xr:uid="{00000000-0005-0000-0000-0000DDA80000}"/>
    <cellStyle name="Standard 9 4 7 2 3" xfId="31468" xr:uid="{00000000-0005-0000-0000-0000DEA80000}"/>
    <cellStyle name="Standard 9 4 7 3" xfId="21630" xr:uid="{00000000-0005-0000-0000-0000DFA80000}"/>
    <cellStyle name="Standard 9 4 7 3 2" xfId="36889" xr:uid="{00000000-0005-0000-0000-0000E0A80000}"/>
    <cellStyle name="Standard 9 4 7 4" xfId="26067" xr:uid="{00000000-0005-0000-0000-0000E1A80000}"/>
    <cellStyle name="Standard 9 4 8" xfId="21631" xr:uid="{00000000-0005-0000-0000-0000E2A80000}"/>
    <cellStyle name="Standard 9 4 8 2" xfId="21632" xr:uid="{00000000-0005-0000-0000-0000E3A80000}"/>
    <cellStyle name="Standard 9 4 8 2 2" xfId="21633" xr:uid="{00000000-0005-0000-0000-0000E4A80000}"/>
    <cellStyle name="Standard 9 4 8 2 2 2" xfId="42982" xr:uid="{00000000-0005-0000-0000-0000E5A80000}"/>
    <cellStyle name="Standard 9 4 8 2 3" xfId="32161" xr:uid="{00000000-0005-0000-0000-0000E6A80000}"/>
    <cellStyle name="Standard 9 4 8 3" xfId="21634" xr:uid="{00000000-0005-0000-0000-0000E7A80000}"/>
    <cellStyle name="Standard 9 4 8 3 2" xfId="37581" xr:uid="{00000000-0005-0000-0000-0000E8A80000}"/>
    <cellStyle name="Standard 9 4 8 4" xfId="26760" xr:uid="{00000000-0005-0000-0000-0000E9A80000}"/>
    <cellStyle name="Standard 9 4 9" xfId="21635" xr:uid="{00000000-0005-0000-0000-0000EAA80000}"/>
    <cellStyle name="Standard 9 4 9 2" xfId="21636" xr:uid="{00000000-0005-0000-0000-0000EBA80000}"/>
    <cellStyle name="Standard 9 4 9 2 2" xfId="38257" xr:uid="{00000000-0005-0000-0000-0000ECA80000}"/>
    <cellStyle name="Standard 9 4 9 3" xfId="27436" xr:uid="{00000000-0005-0000-0000-0000EDA80000}"/>
    <cellStyle name="Standard 9 5" xfId="21637" xr:uid="{00000000-0005-0000-0000-0000EEA80000}"/>
    <cellStyle name="Standard 9 5 10" xfId="21638" xr:uid="{00000000-0005-0000-0000-0000EFA80000}"/>
    <cellStyle name="Standard 9 5 10 2" xfId="32988" xr:uid="{00000000-0005-0000-0000-0000F0A80000}"/>
    <cellStyle name="Standard 9 5 11" xfId="22166" xr:uid="{00000000-0005-0000-0000-0000F1A80000}"/>
    <cellStyle name="Standard 9 5 2" xfId="21639" xr:uid="{00000000-0005-0000-0000-0000F2A80000}"/>
    <cellStyle name="Standard 9 5 2 2" xfId="21640" xr:uid="{00000000-0005-0000-0000-0000F3A80000}"/>
    <cellStyle name="Standard 9 5 2 2 2" xfId="21641" xr:uid="{00000000-0005-0000-0000-0000F4A80000}"/>
    <cellStyle name="Standard 9 5 2 2 2 2" xfId="39066" xr:uid="{00000000-0005-0000-0000-0000F5A80000}"/>
    <cellStyle name="Standard 9 5 2 2 3" xfId="28245" xr:uid="{00000000-0005-0000-0000-0000F6A80000}"/>
    <cellStyle name="Standard 9 5 2 3" xfId="21642" xr:uid="{00000000-0005-0000-0000-0000F7A80000}"/>
    <cellStyle name="Standard 9 5 2 3 2" xfId="33666" xr:uid="{00000000-0005-0000-0000-0000F8A80000}"/>
    <cellStyle name="Standard 9 5 2 4" xfId="22844" xr:uid="{00000000-0005-0000-0000-0000F9A80000}"/>
    <cellStyle name="Standard 9 5 3" xfId="21643" xr:uid="{00000000-0005-0000-0000-0000FAA80000}"/>
    <cellStyle name="Standard 9 5 3 2" xfId="21644" xr:uid="{00000000-0005-0000-0000-0000FBA80000}"/>
    <cellStyle name="Standard 9 5 3 2 2" xfId="21645" xr:uid="{00000000-0005-0000-0000-0000FCA80000}"/>
    <cellStyle name="Standard 9 5 3 2 2 2" xfId="39724" xr:uid="{00000000-0005-0000-0000-0000FDA80000}"/>
    <cellStyle name="Standard 9 5 3 2 3" xfId="28903" xr:uid="{00000000-0005-0000-0000-0000FEA80000}"/>
    <cellStyle name="Standard 9 5 3 3" xfId="21646" xr:uid="{00000000-0005-0000-0000-0000FFA80000}"/>
    <cellStyle name="Standard 9 5 3 3 2" xfId="34324" xr:uid="{00000000-0005-0000-0000-000000A90000}"/>
    <cellStyle name="Standard 9 5 3 4" xfId="23502" xr:uid="{00000000-0005-0000-0000-000001A90000}"/>
    <cellStyle name="Standard 9 5 4" xfId="21647" xr:uid="{00000000-0005-0000-0000-000002A90000}"/>
    <cellStyle name="Standard 9 5 4 2" xfId="21648" xr:uid="{00000000-0005-0000-0000-000003A90000}"/>
    <cellStyle name="Standard 9 5 4 2 2" xfId="21649" xr:uid="{00000000-0005-0000-0000-000004A90000}"/>
    <cellStyle name="Standard 9 5 4 2 2 2" xfId="40398" xr:uid="{00000000-0005-0000-0000-000005A90000}"/>
    <cellStyle name="Standard 9 5 4 2 3" xfId="29577" xr:uid="{00000000-0005-0000-0000-000006A90000}"/>
    <cellStyle name="Standard 9 5 4 3" xfId="21650" xr:uid="{00000000-0005-0000-0000-000007A90000}"/>
    <cellStyle name="Standard 9 5 4 3 2" xfId="34998" xr:uid="{00000000-0005-0000-0000-000008A90000}"/>
    <cellStyle name="Standard 9 5 4 4" xfId="24176" xr:uid="{00000000-0005-0000-0000-000009A90000}"/>
    <cellStyle name="Standard 9 5 5" xfId="21651" xr:uid="{00000000-0005-0000-0000-00000AA90000}"/>
    <cellStyle name="Standard 9 5 5 2" xfId="21652" xr:uid="{00000000-0005-0000-0000-00000BA90000}"/>
    <cellStyle name="Standard 9 5 5 2 2" xfId="21653" xr:uid="{00000000-0005-0000-0000-00000CA90000}"/>
    <cellStyle name="Standard 9 5 5 2 2 2" xfId="41072" xr:uid="{00000000-0005-0000-0000-00000DA90000}"/>
    <cellStyle name="Standard 9 5 5 2 3" xfId="30251" xr:uid="{00000000-0005-0000-0000-00000EA90000}"/>
    <cellStyle name="Standard 9 5 5 3" xfId="21654" xr:uid="{00000000-0005-0000-0000-00000FA90000}"/>
    <cellStyle name="Standard 9 5 5 3 2" xfId="35672" xr:uid="{00000000-0005-0000-0000-000010A90000}"/>
    <cellStyle name="Standard 9 5 5 4" xfId="24850" xr:uid="{00000000-0005-0000-0000-000011A90000}"/>
    <cellStyle name="Standard 9 5 6" xfId="21655" xr:uid="{00000000-0005-0000-0000-000012A90000}"/>
    <cellStyle name="Standard 9 5 6 2" xfId="21656" xr:uid="{00000000-0005-0000-0000-000013A90000}"/>
    <cellStyle name="Standard 9 5 6 2 2" xfId="21657" xr:uid="{00000000-0005-0000-0000-000014A90000}"/>
    <cellStyle name="Standard 9 5 6 2 2 2" xfId="41746" xr:uid="{00000000-0005-0000-0000-000015A90000}"/>
    <cellStyle name="Standard 9 5 6 2 3" xfId="30925" xr:uid="{00000000-0005-0000-0000-000016A90000}"/>
    <cellStyle name="Standard 9 5 6 3" xfId="21658" xr:uid="{00000000-0005-0000-0000-000017A90000}"/>
    <cellStyle name="Standard 9 5 6 3 2" xfId="36346" xr:uid="{00000000-0005-0000-0000-000018A90000}"/>
    <cellStyle name="Standard 9 5 6 4" xfId="25524" xr:uid="{00000000-0005-0000-0000-000019A90000}"/>
    <cellStyle name="Standard 9 5 7" xfId="21659" xr:uid="{00000000-0005-0000-0000-00001AA90000}"/>
    <cellStyle name="Standard 9 5 7 2" xfId="21660" xr:uid="{00000000-0005-0000-0000-00001BA90000}"/>
    <cellStyle name="Standard 9 5 7 2 2" xfId="21661" xr:uid="{00000000-0005-0000-0000-00001CA90000}"/>
    <cellStyle name="Standard 9 5 7 2 2 2" xfId="42420" xr:uid="{00000000-0005-0000-0000-00001DA90000}"/>
    <cellStyle name="Standard 9 5 7 2 3" xfId="31599" xr:uid="{00000000-0005-0000-0000-00001EA90000}"/>
    <cellStyle name="Standard 9 5 7 3" xfId="21662" xr:uid="{00000000-0005-0000-0000-00001FA90000}"/>
    <cellStyle name="Standard 9 5 7 3 2" xfId="37020" xr:uid="{00000000-0005-0000-0000-000020A90000}"/>
    <cellStyle name="Standard 9 5 7 4" xfId="26198" xr:uid="{00000000-0005-0000-0000-000021A90000}"/>
    <cellStyle name="Standard 9 5 8" xfId="21663" xr:uid="{00000000-0005-0000-0000-000022A90000}"/>
    <cellStyle name="Standard 9 5 8 2" xfId="21664" xr:uid="{00000000-0005-0000-0000-000023A90000}"/>
    <cellStyle name="Standard 9 5 8 2 2" xfId="21665" xr:uid="{00000000-0005-0000-0000-000024A90000}"/>
    <cellStyle name="Standard 9 5 8 2 2 2" xfId="43113" xr:uid="{00000000-0005-0000-0000-000025A90000}"/>
    <cellStyle name="Standard 9 5 8 2 3" xfId="32292" xr:uid="{00000000-0005-0000-0000-000026A90000}"/>
    <cellStyle name="Standard 9 5 8 3" xfId="21666" xr:uid="{00000000-0005-0000-0000-000027A90000}"/>
    <cellStyle name="Standard 9 5 8 3 2" xfId="37712" xr:uid="{00000000-0005-0000-0000-000028A90000}"/>
    <cellStyle name="Standard 9 5 8 4" xfId="26891" xr:uid="{00000000-0005-0000-0000-000029A90000}"/>
    <cellStyle name="Standard 9 5 9" xfId="21667" xr:uid="{00000000-0005-0000-0000-00002AA90000}"/>
    <cellStyle name="Standard 9 5 9 2" xfId="21668" xr:uid="{00000000-0005-0000-0000-00002BA90000}"/>
    <cellStyle name="Standard 9 5 9 2 2" xfId="38388" xr:uid="{00000000-0005-0000-0000-00002CA90000}"/>
    <cellStyle name="Standard 9 5 9 3" xfId="27567" xr:uid="{00000000-0005-0000-0000-00002DA90000}"/>
    <cellStyle name="Standard 9 6" xfId="21669" xr:uid="{00000000-0005-0000-0000-00002EA90000}"/>
    <cellStyle name="Standard 9 6 10" xfId="22406" xr:uid="{00000000-0005-0000-0000-00002FA90000}"/>
    <cellStyle name="Standard 9 6 2" xfId="21670" xr:uid="{00000000-0005-0000-0000-000030A90000}"/>
    <cellStyle name="Standard 9 6 2 2" xfId="21671" xr:uid="{00000000-0005-0000-0000-000031A90000}"/>
    <cellStyle name="Standard 9 6 2 2 2" xfId="21672" xr:uid="{00000000-0005-0000-0000-000032A90000}"/>
    <cellStyle name="Standard 9 6 2 2 2 2" xfId="39964" xr:uid="{00000000-0005-0000-0000-000033A90000}"/>
    <cellStyle name="Standard 9 6 2 2 3" xfId="29143" xr:uid="{00000000-0005-0000-0000-000034A90000}"/>
    <cellStyle name="Standard 9 6 2 3" xfId="21673" xr:uid="{00000000-0005-0000-0000-000035A90000}"/>
    <cellStyle name="Standard 9 6 2 3 2" xfId="34564" xr:uid="{00000000-0005-0000-0000-000036A90000}"/>
    <cellStyle name="Standard 9 6 2 4" xfId="23742" xr:uid="{00000000-0005-0000-0000-000037A90000}"/>
    <cellStyle name="Standard 9 6 3" xfId="21674" xr:uid="{00000000-0005-0000-0000-000038A90000}"/>
    <cellStyle name="Standard 9 6 3 2" xfId="21675" xr:uid="{00000000-0005-0000-0000-000039A90000}"/>
    <cellStyle name="Standard 9 6 3 2 2" xfId="21676" xr:uid="{00000000-0005-0000-0000-00003AA90000}"/>
    <cellStyle name="Standard 9 6 3 2 2 2" xfId="40638" xr:uid="{00000000-0005-0000-0000-00003BA90000}"/>
    <cellStyle name="Standard 9 6 3 2 3" xfId="29817" xr:uid="{00000000-0005-0000-0000-00003CA90000}"/>
    <cellStyle name="Standard 9 6 3 3" xfId="21677" xr:uid="{00000000-0005-0000-0000-00003DA90000}"/>
    <cellStyle name="Standard 9 6 3 3 2" xfId="35238" xr:uid="{00000000-0005-0000-0000-00003EA90000}"/>
    <cellStyle name="Standard 9 6 3 4" xfId="24416" xr:uid="{00000000-0005-0000-0000-00003FA90000}"/>
    <cellStyle name="Standard 9 6 4" xfId="21678" xr:uid="{00000000-0005-0000-0000-000040A90000}"/>
    <cellStyle name="Standard 9 6 4 2" xfId="21679" xr:uid="{00000000-0005-0000-0000-000041A90000}"/>
    <cellStyle name="Standard 9 6 4 2 2" xfId="21680" xr:uid="{00000000-0005-0000-0000-000042A90000}"/>
    <cellStyle name="Standard 9 6 4 2 2 2" xfId="41312" xr:uid="{00000000-0005-0000-0000-000043A90000}"/>
    <cellStyle name="Standard 9 6 4 2 3" xfId="30491" xr:uid="{00000000-0005-0000-0000-000044A90000}"/>
    <cellStyle name="Standard 9 6 4 3" xfId="21681" xr:uid="{00000000-0005-0000-0000-000045A90000}"/>
    <cellStyle name="Standard 9 6 4 3 2" xfId="35912" xr:uid="{00000000-0005-0000-0000-000046A90000}"/>
    <cellStyle name="Standard 9 6 4 4" xfId="25090" xr:uid="{00000000-0005-0000-0000-000047A90000}"/>
    <cellStyle name="Standard 9 6 5" xfId="21682" xr:uid="{00000000-0005-0000-0000-000048A90000}"/>
    <cellStyle name="Standard 9 6 5 2" xfId="21683" xr:uid="{00000000-0005-0000-0000-000049A90000}"/>
    <cellStyle name="Standard 9 6 5 2 2" xfId="21684" xr:uid="{00000000-0005-0000-0000-00004AA90000}"/>
    <cellStyle name="Standard 9 6 5 2 2 2" xfId="41986" xr:uid="{00000000-0005-0000-0000-00004BA90000}"/>
    <cellStyle name="Standard 9 6 5 2 3" xfId="31165" xr:uid="{00000000-0005-0000-0000-00004CA90000}"/>
    <cellStyle name="Standard 9 6 5 3" xfId="21685" xr:uid="{00000000-0005-0000-0000-00004DA90000}"/>
    <cellStyle name="Standard 9 6 5 3 2" xfId="36586" xr:uid="{00000000-0005-0000-0000-00004EA90000}"/>
    <cellStyle name="Standard 9 6 5 4" xfId="25764" xr:uid="{00000000-0005-0000-0000-00004FA90000}"/>
    <cellStyle name="Standard 9 6 6" xfId="21686" xr:uid="{00000000-0005-0000-0000-000050A90000}"/>
    <cellStyle name="Standard 9 6 6 2" xfId="21687" xr:uid="{00000000-0005-0000-0000-000051A90000}"/>
    <cellStyle name="Standard 9 6 6 2 2" xfId="21688" xr:uid="{00000000-0005-0000-0000-000052A90000}"/>
    <cellStyle name="Standard 9 6 6 2 2 2" xfId="42660" xr:uid="{00000000-0005-0000-0000-000053A90000}"/>
    <cellStyle name="Standard 9 6 6 2 3" xfId="31839" xr:uid="{00000000-0005-0000-0000-000054A90000}"/>
    <cellStyle name="Standard 9 6 6 3" xfId="21689" xr:uid="{00000000-0005-0000-0000-000055A90000}"/>
    <cellStyle name="Standard 9 6 6 3 2" xfId="37260" xr:uid="{00000000-0005-0000-0000-000056A90000}"/>
    <cellStyle name="Standard 9 6 6 4" xfId="26438" xr:uid="{00000000-0005-0000-0000-000057A90000}"/>
    <cellStyle name="Standard 9 6 7" xfId="21690" xr:uid="{00000000-0005-0000-0000-000058A90000}"/>
    <cellStyle name="Standard 9 6 7 2" xfId="21691" xr:uid="{00000000-0005-0000-0000-000059A90000}"/>
    <cellStyle name="Standard 9 6 7 2 2" xfId="21692" xr:uid="{00000000-0005-0000-0000-00005AA90000}"/>
    <cellStyle name="Standard 9 6 7 2 2 2" xfId="43353" xr:uid="{00000000-0005-0000-0000-00005BA90000}"/>
    <cellStyle name="Standard 9 6 7 2 3" xfId="32532" xr:uid="{00000000-0005-0000-0000-00005CA90000}"/>
    <cellStyle name="Standard 9 6 7 3" xfId="21693" xr:uid="{00000000-0005-0000-0000-00005DA90000}"/>
    <cellStyle name="Standard 9 6 7 3 2" xfId="37952" xr:uid="{00000000-0005-0000-0000-00005EA90000}"/>
    <cellStyle name="Standard 9 6 7 4" xfId="27131" xr:uid="{00000000-0005-0000-0000-00005FA90000}"/>
    <cellStyle name="Standard 9 6 8" xfId="21694" xr:uid="{00000000-0005-0000-0000-000060A90000}"/>
    <cellStyle name="Standard 9 6 8 2" xfId="21695" xr:uid="{00000000-0005-0000-0000-000061A90000}"/>
    <cellStyle name="Standard 9 6 8 2 2" xfId="38628" xr:uid="{00000000-0005-0000-0000-000062A90000}"/>
    <cellStyle name="Standard 9 6 8 3" xfId="27807" xr:uid="{00000000-0005-0000-0000-000063A90000}"/>
    <cellStyle name="Standard 9 6 9" xfId="21696" xr:uid="{00000000-0005-0000-0000-000064A90000}"/>
    <cellStyle name="Standard 9 6 9 2" xfId="33228" xr:uid="{00000000-0005-0000-0000-000065A90000}"/>
    <cellStyle name="Standard 9 7" xfId="21697" xr:uid="{00000000-0005-0000-0000-000066A90000}"/>
    <cellStyle name="Standard 9 7 2" xfId="21698" xr:uid="{00000000-0005-0000-0000-000067A90000}"/>
    <cellStyle name="Standard 9 7 2 2" xfId="21699" xr:uid="{00000000-0005-0000-0000-000068A90000}"/>
    <cellStyle name="Standard 9 7 2 2 2" xfId="38671" xr:uid="{00000000-0005-0000-0000-000069A90000}"/>
    <cellStyle name="Standard 9 7 2 3" xfId="27850" xr:uid="{00000000-0005-0000-0000-00006AA90000}"/>
    <cellStyle name="Standard 9 7 3" xfId="21700" xr:uid="{00000000-0005-0000-0000-00006BA90000}"/>
    <cellStyle name="Standard 9 7 3 2" xfId="33271" xr:uid="{00000000-0005-0000-0000-00006CA90000}"/>
    <cellStyle name="Standard 9 7 4" xfId="22449" xr:uid="{00000000-0005-0000-0000-00006DA90000}"/>
    <cellStyle name="Standard 9 8" xfId="21701" xr:uid="{00000000-0005-0000-0000-00006EA90000}"/>
    <cellStyle name="Standard 9 8 2" xfId="21702" xr:uid="{00000000-0005-0000-0000-00006FA90000}"/>
    <cellStyle name="Standard 9 8 2 2" xfId="21703" xr:uid="{00000000-0005-0000-0000-000070A90000}"/>
    <cellStyle name="Standard 9 8 2 2 2" xfId="39329" xr:uid="{00000000-0005-0000-0000-000071A90000}"/>
    <cellStyle name="Standard 9 8 2 3" xfId="28508" xr:uid="{00000000-0005-0000-0000-000072A90000}"/>
    <cellStyle name="Standard 9 8 3" xfId="21704" xr:uid="{00000000-0005-0000-0000-000073A90000}"/>
    <cellStyle name="Standard 9 8 3 2" xfId="33929" xr:uid="{00000000-0005-0000-0000-000074A90000}"/>
    <cellStyle name="Standard 9 8 4" xfId="23107" xr:uid="{00000000-0005-0000-0000-000075A90000}"/>
    <cellStyle name="Standard 9 9" xfId="21705" xr:uid="{00000000-0005-0000-0000-000076A90000}"/>
    <cellStyle name="Standard_Tabelle1" xfId="43391" xr:uid="{00000000-0005-0000-0000-000077A90000}"/>
    <cellStyle name="Stil 1" xfId="21706" xr:uid="{00000000-0005-0000-0000-000078A90000}"/>
    <cellStyle name="Tabellenkopf" xfId="21707" xr:uid="{00000000-0005-0000-0000-000079A90000}"/>
    <cellStyle name="Tabellenkopf 2" xfId="21708" xr:uid="{00000000-0005-0000-0000-00007AA90000}"/>
    <cellStyle name="Tabellenzeilen" xfId="21709" xr:uid="{00000000-0005-0000-0000-00007BA90000}"/>
    <cellStyle name="Tabellenzeilen 2" xfId="21710" xr:uid="{00000000-0005-0000-0000-00007CA90000}"/>
    <cellStyle name="TableStyleLight1" xfId="21711" xr:uid="{00000000-0005-0000-0000-00007DA90000}"/>
    <cellStyle name="Title" xfId="21712" builtinId="15" customBuiltin="1"/>
    <cellStyle name="Total" xfId="21727" builtinId="25" customBuiltin="1"/>
    <cellStyle name="Warning Text" xfId="21725" builtinId="11" customBuiltin="1"/>
  </cellStyles>
  <dxfs count="0"/>
  <tableStyles count="0" defaultTableStyle="TableStyleMedium2" defaultPivotStyle="PivotStyleLight16"/>
  <colors>
    <mruColors>
      <color rgb="FF808080"/>
      <color rgb="FF333333"/>
      <color rgb="FFC0C0C0"/>
      <color rgb="FFEAEAE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9384295713035869E-2"/>
          <c:y val="0.10657679738562091"/>
          <c:w val="0.48287467191601052"/>
          <c:h val="0.71010981164119191"/>
        </c:manualLayout>
      </c:layout>
      <c:pieChart>
        <c:varyColors val="1"/>
        <c:ser>
          <c:idx val="0"/>
          <c:order val="0"/>
          <c:tx>
            <c:strRef>
              <c:f>'sewage output'!$V$15:$V$19</c:f>
              <c:strCache>
                <c:ptCount val="5"/>
                <c:pt idx="0">
                  <c:v>83</c:v>
                </c:pt>
                <c:pt idx="1">
                  <c:v>1</c:v>
                </c:pt>
                <c:pt idx="2">
                  <c:v>7</c:v>
                </c:pt>
                <c:pt idx="3">
                  <c:v>2</c:v>
                </c:pt>
                <c:pt idx="4">
                  <c:v>7</c:v>
                </c:pt>
              </c:strCache>
            </c:strRef>
          </c:tx>
          <c:spPr>
            <a:solidFill>
              <a:schemeClr val="accent2"/>
            </a:solidFill>
          </c:spPr>
          <c:dPt>
            <c:idx val="0"/>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01-BC04-49D2-B238-A87F39EA25EB}"/>
              </c:ext>
            </c:extLst>
          </c:dPt>
          <c:dPt>
            <c:idx val="1"/>
            <c:bubble3D val="0"/>
            <c:spPr>
              <a:pattFill prst="pct5">
                <a:fgClr>
                  <a:schemeClr val="tx1"/>
                </a:fgClr>
                <a:bgClr>
                  <a:schemeClr val="bg1"/>
                </a:bgClr>
              </a:pattFill>
              <a:ln w="19050">
                <a:solidFill>
                  <a:schemeClr val="lt1"/>
                </a:solidFill>
              </a:ln>
              <a:effectLst/>
            </c:spPr>
            <c:extLst>
              <c:ext xmlns:c16="http://schemas.microsoft.com/office/drawing/2014/chart" uri="{C3380CC4-5D6E-409C-BE32-E72D297353CC}">
                <c16:uniqueId val="{00000003-BC04-49D2-B238-A87F39EA25EB}"/>
              </c:ext>
            </c:extLst>
          </c:dPt>
          <c:dPt>
            <c:idx val="2"/>
            <c:bubble3D val="0"/>
            <c:spPr>
              <a:pattFill prst="ltVert">
                <a:fgClr>
                  <a:schemeClr val="tx1"/>
                </a:fgClr>
                <a:bgClr>
                  <a:schemeClr val="bg1"/>
                </a:bgClr>
              </a:pattFill>
              <a:ln w="19050">
                <a:solidFill>
                  <a:schemeClr val="lt1"/>
                </a:solidFill>
              </a:ln>
              <a:effectLst/>
            </c:spPr>
            <c:extLst>
              <c:ext xmlns:c16="http://schemas.microsoft.com/office/drawing/2014/chart" uri="{C3380CC4-5D6E-409C-BE32-E72D297353CC}">
                <c16:uniqueId val="{00000005-BC04-49D2-B238-A87F39EA25EB}"/>
              </c:ext>
            </c:extLst>
          </c:dPt>
          <c:dPt>
            <c:idx val="3"/>
            <c:bubble3D val="0"/>
            <c:spPr>
              <a:pattFill prst="wdDnDiag">
                <a:fgClr>
                  <a:schemeClr val="tx1"/>
                </a:fgClr>
                <a:bgClr>
                  <a:schemeClr val="bg1"/>
                </a:bgClr>
              </a:pattFill>
              <a:ln w="19050">
                <a:solidFill>
                  <a:schemeClr val="lt1"/>
                </a:solidFill>
              </a:ln>
              <a:effectLst/>
            </c:spPr>
            <c:extLst>
              <c:ext xmlns:c16="http://schemas.microsoft.com/office/drawing/2014/chart" uri="{C3380CC4-5D6E-409C-BE32-E72D297353CC}">
                <c16:uniqueId val="{00000007-BC04-49D2-B238-A87F39EA25EB}"/>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BC04-49D2-B238-A87F39EA25EB}"/>
              </c:ext>
            </c:extLst>
          </c:dPt>
          <c:cat>
            <c:strRef>
              <c:f>'sewage output'!$U$15:$U$19</c:f>
              <c:strCache>
                <c:ptCount val="5"/>
                <c:pt idx="0">
                  <c:v>co-combustion</c:v>
                </c:pt>
                <c:pt idx="1">
                  <c:v>mono-combustion</c:v>
                </c:pt>
                <c:pt idx="2">
                  <c:v>agriculture </c:v>
                </c:pt>
                <c:pt idx="3">
                  <c:v>landscaping</c:v>
                </c:pt>
                <c:pt idx="4">
                  <c:v>other uses</c:v>
                </c:pt>
              </c:strCache>
            </c:strRef>
          </c:cat>
          <c:val>
            <c:numRef>
              <c:f>'sewage output'!$V$15:$V$19</c:f>
              <c:numCache>
                <c:formatCode>0</c:formatCode>
                <c:ptCount val="5"/>
                <c:pt idx="0">
                  <c:v>82.536487166582788</c:v>
                </c:pt>
                <c:pt idx="1">
                  <c:v>1.2204328132863613</c:v>
                </c:pt>
                <c:pt idx="2">
                  <c:v>7.2974333165576244</c:v>
                </c:pt>
                <c:pt idx="3">
                  <c:v>1.8495218922999497</c:v>
                </c:pt>
                <c:pt idx="4">
                  <c:v>7.0961248112732767</c:v>
                </c:pt>
              </c:numCache>
            </c:numRef>
          </c:val>
          <c:extLst>
            <c:ext xmlns:c16="http://schemas.microsoft.com/office/drawing/2014/chart" uri="{C3380CC4-5D6E-409C-BE32-E72D297353CC}">
              <c16:uniqueId val="{0000000A-BC04-49D2-B238-A87F39EA25E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492063492063266E-3"/>
          <c:y val="0.84936634758890428"/>
          <c:w val="0.75308049417551615"/>
          <c:h val="0.1465486850908342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327660</xdr:colOff>
      <xdr:row>32</xdr:row>
      <xdr:rowOff>152400</xdr:rowOff>
    </xdr:from>
    <xdr:to>
      <xdr:col>3</xdr:col>
      <xdr:colOff>76200</xdr:colOff>
      <xdr:row>39</xdr:row>
      <xdr:rowOff>53340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327660" y="6370320"/>
          <a:ext cx="2247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Bayerische Landesanstalt für Landwirtschaft. BLE, 2018</a:t>
          </a:r>
        </a:p>
        <a:p>
          <a:r>
            <a:rPr lang="de-DE" sz="1100" b="0" i="0" u="none" strike="noStrike" baseline="0">
              <a:solidFill>
                <a:schemeClr val="dk1"/>
              </a:solidFill>
              <a:latin typeface="+mn-lt"/>
              <a:ea typeface="+mn-ea"/>
              <a:cs typeface="+mn-cs"/>
            </a:rPr>
            <a:t>kg / 100 eggs</a:t>
          </a:r>
        </a:p>
        <a:p>
          <a:r>
            <a:rPr lang="de-DE" sz="1100" b="0" i="0" u="none" strike="noStrike" baseline="0">
              <a:solidFill>
                <a:schemeClr val="dk1"/>
              </a:solidFill>
              <a:latin typeface="+mn-lt"/>
              <a:ea typeface="+mn-ea"/>
              <a:cs typeface="+mn-cs"/>
            </a:rPr>
            <a:t>N: 1.19</a:t>
          </a:r>
        </a:p>
        <a:p>
          <a:r>
            <a:rPr lang="de-DE" sz="1100" b="0" i="0" u="none" strike="noStrike" baseline="0">
              <a:solidFill>
                <a:schemeClr val="dk1"/>
              </a:solidFill>
              <a:latin typeface="+mn-lt"/>
              <a:ea typeface="+mn-ea"/>
              <a:cs typeface="+mn-cs"/>
            </a:rPr>
            <a:t>P2O5: 0.26</a:t>
          </a:r>
        </a:p>
        <a:p>
          <a:r>
            <a:rPr lang="de-DE" sz="1100" b="0" i="0" u="none" strike="noStrike" baseline="0">
              <a:solidFill>
                <a:schemeClr val="dk1"/>
              </a:solidFill>
              <a:latin typeface="+mn-lt"/>
              <a:ea typeface="+mn-ea"/>
              <a:cs typeface="+mn-cs"/>
            </a:rPr>
            <a:t>K2O: 0.11</a:t>
          </a:r>
          <a:endParaRPr lang="de-DE" sz="1100"/>
        </a:p>
      </xdr:txBody>
    </xdr:sp>
    <xdr:clientData/>
  </xdr:twoCellAnchor>
  <xdr:twoCellAnchor>
    <xdr:from>
      <xdr:col>3</xdr:col>
      <xdr:colOff>541020</xdr:colOff>
      <xdr:row>33</xdr:row>
      <xdr:rowOff>30480</xdr:rowOff>
    </xdr:from>
    <xdr:to>
      <xdr:col>7</xdr:col>
      <xdr:colOff>937260</xdr:colOff>
      <xdr:row>38</xdr:row>
      <xdr:rowOff>129540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3040380" y="6431280"/>
          <a:ext cx="43815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number of eggs produced in Kleve is calculated by</a:t>
          </a:r>
          <a:r>
            <a:rPr lang="de-DE" sz="1100" baseline="0"/>
            <a:t> using the percentage of chickens in NRW present in Kleve. 4</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304800</xdr:colOff>
      <xdr:row>35</xdr:row>
      <xdr:rowOff>38100</xdr:rowOff>
    </xdr:from>
    <xdr:to>
      <xdr:col>9</xdr:col>
      <xdr:colOff>114300</xdr:colOff>
      <xdr:row>41</xdr:row>
      <xdr:rowOff>121920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5715000" y="5341620"/>
          <a:ext cx="305562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dk1"/>
              </a:solidFill>
              <a:effectLst/>
              <a:latin typeface="+mn-lt"/>
              <a:ea typeface="+mn-ea"/>
              <a:cs typeface="+mn-cs"/>
            </a:rPr>
            <a:t>All digestate is</a:t>
          </a:r>
          <a:r>
            <a:rPr lang="de-DE" sz="1100" baseline="0">
              <a:solidFill>
                <a:schemeClr val="dk1"/>
              </a:solidFill>
              <a:effectLst/>
              <a:latin typeface="+mn-lt"/>
              <a:ea typeface="+mn-ea"/>
              <a:cs typeface="+mn-cs"/>
            </a:rPr>
            <a:t> assumed </a:t>
          </a:r>
          <a:r>
            <a:rPr lang="de-DE" sz="1100">
              <a:solidFill>
                <a:schemeClr val="dk1"/>
              </a:solidFill>
              <a:effectLst/>
              <a:latin typeface="+mn-lt"/>
              <a:ea typeface="+mn-ea"/>
              <a:cs typeface="+mn-cs"/>
            </a:rPr>
            <a:t>to be supplied to crop production,</a:t>
          </a:r>
          <a:r>
            <a:rPr lang="de-DE" sz="1100" baseline="0">
              <a:solidFill>
                <a:schemeClr val="dk1"/>
              </a:solidFill>
              <a:effectLst/>
              <a:latin typeface="+mn-lt"/>
              <a:ea typeface="+mn-ea"/>
              <a:cs typeface="+mn-cs"/>
            </a:rPr>
            <a:t> however it is </a:t>
          </a:r>
          <a:r>
            <a:rPr lang="de-DE" sz="1100">
              <a:solidFill>
                <a:schemeClr val="dk1"/>
              </a:solidFill>
              <a:effectLst/>
              <a:latin typeface="+mn-lt"/>
              <a:ea typeface="+mn-ea"/>
              <a:cs typeface="+mn-cs"/>
            </a:rPr>
            <a:t>not known how much is used locally. The amount exported is. Therefore all is supplied to crop production and part exported is included as a flow from crop production despite originating from biogas plants</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251460</xdr:colOff>
      <xdr:row>18</xdr:row>
      <xdr:rowOff>99060</xdr:rowOff>
    </xdr:from>
    <xdr:to>
      <xdr:col>11</xdr:col>
      <xdr:colOff>762000</xdr:colOff>
      <xdr:row>21</xdr:row>
      <xdr:rowOff>76200</xdr:rowOff>
    </xdr:to>
    <xdr:sp macro="" textlink="">
      <xdr:nvSpPr>
        <xdr:cNvPr id="2" name="Textfeld 1">
          <a:extLst>
            <a:ext uri="{FF2B5EF4-FFF2-40B4-BE49-F238E27FC236}">
              <a16:creationId xmlns:a16="http://schemas.microsoft.com/office/drawing/2014/main" id="{00000000-0008-0000-1100-000002000000}"/>
            </a:ext>
          </a:extLst>
        </xdr:cNvPr>
        <xdr:cNvSpPr txBox="1"/>
      </xdr:nvSpPr>
      <xdr:spPr>
        <a:xfrm>
          <a:off x="7056120" y="5951220"/>
          <a:ext cx="209550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Building down stock?</a:t>
          </a:r>
        </a:p>
      </xdr:txBody>
    </xdr:sp>
    <xdr:clientData/>
  </xdr:twoCellAnchor>
  <xdr:twoCellAnchor>
    <xdr:from>
      <xdr:col>2</xdr:col>
      <xdr:colOff>457200</xdr:colOff>
      <xdr:row>36</xdr:row>
      <xdr:rowOff>160020</xdr:rowOff>
    </xdr:from>
    <xdr:to>
      <xdr:col>7</xdr:col>
      <xdr:colOff>472440</xdr:colOff>
      <xdr:row>41</xdr:row>
      <xdr:rowOff>175260</xdr:rowOff>
    </xdr:to>
    <xdr:sp macro="" textlink="">
      <xdr:nvSpPr>
        <xdr:cNvPr id="3" name="Textfeld 2">
          <a:extLst>
            <a:ext uri="{FF2B5EF4-FFF2-40B4-BE49-F238E27FC236}">
              <a16:creationId xmlns:a16="http://schemas.microsoft.com/office/drawing/2014/main" id="{00000000-0008-0000-1100-000003000000}"/>
            </a:ext>
          </a:extLst>
        </xdr:cNvPr>
        <xdr:cNvSpPr txBox="1"/>
      </xdr:nvSpPr>
      <xdr:spPr>
        <a:xfrm>
          <a:off x="2506980" y="10843260"/>
          <a:ext cx="38862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Selbst bei intensivster Nutzung der Biotonne verbleiben in der Regel mindestens 15 - 20 kg/E,a an Organik im Restabfall. ...dass die im Restabfall enthaltene Organik mit einem Anteil von 63 bis 95 Ma.-% größtenteils aus Küchenabfall besteht.</a:t>
          </a:r>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579120</xdr:colOff>
      <xdr:row>24</xdr:row>
      <xdr:rowOff>121920</xdr:rowOff>
    </xdr:from>
    <xdr:to>
      <xdr:col>8</xdr:col>
      <xdr:colOff>586740</xdr:colOff>
      <xdr:row>35</xdr:row>
      <xdr:rowOff>144780</xdr:rowOff>
    </xdr:to>
    <xdr:sp macro="" textlink="">
      <xdr:nvSpPr>
        <xdr:cNvPr id="2" name="Textfeld 1">
          <a:extLst>
            <a:ext uri="{FF2B5EF4-FFF2-40B4-BE49-F238E27FC236}">
              <a16:creationId xmlns:a16="http://schemas.microsoft.com/office/drawing/2014/main" id="{00000000-0008-0000-1300-000002000000}"/>
            </a:ext>
          </a:extLst>
        </xdr:cNvPr>
        <xdr:cNvSpPr txBox="1"/>
      </xdr:nvSpPr>
      <xdr:spPr>
        <a:xfrm>
          <a:off x="2164080" y="6339840"/>
          <a:ext cx="3177540" cy="2034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WWTP Salmorth has</a:t>
          </a:r>
          <a:r>
            <a:rPr lang="de-DE" sz="1100" baseline="0"/>
            <a:t> a capacity for half (50%) of the inhabitants in district Kleve. Furthermore, the percentage of attachment to the wastewater canalisation lies at 92% (Regional statistik, date 30.06.2016). Considering the distribution of inhabitants and industry in the district, </a:t>
          </a:r>
          <a:r>
            <a:rPr lang="de-DE" sz="1100" baseline="0">
              <a:solidFill>
                <a:schemeClr val="dk1"/>
              </a:solidFill>
              <a:effectLst/>
              <a:latin typeface="+mn-lt"/>
              <a:ea typeface="+mn-ea"/>
              <a:cs typeface="+mn-cs"/>
            </a:rPr>
            <a:t>we assumed that the ww entering the facility Salmorth is similar to the others in the district.</a:t>
          </a:r>
          <a:endParaRPr lang="de-DE" sz="1100" baseline="0"/>
        </a:p>
        <a:p>
          <a:endParaRPr lang="de-DE" sz="1100" baseline="0"/>
        </a:p>
        <a:p>
          <a:r>
            <a:rPr lang="de-DE" sz="1100" baseline="0"/>
            <a:t>regional statistik --&gt; Inhabitants: 309,696</a:t>
          </a:r>
        </a:p>
        <a:p>
          <a:r>
            <a:rPr lang="de-DE" sz="1100" baseline="0"/>
            <a:t>	        attaced to ww system: 283,960</a:t>
          </a:r>
          <a:endParaRPr lang="de-DE"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198120</xdr:colOff>
      <xdr:row>14</xdr:row>
      <xdr:rowOff>266700</xdr:rowOff>
    </xdr:from>
    <xdr:to>
      <xdr:col>18</xdr:col>
      <xdr:colOff>594360</xdr:colOff>
      <xdr:row>30</xdr:row>
      <xdr:rowOff>83820</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647700</xdr:colOff>
      <xdr:row>12</xdr:row>
      <xdr:rowOff>0</xdr:rowOff>
    </xdr:from>
    <xdr:to>
      <xdr:col>7</xdr:col>
      <xdr:colOff>624840</xdr:colOff>
      <xdr:row>16</xdr:row>
      <xdr:rowOff>144780</xdr:rowOff>
    </xdr:to>
    <xdr:sp macro="" textlink="">
      <xdr:nvSpPr>
        <xdr:cNvPr id="2" name="Textfeld 1">
          <a:extLst>
            <a:ext uri="{FF2B5EF4-FFF2-40B4-BE49-F238E27FC236}">
              <a16:creationId xmlns:a16="http://schemas.microsoft.com/office/drawing/2014/main" id="{00000000-0008-0000-1900-000002000000}"/>
            </a:ext>
          </a:extLst>
        </xdr:cNvPr>
        <xdr:cNvSpPr txBox="1"/>
      </xdr:nvSpPr>
      <xdr:spPr>
        <a:xfrm>
          <a:off x="4892040" y="2926080"/>
          <a:ext cx="235458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wastewater</a:t>
          </a:r>
          <a:r>
            <a:rPr lang="de-DE" sz="1100" baseline="0"/>
            <a:t> from households and industry.</a:t>
          </a:r>
          <a:endParaRPr lang="de-DE"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1501140</xdr:colOff>
      <xdr:row>25</xdr:row>
      <xdr:rowOff>68580</xdr:rowOff>
    </xdr:from>
    <xdr:to>
      <xdr:col>4</xdr:col>
      <xdr:colOff>853440</xdr:colOff>
      <xdr:row>33</xdr:row>
      <xdr:rowOff>175260</xdr:rowOff>
    </xdr:to>
    <xdr:sp macro="" textlink="">
      <xdr:nvSpPr>
        <xdr:cNvPr id="2" name="Textfeld 1">
          <a:extLst>
            <a:ext uri="{FF2B5EF4-FFF2-40B4-BE49-F238E27FC236}">
              <a16:creationId xmlns:a16="http://schemas.microsoft.com/office/drawing/2014/main" id="{00000000-0008-0000-1B00-000002000000}"/>
            </a:ext>
          </a:extLst>
        </xdr:cNvPr>
        <xdr:cNvSpPr txBox="1"/>
      </xdr:nvSpPr>
      <xdr:spPr>
        <a:xfrm>
          <a:off x="1501140" y="4640580"/>
          <a:ext cx="353568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We know total amount of  C (and P and K) in effluent as non</a:t>
          </a:r>
          <a:r>
            <a:rPr lang="de-DE" sz="1100" baseline="0"/>
            <a:t> is lost during processing. As we also know the content of effluent we could calculate the volume of effluent discharged to water bodies, with the N content we can calculate the total amount of N??????</a:t>
          </a:r>
          <a:endParaRPr lang="de-DE"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716280</xdr:colOff>
      <xdr:row>9</xdr:row>
      <xdr:rowOff>60960</xdr:rowOff>
    </xdr:from>
    <xdr:to>
      <xdr:col>7</xdr:col>
      <xdr:colOff>83820</xdr:colOff>
      <xdr:row>20</xdr:row>
      <xdr:rowOff>129540</xdr:rowOff>
    </xdr:to>
    <xdr:sp macro="" textlink="">
      <xdr:nvSpPr>
        <xdr:cNvPr id="2" name="Textfeld 1">
          <a:extLst>
            <a:ext uri="{FF2B5EF4-FFF2-40B4-BE49-F238E27FC236}">
              <a16:creationId xmlns:a16="http://schemas.microsoft.com/office/drawing/2014/main" id="{00000000-0008-0000-1D00-000002000000}"/>
            </a:ext>
          </a:extLst>
        </xdr:cNvPr>
        <xdr:cNvSpPr txBox="1"/>
      </xdr:nvSpPr>
      <xdr:spPr>
        <a:xfrm>
          <a:off x="2301240" y="1889760"/>
          <a:ext cx="332994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33</xdr:row>
      <xdr:rowOff>167640</xdr:rowOff>
    </xdr:from>
    <xdr:to>
      <xdr:col>13</xdr:col>
      <xdr:colOff>708660</xdr:colOff>
      <xdr:row>41</xdr:row>
      <xdr:rowOff>144780</xdr:rowOff>
    </xdr:to>
    <xdr:sp macro="" textlink="">
      <xdr:nvSpPr>
        <xdr:cNvPr id="2" name="TextBox 1">
          <a:extLst>
            <a:ext uri="{FF2B5EF4-FFF2-40B4-BE49-F238E27FC236}">
              <a16:creationId xmlns:a16="http://schemas.microsoft.com/office/drawing/2014/main" id="{FADFDC4F-1603-4120-9A2C-48C723AF333A}"/>
            </a:ext>
          </a:extLst>
        </xdr:cNvPr>
        <xdr:cNvSpPr txBox="1"/>
      </xdr:nvSpPr>
      <xdr:spPr>
        <a:xfrm>
          <a:off x="8976360" y="7665720"/>
          <a:ext cx="4617720" cy="1440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Nährstofreport (NR) and Regionalsstatisk (RS) don't agree on a lot of stuff. RS assumes total LU of 135,256 for Kleve, </a:t>
          </a:r>
        </a:p>
        <a:p>
          <a:r>
            <a:rPr lang="de-DE" sz="1100"/>
            <a:t>RS assumes more cattle and pigs, NR has poultry and others included which misses in RSNR assumes 156,098. </a:t>
          </a:r>
        </a:p>
        <a:p>
          <a:r>
            <a:rPr lang="de-DE" sz="1100"/>
            <a:t>Also the poultry number of IT.NRW and RS dont add up.  If the ~450,000 turkeys</a:t>
          </a:r>
          <a:r>
            <a:rPr lang="de-DE" sz="1100" baseline="0"/>
            <a:t> in Kleve were true, than the total LU of poultry must be ad least twice as high (excluding chicken totally)</a:t>
          </a: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480060</xdr:colOff>
      <xdr:row>68</xdr:row>
      <xdr:rowOff>91440</xdr:rowOff>
    </xdr:from>
    <xdr:to>
      <xdr:col>17</xdr:col>
      <xdr:colOff>571500</xdr:colOff>
      <xdr:row>79</xdr:row>
      <xdr:rowOff>22860</xdr:rowOff>
    </xdr:to>
    <xdr:sp macro="" textlink="">
      <xdr:nvSpPr>
        <xdr:cNvPr id="2" name="Textfeld 1">
          <a:extLst>
            <a:ext uri="{FF2B5EF4-FFF2-40B4-BE49-F238E27FC236}">
              <a16:creationId xmlns:a16="http://schemas.microsoft.com/office/drawing/2014/main" id="{00000000-0008-0000-0800-000002000000}"/>
            </a:ext>
          </a:extLst>
        </xdr:cNvPr>
        <xdr:cNvSpPr txBox="1"/>
      </xdr:nvSpPr>
      <xdr:spPr>
        <a:xfrm>
          <a:off x="5379720" y="12580620"/>
          <a:ext cx="541782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Destatis 2016 (01.03.2016)</a:t>
          </a:r>
        </a:p>
        <a:p>
          <a:r>
            <a:rPr lang="de-DE" sz="1100"/>
            <a:t>animal production enterprises: 1,106</a:t>
          </a:r>
        </a:p>
        <a:p>
          <a:r>
            <a:rPr lang="de-DE" sz="1100"/>
            <a:t>animal production enterprises with  ≥ 100</a:t>
          </a:r>
          <a:r>
            <a:rPr lang="de-DE" sz="1100" baseline="0"/>
            <a:t> LLU: 518</a:t>
          </a:r>
        </a:p>
        <a:p>
          <a:r>
            <a:rPr lang="de-DE" sz="1100" baseline="0"/>
            <a:t>cattle enterprises: 660</a:t>
          </a:r>
        </a:p>
        <a:p>
          <a:r>
            <a:rPr lang="de-DE" sz="1100" baseline="0"/>
            <a:t>dairy cattle enterprises: 471</a:t>
          </a:r>
        </a:p>
        <a:p>
          <a:r>
            <a:rPr lang="de-DE" sz="1100" baseline="0"/>
            <a:t>Pig enterprises: 323</a:t>
          </a:r>
        </a:p>
        <a:p>
          <a:r>
            <a:rPr lang="de-DE" sz="1100" baseline="0"/>
            <a:t>breeding sows enterprises: 122</a:t>
          </a:r>
        </a:p>
        <a:p>
          <a:r>
            <a:rPr lang="de-DE" sz="1100" baseline="0"/>
            <a:t>sheep enterprises: 102</a:t>
          </a:r>
        </a:p>
        <a:p>
          <a:endParaRPr lang="de-DE" sz="1100" baseline="0"/>
        </a:p>
        <a:p>
          <a:r>
            <a:rPr lang="de-DE" sz="1100" baseline="0"/>
            <a:t>organic farms: 33 (agricultural land: 1,865 ha, land from which products are organic: 1,493)</a:t>
          </a:r>
        </a:p>
        <a:p>
          <a:endParaRPr lang="de-DE" sz="1100"/>
        </a:p>
      </xdr:txBody>
    </xdr:sp>
    <xdr:clientData/>
  </xdr:twoCellAnchor>
  <xdr:twoCellAnchor>
    <xdr:from>
      <xdr:col>17</xdr:col>
      <xdr:colOff>266700</xdr:colOff>
      <xdr:row>23</xdr:row>
      <xdr:rowOff>160020</xdr:rowOff>
    </xdr:from>
    <xdr:to>
      <xdr:col>21</xdr:col>
      <xdr:colOff>342900</xdr:colOff>
      <xdr:row>36</xdr:row>
      <xdr:rowOff>91440</xdr:rowOff>
    </xdr:to>
    <xdr:sp macro="" textlink="">
      <xdr:nvSpPr>
        <xdr:cNvPr id="3" name="Textfeld 2">
          <a:extLst>
            <a:ext uri="{FF2B5EF4-FFF2-40B4-BE49-F238E27FC236}">
              <a16:creationId xmlns:a16="http://schemas.microsoft.com/office/drawing/2014/main" id="{00000000-0008-0000-0800-000003000000}"/>
            </a:ext>
          </a:extLst>
        </xdr:cNvPr>
        <xdr:cNvSpPr txBox="1"/>
      </xdr:nvSpPr>
      <xdr:spPr>
        <a:xfrm>
          <a:off x="8260080" y="5829300"/>
          <a:ext cx="324612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regionalstatistik</a:t>
          </a:r>
          <a:r>
            <a:rPr lang="de-DE" sz="1100" baseline="0"/>
            <a:t> (03.11.2016):</a:t>
          </a:r>
        </a:p>
        <a:p>
          <a:r>
            <a:rPr lang="de-DE" sz="1100" baseline="0"/>
            <a:t>cattle: 129,426</a:t>
          </a:r>
        </a:p>
        <a:p>
          <a:r>
            <a:rPr lang="de-DE" sz="1100" baseline="0"/>
            <a:t>Dairy cows: 56,794</a:t>
          </a:r>
        </a:p>
        <a:p>
          <a:r>
            <a:rPr lang="de-DE" sz="1100" baseline="0"/>
            <a:t>other cows: 2,257</a:t>
          </a:r>
        </a:p>
        <a:p>
          <a:r>
            <a:rPr lang="de-DE" sz="1100" baseline="0"/>
            <a:t>bull calves ≥ 8 months: 8,484</a:t>
          </a:r>
        </a:p>
        <a:p>
          <a:r>
            <a:rPr lang="de-DE" sz="1100" baseline="0"/>
            <a:t>heffer calves ≥ 8 months: 15,919</a:t>
          </a:r>
        </a:p>
        <a:p>
          <a:r>
            <a:rPr lang="de-DE" sz="1100" baseline="0"/>
            <a:t>bull youngstock: 8 &lt; x ≤ 1 year:2,150</a:t>
          </a:r>
        </a:p>
        <a:p>
          <a:r>
            <a:rPr lang="de-DE" sz="1100" baseline="0"/>
            <a:t>heffer </a:t>
          </a:r>
          <a:r>
            <a:rPr lang="de-DE" sz="1100" baseline="0">
              <a:solidFill>
                <a:schemeClr val="dk1"/>
              </a:solidFill>
              <a:effectLst/>
              <a:latin typeface="+mn-lt"/>
              <a:ea typeface="+mn-ea"/>
              <a:cs typeface="+mn-cs"/>
            </a:rPr>
            <a:t>youngstock: 8 &lt; x ≤ 1 year: 8,340</a:t>
          </a:r>
        </a:p>
        <a:p>
          <a:r>
            <a:rPr lang="de-DE" sz="1100" baseline="0">
              <a:solidFill>
                <a:schemeClr val="dk1"/>
              </a:solidFill>
              <a:effectLst/>
              <a:latin typeface="+mn-lt"/>
              <a:ea typeface="+mn-ea"/>
              <a:cs typeface="+mn-cs"/>
            </a:rPr>
            <a:t>bull cattle 1 &lt; x &lt; 2 years: 4,731</a:t>
          </a:r>
        </a:p>
        <a:p>
          <a:r>
            <a:rPr lang="de-DE" sz="1100" baseline="0">
              <a:solidFill>
                <a:schemeClr val="dk1"/>
              </a:solidFill>
              <a:effectLst/>
              <a:latin typeface="+mn-lt"/>
              <a:ea typeface="+mn-ea"/>
              <a:cs typeface="+mn-cs"/>
            </a:rPr>
            <a:t>heffer cattle before calving 1 &lt; x &lt; 2 years: 23,048</a:t>
          </a:r>
        </a:p>
        <a:p>
          <a:r>
            <a:rPr lang="de-DE" sz="1100"/>
            <a:t>bull cattle ≥ 2</a:t>
          </a:r>
          <a:r>
            <a:rPr lang="de-DE" sz="1100" baseline="0"/>
            <a:t> years: 510</a:t>
          </a:r>
        </a:p>
        <a:p>
          <a:r>
            <a:rPr lang="de-DE" sz="1100" baseline="0"/>
            <a:t>heffer cattle before calving </a:t>
          </a:r>
          <a:r>
            <a:rPr lang="de-DE" sz="1100">
              <a:solidFill>
                <a:schemeClr val="dk1"/>
              </a:solidFill>
              <a:effectLst/>
              <a:latin typeface="+mn-lt"/>
              <a:ea typeface="+mn-ea"/>
              <a:cs typeface="+mn-cs"/>
            </a:rPr>
            <a:t>≥ 2</a:t>
          </a:r>
          <a:r>
            <a:rPr lang="de-DE" sz="1100" baseline="0">
              <a:solidFill>
                <a:schemeClr val="dk1"/>
              </a:solidFill>
              <a:effectLst/>
              <a:latin typeface="+mn-lt"/>
              <a:ea typeface="+mn-ea"/>
              <a:cs typeface="+mn-cs"/>
            </a:rPr>
            <a:t> years: 7,193</a:t>
          </a:r>
          <a:endParaRPr lang="de-DE" sz="1100"/>
        </a:p>
      </xdr:txBody>
    </xdr:sp>
    <xdr:clientData/>
  </xdr:twoCellAnchor>
  <xdr:twoCellAnchor>
    <xdr:from>
      <xdr:col>6</xdr:col>
      <xdr:colOff>68580</xdr:colOff>
      <xdr:row>20</xdr:row>
      <xdr:rowOff>83820</xdr:rowOff>
    </xdr:from>
    <xdr:to>
      <xdr:col>14</xdr:col>
      <xdr:colOff>434340</xdr:colOff>
      <xdr:row>30</xdr:row>
      <xdr:rowOff>175260</xdr:rowOff>
    </xdr:to>
    <xdr:sp macro="" textlink="">
      <xdr:nvSpPr>
        <xdr:cNvPr id="4" name="Textfeld 3">
          <a:extLst>
            <a:ext uri="{FF2B5EF4-FFF2-40B4-BE49-F238E27FC236}">
              <a16:creationId xmlns:a16="http://schemas.microsoft.com/office/drawing/2014/main" id="{00000000-0008-0000-0800-000004000000}"/>
            </a:ext>
          </a:extLst>
        </xdr:cNvPr>
        <xdr:cNvSpPr txBox="1"/>
      </xdr:nvSpPr>
      <xdr:spPr>
        <a:xfrm>
          <a:off x="4968240" y="5204460"/>
          <a:ext cx="36042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calculated slaughter weigths (total slaughter weigth in NRW (per</a:t>
          </a:r>
          <a:r>
            <a:rPr lang="de-DE" sz="1100" baseline="0"/>
            <a:t> type)</a:t>
          </a:r>
          <a:r>
            <a:rPr lang="de-DE" sz="1100"/>
            <a:t> / nr of animals slaughtered</a:t>
          </a:r>
          <a:r>
            <a:rPr lang="de-DE" sz="1100" baseline="0"/>
            <a:t> in NRW (per type)) are similar to the once retrieved from the Austrian database. </a:t>
          </a:r>
          <a:r>
            <a:rPr lang="de-DE" sz="1100" baseline="0">
              <a:solidFill>
                <a:schemeClr val="dk1"/>
              </a:solidFill>
              <a:effectLst/>
              <a:latin typeface="+mn-lt"/>
              <a:ea typeface="+mn-ea"/>
              <a:cs typeface="+mn-cs"/>
            </a:rPr>
            <a:t>For this reason life weights are used from the Austrian database as they are assumed to be accurate for the area of interest.</a:t>
          </a:r>
          <a:r>
            <a:rPr lang="de-DE" sz="1100" baseline="0"/>
            <a:t> We used the calculated numbers for the slaughter weights. To calculate the life weight of cows between 8 and 12 months (this was lacking from the Austrian data) we used the ratio between life and slaughter weight of cows older than 12 months until calving.</a:t>
          </a:r>
          <a:endParaRPr lang="de-DE" sz="1100"/>
        </a:p>
      </xdr:txBody>
    </xdr:sp>
    <xdr:clientData/>
  </xdr:twoCellAnchor>
  <xdr:twoCellAnchor>
    <xdr:from>
      <xdr:col>17</xdr:col>
      <xdr:colOff>358140</xdr:colOff>
      <xdr:row>40</xdr:row>
      <xdr:rowOff>121920</xdr:rowOff>
    </xdr:from>
    <xdr:to>
      <xdr:col>21</xdr:col>
      <xdr:colOff>121920</xdr:colOff>
      <xdr:row>58</xdr:row>
      <xdr:rowOff>22860</xdr:rowOff>
    </xdr:to>
    <xdr:sp macro="" textlink="">
      <xdr:nvSpPr>
        <xdr:cNvPr id="5" name="Textfeld 4">
          <a:extLst>
            <a:ext uri="{FF2B5EF4-FFF2-40B4-BE49-F238E27FC236}">
              <a16:creationId xmlns:a16="http://schemas.microsoft.com/office/drawing/2014/main" id="{00000000-0008-0000-0800-000005000000}"/>
            </a:ext>
          </a:extLst>
        </xdr:cNvPr>
        <xdr:cNvSpPr txBox="1"/>
      </xdr:nvSpPr>
      <xdr:spPr>
        <a:xfrm>
          <a:off x="9540240" y="9136380"/>
          <a:ext cx="293370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Total slaughter in NRW</a:t>
          </a:r>
          <a:r>
            <a:rPr lang="de-DE" sz="1100" baseline="0"/>
            <a:t> in 2016: 552196</a:t>
          </a:r>
        </a:p>
        <a:p>
          <a:r>
            <a:rPr lang="de-DE" sz="1100" baseline="0"/>
            <a:t>LLU poultry: NRW: 175553</a:t>
          </a:r>
        </a:p>
        <a:p>
          <a:r>
            <a:rPr lang="de-DE" sz="1100" baseline="0"/>
            <a:t>Kleve: 6681</a:t>
          </a:r>
        </a:p>
        <a:p>
          <a:r>
            <a:rPr lang="de-DE" sz="1100" baseline="0"/>
            <a:t>Percentage in Kleve: 3.81</a:t>
          </a:r>
        </a:p>
        <a:p>
          <a:r>
            <a:rPr lang="de-DE" sz="1100" baseline="0"/>
            <a:t>slaughtered in Kleve: 552196 * 3.81%</a:t>
          </a:r>
        </a:p>
        <a:p>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1226820</xdr:colOff>
      <xdr:row>40</xdr:row>
      <xdr:rowOff>53340</xdr:rowOff>
    </xdr:from>
    <xdr:to>
      <xdr:col>13</xdr:col>
      <xdr:colOff>0</xdr:colOff>
      <xdr:row>48</xdr:row>
      <xdr:rowOff>0</xdr:rowOff>
    </xdr:to>
    <xdr:sp macro="" textlink="">
      <xdr:nvSpPr>
        <xdr:cNvPr id="2" name="Textfeld 1">
          <a:extLst>
            <a:ext uri="{FF2B5EF4-FFF2-40B4-BE49-F238E27FC236}">
              <a16:creationId xmlns:a16="http://schemas.microsoft.com/office/drawing/2014/main" id="{00000000-0008-0000-0A00-000002000000}"/>
            </a:ext>
          </a:extLst>
        </xdr:cNvPr>
        <xdr:cNvSpPr txBox="1"/>
      </xdr:nvSpPr>
      <xdr:spPr>
        <a:xfrm>
          <a:off x="7597140" y="7368540"/>
          <a:ext cx="415290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Mais</a:t>
          </a:r>
          <a:r>
            <a:rPr lang="de-DE" sz="1100" baseline="0"/>
            <a:t> cultivation for</a:t>
          </a:r>
          <a:r>
            <a:rPr lang="de-DE" sz="1100"/>
            <a:t> biogassubstate</a:t>
          </a:r>
          <a:r>
            <a:rPr lang="de-DE" sz="1100" baseline="0"/>
            <a:t> production was starting point. Composition of substrate for biogas was known (2012). As 25% of the maissilage production was found to be used as biogassubstrat, and in the source for the composition the percentage of mais in the total composition was 45,3, the other substrates supplied for biogas production could be calculated. Total substrate was 372,954,726.82 . </a:t>
          </a:r>
          <a:r>
            <a:rPr lang="de-DE" sz="500" baseline="0"/>
            <a:t>3</a:t>
          </a:r>
          <a:endParaRPr lang="de-DE" sz="500"/>
        </a:p>
      </xdr:txBody>
    </xdr:sp>
    <xdr:clientData/>
  </xdr:twoCellAnchor>
  <xdr:twoCellAnchor>
    <xdr:from>
      <xdr:col>13</xdr:col>
      <xdr:colOff>342900</xdr:colOff>
      <xdr:row>40</xdr:row>
      <xdr:rowOff>152400</xdr:rowOff>
    </xdr:from>
    <xdr:to>
      <xdr:col>17</xdr:col>
      <xdr:colOff>144780</xdr:colOff>
      <xdr:row>46</xdr:row>
      <xdr:rowOff>0</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2816840" y="8199120"/>
          <a:ext cx="278892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nutrient content of the four substrates of which most (83.3%)</a:t>
          </a:r>
          <a:r>
            <a:rPr lang="de-DE" sz="1100" baseline="0"/>
            <a:t> is used in the total composition is determined. For the other substrates the average of the four most used is utilized. </a:t>
          </a:r>
          <a:endParaRPr lang="de-DE" sz="1100"/>
        </a:p>
      </xdr:txBody>
    </xdr:sp>
    <xdr:clientData/>
  </xdr:twoCellAnchor>
  <xdr:twoCellAnchor>
    <xdr:from>
      <xdr:col>8</xdr:col>
      <xdr:colOff>579120</xdr:colOff>
      <xdr:row>4</xdr:row>
      <xdr:rowOff>22860</xdr:rowOff>
    </xdr:from>
    <xdr:to>
      <xdr:col>8</xdr:col>
      <xdr:colOff>1363980</xdr:colOff>
      <xdr:row>9</xdr:row>
      <xdr:rowOff>114300</xdr:rowOff>
    </xdr:to>
    <xdr:sp macro="" textlink="">
      <xdr:nvSpPr>
        <xdr:cNvPr id="4" name="Textfeld 3">
          <a:extLst>
            <a:ext uri="{FF2B5EF4-FFF2-40B4-BE49-F238E27FC236}">
              <a16:creationId xmlns:a16="http://schemas.microsoft.com/office/drawing/2014/main" id="{00000000-0008-0000-0A00-000004000000}"/>
            </a:ext>
          </a:extLst>
        </xdr:cNvPr>
        <xdr:cNvSpPr txBox="1"/>
      </xdr:nvSpPr>
      <xdr:spPr>
        <a:xfrm>
          <a:off x="8595360" y="1120140"/>
          <a:ext cx="78486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Dairy cattle is taken as this is the cattle in Kleve.</a:t>
          </a:r>
        </a:p>
      </xdr:txBody>
    </xdr:sp>
    <xdr:clientData/>
  </xdr:twoCellAnchor>
  <xdr:twoCellAnchor>
    <xdr:from>
      <xdr:col>13</xdr:col>
      <xdr:colOff>617220</xdr:colOff>
      <xdr:row>46</xdr:row>
      <xdr:rowOff>297180</xdr:rowOff>
    </xdr:from>
    <xdr:to>
      <xdr:col>17</xdr:col>
      <xdr:colOff>594360</xdr:colOff>
      <xdr:row>51</xdr:row>
      <xdr:rowOff>91440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13091160" y="944118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substrates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132907</xdr:colOff>
      <xdr:row>76</xdr:row>
      <xdr:rowOff>150627</xdr:rowOff>
    </xdr:from>
    <xdr:to>
      <xdr:col>5</xdr:col>
      <xdr:colOff>629093</xdr:colOff>
      <xdr:row>124</xdr:row>
      <xdr:rowOff>17720</xdr:rowOff>
    </xdr:to>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710070" y="18775325"/>
          <a:ext cx="2861930" cy="8798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long standing crop fields = Zu den Dauerkulturen gehören landwirtschaftliche Kulturen außerhalb der Fruchtfolge, die den Boden während eines län- geren Zeitraums beanspruchen (fünf Jahre oder länger) wie Obstanlagen, Rebland, Baumschulen sowie Weihnachtsbaumkulturen außerhalb des Waldes und andere Dauerkulturen (z. B. Korbweidenanlagen). Nicht dazu zählen z. B. Hopfen, Spargel und Erdbeeren.</a:t>
          </a:r>
        </a:p>
        <a:p>
          <a:endParaRPr lang="de-DE" sz="1100"/>
        </a:p>
        <a:p>
          <a:r>
            <a:rPr lang="de-DE" sz="1100"/>
            <a:t>arable land = </a:t>
          </a:r>
          <a:r>
            <a:rPr lang="de-DE">
              <a:effectLst/>
            </a:rPr>
            <a:t>Zum Ackerland gehören alle Flächen landwirtschaftlicherFeldfrüchte (einschließlich Hopfen und Grasanbau auf demAckerland, jedoch ohne Kurzumtriebsplantagen) sowie Gemüse,Erdbeeren, Blumen und sonstige Gartengewächse im feldmäßigenwie im Erwerbsgartenbau als Hauptkultur. Flächen unter Glasoder anderen begehbaren Schutzabdeckungen sowie stillgelegteAckerflächen und Brache sind ebenfalls einbezogen. ZumAckerland zählen auch Ackerflächen mit Obstbäumen, bei denendas Obst nur die Nebennutzung, Ackerfrüchte aber die Haupt-nutzung darstellen.</a:t>
          </a:r>
          <a:endParaRPr lang="de-DE" sz="1100"/>
        </a:p>
        <a:p>
          <a:endParaRPr lang="de-DE" sz="1100"/>
        </a:p>
        <a:p>
          <a:r>
            <a:rPr lang="de-DE" sz="1100"/>
            <a:t>Agricultural eterprise = </a:t>
          </a:r>
          <a:br>
            <a:rPr lang="de-DE" sz="1100"/>
          </a:br>
          <a:r>
            <a:rPr lang="de-DE" sz="1100"/>
            <a:t>Seit 2010 werden nur noch landwirtschaftliche Betriebe miteiner landwirtschaftlich genutzten Fläche (LF) von mindes-tens 5 ha oder mit mindestens</a:t>
          </a:r>
          <a:br>
            <a:rPr lang="de-DE" sz="1100"/>
          </a:br>
          <a:r>
            <a:rPr lang="de-DE" sz="1100"/>
            <a:t>- 10 Rindern oder 50 Schweinen oder 10 Zuchtsauen oder je- weils 20 Schafen oder 20 Ziegen oder 1000 Stück Geflügel oder</a:t>
          </a:r>
        </a:p>
        <a:p>
          <a:r>
            <a:rPr lang="de-DE" sz="1100"/>
            <a:t>- 0,5 ha Hopfen oder 0,5 ha Tabak oder</a:t>
          </a:r>
        </a:p>
        <a:p>
          <a:r>
            <a:rPr lang="de-DE" sz="1100"/>
            <a:t>- 1,0 ha Dauerkulturen im Freiland oder je 0,5 ha Obstan- bau-, Reb- oder Baumschulfläche oder</a:t>
          </a:r>
        </a:p>
        <a:p>
          <a:r>
            <a:rPr lang="de-DE" sz="1100"/>
            <a:t>- 0,5 ha Gemüse oder Erdbeeren im Freiland oder 0,3 ha Blu- men oder Zierpflanzen im Freiland oder</a:t>
          </a:r>
        </a:p>
        <a:p>
          <a:r>
            <a:rPr lang="de-DE" sz="1100"/>
            <a:t>- 0,1 ha Kulturen unter Glas oder anderen begehbaren Schutz- abdeckungen oder 0,1 ha Speisepilze</a:t>
          </a:r>
          <a:br>
            <a:rPr lang="de-DE" sz="1100"/>
          </a:br>
          <a:r>
            <a:rPr lang="de-DE" sz="1100"/>
            <a:t>in die Aufbereitung einbezogen.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121920</xdr:colOff>
      <xdr:row>28</xdr:row>
      <xdr:rowOff>30480</xdr:rowOff>
    </xdr:from>
    <xdr:to>
      <xdr:col>11</xdr:col>
      <xdr:colOff>876300</xdr:colOff>
      <xdr:row>40</xdr:row>
      <xdr:rowOff>99060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9136380" y="5334000"/>
          <a:ext cx="3329940" cy="226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60960</xdr:colOff>
      <xdr:row>12</xdr:row>
      <xdr:rowOff>60960</xdr:rowOff>
    </xdr:from>
    <xdr:to>
      <xdr:col>6</xdr:col>
      <xdr:colOff>144780</xdr:colOff>
      <xdr:row>25</xdr:row>
      <xdr:rowOff>152400</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1897380" y="3352800"/>
          <a:ext cx="3261360" cy="2468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This is based on a simple all</a:t>
          </a:r>
          <a:r>
            <a:rPr lang="de-DE" sz="1100" baseline="0"/>
            <a:t> output is all input prinsciple. Not taking into account fur, growth of stock (last years the animal numbers hardly changed), "losses" of manure during grazing, and others. </a:t>
          </a:r>
        </a:p>
        <a:p>
          <a:r>
            <a:rPr lang="de-DE" sz="1100" baseline="0"/>
            <a:t>As a check: the local feed crops (maissilage) have a N:P ratio of 11:1. While the required net feed import has a N:P ratio of 5:1. Check N:P ratio of concentrates and soy, as that will mostly be the imported feed types. </a:t>
          </a:r>
        </a:p>
        <a:p>
          <a:endParaRPr lang="de-DE" sz="1100" baseline="0"/>
        </a:p>
        <a:p>
          <a:r>
            <a:rPr lang="de-DE" sz="1100" baseline="0"/>
            <a:t>This is a maximum amount of feed import as food processing byproducts (e.g. melasse from sugar beet processing) are not included in the calculation.</a:t>
          </a:r>
          <a:endParaRPr lang="de-DE"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213360</xdr:colOff>
      <xdr:row>27</xdr:row>
      <xdr:rowOff>22860</xdr:rowOff>
    </xdr:from>
    <xdr:to>
      <xdr:col>11</xdr:col>
      <xdr:colOff>190500</xdr:colOff>
      <xdr:row>33</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1360" y="691896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biogas substrates originating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37</xdr:row>
      <xdr:rowOff>190500</xdr:rowOff>
    </xdr:from>
    <xdr:to>
      <xdr:col>11</xdr:col>
      <xdr:colOff>457200</xdr:colOff>
      <xdr:row>46</xdr:row>
      <xdr:rowOff>190500</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7200900" y="8968740"/>
          <a:ext cx="288798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As the individual</a:t>
          </a:r>
          <a:r>
            <a:rPr lang="de-DE" sz="1100" baseline="0"/>
            <a:t> percentages are small, a model product is chosen from each vegetable group based on the cultivated hectares. </a:t>
          </a:r>
          <a:r>
            <a:rPr lang="de-DE" sz="1100"/>
            <a:t>The MIN - MAX</a:t>
          </a:r>
          <a:r>
            <a:rPr lang="de-DE" sz="1100" baseline="0"/>
            <a:t> nutrient contents of these model products are averaged and taken as the nutrient content of cultivated crops within this group. White cabbage, spinash (asparagus not used as the yield is low), carrots, pumpkin, fresh peas for threshing (with skin)</a:t>
          </a:r>
          <a:endParaRPr lang="de-D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WB/Desktop/Academic/Paper2/Most%20important%20files/manure%20for%20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WB/Desktop/Data/MAIN%20FILE_Destination%20local%20crop%20production_15.05.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WB/Desktop/Academic/Paper2/Most%20important%20files/MAIN%20FILE_Destination%20local%20crop%20production_2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export"/>
    </sheetNames>
    <sheetDataSet>
      <sheetData sheetId="0">
        <row r="23">
          <cell r="N23">
            <v>13264222.737770604</v>
          </cell>
        </row>
      </sheetData>
      <sheetData sheetId="1">
        <row r="11">
          <cell r="T11">
            <v>12607474.905871764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17">
          <cell r="L17">
            <v>495823.18043239351</v>
          </cell>
          <cell r="M17">
            <v>998602.09306207392</v>
          </cell>
          <cell r="N17">
            <v>4054763.7900000005</v>
          </cell>
          <cell r="O17">
            <v>78090.951640625004</v>
          </cell>
        </row>
      </sheetData>
      <sheetData sheetId="1">
        <row r="17">
          <cell r="L17">
            <v>96222.505376284622</v>
          </cell>
          <cell r="M17">
            <v>206564.57294289014</v>
          </cell>
          <cell r="N17">
            <v>354791.83162500005</v>
          </cell>
          <cell r="O17">
            <v>14502.605304687502</v>
          </cell>
        </row>
      </sheetData>
      <sheetData sheetId="2">
        <row r="17">
          <cell r="L17">
            <v>313806.70527000003</v>
          </cell>
          <cell r="M17">
            <v>574613.90264965</v>
          </cell>
          <cell r="N17">
            <v>593769.47249812493</v>
          </cell>
          <cell r="O17">
            <v>147257.22309375001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32">
          <cell r="I32">
            <v>210719.42065397347</v>
          </cell>
        </row>
      </sheetData>
      <sheetData sheetId="1">
        <row r="29">
          <cell r="G29">
            <v>84369.072392036367</v>
          </cell>
        </row>
      </sheetData>
      <sheetData sheetId="2">
        <row r="25">
          <cell r="E25">
            <v>128797.51482748322</v>
          </cell>
        </row>
      </sheetData>
    </sheetDataSet>
  </externalBook>
</externalLink>
</file>

<file path=xl/persons/person.xml><?xml version="1.0" encoding="utf-8"?>
<personList xmlns="http://schemas.microsoft.com/office/spreadsheetml/2018/threadedcomments" xmlns:x="http://schemas.openxmlformats.org/spreadsheetml/2006/main">
  <person displayName="Lars Caspersen" id="{4CF12E2B-7270-420F-82EB-81F5EC9E948B}" userId="0d0a310d8bedf3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1-06-19T11:14:19.41" personId="{4CF12E2B-7270-420F-82EB-81F5EC9E948B}" id="{84E6B67C-42CC-43D9-9092-FCF855697A31}">
    <text>this is weird. that doesn't match at all with the numbers by Nährstoffreport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1-06-18T15:09:29.62" personId="{4CF12E2B-7270-420F-82EB-81F5EC9E948B}" id="{E3211DE7-B9D1-4A70-B36C-A9AB3386CCA5}">
    <text>taken from regionalstatistik for 2016</text>
  </threadedComment>
</ThreadedComments>
</file>

<file path=xl/threadedComments/threadedComment3.xml><?xml version="1.0" encoding="utf-8"?>
<ThreadedComments xmlns="http://schemas.microsoft.com/office/spreadsheetml/2018/threadedcomments" xmlns:x="http://schemas.openxmlformats.org/spreadsheetml/2006/main">
  <threadedComment ref="Q12" dT="2021-06-18T15:09:07.73" personId="{4CF12E2B-7270-420F-82EB-81F5EC9E948B}" id="{580B8812-B075-40D3-83ED-D82DB4F4FDC7}">
    <text>took this as a starting point to calculate the number of poultry slaughtered in Kleve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energieatlas.nrw.de/site/bestandskarte"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8" Type="http://schemas.openxmlformats.org/officeDocument/2006/relationships/hyperlink" Target="mailto:info@engel-fs.de" TargetMode="External"/><Relationship Id="rId13" Type="http://schemas.openxmlformats.org/officeDocument/2006/relationships/hyperlink" Target="mailto:thomas.thoenes@thoenes.de" TargetMode="External"/><Relationship Id="rId18" Type="http://schemas.openxmlformats.org/officeDocument/2006/relationships/hyperlink" Target="mailto:info@forfarmersthesing.de" TargetMode="External"/><Relationship Id="rId3" Type="http://schemas.openxmlformats.org/officeDocument/2006/relationships/hyperlink" Target="mailto:info@aurora-kaas.com" TargetMode="External"/><Relationship Id="rId7" Type="http://schemas.openxmlformats.org/officeDocument/2006/relationships/hyperlink" Target="mailto:info@gimborn.de" TargetMode="External"/><Relationship Id="rId12" Type="http://schemas.openxmlformats.org/officeDocument/2006/relationships/hyperlink" Target="tel:02835/4489460" TargetMode="External"/><Relationship Id="rId17" Type="http://schemas.openxmlformats.org/officeDocument/2006/relationships/hyperlink" Target="mailto:info@silesia.com" TargetMode="External"/><Relationship Id="rId2" Type="http://schemas.openxmlformats.org/officeDocument/2006/relationships/hyperlink" Target="mailto:info@katjes.de" TargetMode="External"/><Relationship Id="rId16" Type="http://schemas.openxmlformats.org/officeDocument/2006/relationships/hyperlink" Target="mailto:info@pgkaas.de" TargetMode="External"/><Relationship Id="rId20" Type="http://schemas.openxmlformats.org/officeDocument/2006/relationships/vmlDrawing" Target="../drawings/vmlDrawing5.vml"/><Relationship Id="rId1" Type="http://schemas.openxmlformats.org/officeDocument/2006/relationships/hyperlink" Target="mailto:info@pfeifer-langen.com" TargetMode="External"/><Relationship Id="rId6" Type="http://schemas.openxmlformats.org/officeDocument/2006/relationships/hyperlink" Target="mailto:post@gelderland.de" TargetMode="External"/><Relationship Id="rId11" Type="http://schemas.openxmlformats.org/officeDocument/2006/relationships/hyperlink" Target="mailto:info@vanguelpen.com" TargetMode="External"/><Relationship Id="rId5" Type="http://schemas.openxmlformats.org/officeDocument/2006/relationships/hyperlink" Target="mailto:info@kuehne.de" TargetMode="External"/><Relationship Id="rId15" Type="http://schemas.openxmlformats.org/officeDocument/2006/relationships/hyperlink" Target="mailto:info@landgard.de" TargetMode="External"/><Relationship Id="rId10" Type="http://schemas.openxmlformats.org/officeDocument/2006/relationships/hyperlink" Target="https://www.moosbur.de/kontakt" TargetMode="External"/><Relationship Id="rId19" Type="http://schemas.openxmlformats.org/officeDocument/2006/relationships/hyperlink" Target="https://www.forfarmers.de/standorte/forfarmers-thesing-mischfutter-gmbh-en-co-kg.aspx" TargetMode="External"/><Relationship Id="rId4" Type="http://schemas.openxmlformats.org/officeDocument/2006/relationships/hyperlink" Target="https://www.google.com/search?ei=XdUHXJGaIoGy0gXk2KHYBA&amp;q=kleve+bofrost&amp;oq=kleve+bofrost&amp;gs_l=psy-ab.3..0i8i30l2.4194.4745..5821...0.0..0.82.297.5......0....1..gws-wiz.......0i7i30j0i8i7i30j0i7i5i30.fUpLm2Z08j4" TargetMode="External"/><Relationship Id="rId9" Type="http://schemas.openxmlformats.org/officeDocument/2006/relationships/hyperlink" Target="mailto:info@imfrigo.de" TargetMode="External"/><Relationship Id="rId14" Type="http://schemas.openxmlformats.org/officeDocument/2006/relationships/hyperlink" Target="mailto:info@kueppers.de"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agroservicesinternational.com/Education/Fert6.html"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landwirtschaftskammer.de/Landwirtschaft/ackerbau/pdf/nachwachsende-rohstoffe.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28"/>
  <sheetViews>
    <sheetView workbookViewId="0">
      <selection activeCell="E22" sqref="E22"/>
    </sheetView>
  </sheetViews>
  <sheetFormatPr defaultColWidth="10.88671875" defaultRowHeight="14.4" x14ac:dyDescent="0.3"/>
  <cols>
    <col min="2" max="2" width="14.6640625" customWidth="1"/>
    <col min="4" max="4" width="13.44140625" customWidth="1"/>
    <col min="5" max="5" width="14.21875" style="22" customWidth="1"/>
    <col min="6" max="7" width="15.21875" style="22" customWidth="1"/>
    <col min="8" max="8" width="21.21875" customWidth="1"/>
    <col min="9" max="9" width="20" customWidth="1"/>
    <col min="11" max="11" width="14.77734375" customWidth="1"/>
    <col min="12" max="12" width="14.33203125" bestFit="1" customWidth="1"/>
    <col min="13" max="13" width="12.77734375" bestFit="1" customWidth="1"/>
  </cols>
  <sheetData>
    <row r="1" spans="1:13" ht="43.2" x14ac:dyDescent="0.3">
      <c r="A1" s="63" t="s">
        <v>626</v>
      </c>
      <c r="B1" s="21"/>
      <c r="C1" s="21" t="s">
        <v>817</v>
      </c>
      <c r="D1" s="24" t="s">
        <v>815</v>
      </c>
      <c r="E1" s="21" t="s">
        <v>819</v>
      </c>
      <c r="F1" s="21" t="s">
        <v>824</v>
      </c>
      <c r="G1" s="21" t="s">
        <v>823</v>
      </c>
      <c r="H1" s="62" t="s">
        <v>839</v>
      </c>
      <c r="I1" s="62" t="s">
        <v>840</v>
      </c>
      <c r="J1" s="24" t="s">
        <v>842</v>
      </c>
      <c r="K1" s="24" t="s">
        <v>841</v>
      </c>
      <c r="L1" s="21"/>
    </row>
    <row r="2" spans="1:13" x14ac:dyDescent="0.3">
      <c r="B2" s="23" t="s">
        <v>524</v>
      </c>
      <c r="C2">
        <v>100</v>
      </c>
      <c r="D2" s="23">
        <v>288</v>
      </c>
      <c r="E2" s="23"/>
      <c r="F2" s="23"/>
      <c r="G2" s="23"/>
      <c r="K2" s="24" t="s">
        <v>33</v>
      </c>
      <c r="L2" s="21" t="s">
        <v>80</v>
      </c>
      <c r="M2" s="21" t="s">
        <v>326</v>
      </c>
    </row>
    <row r="3" spans="1:13" x14ac:dyDescent="0.3">
      <c r="B3" t="s">
        <v>525</v>
      </c>
      <c r="C3">
        <v>91.2</v>
      </c>
      <c r="D3" s="50">
        <f>SUM(C3*D2/C2)</f>
        <v>262.65600000000001</v>
      </c>
      <c r="E3" s="1">
        <v>1345455000</v>
      </c>
      <c r="F3" s="1">
        <f>SUM(B25*E3/100)</f>
        <v>51203823.660091259</v>
      </c>
      <c r="G3" s="1">
        <f>SUM(F3*B23)</f>
        <v>3220720508.2197399</v>
      </c>
      <c r="H3">
        <v>2</v>
      </c>
      <c r="I3">
        <v>210</v>
      </c>
      <c r="J3">
        <v>147</v>
      </c>
      <c r="K3" s="1">
        <f>SUM(G3/100*H3/1000)</f>
        <v>64414.410164394794</v>
      </c>
      <c r="L3" s="1">
        <f>SUM(G3/100*I3/1000000)</f>
        <v>6763.5130672614532</v>
      </c>
      <c r="M3" s="1">
        <f>SUM(G3/100*J3/1000000)</f>
        <v>4734.4591470830173</v>
      </c>
    </row>
    <row r="4" spans="1:13" x14ac:dyDescent="0.3">
      <c r="B4" t="s">
        <v>526</v>
      </c>
      <c r="C4">
        <v>8.8000000000000007</v>
      </c>
      <c r="D4" s="50">
        <f>SUM(C4*D2/C2)</f>
        <v>25.344000000000001</v>
      </c>
      <c r="E4" s="1">
        <v>12526489</v>
      </c>
      <c r="F4" s="1"/>
      <c r="G4" s="1"/>
      <c r="H4">
        <v>2</v>
      </c>
      <c r="I4" s="22">
        <v>210</v>
      </c>
      <c r="J4" s="22">
        <v>147</v>
      </c>
    </row>
    <row r="5" spans="1:13" x14ac:dyDescent="0.3">
      <c r="B5" t="s">
        <v>527</v>
      </c>
      <c r="C5">
        <v>0.91</v>
      </c>
      <c r="D5" s="50">
        <f>SUM(C5*D2/C2)</f>
        <v>2.6208</v>
      </c>
      <c r="E5" s="1">
        <f>SUM(C5*E3/C3)</f>
        <v>13425044.407894736</v>
      </c>
      <c r="F5" s="1"/>
      <c r="G5" s="1"/>
      <c r="H5">
        <v>2</v>
      </c>
      <c r="I5" s="22">
        <v>210</v>
      </c>
      <c r="J5" s="22">
        <v>147</v>
      </c>
    </row>
    <row r="8" spans="1:13" x14ac:dyDescent="0.3">
      <c r="H8" s="146" t="s">
        <v>1199</v>
      </c>
      <c r="I8" s="146"/>
      <c r="J8" s="146"/>
      <c r="K8" s="146"/>
      <c r="L8" s="146"/>
      <c r="M8" s="146"/>
    </row>
    <row r="9" spans="1:13" x14ac:dyDescent="0.3">
      <c r="H9" s="146" t="s">
        <v>1245</v>
      </c>
      <c r="I9" s="146" t="s">
        <v>1252</v>
      </c>
      <c r="J9" s="146" t="s">
        <v>1200</v>
      </c>
      <c r="K9" s="146" t="s">
        <v>1201</v>
      </c>
      <c r="L9" s="146" t="s">
        <v>1253</v>
      </c>
      <c r="M9" s="146" t="s">
        <v>1202</v>
      </c>
    </row>
    <row r="10" spans="1:13" x14ac:dyDescent="0.3">
      <c r="B10" s="166"/>
      <c r="C10" s="166" t="s">
        <v>1248</v>
      </c>
      <c r="D10" s="166" t="s">
        <v>1251</v>
      </c>
      <c r="E10" s="166" t="s">
        <v>1249</v>
      </c>
      <c r="H10" s="147">
        <f>F3/D3</f>
        <v>194946.33155188253</v>
      </c>
      <c r="I10" s="148">
        <v>1.4E-2</v>
      </c>
      <c r="J10" s="149">
        <f>H10*I10</f>
        <v>2729.2486417263553</v>
      </c>
      <c r="K10" s="149">
        <f>B22-J10</f>
        <v>3951.7513582736447</v>
      </c>
      <c r="L10" s="146">
        <v>7.0000000000000001E-3</v>
      </c>
      <c r="M10" s="149">
        <f>K10/L10</f>
        <v>564535.90832480637</v>
      </c>
    </row>
    <row r="11" spans="1:13" x14ac:dyDescent="0.3">
      <c r="B11" s="166" t="s">
        <v>1246</v>
      </c>
      <c r="C11" s="166">
        <v>5347</v>
      </c>
      <c r="D11" s="166">
        <v>0.03</v>
      </c>
      <c r="E11" s="166">
        <f>D11*C11</f>
        <v>160.41</v>
      </c>
    </row>
    <row r="12" spans="1:13" x14ac:dyDescent="0.3">
      <c r="B12" s="166" t="s">
        <v>1247</v>
      </c>
      <c r="C12" s="166">
        <v>1021</v>
      </c>
      <c r="D12" s="166">
        <v>0.03</v>
      </c>
      <c r="E12" s="166">
        <f>D12*C12</f>
        <v>30.63</v>
      </c>
    </row>
    <row r="13" spans="1:13" x14ac:dyDescent="0.3">
      <c r="B13" s="166" t="s">
        <v>1208</v>
      </c>
      <c r="C13" s="166">
        <v>485338</v>
      </c>
      <c r="D13" s="166">
        <v>0.03</v>
      </c>
      <c r="E13" s="166">
        <f>D13*C13</f>
        <v>14560.14</v>
      </c>
      <c r="I13" s="143"/>
      <c r="J13" s="144"/>
      <c r="K13" s="144"/>
    </row>
    <row r="14" spans="1:13" x14ac:dyDescent="0.3">
      <c r="B14" s="166"/>
      <c r="C14" s="166"/>
      <c r="D14" s="166"/>
      <c r="E14" s="167">
        <f>SUM(E11:E13)</f>
        <v>14751.18</v>
      </c>
    </row>
    <row r="15" spans="1:13" x14ac:dyDescent="0.3">
      <c r="K15">
        <f>56/22</f>
        <v>2.5454545454545454</v>
      </c>
      <c r="L15" s="144">
        <f>M10*K15</f>
        <v>1437000.493917689</v>
      </c>
    </row>
    <row r="20" spans="1:8" x14ac:dyDescent="0.3">
      <c r="A20">
        <v>1</v>
      </c>
      <c r="C20" s="22" t="s">
        <v>820</v>
      </c>
    </row>
    <row r="21" spans="1:8" x14ac:dyDescent="0.3">
      <c r="A21">
        <v>2</v>
      </c>
      <c r="C21" t="s">
        <v>627</v>
      </c>
      <c r="H21" s="143"/>
    </row>
    <row r="22" spans="1:8" x14ac:dyDescent="0.3">
      <c r="A22">
        <v>3</v>
      </c>
      <c r="B22" s="1">
        <v>6681</v>
      </c>
      <c r="C22" t="s">
        <v>816</v>
      </c>
    </row>
    <row r="23" spans="1:8" x14ac:dyDescent="0.3">
      <c r="A23">
        <v>4</v>
      </c>
      <c r="B23">
        <v>62.9</v>
      </c>
      <c r="C23" t="s">
        <v>818</v>
      </c>
    </row>
    <row r="24" spans="1:8" x14ac:dyDescent="0.3">
      <c r="A24">
        <v>5</v>
      </c>
      <c r="B24" s="1">
        <v>175553</v>
      </c>
      <c r="C24" t="s">
        <v>821</v>
      </c>
    </row>
    <row r="25" spans="1:8" x14ac:dyDescent="0.3">
      <c r="A25">
        <v>6</v>
      </c>
      <c r="B25" s="1">
        <f>SUM(B22*100/B24)</f>
        <v>3.8056883106526236</v>
      </c>
      <c r="C25" s="73" t="s">
        <v>822</v>
      </c>
    </row>
    <row r="26" spans="1:8" x14ac:dyDescent="0.3">
      <c r="A26">
        <v>7</v>
      </c>
      <c r="C26" s="73" t="s">
        <v>843</v>
      </c>
    </row>
    <row r="27" spans="1:8" x14ac:dyDescent="0.3">
      <c r="A27">
        <v>8</v>
      </c>
      <c r="B27" t="s">
        <v>1250</v>
      </c>
    </row>
    <row r="28" spans="1:8" x14ac:dyDescent="0.3">
      <c r="A28">
        <v>9</v>
      </c>
      <c r="B28" t="s">
        <v>1242</v>
      </c>
      <c r="C28" s="22" t="s">
        <v>1243</v>
      </c>
    </row>
  </sheetData>
  <pageMargins left="0.7" right="0.7" top="0.78740157499999996" bottom="0.78740157499999996"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AD128"/>
  <sheetViews>
    <sheetView zoomScale="86" zoomScaleNormal="86" workbookViewId="0">
      <selection activeCell="O3" sqref="O3"/>
    </sheetView>
  </sheetViews>
  <sheetFormatPr defaultColWidth="10.88671875" defaultRowHeight="14.4" x14ac:dyDescent="0.3"/>
  <cols>
    <col min="1" max="1" width="15.5546875" customWidth="1"/>
    <col min="2" max="2" width="20.44140625" customWidth="1"/>
    <col min="4" max="4" width="11.5546875" style="22"/>
    <col min="5" max="6" width="10.88671875" style="22"/>
    <col min="8" max="8" width="13.77734375" bestFit="1" customWidth="1"/>
    <col min="9" max="11" width="11.5546875" style="22"/>
    <col min="15" max="15" width="14.88671875" bestFit="1" customWidth="1"/>
    <col min="16" max="16" width="14.88671875" style="22" customWidth="1"/>
    <col min="22" max="22" width="13.77734375" bestFit="1" customWidth="1"/>
    <col min="28" max="28" width="13.77734375" bestFit="1" customWidth="1"/>
  </cols>
  <sheetData>
    <row r="1" spans="1:30" ht="53.4" x14ac:dyDescent="0.3">
      <c r="A1" s="36" t="s">
        <v>128</v>
      </c>
      <c r="B1" s="36"/>
      <c r="C1" s="36" t="s">
        <v>129</v>
      </c>
      <c r="D1" s="36" t="s">
        <v>366</v>
      </c>
      <c r="E1" s="36" t="s">
        <v>1018</v>
      </c>
      <c r="F1" s="36" t="s">
        <v>1014</v>
      </c>
      <c r="G1" s="36" t="s">
        <v>365</v>
      </c>
      <c r="H1" s="14" t="s">
        <v>288</v>
      </c>
      <c r="I1" s="49" t="s">
        <v>369</v>
      </c>
      <c r="J1" s="49" t="s">
        <v>352</v>
      </c>
      <c r="K1" s="49" t="s">
        <v>353</v>
      </c>
      <c r="L1" s="36" t="s">
        <v>350</v>
      </c>
      <c r="M1" s="36" t="s">
        <v>352</v>
      </c>
      <c r="N1" s="36" t="s">
        <v>353</v>
      </c>
      <c r="O1" s="36" t="s">
        <v>354</v>
      </c>
      <c r="P1" s="36" t="s">
        <v>832</v>
      </c>
      <c r="Q1" s="36" t="s">
        <v>352</v>
      </c>
      <c r="R1" s="36" t="s">
        <v>353</v>
      </c>
      <c r="S1" s="36" t="s">
        <v>358</v>
      </c>
      <c r="T1" s="36" t="s">
        <v>352</v>
      </c>
      <c r="U1" s="36" t="s">
        <v>353</v>
      </c>
      <c r="V1" s="36" t="s">
        <v>355</v>
      </c>
      <c r="W1" s="36" t="s">
        <v>352</v>
      </c>
      <c r="X1" s="36" t="s">
        <v>353</v>
      </c>
      <c r="Y1" s="36" t="s">
        <v>357</v>
      </c>
      <c r="Z1" s="36" t="s">
        <v>352</v>
      </c>
      <c r="AA1" s="36" t="s">
        <v>353</v>
      </c>
      <c r="AB1" s="36" t="s">
        <v>356</v>
      </c>
      <c r="AC1" s="36" t="s">
        <v>352</v>
      </c>
      <c r="AD1" s="36" t="s">
        <v>353</v>
      </c>
    </row>
    <row r="2" spans="1:30" s="22" customFormat="1" ht="28.8" x14ac:dyDescent="0.3">
      <c r="A2" s="25" t="s">
        <v>130</v>
      </c>
      <c r="B2" s="25" t="s">
        <v>131</v>
      </c>
      <c r="C2" s="25"/>
      <c r="D2" s="25"/>
      <c r="E2" s="25"/>
      <c r="F2" s="25"/>
      <c r="G2" s="25">
        <v>79</v>
      </c>
      <c r="H2" s="1">
        <f>SUM(G2*B66)</f>
        <v>24515991</v>
      </c>
      <c r="I2" s="1"/>
      <c r="J2" s="1"/>
      <c r="K2" s="1"/>
      <c r="P2" s="50"/>
    </row>
    <row r="3" spans="1:30" x14ac:dyDescent="0.3">
      <c r="C3" s="25" t="s">
        <v>348</v>
      </c>
      <c r="D3" s="25"/>
      <c r="E3" s="25"/>
      <c r="F3" s="25"/>
      <c r="G3" s="45">
        <v>65</v>
      </c>
      <c r="H3" s="1">
        <f>SUM(G3*B66)</f>
        <v>20171385</v>
      </c>
      <c r="I3" s="1">
        <v>0</v>
      </c>
      <c r="J3" s="1"/>
      <c r="K3" s="1"/>
      <c r="L3" s="22">
        <v>1.7</v>
      </c>
      <c r="M3" s="22"/>
      <c r="N3" s="22"/>
      <c r="O3" s="1">
        <f>SUM(L3*10*H3)</f>
        <v>342913545</v>
      </c>
      <c r="P3" s="50"/>
      <c r="Q3" s="22"/>
      <c r="R3" s="22"/>
      <c r="S3" s="22">
        <v>7.3999999999999996E-2</v>
      </c>
      <c r="T3" s="22"/>
      <c r="U3" s="22"/>
      <c r="V3" s="1">
        <f t="shared" ref="V3:V31" si="0">SUM(S3*10*H3)</f>
        <v>14926824.9</v>
      </c>
      <c r="W3" s="22"/>
      <c r="X3" s="22"/>
      <c r="Y3" s="22">
        <v>0.108</v>
      </c>
      <c r="Z3" s="22">
        <v>0.10199999999999999</v>
      </c>
      <c r="AA3" s="22">
        <v>0.108</v>
      </c>
      <c r="AB3" s="1">
        <f t="shared" ref="AB3:AB31" si="1">SUM(Y3*10*H3)</f>
        <v>21785095.800000001</v>
      </c>
    </row>
    <row r="4" spans="1:30" x14ac:dyDescent="0.3">
      <c r="A4" s="25"/>
      <c r="B4" s="25"/>
      <c r="C4" s="25" t="s">
        <v>360</v>
      </c>
      <c r="D4" s="25"/>
      <c r="E4" s="25"/>
      <c r="F4" s="25"/>
      <c r="G4" s="25">
        <v>7.6</v>
      </c>
      <c r="H4" s="1">
        <f>SUM(G4*B66)</f>
        <v>2358500.4</v>
      </c>
      <c r="I4" s="1">
        <v>0</v>
      </c>
      <c r="J4" s="1"/>
      <c r="K4" s="1"/>
      <c r="L4">
        <v>1.1100000000000001</v>
      </c>
      <c r="O4" s="1">
        <f t="shared" ref="O4:O51" si="2">SUM(L4*10*H4)</f>
        <v>26179354.440000001</v>
      </c>
      <c r="P4" s="50"/>
      <c r="S4">
        <v>0.128</v>
      </c>
      <c r="T4">
        <v>0.121</v>
      </c>
      <c r="U4">
        <v>0.13500000000000001</v>
      </c>
      <c r="V4" s="1">
        <f t="shared" si="0"/>
        <v>3018880.5120000001</v>
      </c>
      <c r="Y4">
        <v>0.17</v>
      </c>
      <c r="Z4">
        <v>0.156</v>
      </c>
      <c r="AA4">
        <v>0.18099999999999999</v>
      </c>
      <c r="AB4" s="1">
        <f t="shared" si="1"/>
        <v>4009450.68</v>
      </c>
    </row>
    <row r="5" spans="1:30" ht="43.2" x14ac:dyDescent="0.3">
      <c r="A5" s="25"/>
      <c r="B5" s="25"/>
      <c r="C5" s="25" t="s">
        <v>345</v>
      </c>
      <c r="D5" s="25"/>
      <c r="E5" s="25"/>
      <c r="F5" s="25"/>
      <c r="G5" s="25">
        <v>6.4</v>
      </c>
      <c r="H5" s="1">
        <f>SUM(G5*B66)</f>
        <v>1986105.6</v>
      </c>
      <c r="J5" s="1"/>
      <c r="K5" s="1"/>
      <c r="L5" s="56"/>
      <c r="O5" s="1">
        <f t="shared" si="2"/>
        <v>0</v>
      </c>
      <c r="P5" s="50"/>
      <c r="V5" s="1">
        <f t="shared" si="0"/>
        <v>0</v>
      </c>
      <c r="AB5" s="1">
        <f t="shared" si="1"/>
        <v>0</v>
      </c>
    </row>
    <row r="6" spans="1:30" x14ac:dyDescent="0.3">
      <c r="A6" s="25"/>
      <c r="B6" s="84" t="s">
        <v>361</v>
      </c>
      <c r="C6" s="25"/>
      <c r="D6" s="25"/>
      <c r="E6" s="25"/>
      <c r="F6" s="25"/>
      <c r="G6" s="25">
        <v>5.0999999999999996</v>
      </c>
      <c r="H6" s="1">
        <f>SUM(G6*B66)</f>
        <v>1582677.9</v>
      </c>
      <c r="I6" s="1">
        <v>0</v>
      </c>
      <c r="J6" s="1"/>
      <c r="K6" s="1"/>
      <c r="L6">
        <v>1.18</v>
      </c>
      <c r="O6" s="1">
        <f>SUM(L6*10*H6)</f>
        <v>18675599.219999999</v>
      </c>
      <c r="P6" s="50">
        <v>1</v>
      </c>
      <c r="S6">
        <v>0.11</v>
      </c>
      <c r="V6" s="1">
        <f t="shared" si="0"/>
        <v>1740945.69</v>
      </c>
      <c r="Y6">
        <v>0.112</v>
      </c>
      <c r="Z6">
        <v>9.2999999999999999E-2</v>
      </c>
      <c r="AA6" s="46">
        <v>0.13</v>
      </c>
      <c r="AB6" s="1">
        <f t="shared" si="1"/>
        <v>1772599.2480000001</v>
      </c>
    </row>
    <row r="7" spans="1:30" x14ac:dyDescent="0.3">
      <c r="A7" s="25"/>
      <c r="B7" s="25" t="s">
        <v>375</v>
      </c>
      <c r="C7" s="25"/>
      <c r="D7" s="25"/>
      <c r="E7" s="25"/>
      <c r="F7" s="25"/>
      <c r="G7" s="25">
        <v>1.1000000000000001</v>
      </c>
      <c r="H7" s="1">
        <f>SUM(G7*B66)</f>
        <v>341361.9</v>
      </c>
      <c r="I7" s="1">
        <v>60</v>
      </c>
      <c r="J7" s="1"/>
      <c r="K7" s="1"/>
      <c r="L7">
        <v>1.05</v>
      </c>
      <c r="O7" s="1">
        <f t="shared" si="2"/>
        <v>3584299.95</v>
      </c>
      <c r="P7" s="50"/>
      <c r="S7">
        <v>0.11799999999999999</v>
      </c>
      <c r="T7">
        <v>0.109</v>
      </c>
      <c r="U7">
        <v>0.13</v>
      </c>
      <c r="V7" s="1">
        <f t="shared" si="0"/>
        <v>402807.04200000002</v>
      </c>
      <c r="Y7">
        <v>0.252</v>
      </c>
      <c r="Z7">
        <v>0.16400000000000001</v>
      </c>
      <c r="AA7">
        <v>0.37</v>
      </c>
      <c r="AB7" s="1">
        <f t="shared" si="1"/>
        <v>860231.98800000001</v>
      </c>
    </row>
    <row r="8" spans="1:30" s="85" customFormat="1" x14ac:dyDescent="0.3">
      <c r="A8" s="103"/>
      <c r="B8" s="103" t="s">
        <v>135</v>
      </c>
      <c r="C8" s="103"/>
      <c r="D8" s="103"/>
      <c r="E8" s="103"/>
      <c r="F8" s="103"/>
      <c r="G8" s="103">
        <v>57.9</v>
      </c>
      <c r="H8" s="56">
        <f>SUM(G8*B66)</f>
        <v>17968049.099999998</v>
      </c>
      <c r="I8" s="56">
        <v>20</v>
      </c>
      <c r="J8" s="56"/>
      <c r="K8" s="56"/>
      <c r="L8" s="85">
        <v>0.33</v>
      </c>
      <c r="O8" s="1">
        <f>SUM(L8*10*H8)</f>
        <v>59294562.029999994</v>
      </c>
      <c r="P8" s="104"/>
      <c r="S8" s="85">
        <v>0.05</v>
      </c>
      <c r="T8" s="85">
        <v>4.4999999999999998E-2</v>
      </c>
      <c r="U8" s="85">
        <v>5.0999999999999997E-2</v>
      </c>
      <c r="V8" s="56">
        <f t="shared" si="0"/>
        <v>8984024.5499999989</v>
      </c>
      <c r="Y8" s="85">
        <v>0.41699999999999998</v>
      </c>
      <c r="Z8" s="105">
        <v>0.4</v>
      </c>
      <c r="AA8" s="105">
        <v>0.5</v>
      </c>
      <c r="AB8" s="56">
        <f>SUM(Y8*10*H8)</f>
        <v>74926764.746999994</v>
      </c>
    </row>
    <row r="9" spans="1:30" x14ac:dyDescent="0.3">
      <c r="A9" s="25"/>
      <c r="B9" s="25" t="s">
        <v>136</v>
      </c>
      <c r="C9" s="25"/>
      <c r="D9" s="25"/>
      <c r="E9" s="25"/>
      <c r="F9" s="25"/>
      <c r="G9" s="25">
        <v>10.7</v>
      </c>
      <c r="H9" s="1">
        <f>SUM(G9*B66)</f>
        <v>3320520.3</v>
      </c>
      <c r="I9" s="1">
        <v>0</v>
      </c>
      <c r="J9" s="1"/>
      <c r="K9" s="1"/>
      <c r="L9" s="47">
        <v>0.1</v>
      </c>
      <c r="O9" s="1">
        <f t="shared" si="2"/>
        <v>3320520.3</v>
      </c>
      <c r="P9" s="50"/>
      <c r="S9">
        <v>6.7000000000000002E-3</v>
      </c>
      <c r="T9">
        <v>6.1000000000000004E-3</v>
      </c>
      <c r="U9">
        <v>7.7000000000000002E-3</v>
      </c>
      <c r="V9" s="1">
        <f t="shared" si="0"/>
        <v>222474.86009999999</v>
      </c>
      <c r="Y9">
        <v>1.4999999999999999E-2</v>
      </c>
      <c r="AB9" s="1">
        <f t="shared" si="1"/>
        <v>498078.04499999993</v>
      </c>
    </row>
    <row r="10" spans="1:30" x14ac:dyDescent="0.3">
      <c r="A10" s="25"/>
      <c r="B10" s="25" t="s">
        <v>115</v>
      </c>
      <c r="C10" s="25"/>
      <c r="D10" s="25"/>
      <c r="E10" s="25"/>
      <c r="F10" s="25"/>
      <c r="G10" s="35">
        <v>34</v>
      </c>
      <c r="H10" s="1">
        <f>SUM(G10*B66)</f>
        <v>10551186</v>
      </c>
      <c r="I10" s="1">
        <v>0</v>
      </c>
      <c r="J10" s="1"/>
      <c r="K10" s="1"/>
      <c r="L10">
        <v>0</v>
      </c>
      <c r="O10" s="1">
        <f t="shared" si="2"/>
        <v>0</v>
      </c>
      <c r="P10" s="50"/>
      <c r="S10">
        <v>2.9999999999999997E-4</v>
      </c>
      <c r="T10">
        <v>0</v>
      </c>
      <c r="U10">
        <v>5.0000000000000001E-4</v>
      </c>
      <c r="V10" s="1">
        <f t="shared" si="0"/>
        <v>31653.557999999997</v>
      </c>
      <c r="Y10">
        <v>2.2000000000000001E-3</v>
      </c>
      <c r="Z10" s="48">
        <v>0</v>
      </c>
      <c r="AA10">
        <v>6.0000000000000001E-3</v>
      </c>
      <c r="AB10" s="1">
        <f t="shared" si="1"/>
        <v>232126.09200000003</v>
      </c>
    </row>
    <row r="11" spans="1:30" x14ac:dyDescent="0.3">
      <c r="A11" s="25"/>
      <c r="B11" s="25" t="s">
        <v>137</v>
      </c>
      <c r="C11" s="25"/>
      <c r="D11" s="25"/>
      <c r="E11" s="25"/>
      <c r="F11" s="25"/>
      <c r="G11" s="25">
        <v>1.1000000000000001</v>
      </c>
      <c r="H11" s="1">
        <f>SUM(G11*B66)</f>
        <v>341361.9</v>
      </c>
      <c r="I11" s="1">
        <v>0</v>
      </c>
      <c r="J11" s="1"/>
      <c r="K11" s="1"/>
      <c r="L11">
        <v>0.06</v>
      </c>
      <c r="O11" s="1">
        <f t="shared" si="2"/>
        <v>204817.14</v>
      </c>
      <c r="P11" s="50"/>
      <c r="S11">
        <v>4.8999999999999998E-3</v>
      </c>
      <c r="T11">
        <v>4.0000000000000001E-3</v>
      </c>
      <c r="U11" s="46">
        <v>0.02</v>
      </c>
      <c r="V11" s="1">
        <f t="shared" si="0"/>
        <v>16726.733100000001</v>
      </c>
      <c r="Y11">
        <v>4.4999999999999998E-2</v>
      </c>
      <c r="AB11" s="1">
        <f t="shared" si="1"/>
        <v>153612.85499999998</v>
      </c>
    </row>
    <row r="12" spans="1:30" x14ac:dyDescent="0.3">
      <c r="A12" s="25"/>
      <c r="B12" s="84" t="s">
        <v>138</v>
      </c>
      <c r="C12" s="25"/>
      <c r="D12" s="25"/>
      <c r="E12" s="25"/>
      <c r="F12" s="25"/>
      <c r="G12" s="25">
        <v>3.6</v>
      </c>
      <c r="H12" s="1">
        <f>SUM(G12*B66)</f>
        <v>1117184.4000000001</v>
      </c>
      <c r="I12" s="1">
        <v>0</v>
      </c>
      <c r="J12" s="1"/>
      <c r="K12" s="1"/>
      <c r="L12">
        <v>1.47</v>
      </c>
      <c r="O12" s="1">
        <f>SUM(L12*10*H12)</f>
        <v>16422610.680000002</v>
      </c>
      <c r="P12" s="50">
        <v>1</v>
      </c>
      <c r="S12">
        <v>0.28000000000000003</v>
      </c>
      <c r="V12" s="1">
        <f t="shared" si="0"/>
        <v>3128116.3200000008</v>
      </c>
      <c r="Y12">
        <v>0.46</v>
      </c>
      <c r="AB12" s="1">
        <f t="shared" si="1"/>
        <v>5139048.2400000012</v>
      </c>
    </row>
    <row r="13" spans="1:30" x14ac:dyDescent="0.3">
      <c r="A13" s="25"/>
      <c r="B13" s="25" t="s">
        <v>370</v>
      </c>
      <c r="C13" s="25"/>
      <c r="D13" s="25"/>
      <c r="E13" s="25"/>
      <c r="F13" s="25"/>
      <c r="G13" s="25">
        <v>65.7</v>
      </c>
      <c r="H13" s="1">
        <f>SUM(G13*B66)</f>
        <v>20388615.300000001</v>
      </c>
      <c r="I13" s="1">
        <v>8</v>
      </c>
      <c r="J13" s="1"/>
      <c r="K13" s="1"/>
      <c r="L13" s="39">
        <v>0.05</v>
      </c>
      <c r="O13" s="1">
        <f t="shared" si="2"/>
        <v>10194307.65</v>
      </c>
      <c r="P13" s="50"/>
      <c r="S13">
        <v>0.05</v>
      </c>
      <c r="V13" s="1">
        <f t="shared" si="0"/>
        <v>10194307.65</v>
      </c>
      <c r="Y13">
        <v>0.622</v>
      </c>
      <c r="Z13">
        <v>0.40500000000000003</v>
      </c>
      <c r="AA13">
        <v>0.84599999999999997</v>
      </c>
      <c r="AB13" s="1">
        <f t="shared" si="1"/>
        <v>126817187.16599999</v>
      </c>
    </row>
    <row r="14" spans="1:30" ht="28.8" x14ac:dyDescent="0.3">
      <c r="A14" s="25"/>
      <c r="B14" s="84" t="s">
        <v>372</v>
      </c>
      <c r="C14" s="25"/>
      <c r="D14" s="25"/>
      <c r="E14" s="25"/>
      <c r="F14" s="25"/>
      <c r="G14" s="25">
        <v>36.5</v>
      </c>
      <c r="H14" s="1">
        <f>SUM(G14*B66)</f>
        <v>11327008.5</v>
      </c>
      <c r="I14" s="1">
        <v>36</v>
      </c>
      <c r="J14" s="1"/>
      <c r="K14" s="1"/>
      <c r="L14">
        <v>0.11</v>
      </c>
      <c r="O14" s="1">
        <f>SUM(L14*10*H14)</f>
        <v>12459709.350000001</v>
      </c>
      <c r="P14" s="50">
        <v>1</v>
      </c>
      <c r="S14">
        <v>1.6E-2</v>
      </c>
      <c r="T14">
        <v>0.01</v>
      </c>
      <c r="U14">
        <v>2.1999999999999999E-2</v>
      </c>
      <c r="V14" s="1">
        <f t="shared" si="0"/>
        <v>1812321.36</v>
      </c>
      <c r="Y14">
        <v>0.17</v>
      </c>
      <c r="Z14">
        <v>0.14799999999999999</v>
      </c>
      <c r="AA14">
        <v>0.19</v>
      </c>
      <c r="AB14" s="1">
        <f t="shared" si="1"/>
        <v>19255914.450000003</v>
      </c>
    </row>
    <row r="15" spans="1:30" x14ac:dyDescent="0.3">
      <c r="A15" s="25"/>
      <c r="B15" s="84" t="s">
        <v>466</v>
      </c>
      <c r="C15" s="25"/>
      <c r="D15" s="25"/>
      <c r="E15" s="25"/>
      <c r="F15" s="25"/>
      <c r="G15" s="25">
        <v>4.7</v>
      </c>
      <c r="H15" s="1">
        <f>SUM(G15*B66)</f>
        <v>1458546.3</v>
      </c>
      <c r="I15" s="1">
        <v>0</v>
      </c>
      <c r="J15" s="1"/>
      <c r="K15" s="1"/>
      <c r="L15">
        <v>4.76</v>
      </c>
      <c r="O15" s="1">
        <f>SUM(L15*10*H15)</f>
        <v>69426803.879999995</v>
      </c>
      <c r="P15" s="50">
        <v>1</v>
      </c>
      <c r="S15">
        <v>0.34</v>
      </c>
      <c r="T15">
        <v>0.34</v>
      </c>
      <c r="U15">
        <v>0.46600000000000003</v>
      </c>
      <c r="V15" s="1">
        <f t="shared" si="0"/>
        <v>4959057.4200000009</v>
      </c>
      <c r="Y15">
        <v>0.66</v>
      </c>
      <c r="Z15">
        <v>0.66</v>
      </c>
      <c r="AA15">
        <v>0.78600000000000003</v>
      </c>
      <c r="AB15" s="1">
        <f t="shared" si="1"/>
        <v>9626405.5800000019</v>
      </c>
    </row>
    <row r="16" spans="1:30" x14ac:dyDescent="0.3">
      <c r="A16" s="25"/>
      <c r="B16" s="25" t="s">
        <v>371</v>
      </c>
      <c r="C16" s="25"/>
      <c r="D16" s="25"/>
      <c r="E16" s="25"/>
      <c r="F16" s="25"/>
      <c r="G16" s="25">
        <v>1.4</v>
      </c>
      <c r="H16" s="1">
        <f>SUM(G16*B66)</f>
        <v>434460.6</v>
      </c>
      <c r="I16" s="1">
        <v>0</v>
      </c>
      <c r="J16" s="1"/>
      <c r="K16" s="1"/>
      <c r="L16">
        <v>0.22</v>
      </c>
      <c r="O16" s="1">
        <f t="shared" si="2"/>
        <v>955813.32000000007</v>
      </c>
      <c r="P16" s="50"/>
      <c r="V16" s="1">
        <f t="shared" si="0"/>
        <v>0</v>
      </c>
      <c r="AB16" s="1">
        <f t="shared" si="1"/>
        <v>0</v>
      </c>
    </row>
    <row r="17" spans="1:28" ht="28.8" x14ac:dyDescent="0.3">
      <c r="A17" s="25"/>
      <c r="B17" s="25" t="s">
        <v>377</v>
      </c>
      <c r="C17" s="25"/>
      <c r="D17" s="25"/>
      <c r="E17" s="25"/>
      <c r="F17" s="25"/>
      <c r="G17" s="25">
        <v>98.5</v>
      </c>
      <c r="H17" s="1">
        <f>SUM(G17*B66)</f>
        <v>30567406.5</v>
      </c>
      <c r="I17" s="1">
        <v>19</v>
      </c>
      <c r="J17" s="1"/>
      <c r="K17" s="1"/>
      <c r="L17">
        <v>0.16</v>
      </c>
      <c r="O17" s="1">
        <f t="shared" si="2"/>
        <v>48907850.400000006</v>
      </c>
      <c r="P17" s="50"/>
      <c r="S17">
        <v>3.5999999999999997E-2</v>
      </c>
      <c r="T17">
        <v>3.4000000000000002E-2</v>
      </c>
      <c r="U17">
        <v>4.3999999999999997E-2</v>
      </c>
      <c r="V17" s="1">
        <f t="shared" si="0"/>
        <v>11004266.34</v>
      </c>
      <c r="Y17">
        <v>0.32800000000000001</v>
      </c>
      <c r="Z17">
        <v>0.318</v>
      </c>
      <c r="AA17">
        <v>0.39</v>
      </c>
      <c r="AB17" s="1">
        <f t="shared" si="1"/>
        <v>100261093.32000001</v>
      </c>
    </row>
    <row r="18" spans="1:28" s="22" customFormat="1" ht="28.8" x14ac:dyDescent="0.3">
      <c r="A18" s="25" t="s">
        <v>139</v>
      </c>
      <c r="B18" s="25" t="s">
        <v>140</v>
      </c>
      <c r="C18" s="25"/>
      <c r="D18" s="25"/>
      <c r="E18" s="25"/>
      <c r="F18" s="25"/>
      <c r="G18" s="25">
        <v>87.8</v>
      </c>
      <c r="H18" s="1">
        <f>SUM(G18*B66)</f>
        <v>27246886.199999999</v>
      </c>
      <c r="I18" s="1"/>
      <c r="J18" s="1"/>
      <c r="K18" s="1"/>
      <c r="O18" s="1"/>
      <c r="P18" s="50"/>
      <c r="V18" s="1">
        <f t="shared" si="0"/>
        <v>0</v>
      </c>
      <c r="AB18" s="1">
        <f t="shared" si="1"/>
        <v>0</v>
      </c>
    </row>
    <row r="19" spans="1:28" ht="28.8" x14ac:dyDescent="0.3">
      <c r="C19" s="25" t="s">
        <v>379</v>
      </c>
      <c r="D19" s="25"/>
      <c r="E19" s="25"/>
      <c r="F19" s="25"/>
      <c r="G19" s="35">
        <v>14</v>
      </c>
      <c r="H19" s="1">
        <f>SUM(G19*B66)</f>
        <v>4344606</v>
      </c>
      <c r="I19" s="1">
        <v>0</v>
      </c>
      <c r="J19" s="1"/>
      <c r="K19" s="1"/>
      <c r="L19">
        <v>3.39</v>
      </c>
      <c r="O19" s="1">
        <f t="shared" si="2"/>
        <v>147282143.40000001</v>
      </c>
      <c r="P19" s="50"/>
      <c r="S19">
        <v>0.16400000000000001</v>
      </c>
      <c r="T19">
        <v>0.13</v>
      </c>
      <c r="U19">
        <v>0.21</v>
      </c>
      <c r="V19" s="1">
        <f t="shared" si="0"/>
        <v>7125153.8400000008</v>
      </c>
      <c r="Y19">
        <v>0.33800000000000002</v>
      </c>
      <c r="AB19" s="1">
        <f t="shared" si="1"/>
        <v>14684768.280000001</v>
      </c>
    </row>
    <row r="20" spans="1:28" ht="24.6" x14ac:dyDescent="0.3">
      <c r="A20" s="25"/>
      <c r="B20" s="25"/>
      <c r="C20" s="25" t="s">
        <v>381</v>
      </c>
      <c r="D20" s="25"/>
      <c r="E20" s="25"/>
      <c r="F20" s="25"/>
      <c r="G20" s="25">
        <v>50.1</v>
      </c>
      <c r="H20" s="1">
        <f>SUM(G20*B66)</f>
        <v>15547482.9</v>
      </c>
      <c r="I20" s="1">
        <v>0</v>
      </c>
      <c r="J20" s="1"/>
      <c r="K20" s="1"/>
      <c r="L20">
        <v>3.52</v>
      </c>
      <c r="O20" s="1">
        <f t="shared" si="2"/>
        <v>547271398.08000004</v>
      </c>
      <c r="P20" s="50"/>
      <c r="S20">
        <v>0.17299999999999999</v>
      </c>
      <c r="T20">
        <v>0.15</v>
      </c>
      <c r="U20">
        <v>0.2</v>
      </c>
      <c r="V20" s="1">
        <f t="shared" si="0"/>
        <v>26897145.416999999</v>
      </c>
      <c r="Y20">
        <v>0.34799999999999998</v>
      </c>
      <c r="Z20">
        <v>0.30599999999999999</v>
      </c>
      <c r="AA20">
        <v>0.39600000000000002</v>
      </c>
      <c r="AB20" s="1">
        <f t="shared" si="1"/>
        <v>54105240.491999991</v>
      </c>
    </row>
    <row r="21" spans="1:28" ht="39" x14ac:dyDescent="0.3">
      <c r="A21" s="25"/>
      <c r="B21" s="25"/>
      <c r="C21" s="25" t="s">
        <v>383</v>
      </c>
      <c r="D21" s="25"/>
      <c r="E21" s="25"/>
      <c r="F21" s="25"/>
      <c r="G21" s="25">
        <v>0.9</v>
      </c>
      <c r="H21" s="1">
        <f>SUM(G21*B66)</f>
        <v>279296.10000000003</v>
      </c>
      <c r="I21" s="1">
        <v>0</v>
      </c>
      <c r="J21" s="1"/>
      <c r="K21" s="1"/>
      <c r="L21">
        <v>3.26</v>
      </c>
      <c r="O21" s="1">
        <f t="shared" si="2"/>
        <v>9105052.8599999994</v>
      </c>
      <c r="P21" s="50"/>
      <c r="S21">
        <v>0.16200000000000001</v>
      </c>
      <c r="T21">
        <v>0.1</v>
      </c>
      <c r="U21">
        <v>0.19</v>
      </c>
      <c r="V21" s="1">
        <f t="shared" si="0"/>
        <v>452459.68200000009</v>
      </c>
      <c r="Y21">
        <v>0.28899999999999998</v>
      </c>
      <c r="Z21">
        <v>0.25800000000000001</v>
      </c>
      <c r="AA21">
        <v>0.31900000000000001</v>
      </c>
      <c r="AB21" s="1">
        <f t="shared" si="1"/>
        <v>807165.72900000005</v>
      </c>
    </row>
    <row r="22" spans="1:28" x14ac:dyDescent="0.3">
      <c r="A22" s="25"/>
      <c r="B22" s="25"/>
      <c r="C22" s="25" t="s">
        <v>141</v>
      </c>
      <c r="D22" s="25"/>
      <c r="E22" s="25"/>
      <c r="F22" s="25"/>
      <c r="G22" s="35">
        <v>0</v>
      </c>
      <c r="H22" s="1">
        <f>SUM(G22*B66)</f>
        <v>0</v>
      </c>
      <c r="I22" s="1"/>
      <c r="J22" s="1"/>
      <c r="K22" s="1"/>
      <c r="O22" s="1">
        <f t="shared" si="2"/>
        <v>0</v>
      </c>
      <c r="P22" s="50"/>
      <c r="V22" s="1">
        <f t="shared" si="0"/>
        <v>0</v>
      </c>
      <c r="AB22" s="1">
        <f t="shared" si="1"/>
        <v>0</v>
      </c>
    </row>
    <row r="23" spans="1:28" x14ac:dyDescent="0.3">
      <c r="A23" s="25"/>
      <c r="B23" s="25"/>
      <c r="C23" s="25" t="s">
        <v>469</v>
      </c>
      <c r="D23" s="25"/>
      <c r="E23" s="25"/>
      <c r="F23" s="25"/>
      <c r="G23" s="25">
        <v>0.5</v>
      </c>
      <c r="H23" s="1">
        <f>SUM(G23*B66)</f>
        <v>155164.5</v>
      </c>
      <c r="I23" s="1">
        <v>3</v>
      </c>
      <c r="J23" s="1">
        <v>0</v>
      </c>
      <c r="K23" s="1">
        <v>6</v>
      </c>
      <c r="L23" s="39">
        <v>2.38</v>
      </c>
      <c r="O23" s="1">
        <f t="shared" si="2"/>
        <v>3692915.0999999996</v>
      </c>
      <c r="P23" s="50"/>
      <c r="S23">
        <v>0.30599999999999999</v>
      </c>
      <c r="T23">
        <v>0.27900000000000003</v>
      </c>
      <c r="U23">
        <v>0.33300000000000002</v>
      </c>
      <c r="V23" s="1">
        <f t="shared" si="0"/>
        <v>474803.37</v>
      </c>
      <c r="Y23">
        <v>0.316</v>
      </c>
      <c r="Z23">
        <v>0.28100000000000003</v>
      </c>
      <c r="AA23">
        <v>0.36699999999999999</v>
      </c>
      <c r="AB23" s="1">
        <f t="shared" si="1"/>
        <v>490319.82</v>
      </c>
    </row>
    <row r="24" spans="1:28" x14ac:dyDescent="0.3">
      <c r="A24" s="25"/>
      <c r="B24" s="25"/>
      <c r="C24" s="25" t="s">
        <v>385</v>
      </c>
      <c r="D24" s="25"/>
      <c r="E24" s="25"/>
      <c r="F24" s="25"/>
      <c r="G24" s="25">
        <v>20.9</v>
      </c>
      <c r="H24" s="1">
        <f>SUM(G24*B66)</f>
        <v>6485876.0999999996</v>
      </c>
      <c r="I24" s="1">
        <v>28</v>
      </c>
      <c r="J24" s="1"/>
      <c r="K24" s="1"/>
      <c r="L24">
        <v>3.55</v>
      </c>
      <c r="O24" s="1">
        <f t="shared" si="2"/>
        <v>230248601.54999998</v>
      </c>
      <c r="P24" s="50"/>
      <c r="S24">
        <v>0.21199999999999999</v>
      </c>
      <c r="V24" s="1">
        <f t="shared" si="0"/>
        <v>13750057.332</v>
      </c>
      <c r="Y24">
        <v>0.26400000000000001</v>
      </c>
      <c r="Z24">
        <v>0.20799999999999999</v>
      </c>
      <c r="AA24">
        <v>0.32</v>
      </c>
      <c r="AB24" s="1">
        <f t="shared" si="1"/>
        <v>17122712.903999999</v>
      </c>
    </row>
    <row r="25" spans="1:28" ht="43.2" x14ac:dyDescent="0.3">
      <c r="A25" s="25"/>
      <c r="B25" s="25"/>
      <c r="C25" s="25" t="s">
        <v>387</v>
      </c>
      <c r="D25" s="25"/>
      <c r="E25" s="25"/>
      <c r="F25" s="25"/>
      <c r="G25" s="25">
        <v>1.3</v>
      </c>
      <c r="H25" s="1">
        <f>SUM(G25*B66)</f>
        <v>403427.7</v>
      </c>
      <c r="I25" s="1">
        <v>21</v>
      </c>
      <c r="J25" s="1"/>
      <c r="K25" s="1"/>
      <c r="L25">
        <v>3.3</v>
      </c>
      <c r="O25" s="1">
        <f t="shared" si="2"/>
        <v>13313114.1</v>
      </c>
      <c r="P25" s="50"/>
      <c r="S25">
        <v>0.192</v>
      </c>
      <c r="V25" s="1">
        <f t="shared" si="0"/>
        <v>774581.18400000001</v>
      </c>
      <c r="Y25">
        <v>0.29399999999999998</v>
      </c>
      <c r="AB25" s="1">
        <f t="shared" si="1"/>
        <v>1186077.4380000001</v>
      </c>
    </row>
    <row r="26" spans="1:28" ht="48.6" customHeight="1" x14ac:dyDescent="0.3">
      <c r="A26" s="25"/>
      <c r="B26" s="25" t="s">
        <v>390</v>
      </c>
      <c r="C26" s="25"/>
      <c r="D26" s="25"/>
      <c r="E26" s="25"/>
      <c r="F26" s="25"/>
      <c r="G26" s="25">
        <v>14.1</v>
      </c>
      <c r="H26" s="1">
        <f>SUM(G26*B66)</f>
        <v>4375638.8999999994</v>
      </c>
      <c r="I26" s="1">
        <v>0</v>
      </c>
      <c r="J26" s="1"/>
      <c r="K26" s="1"/>
      <c r="L26">
        <v>2.67</v>
      </c>
      <c r="O26" s="1">
        <f t="shared" si="2"/>
        <v>116829558.62999998</v>
      </c>
      <c r="P26" s="50"/>
      <c r="S26">
        <v>0.376</v>
      </c>
      <c r="V26" s="1">
        <f t="shared" si="0"/>
        <v>16452402.263999997</v>
      </c>
      <c r="Y26">
        <v>0.33800000000000002</v>
      </c>
      <c r="Z26">
        <v>0.33</v>
      </c>
      <c r="AA26">
        <v>0.42799999999999999</v>
      </c>
      <c r="AB26" s="1">
        <f t="shared" si="1"/>
        <v>14789659.481999999</v>
      </c>
    </row>
    <row r="27" spans="1:28" x14ac:dyDescent="0.3">
      <c r="A27" s="25"/>
      <c r="B27" s="25" t="s">
        <v>471</v>
      </c>
      <c r="C27" s="25"/>
      <c r="D27" s="25"/>
      <c r="E27" s="25"/>
      <c r="F27" s="25"/>
      <c r="G27" s="25">
        <v>83.9</v>
      </c>
      <c r="H27" s="1">
        <f>SUM(G27*B66)</f>
        <v>26036603.100000001</v>
      </c>
      <c r="I27" s="1">
        <v>0</v>
      </c>
      <c r="J27" s="1"/>
      <c r="K27" s="1"/>
      <c r="L27">
        <v>0.52</v>
      </c>
      <c r="O27" s="1">
        <f t="shared" si="2"/>
        <v>135390336.12</v>
      </c>
      <c r="P27" s="50"/>
      <c r="S27">
        <v>9.1999999999999998E-2</v>
      </c>
      <c r="T27">
        <v>6.3E-2</v>
      </c>
      <c r="U27">
        <v>0.10199999999999999</v>
      </c>
      <c r="V27" s="1">
        <f t="shared" si="0"/>
        <v>23953674.851999998</v>
      </c>
      <c r="Y27">
        <v>0.157</v>
      </c>
      <c r="Z27">
        <v>0.14399999999999999</v>
      </c>
      <c r="AA27">
        <v>0.17799999999999999</v>
      </c>
      <c r="AB27" s="1">
        <f t="shared" si="1"/>
        <v>40877466.867000006</v>
      </c>
    </row>
    <row r="28" spans="1:28" x14ac:dyDescent="0.3">
      <c r="A28" s="25"/>
      <c r="B28" s="25" t="s">
        <v>393</v>
      </c>
      <c r="C28" s="25"/>
      <c r="D28" s="25"/>
      <c r="E28" s="25"/>
      <c r="F28" s="25"/>
      <c r="G28" s="35">
        <v>6</v>
      </c>
      <c r="H28" s="1">
        <f>SUM(G28*B66)</f>
        <v>1861974</v>
      </c>
      <c r="I28" s="1">
        <v>0</v>
      </c>
      <c r="J28" s="1"/>
      <c r="K28" s="1"/>
      <c r="L28">
        <v>0.37</v>
      </c>
      <c r="O28" s="1">
        <f t="shared" si="2"/>
        <v>6889303.8000000007</v>
      </c>
      <c r="P28" s="50"/>
      <c r="S28">
        <v>6.3E-2</v>
      </c>
      <c r="T28">
        <v>4.2999999999999997E-2</v>
      </c>
      <c r="U28">
        <v>6.9000000000000006E-2</v>
      </c>
      <c r="V28" s="1">
        <f t="shared" si="0"/>
        <v>1173043.6200000001</v>
      </c>
      <c r="Y28">
        <v>0.112</v>
      </c>
      <c r="Z28">
        <v>9.9000000000000005E-2</v>
      </c>
      <c r="AA28">
        <v>0.14799999999999999</v>
      </c>
      <c r="AB28" s="1">
        <f t="shared" si="1"/>
        <v>2085410.8800000001</v>
      </c>
    </row>
    <row r="29" spans="1:28" ht="28.8" x14ac:dyDescent="0.3">
      <c r="A29" s="25"/>
      <c r="B29" s="25" t="s">
        <v>394</v>
      </c>
      <c r="C29" s="25"/>
      <c r="D29" s="25"/>
      <c r="E29" s="25"/>
      <c r="F29" s="25"/>
      <c r="G29" s="25">
        <v>1.7</v>
      </c>
      <c r="H29" s="1">
        <f>SUM(G29*B66)</f>
        <v>527559.29999999993</v>
      </c>
      <c r="I29" s="1">
        <v>0</v>
      </c>
      <c r="J29" s="1"/>
      <c r="K29" s="1"/>
      <c r="L29">
        <v>1.02</v>
      </c>
      <c r="O29" s="1">
        <f t="shared" si="2"/>
        <v>5381104.8599999985</v>
      </c>
      <c r="P29" s="50"/>
      <c r="S29">
        <v>0.189</v>
      </c>
      <c r="T29">
        <v>0.15</v>
      </c>
      <c r="U29">
        <v>0.20899999999999999</v>
      </c>
      <c r="V29" s="1">
        <f t="shared" si="0"/>
        <v>997087.07699999993</v>
      </c>
      <c r="Y29">
        <v>0.32200000000000001</v>
      </c>
      <c r="Z29">
        <v>0.29499999999999998</v>
      </c>
      <c r="AA29">
        <v>0.35699999999999998</v>
      </c>
      <c r="AB29" s="1">
        <f t="shared" si="1"/>
        <v>1698740.9459999998</v>
      </c>
    </row>
    <row r="30" spans="1:28" ht="39" x14ac:dyDescent="0.3">
      <c r="A30" s="25"/>
      <c r="B30" s="25" t="s">
        <v>396</v>
      </c>
      <c r="C30" s="25"/>
      <c r="D30" s="25"/>
      <c r="E30" s="25"/>
      <c r="F30" s="25"/>
      <c r="G30" s="25">
        <v>24.7</v>
      </c>
      <c r="H30" s="1">
        <f>SUM(G30*B66)</f>
        <v>7665126.2999999998</v>
      </c>
      <c r="I30" s="1">
        <v>5</v>
      </c>
      <c r="J30" s="1">
        <v>0</v>
      </c>
      <c r="K30" s="1">
        <v>8</v>
      </c>
      <c r="L30" s="1">
        <v>4.1399999999999997</v>
      </c>
      <c r="O30" s="1">
        <f t="shared" si="2"/>
        <v>317336228.81999999</v>
      </c>
      <c r="P30" s="50"/>
      <c r="S30">
        <v>0.56999999999999995</v>
      </c>
      <c r="V30" s="1">
        <f t="shared" si="0"/>
        <v>43691219.909999996</v>
      </c>
      <c r="Y30">
        <v>9.5000000000000001E-2</v>
      </c>
      <c r="Z30">
        <v>8.8999999999999996E-2</v>
      </c>
      <c r="AA30">
        <v>0.10199999999999999</v>
      </c>
      <c r="AB30" s="1">
        <f t="shared" si="1"/>
        <v>7281869.9849999994</v>
      </c>
    </row>
    <row r="31" spans="1:28" ht="24.6" x14ac:dyDescent="0.3">
      <c r="A31" s="25"/>
      <c r="B31" s="25" t="s">
        <v>398</v>
      </c>
      <c r="C31" s="25"/>
      <c r="D31" s="25"/>
      <c r="E31" s="25"/>
      <c r="F31" s="25"/>
      <c r="G31" s="25">
        <v>6</v>
      </c>
      <c r="H31" s="1">
        <f>SUM(G31*B66)</f>
        <v>1861974</v>
      </c>
      <c r="I31" s="1">
        <v>0</v>
      </c>
      <c r="J31" s="1"/>
      <c r="K31" s="1"/>
      <c r="L31">
        <v>0.11</v>
      </c>
      <c r="O31" s="1">
        <f t="shared" si="2"/>
        <v>2048171.4000000001</v>
      </c>
      <c r="P31" s="50"/>
      <c r="S31">
        <v>2.1000000000000001E-2</v>
      </c>
      <c r="T31">
        <v>8.1000000000000003E-2</v>
      </c>
      <c r="U31">
        <v>2.7E-2</v>
      </c>
      <c r="V31" s="1">
        <f t="shared" si="0"/>
        <v>391014.54000000004</v>
      </c>
      <c r="Y31">
        <v>1.6E-2</v>
      </c>
      <c r="Z31">
        <v>0.01</v>
      </c>
      <c r="AA31">
        <v>0.24</v>
      </c>
      <c r="AB31" s="1">
        <f t="shared" si="1"/>
        <v>297915.84000000003</v>
      </c>
    </row>
    <row r="32" spans="1:28" ht="28.8" x14ac:dyDescent="0.3">
      <c r="A32" s="25"/>
      <c r="B32" s="25" t="s">
        <v>399</v>
      </c>
      <c r="C32" s="25"/>
      <c r="D32" s="25"/>
      <c r="E32" s="25"/>
      <c r="F32" s="25"/>
      <c r="G32" s="25">
        <v>14.4</v>
      </c>
      <c r="H32" s="1">
        <f>SUM(G32*B66)</f>
        <v>4468737.6000000006</v>
      </c>
      <c r="I32" s="1">
        <v>0</v>
      </c>
      <c r="J32" s="1"/>
      <c r="K32" s="1"/>
      <c r="O32" s="1"/>
      <c r="P32" s="50"/>
      <c r="V32" s="1"/>
      <c r="AB32" s="1"/>
    </row>
    <row r="33" spans="1:28" x14ac:dyDescent="0.3">
      <c r="A33" s="25"/>
      <c r="B33" s="25"/>
      <c r="C33" s="25" t="s">
        <v>142</v>
      </c>
      <c r="D33" s="25"/>
      <c r="E33" s="25"/>
      <c r="F33" s="25"/>
      <c r="G33" s="25">
        <v>2.7</v>
      </c>
      <c r="H33" s="1">
        <f>SUM(G33*B66)</f>
        <v>837888.3</v>
      </c>
      <c r="I33" s="1">
        <v>0</v>
      </c>
      <c r="L33">
        <v>0.03</v>
      </c>
      <c r="O33" s="1">
        <f t="shared" si="2"/>
        <v>251366.49</v>
      </c>
      <c r="P33" s="50"/>
      <c r="V33" s="1">
        <f t="shared" ref="V33:V50" si="3">SUM(S33*10*H33)</f>
        <v>0</v>
      </c>
      <c r="AB33" s="1">
        <f t="shared" ref="AB33:AB51" si="4">SUM(Y33*10*H33)</f>
        <v>0</v>
      </c>
    </row>
    <row r="34" spans="1:28" x14ac:dyDescent="0.3">
      <c r="A34" s="25"/>
      <c r="B34" s="25"/>
      <c r="C34" s="25" t="s">
        <v>143</v>
      </c>
      <c r="D34" s="25"/>
      <c r="E34" s="25"/>
      <c r="F34" s="25"/>
      <c r="G34" s="25"/>
      <c r="H34" s="1">
        <f>SUM(G34*B66)</f>
        <v>0</v>
      </c>
      <c r="I34" s="1"/>
      <c r="J34" s="1"/>
      <c r="K34" s="1"/>
      <c r="O34" s="1">
        <f t="shared" si="2"/>
        <v>0</v>
      </c>
      <c r="P34" s="50"/>
      <c r="V34" s="1">
        <f t="shared" si="3"/>
        <v>0</v>
      </c>
      <c r="AB34" s="1">
        <f t="shared" si="4"/>
        <v>0</v>
      </c>
    </row>
    <row r="35" spans="1:28" x14ac:dyDescent="0.3">
      <c r="A35" s="25"/>
      <c r="B35" s="25"/>
      <c r="C35" s="25" t="s">
        <v>474</v>
      </c>
      <c r="D35" s="25"/>
      <c r="E35" s="25"/>
      <c r="F35" s="25"/>
      <c r="G35" s="25">
        <v>11.7</v>
      </c>
      <c r="H35" s="1">
        <f>SUM(G35*B66)</f>
        <v>3630849.3</v>
      </c>
      <c r="J35" s="1"/>
      <c r="K35" s="1"/>
      <c r="L35" s="85"/>
      <c r="O35" s="1">
        <f t="shared" si="2"/>
        <v>0</v>
      </c>
      <c r="P35" s="50"/>
      <c r="V35" s="1">
        <f t="shared" si="3"/>
        <v>0</v>
      </c>
      <c r="AB35" s="1">
        <f t="shared" si="4"/>
        <v>0</v>
      </c>
    </row>
    <row r="36" spans="1:28" s="22" customFormat="1" x14ac:dyDescent="0.3">
      <c r="A36" s="25"/>
      <c r="B36" s="25" t="s">
        <v>1016</v>
      </c>
      <c r="C36" s="25"/>
      <c r="D36" s="25"/>
      <c r="E36" s="25"/>
      <c r="F36" s="35">
        <v>231</v>
      </c>
      <c r="G36" s="126">
        <f>SUM(F36*0.057)</f>
        <v>13.167</v>
      </c>
      <c r="H36" s="1">
        <f>SUM(G36*B66)</f>
        <v>4086101.943</v>
      </c>
      <c r="I36" s="1">
        <v>12</v>
      </c>
      <c r="J36" s="1">
        <v>7</v>
      </c>
      <c r="K36" s="1">
        <v>15</v>
      </c>
      <c r="L36" s="1">
        <v>2</v>
      </c>
      <c r="O36" s="1">
        <f>SUM(L36*10*H36)</f>
        <v>81722038.859999999</v>
      </c>
      <c r="P36" s="50"/>
      <c r="S36">
        <v>0.21</v>
      </c>
      <c r="V36" s="1">
        <f>SUM(S36*10*H36)</f>
        <v>8580814.0802999996</v>
      </c>
      <c r="Y36">
        <v>0.14699999999999999</v>
      </c>
      <c r="Z36">
        <v>0.128</v>
      </c>
      <c r="AA36">
        <v>0.155</v>
      </c>
      <c r="AB36" s="1">
        <f t="shared" si="4"/>
        <v>6006569.8562099999</v>
      </c>
    </row>
    <row r="37" spans="1:28" x14ac:dyDescent="0.3">
      <c r="A37" s="125" t="s">
        <v>144</v>
      </c>
      <c r="B37" s="125" t="s">
        <v>1004</v>
      </c>
      <c r="C37" s="25"/>
      <c r="D37" s="25"/>
      <c r="E37" s="25"/>
      <c r="F37" s="25"/>
      <c r="G37" s="25"/>
      <c r="H37" s="1">
        <f>SUM(G37*B66)</f>
        <v>0</v>
      </c>
      <c r="I37" s="1">
        <v>19</v>
      </c>
      <c r="J37" s="1"/>
      <c r="K37" s="1"/>
      <c r="L37" s="22">
        <v>0.16</v>
      </c>
      <c r="M37" s="22"/>
      <c r="N37" s="22"/>
      <c r="O37" s="1">
        <f t="shared" si="2"/>
        <v>0</v>
      </c>
      <c r="P37" s="50"/>
      <c r="Q37" s="22"/>
      <c r="R37" s="22"/>
      <c r="S37" s="22">
        <v>3.5999999999999997E-2</v>
      </c>
      <c r="T37" s="22">
        <v>3.4000000000000002E-2</v>
      </c>
      <c r="U37" s="22">
        <v>4.3999999999999997E-2</v>
      </c>
      <c r="V37" s="1">
        <f t="shared" si="3"/>
        <v>0</v>
      </c>
      <c r="W37" s="22"/>
      <c r="X37" s="22"/>
      <c r="Y37" s="22">
        <v>0.32800000000000001</v>
      </c>
      <c r="Z37" s="22">
        <v>0.318</v>
      </c>
      <c r="AA37" s="22">
        <v>0.39</v>
      </c>
      <c r="AB37" s="1">
        <f t="shared" si="4"/>
        <v>0</v>
      </c>
    </row>
    <row r="38" spans="1:28" x14ac:dyDescent="0.3">
      <c r="A38" s="125"/>
      <c r="B38" s="125" t="s">
        <v>1005</v>
      </c>
      <c r="C38" s="25"/>
      <c r="D38" s="25"/>
      <c r="E38" s="25"/>
      <c r="F38" s="25"/>
      <c r="G38" s="25"/>
      <c r="H38" s="1">
        <f>SUM(G38*B66)</f>
        <v>0</v>
      </c>
      <c r="I38" s="1">
        <v>0</v>
      </c>
      <c r="J38" s="1"/>
      <c r="K38" s="1"/>
      <c r="L38">
        <v>0.01</v>
      </c>
      <c r="O38" s="1">
        <f t="shared" si="2"/>
        <v>0</v>
      </c>
      <c r="P38" s="50"/>
      <c r="S38">
        <v>7.0000000000000001E-3</v>
      </c>
      <c r="T38">
        <v>5.1999999999999998E-3</v>
      </c>
      <c r="U38">
        <v>8.8000000000000005E-3</v>
      </c>
      <c r="V38" s="1">
        <f t="shared" si="3"/>
        <v>0</v>
      </c>
      <c r="Y38">
        <v>0.11600000000000001</v>
      </c>
      <c r="Z38">
        <v>0.09</v>
      </c>
      <c r="AA38">
        <v>0.13100000000000001</v>
      </c>
      <c r="AB38" s="1">
        <f t="shared" si="4"/>
        <v>0</v>
      </c>
    </row>
    <row r="39" spans="1:28" x14ac:dyDescent="0.3">
      <c r="A39" s="125"/>
      <c r="B39" s="125" t="s">
        <v>1006</v>
      </c>
      <c r="C39" s="25"/>
      <c r="D39" s="25"/>
      <c r="E39" s="25"/>
      <c r="F39" s="25"/>
      <c r="G39" s="25"/>
      <c r="H39" s="1">
        <f>SUM(G39*B66)</f>
        <v>0</v>
      </c>
      <c r="I39" s="1">
        <v>20</v>
      </c>
      <c r="J39" s="1"/>
      <c r="K39" s="1"/>
      <c r="L39" s="22">
        <v>0.33</v>
      </c>
      <c r="M39" s="22"/>
      <c r="N39" s="22"/>
      <c r="O39" s="1">
        <f t="shared" si="2"/>
        <v>0</v>
      </c>
      <c r="P39" s="50"/>
      <c r="Q39" s="22"/>
      <c r="R39" s="22"/>
      <c r="S39" s="22">
        <v>0.05</v>
      </c>
      <c r="T39" s="22">
        <v>4.4999999999999998E-2</v>
      </c>
      <c r="U39" s="22">
        <v>5.0999999999999997E-2</v>
      </c>
      <c r="V39" s="1">
        <f t="shared" si="3"/>
        <v>0</v>
      </c>
      <c r="W39" s="22"/>
      <c r="X39" s="22"/>
      <c r="Y39" s="22">
        <v>0.41699999999999998</v>
      </c>
      <c r="Z39" s="46">
        <v>0.4</v>
      </c>
      <c r="AA39" s="46">
        <v>0.5</v>
      </c>
      <c r="AB39" s="1">
        <f t="shared" si="4"/>
        <v>0</v>
      </c>
    </row>
    <row r="40" spans="1:28" ht="28.8" x14ac:dyDescent="0.3">
      <c r="A40" s="125"/>
      <c r="B40" s="125" t="s">
        <v>1007</v>
      </c>
      <c r="C40" s="25"/>
      <c r="D40" s="25"/>
      <c r="E40" s="25"/>
      <c r="F40" s="25"/>
      <c r="G40" s="25"/>
      <c r="H40" s="1">
        <f>SUM(G40*B66)</f>
        <v>0</v>
      </c>
      <c r="I40" s="1">
        <v>0</v>
      </c>
      <c r="J40" s="1"/>
      <c r="K40" s="1"/>
      <c r="L40" s="22">
        <v>3.52</v>
      </c>
      <c r="M40" s="22"/>
      <c r="N40" s="22"/>
      <c r="O40" s="1">
        <f t="shared" si="2"/>
        <v>0</v>
      </c>
      <c r="P40" s="50"/>
      <c r="Q40" s="22"/>
      <c r="R40" s="22"/>
      <c r="S40" s="22">
        <v>0.17299999999999999</v>
      </c>
      <c r="T40" s="22">
        <v>0.15</v>
      </c>
      <c r="U40" s="22">
        <v>0.2</v>
      </c>
      <c r="V40" s="1">
        <f t="shared" si="3"/>
        <v>0</v>
      </c>
      <c r="W40" s="22"/>
      <c r="X40" s="22"/>
      <c r="Y40" s="22">
        <v>0.34799999999999998</v>
      </c>
      <c r="Z40" s="22">
        <v>0.30599999999999999</v>
      </c>
      <c r="AA40" s="22">
        <v>0.39600000000000002</v>
      </c>
      <c r="AB40" s="1">
        <f t="shared" si="4"/>
        <v>0</v>
      </c>
    </row>
    <row r="41" spans="1:28" ht="30" customHeight="1" x14ac:dyDescent="0.3">
      <c r="A41" s="125"/>
      <c r="B41" s="125" t="s">
        <v>1008</v>
      </c>
      <c r="C41" s="25"/>
      <c r="D41" s="25"/>
      <c r="E41" s="25"/>
      <c r="F41" s="25"/>
      <c r="G41" s="25"/>
      <c r="H41" s="1">
        <f>SUM(G41*B66)</f>
        <v>0</v>
      </c>
      <c r="I41" s="1">
        <v>0</v>
      </c>
      <c r="J41" s="1"/>
      <c r="K41" s="1"/>
      <c r="L41" s="22">
        <v>2.67</v>
      </c>
      <c r="M41" s="22"/>
      <c r="N41" s="22"/>
      <c r="O41" s="1">
        <f t="shared" si="2"/>
        <v>0</v>
      </c>
      <c r="P41" s="50"/>
      <c r="Q41" s="22"/>
      <c r="R41" s="22"/>
      <c r="S41" s="22">
        <v>0.376</v>
      </c>
      <c r="T41" s="22"/>
      <c r="U41" s="22"/>
      <c r="V41" s="1">
        <f t="shared" si="3"/>
        <v>0</v>
      </c>
      <c r="W41" s="22"/>
      <c r="X41" s="22"/>
      <c r="Y41" s="22">
        <v>0.33800000000000002</v>
      </c>
      <c r="Z41" s="22">
        <v>0.33</v>
      </c>
      <c r="AA41" s="22">
        <v>0.42799999999999999</v>
      </c>
      <c r="AB41" s="1">
        <f t="shared" si="4"/>
        <v>0</v>
      </c>
    </row>
    <row r="42" spans="1:28" ht="28.8" x14ac:dyDescent="0.3">
      <c r="A42" s="125"/>
      <c r="B42" s="125" t="s">
        <v>1009</v>
      </c>
      <c r="C42" s="25"/>
      <c r="D42" s="25"/>
      <c r="E42" s="25"/>
      <c r="F42" s="25"/>
      <c r="G42" s="25"/>
      <c r="H42" s="1">
        <f>SUM(G42*B66)</f>
        <v>0</v>
      </c>
      <c r="I42" s="1">
        <v>0</v>
      </c>
      <c r="J42" s="1"/>
      <c r="K42" s="1"/>
      <c r="L42" s="22">
        <v>0.62</v>
      </c>
      <c r="M42" s="22"/>
      <c r="N42" s="22"/>
      <c r="O42" s="1">
        <f t="shared" si="2"/>
        <v>0</v>
      </c>
      <c r="P42" s="50"/>
      <c r="Q42" s="22"/>
      <c r="R42" s="22"/>
      <c r="S42" s="22">
        <v>0.11700000000000001</v>
      </c>
      <c r="T42" s="22">
        <v>9.6000000000000002E-2</v>
      </c>
      <c r="U42" s="22">
        <v>0.16700000000000001</v>
      </c>
      <c r="V42" s="1">
        <f t="shared" si="3"/>
        <v>0</v>
      </c>
      <c r="W42" s="22"/>
      <c r="X42" s="22"/>
      <c r="Y42" s="22">
        <v>9.9000000000000005E-2</v>
      </c>
      <c r="Z42" s="22">
        <v>0.09</v>
      </c>
      <c r="AA42" s="22">
        <v>0.108</v>
      </c>
      <c r="AB42" s="1">
        <f t="shared" si="4"/>
        <v>0</v>
      </c>
    </row>
    <row r="43" spans="1:28" x14ac:dyDescent="0.3">
      <c r="A43" s="125"/>
      <c r="B43" s="125" t="s">
        <v>145</v>
      </c>
      <c r="C43" s="25"/>
      <c r="D43" s="25"/>
      <c r="E43" s="25"/>
      <c r="F43" s="25"/>
      <c r="G43" s="25"/>
      <c r="H43" s="1">
        <f>SUM(G43*B66)</f>
        <v>0</v>
      </c>
      <c r="I43" s="1"/>
      <c r="J43" s="1"/>
      <c r="K43" s="1"/>
      <c r="L43" s="85"/>
      <c r="O43" s="1">
        <f t="shared" si="2"/>
        <v>0</v>
      </c>
      <c r="P43" s="50"/>
      <c r="V43" s="1">
        <f t="shared" si="3"/>
        <v>0</v>
      </c>
      <c r="AB43" s="1">
        <f t="shared" si="4"/>
        <v>0</v>
      </c>
    </row>
    <row r="44" spans="1:28" x14ac:dyDescent="0.3">
      <c r="A44" s="125"/>
      <c r="B44" s="125" t="s">
        <v>1010</v>
      </c>
      <c r="C44" s="25"/>
      <c r="D44" s="25"/>
      <c r="E44" s="25"/>
      <c r="F44" s="25"/>
      <c r="G44" s="25"/>
      <c r="H44" s="1">
        <f>SUM(G44*B66)</f>
        <v>0</v>
      </c>
      <c r="I44" s="1"/>
      <c r="J44" s="1"/>
      <c r="K44" s="1"/>
      <c r="L44" s="85"/>
      <c r="O44" s="1">
        <f>SUM(L44*10*H44)</f>
        <v>0</v>
      </c>
      <c r="P44" s="50"/>
      <c r="V44" s="1">
        <f t="shared" si="3"/>
        <v>0</v>
      </c>
      <c r="AB44" s="1">
        <f t="shared" si="4"/>
        <v>0</v>
      </c>
    </row>
    <row r="45" spans="1:28" ht="28.8" x14ac:dyDescent="0.3">
      <c r="A45" s="125"/>
      <c r="B45" s="125" t="s">
        <v>1011</v>
      </c>
      <c r="C45" s="25"/>
      <c r="D45" s="25"/>
      <c r="E45" s="25"/>
      <c r="F45" s="25"/>
      <c r="G45" s="25"/>
      <c r="H45" s="1">
        <f>SUM(G45*B66)</f>
        <v>0</v>
      </c>
      <c r="I45" s="1">
        <v>0</v>
      </c>
      <c r="J45" s="1"/>
      <c r="K45" s="1"/>
      <c r="L45">
        <v>1.04</v>
      </c>
      <c r="O45" s="1">
        <f t="shared" si="2"/>
        <v>0</v>
      </c>
      <c r="P45" s="50"/>
      <c r="V45" s="1">
        <f t="shared" si="3"/>
        <v>0</v>
      </c>
      <c r="AB45" s="1">
        <f t="shared" si="4"/>
        <v>0</v>
      </c>
    </row>
    <row r="46" spans="1:28" x14ac:dyDescent="0.3">
      <c r="A46" s="125"/>
      <c r="B46" s="125" t="s">
        <v>1012</v>
      </c>
      <c r="C46" s="25"/>
      <c r="D46" s="25"/>
      <c r="E46" s="25"/>
      <c r="F46" s="25"/>
      <c r="G46" s="25"/>
      <c r="H46" s="1">
        <f>SUM(G46*B66)</f>
        <v>0</v>
      </c>
      <c r="I46" s="1">
        <v>0</v>
      </c>
      <c r="J46" s="1"/>
      <c r="K46" s="1"/>
      <c r="L46">
        <v>0.62</v>
      </c>
      <c r="O46" s="1">
        <f>SUM(L46*10*H46)</f>
        <v>0</v>
      </c>
      <c r="P46" s="50"/>
      <c r="S46">
        <v>0.11700000000000001</v>
      </c>
      <c r="T46">
        <v>9.6000000000000002E-2</v>
      </c>
      <c r="U46">
        <v>0.16700000000000001</v>
      </c>
      <c r="V46" s="1">
        <f t="shared" si="3"/>
        <v>0</v>
      </c>
      <c r="Y46">
        <v>9.9000000000000005E-2</v>
      </c>
      <c r="Z46">
        <v>0.09</v>
      </c>
      <c r="AA46">
        <v>0.108</v>
      </c>
      <c r="AB46" s="1">
        <f t="shared" si="4"/>
        <v>0</v>
      </c>
    </row>
    <row r="47" spans="1:28" x14ac:dyDescent="0.3">
      <c r="A47" s="125" t="s">
        <v>622</v>
      </c>
      <c r="B47" s="78"/>
      <c r="C47" s="25"/>
      <c r="D47" s="25"/>
      <c r="E47" s="25"/>
      <c r="F47" s="25"/>
      <c r="G47" s="25"/>
      <c r="H47" s="1"/>
      <c r="I47" s="1"/>
      <c r="J47" s="1"/>
      <c r="K47" s="1"/>
      <c r="O47" s="1">
        <f t="shared" si="2"/>
        <v>0</v>
      </c>
      <c r="P47" s="50"/>
      <c r="V47" s="1">
        <f t="shared" si="3"/>
        <v>0</v>
      </c>
      <c r="AB47" s="1">
        <f t="shared" si="4"/>
        <v>0</v>
      </c>
    </row>
    <row r="48" spans="1:28" x14ac:dyDescent="0.3">
      <c r="A48" s="125" t="s">
        <v>296</v>
      </c>
      <c r="B48" s="125" t="s">
        <v>1020</v>
      </c>
      <c r="E48" s="35">
        <v>94</v>
      </c>
      <c r="H48" s="1">
        <f>SUM(E48*B66)</f>
        <v>29170926</v>
      </c>
      <c r="I48" s="22">
        <v>0</v>
      </c>
      <c r="J48" s="1"/>
      <c r="K48" s="1"/>
      <c r="L48" s="39">
        <v>0.08</v>
      </c>
      <c r="O48" s="1">
        <f>SUM(L48*10*H48)</f>
        <v>23336740.800000001</v>
      </c>
      <c r="P48" s="50"/>
      <c r="S48">
        <v>3.2000000000000001E-2</v>
      </c>
      <c r="V48" s="1">
        <f t="shared" si="3"/>
        <v>9334696.3200000003</v>
      </c>
      <c r="Y48">
        <v>5.5E-2</v>
      </c>
      <c r="AB48" s="1">
        <f t="shared" si="4"/>
        <v>16044009.300000001</v>
      </c>
    </row>
    <row r="49" spans="1:28" ht="24.6" x14ac:dyDescent="0.3">
      <c r="A49" s="125"/>
      <c r="B49" s="125" t="s">
        <v>1021</v>
      </c>
      <c r="E49" s="25">
        <v>2.13</v>
      </c>
      <c r="H49" s="1">
        <f>SUM(E49*B66)</f>
        <v>661000.77</v>
      </c>
      <c r="I49" s="1">
        <v>0</v>
      </c>
      <c r="J49" s="1"/>
      <c r="K49" s="1"/>
      <c r="L49" s="85"/>
      <c r="O49" s="1">
        <f t="shared" si="2"/>
        <v>0</v>
      </c>
      <c r="P49" s="50"/>
      <c r="V49" s="1">
        <f t="shared" si="3"/>
        <v>0</v>
      </c>
      <c r="Y49">
        <v>1.6000000000000001E-3</v>
      </c>
      <c r="Z49">
        <v>1.1999999999999999E-3</v>
      </c>
      <c r="AA49">
        <v>2E-3</v>
      </c>
      <c r="AB49" s="1">
        <f t="shared" si="4"/>
        <v>10576.01232</v>
      </c>
    </row>
    <row r="50" spans="1:28" x14ac:dyDescent="0.3">
      <c r="A50" s="125"/>
      <c r="B50" s="125" t="s">
        <v>1022</v>
      </c>
      <c r="E50" s="25">
        <v>3.47</v>
      </c>
      <c r="H50" s="1">
        <f>SUM(E50*B66)</f>
        <v>1076841.6300000001</v>
      </c>
      <c r="I50" s="1">
        <v>0</v>
      </c>
      <c r="J50" s="1"/>
      <c r="K50" s="1"/>
      <c r="L50">
        <v>0.03</v>
      </c>
      <c r="O50" s="1">
        <f t="shared" si="2"/>
        <v>323052.489</v>
      </c>
      <c r="P50" s="50"/>
      <c r="V50" s="1">
        <f t="shared" si="3"/>
        <v>0</v>
      </c>
      <c r="Y50">
        <v>7.0000000000000007E-2</v>
      </c>
      <c r="AB50" s="1">
        <f t="shared" si="4"/>
        <v>753789.14100000018</v>
      </c>
    </row>
    <row r="51" spans="1:28" ht="28.8" x14ac:dyDescent="0.3">
      <c r="A51" s="125"/>
      <c r="B51" s="125" t="s">
        <v>146</v>
      </c>
      <c r="E51" s="25"/>
      <c r="H51" s="1">
        <f>SUM(E51*B66)</f>
        <v>0</v>
      </c>
      <c r="I51" s="1"/>
      <c r="J51" s="1"/>
      <c r="K51" s="1"/>
      <c r="O51" s="1">
        <f t="shared" si="2"/>
        <v>0</v>
      </c>
      <c r="P51" s="50"/>
      <c r="V51" s="1">
        <f>SUM(S51*10*H51)</f>
        <v>0</v>
      </c>
      <c r="AB51" s="1">
        <f t="shared" si="4"/>
        <v>0</v>
      </c>
    </row>
    <row r="52" spans="1:28" s="22" customFormat="1" x14ac:dyDescent="0.3">
      <c r="A52" s="25" t="s">
        <v>1028</v>
      </c>
      <c r="B52" s="84" t="s">
        <v>1027</v>
      </c>
      <c r="C52" s="25"/>
      <c r="D52" s="25"/>
      <c r="E52" s="25">
        <v>162</v>
      </c>
      <c r="F52" s="25"/>
      <c r="G52" s="22">
        <f>SUM(55*E52/1000)</f>
        <v>8.91</v>
      </c>
      <c r="H52" s="1">
        <f>SUM(G52*B66)</f>
        <v>2765031.39</v>
      </c>
      <c r="L52" s="22">
        <v>2.2400000000000002</v>
      </c>
      <c r="O52" s="1">
        <f>SUM(L52*10*H52)</f>
        <v>61936703.136000007</v>
      </c>
      <c r="P52" s="50">
        <v>1</v>
      </c>
      <c r="S52" s="22">
        <v>0.192</v>
      </c>
      <c r="V52" s="1">
        <f>SUM(S52*10*H52)</f>
        <v>5308860.2687999997</v>
      </c>
      <c r="Y52" s="22">
        <v>1.653</v>
      </c>
      <c r="AB52" s="1">
        <f>SUM(Y52*10*H53)</f>
        <v>2708501.8593600001</v>
      </c>
    </row>
    <row r="53" spans="1:28" s="22" customFormat="1" x14ac:dyDescent="0.3">
      <c r="A53" s="25"/>
      <c r="B53" s="84" t="s">
        <v>1025</v>
      </c>
      <c r="C53" s="25"/>
      <c r="D53" s="25"/>
      <c r="E53" s="25">
        <v>26.4</v>
      </c>
      <c r="F53" s="25"/>
      <c r="G53" s="22">
        <f>SUM(20*E53/1000)</f>
        <v>0.52800000000000002</v>
      </c>
      <c r="H53" s="1">
        <f>SUM(G53*B66)</f>
        <v>163853.712</v>
      </c>
      <c r="L53" s="22">
        <v>3.92</v>
      </c>
      <c r="O53" s="1">
        <f>SUM(L53*10*H53)</f>
        <v>6423065.5104</v>
      </c>
      <c r="P53" s="50">
        <v>1</v>
      </c>
      <c r="S53" s="22">
        <v>0.314</v>
      </c>
      <c r="V53" s="1">
        <f>SUM(S53*10*H53)</f>
        <v>514500.65568000003</v>
      </c>
      <c r="Y53" s="22">
        <v>1.49</v>
      </c>
      <c r="AB53" s="1">
        <f>SUM(Y53*10*H54)</f>
        <v>4938327.4428000003</v>
      </c>
    </row>
    <row r="54" spans="1:28" s="22" customFormat="1" x14ac:dyDescent="0.3">
      <c r="B54" s="84" t="s">
        <v>1026</v>
      </c>
      <c r="C54" s="25"/>
      <c r="D54" s="25"/>
      <c r="E54" s="25">
        <v>53.4</v>
      </c>
      <c r="F54" s="25"/>
      <c r="G54" s="22">
        <f>SUM(20*E54/1000)</f>
        <v>1.0680000000000001</v>
      </c>
      <c r="H54" s="1">
        <f>SUM(G54*B66)</f>
        <v>331431.37200000003</v>
      </c>
      <c r="L54" s="22">
        <v>3.92</v>
      </c>
      <c r="O54" s="1">
        <f>SUM(L54*10*H54)</f>
        <v>12992109.782400003</v>
      </c>
      <c r="P54" s="50">
        <v>1</v>
      </c>
      <c r="Q54" s="47"/>
      <c r="R54" s="47"/>
      <c r="S54" s="47">
        <v>0.314</v>
      </c>
      <c r="T54" s="47"/>
      <c r="U54" s="47"/>
      <c r="V54" s="1">
        <f>SUM(S54*10*H54)</f>
        <v>1040694.5080800002</v>
      </c>
      <c r="W54" s="47"/>
      <c r="X54" s="47"/>
      <c r="Y54" s="47">
        <v>1.49</v>
      </c>
      <c r="Z54" s="47"/>
      <c r="AA54" s="47"/>
      <c r="AB54" s="47">
        <f>SUM(AB3:AB53)</f>
        <v>551226730.48569</v>
      </c>
    </row>
    <row r="55" spans="1:28" s="22" customFormat="1" x14ac:dyDescent="0.3">
      <c r="A55" s="25" t="s">
        <v>640</v>
      </c>
      <c r="B55" s="25"/>
      <c r="C55" s="25"/>
      <c r="D55" s="25"/>
      <c r="E55" s="25"/>
      <c r="F55" s="25"/>
      <c r="G55" s="25"/>
      <c r="O55" s="1">
        <f>SUM(O3:O54)</f>
        <v>2334312799.1477995</v>
      </c>
      <c r="P55" s="1"/>
      <c r="Q55" s="1"/>
      <c r="R55" s="1"/>
      <c r="S55" s="1"/>
      <c r="T55" s="1"/>
      <c r="U55" s="1"/>
      <c r="V55" s="1">
        <f>SUM(V3:V54)</f>
        <v>221354615.85606</v>
      </c>
      <c r="W55" s="1"/>
      <c r="X55" s="1"/>
      <c r="Y55" s="1"/>
      <c r="Z55" s="1"/>
      <c r="AA55" s="1"/>
      <c r="AB55" s="1">
        <f>SUM(AB3:AB54)</f>
        <v>1102453460.97138</v>
      </c>
    </row>
    <row r="56" spans="1:28" s="22" customFormat="1" x14ac:dyDescent="0.3">
      <c r="A56" s="25" t="s">
        <v>641</v>
      </c>
      <c r="B56" s="25"/>
      <c r="C56" s="25"/>
      <c r="D56" s="25"/>
      <c r="E56" s="25"/>
      <c r="F56" s="25"/>
      <c r="G56" s="25"/>
      <c r="O56" s="1">
        <f>SUM(O55/1000)</f>
        <v>2334312.7991477996</v>
      </c>
      <c r="P56" s="1"/>
      <c r="V56" s="1">
        <f>SUM(V55/1000)</f>
        <v>221354.61585606</v>
      </c>
      <c r="W56" s="1"/>
      <c r="X56" s="1"/>
      <c r="Y56" s="1"/>
      <c r="Z56" s="1"/>
      <c r="AA56" s="1"/>
      <c r="AB56" s="1">
        <f>SUM(AB55/1000)</f>
        <v>1102453.4609713799</v>
      </c>
    </row>
    <row r="57" spans="1:28" s="22" customFormat="1" x14ac:dyDescent="0.3">
      <c r="A57" s="25" t="s">
        <v>1017</v>
      </c>
      <c r="B57" s="25"/>
      <c r="C57" s="25"/>
      <c r="D57" s="25"/>
      <c r="E57" s="25"/>
      <c r="F57" s="25"/>
      <c r="G57" s="25"/>
      <c r="O57" s="1">
        <f>SUM(O56/B66)</f>
        <v>7.5220581999999991</v>
      </c>
      <c r="P57" s="1"/>
      <c r="Q57" s="1"/>
      <c r="R57" s="1"/>
      <c r="S57" s="1"/>
      <c r="T57" s="1"/>
      <c r="U57" s="1"/>
      <c r="V57" s="11">
        <f>SUM(V56/B66)</f>
        <v>0.71329014000000002</v>
      </c>
      <c r="W57" s="11"/>
      <c r="X57" s="11"/>
      <c r="Y57" s="11"/>
      <c r="Z57" s="11"/>
      <c r="AA57" s="11"/>
      <c r="AB57" s="11">
        <f>SUM(AB56/B66)</f>
        <v>3.5525312199999997</v>
      </c>
    </row>
    <row r="58" spans="1:28" s="22" customFormat="1" x14ac:dyDescent="0.3">
      <c r="A58" s="25"/>
      <c r="B58" s="25"/>
      <c r="C58" s="25"/>
      <c r="D58" s="25"/>
      <c r="E58" s="25"/>
      <c r="F58" s="25"/>
      <c r="G58" s="25"/>
      <c r="O58" s="47"/>
      <c r="P58" s="47"/>
    </row>
    <row r="59" spans="1:28" s="22" customFormat="1" ht="28.8" x14ac:dyDescent="0.3">
      <c r="A59" s="54" t="s">
        <v>781</v>
      </c>
      <c r="B59" s="25"/>
      <c r="C59" s="25"/>
      <c r="D59" s="25"/>
      <c r="E59" s="25"/>
      <c r="F59" s="25"/>
      <c r="G59" s="25"/>
      <c r="O59" s="1">
        <f>SUM(O19+O20+O21+O22+O23+O24+O25+O40)</f>
        <v>950913225.09000003</v>
      </c>
      <c r="P59" s="1"/>
      <c r="Q59" s="1"/>
      <c r="R59" s="1"/>
      <c r="S59" s="1"/>
      <c r="T59" s="1"/>
      <c r="U59" s="1"/>
      <c r="V59" s="1">
        <f>SUM(V19+V20+V21+V22+V23+V24+V25+V40)</f>
        <v>49474200.825000003</v>
      </c>
      <c r="W59" s="1"/>
      <c r="X59" s="1"/>
      <c r="Y59" s="1"/>
      <c r="Z59" s="1"/>
      <c r="AA59" s="1"/>
      <c r="AB59" s="1">
        <f>SUM(AB19+AB20+AB21+AB22+AB23+AB24+AB25+AB40)</f>
        <v>88396284.662999973</v>
      </c>
    </row>
    <row r="60" spans="1:28" s="22" customFormat="1" ht="28.8" x14ac:dyDescent="0.3">
      <c r="A60" s="54" t="s">
        <v>782</v>
      </c>
      <c r="B60" s="25"/>
      <c r="C60" s="25"/>
      <c r="D60" s="25"/>
      <c r="E60" s="25"/>
      <c r="F60" s="25"/>
      <c r="G60" s="25"/>
      <c r="O60" s="1">
        <f>SUM(O3,O4,O5,O7+O8+O9+O10+O11+O13+O16+O17+O35+O33+O34+O37+O38+O39+O43+O44+O45+O48+O49+O50+O51)</f>
        <v>519466230.00899994</v>
      </c>
      <c r="P60" s="1"/>
      <c r="Q60" s="1"/>
      <c r="R60" s="1"/>
      <c r="S60" s="1"/>
      <c r="T60" s="1"/>
      <c r="U60" s="1"/>
      <c r="V60" s="1">
        <f>SUM(V3,V4,V5,V7+V8+V9+V10+V11+V13+V16+V17+V35+V33+V34+V37+V38+V39+V43+V44+V45+V48+V49+V50+V51)</f>
        <v>58136662.4652</v>
      </c>
      <c r="W60" s="1"/>
      <c r="X60" s="1"/>
      <c r="Y60" s="1"/>
      <c r="Z60" s="1"/>
      <c r="AA60" s="1"/>
      <c r="AB60" s="1">
        <f>SUM(AB3,AB4,AB5,AB7+AB8+AB9+AB10+AB11+AB13+AB16+AB17+AB35+AB33+AB34+AB37+AB38+AB39+AB43+AB44+AB45+AB48+AB49+AB50+AB51)</f>
        <v>346352015.14631999</v>
      </c>
    </row>
    <row r="61" spans="1:28" s="22" customFormat="1" x14ac:dyDescent="0.3">
      <c r="A61" s="54" t="s">
        <v>783</v>
      </c>
      <c r="B61" s="25"/>
      <c r="C61" s="25"/>
      <c r="D61" s="25"/>
      <c r="E61" s="25"/>
      <c r="F61" s="25"/>
      <c r="G61" s="25"/>
      <c r="O61" s="1">
        <f>SUM(O27,O28,O29,O30+O31+O42+O46)</f>
        <v>467045145</v>
      </c>
      <c r="P61" s="1"/>
      <c r="Q61" s="1"/>
      <c r="R61" s="1"/>
      <c r="S61" s="1"/>
      <c r="T61" s="1"/>
      <c r="U61" s="1"/>
      <c r="V61" s="1">
        <f>SUM(V27,V28,V29,V30+V31+V42+V46)</f>
        <v>70206039.998999998</v>
      </c>
      <c r="W61" s="1"/>
      <c r="X61" s="1"/>
      <c r="Y61" s="1"/>
      <c r="Z61" s="1"/>
      <c r="AA61" s="1"/>
      <c r="AB61" s="1">
        <f>SUM(AB27,AB28,AB29,AB30+AB31+AB42+AB46)</f>
        <v>52241404.518000007</v>
      </c>
    </row>
    <row r="62" spans="1:28" s="22" customFormat="1" x14ac:dyDescent="0.3">
      <c r="A62" s="54" t="s">
        <v>524</v>
      </c>
      <c r="B62" s="25"/>
      <c r="C62" s="25"/>
      <c r="D62" s="25"/>
      <c r="E62" s="25"/>
      <c r="F62" s="25"/>
      <c r="G62" s="25"/>
      <c r="O62" s="1">
        <f>SUM(O36)</f>
        <v>81722038.859999999</v>
      </c>
      <c r="P62" s="1"/>
      <c r="Q62" s="1"/>
      <c r="R62" s="1"/>
      <c r="S62" s="1"/>
      <c r="T62" s="1"/>
      <c r="U62" s="1"/>
      <c r="V62" s="1">
        <f>SUM(V36)</f>
        <v>8580814.0802999996</v>
      </c>
      <c r="W62" s="1"/>
      <c r="X62" s="1"/>
      <c r="Y62" s="1"/>
      <c r="Z62" s="1"/>
      <c r="AA62" s="1"/>
      <c r="AB62" s="1">
        <f>SUM(AB36)</f>
        <v>6006569.8562099999</v>
      </c>
    </row>
    <row r="63" spans="1:28" s="22" customFormat="1" ht="28.8" x14ac:dyDescent="0.3">
      <c r="A63" s="54" t="s">
        <v>832</v>
      </c>
      <c r="B63" s="25"/>
      <c r="C63" s="25"/>
      <c r="D63" s="25"/>
      <c r="E63" s="25"/>
      <c r="F63" s="25"/>
      <c r="G63" s="25"/>
      <c r="O63" s="1">
        <f>SUM(O6+O12+O14+O15+O52+O53+O54)</f>
        <v>198336601.55880001</v>
      </c>
      <c r="P63" s="1"/>
      <c r="Q63" s="1"/>
      <c r="R63" s="1"/>
      <c r="S63" s="1"/>
      <c r="T63" s="1"/>
      <c r="U63" s="1"/>
      <c r="V63" s="1">
        <f>SUM(V6+V12+V14+V15+V52+V53+V54)</f>
        <v>18504496.222560007</v>
      </c>
      <c r="W63" s="1"/>
      <c r="X63" s="1"/>
      <c r="Y63" s="1"/>
      <c r="Z63" s="1"/>
      <c r="AA63" s="1"/>
      <c r="AB63" s="1">
        <f>SUM(AB6+AB12+AB14+AB15+AB52+AB53+AB54)</f>
        <v>594667527.30585003</v>
      </c>
    </row>
    <row r="64" spans="1:28" s="22" customFormat="1" x14ac:dyDescent="0.3">
      <c r="A64" s="54" t="s">
        <v>785</v>
      </c>
      <c r="B64" s="25"/>
      <c r="C64" s="25"/>
      <c r="D64" s="25"/>
      <c r="E64" s="25"/>
      <c r="F64" s="25"/>
      <c r="G64" s="25"/>
      <c r="O64" s="1">
        <f>SUM(O26,O41)</f>
        <v>116829558.62999998</v>
      </c>
      <c r="P64" s="1"/>
      <c r="Q64" s="1"/>
      <c r="R64" s="1"/>
      <c r="S64" s="1"/>
      <c r="T64" s="1"/>
      <c r="U64" s="1"/>
      <c r="V64" s="1">
        <f>SUM(V26,V41)</f>
        <v>16452402.263999997</v>
      </c>
      <c r="W64" s="1"/>
      <c r="X64" s="1"/>
      <c r="Y64" s="1"/>
      <c r="Z64" s="1"/>
      <c r="AA64" s="1"/>
      <c r="AB64" s="1">
        <f>SUM(AB26,AB41)</f>
        <v>14789659.481999999</v>
      </c>
    </row>
    <row r="65" spans="1:28" s="22" customFormat="1" x14ac:dyDescent="0.3">
      <c r="A65" s="54" t="s">
        <v>784</v>
      </c>
      <c r="B65" s="25"/>
      <c r="C65" s="25"/>
      <c r="D65" s="25"/>
      <c r="E65" s="25"/>
      <c r="F65" s="25"/>
      <c r="G65" s="25"/>
      <c r="O65" s="1">
        <f>SUM(O59:O64)</f>
        <v>2334312799.1478</v>
      </c>
      <c r="P65" s="1"/>
      <c r="Q65" s="1"/>
      <c r="R65" s="1"/>
      <c r="S65" s="1"/>
      <c r="T65" s="1"/>
      <c r="U65" s="1"/>
      <c r="V65" s="1">
        <f>SUM(V59:V64)</f>
        <v>221354615.85606003</v>
      </c>
      <c r="W65" s="1"/>
      <c r="X65" s="1"/>
      <c r="Y65" s="1"/>
      <c r="Z65" s="1"/>
      <c r="AA65" s="1"/>
      <c r="AB65" s="1">
        <f>SUM(AB59:AB64)</f>
        <v>1102453460.97138</v>
      </c>
    </row>
    <row r="66" spans="1:28" ht="43.2" x14ac:dyDescent="0.3">
      <c r="A66" s="25" t="s">
        <v>344</v>
      </c>
      <c r="B66" s="1">
        <v>310329</v>
      </c>
      <c r="C66" s="25"/>
      <c r="D66" s="25"/>
      <c r="E66" s="25"/>
      <c r="F66" s="25"/>
      <c r="G66" s="25"/>
    </row>
    <row r="67" spans="1:28" x14ac:dyDescent="0.3">
      <c r="A67" s="22">
        <v>1</v>
      </c>
      <c r="B67" s="22" t="s">
        <v>147</v>
      </c>
      <c r="C67" s="25"/>
      <c r="D67" s="25"/>
      <c r="E67" s="25"/>
      <c r="F67" s="25"/>
      <c r="G67" s="25"/>
    </row>
    <row r="68" spans="1:28" x14ac:dyDescent="0.3">
      <c r="A68" s="22">
        <v>2</v>
      </c>
      <c r="B68" s="22" t="s">
        <v>148</v>
      </c>
      <c r="C68" s="22"/>
      <c r="G68" s="22"/>
    </row>
    <row r="69" spans="1:28" x14ac:dyDescent="0.3">
      <c r="A69" s="22">
        <v>3</v>
      </c>
      <c r="B69" s="22" t="s">
        <v>149</v>
      </c>
      <c r="C69" s="22"/>
      <c r="G69" s="22"/>
    </row>
    <row r="70" spans="1:28" x14ac:dyDescent="0.3">
      <c r="A70" s="22">
        <v>4</v>
      </c>
      <c r="B70" s="22" t="s">
        <v>150</v>
      </c>
      <c r="C70" s="22"/>
      <c r="G70" s="22"/>
    </row>
    <row r="71" spans="1:28" x14ac:dyDescent="0.3">
      <c r="A71" s="22">
        <v>5</v>
      </c>
      <c r="B71" s="22" t="s">
        <v>151</v>
      </c>
      <c r="C71" s="22"/>
      <c r="G71" s="22"/>
    </row>
    <row r="72" spans="1:28" x14ac:dyDescent="0.3">
      <c r="A72" s="22">
        <v>6</v>
      </c>
      <c r="B72" s="22" t="s">
        <v>152</v>
      </c>
      <c r="C72" s="22"/>
      <c r="G72" s="22"/>
    </row>
    <row r="73" spans="1:28" x14ac:dyDescent="0.3">
      <c r="A73" s="22">
        <v>7</v>
      </c>
      <c r="B73" s="22" t="s">
        <v>153</v>
      </c>
      <c r="C73" s="22"/>
      <c r="G73" s="22"/>
    </row>
    <row r="74" spans="1:28" x14ac:dyDescent="0.3">
      <c r="A74" s="22">
        <v>8</v>
      </c>
      <c r="B74" s="22" t="s">
        <v>154</v>
      </c>
      <c r="C74" s="22"/>
      <c r="G74" s="22"/>
    </row>
    <row r="75" spans="1:28" x14ac:dyDescent="0.3">
      <c r="A75" s="22">
        <v>9</v>
      </c>
      <c r="B75" s="22" t="s">
        <v>343</v>
      </c>
      <c r="C75" s="22"/>
      <c r="G75" s="22"/>
    </row>
    <row r="76" spans="1:28" x14ac:dyDescent="0.3">
      <c r="A76" s="22">
        <v>10</v>
      </c>
      <c r="B76" s="22" t="s">
        <v>290</v>
      </c>
      <c r="C76" s="22"/>
      <c r="G76" s="22"/>
    </row>
    <row r="77" spans="1:28" x14ac:dyDescent="0.3">
      <c r="A77" s="22">
        <v>11</v>
      </c>
      <c r="B77" s="22" t="s">
        <v>291</v>
      </c>
      <c r="C77" s="22"/>
      <c r="G77" s="22"/>
    </row>
    <row r="78" spans="1:28" s="22" customFormat="1" x14ac:dyDescent="0.3">
      <c r="A78" s="22">
        <v>12</v>
      </c>
      <c r="B78" s="22" t="s">
        <v>292</v>
      </c>
    </row>
    <row r="79" spans="1:28" s="22" customFormat="1" x14ac:dyDescent="0.3">
      <c r="A79" s="22">
        <v>13</v>
      </c>
      <c r="B79" s="22" t="s">
        <v>293</v>
      </c>
    </row>
    <row r="80" spans="1:28" x14ac:dyDescent="0.3">
      <c r="A80">
        <v>14</v>
      </c>
      <c r="B80" t="s">
        <v>346</v>
      </c>
      <c r="C80" s="22"/>
      <c r="G80" s="22"/>
    </row>
    <row r="81" spans="1:7" x14ac:dyDescent="0.3">
      <c r="A81">
        <v>15</v>
      </c>
      <c r="B81" t="s">
        <v>347</v>
      </c>
      <c r="C81" s="22"/>
      <c r="G81" s="22"/>
    </row>
    <row r="82" spans="1:7" x14ac:dyDescent="0.3">
      <c r="A82">
        <v>16</v>
      </c>
      <c r="B82" t="s">
        <v>349</v>
      </c>
    </row>
    <row r="83" spans="1:7" x14ac:dyDescent="0.3">
      <c r="A83">
        <v>18</v>
      </c>
      <c r="B83" t="s">
        <v>359</v>
      </c>
    </row>
    <row r="84" spans="1:7" x14ac:dyDescent="0.3">
      <c r="A84">
        <v>19</v>
      </c>
      <c r="B84" t="s">
        <v>362</v>
      </c>
    </row>
    <row r="85" spans="1:7" x14ac:dyDescent="0.3">
      <c r="A85">
        <v>20</v>
      </c>
      <c r="B85" t="s">
        <v>363</v>
      </c>
    </row>
    <row r="86" spans="1:7" x14ac:dyDescent="0.3">
      <c r="A86">
        <v>21</v>
      </c>
      <c r="B86" t="s">
        <v>367</v>
      </c>
    </row>
    <row r="87" spans="1:7" x14ac:dyDescent="0.3">
      <c r="A87">
        <v>22</v>
      </c>
      <c r="B87" t="s">
        <v>368</v>
      </c>
    </row>
    <row r="88" spans="1:7" x14ac:dyDescent="0.3">
      <c r="A88">
        <v>23</v>
      </c>
      <c r="B88" t="s">
        <v>373</v>
      </c>
    </row>
    <row r="89" spans="1:7" x14ac:dyDescent="0.3">
      <c r="A89">
        <v>24</v>
      </c>
      <c r="B89" t="s">
        <v>374</v>
      </c>
    </row>
    <row r="90" spans="1:7" x14ac:dyDescent="0.3">
      <c r="A90">
        <v>25</v>
      </c>
      <c r="B90" t="s">
        <v>376</v>
      </c>
    </row>
    <row r="91" spans="1:7" x14ac:dyDescent="0.3">
      <c r="A91">
        <v>26</v>
      </c>
      <c r="B91" t="s">
        <v>378</v>
      </c>
    </row>
    <row r="92" spans="1:7" x14ac:dyDescent="0.3">
      <c r="A92">
        <v>27</v>
      </c>
      <c r="B92" t="s">
        <v>380</v>
      </c>
    </row>
    <row r="93" spans="1:7" x14ac:dyDescent="0.3">
      <c r="A93">
        <v>28</v>
      </c>
      <c r="B93" t="s">
        <v>382</v>
      </c>
    </row>
    <row r="94" spans="1:7" x14ac:dyDescent="0.3">
      <c r="A94">
        <v>29</v>
      </c>
      <c r="B94" t="s">
        <v>384</v>
      </c>
    </row>
    <row r="95" spans="1:7" x14ac:dyDescent="0.3">
      <c r="A95">
        <v>30</v>
      </c>
      <c r="B95" t="s">
        <v>386</v>
      </c>
    </row>
    <row r="96" spans="1:7" x14ac:dyDescent="0.3">
      <c r="A96">
        <v>31</v>
      </c>
      <c r="B96" t="s">
        <v>388</v>
      </c>
    </row>
    <row r="97" spans="1:2" x14ac:dyDescent="0.3">
      <c r="A97">
        <v>32</v>
      </c>
      <c r="B97" t="s">
        <v>389</v>
      </c>
    </row>
    <row r="98" spans="1:2" x14ac:dyDescent="0.3">
      <c r="A98">
        <v>33</v>
      </c>
      <c r="B98" t="s">
        <v>391</v>
      </c>
    </row>
    <row r="99" spans="1:2" x14ac:dyDescent="0.3">
      <c r="A99">
        <v>34</v>
      </c>
      <c r="B99" t="s">
        <v>392</v>
      </c>
    </row>
    <row r="100" spans="1:2" x14ac:dyDescent="0.3">
      <c r="A100">
        <v>35</v>
      </c>
      <c r="B100" t="s">
        <v>395</v>
      </c>
    </row>
    <row r="101" spans="1:2" x14ac:dyDescent="0.3">
      <c r="A101">
        <v>36</v>
      </c>
      <c r="B101" t="s">
        <v>397</v>
      </c>
    </row>
    <row r="102" spans="1:2" x14ac:dyDescent="0.3">
      <c r="A102">
        <v>37</v>
      </c>
      <c r="B102" t="s">
        <v>472</v>
      </c>
    </row>
    <row r="103" spans="1:2" x14ac:dyDescent="0.3">
      <c r="A103">
        <v>38</v>
      </c>
      <c r="B103" t="s">
        <v>400</v>
      </c>
    </row>
    <row r="104" spans="1:2" x14ac:dyDescent="0.3">
      <c r="A104">
        <v>39</v>
      </c>
      <c r="B104" t="s">
        <v>1013</v>
      </c>
    </row>
    <row r="105" spans="1:2" x14ac:dyDescent="0.3">
      <c r="A105">
        <v>40</v>
      </c>
      <c r="B105" t="s">
        <v>401</v>
      </c>
    </row>
    <row r="106" spans="1:2" x14ac:dyDescent="0.3">
      <c r="A106">
        <v>41</v>
      </c>
      <c r="B106" t="s">
        <v>402</v>
      </c>
    </row>
    <row r="107" spans="1:2" x14ac:dyDescent="0.3">
      <c r="A107">
        <v>42</v>
      </c>
      <c r="B107" t="s">
        <v>403</v>
      </c>
    </row>
    <row r="108" spans="1:2" x14ac:dyDescent="0.3">
      <c r="A108">
        <v>43</v>
      </c>
      <c r="B108" t="s">
        <v>404</v>
      </c>
    </row>
    <row r="109" spans="1:2" x14ac:dyDescent="0.3">
      <c r="A109">
        <v>44</v>
      </c>
      <c r="B109" t="s">
        <v>465</v>
      </c>
    </row>
    <row r="110" spans="1:2" s="22" customFormat="1" x14ac:dyDescent="0.3">
      <c r="A110" s="22">
        <v>45</v>
      </c>
      <c r="B110" s="22" t="s">
        <v>467</v>
      </c>
    </row>
    <row r="111" spans="1:2" s="22" customFormat="1" x14ac:dyDescent="0.3">
      <c r="A111" s="22">
        <v>46</v>
      </c>
      <c r="B111" s="22" t="s">
        <v>468</v>
      </c>
    </row>
    <row r="112" spans="1:2" s="22" customFormat="1" x14ac:dyDescent="0.3">
      <c r="A112" s="22">
        <v>47</v>
      </c>
      <c r="B112" s="22" t="s">
        <v>470</v>
      </c>
    </row>
    <row r="113" spans="1:3" s="22" customFormat="1" x14ac:dyDescent="0.3">
      <c r="A113" s="22">
        <v>48</v>
      </c>
      <c r="B113" s="22" t="s">
        <v>473</v>
      </c>
    </row>
    <row r="114" spans="1:3" s="22" customFormat="1" x14ac:dyDescent="0.3">
      <c r="A114" s="22">
        <v>49</v>
      </c>
      <c r="B114" s="22" t="s">
        <v>475</v>
      </c>
    </row>
    <row r="115" spans="1:3" s="22" customFormat="1" x14ac:dyDescent="0.3">
      <c r="A115" s="22">
        <v>50</v>
      </c>
      <c r="B115" s="22" t="s">
        <v>476</v>
      </c>
    </row>
    <row r="116" spans="1:3" s="22" customFormat="1" x14ac:dyDescent="0.3">
      <c r="A116" s="22">
        <v>51</v>
      </c>
      <c r="B116" s="22" t="s">
        <v>477</v>
      </c>
    </row>
    <row r="117" spans="1:3" s="22" customFormat="1" x14ac:dyDescent="0.3">
      <c r="A117" s="22">
        <v>52</v>
      </c>
      <c r="B117" s="22" t="s">
        <v>478</v>
      </c>
    </row>
    <row r="118" spans="1:3" s="22" customFormat="1" x14ac:dyDescent="0.3">
      <c r="A118" s="22">
        <v>53</v>
      </c>
      <c r="B118" s="22" t="s">
        <v>552</v>
      </c>
    </row>
    <row r="119" spans="1:3" x14ac:dyDescent="0.3">
      <c r="A119">
        <v>54</v>
      </c>
      <c r="B119" t="s">
        <v>623</v>
      </c>
    </row>
    <row r="120" spans="1:3" x14ac:dyDescent="0.3">
      <c r="A120">
        <v>55</v>
      </c>
      <c r="B120" t="s">
        <v>624</v>
      </c>
    </row>
    <row r="121" spans="1:3" x14ac:dyDescent="0.3">
      <c r="A121">
        <v>56</v>
      </c>
      <c r="B121" t="s">
        <v>625</v>
      </c>
    </row>
    <row r="122" spans="1:3" x14ac:dyDescent="0.3">
      <c r="A122">
        <v>57</v>
      </c>
      <c r="B122" t="s">
        <v>1019</v>
      </c>
    </row>
    <row r="123" spans="1:3" x14ac:dyDescent="0.3">
      <c r="A123">
        <v>58</v>
      </c>
      <c r="B123" t="s">
        <v>1015</v>
      </c>
    </row>
    <row r="124" spans="1:3" s="22" customFormat="1" x14ac:dyDescent="0.3">
      <c r="A124" s="22">
        <v>59</v>
      </c>
      <c r="B124" s="22" t="s">
        <v>1024</v>
      </c>
    </row>
    <row r="125" spans="1:3" s="22" customFormat="1" x14ac:dyDescent="0.3">
      <c r="A125" s="22">
        <v>60</v>
      </c>
      <c r="B125" s="22" t="s">
        <v>1023</v>
      </c>
    </row>
    <row r="126" spans="1:3" ht="57.6" x14ac:dyDescent="0.3">
      <c r="A126">
        <v>17</v>
      </c>
      <c r="B126" s="2" t="s">
        <v>351</v>
      </c>
      <c r="C126" t="s">
        <v>364</v>
      </c>
    </row>
    <row r="127" spans="1:3" ht="216" x14ac:dyDescent="0.3">
      <c r="A127">
        <v>15</v>
      </c>
      <c r="B127" s="3" t="s">
        <v>155</v>
      </c>
    </row>
    <row r="128" spans="1:3" x14ac:dyDescent="0.3">
      <c r="A128" s="22" t="s">
        <v>156</v>
      </c>
      <c r="B128" s="22"/>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5"/>
  <sheetViews>
    <sheetView tabSelected="1" workbookViewId="0">
      <selection activeCell="D5" sqref="B4:D5"/>
    </sheetView>
  </sheetViews>
  <sheetFormatPr defaultColWidth="10.88671875" defaultRowHeight="14.4" x14ac:dyDescent="0.3"/>
  <cols>
    <col min="1" max="1" width="22.77734375" customWidth="1"/>
    <col min="2" max="2" width="13.33203125" bestFit="1" customWidth="1"/>
    <col min="3" max="3" width="12.33203125" bestFit="1" customWidth="1"/>
    <col min="5" max="5" width="10.88671875" style="22"/>
    <col min="6" max="6" width="15.44140625" customWidth="1"/>
    <col min="7" max="7" width="14.33203125" style="91" customWidth="1"/>
    <col min="10" max="10" width="10.88671875" style="22"/>
    <col min="12" max="12" width="12.33203125" style="91" bestFit="1" customWidth="1"/>
    <col min="15" max="15" width="10.88671875" style="22"/>
  </cols>
  <sheetData>
    <row r="1" spans="1:16" ht="82.2" x14ac:dyDescent="0.3">
      <c r="A1" s="21" t="s">
        <v>786</v>
      </c>
      <c r="B1" s="54" t="s">
        <v>787</v>
      </c>
      <c r="C1" s="54" t="s">
        <v>788</v>
      </c>
      <c r="D1" s="54" t="s">
        <v>792</v>
      </c>
      <c r="E1" s="54" t="s">
        <v>1145</v>
      </c>
      <c r="F1" s="54" t="s">
        <v>831</v>
      </c>
      <c r="G1" s="121" t="s">
        <v>989</v>
      </c>
      <c r="H1" s="54" t="s">
        <v>987</v>
      </c>
      <c r="I1" s="54" t="s">
        <v>988</v>
      </c>
      <c r="J1" s="54" t="s">
        <v>1145</v>
      </c>
      <c r="K1" s="54" t="s">
        <v>831</v>
      </c>
      <c r="L1" s="121" t="s">
        <v>1029</v>
      </c>
      <c r="M1" s="54" t="s">
        <v>1030</v>
      </c>
      <c r="N1" s="54" t="s">
        <v>1031</v>
      </c>
      <c r="O1" s="54" t="s">
        <v>1145</v>
      </c>
      <c r="P1" s="54" t="s">
        <v>831</v>
      </c>
    </row>
    <row r="2" spans="1:16" x14ac:dyDescent="0.3">
      <c r="A2" s="83" t="s">
        <v>789</v>
      </c>
      <c r="B2" s="74">
        <f>SUM('households input'!O59)</f>
        <v>950913225.09000003</v>
      </c>
      <c r="C2" s="130">
        <f t="shared" ref="C2:C8" si="0">SUM(B2/1000)</f>
        <v>950913.22509000008</v>
      </c>
      <c r="D2" s="74">
        <v>1954881.49895684</v>
      </c>
      <c r="E2" s="74"/>
      <c r="F2" s="127">
        <f t="shared" ref="F2:F7" si="1">SUM(C2-D2)</f>
        <v>-1003968.2738668399</v>
      </c>
      <c r="G2" s="122">
        <f>SUM('households input'!V59)</f>
        <v>49474200.825000003</v>
      </c>
      <c r="H2" s="1">
        <f t="shared" ref="H2:H8" si="2">SUM(G2/1000)</f>
        <v>49474.200825</v>
      </c>
      <c r="I2" s="1">
        <v>390641</v>
      </c>
      <c r="J2" s="1"/>
      <c r="K2" s="131">
        <f t="shared" ref="K2:K7" si="3">SUM(H2-I2)</f>
        <v>-341166.79917499999</v>
      </c>
      <c r="L2" s="133">
        <f>SUM('households input'!AB59)</f>
        <v>88396284.662999973</v>
      </c>
      <c r="M2" s="1">
        <f t="shared" ref="M2:M7" si="4">SUM(L2/1000)</f>
        <v>88396.284662999969</v>
      </c>
      <c r="N2" s="1">
        <f>SUM('Animal production output'!AF18)</f>
        <v>155899.22240469902</v>
      </c>
      <c r="O2" s="1"/>
      <c r="P2" s="128">
        <f t="shared" ref="P2:P7" si="5">SUM(M2-N2)</f>
        <v>-67502.937741699046</v>
      </c>
    </row>
    <row r="3" spans="1:16" ht="57.6" x14ac:dyDescent="0.3">
      <c r="A3" s="25" t="s">
        <v>895</v>
      </c>
      <c r="B3" s="74">
        <f>SUM('households input'!O60)</f>
        <v>519466230.00899994</v>
      </c>
      <c r="C3" s="127">
        <f t="shared" si="0"/>
        <v>519466.23000899993</v>
      </c>
      <c r="D3" s="74">
        <f>SUM([2]N!$M$17,[2]N!$O$17+'vegetal production (LWK)'!I24)</f>
        <v>1255045.7584526988</v>
      </c>
      <c r="E3" s="74">
        <f>SUM([3]N!$I$32)</f>
        <v>210719.42065397347</v>
      </c>
      <c r="F3" s="127">
        <f>SUM(C3-(D3-E3))</f>
        <v>-524860.10778972541</v>
      </c>
      <c r="G3" s="122">
        <f>SUM('households input'!V60)</f>
        <v>58136662.4652</v>
      </c>
      <c r="H3" s="131">
        <f t="shared" si="2"/>
        <v>58136.662465200003</v>
      </c>
      <c r="I3" s="120">
        <f>SUM([2]P!$M$17,[2]P!$O$17,'vegetal production (LWK)'!J24)</f>
        <v>250077.39012257764</v>
      </c>
      <c r="J3" s="120">
        <f>SUM([3]P!$G$29)</f>
        <v>84369.072392036367</v>
      </c>
      <c r="K3" s="131">
        <f>SUM(H3-(I3-J3))</f>
        <v>-107571.65526534128</v>
      </c>
      <c r="L3" s="133">
        <f>SUM('households input'!AB60)</f>
        <v>346352015.14631999</v>
      </c>
      <c r="M3" s="128">
        <f t="shared" si="4"/>
        <v>346352.01514631999</v>
      </c>
      <c r="N3" s="1">
        <f>SUM([2]K!$M$17,[2]K!$O$17,'vegetal production (LWK)'!K24)</f>
        <v>925593.58711840003</v>
      </c>
      <c r="O3" s="1">
        <f>SUM([3]K!$E$25)</f>
        <v>128797.51482748322</v>
      </c>
      <c r="P3" s="128">
        <f>SUM(M3-(N3-O3))</f>
        <v>-450444.05714459682</v>
      </c>
    </row>
    <row r="4" spans="1:16" x14ac:dyDescent="0.3">
      <c r="A4" s="25" t="s">
        <v>790</v>
      </c>
      <c r="B4" s="74">
        <f>SUM('households input'!O61)</f>
        <v>467045145</v>
      </c>
      <c r="C4" s="130">
        <f t="shared" si="0"/>
        <v>467045.14500000002</v>
      </c>
      <c r="D4" s="74">
        <v>2238402.2566131665</v>
      </c>
      <c r="E4" s="74"/>
      <c r="F4" s="127">
        <f t="shared" si="1"/>
        <v>-1771357.1116131665</v>
      </c>
      <c r="G4" s="122">
        <f>SUM('households input'!V61)</f>
        <v>70206039.998999998</v>
      </c>
      <c r="H4" s="120">
        <f t="shared" si="2"/>
        <v>70206.039999000001</v>
      </c>
      <c r="I4" s="120">
        <f>SUM(Milk!G9)</f>
        <v>396025.01463156019</v>
      </c>
      <c r="J4" s="120"/>
      <c r="K4" s="131">
        <f t="shared" si="3"/>
        <v>-325818.97463256016</v>
      </c>
      <c r="L4" s="133">
        <f>SUM('households input'!AB61)</f>
        <v>52241404.518000007</v>
      </c>
      <c r="M4" s="1">
        <f t="shared" si="4"/>
        <v>52241.40451800001</v>
      </c>
      <c r="N4" s="1">
        <f>SUM(Milk!I9)</f>
        <v>675825.29670820595</v>
      </c>
      <c r="O4" s="1"/>
      <c r="P4" s="128">
        <f t="shared" si="5"/>
        <v>-623583.89219020598</v>
      </c>
    </row>
    <row r="5" spans="1:16" x14ac:dyDescent="0.3">
      <c r="A5" s="83" t="s">
        <v>791</v>
      </c>
      <c r="B5" s="74">
        <f>SUM('households input'!O62)</f>
        <v>81722038.859999999</v>
      </c>
      <c r="C5" s="74">
        <f t="shared" si="0"/>
        <v>81722.038860000001</v>
      </c>
      <c r="D5" s="130">
        <v>64414.410164394794</v>
      </c>
      <c r="E5" s="130"/>
      <c r="F5" s="74">
        <f t="shared" si="1"/>
        <v>17307.628695605206</v>
      </c>
      <c r="G5" s="122">
        <f>SUM('households input'!V62)</f>
        <v>8580814.0802999996</v>
      </c>
      <c r="H5" s="120">
        <f t="shared" si="2"/>
        <v>8580.8140802999987</v>
      </c>
      <c r="I5" s="1">
        <f>SUM(Eggs!L3)</f>
        <v>6763.5130672614532</v>
      </c>
      <c r="J5" s="1"/>
      <c r="K5" s="120">
        <f t="shared" si="3"/>
        <v>1817.3010130385455</v>
      </c>
      <c r="L5" s="133">
        <f>SUM('households input'!AB62)</f>
        <v>6006569.8562099999</v>
      </c>
      <c r="M5" s="1">
        <f t="shared" si="4"/>
        <v>6006.5698562099997</v>
      </c>
      <c r="N5" s="1">
        <f>SUM(Eggs!M3)</f>
        <v>4734.4591470830173</v>
      </c>
      <c r="O5" s="1"/>
      <c r="P5" s="1">
        <f t="shared" si="5"/>
        <v>1272.1107091269823</v>
      </c>
    </row>
    <row r="6" spans="1:16" x14ac:dyDescent="0.3">
      <c r="A6" s="83" t="s">
        <v>811</v>
      </c>
      <c r="B6" s="74">
        <f>SUM('households input'!O64)</f>
        <v>116829558.62999998</v>
      </c>
      <c r="C6" s="74">
        <f t="shared" si="0"/>
        <v>116829.55862999998</v>
      </c>
      <c r="D6" s="25">
        <v>0</v>
      </c>
      <c r="E6" s="25"/>
      <c r="F6" s="74">
        <f t="shared" si="1"/>
        <v>116829.55862999998</v>
      </c>
      <c r="G6" s="122">
        <f>SUM('households input'!V64)</f>
        <v>16452402.263999997</v>
      </c>
      <c r="H6" s="120">
        <f t="shared" si="2"/>
        <v>16452.402263999997</v>
      </c>
      <c r="I6" s="22">
        <v>0</v>
      </c>
      <c r="K6" s="120">
        <f t="shared" si="3"/>
        <v>16452.402263999997</v>
      </c>
      <c r="L6" s="133">
        <f>SUM('households input'!AB64)</f>
        <v>14789659.481999999</v>
      </c>
      <c r="M6" s="1">
        <f t="shared" si="4"/>
        <v>14789.659481999999</v>
      </c>
      <c r="N6" s="1">
        <v>0</v>
      </c>
      <c r="O6" s="1"/>
      <c r="P6" s="1">
        <f t="shared" si="5"/>
        <v>14789.659481999999</v>
      </c>
    </row>
    <row r="7" spans="1:16" s="22" customFormat="1" ht="43.2" x14ac:dyDescent="0.3">
      <c r="A7" s="25" t="s">
        <v>833</v>
      </c>
      <c r="B7" s="74">
        <f>SUM('households input'!O63)</f>
        <v>198336601.55880001</v>
      </c>
      <c r="C7" s="74">
        <f t="shared" si="0"/>
        <v>198336.6015588</v>
      </c>
      <c r="D7" s="25">
        <v>0</v>
      </c>
      <c r="E7" s="25"/>
      <c r="F7" s="74">
        <f t="shared" si="1"/>
        <v>198336.6015588</v>
      </c>
      <c r="G7" s="122">
        <f>SUM('households input'!V63)</f>
        <v>18504496.222560007</v>
      </c>
      <c r="H7" s="120">
        <f t="shared" si="2"/>
        <v>18504.496222560007</v>
      </c>
      <c r="I7" s="22">
        <v>0</v>
      </c>
      <c r="K7" s="120">
        <f t="shared" si="3"/>
        <v>18504.496222560007</v>
      </c>
      <c r="L7" s="133">
        <f>SUM('households input'!AB63)</f>
        <v>594667527.30585003</v>
      </c>
      <c r="M7" s="1">
        <f t="shared" si="4"/>
        <v>594667.52730585006</v>
      </c>
      <c r="N7" s="1">
        <v>0</v>
      </c>
      <c r="O7" s="1"/>
      <c r="P7" s="1">
        <f t="shared" si="5"/>
        <v>594667.52730585006</v>
      </c>
    </row>
    <row r="8" spans="1:16" x14ac:dyDescent="0.3">
      <c r="A8" s="25" t="s">
        <v>1146</v>
      </c>
      <c r="B8" s="75">
        <f>SUM(B2:B7)</f>
        <v>2334312799.1478</v>
      </c>
      <c r="C8" s="74">
        <f t="shared" si="0"/>
        <v>2334312.7991478001</v>
      </c>
      <c r="D8" s="74">
        <f>SUM(D2:D7)</f>
        <v>5512743.9241871005</v>
      </c>
      <c r="E8" s="74"/>
      <c r="G8" s="122">
        <f>SUM(G2:G7)</f>
        <v>221354615.85606003</v>
      </c>
      <c r="H8" s="120">
        <f t="shared" si="2"/>
        <v>221354.61585606003</v>
      </c>
      <c r="I8" s="120">
        <f>SUM(I2+I3+I4+I5+I6+I7)</f>
        <v>1043506.9178213993</v>
      </c>
      <c r="J8" s="120"/>
      <c r="L8" s="133">
        <f>SUM(L2:L7)</f>
        <v>1102453460.97138</v>
      </c>
      <c r="M8" s="1">
        <f>SUM(L8/1000)</f>
        <v>1102453.4609713799</v>
      </c>
      <c r="N8" s="1">
        <f>SUM(N2:N7)</f>
        <v>1762052.5653783882</v>
      </c>
    </row>
    <row r="9" spans="1:16" s="22" customFormat="1" x14ac:dyDescent="0.3">
      <c r="A9" s="25" t="s">
        <v>1185</v>
      </c>
      <c r="B9" s="75"/>
      <c r="C9" s="74"/>
      <c r="D9" s="74"/>
      <c r="E9" s="74"/>
      <c r="F9" s="1">
        <f>SUM(D2+D4+D5)</f>
        <v>4257698.165734401</v>
      </c>
      <c r="G9" s="122"/>
      <c r="H9" s="120"/>
      <c r="I9" s="120"/>
      <c r="J9" s="120"/>
      <c r="K9" s="1">
        <f>SUM(I2+I4+I5)</f>
        <v>793429.52769882162</v>
      </c>
      <c r="L9" s="91"/>
      <c r="P9" s="1">
        <f>SUM(N2+N4+N5)</f>
        <v>836458.97825998801</v>
      </c>
    </row>
    <row r="10" spans="1:16" x14ac:dyDescent="0.3">
      <c r="A10" s="83" t="s">
        <v>1032</v>
      </c>
      <c r="F10" s="127">
        <f>SUM(F7)</f>
        <v>198336.6015588</v>
      </c>
      <c r="K10" s="128">
        <f>SUM(K7)</f>
        <v>18504.496222560007</v>
      </c>
      <c r="P10" s="128">
        <f>SUM(P7)</f>
        <v>594667.52730585006</v>
      </c>
    </row>
    <row r="11" spans="1:16" s="22" customFormat="1" x14ac:dyDescent="0.3">
      <c r="A11" s="129" t="s">
        <v>1033</v>
      </c>
      <c r="F11" s="128">
        <f>SUM(F5:F6)</f>
        <v>134137.18732560519</v>
      </c>
      <c r="G11" s="124"/>
      <c r="H11" s="124"/>
      <c r="I11" s="124"/>
      <c r="J11" s="124"/>
      <c r="K11" s="128">
        <f>SUM(K6+K5)</f>
        <v>18269.703277038541</v>
      </c>
      <c r="L11" s="91"/>
      <c r="P11" s="128">
        <f>SUM(P5,P6)</f>
        <v>16061.770191126981</v>
      </c>
    </row>
    <row r="12" spans="1:16" x14ac:dyDescent="0.3">
      <c r="A12" s="129" t="s">
        <v>1034</v>
      </c>
      <c r="F12" s="128">
        <f>SUM(F10:F11)</f>
        <v>332473.78888440516</v>
      </c>
      <c r="G12" s="124"/>
      <c r="H12" s="124"/>
      <c r="I12" s="124"/>
      <c r="J12" s="124"/>
      <c r="K12" s="128">
        <f>SUM(K10:K11)</f>
        <v>36774.199499598544</v>
      </c>
      <c r="P12" s="128">
        <f>SUM(P10:P11)</f>
        <v>610729.29749697703</v>
      </c>
    </row>
    <row r="13" spans="1:16" s="22" customFormat="1" x14ac:dyDescent="0.3">
      <c r="A13" s="83" t="s">
        <v>1036</v>
      </c>
      <c r="F13" s="128">
        <f>SUM(C2,C4,D5)</f>
        <v>1482372.780254395</v>
      </c>
      <c r="G13" s="124"/>
      <c r="H13" s="124"/>
      <c r="I13" s="124"/>
      <c r="J13" s="124"/>
      <c r="K13" s="128">
        <f>SUM(H2,H4,I5)</f>
        <v>126443.75389126145</v>
      </c>
      <c r="L13" s="91"/>
      <c r="P13" s="128">
        <f>SUM(M2,M4,N5)</f>
        <v>145372.14832808301</v>
      </c>
    </row>
    <row r="14" spans="1:16" s="22" customFormat="1" x14ac:dyDescent="0.3">
      <c r="A14" s="83" t="s">
        <v>1064</v>
      </c>
      <c r="F14" s="138">
        <f>SUM(F13,C3)</f>
        <v>2001839.010263395</v>
      </c>
      <c r="G14" s="124"/>
      <c r="H14" s="124"/>
      <c r="I14" s="124"/>
      <c r="J14" s="124"/>
      <c r="K14" s="138">
        <f>SUM(K13,H3)</f>
        <v>184580.41635646147</v>
      </c>
      <c r="L14" s="91"/>
      <c r="P14" s="138">
        <f>SUM(P13,M3)</f>
        <v>491724.16347440297</v>
      </c>
    </row>
    <row r="15" spans="1:16" s="22" customFormat="1" x14ac:dyDescent="0.3">
      <c r="A15" s="83" t="s">
        <v>1063</v>
      </c>
      <c r="F15" s="138">
        <f>SUM(F14*100/C8)</f>
        <v>85.757102089926292</v>
      </c>
      <c r="G15" s="124"/>
      <c r="H15" s="124"/>
      <c r="I15" s="124"/>
      <c r="J15" s="124"/>
      <c r="K15" s="138">
        <f>SUM(K14*100/H8)</f>
        <v>83.386748291930047</v>
      </c>
      <c r="L15" s="91"/>
      <c r="P15" s="138">
        <f>SUM(P14*100/M7)</f>
        <v>82.68892127037212</v>
      </c>
    </row>
    <row r="16" spans="1:16" s="22" customFormat="1" ht="28.8" x14ac:dyDescent="0.3">
      <c r="A16" s="83" t="s">
        <v>1066</v>
      </c>
      <c r="F16" s="138">
        <f>SUM(F13*100/F14)</f>
        <v>74.050549152768767</v>
      </c>
      <c r="G16" s="124"/>
      <c r="H16" s="124"/>
      <c r="I16" s="124"/>
      <c r="J16" s="124"/>
      <c r="K16" s="138">
        <f>SUM(K13*100/K14)</f>
        <v>68.503342005185118</v>
      </c>
      <c r="L16" s="91"/>
      <c r="P16" s="138">
        <f>SUM(P13*100/P14)</f>
        <v>29.563759344450123</v>
      </c>
    </row>
    <row r="17" spans="1:16" s="22" customFormat="1" ht="43.2" x14ac:dyDescent="0.3">
      <c r="A17" s="25" t="s">
        <v>1186</v>
      </c>
      <c r="F17" s="138">
        <f>SUM(C2,C4,C5)</f>
        <v>1499680.4089500001</v>
      </c>
      <c r="G17" s="138"/>
      <c r="H17" s="138"/>
      <c r="I17" s="138"/>
      <c r="J17" s="138"/>
      <c r="K17" s="138">
        <f>SUM(H2,H4,H5)</f>
        <v>128261.05490430001</v>
      </c>
      <c r="L17" s="138"/>
      <c r="M17" s="138"/>
      <c r="N17" s="138"/>
      <c r="O17" s="138"/>
      <c r="P17" s="138">
        <f t="shared" ref="P17" si="6">SUM(M2,M4,M5)</f>
        <v>146644.25903720999</v>
      </c>
    </row>
    <row r="18" spans="1:16" s="22" customFormat="1" ht="43.2" x14ac:dyDescent="0.3">
      <c r="A18" s="83" t="s">
        <v>1187</v>
      </c>
      <c r="F18" s="56">
        <f>SUM(F17*100/F9)</f>
        <v>35.222797637918596</v>
      </c>
      <c r="G18" s="138"/>
      <c r="H18" s="138"/>
      <c r="I18" s="138"/>
      <c r="J18" s="138"/>
      <c r="K18" s="56">
        <f>SUM(K17*100/K9)</f>
        <v>16.165399752173919</v>
      </c>
      <c r="L18" s="138"/>
      <c r="M18" s="138"/>
      <c r="N18" s="138"/>
      <c r="O18" s="138"/>
      <c r="P18" s="56">
        <f t="shared" ref="P18" si="7">SUM(P17*100/P9)</f>
        <v>17.531554188378866</v>
      </c>
    </row>
    <row r="19" spans="1:16" s="22" customFormat="1" ht="28.8" x14ac:dyDescent="0.3">
      <c r="A19" s="83" t="s">
        <v>1188</v>
      </c>
      <c r="F19" s="56">
        <f>SUM(C8*100/D8)</f>
        <v>42.34393672642819</v>
      </c>
      <c r="G19" s="56"/>
      <c r="H19" s="56"/>
      <c r="I19" s="56"/>
      <c r="J19" s="56"/>
      <c r="K19" s="56">
        <f>SUM(H8*100/I8)</f>
        <v>21.212568127310281</v>
      </c>
      <c r="L19" s="56"/>
      <c r="M19" s="56"/>
      <c r="N19" s="56"/>
      <c r="O19" s="56"/>
      <c r="P19" s="56">
        <f>SUM(M8*100/N8)</f>
        <v>62.566434318299457</v>
      </c>
    </row>
    <row r="20" spans="1:16" x14ac:dyDescent="0.3">
      <c r="A20" s="83" t="s">
        <v>1065</v>
      </c>
      <c r="F20" s="138">
        <f>SUM(F2:F4)</f>
        <v>-3300185.4932697318</v>
      </c>
      <c r="K20" s="138">
        <f>SUM(K2:K4)</f>
        <v>-774557.42907290137</v>
      </c>
      <c r="P20" s="138">
        <f>SUM(P2:P4)</f>
        <v>-1141530.8870765017</v>
      </c>
    </row>
    <row r="21" spans="1:16" x14ac:dyDescent="0.3">
      <c r="B21" s="23" t="s">
        <v>519</v>
      </c>
      <c r="C21" s="23" t="s">
        <v>518</v>
      </c>
      <c r="D21" s="23" t="s">
        <v>520</v>
      </c>
      <c r="E21" s="23"/>
      <c r="F21" s="23" t="s">
        <v>742</v>
      </c>
    </row>
    <row r="22" spans="1:16" ht="57.6" x14ac:dyDescent="0.3">
      <c r="A22" s="2" t="s">
        <v>1128</v>
      </c>
      <c r="B22" s="139">
        <f>SUM('vegetal production (LWK)'!I24,[2]N!$M$17,[2]N!$O$17)</f>
        <v>1255045.7584526988</v>
      </c>
      <c r="C22" s="139">
        <f>SUM('vegetal production (LWK)'!J24,[2]P!$M$17,[2]P!$O$17)</f>
        <v>250077.39012257766</v>
      </c>
      <c r="D22" s="139">
        <f>SUM('vegetal production (LWK)'!K24,[2]K!$M$17,[2]K!$O$17)</f>
        <v>925593.58711840003</v>
      </c>
    </row>
    <row r="24" spans="1:16" ht="28.8" x14ac:dyDescent="0.3">
      <c r="A24" s="2" t="s">
        <v>1037</v>
      </c>
      <c r="B24" s="128">
        <f>SUM(D4,D5)</f>
        <v>2302816.6667775614</v>
      </c>
      <c r="C24" s="128">
        <f>SUM(I4,I5)</f>
        <v>402788.52769882162</v>
      </c>
      <c r="D24" s="128">
        <f>SUM(N4,N5)</f>
        <v>680559.75585528894</v>
      </c>
      <c r="E24" s="128"/>
    </row>
    <row r="25" spans="1:16" x14ac:dyDescent="0.3">
      <c r="A25" t="s">
        <v>1062</v>
      </c>
      <c r="B25" s="1">
        <f>SUM(B22:B24)</f>
        <v>3557862.42523026</v>
      </c>
      <c r="C25" s="1">
        <f>SUM(C22:C24)</f>
        <v>652865.91782139929</v>
      </c>
      <c r="D25" s="1">
        <f>SUM(D22:D24)</f>
        <v>1606153.3429736891</v>
      </c>
      <c r="E25" s="1"/>
    </row>
    <row r="26" spans="1:16" x14ac:dyDescent="0.3">
      <c r="A26" s="2" t="s">
        <v>1063</v>
      </c>
    </row>
    <row r="28" spans="1:16" x14ac:dyDescent="0.3">
      <c r="A28">
        <v>1</v>
      </c>
      <c r="B28" t="s">
        <v>810</v>
      </c>
    </row>
    <row r="29" spans="1:16" x14ac:dyDescent="0.3">
      <c r="A29">
        <v>2</v>
      </c>
      <c r="B29" t="s">
        <v>814</v>
      </c>
    </row>
    <row r="34" spans="1:4" x14ac:dyDescent="0.3">
      <c r="B34" t="s">
        <v>553</v>
      </c>
      <c r="C34" t="s">
        <v>554</v>
      </c>
      <c r="D34" t="s">
        <v>882</v>
      </c>
    </row>
    <row r="35" spans="1:4" x14ac:dyDescent="0.3">
      <c r="A35" t="s">
        <v>1191</v>
      </c>
      <c r="B35">
        <f>SUM(D8/C8)*100</f>
        <v>236.16132020522986</v>
      </c>
      <c r="C35">
        <f>SUM(I8/H8)*100</f>
        <v>471.41863917577354</v>
      </c>
      <c r="D35">
        <f>SUM(N8/M8)*100</f>
        <v>159.83010873092371</v>
      </c>
    </row>
  </sheetData>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
  <sheetViews>
    <sheetView workbookViewId="0">
      <selection activeCell="B14" sqref="B14"/>
    </sheetView>
  </sheetViews>
  <sheetFormatPr defaultColWidth="10.88671875" defaultRowHeight="14.4" x14ac:dyDescent="0.3"/>
  <cols>
    <col min="1" max="1" width="23.21875" customWidth="1"/>
    <col min="3" max="3" width="14.44140625" customWidth="1"/>
  </cols>
  <sheetData>
    <row r="1" spans="1:17" x14ac:dyDescent="0.3">
      <c r="A1" s="23" t="s">
        <v>92</v>
      </c>
      <c r="B1" s="23" t="s">
        <v>123</v>
      </c>
      <c r="C1" s="23" t="s">
        <v>90</v>
      </c>
      <c r="D1" s="23" t="s">
        <v>91</v>
      </c>
      <c r="E1" s="23" t="s">
        <v>743</v>
      </c>
      <c r="H1" s="23" t="s">
        <v>609</v>
      </c>
      <c r="K1" t="s">
        <v>1038</v>
      </c>
      <c r="M1" s="23"/>
      <c r="N1" s="23"/>
      <c r="Q1" s="23"/>
    </row>
    <row r="2" spans="1:17" s="22" customFormat="1" x14ac:dyDescent="0.3">
      <c r="A2" s="23"/>
      <c r="B2" s="23"/>
      <c r="C2" s="23"/>
      <c r="D2" s="23"/>
      <c r="E2" s="23" t="s">
        <v>352</v>
      </c>
      <c r="F2" s="23" t="s">
        <v>353</v>
      </c>
      <c r="G2" s="23" t="s">
        <v>755</v>
      </c>
      <c r="H2" s="23" t="s">
        <v>352</v>
      </c>
      <c r="I2" s="23" t="s">
        <v>353</v>
      </c>
      <c r="J2" s="23" t="s">
        <v>608</v>
      </c>
      <c r="N2" s="23"/>
      <c r="O2" s="23"/>
      <c r="P2" s="23"/>
    </row>
    <row r="3" spans="1:17" x14ac:dyDescent="0.3">
      <c r="A3" t="s">
        <v>603</v>
      </c>
      <c r="B3" t="s">
        <v>553</v>
      </c>
      <c r="C3" t="s">
        <v>604</v>
      </c>
      <c r="D3" t="s">
        <v>606</v>
      </c>
      <c r="E3">
        <v>100</v>
      </c>
      <c r="F3">
        <v>125</v>
      </c>
      <c r="G3">
        <v>111</v>
      </c>
      <c r="H3" s="1">
        <f>SUM(E3*B11)</f>
        <v>7084900</v>
      </c>
      <c r="I3" s="1">
        <f>SUM(F3*B11)</f>
        <v>8856125</v>
      </c>
      <c r="J3" s="128">
        <f>SUM(G3*B11)</f>
        <v>7864239</v>
      </c>
    </row>
    <row r="4" spans="1:17" ht="43.2" x14ac:dyDescent="0.3">
      <c r="A4" s="4"/>
      <c r="B4" s="4" t="s">
        <v>2</v>
      </c>
      <c r="C4" s="3" t="s">
        <v>605</v>
      </c>
      <c r="D4" s="4" t="s">
        <v>606</v>
      </c>
      <c r="E4">
        <v>8</v>
      </c>
      <c r="F4">
        <v>12</v>
      </c>
      <c r="G4">
        <v>10</v>
      </c>
      <c r="H4" s="1">
        <f>SUM(E4*B11)</f>
        <v>566792</v>
      </c>
      <c r="I4" s="1">
        <f>SUM(F4*B11)</f>
        <v>850188</v>
      </c>
      <c r="J4" s="124">
        <f>SUM(G4*B11)</f>
        <v>708490</v>
      </c>
    </row>
    <row r="5" spans="1:17" x14ac:dyDescent="0.3">
      <c r="B5" t="s">
        <v>554</v>
      </c>
      <c r="J5" s="128">
        <f>SUM(J4*0.4364)</f>
        <v>309185.03600000002</v>
      </c>
    </row>
    <row r="6" spans="1:17" x14ac:dyDescent="0.3">
      <c r="B6" t="s">
        <v>655</v>
      </c>
      <c r="K6" s="136">
        <v>450</v>
      </c>
    </row>
    <row r="7" spans="1:17" x14ac:dyDescent="0.3">
      <c r="B7" t="s">
        <v>882</v>
      </c>
      <c r="K7" s="137">
        <f>SUM(K6*0.8301)</f>
        <v>373.54499999999996</v>
      </c>
    </row>
    <row r="11" spans="1:17" x14ac:dyDescent="0.3">
      <c r="A11" t="s">
        <v>607</v>
      </c>
      <c r="B11" s="10">
        <v>70849</v>
      </c>
    </row>
    <row r="12" spans="1:17" x14ac:dyDescent="0.3">
      <c r="A12" s="71">
        <v>1</v>
      </c>
      <c r="B12" t="s">
        <v>744</v>
      </c>
    </row>
    <row r="13" spans="1:17" x14ac:dyDescent="0.3">
      <c r="A13">
        <v>2</v>
      </c>
      <c r="B13" t="s">
        <v>756</v>
      </c>
    </row>
    <row r="14" spans="1:17" x14ac:dyDescent="0.3">
      <c r="A14" s="4">
        <v>3</v>
      </c>
      <c r="B14" s="4" t="s">
        <v>1039</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3"/>
  <sheetViews>
    <sheetView topLeftCell="G34" workbookViewId="0">
      <selection activeCell="I61" sqref="I61"/>
    </sheetView>
  </sheetViews>
  <sheetFormatPr defaultColWidth="10.88671875" defaultRowHeight="14.4" x14ac:dyDescent="0.3"/>
  <cols>
    <col min="1" max="1" width="16.6640625" customWidth="1"/>
    <col min="2" max="2" width="13.6640625" customWidth="1"/>
    <col min="6" max="6" width="14.21875" customWidth="1"/>
    <col min="7" max="7" width="14.21875" style="22" customWidth="1"/>
    <col min="11" max="11" width="12.33203125" bestFit="1" customWidth="1"/>
  </cols>
  <sheetData>
    <row r="1" spans="1:15" x14ac:dyDescent="0.3">
      <c r="A1" t="s">
        <v>675</v>
      </c>
      <c r="B1" s="5">
        <v>49585</v>
      </c>
    </row>
    <row r="2" spans="1:15" ht="43.2" x14ac:dyDescent="0.3">
      <c r="A2" s="3" t="s">
        <v>676</v>
      </c>
      <c r="B2">
        <v>90.6</v>
      </c>
    </row>
    <row r="3" spans="1:15" ht="28.8" x14ac:dyDescent="0.3">
      <c r="A3" s="2" t="s">
        <v>677</v>
      </c>
      <c r="B3">
        <v>9.4</v>
      </c>
    </row>
    <row r="4" spans="1:15" ht="28.8" x14ac:dyDescent="0.3">
      <c r="A4" s="3" t="s">
        <v>678</v>
      </c>
      <c r="B4" s="5">
        <v>23156</v>
      </c>
    </row>
    <row r="5" spans="1:15" ht="57.6" x14ac:dyDescent="0.3">
      <c r="A5" s="2" t="s">
        <v>681</v>
      </c>
      <c r="B5" s="50">
        <f>SUM(B1*B3/100)</f>
        <v>4660.99</v>
      </c>
    </row>
    <row r="9" spans="1:15" ht="28.8" x14ac:dyDescent="0.3">
      <c r="C9" s="4" t="s">
        <v>738</v>
      </c>
      <c r="D9" s="3" t="s">
        <v>740</v>
      </c>
      <c r="E9" s="4" t="s">
        <v>682</v>
      </c>
      <c r="F9" s="4" t="s">
        <v>729</v>
      </c>
      <c r="G9" s="3" t="s">
        <v>734</v>
      </c>
      <c r="H9" s="3" t="s">
        <v>731</v>
      </c>
      <c r="I9" s="4" t="s">
        <v>519</v>
      </c>
      <c r="J9" s="3" t="s">
        <v>732</v>
      </c>
      <c r="K9" s="4" t="s">
        <v>518</v>
      </c>
      <c r="L9" s="3" t="s">
        <v>733</v>
      </c>
      <c r="M9" s="4" t="s">
        <v>520</v>
      </c>
      <c r="N9" s="3" t="s">
        <v>741</v>
      </c>
      <c r="O9" s="4" t="s">
        <v>742</v>
      </c>
    </row>
    <row r="10" spans="1:15" x14ac:dyDescent="0.3">
      <c r="A10" t="s">
        <v>691</v>
      </c>
    </row>
    <row r="11" spans="1:15" x14ac:dyDescent="0.3">
      <c r="B11" s="2" t="s">
        <v>680</v>
      </c>
      <c r="C11">
        <v>620</v>
      </c>
      <c r="D11" s="50">
        <f>SUM(C11*100/$B$4)</f>
        <v>2.6774917947832098</v>
      </c>
      <c r="E11" s="50">
        <f>SUM(D11*$B$5/100)</f>
        <v>124.79762480566593</v>
      </c>
      <c r="F11">
        <v>339.3</v>
      </c>
      <c r="G11" s="5">
        <f>SUM(E11*F11*100)</f>
        <v>4234383.4096562453</v>
      </c>
      <c r="H11">
        <v>0.22</v>
      </c>
      <c r="I11" s="1">
        <f>SUM((H11*10*G11)/1000)</f>
        <v>9315.6435012437396</v>
      </c>
      <c r="J11">
        <v>36</v>
      </c>
      <c r="K11" s="1">
        <f>SUM(J11*10*G11/1000000)</f>
        <v>1524.3780274762482</v>
      </c>
      <c r="L11">
        <v>269</v>
      </c>
      <c r="M11" s="1">
        <f>SUM(L11*10*G11/1000000)</f>
        <v>11390.4913719753</v>
      </c>
      <c r="N11">
        <v>50</v>
      </c>
      <c r="O11" s="1">
        <f>SUM(G11*N11/100)</f>
        <v>2117191.7048281226</v>
      </c>
    </row>
    <row r="12" spans="1:15" x14ac:dyDescent="0.3">
      <c r="B12" s="2" t="s">
        <v>683</v>
      </c>
      <c r="C12">
        <v>259</v>
      </c>
      <c r="D12" s="50">
        <f t="shared" ref="D12:D58" si="0">SUM(C12*100/$B$4)</f>
        <v>1.1185006045949215</v>
      </c>
      <c r="E12" s="50">
        <f t="shared" ref="E12:E58" si="1">SUM(D12*$B$5/100)</f>
        <v>52.133201330108832</v>
      </c>
      <c r="F12">
        <v>188.4</v>
      </c>
      <c r="G12" s="5">
        <f t="shared" ref="G12:G58" si="2">SUM(E12*F12*100)</f>
        <v>982189.51305925043</v>
      </c>
      <c r="H12" s="22">
        <v>0.22</v>
      </c>
      <c r="I12" s="1">
        <f>SUM((H12*10*G12)/1000)</f>
        <v>2160.8169287303508</v>
      </c>
      <c r="J12" s="22">
        <v>36</v>
      </c>
      <c r="K12" s="1">
        <f t="shared" ref="K12:K58" si="3">SUM(J12*10*G12/1000000)</f>
        <v>353.58822470133015</v>
      </c>
      <c r="L12" s="22">
        <v>269</v>
      </c>
      <c r="M12" s="1">
        <f t="shared" ref="M12:M58" si="4">SUM(L12*10*G12/1000000)</f>
        <v>2642.0897901293833</v>
      </c>
      <c r="N12" s="22">
        <v>50</v>
      </c>
      <c r="O12" s="1">
        <f t="shared" ref="O12:O58" si="5">SUM(G12*N12/100)</f>
        <v>491094.75652962521</v>
      </c>
    </row>
    <row r="13" spans="1:15" x14ac:dyDescent="0.3">
      <c r="B13" s="2" t="s">
        <v>684</v>
      </c>
      <c r="C13">
        <v>120</v>
      </c>
      <c r="D13" s="50">
        <f t="shared" si="0"/>
        <v>0.51822421834513732</v>
      </c>
      <c r="E13" s="50">
        <f t="shared" si="1"/>
        <v>24.154378994645018</v>
      </c>
      <c r="F13">
        <v>453</v>
      </c>
      <c r="G13" s="5">
        <f t="shared" si="2"/>
        <v>1094193.3684574193</v>
      </c>
      <c r="H13" s="22">
        <v>0.22</v>
      </c>
      <c r="I13" s="1">
        <f t="shared" ref="I13:I58" si="6">SUM((H13*10*G13)/1000)</f>
        <v>2407.2254106063228</v>
      </c>
      <c r="J13" s="22">
        <v>36</v>
      </c>
      <c r="K13" s="1">
        <f t="shared" si="3"/>
        <v>393.90961264467097</v>
      </c>
      <c r="L13" s="22">
        <v>269</v>
      </c>
      <c r="M13" s="1">
        <f t="shared" si="4"/>
        <v>2943.3801611504578</v>
      </c>
      <c r="N13" s="22">
        <v>50</v>
      </c>
      <c r="O13" s="1">
        <f t="shared" si="5"/>
        <v>547096.68422870967</v>
      </c>
    </row>
    <row r="14" spans="1:15" x14ac:dyDescent="0.3">
      <c r="B14" s="2" t="s">
        <v>685</v>
      </c>
      <c r="C14">
        <v>361</v>
      </c>
      <c r="D14" s="50">
        <f t="shared" si="0"/>
        <v>1.558991190188288</v>
      </c>
      <c r="E14" s="50">
        <f t="shared" si="1"/>
        <v>72.664423475557086</v>
      </c>
      <c r="F14">
        <v>226</v>
      </c>
      <c r="G14" s="5">
        <f t="shared" si="2"/>
        <v>1642215.9705475899</v>
      </c>
      <c r="H14" s="22">
        <v>0.22</v>
      </c>
      <c r="I14" s="1">
        <f t="shared" si="6"/>
        <v>3612.8751352046979</v>
      </c>
      <c r="J14" s="22">
        <v>36</v>
      </c>
      <c r="K14" s="1">
        <f t="shared" si="3"/>
        <v>591.19774939713238</v>
      </c>
      <c r="L14" s="22">
        <v>269</v>
      </c>
      <c r="M14" s="1">
        <f t="shared" si="4"/>
        <v>4417.5609607730166</v>
      </c>
      <c r="N14" s="22">
        <v>50</v>
      </c>
      <c r="O14" s="1">
        <f t="shared" si="5"/>
        <v>821107.98527379497</v>
      </c>
    </row>
    <row r="15" spans="1:15" x14ac:dyDescent="0.3">
      <c r="B15" s="2" t="s">
        <v>686</v>
      </c>
      <c r="C15">
        <v>569</v>
      </c>
      <c r="D15" s="50">
        <f t="shared" si="0"/>
        <v>2.4572465019865262</v>
      </c>
      <c r="E15" s="50">
        <f t="shared" si="1"/>
        <v>114.53201373294178</v>
      </c>
      <c r="F15">
        <v>404.4</v>
      </c>
      <c r="G15" s="5">
        <f t="shared" si="2"/>
        <v>4631674.6353601655</v>
      </c>
      <c r="H15" s="22">
        <v>0.22</v>
      </c>
      <c r="I15" s="1">
        <f t="shared" si="6"/>
        <v>10189.684197792365</v>
      </c>
      <c r="J15" s="22">
        <v>36</v>
      </c>
      <c r="K15" s="1">
        <f t="shared" si="3"/>
        <v>1667.4028687296595</v>
      </c>
      <c r="L15" s="22">
        <v>269</v>
      </c>
      <c r="M15" s="1">
        <f t="shared" si="4"/>
        <v>12459.204769118845</v>
      </c>
      <c r="N15" s="22">
        <v>50</v>
      </c>
      <c r="O15" s="1">
        <f t="shared" si="5"/>
        <v>2315837.3176800827</v>
      </c>
    </row>
    <row r="16" spans="1:15" x14ac:dyDescent="0.3">
      <c r="B16" s="2" t="s">
        <v>687</v>
      </c>
      <c r="C16">
        <v>58</v>
      </c>
      <c r="D16" s="50">
        <f t="shared" si="0"/>
        <v>0.25047503886681638</v>
      </c>
      <c r="E16" s="50">
        <f t="shared" si="1"/>
        <v>11.674616514078425</v>
      </c>
      <c r="F16">
        <v>223.4</v>
      </c>
      <c r="G16" s="5">
        <f t="shared" si="2"/>
        <v>260810.93292451202</v>
      </c>
      <c r="H16" s="22">
        <v>0.22</v>
      </c>
      <c r="I16" s="1">
        <f t="shared" si="6"/>
        <v>573.78405243392649</v>
      </c>
      <c r="J16" s="22">
        <v>36</v>
      </c>
      <c r="K16" s="1">
        <f t="shared" si="3"/>
        <v>93.891935852824332</v>
      </c>
      <c r="L16" s="22">
        <v>269</v>
      </c>
      <c r="M16" s="1">
        <f t="shared" si="4"/>
        <v>701.58140956693728</v>
      </c>
      <c r="N16" s="22">
        <v>50</v>
      </c>
      <c r="O16" s="1">
        <f t="shared" si="5"/>
        <v>130405.46646225601</v>
      </c>
    </row>
    <row r="17" spans="1:15" x14ac:dyDescent="0.3">
      <c r="B17" s="2" t="s">
        <v>688</v>
      </c>
      <c r="C17">
        <v>533</v>
      </c>
      <c r="D17" s="50">
        <f t="shared" si="0"/>
        <v>2.301779236482985</v>
      </c>
      <c r="E17" s="50">
        <f t="shared" si="1"/>
        <v>107.28570003454828</v>
      </c>
      <c r="F17">
        <v>612.4</v>
      </c>
      <c r="G17" s="5">
        <f t="shared" si="2"/>
        <v>6570176.2701157369</v>
      </c>
      <c r="H17" s="22">
        <v>0.22</v>
      </c>
      <c r="I17" s="1">
        <f t="shared" si="6"/>
        <v>14454.387794254622</v>
      </c>
      <c r="J17" s="22">
        <v>36</v>
      </c>
      <c r="K17" s="1">
        <f t="shared" si="3"/>
        <v>2365.2634572416655</v>
      </c>
      <c r="L17" s="22">
        <v>269</v>
      </c>
      <c r="M17" s="1">
        <f t="shared" si="4"/>
        <v>17673.774166611332</v>
      </c>
      <c r="N17" s="22">
        <v>50</v>
      </c>
      <c r="O17" s="1">
        <f t="shared" si="5"/>
        <v>3285088.1350578684</v>
      </c>
    </row>
    <row r="18" spans="1:15" x14ac:dyDescent="0.3">
      <c r="B18" s="2" t="s">
        <v>689</v>
      </c>
      <c r="C18">
        <v>944</v>
      </c>
      <c r="D18" s="50">
        <f t="shared" si="0"/>
        <v>4.0766971843150808</v>
      </c>
      <c r="E18" s="50">
        <f t="shared" si="1"/>
        <v>190.0144480912075</v>
      </c>
      <c r="F18">
        <v>705.3</v>
      </c>
      <c r="G18" s="5">
        <f t="shared" si="2"/>
        <v>13401719.023872865</v>
      </c>
      <c r="H18" s="22">
        <v>0.22</v>
      </c>
      <c r="I18" s="1">
        <f t="shared" si="6"/>
        <v>29483.781852520307</v>
      </c>
      <c r="J18" s="22">
        <v>36</v>
      </c>
      <c r="K18" s="1">
        <f t="shared" si="3"/>
        <v>4824.6188485942312</v>
      </c>
      <c r="L18" s="22">
        <v>269</v>
      </c>
      <c r="M18" s="1">
        <f t="shared" si="4"/>
        <v>36050.624174218006</v>
      </c>
      <c r="N18" s="22">
        <v>50</v>
      </c>
      <c r="O18" s="1">
        <f t="shared" si="5"/>
        <v>6700859.5119364318</v>
      </c>
    </row>
    <row r="19" spans="1:15" x14ac:dyDescent="0.3">
      <c r="B19" s="2" t="s">
        <v>690</v>
      </c>
      <c r="C19">
        <v>294</v>
      </c>
      <c r="D19" s="50">
        <f t="shared" si="0"/>
        <v>1.2696493349455864</v>
      </c>
      <c r="E19" s="50">
        <f t="shared" si="1"/>
        <v>59.17822853688029</v>
      </c>
      <c r="F19">
        <v>451.7</v>
      </c>
      <c r="G19" s="5">
        <f t="shared" si="2"/>
        <v>2673080.5830108826</v>
      </c>
      <c r="H19" s="22">
        <v>0.22</v>
      </c>
      <c r="I19" s="1">
        <f t="shared" si="6"/>
        <v>5880.7772826239416</v>
      </c>
      <c r="J19" s="22">
        <v>36</v>
      </c>
      <c r="K19" s="1">
        <f t="shared" si="3"/>
        <v>962.30900988391772</v>
      </c>
      <c r="L19" s="22">
        <v>269</v>
      </c>
      <c r="M19" s="1">
        <f t="shared" si="4"/>
        <v>7190.5867682992748</v>
      </c>
      <c r="N19" s="22">
        <v>50</v>
      </c>
      <c r="O19" s="1">
        <f t="shared" si="5"/>
        <v>1336540.2915054413</v>
      </c>
    </row>
    <row r="20" spans="1:15" ht="28.8" x14ac:dyDescent="0.3">
      <c r="A20" s="2" t="s">
        <v>692</v>
      </c>
      <c r="B20" s="2"/>
      <c r="D20" s="50"/>
      <c r="E20" s="50"/>
      <c r="G20" s="5"/>
      <c r="I20" s="1"/>
      <c r="K20" s="1"/>
      <c r="M20" s="1"/>
      <c r="N20" s="22"/>
      <c r="O20" s="1"/>
    </row>
    <row r="21" spans="1:15" x14ac:dyDescent="0.3">
      <c r="B21" s="2" t="s">
        <v>693</v>
      </c>
      <c r="C21">
        <v>55</v>
      </c>
      <c r="D21" s="50">
        <f t="shared" si="0"/>
        <v>0.23751943340818793</v>
      </c>
      <c r="E21" s="50">
        <f t="shared" si="1"/>
        <v>11.0707570392123</v>
      </c>
      <c r="G21" s="5">
        <f t="shared" si="2"/>
        <v>0</v>
      </c>
      <c r="H21">
        <v>0.45</v>
      </c>
      <c r="I21" s="1">
        <f t="shared" si="6"/>
        <v>0</v>
      </c>
      <c r="J21">
        <v>46</v>
      </c>
      <c r="K21" s="1">
        <f t="shared" si="3"/>
        <v>0</v>
      </c>
      <c r="L21">
        <v>554</v>
      </c>
      <c r="M21" s="1">
        <f t="shared" si="4"/>
        <v>0</v>
      </c>
      <c r="N21" s="22">
        <v>50</v>
      </c>
      <c r="O21" s="1">
        <f t="shared" si="5"/>
        <v>0</v>
      </c>
    </row>
    <row r="22" spans="1:15" x14ac:dyDescent="0.3">
      <c r="B22" s="2" t="s">
        <v>694</v>
      </c>
      <c r="C22">
        <v>97</v>
      </c>
      <c r="D22" s="50">
        <f t="shared" si="0"/>
        <v>0.418897909828986</v>
      </c>
      <c r="E22" s="50">
        <f t="shared" si="1"/>
        <v>19.524789687338053</v>
      </c>
      <c r="F22">
        <v>329.3</v>
      </c>
      <c r="G22" s="5">
        <f t="shared" si="2"/>
        <v>642951.3244040421</v>
      </c>
      <c r="H22" s="22">
        <v>0.45</v>
      </c>
      <c r="I22" s="1">
        <f t="shared" si="6"/>
        <v>2893.2809598181893</v>
      </c>
      <c r="J22" s="22">
        <v>46</v>
      </c>
      <c r="K22" s="1">
        <f t="shared" si="3"/>
        <v>295.75760922585937</v>
      </c>
      <c r="L22" s="22">
        <v>554</v>
      </c>
      <c r="M22" s="1">
        <f t="shared" si="4"/>
        <v>3561.9503371983933</v>
      </c>
      <c r="N22" s="22">
        <v>50</v>
      </c>
      <c r="O22" s="1">
        <f t="shared" si="5"/>
        <v>321475.66220202105</v>
      </c>
    </row>
    <row r="23" spans="1:15" x14ac:dyDescent="0.3">
      <c r="B23" s="2" t="s">
        <v>695</v>
      </c>
      <c r="C23">
        <v>784</v>
      </c>
      <c r="D23" s="50">
        <f t="shared" si="0"/>
        <v>3.3857315598548974</v>
      </c>
      <c r="E23" s="50">
        <f t="shared" si="1"/>
        <v>157.80860943168079</v>
      </c>
      <c r="F23">
        <v>354.4</v>
      </c>
      <c r="G23" s="5">
        <f t="shared" si="2"/>
        <v>5592737.1182587668</v>
      </c>
      <c r="H23" s="22">
        <v>0.45</v>
      </c>
      <c r="I23" s="1">
        <f t="shared" si="6"/>
        <v>25167.31703216445</v>
      </c>
      <c r="J23" s="22">
        <v>46</v>
      </c>
      <c r="K23" s="1">
        <f t="shared" si="3"/>
        <v>2572.6590743990328</v>
      </c>
      <c r="L23" s="22">
        <v>554</v>
      </c>
      <c r="M23" s="1">
        <f t="shared" si="4"/>
        <v>30983.763635153569</v>
      </c>
      <c r="N23" s="22">
        <v>50</v>
      </c>
      <c r="O23" s="1">
        <f t="shared" si="5"/>
        <v>2796368.5591293834</v>
      </c>
    </row>
    <row r="24" spans="1:15" x14ac:dyDescent="0.3">
      <c r="B24" s="2" t="s">
        <v>696</v>
      </c>
      <c r="C24">
        <v>77</v>
      </c>
      <c r="D24" s="50">
        <f t="shared" si="0"/>
        <v>0.33252720677146314</v>
      </c>
      <c r="E24" s="50">
        <f t="shared" si="1"/>
        <v>15.499059854897219</v>
      </c>
      <c r="F24">
        <v>255.4</v>
      </c>
      <c r="G24" s="5">
        <f t="shared" si="2"/>
        <v>395845.98869407497</v>
      </c>
      <c r="H24" s="22">
        <v>0.45</v>
      </c>
      <c r="I24" s="1">
        <f t="shared" si="6"/>
        <v>1781.3069491233373</v>
      </c>
      <c r="J24" s="22">
        <v>46</v>
      </c>
      <c r="K24" s="1">
        <f t="shared" si="3"/>
        <v>182.08915479927447</v>
      </c>
      <c r="L24" s="22">
        <v>554</v>
      </c>
      <c r="M24" s="1">
        <f t="shared" si="4"/>
        <v>2192.9867773651754</v>
      </c>
      <c r="N24" s="22">
        <v>50</v>
      </c>
      <c r="O24" s="1">
        <f t="shared" si="5"/>
        <v>197922.99434703749</v>
      </c>
    </row>
    <row r="25" spans="1:15" x14ac:dyDescent="0.3">
      <c r="B25" s="2" t="s">
        <v>697</v>
      </c>
      <c r="C25">
        <v>91</v>
      </c>
      <c r="D25" s="50">
        <f t="shared" si="0"/>
        <v>0.39298669891172916</v>
      </c>
      <c r="E25" s="50">
        <f t="shared" si="1"/>
        <v>18.317070737605803</v>
      </c>
      <c r="F25">
        <v>112.1</v>
      </c>
      <c r="G25" s="5">
        <f t="shared" si="2"/>
        <v>205334.36296856104</v>
      </c>
      <c r="H25" s="22">
        <v>0.45</v>
      </c>
      <c r="I25" s="1">
        <f t="shared" si="6"/>
        <v>924.00463335852464</v>
      </c>
      <c r="J25" s="22">
        <v>46</v>
      </c>
      <c r="K25" s="1">
        <f t="shared" si="3"/>
        <v>94.453806965538064</v>
      </c>
      <c r="L25" s="22">
        <v>554</v>
      </c>
      <c r="M25" s="1">
        <f t="shared" si="4"/>
        <v>1137.5523708458281</v>
      </c>
      <c r="N25" s="22">
        <v>50</v>
      </c>
      <c r="O25" s="1">
        <f t="shared" si="5"/>
        <v>102667.18148428053</v>
      </c>
    </row>
    <row r="26" spans="1:15" x14ac:dyDescent="0.3">
      <c r="B26" s="2" t="s">
        <v>698</v>
      </c>
      <c r="C26">
        <v>293</v>
      </c>
      <c r="D26" s="50">
        <f t="shared" si="0"/>
        <v>1.2653307997927103</v>
      </c>
      <c r="E26" s="50">
        <f t="shared" si="1"/>
        <v>58.976942045258248</v>
      </c>
      <c r="F26">
        <v>323.89999999999998</v>
      </c>
      <c r="G26" s="5">
        <f t="shared" si="2"/>
        <v>1910263.1528459145</v>
      </c>
      <c r="H26" s="22">
        <v>0.45</v>
      </c>
      <c r="I26" s="1">
        <f t="shared" si="6"/>
        <v>8596.1841878066152</v>
      </c>
      <c r="J26" s="22">
        <v>46</v>
      </c>
      <c r="K26" s="1">
        <f t="shared" si="3"/>
        <v>878.72105030912064</v>
      </c>
      <c r="L26" s="22">
        <v>554</v>
      </c>
      <c r="M26" s="1">
        <f t="shared" si="4"/>
        <v>10582.857866766368</v>
      </c>
      <c r="N26" s="22">
        <v>50</v>
      </c>
      <c r="O26" s="1">
        <f t="shared" si="5"/>
        <v>955131.57642295724</v>
      </c>
    </row>
    <row r="27" spans="1:15" x14ac:dyDescent="0.3">
      <c r="B27" s="2" t="s">
        <v>699</v>
      </c>
      <c r="C27">
        <v>324</v>
      </c>
      <c r="D27" s="50">
        <f t="shared" si="0"/>
        <v>1.3992053895318708</v>
      </c>
      <c r="E27" s="50">
        <f t="shared" si="1"/>
        <v>65.216823285541537</v>
      </c>
      <c r="F27">
        <v>392.9</v>
      </c>
      <c r="G27" s="5">
        <f t="shared" si="2"/>
        <v>2562368.9868889269</v>
      </c>
      <c r="H27" s="22">
        <v>0.45</v>
      </c>
      <c r="I27" s="1">
        <f t="shared" si="6"/>
        <v>11530.660441000171</v>
      </c>
      <c r="J27" s="22">
        <v>46</v>
      </c>
      <c r="K27" s="1">
        <f t="shared" si="3"/>
        <v>1178.6897339689065</v>
      </c>
      <c r="L27" s="22">
        <v>554</v>
      </c>
      <c r="M27" s="1">
        <f t="shared" si="4"/>
        <v>14195.524187364654</v>
      </c>
      <c r="N27" s="22">
        <v>50</v>
      </c>
      <c r="O27" s="1">
        <f t="shared" si="5"/>
        <v>1281184.4934444635</v>
      </c>
    </row>
    <row r="28" spans="1:15" x14ac:dyDescent="0.3">
      <c r="B28" s="2" t="s">
        <v>700</v>
      </c>
      <c r="C28">
        <v>21</v>
      </c>
      <c r="D28" s="50">
        <f t="shared" si="0"/>
        <v>9.0689238210399037E-2</v>
      </c>
      <c r="E28" s="50">
        <f t="shared" si="1"/>
        <v>4.2270163240628778</v>
      </c>
      <c r="F28">
        <v>270.39999999999998</v>
      </c>
      <c r="G28" s="5">
        <f t="shared" si="2"/>
        <v>114298.5214026602</v>
      </c>
      <c r="H28" s="22">
        <v>0.45</v>
      </c>
      <c r="I28" s="1">
        <f t="shared" si="6"/>
        <v>514.34334631197089</v>
      </c>
      <c r="J28" s="22">
        <v>46</v>
      </c>
      <c r="K28" s="1">
        <f t="shared" si="3"/>
        <v>52.577319845223698</v>
      </c>
      <c r="L28" s="22">
        <v>554</v>
      </c>
      <c r="M28" s="1">
        <f t="shared" si="4"/>
        <v>633.21380857073746</v>
      </c>
      <c r="N28" s="22">
        <v>50</v>
      </c>
      <c r="O28" s="1">
        <f t="shared" si="5"/>
        <v>57149.260701330102</v>
      </c>
    </row>
    <row r="29" spans="1:15" x14ac:dyDescent="0.3">
      <c r="B29" s="2" t="s">
        <v>701</v>
      </c>
      <c r="C29">
        <v>272</v>
      </c>
      <c r="D29" s="50">
        <f t="shared" si="0"/>
        <v>1.1746415615823114</v>
      </c>
      <c r="E29" s="50">
        <f t="shared" si="1"/>
        <v>54.749925721195368</v>
      </c>
      <c r="F29">
        <v>262.7</v>
      </c>
      <c r="G29" s="5">
        <f t="shared" si="2"/>
        <v>1438280.5486958022</v>
      </c>
      <c r="H29" s="22">
        <v>0.45</v>
      </c>
      <c r="I29" s="1">
        <f t="shared" si="6"/>
        <v>6472.2624691311103</v>
      </c>
      <c r="J29" s="22">
        <v>46</v>
      </c>
      <c r="K29" s="1">
        <f t="shared" si="3"/>
        <v>661.609052400069</v>
      </c>
      <c r="L29" s="22">
        <v>554</v>
      </c>
      <c r="M29" s="1">
        <f t="shared" si="4"/>
        <v>7968.0742397747445</v>
      </c>
      <c r="N29" s="22">
        <v>50</v>
      </c>
      <c r="O29" s="1">
        <f t="shared" si="5"/>
        <v>719140.274347901</v>
      </c>
    </row>
    <row r="30" spans="1:15" x14ac:dyDescent="0.3">
      <c r="B30" s="2" t="s">
        <v>702</v>
      </c>
      <c r="C30">
        <v>136</v>
      </c>
      <c r="D30" s="50">
        <f t="shared" si="0"/>
        <v>0.58732078079115568</v>
      </c>
      <c r="E30" s="50">
        <f t="shared" si="1"/>
        <v>27.374962860597684</v>
      </c>
      <c r="F30">
        <v>138.9</v>
      </c>
      <c r="G30" s="5">
        <f t="shared" si="2"/>
        <v>380238.23413370183</v>
      </c>
      <c r="H30" s="22">
        <v>0.45</v>
      </c>
      <c r="I30" s="1">
        <f t="shared" si="6"/>
        <v>1711.0720536016581</v>
      </c>
      <c r="J30" s="22">
        <v>46</v>
      </c>
      <c r="K30" s="1">
        <f t="shared" si="3"/>
        <v>174.90958770150283</v>
      </c>
      <c r="L30" s="22">
        <v>554</v>
      </c>
      <c r="M30" s="1">
        <f t="shared" si="4"/>
        <v>2106.5198171007082</v>
      </c>
      <c r="N30" s="22">
        <v>50</v>
      </c>
      <c r="O30" s="1">
        <f t="shared" si="5"/>
        <v>190119.11706685091</v>
      </c>
    </row>
    <row r="31" spans="1:15" x14ac:dyDescent="0.3">
      <c r="B31" s="2" t="s">
        <v>703</v>
      </c>
      <c r="C31">
        <v>27</v>
      </c>
      <c r="D31" s="50">
        <f t="shared" si="0"/>
        <v>0.11660044912765589</v>
      </c>
      <c r="E31" s="50">
        <f t="shared" si="1"/>
        <v>5.4347352737951278</v>
      </c>
      <c r="F31">
        <v>247.6</v>
      </c>
      <c r="G31" s="5">
        <f t="shared" si="2"/>
        <v>134564.04537916736</v>
      </c>
      <c r="H31" s="22">
        <v>0.45</v>
      </c>
      <c r="I31" s="1">
        <f t="shared" si="6"/>
        <v>605.53820420625311</v>
      </c>
      <c r="J31" s="22">
        <v>46</v>
      </c>
      <c r="K31" s="1">
        <f t="shared" si="3"/>
        <v>61.899460874416988</v>
      </c>
      <c r="L31" s="22">
        <v>554</v>
      </c>
      <c r="M31" s="1">
        <f t="shared" si="4"/>
        <v>745.4848114005872</v>
      </c>
      <c r="N31" s="22">
        <v>50</v>
      </c>
      <c r="O31" s="1">
        <f t="shared" si="5"/>
        <v>67282.022689583682</v>
      </c>
    </row>
    <row r="32" spans="1:15" x14ac:dyDescent="0.3">
      <c r="B32" s="2" t="s">
        <v>704</v>
      </c>
      <c r="C32">
        <v>1680</v>
      </c>
      <c r="D32" s="50">
        <f t="shared" si="0"/>
        <v>7.255139056831923</v>
      </c>
      <c r="E32" s="50">
        <f t="shared" si="1"/>
        <v>338.16130592503026</v>
      </c>
      <c r="F32">
        <v>226.8</v>
      </c>
      <c r="G32" s="5">
        <f t="shared" si="2"/>
        <v>7669498.4183796868</v>
      </c>
      <c r="H32" s="22">
        <v>0.45</v>
      </c>
      <c r="I32" s="1">
        <f t="shared" si="6"/>
        <v>34512.742882708597</v>
      </c>
      <c r="J32" s="22">
        <v>46</v>
      </c>
      <c r="K32" s="1">
        <f t="shared" si="3"/>
        <v>3527.9692724546562</v>
      </c>
      <c r="L32" s="22">
        <v>554</v>
      </c>
      <c r="M32" s="1">
        <f t="shared" si="4"/>
        <v>42489.021237823465</v>
      </c>
      <c r="N32" s="22">
        <v>50</v>
      </c>
      <c r="O32" s="1">
        <f t="shared" si="5"/>
        <v>3834749.2091898434</v>
      </c>
    </row>
    <row r="33" spans="1:15" x14ac:dyDescent="0.3">
      <c r="B33" s="2" t="s">
        <v>705</v>
      </c>
      <c r="C33">
        <v>535</v>
      </c>
      <c r="D33" s="50">
        <f t="shared" si="0"/>
        <v>2.3104163067887371</v>
      </c>
      <c r="E33" s="50">
        <f t="shared" si="1"/>
        <v>107.68827301779234</v>
      </c>
      <c r="F33">
        <v>276.39999999999998</v>
      </c>
      <c r="G33" s="5">
        <f t="shared" si="2"/>
        <v>2976503.8662117799</v>
      </c>
      <c r="H33" s="22">
        <v>0.45</v>
      </c>
      <c r="I33" s="1">
        <f t="shared" si="6"/>
        <v>13394.26739795301</v>
      </c>
      <c r="J33" s="22">
        <v>46</v>
      </c>
      <c r="K33" s="1">
        <f t="shared" si="3"/>
        <v>1369.1917784574186</v>
      </c>
      <c r="L33" s="22">
        <v>554</v>
      </c>
      <c r="M33" s="1">
        <f t="shared" si="4"/>
        <v>16489.831418813261</v>
      </c>
      <c r="N33" s="22">
        <v>50</v>
      </c>
      <c r="O33" s="1">
        <f t="shared" si="5"/>
        <v>1488251.9331058899</v>
      </c>
    </row>
    <row r="34" spans="1:15" x14ac:dyDescent="0.3">
      <c r="B34" s="2" t="s">
        <v>706</v>
      </c>
      <c r="C34">
        <v>686</v>
      </c>
      <c r="D34" s="50">
        <f t="shared" si="0"/>
        <v>2.9625151148730349</v>
      </c>
      <c r="E34" s="50">
        <f t="shared" si="1"/>
        <v>138.08253325272065</v>
      </c>
      <c r="F34">
        <v>447.7</v>
      </c>
      <c r="G34" s="5">
        <f t="shared" si="2"/>
        <v>6181955.0137243038</v>
      </c>
      <c r="H34" s="22">
        <v>0.45</v>
      </c>
      <c r="I34" s="1">
        <f t="shared" si="6"/>
        <v>27818.797561759369</v>
      </c>
      <c r="J34" s="22">
        <v>46</v>
      </c>
      <c r="K34" s="1">
        <f t="shared" si="3"/>
        <v>2843.6993063131799</v>
      </c>
      <c r="L34" s="22">
        <v>554</v>
      </c>
      <c r="M34" s="1">
        <f t="shared" si="4"/>
        <v>34248.03077603264</v>
      </c>
      <c r="N34" s="22">
        <v>50</v>
      </c>
      <c r="O34" s="1">
        <f t="shared" si="5"/>
        <v>3090977.5068621514</v>
      </c>
    </row>
    <row r="35" spans="1:15" ht="28.8" x14ac:dyDescent="0.3">
      <c r="B35" s="2" t="s">
        <v>707</v>
      </c>
      <c r="C35">
        <v>3725</v>
      </c>
      <c r="D35" s="50">
        <f t="shared" si="0"/>
        <v>16.086543444463636</v>
      </c>
      <c r="E35" s="50">
        <f t="shared" si="1"/>
        <v>749.79218129210562</v>
      </c>
      <c r="F35">
        <v>28.8</v>
      </c>
      <c r="G35" s="5">
        <f t="shared" si="2"/>
        <v>2159401.4821212646</v>
      </c>
      <c r="H35" s="22">
        <v>0.45</v>
      </c>
      <c r="I35" s="1">
        <f t="shared" si="6"/>
        <v>9717.306669545691</v>
      </c>
      <c r="J35" s="22">
        <v>46</v>
      </c>
      <c r="K35" s="1">
        <f t="shared" si="3"/>
        <v>993.32468177578176</v>
      </c>
      <c r="L35" s="22">
        <v>554</v>
      </c>
      <c r="M35" s="1">
        <f t="shared" si="4"/>
        <v>11963.084210951805</v>
      </c>
      <c r="N35" s="22">
        <v>50</v>
      </c>
      <c r="O35" s="1">
        <f t="shared" si="5"/>
        <v>1079700.7410606323</v>
      </c>
    </row>
    <row r="36" spans="1:15" ht="28.8" x14ac:dyDescent="0.3">
      <c r="B36" s="2" t="s">
        <v>708</v>
      </c>
      <c r="C36">
        <v>585</v>
      </c>
      <c r="D36" s="50">
        <f t="shared" si="0"/>
        <v>2.5263430644325444</v>
      </c>
      <c r="E36" s="50">
        <f t="shared" si="1"/>
        <v>117.75259759889444</v>
      </c>
      <c r="G36" s="5">
        <f t="shared" si="2"/>
        <v>0</v>
      </c>
      <c r="H36" s="22">
        <v>0.45</v>
      </c>
      <c r="I36" s="1">
        <f t="shared" si="6"/>
        <v>0</v>
      </c>
      <c r="J36" s="22">
        <v>46</v>
      </c>
      <c r="K36" s="1">
        <f t="shared" si="3"/>
        <v>0</v>
      </c>
      <c r="L36" s="22">
        <v>554</v>
      </c>
      <c r="M36" s="1">
        <f t="shared" si="4"/>
        <v>0</v>
      </c>
      <c r="N36" s="22">
        <v>50</v>
      </c>
      <c r="O36" s="1">
        <f t="shared" si="5"/>
        <v>0</v>
      </c>
    </row>
    <row r="37" spans="1:15" x14ac:dyDescent="0.3">
      <c r="B37" s="2" t="s">
        <v>709</v>
      </c>
      <c r="C37">
        <v>24</v>
      </c>
      <c r="D37" s="50">
        <f t="shared" si="0"/>
        <v>0.10364484366902747</v>
      </c>
      <c r="E37" s="50">
        <f t="shared" si="1"/>
        <v>4.8308757989290037</v>
      </c>
      <c r="F37">
        <v>338.4</v>
      </c>
      <c r="G37" s="5">
        <f t="shared" si="2"/>
        <v>163476.83703575746</v>
      </c>
      <c r="H37" s="22">
        <v>0.45</v>
      </c>
      <c r="I37" s="1">
        <f t="shared" si="6"/>
        <v>735.64576666090863</v>
      </c>
      <c r="J37" s="22">
        <v>46</v>
      </c>
      <c r="K37" s="1">
        <f t="shared" si="3"/>
        <v>75.199345036448435</v>
      </c>
      <c r="L37" s="22">
        <v>554</v>
      </c>
      <c r="M37" s="1">
        <f t="shared" si="4"/>
        <v>905.66167717809628</v>
      </c>
      <c r="N37" s="22">
        <v>50</v>
      </c>
      <c r="O37" s="1">
        <f t="shared" si="5"/>
        <v>81738.41851787873</v>
      </c>
    </row>
    <row r="38" spans="1:15" ht="28.8" x14ac:dyDescent="0.3">
      <c r="A38" s="2" t="s">
        <v>710</v>
      </c>
      <c r="B38" s="2"/>
      <c r="D38" s="50"/>
      <c r="E38" s="50"/>
      <c r="G38" s="5"/>
      <c r="I38" s="1"/>
      <c r="K38" s="1"/>
      <c r="M38" s="1"/>
      <c r="N38" s="22"/>
      <c r="O38" s="1"/>
    </row>
    <row r="39" spans="1:15" x14ac:dyDescent="0.3">
      <c r="B39" s="2" t="s">
        <v>711</v>
      </c>
      <c r="C39">
        <v>400</v>
      </c>
      <c r="D39" s="50">
        <f t="shared" si="0"/>
        <v>1.7274140611504578</v>
      </c>
      <c r="E39" s="50">
        <f t="shared" si="1"/>
        <v>80.51459664881672</v>
      </c>
      <c r="F39">
        <v>438.8</v>
      </c>
      <c r="G39" s="5">
        <f t="shared" si="2"/>
        <v>3532980.500950078</v>
      </c>
      <c r="H39">
        <v>0.16</v>
      </c>
      <c r="I39" s="1">
        <f t="shared" si="6"/>
        <v>5652.7688015201247</v>
      </c>
      <c r="J39">
        <v>36</v>
      </c>
      <c r="K39" s="1">
        <f t="shared" si="3"/>
        <v>1271.8729803420281</v>
      </c>
      <c r="L39">
        <v>238</v>
      </c>
      <c r="M39" s="1">
        <f t="shared" si="4"/>
        <v>8408.4935922611858</v>
      </c>
      <c r="N39" s="22">
        <v>50</v>
      </c>
      <c r="O39" s="1">
        <f t="shared" si="5"/>
        <v>1766490.2504750388</v>
      </c>
    </row>
    <row r="40" spans="1:15" x14ac:dyDescent="0.3">
      <c r="B40" s="2" t="s">
        <v>712</v>
      </c>
      <c r="C40">
        <v>2869</v>
      </c>
      <c r="D40" s="50">
        <f t="shared" si="0"/>
        <v>12.389877353601658</v>
      </c>
      <c r="E40" s="50">
        <f t="shared" si="1"/>
        <v>577.4909444636379</v>
      </c>
      <c r="F40">
        <v>598.9</v>
      </c>
      <c r="G40" s="5">
        <f t="shared" si="2"/>
        <v>34585932.663927272</v>
      </c>
      <c r="H40" s="22">
        <v>0.16</v>
      </c>
      <c r="I40" s="1">
        <f t="shared" si="6"/>
        <v>55337.492262283638</v>
      </c>
      <c r="J40" s="22">
        <v>36</v>
      </c>
      <c r="K40" s="1">
        <f t="shared" si="3"/>
        <v>12450.935759013819</v>
      </c>
      <c r="L40" s="22">
        <v>238</v>
      </c>
      <c r="M40" s="1">
        <f t="shared" si="4"/>
        <v>82314.519740146905</v>
      </c>
      <c r="N40" s="22">
        <v>50</v>
      </c>
      <c r="O40" s="1">
        <f t="shared" si="5"/>
        <v>17292966.331963636</v>
      </c>
    </row>
    <row r="41" spans="1:15" x14ac:dyDescent="0.3">
      <c r="B41" s="2" t="s">
        <v>713</v>
      </c>
      <c r="C41">
        <v>13</v>
      </c>
      <c r="D41" s="50">
        <f t="shared" si="0"/>
        <v>5.6140956987389877E-2</v>
      </c>
      <c r="E41" s="50">
        <f t="shared" si="1"/>
        <v>2.6167243910865432</v>
      </c>
      <c r="F41">
        <v>218.5</v>
      </c>
      <c r="G41" s="5">
        <f t="shared" si="2"/>
        <v>57175.427945240968</v>
      </c>
      <c r="H41" s="22">
        <v>0.16</v>
      </c>
      <c r="I41" s="1">
        <f t="shared" si="6"/>
        <v>91.480684712385553</v>
      </c>
      <c r="J41" s="22">
        <v>36</v>
      </c>
      <c r="K41" s="1">
        <f t="shared" si="3"/>
        <v>20.583154060286748</v>
      </c>
      <c r="L41" s="22">
        <v>238</v>
      </c>
      <c r="M41" s="1">
        <f t="shared" si="4"/>
        <v>136.0775185096735</v>
      </c>
      <c r="N41" s="22">
        <v>50</v>
      </c>
      <c r="O41" s="1">
        <f t="shared" si="5"/>
        <v>28587.713972620484</v>
      </c>
    </row>
    <row r="42" spans="1:15" ht="28.8" x14ac:dyDescent="0.3">
      <c r="B42" s="2" t="s">
        <v>714</v>
      </c>
      <c r="C42">
        <v>49</v>
      </c>
      <c r="D42" s="50">
        <f t="shared" si="0"/>
        <v>0.21160822249093109</v>
      </c>
      <c r="E42" s="50">
        <f t="shared" si="1"/>
        <v>9.8630380894800496</v>
      </c>
      <c r="F42">
        <v>390.8</v>
      </c>
      <c r="G42" s="5">
        <f t="shared" si="2"/>
        <v>385447.52853688033</v>
      </c>
      <c r="H42" s="22">
        <v>0.16</v>
      </c>
      <c r="I42" s="1">
        <f t="shared" si="6"/>
        <v>616.7160456590085</v>
      </c>
      <c r="J42" s="22">
        <v>36</v>
      </c>
      <c r="K42" s="1">
        <f t="shared" si="3"/>
        <v>138.76111027327693</v>
      </c>
      <c r="L42" s="22">
        <v>238</v>
      </c>
      <c r="M42" s="1">
        <f t="shared" si="4"/>
        <v>917.36511791777514</v>
      </c>
      <c r="N42" s="22">
        <v>50</v>
      </c>
      <c r="O42" s="1">
        <f t="shared" si="5"/>
        <v>192723.76426844017</v>
      </c>
    </row>
    <row r="43" spans="1:15" x14ac:dyDescent="0.3">
      <c r="B43" s="2" t="s">
        <v>715</v>
      </c>
      <c r="C43">
        <v>180</v>
      </c>
      <c r="D43" s="50">
        <f t="shared" si="0"/>
        <v>0.77733632751770598</v>
      </c>
      <c r="E43" s="50">
        <f t="shared" si="1"/>
        <v>36.231568491967522</v>
      </c>
      <c r="F43">
        <v>519.79999999999995</v>
      </c>
      <c r="G43" s="5">
        <f t="shared" si="2"/>
        <v>1883316.9302124716</v>
      </c>
      <c r="H43" s="22">
        <v>0.16</v>
      </c>
      <c r="I43" s="1">
        <f t="shared" si="6"/>
        <v>3013.3070883399546</v>
      </c>
      <c r="J43" s="22">
        <v>36</v>
      </c>
      <c r="K43" s="1">
        <f t="shared" si="3"/>
        <v>677.99409487648973</v>
      </c>
      <c r="L43" s="22">
        <v>238</v>
      </c>
      <c r="M43" s="1">
        <f t="shared" si="4"/>
        <v>4482.2942939056829</v>
      </c>
      <c r="N43" s="22">
        <v>50</v>
      </c>
      <c r="O43" s="1">
        <f t="shared" si="5"/>
        <v>941658.4651062357</v>
      </c>
    </row>
    <row r="44" spans="1:15" x14ac:dyDescent="0.3">
      <c r="B44" s="2" t="s">
        <v>716</v>
      </c>
      <c r="C44">
        <v>55</v>
      </c>
      <c r="D44" s="50">
        <f t="shared" si="0"/>
        <v>0.23751943340818793</v>
      </c>
      <c r="E44" s="50">
        <f t="shared" si="1"/>
        <v>11.0707570392123</v>
      </c>
      <c r="F44">
        <v>357.8</v>
      </c>
      <c r="G44" s="5">
        <f t="shared" si="2"/>
        <v>396111.6868630161</v>
      </c>
      <c r="H44" s="22">
        <v>0.16</v>
      </c>
      <c r="I44" s="1">
        <f t="shared" si="6"/>
        <v>633.77869898082588</v>
      </c>
      <c r="J44" s="22">
        <v>36</v>
      </c>
      <c r="K44" s="1">
        <f t="shared" si="3"/>
        <v>142.60020727068579</v>
      </c>
      <c r="L44" s="22">
        <v>238</v>
      </c>
      <c r="M44" s="1">
        <f t="shared" si="4"/>
        <v>942.74581473397825</v>
      </c>
      <c r="N44" s="22">
        <v>50</v>
      </c>
      <c r="O44" s="1">
        <f t="shared" si="5"/>
        <v>198055.84343150805</v>
      </c>
    </row>
    <row r="45" spans="1:15" x14ac:dyDescent="0.3">
      <c r="B45" s="2" t="s">
        <v>717</v>
      </c>
      <c r="C45">
        <v>880</v>
      </c>
      <c r="D45" s="50">
        <f t="shared" si="0"/>
        <v>3.8003109345310069</v>
      </c>
      <c r="E45" s="50">
        <f t="shared" si="1"/>
        <v>177.13211262739679</v>
      </c>
      <c r="F45">
        <v>515.29999999999995</v>
      </c>
      <c r="G45" s="5">
        <f t="shared" si="2"/>
        <v>9127617.7636897564</v>
      </c>
      <c r="H45" s="22">
        <v>0.16</v>
      </c>
      <c r="I45" s="1">
        <f t="shared" si="6"/>
        <v>14604.188421903611</v>
      </c>
      <c r="J45" s="22">
        <v>36</v>
      </c>
      <c r="K45" s="1">
        <f t="shared" si="3"/>
        <v>3285.9423949283123</v>
      </c>
      <c r="L45" s="22">
        <v>238</v>
      </c>
      <c r="M45" s="1">
        <f t="shared" si="4"/>
        <v>21723.730277581621</v>
      </c>
      <c r="N45" s="22">
        <v>50</v>
      </c>
      <c r="O45" s="1">
        <f t="shared" si="5"/>
        <v>4563808.8818448782</v>
      </c>
    </row>
    <row r="46" spans="1:15" x14ac:dyDescent="0.3">
      <c r="A46" t="s">
        <v>718</v>
      </c>
      <c r="B46" s="2"/>
      <c r="D46" s="50"/>
      <c r="E46" s="50"/>
      <c r="G46" s="5"/>
      <c r="I46" s="1"/>
      <c r="K46" s="1"/>
      <c r="M46" s="1"/>
      <c r="N46" s="22"/>
      <c r="O46" s="1"/>
    </row>
    <row r="47" spans="1:15" ht="28.8" x14ac:dyDescent="0.3">
      <c r="B47" s="2" t="s">
        <v>719</v>
      </c>
      <c r="C47">
        <v>139</v>
      </c>
      <c r="D47" s="50">
        <f t="shared" si="0"/>
        <v>0.60027638624978408</v>
      </c>
      <c r="E47" s="50">
        <f t="shared" si="1"/>
        <v>27.978822335463811</v>
      </c>
      <c r="F47">
        <v>578.79999999999995</v>
      </c>
      <c r="G47" s="5">
        <f t="shared" si="2"/>
        <v>1619414.2367766451</v>
      </c>
      <c r="H47">
        <v>0.18</v>
      </c>
      <c r="I47" s="1">
        <f t="shared" si="6"/>
        <v>2914.9456261979608</v>
      </c>
      <c r="J47">
        <v>44</v>
      </c>
      <c r="K47" s="1">
        <f t="shared" si="3"/>
        <v>712.54226418172379</v>
      </c>
      <c r="L47">
        <v>304</v>
      </c>
      <c r="M47" s="1">
        <f t="shared" si="4"/>
        <v>4923.0192798010003</v>
      </c>
      <c r="N47" s="22">
        <v>50</v>
      </c>
      <c r="O47" s="1">
        <f t="shared" si="5"/>
        <v>809707.11838832265</v>
      </c>
    </row>
    <row r="48" spans="1:15" x14ac:dyDescent="0.3">
      <c r="B48" s="2" t="s">
        <v>720</v>
      </c>
      <c r="C48">
        <v>2</v>
      </c>
      <c r="D48" s="50">
        <f t="shared" si="0"/>
        <v>8.6370703057522882E-3</v>
      </c>
      <c r="E48" s="50">
        <f t="shared" si="1"/>
        <v>0.40257298324408353</v>
      </c>
      <c r="F48">
        <v>618.5</v>
      </c>
      <c r="G48" s="5">
        <f t="shared" si="2"/>
        <v>24899.139013646567</v>
      </c>
      <c r="H48" s="22">
        <v>0.18</v>
      </c>
      <c r="I48" s="1">
        <f t="shared" si="6"/>
        <v>44.818450224563811</v>
      </c>
      <c r="J48" s="22">
        <v>44</v>
      </c>
      <c r="K48" s="1">
        <f t="shared" si="3"/>
        <v>10.955621166004491</v>
      </c>
      <c r="L48" s="22">
        <v>304</v>
      </c>
      <c r="M48" s="1">
        <f t="shared" si="4"/>
        <v>75.693382601485567</v>
      </c>
      <c r="N48" s="22">
        <v>50</v>
      </c>
      <c r="O48" s="1">
        <f t="shared" si="5"/>
        <v>12449.569506823284</v>
      </c>
    </row>
    <row r="49" spans="1:15" x14ac:dyDescent="0.3">
      <c r="B49" s="2" t="s">
        <v>721</v>
      </c>
      <c r="C49">
        <v>803</v>
      </c>
      <c r="D49" s="50">
        <f t="shared" si="0"/>
        <v>3.467783727759544</v>
      </c>
      <c r="E49" s="50">
        <f t="shared" si="1"/>
        <v>161.63305277249955</v>
      </c>
      <c r="F49">
        <v>360.4</v>
      </c>
      <c r="G49" s="5">
        <f t="shared" si="2"/>
        <v>5825255.2219208833</v>
      </c>
      <c r="H49" s="22">
        <v>0.18</v>
      </c>
      <c r="I49" s="1">
        <f t="shared" si="6"/>
        <v>10485.459399457588</v>
      </c>
      <c r="J49" s="22">
        <v>44</v>
      </c>
      <c r="K49" s="1">
        <f t="shared" si="3"/>
        <v>2563.1122976451888</v>
      </c>
      <c r="L49" s="22">
        <v>304</v>
      </c>
      <c r="M49" s="1">
        <f t="shared" si="4"/>
        <v>17708.775874639483</v>
      </c>
      <c r="N49" s="22">
        <v>50</v>
      </c>
      <c r="O49" s="1">
        <f t="shared" si="5"/>
        <v>2912627.6109604416</v>
      </c>
    </row>
    <row r="50" spans="1:15" x14ac:dyDescent="0.3">
      <c r="B50" s="2" t="s">
        <v>722</v>
      </c>
      <c r="C50">
        <v>160</v>
      </c>
      <c r="D50" s="50">
        <f t="shared" si="0"/>
        <v>0.69096562446018306</v>
      </c>
      <c r="E50" s="50">
        <f t="shared" si="1"/>
        <v>32.205838659526684</v>
      </c>
      <c r="F50">
        <v>482</v>
      </c>
      <c r="G50" s="5">
        <f t="shared" si="2"/>
        <v>1552321.4233891862</v>
      </c>
      <c r="H50" s="22">
        <v>0.18</v>
      </c>
      <c r="I50" s="1">
        <f t="shared" si="6"/>
        <v>2794.1785621005347</v>
      </c>
      <c r="J50" s="22">
        <v>44</v>
      </c>
      <c r="K50" s="1">
        <f t="shared" si="3"/>
        <v>683.02142629124194</v>
      </c>
      <c r="L50" s="22">
        <v>304</v>
      </c>
      <c r="M50" s="1">
        <f t="shared" si="4"/>
        <v>4719.0571271031258</v>
      </c>
      <c r="N50" s="22">
        <v>50</v>
      </c>
      <c r="O50" s="1">
        <f t="shared" si="5"/>
        <v>776160.71169459308</v>
      </c>
    </row>
    <row r="51" spans="1:15" x14ac:dyDescent="0.3">
      <c r="B51" s="2" t="s">
        <v>723</v>
      </c>
      <c r="C51">
        <v>43</v>
      </c>
      <c r="D51" s="50">
        <f t="shared" si="0"/>
        <v>0.18569701157367421</v>
      </c>
      <c r="E51" s="50">
        <f t="shared" si="1"/>
        <v>8.6553191397477978</v>
      </c>
      <c r="F51">
        <v>93.9</v>
      </c>
      <c r="G51" s="5">
        <f t="shared" si="2"/>
        <v>81273.44672223182</v>
      </c>
      <c r="H51" s="22">
        <v>0.18</v>
      </c>
      <c r="I51" s="1">
        <f t="shared" si="6"/>
        <v>146.29220410001727</v>
      </c>
      <c r="J51" s="22">
        <v>44</v>
      </c>
      <c r="K51" s="1">
        <f t="shared" si="3"/>
        <v>35.760316557782005</v>
      </c>
      <c r="L51" s="22">
        <v>304</v>
      </c>
      <c r="M51" s="1">
        <f t="shared" si="4"/>
        <v>247.07127803558473</v>
      </c>
      <c r="N51" s="22">
        <v>50</v>
      </c>
      <c r="O51" s="1">
        <f t="shared" si="5"/>
        <v>40636.72336111591</v>
      </c>
    </row>
    <row r="52" spans="1:15" x14ac:dyDescent="0.3">
      <c r="A52" t="s">
        <v>134</v>
      </c>
      <c r="B52" s="2"/>
      <c r="D52" s="50"/>
      <c r="E52" s="50"/>
      <c r="G52" s="5"/>
      <c r="I52" s="1"/>
      <c r="K52" s="1"/>
      <c r="M52" s="1"/>
      <c r="N52" s="22"/>
      <c r="O52" s="1"/>
    </row>
    <row r="53" spans="1:15" x14ac:dyDescent="0.3">
      <c r="B53" s="2" t="s">
        <v>724</v>
      </c>
      <c r="C53">
        <v>1625</v>
      </c>
      <c r="D53" s="50">
        <f t="shared" si="0"/>
        <v>7.0176196234237347</v>
      </c>
      <c r="E53" s="50">
        <f t="shared" si="1"/>
        <v>327.0905488858179</v>
      </c>
      <c r="F53">
        <v>117.8</v>
      </c>
      <c r="G53" s="5">
        <f t="shared" si="2"/>
        <v>3853126.6658749343</v>
      </c>
      <c r="H53">
        <v>1.05</v>
      </c>
      <c r="I53" s="1">
        <f t="shared" si="6"/>
        <v>40457.829991686813</v>
      </c>
      <c r="J53">
        <v>118</v>
      </c>
      <c r="K53" s="1">
        <f t="shared" si="3"/>
        <v>4546.6894657324228</v>
      </c>
      <c r="L53">
        <v>252</v>
      </c>
      <c r="M53" s="1">
        <f t="shared" si="4"/>
        <v>9709.8791980048354</v>
      </c>
      <c r="N53" s="22">
        <v>50</v>
      </c>
      <c r="O53" s="1">
        <f t="shared" si="5"/>
        <v>1926563.3329374671</v>
      </c>
    </row>
    <row r="54" spans="1:15" x14ac:dyDescent="0.3">
      <c r="B54" s="2" t="s">
        <v>725</v>
      </c>
      <c r="C54">
        <v>29</v>
      </c>
      <c r="D54" s="50">
        <f t="shared" si="0"/>
        <v>0.12523751943340819</v>
      </c>
      <c r="E54" s="50">
        <f t="shared" si="1"/>
        <v>5.8373082570392123</v>
      </c>
      <c r="F54">
        <v>167.7</v>
      </c>
      <c r="G54" s="5">
        <f t="shared" si="2"/>
        <v>97891.659470547587</v>
      </c>
      <c r="H54" s="22">
        <v>1.05</v>
      </c>
      <c r="I54" s="1">
        <f t="shared" si="6"/>
        <v>1027.8624244407497</v>
      </c>
      <c r="J54" s="22">
        <v>118</v>
      </c>
      <c r="K54" s="1">
        <f t="shared" si="3"/>
        <v>115.51215817524614</v>
      </c>
      <c r="L54" s="22">
        <v>252</v>
      </c>
      <c r="M54" s="1">
        <f t="shared" si="4"/>
        <v>246.6869818657799</v>
      </c>
      <c r="N54" s="22">
        <v>50</v>
      </c>
      <c r="O54" s="1">
        <f t="shared" si="5"/>
        <v>48945.829735273794</v>
      </c>
    </row>
    <row r="55" spans="1:15" x14ac:dyDescent="0.3">
      <c r="B55" s="2" t="s">
        <v>726</v>
      </c>
      <c r="C55">
        <v>400</v>
      </c>
      <c r="D55" s="50">
        <f t="shared" si="0"/>
        <v>1.7274140611504578</v>
      </c>
      <c r="E55" s="50">
        <f t="shared" si="1"/>
        <v>80.51459664881672</v>
      </c>
      <c r="F55">
        <v>75.5</v>
      </c>
      <c r="G55" s="5">
        <f t="shared" si="2"/>
        <v>607885.20469856623</v>
      </c>
      <c r="H55" s="22">
        <v>1.05</v>
      </c>
      <c r="I55" s="1">
        <f t="shared" si="6"/>
        <v>6382.7946493349455</v>
      </c>
      <c r="J55" s="22">
        <v>118</v>
      </c>
      <c r="K55" s="1">
        <f t="shared" si="3"/>
        <v>717.30454154430822</v>
      </c>
      <c r="L55" s="22">
        <v>252</v>
      </c>
      <c r="M55" s="1">
        <f t="shared" si="4"/>
        <v>1531.8707158403868</v>
      </c>
      <c r="N55" s="22">
        <v>50</v>
      </c>
      <c r="O55" s="1">
        <f t="shared" si="5"/>
        <v>303942.60234928312</v>
      </c>
    </row>
    <row r="56" spans="1:15" ht="43.2" x14ac:dyDescent="0.3">
      <c r="B56" s="2" t="s">
        <v>727</v>
      </c>
      <c r="C56">
        <v>1812</v>
      </c>
      <c r="D56" s="50">
        <f t="shared" si="0"/>
        <v>7.8251856970115741</v>
      </c>
      <c r="E56" s="50">
        <f t="shared" si="1"/>
        <v>364.73112281913978</v>
      </c>
      <c r="F56">
        <v>63.2</v>
      </c>
      <c r="G56" s="5">
        <f t="shared" si="2"/>
        <v>2305100.6962169637</v>
      </c>
      <c r="H56" s="22">
        <v>1.05</v>
      </c>
      <c r="I56" s="1">
        <f t="shared" si="6"/>
        <v>24203.557310278116</v>
      </c>
      <c r="J56" s="22">
        <v>118</v>
      </c>
      <c r="K56" s="1">
        <f t="shared" si="3"/>
        <v>2720.0188215360167</v>
      </c>
      <c r="L56" s="22">
        <v>252</v>
      </c>
      <c r="M56" s="1">
        <f t="shared" si="4"/>
        <v>5808.8537544667479</v>
      </c>
      <c r="N56" s="22">
        <v>50</v>
      </c>
      <c r="O56" s="1">
        <f t="shared" si="5"/>
        <v>1152550.3481084818</v>
      </c>
    </row>
    <row r="57" spans="1:15" ht="43.2" x14ac:dyDescent="0.3">
      <c r="B57" s="2" t="s">
        <v>728</v>
      </c>
      <c r="C57">
        <v>255</v>
      </c>
      <c r="D57" s="50">
        <f t="shared" si="0"/>
        <v>1.1012264639834168</v>
      </c>
      <c r="E57" s="50">
        <f t="shared" si="1"/>
        <v>51.328055363620663</v>
      </c>
      <c r="F57">
        <v>74.7</v>
      </c>
      <c r="G57" s="5">
        <f t="shared" si="2"/>
        <v>383420.57356624637</v>
      </c>
      <c r="H57" s="22">
        <v>1.05</v>
      </c>
      <c r="I57" s="1">
        <f t="shared" si="6"/>
        <v>4025.9160224455868</v>
      </c>
      <c r="J57" s="22">
        <v>118</v>
      </c>
      <c r="K57" s="1">
        <f t="shared" si="3"/>
        <v>452.43627680817076</v>
      </c>
      <c r="L57" s="22">
        <v>252</v>
      </c>
      <c r="M57" s="1">
        <f t="shared" si="4"/>
        <v>966.21984538694085</v>
      </c>
      <c r="N57" s="22">
        <v>50</v>
      </c>
      <c r="O57" s="1">
        <f t="shared" si="5"/>
        <v>191710.28678312321</v>
      </c>
    </row>
    <row r="58" spans="1:15" x14ac:dyDescent="0.3">
      <c r="A58" t="s">
        <v>735</v>
      </c>
      <c r="B58" s="2"/>
      <c r="C58">
        <v>277</v>
      </c>
      <c r="D58" s="50">
        <f t="shared" si="0"/>
        <v>1.1962342373466921</v>
      </c>
      <c r="E58" s="50">
        <f t="shared" si="1"/>
        <v>55.756358179305579</v>
      </c>
      <c r="F58">
        <v>324</v>
      </c>
      <c r="G58" s="5">
        <f t="shared" si="2"/>
        <v>1806506.0050095005</v>
      </c>
      <c r="H58">
        <v>0.41</v>
      </c>
      <c r="I58" s="1">
        <f t="shared" si="6"/>
        <v>7406.6746205389518</v>
      </c>
      <c r="J58">
        <v>56</v>
      </c>
      <c r="K58" s="1">
        <f t="shared" si="3"/>
        <v>1011.6433628053203</v>
      </c>
      <c r="L58" s="50">
        <v>323.39999999999998</v>
      </c>
      <c r="M58" s="1">
        <f t="shared" si="4"/>
        <v>5842.2404202007247</v>
      </c>
      <c r="N58" s="22">
        <v>50</v>
      </c>
      <c r="O58" s="1">
        <f t="shared" si="5"/>
        <v>903253.00250475039</v>
      </c>
    </row>
    <row r="60" spans="1:15" x14ac:dyDescent="0.3">
      <c r="A60" t="s">
        <v>425</v>
      </c>
      <c r="E60" s="50">
        <f>SUM(E11:E58)</f>
        <v>4661.9964324581106</v>
      </c>
    </row>
    <row r="61" spans="1:15" x14ac:dyDescent="0.3">
      <c r="I61" s="1">
        <f>SUM(I11:I58)</f>
        <v>404293.76797476551</v>
      </c>
      <c r="K61" s="1">
        <f>SUM(K11:K58)</f>
        <v>59296.996222256428</v>
      </c>
      <c r="M61" s="1">
        <f>SUM(M11:M58)</f>
        <v>446377.44495718542</v>
      </c>
      <c r="N61" s="1"/>
      <c r="O61" s="1">
        <f>SUM(O11:O58)</f>
        <v>68071919.191466585</v>
      </c>
    </row>
    <row r="69" spans="1:3" x14ac:dyDescent="0.3">
      <c r="A69">
        <v>1</v>
      </c>
      <c r="C69" t="s">
        <v>737</v>
      </c>
    </row>
    <row r="70" spans="1:3" x14ac:dyDescent="0.3">
      <c r="A70">
        <v>2</v>
      </c>
      <c r="C70" t="s">
        <v>679</v>
      </c>
    </row>
    <row r="71" spans="1:3" x14ac:dyDescent="0.3">
      <c r="A71">
        <v>3</v>
      </c>
      <c r="B71">
        <f>AVERAGE(F11:F57)</f>
        <v>323.951219512195</v>
      </c>
      <c r="C71" t="s">
        <v>730</v>
      </c>
    </row>
    <row r="72" spans="1:3" x14ac:dyDescent="0.3">
      <c r="A72">
        <v>4</v>
      </c>
      <c r="C72" t="s">
        <v>736</v>
      </c>
    </row>
    <row r="73" spans="1:3" x14ac:dyDescent="0.3">
      <c r="A73">
        <v>5</v>
      </c>
      <c r="C73" t="s">
        <v>739</v>
      </c>
    </row>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7"/>
  <sheetViews>
    <sheetView topLeftCell="A25" workbookViewId="0">
      <selection activeCell="B34" sqref="B34"/>
    </sheetView>
  </sheetViews>
  <sheetFormatPr defaultColWidth="10.88671875" defaultRowHeight="14.4" x14ac:dyDescent="0.3"/>
  <cols>
    <col min="1" max="1" width="15.44140625" customWidth="1"/>
    <col min="3" max="3" width="16.77734375" customWidth="1"/>
    <col min="5" max="5" width="12.109375" customWidth="1"/>
  </cols>
  <sheetData>
    <row r="1" spans="1:12" s="22" customFormat="1" ht="24.6" x14ac:dyDescent="0.3">
      <c r="A1" s="21" t="s">
        <v>825</v>
      </c>
      <c r="B1" s="21" t="s">
        <v>864</v>
      </c>
      <c r="C1" s="24" t="s">
        <v>878</v>
      </c>
      <c r="D1" s="21" t="s">
        <v>830</v>
      </c>
      <c r="E1" s="21" t="s">
        <v>879</v>
      </c>
    </row>
    <row r="2" spans="1:12" s="22" customFormat="1" ht="28.8" x14ac:dyDescent="0.3">
      <c r="E2" s="24" t="s">
        <v>867</v>
      </c>
      <c r="F2" s="24" t="s">
        <v>868</v>
      </c>
      <c r="G2" s="24" t="s">
        <v>869</v>
      </c>
      <c r="H2" s="21" t="s">
        <v>880</v>
      </c>
      <c r="I2" s="24" t="s">
        <v>519</v>
      </c>
      <c r="J2" s="24" t="s">
        <v>518</v>
      </c>
      <c r="K2" s="24" t="s">
        <v>520</v>
      </c>
      <c r="L2" s="24" t="s">
        <v>742</v>
      </c>
    </row>
    <row r="3" spans="1:12" x14ac:dyDescent="0.3">
      <c r="A3" s="82" t="s">
        <v>844</v>
      </c>
      <c r="B3" s="81">
        <v>15</v>
      </c>
      <c r="C3" s="22">
        <v>93.9</v>
      </c>
      <c r="D3" s="1">
        <f>SUM(B3*C3*100)</f>
        <v>140850</v>
      </c>
      <c r="E3">
        <v>0.52</v>
      </c>
      <c r="F3">
        <v>83</v>
      </c>
      <c r="G3">
        <v>289</v>
      </c>
      <c r="H3">
        <v>50</v>
      </c>
      <c r="I3" s="1">
        <f>SUM(E3*10*D3/1000)</f>
        <v>732.42</v>
      </c>
      <c r="J3" s="1">
        <f>SUM(F3*10*D3/1000000)</f>
        <v>116.9055</v>
      </c>
      <c r="K3" s="1">
        <f>SUM(G3*10*D3/1000000)</f>
        <v>407.05650000000003</v>
      </c>
    </row>
    <row r="4" spans="1:12" x14ac:dyDescent="0.3">
      <c r="A4" s="82" t="s">
        <v>845</v>
      </c>
      <c r="B4" s="81">
        <v>590</v>
      </c>
      <c r="C4" s="22">
        <v>63.2</v>
      </c>
      <c r="D4" s="1">
        <f t="shared" ref="D4:D22" si="0">SUM(B4*C4*100)</f>
        <v>3728800</v>
      </c>
      <c r="E4" s="22">
        <v>1.05</v>
      </c>
      <c r="F4" s="22">
        <v>118</v>
      </c>
      <c r="G4" s="22">
        <v>252</v>
      </c>
      <c r="H4" s="96">
        <v>50</v>
      </c>
      <c r="I4" s="1">
        <f t="shared" ref="I4:I22" si="1">SUM(E4*10*D4/1000)</f>
        <v>39152.400000000001</v>
      </c>
      <c r="J4" s="1">
        <f t="shared" ref="J4:J22" si="2">SUM(F4*10*D4/1000000)</f>
        <v>4399.9840000000004</v>
      </c>
      <c r="K4" s="1">
        <f t="shared" ref="K4:K22" si="3">SUM(G4*10*D4/1000000)</f>
        <v>9396.5759999999991</v>
      </c>
    </row>
    <row r="5" spans="1:12" x14ac:dyDescent="0.3">
      <c r="A5" s="82" t="s">
        <v>849</v>
      </c>
      <c r="B5" s="81">
        <v>200</v>
      </c>
      <c r="C5">
        <v>705.3</v>
      </c>
      <c r="D5" s="1">
        <f t="shared" si="0"/>
        <v>14106000</v>
      </c>
      <c r="E5" s="22">
        <v>0.22</v>
      </c>
      <c r="F5" s="22">
        <v>36</v>
      </c>
      <c r="G5" s="22">
        <v>269</v>
      </c>
      <c r="H5" s="96">
        <v>50</v>
      </c>
      <c r="I5" s="1">
        <f t="shared" si="1"/>
        <v>31033.200000000004</v>
      </c>
      <c r="J5" s="1">
        <f t="shared" si="2"/>
        <v>5078.16</v>
      </c>
      <c r="K5" s="1">
        <f t="shared" si="3"/>
        <v>37945.14</v>
      </c>
    </row>
    <row r="6" spans="1:12" x14ac:dyDescent="0.3">
      <c r="A6" s="82" t="s">
        <v>890</v>
      </c>
      <c r="B6" s="81">
        <v>50</v>
      </c>
      <c r="C6">
        <v>138.9</v>
      </c>
      <c r="D6" s="1">
        <f t="shared" si="0"/>
        <v>694500</v>
      </c>
      <c r="E6">
        <v>0.42</v>
      </c>
      <c r="F6">
        <v>0</v>
      </c>
      <c r="G6">
        <v>369</v>
      </c>
      <c r="H6" s="96">
        <v>50</v>
      </c>
      <c r="I6" s="1">
        <f t="shared" si="1"/>
        <v>2916.9</v>
      </c>
      <c r="J6" s="1">
        <f t="shared" si="2"/>
        <v>0</v>
      </c>
      <c r="K6" s="1">
        <f t="shared" si="3"/>
        <v>2562.7049999999999</v>
      </c>
    </row>
    <row r="7" spans="1:12" ht="28.8" x14ac:dyDescent="0.3">
      <c r="A7" s="82" t="s">
        <v>850</v>
      </c>
      <c r="B7" s="81">
        <v>90</v>
      </c>
      <c r="C7">
        <v>360.4</v>
      </c>
      <c r="D7" s="1">
        <f t="shared" si="0"/>
        <v>3243599.9999999995</v>
      </c>
      <c r="E7">
        <v>0.18</v>
      </c>
      <c r="F7">
        <v>44</v>
      </c>
      <c r="G7">
        <v>304</v>
      </c>
      <c r="H7" s="96">
        <v>50</v>
      </c>
      <c r="I7" s="1">
        <f t="shared" si="1"/>
        <v>5838.4799999999977</v>
      </c>
      <c r="J7" s="1">
        <f t="shared" si="2"/>
        <v>1427.1839999999997</v>
      </c>
      <c r="K7" s="1">
        <f t="shared" si="3"/>
        <v>9860.5439999999981</v>
      </c>
    </row>
    <row r="8" spans="1:12" x14ac:dyDescent="0.3">
      <c r="A8" s="82" t="s">
        <v>851</v>
      </c>
      <c r="B8" s="81">
        <v>160</v>
      </c>
      <c r="C8">
        <v>515.29999999999995</v>
      </c>
      <c r="D8" s="1">
        <f t="shared" si="0"/>
        <v>8244800</v>
      </c>
      <c r="E8">
        <v>0.19</v>
      </c>
      <c r="F8">
        <v>33</v>
      </c>
      <c r="G8">
        <v>162</v>
      </c>
      <c r="H8" s="96">
        <v>50</v>
      </c>
      <c r="I8" s="1">
        <f t="shared" si="1"/>
        <v>15665.12</v>
      </c>
      <c r="J8" s="1">
        <f t="shared" si="2"/>
        <v>2720.7840000000001</v>
      </c>
      <c r="K8" s="1">
        <f t="shared" si="3"/>
        <v>13356.575999999999</v>
      </c>
    </row>
    <row r="9" spans="1:12" ht="43.2" x14ac:dyDescent="0.3">
      <c r="A9" s="82" t="s">
        <v>852</v>
      </c>
      <c r="B9" s="81">
        <v>340</v>
      </c>
      <c r="C9">
        <v>598.9</v>
      </c>
      <c r="D9" s="1">
        <f t="shared" si="0"/>
        <v>20362600</v>
      </c>
      <c r="E9">
        <v>0.16</v>
      </c>
      <c r="F9">
        <v>36</v>
      </c>
      <c r="G9">
        <v>328</v>
      </c>
      <c r="H9" s="96">
        <v>50</v>
      </c>
      <c r="I9" s="1">
        <f t="shared" si="1"/>
        <v>32580.16</v>
      </c>
      <c r="J9" s="1">
        <f t="shared" si="2"/>
        <v>7330.5360000000001</v>
      </c>
      <c r="K9" s="1">
        <f t="shared" si="3"/>
        <v>66789.327999999994</v>
      </c>
    </row>
    <row r="10" spans="1:12" x14ac:dyDescent="0.3">
      <c r="A10" s="82" t="s">
        <v>853</v>
      </c>
      <c r="B10" s="81">
        <v>155</v>
      </c>
      <c r="C10">
        <v>117.8</v>
      </c>
      <c r="D10" s="1">
        <f t="shared" si="0"/>
        <v>1825900</v>
      </c>
      <c r="H10" s="96">
        <v>50</v>
      </c>
      <c r="I10" s="1">
        <f t="shared" si="1"/>
        <v>0</v>
      </c>
      <c r="J10" s="1">
        <f t="shared" si="2"/>
        <v>0</v>
      </c>
      <c r="K10" s="1">
        <f t="shared" si="3"/>
        <v>0</v>
      </c>
    </row>
    <row r="11" spans="1:12" x14ac:dyDescent="0.3">
      <c r="A11" s="82" t="s">
        <v>854</v>
      </c>
      <c r="B11" s="81">
        <v>100</v>
      </c>
      <c r="C11">
        <v>112.1</v>
      </c>
      <c r="D11" s="1">
        <f t="shared" si="0"/>
        <v>1121000</v>
      </c>
      <c r="E11">
        <v>0.28999999999999998</v>
      </c>
      <c r="F11">
        <v>49</v>
      </c>
      <c r="G11">
        <v>421</v>
      </c>
      <c r="H11" s="96">
        <v>50</v>
      </c>
      <c r="I11" s="1">
        <f t="shared" si="1"/>
        <v>3250.9</v>
      </c>
      <c r="J11" s="1">
        <f t="shared" si="2"/>
        <v>549.29</v>
      </c>
      <c r="K11" s="1">
        <f t="shared" si="3"/>
        <v>4719.41</v>
      </c>
    </row>
    <row r="12" spans="1:12" x14ac:dyDescent="0.3">
      <c r="A12" s="82" t="s">
        <v>855</v>
      </c>
      <c r="B12" s="81">
        <v>320</v>
      </c>
      <c r="C12">
        <v>354.4</v>
      </c>
      <c r="D12" s="1">
        <f t="shared" si="0"/>
        <v>11340800</v>
      </c>
      <c r="E12">
        <v>0.19</v>
      </c>
      <c r="F12">
        <v>23</v>
      </c>
      <c r="G12">
        <v>177</v>
      </c>
      <c r="H12" s="96">
        <v>50</v>
      </c>
      <c r="I12" s="1">
        <f t="shared" si="1"/>
        <v>21547.52</v>
      </c>
      <c r="J12" s="1">
        <f t="shared" si="2"/>
        <v>2608.384</v>
      </c>
      <c r="K12" s="1">
        <f t="shared" si="3"/>
        <v>20073.216</v>
      </c>
    </row>
    <row r="13" spans="1:12" x14ac:dyDescent="0.3">
      <c r="A13" s="82" t="s">
        <v>828</v>
      </c>
      <c r="B13" s="81">
        <v>40</v>
      </c>
      <c r="C13">
        <v>226.8</v>
      </c>
      <c r="D13" s="1">
        <f t="shared" si="0"/>
        <v>907200</v>
      </c>
      <c r="E13">
        <v>0.45</v>
      </c>
      <c r="F13">
        <v>46</v>
      </c>
      <c r="G13">
        <v>554</v>
      </c>
      <c r="H13" s="96">
        <v>50</v>
      </c>
      <c r="I13" s="1">
        <f t="shared" si="1"/>
        <v>4082.4</v>
      </c>
      <c r="J13" s="1">
        <f t="shared" si="2"/>
        <v>417.31200000000001</v>
      </c>
      <c r="K13" s="1">
        <f t="shared" si="3"/>
        <v>5025.8879999999999</v>
      </c>
    </row>
    <row r="14" spans="1:12" ht="28.8" x14ac:dyDescent="0.3">
      <c r="A14" s="82" t="s">
        <v>856</v>
      </c>
      <c r="B14" s="81">
        <v>40</v>
      </c>
      <c r="C14">
        <v>519.79999999999995</v>
      </c>
      <c r="D14" s="1">
        <f t="shared" si="0"/>
        <v>2079200</v>
      </c>
      <c r="E14">
        <v>0.24</v>
      </c>
      <c r="F14">
        <v>44</v>
      </c>
      <c r="G14">
        <v>407</v>
      </c>
      <c r="H14" s="96">
        <v>50</v>
      </c>
      <c r="I14" s="1">
        <f t="shared" si="1"/>
        <v>4990.08</v>
      </c>
      <c r="J14" s="1">
        <f t="shared" si="2"/>
        <v>914.84799999999996</v>
      </c>
      <c r="K14" s="1">
        <f t="shared" si="3"/>
        <v>8462.3439999999991</v>
      </c>
    </row>
    <row r="15" spans="1:12" x14ac:dyDescent="0.3">
      <c r="A15" s="82" t="s">
        <v>846</v>
      </c>
      <c r="B15" s="81">
        <v>105</v>
      </c>
      <c r="C15">
        <v>438.8</v>
      </c>
      <c r="D15" s="1">
        <f t="shared" si="0"/>
        <v>4607400</v>
      </c>
      <c r="E15">
        <v>0.19</v>
      </c>
      <c r="F15">
        <v>48</v>
      </c>
      <c r="G15">
        <v>329</v>
      </c>
      <c r="H15" s="96">
        <v>50</v>
      </c>
      <c r="I15" s="1">
        <f t="shared" si="1"/>
        <v>8754.06</v>
      </c>
      <c r="J15" s="1">
        <f t="shared" si="2"/>
        <v>2211.5520000000001</v>
      </c>
      <c r="K15" s="1">
        <f t="shared" si="3"/>
        <v>15158.346</v>
      </c>
    </row>
    <row r="16" spans="1:12" ht="28.8" x14ac:dyDescent="0.3">
      <c r="A16" s="82" t="s">
        <v>863</v>
      </c>
      <c r="B16" s="81">
        <v>25</v>
      </c>
      <c r="C16" s="50">
        <v>21.465</v>
      </c>
      <c r="D16" s="1">
        <f t="shared" si="0"/>
        <v>53662.5</v>
      </c>
      <c r="E16">
        <v>0.71</v>
      </c>
      <c r="F16">
        <v>87</v>
      </c>
      <c r="G16">
        <v>811</v>
      </c>
      <c r="H16" s="96">
        <v>50</v>
      </c>
      <c r="I16" s="1">
        <f t="shared" si="1"/>
        <v>381.00375000000003</v>
      </c>
      <c r="J16" s="1">
        <f t="shared" si="2"/>
        <v>46.686374999999998</v>
      </c>
      <c r="K16" s="1">
        <f t="shared" si="3"/>
        <v>435.20287500000001</v>
      </c>
    </row>
    <row r="17" spans="1:11" x14ac:dyDescent="0.3">
      <c r="A17" s="82" t="s">
        <v>829</v>
      </c>
      <c r="B17" s="81">
        <v>55</v>
      </c>
      <c r="C17">
        <v>97</v>
      </c>
      <c r="D17" s="1">
        <f t="shared" si="0"/>
        <v>533500</v>
      </c>
      <c r="E17">
        <v>0.13</v>
      </c>
      <c r="F17">
        <v>25</v>
      </c>
      <c r="G17">
        <v>164</v>
      </c>
      <c r="H17" s="96">
        <v>50</v>
      </c>
      <c r="I17" s="1">
        <f t="shared" si="1"/>
        <v>693.55</v>
      </c>
      <c r="J17" s="1">
        <f t="shared" si="2"/>
        <v>133.375</v>
      </c>
      <c r="K17" s="1">
        <f t="shared" si="3"/>
        <v>874.94</v>
      </c>
    </row>
    <row r="18" spans="1:11" x14ac:dyDescent="0.3">
      <c r="A18" s="82" t="s">
        <v>891</v>
      </c>
      <c r="B18" s="81">
        <v>50</v>
      </c>
      <c r="C18">
        <v>255</v>
      </c>
      <c r="D18" s="1">
        <f t="shared" si="0"/>
        <v>1275000</v>
      </c>
      <c r="E18">
        <v>0.05</v>
      </c>
      <c r="F18">
        <v>11</v>
      </c>
      <c r="G18">
        <v>119</v>
      </c>
      <c r="H18" s="96">
        <v>50</v>
      </c>
      <c r="I18" s="1">
        <f t="shared" si="1"/>
        <v>637.5</v>
      </c>
      <c r="J18" s="1">
        <f t="shared" si="2"/>
        <v>140.25</v>
      </c>
      <c r="K18" s="1">
        <f t="shared" si="3"/>
        <v>1517.25</v>
      </c>
    </row>
    <row r="19" spans="1:11" x14ac:dyDescent="0.3">
      <c r="A19" s="82" t="s">
        <v>861</v>
      </c>
      <c r="B19" s="81">
        <v>20</v>
      </c>
      <c r="C19">
        <v>97</v>
      </c>
      <c r="D19" s="1">
        <f t="shared" si="0"/>
        <v>194000</v>
      </c>
      <c r="E19">
        <v>0.1</v>
      </c>
      <c r="F19">
        <v>16</v>
      </c>
      <c r="G19">
        <v>161</v>
      </c>
      <c r="H19" s="96">
        <v>50</v>
      </c>
      <c r="I19" s="1">
        <f t="shared" si="1"/>
        <v>194</v>
      </c>
      <c r="J19" s="1">
        <f t="shared" si="2"/>
        <v>31.04</v>
      </c>
      <c r="K19" s="1">
        <f t="shared" si="3"/>
        <v>312.33999999999997</v>
      </c>
    </row>
    <row r="20" spans="1:11" ht="28.8" x14ac:dyDescent="0.3">
      <c r="A20" s="82" t="s">
        <v>860</v>
      </c>
      <c r="B20" s="81">
        <v>135</v>
      </c>
      <c r="C20">
        <v>125</v>
      </c>
      <c r="D20" s="1">
        <f t="shared" si="0"/>
        <v>1687500</v>
      </c>
      <c r="E20">
        <v>0.18</v>
      </c>
      <c r="F20">
        <v>27</v>
      </c>
      <c r="G20">
        <v>257</v>
      </c>
      <c r="H20" s="96">
        <v>50</v>
      </c>
      <c r="I20" s="1">
        <f t="shared" si="1"/>
        <v>3037.4999999999995</v>
      </c>
      <c r="J20" s="1">
        <f t="shared" si="2"/>
        <v>455.625</v>
      </c>
      <c r="K20" s="1">
        <f t="shared" si="3"/>
        <v>4336.875</v>
      </c>
    </row>
    <row r="21" spans="1:11" x14ac:dyDescent="0.3">
      <c r="A21" s="82" t="s">
        <v>827</v>
      </c>
      <c r="B21" s="81">
        <v>10</v>
      </c>
      <c r="C21" s="22">
        <v>276.39999999999998</v>
      </c>
      <c r="D21" s="1">
        <f t="shared" si="0"/>
        <v>276400</v>
      </c>
      <c r="E21">
        <v>0.1</v>
      </c>
      <c r="F21">
        <v>22</v>
      </c>
      <c r="G21">
        <v>287</v>
      </c>
      <c r="H21" s="96">
        <v>50</v>
      </c>
      <c r="I21" s="1">
        <f t="shared" si="1"/>
        <v>276.39999999999998</v>
      </c>
      <c r="J21" s="1">
        <f t="shared" si="2"/>
        <v>60.808</v>
      </c>
      <c r="K21" s="1">
        <f t="shared" si="3"/>
        <v>793.26800000000003</v>
      </c>
    </row>
    <row r="22" spans="1:11" x14ac:dyDescent="0.3">
      <c r="A22" s="82" t="s">
        <v>826</v>
      </c>
      <c r="B22" s="81">
        <v>290</v>
      </c>
      <c r="C22" s="22">
        <v>28.8</v>
      </c>
      <c r="D22" s="1">
        <f t="shared" si="0"/>
        <v>835200</v>
      </c>
      <c r="E22">
        <v>0.31</v>
      </c>
      <c r="F22">
        <v>44</v>
      </c>
      <c r="G22">
        <v>203</v>
      </c>
      <c r="H22" s="96">
        <v>50</v>
      </c>
      <c r="I22" s="1">
        <f t="shared" si="1"/>
        <v>2589.12</v>
      </c>
      <c r="J22" s="1">
        <f t="shared" si="2"/>
        <v>367.488</v>
      </c>
      <c r="K22" s="1">
        <f t="shared" si="3"/>
        <v>1695.4559999999999</v>
      </c>
    </row>
    <row r="24" spans="1:11" x14ac:dyDescent="0.3">
      <c r="A24" s="97" t="s">
        <v>425</v>
      </c>
      <c r="I24" s="107">
        <f>SUM(I3:I22)</f>
        <v>178352.71374999994</v>
      </c>
      <c r="J24" s="107">
        <f>SUM(J3:J22)</f>
        <v>29010.211875000008</v>
      </c>
      <c r="K24" s="107">
        <f>SUM(K3:K22)</f>
        <v>203722.46137500001</v>
      </c>
    </row>
    <row r="32" spans="1:11" x14ac:dyDescent="0.3">
      <c r="A32">
        <v>1</v>
      </c>
      <c r="B32" t="s">
        <v>847</v>
      </c>
    </row>
    <row r="33" spans="1:2" x14ac:dyDescent="0.3">
      <c r="A33">
        <v>2</v>
      </c>
      <c r="B33" t="s">
        <v>848</v>
      </c>
    </row>
    <row r="34" spans="1:2" x14ac:dyDescent="0.3">
      <c r="A34">
        <v>3</v>
      </c>
      <c r="B34" t="s">
        <v>893</v>
      </c>
    </row>
    <row r="35" spans="1:2" x14ac:dyDescent="0.3">
      <c r="A35">
        <v>4</v>
      </c>
      <c r="B35" t="s">
        <v>1072</v>
      </c>
    </row>
    <row r="36" spans="1:2" x14ac:dyDescent="0.3">
      <c r="A36">
        <v>5</v>
      </c>
      <c r="B36" t="s">
        <v>1075</v>
      </c>
    </row>
    <row r="37" spans="1:2" x14ac:dyDescent="0.3">
      <c r="A37">
        <v>6</v>
      </c>
      <c r="B37" t="s">
        <v>1071</v>
      </c>
    </row>
    <row r="38" spans="1:2" x14ac:dyDescent="0.3">
      <c r="A38">
        <v>7</v>
      </c>
      <c r="B38" t="s">
        <v>1073</v>
      </c>
    </row>
    <row r="39" spans="1:2" x14ac:dyDescent="0.3">
      <c r="A39">
        <v>8</v>
      </c>
      <c r="B39" t="s">
        <v>1074</v>
      </c>
    </row>
    <row r="40" spans="1:2" x14ac:dyDescent="0.3">
      <c r="A40">
        <v>9</v>
      </c>
      <c r="B40" t="s">
        <v>857</v>
      </c>
    </row>
    <row r="41" spans="1:2" x14ac:dyDescent="0.3">
      <c r="A41">
        <v>10</v>
      </c>
      <c r="B41" t="s">
        <v>892</v>
      </c>
    </row>
    <row r="42" spans="1:2" x14ac:dyDescent="0.3">
      <c r="A42">
        <v>11</v>
      </c>
      <c r="B42" t="s">
        <v>858</v>
      </c>
    </row>
    <row r="43" spans="1:2" x14ac:dyDescent="0.3">
      <c r="A43">
        <v>12</v>
      </c>
      <c r="B43" t="s">
        <v>859</v>
      </c>
    </row>
    <row r="44" spans="1:2" x14ac:dyDescent="0.3">
      <c r="A44">
        <v>13</v>
      </c>
      <c r="B44" t="s">
        <v>862</v>
      </c>
    </row>
    <row r="45" spans="1:2" x14ac:dyDescent="0.3">
      <c r="A45">
        <v>14</v>
      </c>
      <c r="B45" t="s">
        <v>865</v>
      </c>
    </row>
    <row r="46" spans="1:2" x14ac:dyDescent="0.3">
      <c r="A46">
        <v>15</v>
      </c>
      <c r="B46" t="s">
        <v>866</v>
      </c>
    </row>
    <row r="47" spans="1:2" x14ac:dyDescent="0.3">
      <c r="A47">
        <v>16</v>
      </c>
      <c r="B47" t="s">
        <v>881</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9"/>
  <sheetViews>
    <sheetView topLeftCell="A10" workbookViewId="0">
      <selection activeCell="I2" sqref="I2"/>
    </sheetView>
  </sheetViews>
  <sheetFormatPr defaultColWidth="10.88671875" defaultRowHeight="14.4" x14ac:dyDescent="0.3"/>
  <cols>
    <col min="1" max="1" width="18.109375" customWidth="1"/>
    <col min="2" max="2" width="18.109375" style="22" customWidth="1"/>
    <col min="4" max="4" width="20.88671875" customWidth="1"/>
    <col min="7" max="7" width="14.6640625" bestFit="1" customWidth="1"/>
    <col min="11" max="11" width="10.88671875" style="22"/>
  </cols>
  <sheetData>
    <row r="1" spans="1:13" x14ac:dyDescent="0.3">
      <c r="C1" s="23" t="s">
        <v>1054</v>
      </c>
      <c r="D1" s="23" t="s">
        <v>1055</v>
      </c>
      <c r="E1" s="23" t="s">
        <v>981</v>
      </c>
      <c r="F1" s="23" t="s">
        <v>1152</v>
      </c>
      <c r="G1" s="23" t="s">
        <v>982</v>
      </c>
      <c r="H1" s="23" t="s">
        <v>34</v>
      </c>
      <c r="I1" s="23" t="s">
        <v>1153</v>
      </c>
      <c r="J1" s="23" t="s">
        <v>1058</v>
      </c>
      <c r="K1" s="23" t="s">
        <v>1154</v>
      </c>
      <c r="L1" s="23" t="s">
        <v>1053</v>
      </c>
    </row>
    <row r="2" spans="1:13" x14ac:dyDescent="0.3">
      <c r="A2" t="s">
        <v>1150</v>
      </c>
      <c r="D2" s="1">
        <f>SUM(F2/C3)</f>
        <v>217167.58695652176</v>
      </c>
      <c r="E2">
        <v>14.1</v>
      </c>
      <c r="F2" s="1">
        <f>SUM(E2*C29)</f>
        <v>998970.9</v>
      </c>
      <c r="G2" s="11">
        <v>6.9</v>
      </c>
      <c r="H2" s="1">
        <f>SUM(C29*G2)</f>
        <v>488858.10000000003</v>
      </c>
      <c r="I2" s="1">
        <f>SUM(H2*0.4364)</f>
        <v>213337.67484000002</v>
      </c>
      <c r="J2" s="1">
        <f>SUM(D2*C5)</f>
        <v>912103.8652173914</v>
      </c>
      <c r="K2" s="1">
        <f>SUM(J2*0.8301)</f>
        <v>757137.4185169565</v>
      </c>
      <c r="L2" s="1">
        <f>SUM(F2*B21)</f>
        <v>5094751.59</v>
      </c>
    </row>
    <row r="3" spans="1:13" x14ac:dyDescent="0.3">
      <c r="A3" t="s">
        <v>553</v>
      </c>
      <c r="C3">
        <v>4.5999999999999996</v>
      </c>
    </row>
    <row r="4" spans="1:13" x14ac:dyDescent="0.3">
      <c r="A4" t="s">
        <v>2</v>
      </c>
      <c r="C4">
        <v>3.5</v>
      </c>
    </row>
    <row r="5" spans="1:13" x14ac:dyDescent="0.3">
      <c r="A5" t="s">
        <v>655</v>
      </c>
      <c r="C5">
        <v>4.2</v>
      </c>
    </row>
    <row r="6" spans="1:13" x14ac:dyDescent="0.3">
      <c r="A6" t="s">
        <v>591</v>
      </c>
      <c r="C6">
        <v>1.5</v>
      </c>
    </row>
    <row r="7" spans="1:13" x14ac:dyDescent="0.3">
      <c r="A7" t="s">
        <v>1149</v>
      </c>
      <c r="D7" s="1"/>
    </row>
    <row r="8" spans="1:13" x14ac:dyDescent="0.3">
      <c r="A8" t="s">
        <v>971</v>
      </c>
      <c r="F8" s="1">
        <v>726175</v>
      </c>
    </row>
    <row r="9" spans="1:13" s="22" customFormat="1" x14ac:dyDescent="0.3">
      <c r="A9" s="22" t="s">
        <v>972</v>
      </c>
      <c r="F9" s="1">
        <v>54741</v>
      </c>
    </row>
    <row r="10" spans="1:13" x14ac:dyDescent="0.3">
      <c r="A10" t="s">
        <v>771</v>
      </c>
      <c r="F10" s="1">
        <f>SUM(F9*100/F8)</f>
        <v>7.5382655695941061</v>
      </c>
    </row>
    <row r="11" spans="1:13" x14ac:dyDescent="0.3">
      <c r="A11" t="s">
        <v>770</v>
      </c>
      <c r="F11" s="1"/>
    </row>
    <row r="13" spans="1:13" s="22" customFormat="1" x14ac:dyDescent="0.3">
      <c r="A13" s="22" t="s">
        <v>1151</v>
      </c>
      <c r="F13" s="1">
        <f>SUM(F14-F2)</f>
        <v>622443.05230126565</v>
      </c>
      <c r="G13" s="1"/>
      <c r="H13" s="1"/>
      <c r="I13" s="1">
        <f>SUM(I14-I2)</f>
        <v>236419.26905762896</v>
      </c>
      <c r="J13" s="1"/>
      <c r="K13" s="1">
        <f>SUM(K14-K2)</f>
        <v>1688768.7728131369</v>
      </c>
      <c r="L13" s="1">
        <f>SUM(F13*B21)</f>
        <v>3174459.5667364546</v>
      </c>
    </row>
    <row r="14" spans="1:13" s="22" customFormat="1" x14ac:dyDescent="0.3">
      <c r="A14" s="23" t="s">
        <v>425</v>
      </c>
      <c r="F14" s="128">
        <f>SUM(100*F2/B22)</f>
        <v>1621413.9523012657</v>
      </c>
      <c r="G14" s="1"/>
      <c r="H14" s="1"/>
      <c r="I14" s="128">
        <f>SUM(100*I2/B23)</f>
        <v>449756.94389762898</v>
      </c>
      <c r="J14" s="1"/>
      <c r="K14" s="128">
        <f>SUM(100*K2/B24)</f>
        <v>2445906.1913300934</v>
      </c>
      <c r="L14" s="128">
        <f>SUM(F14*B21)</f>
        <v>8269211.156736454</v>
      </c>
      <c r="M14" s="1"/>
    </row>
    <row r="15" spans="1:13" ht="28.8" x14ac:dyDescent="0.3">
      <c r="A15" s="2" t="s">
        <v>506</v>
      </c>
      <c r="B15" s="1">
        <f>SUM(F2-F9)</f>
        <v>944229.9</v>
      </c>
    </row>
    <row r="16" spans="1:13" ht="28.8" x14ac:dyDescent="0.3">
      <c r="A16" s="2" t="s">
        <v>507</v>
      </c>
    </row>
    <row r="17" spans="1:3" x14ac:dyDescent="0.3">
      <c r="A17">
        <v>1</v>
      </c>
      <c r="C17" s="119" t="s">
        <v>577</v>
      </c>
    </row>
    <row r="18" spans="1:3" x14ac:dyDescent="0.3">
      <c r="A18">
        <v>2</v>
      </c>
      <c r="C18" t="s">
        <v>983</v>
      </c>
    </row>
    <row r="19" spans="1:3" x14ac:dyDescent="0.3">
      <c r="A19">
        <v>3</v>
      </c>
      <c r="C19" t="s">
        <v>1057</v>
      </c>
    </row>
    <row r="20" spans="1:3" x14ac:dyDescent="0.3">
      <c r="A20">
        <v>4</v>
      </c>
      <c r="C20" t="s">
        <v>875</v>
      </c>
    </row>
    <row r="21" spans="1:3" x14ac:dyDescent="0.3">
      <c r="A21">
        <v>5</v>
      </c>
      <c r="B21" s="22">
        <v>5.0999999999999996</v>
      </c>
      <c r="C21" s="22" t="s">
        <v>1040</v>
      </c>
    </row>
    <row r="22" spans="1:3" s="22" customFormat="1" x14ac:dyDescent="0.3">
      <c r="A22" s="22">
        <v>6</v>
      </c>
      <c r="B22" s="1">
        <f>SUM('Biogas input'!L33)</f>
        <v>61.611095586180511</v>
      </c>
      <c r="C22" s="22" t="s">
        <v>1155</v>
      </c>
    </row>
    <row r="23" spans="1:3" s="22" customFormat="1" x14ac:dyDescent="0.3">
      <c r="A23" s="22">
        <v>7</v>
      </c>
      <c r="B23" s="1">
        <f>SUM('Biogas input'!Q33)</f>
        <v>47.433992456280713</v>
      </c>
      <c r="C23" s="22" t="s">
        <v>1156</v>
      </c>
    </row>
    <row r="24" spans="1:3" s="22" customFormat="1" x14ac:dyDescent="0.3">
      <c r="A24" s="22">
        <v>8</v>
      </c>
      <c r="B24" s="1">
        <f>SUM('Biogas input'!W33)</f>
        <v>30.955292611006566</v>
      </c>
      <c r="C24" s="22" t="s">
        <v>1157</v>
      </c>
    </row>
    <row r="25" spans="1:3" s="22" customFormat="1" x14ac:dyDescent="0.3">
      <c r="A25" s="22">
        <v>9</v>
      </c>
      <c r="B25" s="1"/>
    </row>
    <row r="26" spans="1:3" x14ac:dyDescent="0.3">
      <c r="A26" t="s">
        <v>511</v>
      </c>
      <c r="C26" s="30" t="s">
        <v>512</v>
      </c>
    </row>
    <row r="27" spans="1:3" x14ac:dyDescent="0.3">
      <c r="B27" s="22">
        <v>21.25</v>
      </c>
      <c r="C27" s="22" t="s">
        <v>1158</v>
      </c>
    </row>
    <row r="28" spans="1:3" x14ac:dyDescent="0.3">
      <c r="C28" t="s">
        <v>772</v>
      </c>
    </row>
    <row r="29" spans="1:3" x14ac:dyDescent="0.3">
      <c r="A29" t="s">
        <v>576</v>
      </c>
      <c r="C29" s="10">
        <v>70849</v>
      </c>
    </row>
    <row r="30" spans="1:3" x14ac:dyDescent="0.3">
      <c r="B30" s="1">
        <f>SUM(B27*C29)</f>
        <v>1505541.25</v>
      </c>
      <c r="C30" t="s">
        <v>1159</v>
      </c>
    </row>
    <row r="31" spans="1:3" x14ac:dyDescent="0.3">
      <c r="B31" s="22">
        <v>20</v>
      </c>
      <c r="C31" t="s">
        <v>1160</v>
      </c>
    </row>
    <row r="33" spans="1:7" x14ac:dyDescent="0.3">
      <c r="C33" t="s">
        <v>37</v>
      </c>
      <c r="D33" t="s">
        <v>979</v>
      </c>
    </row>
    <row r="34" spans="1:7" x14ac:dyDescent="0.3">
      <c r="A34" t="s">
        <v>974</v>
      </c>
      <c r="C34" s="1">
        <v>2315208</v>
      </c>
      <c r="F34" s="1"/>
      <c r="G34" s="22"/>
    </row>
    <row r="35" spans="1:7" x14ac:dyDescent="0.3">
      <c r="A35" t="s">
        <v>975</v>
      </c>
      <c r="C35" s="1">
        <v>1880420</v>
      </c>
    </row>
    <row r="36" spans="1:7" x14ac:dyDescent="0.3">
      <c r="A36" t="s">
        <v>976</v>
      </c>
      <c r="C36" s="1">
        <v>1383901</v>
      </c>
    </row>
    <row r="37" spans="1:7" x14ac:dyDescent="0.3">
      <c r="A37" t="s">
        <v>977</v>
      </c>
      <c r="C37" s="1">
        <v>603934.39639999997</v>
      </c>
    </row>
    <row r="38" spans="1:7" x14ac:dyDescent="0.3">
      <c r="A38" t="s">
        <v>978</v>
      </c>
      <c r="C38" s="1">
        <v>490517.61987626506</v>
      </c>
    </row>
    <row r="39" spans="1:7" x14ac:dyDescent="0.3">
      <c r="A39" t="s">
        <v>980</v>
      </c>
    </row>
  </sheetData>
  <hyperlinks>
    <hyperlink ref="C26" r:id="rId1" xr:uid="{00000000-0004-0000-0B00-000000000000}"/>
  </hyperlinks>
  <pageMargins left="0.7" right="0.7" top="0.78740157499999996" bottom="0.78740157499999996" header="0.3" footer="0.3"/>
  <pageSetup orientation="portrait" horizontalDpi="300" verticalDpi="3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
  <sheetViews>
    <sheetView workbookViewId="0">
      <selection activeCell="A2" sqref="A2"/>
    </sheetView>
  </sheetViews>
  <sheetFormatPr defaultRowHeight="14.4" x14ac:dyDescent="0.3"/>
  <cols>
    <col min="1" max="1" width="12.44140625" customWidth="1"/>
    <col min="2" max="2" width="13.21875" customWidth="1"/>
    <col min="3" max="3" width="11.77734375" customWidth="1"/>
    <col min="4" max="4" width="13.6640625" customWidth="1"/>
    <col min="5" max="5" width="14.88671875" customWidth="1"/>
    <col min="7" max="7" width="12.77734375" customWidth="1"/>
    <col min="8" max="8" width="13.77734375" customWidth="1"/>
    <col min="9" max="9" width="9.88671875" bestFit="1" customWidth="1"/>
  </cols>
  <sheetData>
    <row r="1" spans="1:11" x14ac:dyDescent="0.3">
      <c r="A1" t="s">
        <v>1162</v>
      </c>
      <c r="B1" s="22" t="s">
        <v>1163</v>
      </c>
      <c r="C1" t="s">
        <v>519</v>
      </c>
      <c r="D1" s="22" t="s">
        <v>1164</v>
      </c>
      <c r="E1" t="s">
        <v>753</v>
      </c>
      <c r="F1" t="s">
        <v>518</v>
      </c>
      <c r="G1" s="22" t="s">
        <v>1165</v>
      </c>
      <c r="H1" t="s">
        <v>754</v>
      </c>
      <c r="I1" t="s">
        <v>520</v>
      </c>
      <c r="J1" t="s">
        <v>1166</v>
      </c>
      <c r="K1" t="s">
        <v>970</v>
      </c>
    </row>
    <row r="2" spans="1:11" x14ac:dyDescent="0.3">
      <c r="A2" s="1">
        <f>SUM(A22*A23)</f>
        <v>301108.25</v>
      </c>
      <c r="B2" s="22">
        <v>4.5999999999999996</v>
      </c>
      <c r="C2" s="1">
        <f>SUM(A2*B2)</f>
        <v>1385097.95</v>
      </c>
      <c r="D2" s="22">
        <v>3.5</v>
      </c>
      <c r="E2" s="1">
        <f>SUM(A2*D2)</f>
        <v>1053878.875</v>
      </c>
      <c r="F2" s="1">
        <f>SUM(E2*0.4364)</f>
        <v>459912.74105000001</v>
      </c>
      <c r="G2" s="22">
        <v>4.2</v>
      </c>
      <c r="H2" s="1">
        <f>SUM(A2*G2)</f>
        <v>1264654.6500000001</v>
      </c>
      <c r="I2" s="1">
        <f>SUM(H2*0.8301)</f>
        <v>1049789.8249650002</v>
      </c>
      <c r="J2">
        <v>5.0999999999999996</v>
      </c>
      <c r="K2" s="1">
        <f>SUM(C2*J2)</f>
        <v>7063999.544999999</v>
      </c>
    </row>
    <row r="6" spans="1:11" x14ac:dyDescent="0.3">
      <c r="A6" s="22"/>
      <c r="B6" s="22"/>
    </row>
    <row r="19" spans="1:2" x14ac:dyDescent="0.3">
      <c r="A19">
        <v>1</v>
      </c>
      <c r="B19" t="s">
        <v>1057</v>
      </c>
    </row>
    <row r="20" spans="1:2" x14ac:dyDescent="0.3">
      <c r="A20" s="50">
        <v>21.25</v>
      </c>
      <c r="B20" s="119" t="s">
        <v>1169</v>
      </c>
    </row>
    <row r="21" spans="1:2" x14ac:dyDescent="0.3">
      <c r="A21" s="10">
        <v>70849</v>
      </c>
      <c r="B21" t="s">
        <v>1161</v>
      </c>
    </row>
    <row r="22" spans="1:2" x14ac:dyDescent="0.3">
      <c r="A22" s="1">
        <f>SUM(A21/100*A20)</f>
        <v>15055.4125</v>
      </c>
      <c r="B22" s="22" t="s">
        <v>1159</v>
      </c>
    </row>
    <row r="23" spans="1:2" x14ac:dyDescent="0.3">
      <c r="A23" s="22">
        <v>20</v>
      </c>
      <c r="B23" s="22" t="s">
        <v>1167</v>
      </c>
    </row>
    <row r="24" spans="1:2" x14ac:dyDescent="0.3">
      <c r="A24">
        <v>2</v>
      </c>
      <c r="B24" t="s">
        <v>1168</v>
      </c>
    </row>
    <row r="25" spans="1:2" x14ac:dyDescent="0.3">
      <c r="B25">
        <v>75</v>
      </c>
    </row>
    <row r="26" spans="1:2" x14ac:dyDescent="0.3">
      <c r="A26">
        <v>16.7</v>
      </c>
      <c r="B26" t="s">
        <v>1172</v>
      </c>
    </row>
    <row r="28" spans="1:2" x14ac:dyDescent="0.3">
      <c r="A28" s="119" t="s">
        <v>1170</v>
      </c>
    </row>
    <row r="29" spans="1:2" x14ac:dyDescent="0.3">
      <c r="B29" t="s">
        <v>1171</v>
      </c>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8"/>
  <sheetViews>
    <sheetView topLeftCell="B1" workbookViewId="0">
      <selection activeCell="D16" sqref="D16"/>
    </sheetView>
  </sheetViews>
  <sheetFormatPr defaultColWidth="10.88671875" defaultRowHeight="14.4" x14ac:dyDescent="0.3"/>
  <cols>
    <col min="2" max="2" width="15.5546875" customWidth="1"/>
    <col min="3" max="3" width="19.109375" customWidth="1"/>
  </cols>
  <sheetData>
    <row r="1" spans="1:11" x14ac:dyDescent="0.3">
      <c r="A1" s="23" t="s">
        <v>92</v>
      </c>
      <c r="B1" s="23" t="s">
        <v>75</v>
      </c>
      <c r="C1" s="23" t="s">
        <v>90</v>
      </c>
      <c r="D1" s="23" t="s">
        <v>91</v>
      </c>
      <c r="E1" s="23" t="s">
        <v>409</v>
      </c>
      <c r="F1" s="23" t="s">
        <v>28</v>
      </c>
      <c r="G1" s="23" t="s">
        <v>98</v>
      </c>
      <c r="H1" s="23" t="s">
        <v>78</v>
      </c>
      <c r="I1" s="23" t="s">
        <v>33</v>
      </c>
      <c r="J1" s="23" t="s">
        <v>79</v>
      </c>
      <c r="K1" s="23" t="s">
        <v>80</v>
      </c>
    </row>
    <row r="2" spans="1:11" ht="28.8" x14ac:dyDescent="0.3">
      <c r="A2" s="2" t="s">
        <v>106</v>
      </c>
      <c r="B2" t="s">
        <v>115</v>
      </c>
      <c r="C2" s="2" t="s">
        <v>117</v>
      </c>
    </row>
    <row r="3" spans="1:11" x14ac:dyDescent="0.3">
      <c r="C3" t="s">
        <v>118</v>
      </c>
    </row>
    <row r="4" spans="1:11" x14ac:dyDescent="0.3">
      <c r="A4" t="s">
        <v>408</v>
      </c>
      <c r="B4" t="s">
        <v>412</v>
      </c>
      <c r="E4" s="1">
        <v>20000</v>
      </c>
    </row>
    <row r="5" spans="1:11" x14ac:dyDescent="0.3">
      <c r="A5" t="s">
        <v>417</v>
      </c>
      <c r="B5" t="s">
        <v>413</v>
      </c>
      <c r="C5" t="s">
        <v>419</v>
      </c>
      <c r="E5">
        <v>18.2</v>
      </c>
    </row>
    <row r="6" spans="1:11" x14ac:dyDescent="0.3">
      <c r="B6" t="s">
        <v>414</v>
      </c>
      <c r="C6" s="22" t="s">
        <v>419</v>
      </c>
      <c r="E6">
        <v>18.100000000000001</v>
      </c>
    </row>
    <row r="7" spans="1:11" x14ac:dyDescent="0.3">
      <c r="B7" t="s">
        <v>415</v>
      </c>
      <c r="C7" s="22" t="s">
        <v>419</v>
      </c>
      <c r="E7">
        <v>24.5</v>
      </c>
    </row>
    <row r="8" spans="1:11" x14ac:dyDescent="0.3">
      <c r="B8" t="s">
        <v>416</v>
      </c>
      <c r="C8" s="22" t="s">
        <v>419</v>
      </c>
      <c r="E8">
        <v>4.2</v>
      </c>
    </row>
    <row r="11" spans="1:11" x14ac:dyDescent="0.3">
      <c r="A11" s="22" t="s">
        <v>112</v>
      </c>
    </row>
    <row r="12" spans="1:11" x14ac:dyDescent="0.3">
      <c r="A12" s="22" t="s">
        <v>113</v>
      </c>
    </row>
    <row r="13" spans="1:11" x14ac:dyDescent="0.3">
      <c r="A13" s="22" t="s">
        <v>114</v>
      </c>
    </row>
    <row r="18" spans="1:2" x14ac:dyDescent="0.3">
      <c r="A18">
        <v>1</v>
      </c>
      <c r="B18" t="s">
        <v>418</v>
      </c>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B36"/>
  <sheetViews>
    <sheetView workbookViewId="0">
      <pane xSplit="1" topLeftCell="C1" activePane="topRight" state="frozen"/>
      <selection pane="topRight" activeCell="G31" sqref="G31"/>
    </sheetView>
  </sheetViews>
  <sheetFormatPr defaultColWidth="10.88671875" defaultRowHeight="14.4" x14ac:dyDescent="0.3"/>
  <cols>
    <col min="1" max="1" width="11.5546875" style="20"/>
    <col min="2" max="2" width="18.33203125" customWidth="1"/>
    <col min="5" max="5" width="11.5546875" style="22"/>
    <col min="6" max="7" width="11.5546875" style="78"/>
    <col min="8" max="10" width="11.5546875" style="22"/>
    <col min="13" max="14" width="11.5546875" style="22"/>
    <col min="17" max="18" width="11.5546875" style="22"/>
  </cols>
  <sheetData>
    <row r="1" spans="1:28" ht="57.6" x14ac:dyDescent="0.3">
      <c r="A1" s="21" t="s">
        <v>479</v>
      </c>
      <c r="B1" s="21" t="s">
        <v>92</v>
      </c>
      <c r="C1" s="21" t="s">
        <v>90</v>
      </c>
      <c r="D1" s="21" t="s">
        <v>91</v>
      </c>
      <c r="E1" s="24" t="s">
        <v>963</v>
      </c>
      <c r="F1" s="77" t="s">
        <v>340</v>
      </c>
      <c r="G1" s="77" t="s">
        <v>339</v>
      </c>
      <c r="H1" s="24" t="s">
        <v>513</v>
      </c>
      <c r="I1" s="24" t="s">
        <v>487</v>
      </c>
      <c r="J1" s="24" t="s">
        <v>488</v>
      </c>
      <c r="K1" s="57" t="s">
        <v>322</v>
      </c>
      <c r="L1" s="58" t="s">
        <v>174</v>
      </c>
      <c r="M1" s="57" t="s">
        <v>481</v>
      </c>
      <c r="N1" s="57" t="s">
        <v>482</v>
      </c>
      <c r="O1" s="24" t="s">
        <v>489</v>
      </c>
      <c r="P1" s="40" t="s">
        <v>514</v>
      </c>
      <c r="Q1" s="57" t="s">
        <v>490</v>
      </c>
      <c r="R1" s="57" t="s">
        <v>491</v>
      </c>
      <c r="S1" s="38" t="s">
        <v>492</v>
      </c>
      <c r="T1" s="40" t="s">
        <v>515</v>
      </c>
      <c r="U1" s="38" t="s">
        <v>493</v>
      </c>
      <c r="V1" s="38" t="s">
        <v>495</v>
      </c>
      <c r="W1" s="38" t="s">
        <v>494</v>
      </c>
      <c r="X1" s="40" t="s">
        <v>516</v>
      </c>
      <c r="Y1" s="38" t="s">
        <v>496</v>
      </c>
      <c r="Z1" s="38" t="s">
        <v>497</v>
      </c>
      <c r="AA1" s="38" t="s">
        <v>498</v>
      </c>
      <c r="AB1" s="40" t="s">
        <v>517</v>
      </c>
    </row>
    <row r="2" spans="1:28" ht="43.2" x14ac:dyDescent="0.3">
      <c r="A2" s="2" t="s">
        <v>485</v>
      </c>
      <c r="B2" s="25" t="s">
        <v>109</v>
      </c>
      <c r="C2" t="s">
        <v>170</v>
      </c>
      <c r="D2" s="22" t="s">
        <v>302</v>
      </c>
      <c r="E2" s="2"/>
      <c r="F2" s="79">
        <v>35594</v>
      </c>
      <c r="G2" s="79">
        <v>35593000.450000003</v>
      </c>
      <c r="H2" s="1">
        <v>35497.379999999997</v>
      </c>
      <c r="I2" s="11">
        <v>23.4</v>
      </c>
      <c r="J2" s="11">
        <v>33.1</v>
      </c>
      <c r="K2" s="11">
        <v>29.06</v>
      </c>
      <c r="L2" s="1">
        <f>SUM(H2*K2/100)</f>
        <v>10315.538627999998</v>
      </c>
      <c r="M2" s="11">
        <v>2.2999999999999998</v>
      </c>
      <c r="N2" s="11">
        <v>2.8</v>
      </c>
      <c r="O2" s="39">
        <v>2.59</v>
      </c>
      <c r="P2" s="128">
        <f>SUM(L2*O2/100)</f>
        <v>267.17245046519997</v>
      </c>
      <c r="Q2" s="22">
        <v>0.2</v>
      </c>
      <c r="R2" s="22">
        <v>0.5</v>
      </c>
      <c r="S2">
        <v>0.39</v>
      </c>
      <c r="T2" s="128">
        <f>SUM(L2*S2/100)</f>
        <v>40.230600649199999</v>
      </c>
      <c r="U2">
        <v>0.9</v>
      </c>
      <c r="V2">
        <v>1.1000000000000001</v>
      </c>
      <c r="W2">
        <v>0.99</v>
      </c>
      <c r="X2" s="128">
        <f>SUM(L2*W2/100)</f>
        <v>102.12383241719999</v>
      </c>
      <c r="Y2">
        <v>46.7</v>
      </c>
      <c r="Z2">
        <v>51.3</v>
      </c>
      <c r="AA2">
        <v>48.51</v>
      </c>
      <c r="AB2" s="1">
        <f>SUM(L2*AA2/100)</f>
        <v>5004.0677884427987</v>
      </c>
    </row>
    <row r="3" spans="1:28" s="22" customFormat="1" x14ac:dyDescent="0.3">
      <c r="B3" s="20" t="s">
        <v>301</v>
      </c>
      <c r="C3" t="s">
        <v>170</v>
      </c>
      <c r="D3" t="s">
        <v>302</v>
      </c>
      <c r="F3" s="78"/>
      <c r="G3" s="102">
        <v>23956.799999999999</v>
      </c>
      <c r="H3" s="1">
        <v>23957.8</v>
      </c>
      <c r="I3" s="11">
        <v>23.4</v>
      </c>
      <c r="J3" s="11">
        <v>33.1</v>
      </c>
      <c r="K3" s="11">
        <v>29.06</v>
      </c>
      <c r="L3" s="1">
        <f>SUM(H3*K3/100)</f>
        <v>6962.1366799999996</v>
      </c>
      <c r="M3" s="11">
        <v>2.2999999999999998</v>
      </c>
      <c r="N3" s="11">
        <v>2.8</v>
      </c>
      <c r="O3" s="39">
        <v>2.59</v>
      </c>
      <c r="P3" s="128">
        <f>SUM(L3*O3/100)</f>
        <v>180.319340012</v>
      </c>
      <c r="Q3" s="22">
        <v>0.2</v>
      </c>
      <c r="R3" s="22">
        <v>0.5</v>
      </c>
      <c r="S3" s="22">
        <v>0.39</v>
      </c>
      <c r="T3" s="128">
        <f>SUM(L3*S3/100)</f>
        <v>27.152333051999999</v>
      </c>
      <c r="U3" s="22">
        <v>0.9</v>
      </c>
      <c r="V3" s="22">
        <v>1.1000000000000001</v>
      </c>
      <c r="W3" s="22">
        <v>0.99</v>
      </c>
      <c r="X3" s="128">
        <f>SUM(L3*W3/100)</f>
        <v>68.925153131999991</v>
      </c>
      <c r="Y3" s="22">
        <v>46.7</v>
      </c>
      <c r="Z3" s="22">
        <v>51.3</v>
      </c>
      <c r="AA3" s="22">
        <v>48.51</v>
      </c>
      <c r="AB3" s="1">
        <f>SUM(L3*AA3/100)</f>
        <v>3377.3325034679997</v>
      </c>
    </row>
    <row r="4" spans="1:28" ht="115.2" x14ac:dyDescent="0.3">
      <c r="A4" s="2" t="s">
        <v>486</v>
      </c>
      <c r="B4" s="4" t="s">
        <v>300</v>
      </c>
      <c r="C4" s="22" t="s">
        <v>170</v>
      </c>
      <c r="D4" s="22" t="s">
        <v>302</v>
      </c>
      <c r="F4" s="79">
        <v>2392</v>
      </c>
      <c r="G4" s="79">
        <v>2391000.7799999998</v>
      </c>
      <c r="H4" s="1">
        <v>7903.73</v>
      </c>
      <c r="I4" s="1">
        <v>46</v>
      </c>
      <c r="J4" s="11">
        <v>70.3</v>
      </c>
      <c r="K4" s="11">
        <v>60.9</v>
      </c>
      <c r="L4" s="1">
        <f>SUM(H4*K4/100)</f>
        <v>4813.3715699999993</v>
      </c>
      <c r="M4" s="22">
        <v>0.35</v>
      </c>
      <c r="N4" s="22">
        <v>0.76</v>
      </c>
      <c r="O4">
        <v>0.56000000000000005</v>
      </c>
      <c r="P4" s="128">
        <f>SUM(L4*O4/100)</f>
        <v>26.954880791999997</v>
      </c>
      <c r="Q4" s="22">
        <v>0.06</v>
      </c>
      <c r="R4" s="22">
        <v>0.17</v>
      </c>
      <c r="S4">
        <v>0.11</v>
      </c>
      <c r="T4" s="128">
        <f>SUM(L4*S4/100)</f>
        <v>5.2947087269999997</v>
      </c>
      <c r="U4">
        <v>0.53</v>
      </c>
      <c r="V4">
        <v>1.4</v>
      </c>
      <c r="W4" s="48">
        <v>1</v>
      </c>
      <c r="X4" s="128">
        <f>SUM(L4*W4/100)</f>
        <v>48.133715699999996</v>
      </c>
      <c r="Y4">
        <v>15.8</v>
      </c>
      <c r="Z4">
        <v>40.1</v>
      </c>
      <c r="AA4">
        <v>26.8</v>
      </c>
      <c r="AB4" s="1">
        <f>SUM(L4*AA4/100)</f>
        <v>1289.98358076</v>
      </c>
    </row>
    <row r="5" spans="1:28" x14ac:dyDescent="0.3">
      <c r="A5" s="2"/>
      <c r="B5" s="22" t="s">
        <v>301</v>
      </c>
      <c r="C5" s="22" t="s">
        <v>170</v>
      </c>
      <c r="D5" s="22" t="s">
        <v>302</v>
      </c>
      <c r="H5" s="1">
        <v>5032.05</v>
      </c>
      <c r="I5" s="1">
        <v>46</v>
      </c>
      <c r="J5" s="11">
        <v>70.3</v>
      </c>
      <c r="K5" s="11">
        <v>60.9</v>
      </c>
      <c r="L5" s="1">
        <f>SUM(H5*K5/100)</f>
        <v>3064.5184500000005</v>
      </c>
      <c r="M5" s="22">
        <v>0.35</v>
      </c>
      <c r="N5" s="22">
        <v>0.76</v>
      </c>
      <c r="O5" s="22">
        <v>0.56000000000000005</v>
      </c>
      <c r="P5" s="128">
        <f>SUM(L5*O5/100)</f>
        <v>17.161303320000005</v>
      </c>
      <c r="Q5" s="22">
        <v>0.06</v>
      </c>
      <c r="R5" s="22">
        <v>0.17</v>
      </c>
      <c r="S5" s="22">
        <v>0.11</v>
      </c>
      <c r="T5" s="128">
        <f>SUM(L5*S5/100)</f>
        <v>3.3709702950000007</v>
      </c>
      <c r="U5" s="22">
        <v>0.53</v>
      </c>
      <c r="V5" s="22">
        <v>1.4</v>
      </c>
      <c r="W5" s="48">
        <v>1</v>
      </c>
      <c r="X5" s="128">
        <f>SUM(L5*W5/100)</f>
        <v>30.645184500000006</v>
      </c>
      <c r="Y5" s="22">
        <v>15.8</v>
      </c>
      <c r="Z5" s="22">
        <v>40.1</v>
      </c>
      <c r="AA5" s="22">
        <v>26.8</v>
      </c>
      <c r="AB5" s="1">
        <f>SUM(L5*AA5/100)</f>
        <v>821.29094460000022</v>
      </c>
    </row>
    <row r="6" spans="1:28" s="22" customFormat="1" x14ac:dyDescent="0.3">
      <c r="A6" s="2"/>
      <c r="F6" s="78"/>
      <c r="G6" s="78"/>
      <c r="H6" s="1"/>
      <c r="I6" s="1"/>
      <c r="J6" s="11"/>
      <c r="K6" s="11"/>
      <c r="L6" s="1"/>
      <c r="P6" s="1"/>
      <c r="T6" s="1"/>
      <c r="W6" s="48"/>
      <c r="X6" s="1"/>
      <c r="AB6" s="1"/>
    </row>
    <row r="7" spans="1:28" ht="28.8" x14ac:dyDescent="0.3">
      <c r="A7" s="2" t="s">
        <v>84</v>
      </c>
      <c r="G7" s="79">
        <v>4651000.9800000004</v>
      </c>
      <c r="H7" s="1"/>
      <c r="I7" s="1"/>
      <c r="J7" s="1"/>
      <c r="L7" s="1"/>
    </row>
    <row r="8" spans="1:28" ht="28.8" x14ac:dyDescent="0.3">
      <c r="A8" s="2" t="s">
        <v>85</v>
      </c>
      <c r="G8" s="79">
        <v>1380000.05</v>
      </c>
      <c r="H8" s="1"/>
      <c r="I8" s="1"/>
      <c r="J8" s="1"/>
      <c r="L8" s="1"/>
      <c r="P8" s="1">
        <f>SUM(P2:P3)</f>
        <v>447.49179047719997</v>
      </c>
      <c r="Q8" s="1"/>
      <c r="R8" s="1"/>
      <c r="S8" s="1"/>
      <c r="T8" s="1">
        <f>SUM(T2:T3)</f>
        <v>67.382933701200002</v>
      </c>
    </row>
    <row r="9" spans="1:28" ht="43.2" x14ac:dyDescent="0.3">
      <c r="A9" s="2" t="s">
        <v>86</v>
      </c>
      <c r="G9" s="79">
        <v>6000.58</v>
      </c>
      <c r="H9" s="1"/>
      <c r="I9" s="1"/>
      <c r="J9" s="1"/>
      <c r="L9" s="1"/>
      <c r="P9" s="1">
        <f>SUM(P4:P5)</f>
        <v>44.116184111999999</v>
      </c>
      <c r="Q9" s="1"/>
      <c r="R9" s="1"/>
      <c r="S9" s="1"/>
      <c r="T9" s="1">
        <f>SUM(T4:T5)</f>
        <v>8.6656790220000008</v>
      </c>
    </row>
    <row r="10" spans="1:28" x14ac:dyDescent="0.3">
      <c r="A10" s="2" t="s">
        <v>87</v>
      </c>
      <c r="G10" s="79">
        <v>20767000.239999998</v>
      </c>
      <c r="L10" s="1"/>
    </row>
    <row r="11" spans="1:28" ht="39" x14ac:dyDescent="0.3">
      <c r="A11" s="3" t="s">
        <v>958</v>
      </c>
      <c r="B11" t="s">
        <v>951</v>
      </c>
      <c r="C11" s="3" t="s">
        <v>952</v>
      </c>
      <c r="D11" s="4" t="s">
        <v>953</v>
      </c>
      <c r="E11" s="1">
        <f>SUM(B35*B33/100/1000)</f>
        <v>4290.298425</v>
      </c>
      <c r="I11" s="11">
        <v>23.4</v>
      </c>
      <c r="J11" s="11">
        <v>33.1</v>
      </c>
      <c r="K11" s="11">
        <v>29.06</v>
      </c>
      <c r="L11" s="1">
        <f>SUM(E11*K11/100)</f>
        <v>1246.7607223049999</v>
      </c>
      <c r="M11" s="11">
        <v>2.2999999999999998</v>
      </c>
      <c r="N11" s="11">
        <v>2.8</v>
      </c>
      <c r="O11" s="39">
        <v>2.59</v>
      </c>
      <c r="P11" s="128">
        <f>SUM(L11*O11/100)</f>
        <v>32.291102707699494</v>
      </c>
      <c r="Q11" s="22">
        <v>0.2</v>
      </c>
      <c r="R11" s="22">
        <v>0.5</v>
      </c>
      <c r="S11" s="22">
        <v>0.39</v>
      </c>
      <c r="T11" s="128">
        <f>SUM(L11*S11/100)</f>
        <v>4.8623668169894998</v>
      </c>
      <c r="U11" s="22">
        <v>0.9</v>
      </c>
      <c r="V11" s="22">
        <v>1.1000000000000001</v>
      </c>
      <c r="W11" s="22">
        <v>0.99</v>
      </c>
      <c r="X11" s="128">
        <f>SUM(L11*W11/100)</f>
        <v>12.342931150819499</v>
      </c>
      <c r="Y11" s="22">
        <v>46.7</v>
      </c>
      <c r="Z11" s="22">
        <v>51.3</v>
      </c>
      <c r="AA11" s="22">
        <v>48.51</v>
      </c>
      <c r="AB11" s="128">
        <f>SUM(L11*AA11/100)</f>
        <v>604.8036263901555</v>
      </c>
    </row>
    <row r="12" spans="1:28" ht="53.4" x14ac:dyDescent="0.3">
      <c r="A12" s="3" t="s">
        <v>959</v>
      </c>
      <c r="B12" t="s">
        <v>951</v>
      </c>
      <c r="C12" s="3" t="s">
        <v>957</v>
      </c>
      <c r="D12" s="4" t="s">
        <v>953</v>
      </c>
      <c r="E12" s="1">
        <f>SUM(B35*B34/100/1000)</f>
        <v>1140.459075</v>
      </c>
      <c r="I12" s="1">
        <v>46</v>
      </c>
      <c r="J12" s="11">
        <v>70.3</v>
      </c>
      <c r="K12" s="11">
        <v>60.9</v>
      </c>
      <c r="L12" s="1">
        <f>SUM(E12*K12/100)</f>
        <v>694.53957667500003</v>
      </c>
      <c r="M12" s="22">
        <v>0.35</v>
      </c>
      <c r="N12" s="22">
        <v>0.76</v>
      </c>
      <c r="O12" s="22">
        <v>0.56000000000000005</v>
      </c>
      <c r="P12" s="128">
        <f>SUM(L12*O12/100)</f>
        <v>3.889421629380001</v>
      </c>
      <c r="Q12" s="22">
        <v>0.06</v>
      </c>
      <c r="R12" s="22">
        <v>0.17</v>
      </c>
      <c r="S12" s="22">
        <v>0.11</v>
      </c>
      <c r="T12" s="128">
        <f>SUM(L12*S12/100)</f>
        <v>0.76399353434250006</v>
      </c>
      <c r="U12" s="22">
        <v>0.53</v>
      </c>
      <c r="V12" s="22">
        <v>1.4</v>
      </c>
      <c r="W12" s="48">
        <v>1</v>
      </c>
      <c r="X12" s="128">
        <f>SUM(L12*W12/100)</f>
        <v>6.9453957667499999</v>
      </c>
      <c r="Y12" s="22">
        <v>15.8</v>
      </c>
      <c r="Z12" s="22">
        <v>40.1</v>
      </c>
      <c r="AA12" s="22">
        <v>26.8</v>
      </c>
      <c r="AB12" s="128">
        <f>SUM(L12*AA12/100)</f>
        <v>186.13660654890001</v>
      </c>
    </row>
    <row r="13" spans="1:28" x14ac:dyDescent="0.3">
      <c r="AB13" s="1"/>
    </row>
    <row r="20" spans="1:10" ht="43.2" x14ac:dyDescent="0.3">
      <c r="B20" s="2" t="s">
        <v>88</v>
      </c>
      <c r="G20" s="79">
        <v>349000.34</v>
      </c>
      <c r="H20" s="1"/>
      <c r="I20" s="1"/>
      <c r="J20" s="1"/>
    </row>
    <row r="23" spans="1:10" x14ac:dyDescent="0.3">
      <c r="A23"/>
    </row>
    <row r="24" spans="1:10" x14ac:dyDescent="0.3">
      <c r="B24" t="s">
        <v>177</v>
      </c>
    </row>
    <row r="25" spans="1:10" x14ac:dyDescent="0.3">
      <c r="B25" t="s">
        <v>405</v>
      </c>
    </row>
    <row r="26" spans="1:10" x14ac:dyDescent="0.3">
      <c r="B26" t="s">
        <v>178</v>
      </c>
    </row>
    <row r="28" spans="1:10" x14ac:dyDescent="0.3">
      <c r="A28">
        <v>1</v>
      </c>
      <c r="C28" t="s">
        <v>484</v>
      </c>
    </row>
    <row r="29" spans="1:10" x14ac:dyDescent="0.3">
      <c r="A29"/>
      <c r="C29" t="s">
        <v>483</v>
      </c>
    </row>
    <row r="30" spans="1:10" x14ac:dyDescent="0.3">
      <c r="A30">
        <v>2</v>
      </c>
      <c r="C30" t="s">
        <v>499</v>
      </c>
    </row>
    <row r="31" spans="1:10" x14ac:dyDescent="0.3">
      <c r="A31">
        <v>3</v>
      </c>
      <c r="B31">
        <f>SUM((15+20)/2)</f>
        <v>17.5</v>
      </c>
      <c r="C31" t="s">
        <v>961</v>
      </c>
    </row>
    <row r="32" spans="1:10" x14ac:dyDescent="0.3">
      <c r="A32" s="20">
        <v>4</v>
      </c>
      <c r="B32" s="1">
        <f>SUM('households input'!B66)</f>
        <v>310329</v>
      </c>
      <c r="C32" t="s">
        <v>954</v>
      </c>
    </row>
    <row r="33" spans="1:3" x14ac:dyDescent="0.3">
      <c r="A33" s="20">
        <v>5</v>
      </c>
      <c r="B33">
        <f>SUM((63+95)/2)</f>
        <v>79</v>
      </c>
      <c r="C33" t="s">
        <v>955</v>
      </c>
    </row>
    <row r="34" spans="1:3" x14ac:dyDescent="0.3">
      <c r="A34" s="20">
        <v>6</v>
      </c>
      <c r="B34">
        <f>SUM(100-B33)</f>
        <v>21</v>
      </c>
      <c r="C34" t="s">
        <v>956</v>
      </c>
    </row>
    <row r="35" spans="1:3" x14ac:dyDescent="0.3">
      <c r="A35" s="20">
        <v>7</v>
      </c>
      <c r="B35" s="1">
        <f>SUM(B31*B32)</f>
        <v>5430757.5</v>
      </c>
      <c r="C35" t="s">
        <v>962</v>
      </c>
    </row>
    <row r="36" spans="1:3" x14ac:dyDescent="0.3">
      <c r="A36" s="20">
        <v>8</v>
      </c>
      <c r="C36" t="s">
        <v>960</v>
      </c>
    </row>
  </sheetData>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3"/>
  <sheetViews>
    <sheetView zoomScale="85" zoomScaleNormal="85" workbookViewId="0">
      <selection activeCell="F4" sqref="F4"/>
    </sheetView>
  </sheetViews>
  <sheetFormatPr defaultColWidth="10.88671875" defaultRowHeight="14.4" x14ac:dyDescent="0.3"/>
  <cols>
    <col min="1" max="1" width="12.88671875" customWidth="1"/>
    <col min="2" max="2" width="11.44140625" customWidth="1"/>
    <col min="6" max="7" width="11.5546875" style="22"/>
  </cols>
  <sheetData>
    <row r="1" spans="1:18" ht="43.2" x14ac:dyDescent="0.3">
      <c r="A1" s="37" t="s">
        <v>92</v>
      </c>
      <c r="B1" s="37" t="s">
        <v>75</v>
      </c>
      <c r="C1" s="37" t="s">
        <v>90</v>
      </c>
      <c r="D1" s="37" t="s">
        <v>91</v>
      </c>
      <c r="E1" s="37" t="s">
        <v>406</v>
      </c>
      <c r="F1" s="38" t="s">
        <v>304</v>
      </c>
      <c r="G1" s="38" t="s">
        <v>303</v>
      </c>
      <c r="H1" s="41" t="s">
        <v>312</v>
      </c>
      <c r="I1" s="40" t="s">
        <v>174</v>
      </c>
      <c r="J1" s="38" t="s">
        <v>307</v>
      </c>
      <c r="K1" s="40" t="s">
        <v>514</v>
      </c>
      <c r="L1" s="38" t="s">
        <v>1180</v>
      </c>
      <c r="M1" s="40" t="s">
        <v>515</v>
      </c>
      <c r="N1" s="38" t="s">
        <v>308</v>
      </c>
      <c r="O1" s="40" t="s">
        <v>521</v>
      </c>
      <c r="P1" s="41" t="s">
        <v>516</v>
      </c>
      <c r="Q1" s="38" t="s">
        <v>309</v>
      </c>
      <c r="R1" s="40" t="s">
        <v>517</v>
      </c>
    </row>
    <row r="2" spans="1:18" ht="43.2" x14ac:dyDescent="0.3">
      <c r="A2" s="2" t="s">
        <v>170</v>
      </c>
      <c r="B2" s="2" t="s">
        <v>297</v>
      </c>
      <c r="C2" s="2" t="s">
        <v>480</v>
      </c>
      <c r="D2" s="2" t="s">
        <v>299</v>
      </c>
      <c r="E2" s="1">
        <v>20433.97</v>
      </c>
      <c r="F2" s="1">
        <v>49.2</v>
      </c>
      <c r="G2" s="22">
        <v>68.7</v>
      </c>
      <c r="H2" s="39">
        <v>60.93</v>
      </c>
      <c r="I2" s="1">
        <f>SUM(E2*H2/100)</f>
        <v>12450.417921</v>
      </c>
      <c r="J2">
        <v>1.335</v>
      </c>
      <c r="K2" s="128">
        <f>SUM(I2*J2/100)</f>
        <v>166.21307924534997</v>
      </c>
      <c r="L2">
        <v>0.503</v>
      </c>
      <c r="M2" s="128">
        <f>SUM(I2*L2/100)</f>
        <v>62.625602142630008</v>
      </c>
      <c r="N2">
        <v>0.97099999999999997</v>
      </c>
      <c r="O2" s="1">
        <f>SUM(I2*N2/100)</f>
        <v>120.89355801290999</v>
      </c>
      <c r="P2" s="128">
        <f>SUM(O2*0.8301)</f>
        <v>100.35374250651658</v>
      </c>
      <c r="Q2">
        <v>19.440000000000001</v>
      </c>
      <c r="R2" s="1">
        <f>SUM(K2*Q2)</f>
        <v>3231.1822605296038</v>
      </c>
    </row>
    <row r="3" spans="1:18" s="22" customFormat="1" ht="43.2" x14ac:dyDescent="0.3">
      <c r="A3" s="2" t="s">
        <v>170</v>
      </c>
      <c r="B3" s="2" t="s">
        <v>297</v>
      </c>
      <c r="C3" s="2" t="s">
        <v>321</v>
      </c>
      <c r="D3" s="2" t="s">
        <v>299</v>
      </c>
      <c r="E3" s="1">
        <v>18242.2</v>
      </c>
      <c r="F3" s="1">
        <v>49.2</v>
      </c>
      <c r="G3" s="22">
        <v>68.7</v>
      </c>
      <c r="H3" s="39">
        <v>60.93</v>
      </c>
      <c r="I3" s="1">
        <f>SUM(E3*H3/100)</f>
        <v>11114.972460000001</v>
      </c>
      <c r="J3" s="22">
        <v>1.335</v>
      </c>
      <c r="K3" s="128">
        <f>SUM(I3*J3/100)</f>
        <v>148.38488234100001</v>
      </c>
      <c r="L3" s="22">
        <v>0.503</v>
      </c>
      <c r="M3" s="128">
        <f>SUM(I3*L3/100)</f>
        <v>55.908311473800005</v>
      </c>
      <c r="N3" s="22">
        <v>0.97099999999999997</v>
      </c>
      <c r="O3" s="1">
        <f>SUM(I3*N3/100)</f>
        <v>107.92638258660001</v>
      </c>
      <c r="P3" s="128">
        <f>SUM(O3*0.8301)</f>
        <v>89.589690185136661</v>
      </c>
      <c r="Q3" s="22">
        <v>19.440000000000001</v>
      </c>
      <c r="R3" s="1">
        <f>SUM(K3*Q3)</f>
        <v>2884.6021127090403</v>
      </c>
    </row>
    <row r="4" spans="1:18" ht="43.2" x14ac:dyDescent="0.3">
      <c r="A4" s="2" t="s">
        <v>170</v>
      </c>
      <c r="B4" s="2" t="s">
        <v>298</v>
      </c>
      <c r="C4" s="2" t="s">
        <v>311</v>
      </c>
      <c r="D4" s="2" t="s">
        <v>299</v>
      </c>
      <c r="E4" s="1">
        <v>1000</v>
      </c>
      <c r="F4" s="22">
        <v>56</v>
      </c>
      <c r="G4" s="1">
        <v>81.099999999999994</v>
      </c>
      <c r="H4">
        <v>68.55</v>
      </c>
      <c r="I4" s="1">
        <f>SUM(E4*H4/100)</f>
        <v>685.5</v>
      </c>
      <c r="J4">
        <v>1.2250000000000001</v>
      </c>
      <c r="K4" s="134">
        <f>SUM(I4*J4/100)</f>
        <v>8.3973750000000003</v>
      </c>
      <c r="L4">
        <v>0.42</v>
      </c>
      <c r="M4" s="134">
        <f>SUM(I4*L4/100)</f>
        <v>2.8790999999999998</v>
      </c>
      <c r="N4">
        <v>0.755</v>
      </c>
      <c r="O4" s="134">
        <f>SUM(I4*N4/100)</f>
        <v>5.1755250000000004</v>
      </c>
      <c r="P4" s="128">
        <f>SUM(O4*0.8301)</f>
        <v>4.2962033025000004</v>
      </c>
      <c r="Q4">
        <v>23.65</v>
      </c>
      <c r="R4" s="1">
        <f>SUM(K4*Q4)</f>
        <v>198.59791874999999</v>
      </c>
    </row>
    <row r="7" spans="1:18" x14ac:dyDescent="0.3">
      <c r="I7" s="1">
        <f>SUM(I2:I4)</f>
        <v>24250.890381000001</v>
      </c>
      <c r="K7" s="1">
        <f>SUM(K2:K4)</f>
        <v>322.99533658634999</v>
      </c>
      <c r="L7" s="1"/>
      <c r="M7" s="1">
        <f>SUM(M2:M4)</f>
        <v>121.41301361643001</v>
      </c>
      <c r="O7" s="1"/>
      <c r="P7" s="1">
        <f>SUM(P2:P4)</f>
        <v>194.23963599415325</v>
      </c>
    </row>
    <row r="8" spans="1:18" x14ac:dyDescent="0.3">
      <c r="C8" t="s">
        <v>1067</v>
      </c>
      <c r="K8" s="1">
        <f>SUM(K3*100/K7)</f>
        <v>45.940255332860076</v>
      </c>
      <c r="M8" s="1">
        <f>SUM(M3*100/M7)</f>
        <v>46.048038680949361</v>
      </c>
      <c r="O8" s="1"/>
      <c r="P8" s="1">
        <f>SUM(P3*100/P7)</f>
        <v>46.123279487526105</v>
      </c>
    </row>
    <row r="10" spans="1:18" x14ac:dyDescent="0.3">
      <c r="I10" s="1">
        <f>SUM(I4*100/I7)</f>
        <v>2.8267003364836163</v>
      </c>
      <c r="J10" s="1"/>
      <c r="K10" s="1">
        <f>SUM(K4*100/K7)</f>
        <v>2.5998440376104424</v>
      </c>
      <c r="L10" s="1"/>
      <c r="M10" s="1">
        <f>SUM(M4*100/M7)</f>
        <v>2.3713273513625976</v>
      </c>
      <c r="N10" s="1"/>
      <c r="O10" s="1"/>
      <c r="P10" s="1">
        <f>SUM(P4*100/P7)</f>
        <v>2.2118056803964148</v>
      </c>
    </row>
    <row r="12" spans="1:18" x14ac:dyDescent="0.3">
      <c r="A12">
        <v>1</v>
      </c>
      <c r="B12" t="s">
        <v>305</v>
      </c>
    </row>
    <row r="13" spans="1:18" x14ac:dyDescent="0.3">
      <c r="A13">
        <v>2</v>
      </c>
      <c r="B13" t="s">
        <v>306</v>
      </c>
      <c r="K13" s="1"/>
    </row>
    <row r="14" spans="1:18" x14ac:dyDescent="0.3">
      <c r="A14">
        <v>3</v>
      </c>
      <c r="B14" t="s">
        <v>310</v>
      </c>
    </row>
    <row r="15" spans="1:18" x14ac:dyDescent="0.3">
      <c r="A15">
        <v>4</v>
      </c>
      <c r="B15" t="s">
        <v>407</v>
      </c>
    </row>
    <row r="16" spans="1:18" x14ac:dyDescent="0.3">
      <c r="A16">
        <v>5</v>
      </c>
      <c r="B16" t="s">
        <v>1181</v>
      </c>
    </row>
    <row r="20" spans="1:2" x14ac:dyDescent="0.3">
      <c r="A20" t="s">
        <v>104</v>
      </c>
    </row>
    <row r="22" spans="1:2" x14ac:dyDescent="0.3">
      <c r="A22" s="22" t="s">
        <v>616</v>
      </c>
      <c r="B22" s="22" t="s">
        <v>614</v>
      </c>
    </row>
    <row r="23" spans="1:2" x14ac:dyDescent="0.3">
      <c r="A23" s="22"/>
      <c r="B23" s="22" t="s">
        <v>615</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P16"/>
  <sheetViews>
    <sheetView workbookViewId="0">
      <selection activeCell="E2" sqref="E2"/>
    </sheetView>
  </sheetViews>
  <sheetFormatPr defaultColWidth="10.88671875" defaultRowHeight="14.4" x14ac:dyDescent="0.3"/>
  <cols>
    <col min="1" max="1" width="15" customWidth="1"/>
    <col min="3" max="3" width="11.44140625" bestFit="1" customWidth="1"/>
    <col min="5" max="5" width="12.44140625" bestFit="1" customWidth="1"/>
  </cols>
  <sheetData>
    <row r="1" spans="1:16" ht="57.6" x14ac:dyDescent="0.3">
      <c r="B1" s="21" t="s">
        <v>652</v>
      </c>
      <c r="C1" s="21" t="s">
        <v>636</v>
      </c>
      <c r="D1" s="24" t="s">
        <v>775</v>
      </c>
      <c r="E1" s="21" t="s">
        <v>637</v>
      </c>
      <c r="F1" s="24" t="s">
        <v>776</v>
      </c>
      <c r="G1" s="21" t="s">
        <v>638</v>
      </c>
      <c r="H1" s="24" t="s">
        <v>777</v>
      </c>
      <c r="I1" s="21" t="s">
        <v>639</v>
      </c>
      <c r="K1" s="145" t="s">
        <v>1192</v>
      </c>
      <c r="L1" s="146"/>
      <c r="M1" s="145" t="s">
        <v>1196</v>
      </c>
      <c r="N1" s="145" t="s">
        <v>1193</v>
      </c>
      <c r="O1" s="145" t="s">
        <v>1197</v>
      </c>
      <c r="P1" s="145" t="s">
        <v>1194</v>
      </c>
    </row>
    <row r="2" spans="1:16" x14ac:dyDescent="0.3">
      <c r="A2" t="s">
        <v>634</v>
      </c>
      <c r="B2" s="64">
        <v>435690</v>
      </c>
      <c r="C2" s="68">
        <f>SUM(B2*1000)</f>
        <v>435690000</v>
      </c>
      <c r="D2">
        <v>0.52</v>
      </c>
      <c r="E2" s="68">
        <f>SUM((D2*10)*C2/1000)</f>
        <v>2265588</v>
      </c>
      <c r="F2">
        <v>92</v>
      </c>
      <c r="G2" s="68">
        <f>SUM(F2*10*C2/1000000)</f>
        <v>400834.8</v>
      </c>
      <c r="H2">
        <v>157</v>
      </c>
      <c r="I2" s="68">
        <f>SUM(((H2*10)*C2)/1000000)</f>
        <v>684033.3</v>
      </c>
      <c r="K2" s="146"/>
      <c r="L2" s="146"/>
      <c r="M2" s="146">
        <v>56794</v>
      </c>
      <c r="N2" s="146">
        <f>B2/M2 * 1000</f>
        <v>7671.4089516498225</v>
      </c>
      <c r="O2" s="146">
        <v>1.02</v>
      </c>
      <c r="P2" s="146">
        <f>N2/O2</f>
        <v>7520.9891682841399</v>
      </c>
    </row>
    <row r="3" spans="1:16" x14ac:dyDescent="0.3">
      <c r="A3" t="s">
        <v>630</v>
      </c>
      <c r="B3" s="65">
        <v>334999.07900000003</v>
      </c>
      <c r="C3" s="68">
        <f>SUM(B3*1000)</f>
        <v>334999079</v>
      </c>
      <c r="D3" s="22">
        <v>0.52</v>
      </c>
      <c r="E3" s="132">
        <f>SUM((D3*10)*C3/1000)</f>
        <v>1741995.2108</v>
      </c>
      <c r="F3" s="22">
        <v>92</v>
      </c>
      <c r="G3" s="132">
        <f>SUM(F3*10*C3/1000000)</f>
        <v>308199.15268</v>
      </c>
      <c r="H3" s="22">
        <v>157</v>
      </c>
      <c r="I3" s="68">
        <f>SUM(H3*10*C3/1000000)</f>
        <v>525948.55403</v>
      </c>
      <c r="K3" s="146">
        <f>B3/$B$2</f>
        <v>0.76889320158828534</v>
      </c>
      <c r="L3" s="146"/>
      <c r="M3" s="146"/>
      <c r="N3" s="146"/>
      <c r="O3" s="147"/>
      <c r="P3" s="146"/>
    </row>
    <row r="4" spans="1:16" x14ac:dyDescent="0.3">
      <c r="A4" t="s">
        <v>631</v>
      </c>
      <c r="B4" s="66">
        <v>5228.28</v>
      </c>
      <c r="C4" s="68">
        <f>SUM(B4*1000)</f>
        <v>5228280</v>
      </c>
      <c r="D4" s="22">
        <v>0.52</v>
      </c>
      <c r="E4" s="68">
        <f>SUM((D4*10)*C4/1000)</f>
        <v>27187.056</v>
      </c>
      <c r="F4" s="22">
        <v>92</v>
      </c>
      <c r="G4" s="68">
        <f>SUM(F4*10*C4/1000000)</f>
        <v>4810.0176000000001</v>
      </c>
      <c r="H4" s="22">
        <v>157</v>
      </c>
      <c r="I4" s="68">
        <f>SUM(H4*10*C4/1000000)</f>
        <v>8208.3996000000006</v>
      </c>
      <c r="K4" s="146">
        <f t="shared" ref="K4:K6" si="0">B4/$B$2</f>
        <v>1.2E-2</v>
      </c>
      <c r="L4" s="146"/>
      <c r="M4" s="146"/>
      <c r="N4" s="146"/>
      <c r="O4" s="146"/>
      <c r="P4" s="146"/>
    </row>
    <row r="5" spans="1:16" x14ac:dyDescent="0.3">
      <c r="A5" t="s">
        <v>632</v>
      </c>
      <c r="B5" s="67">
        <v>1719.3632981140506</v>
      </c>
      <c r="C5" s="68">
        <f>SUM(B5*1000)</f>
        <v>1719363.2981140506</v>
      </c>
      <c r="D5" s="22">
        <v>0.52</v>
      </c>
      <c r="E5" s="68">
        <f>SUM((D5*10)*C5/1000)</f>
        <v>8940.6891501930641</v>
      </c>
      <c r="F5" s="22">
        <v>92</v>
      </c>
      <c r="G5" s="68">
        <f>SUM(F5*10*C5/1000000)</f>
        <v>1581.8142342649267</v>
      </c>
      <c r="H5" s="22">
        <v>157</v>
      </c>
      <c r="I5" s="68">
        <f>SUM(H5*10*C5/1000000)</f>
        <v>2699.4003780390594</v>
      </c>
      <c r="K5" s="146">
        <f t="shared" si="0"/>
        <v>3.9462996582754952E-3</v>
      </c>
      <c r="L5" s="146"/>
      <c r="M5" s="146"/>
      <c r="N5" s="146"/>
      <c r="O5" s="146"/>
      <c r="P5" s="146"/>
    </row>
    <row r="6" spans="1:16" ht="57.6" x14ac:dyDescent="0.3">
      <c r="A6" s="2" t="s">
        <v>633</v>
      </c>
      <c r="B6" s="66">
        <v>93743.530127494887</v>
      </c>
      <c r="C6" s="68">
        <f>SUM(B6*1000)</f>
        <v>93743530.127494887</v>
      </c>
      <c r="D6" s="22">
        <v>0.52</v>
      </c>
      <c r="E6" s="68">
        <f>SUM((D6*10)*C6/1000)</f>
        <v>487466.35666297341</v>
      </c>
      <c r="F6" s="22">
        <v>92</v>
      </c>
      <c r="G6" s="68">
        <f>SUM(F6*10*C6/1000000)</f>
        <v>86244.047717295281</v>
      </c>
      <c r="H6" s="22">
        <v>157</v>
      </c>
      <c r="I6" s="68">
        <f>SUM(H6*10*C6/1000000)</f>
        <v>147177.34230016696</v>
      </c>
      <c r="K6" s="146">
        <f t="shared" si="0"/>
        <v>0.21516107812319513</v>
      </c>
      <c r="L6" s="146"/>
      <c r="M6" s="146"/>
      <c r="N6" s="146"/>
      <c r="O6" s="146"/>
      <c r="P6" s="146"/>
    </row>
    <row r="7" spans="1:16" x14ac:dyDescent="0.3">
      <c r="A7" t="s">
        <v>784</v>
      </c>
      <c r="B7" s="68">
        <f>SUM(B3:B6)</f>
        <v>435690.25242560898</v>
      </c>
    </row>
    <row r="8" spans="1:16" ht="57.6" x14ac:dyDescent="0.3">
      <c r="A8" s="2" t="s">
        <v>812</v>
      </c>
      <c r="E8" s="132">
        <f>SUM(E5:E6)</f>
        <v>496407.04581316648</v>
      </c>
      <c r="F8" s="68"/>
      <c r="G8" s="132">
        <f>SUM(G5:G6)</f>
        <v>87825.861951560204</v>
      </c>
    </row>
    <row r="9" spans="1:16" x14ac:dyDescent="0.3">
      <c r="A9" s="68" t="s">
        <v>813</v>
      </c>
      <c r="E9" s="118">
        <f>SUM(E6,E5,E3)</f>
        <v>2238402.2566131665</v>
      </c>
      <c r="F9" s="68"/>
      <c r="G9" s="118">
        <f>SUM(G6,G5,G3)</f>
        <v>396025.01463156019</v>
      </c>
      <c r="H9" s="68"/>
      <c r="I9" s="118">
        <f>SUM(I6,I5,I3)</f>
        <v>675825.29670820595</v>
      </c>
    </row>
    <row r="12" spans="1:16" x14ac:dyDescent="0.3">
      <c r="A12">
        <v>1</v>
      </c>
      <c r="B12" t="s">
        <v>635</v>
      </c>
    </row>
    <row r="13" spans="1:16" x14ac:dyDescent="0.3">
      <c r="A13">
        <v>2</v>
      </c>
      <c r="B13" t="s">
        <v>653</v>
      </c>
    </row>
    <row r="14" spans="1:16" x14ac:dyDescent="0.3">
      <c r="A14">
        <v>3</v>
      </c>
      <c r="B14" t="s">
        <v>778</v>
      </c>
    </row>
    <row r="15" spans="1:16" x14ac:dyDescent="0.3">
      <c r="A15">
        <v>4</v>
      </c>
      <c r="B15" t="s">
        <v>1195</v>
      </c>
    </row>
    <row r="16" spans="1:16" x14ac:dyDescent="0.3">
      <c r="A16">
        <v>5</v>
      </c>
      <c r="B16" t="s">
        <v>1198</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39"/>
  <sheetViews>
    <sheetView workbookViewId="0">
      <selection activeCell="J39" sqref="J39"/>
    </sheetView>
  </sheetViews>
  <sheetFormatPr defaultColWidth="10.88671875" defaultRowHeight="14.4" x14ac:dyDescent="0.3"/>
  <cols>
    <col min="1" max="1" width="11.5546875" style="22"/>
    <col min="3" max="3" width="16.44140625" customWidth="1"/>
    <col min="5" max="5" width="13.33203125" style="22" bestFit="1" customWidth="1"/>
    <col min="10" max="10" width="11" bestFit="1" customWidth="1"/>
    <col min="11" max="11" width="11.5546875" bestFit="1" customWidth="1"/>
  </cols>
  <sheetData>
    <row r="1" spans="2:14" s="22" customFormat="1" x14ac:dyDescent="0.3">
      <c r="F1" s="23" t="s">
        <v>939</v>
      </c>
      <c r="G1" s="23"/>
      <c r="H1" s="23"/>
      <c r="I1" s="23"/>
      <c r="J1" s="23" t="s">
        <v>914</v>
      </c>
    </row>
    <row r="2" spans="2:14" x14ac:dyDescent="0.3">
      <c r="B2" s="23" t="s">
        <v>940</v>
      </c>
      <c r="C2" s="23" t="s">
        <v>932</v>
      </c>
      <c r="D2" s="23" t="s">
        <v>941</v>
      </c>
      <c r="E2" s="23" t="s">
        <v>937</v>
      </c>
      <c r="F2" s="23" t="s">
        <v>933</v>
      </c>
      <c r="G2" s="23" t="s">
        <v>912</v>
      </c>
      <c r="H2" s="23" t="s">
        <v>942</v>
      </c>
      <c r="I2" s="23" t="s">
        <v>943</v>
      </c>
      <c r="J2" s="23" t="s">
        <v>519</v>
      </c>
      <c r="K2" s="23" t="s">
        <v>518</v>
      </c>
      <c r="L2" s="23" t="s">
        <v>520</v>
      </c>
      <c r="M2" s="23" t="s">
        <v>742</v>
      </c>
    </row>
    <row r="3" spans="2:14" ht="57.6" x14ac:dyDescent="0.3">
      <c r="B3" s="4" t="s">
        <v>561</v>
      </c>
      <c r="C3" s="3" t="s">
        <v>563</v>
      </c>
      <c r="D3" s="1">
        <f>SUM(D5-D4)</f>
        <v>9499000</v>
      </c>
      <c r="E3" s="1">
        <f>SUM(D3*1000)</f>
        <v>9499000000</v>
      </c>
      <c r="F3">
        <v>69.5</v>
      </c>
      <c r="G3">
        <v>9.6</v>
      </c>
      <c r="H3">
        <v>32</v>
      </c>
      <c r="I3" s="50">
        <f>SUM(B24)</f>
        <v>223.19999999999996</v>
      </c>
      <c r="J3" s="1">
        <f>SUM((E3*F3)/1000000)</f>
        <v>660180.5</v>
      </c>
      <c r="K3" s="1">
        <f>SUM(E3*G3/1000000)</f>
        <v>91190.399999999994</v>
      </c>
      <c r="L3" s="1">
        <f>SUM(E3*H3/1000000)</f>
        <v>303968</v>
      </c>
      <c r="M3" s="1">
        <f>SUM(E3*I3/1000000)</f>
        <v>2120176.7999999993</v>
      </c>
    </row>
    <row r="4" spans="2:14" ht="57.6" x14ac:dyDescent="0.3">
      <c r="C4" s="3" t="s">
        <v>562</v>
      </c>
      <c r="D4" s="1">
        <v>17858000</v>
      </c>
      <c r="E4" s="1">
        <f>SUM(D4*1000)</f>
        <v>17858000000</v>
      </c>
      <c r="F4" s="22">
        <v>69.5</v>
      </c>
      <c r="G4" s="22">
        <v>9.6</v>
      </c>
      <c r="H4">
        <v>32</v>
      </c>
      <c r="I4" s="50">
        <f>SUM(B24)</f>
        <v>223.19999999999996</v>
      </c>
      <c r="J4" s="1">
        <f>SUM((E4*F4)/1000000)</f>
        <v>1241131</v>
      </c>
      <c r="K4" s="1">
        <f>SUM(E4*G4/1000000)</f>
        <v>171436.79999999999</v>
      </c>
      <c r="L4" s="1">
        <f>SUM(E4*H4/1000000)</f>
        <v>571456</v>
      </c>
      <c r="M4" s="1">
        <f>SUM(E4*I4/1000000)</f>
        <v>3985905.5999999996</v>
      </c>
    </row>
    <row r="5" spans="2:14" x14ac:dyDescent="0.3">
      <c r="C5" t="s">
        <v>1082</v>
      </c>
      <c r="D5" s="1">
        <v>27357000</v>
      </c>
      <c r="E5" s="1"/>
      <c r="F5" s="22">
        <v>69.5</v>
      </c>
      <c r="G5" s="22">
        <v>9.6</v>
      </c>
      <c r="I5" s="50"/>
      <c r="J5" s="128">
        <f>SUM(J3:J4)</f>
        <v>1901311.5</v>
      </c>
      <c r="K5" s="128">
        <f>SUM(K3:K4)</f>
        <v>262627.19999999995</v>
      </c>
      <c r="L5" s="128">
        <f>SUM(L3:L4)</f>
        <v>875424</v>
      </c>
      <c r="M5" s="123">
        <f>SUM(M3:M4)</f>
        <v>6106082.3999999985</v>
      </c>
    </row>
    <row r="6" spans="2:14" x14ac:dyDescent="0.3">
      <c r="E6" s="1"/>
      <c r="F6" s="22">
        <v>69.5</v>
      </c>
      <c r="G6" s="22">
        <v>9.6</v>
      </c>
      <c r="I6" s="50"/>
      <c r="J6" s="1">
        <f>SUM(J5/1000)</f>
        <v>1901.3115</v>
      </c>
      <c r="K6" s="1">
        <f>SUM(K5/1000)</f>
        <v>262.62719999999996</v>
      </c>
      <c r="L6" s="1">
        <f>SUM(L5/1000)</f>
        <v>875.42399999999998</v>
      </c>
      <c r="M6" s="1">
        <f>SUM(M5/1000)</f>
        <v>6106.0823999999984</v>
      </c>
      <c r="N6" s="23" t="s">
        <v>1083</v>
      </c>
    </row>
    <row r="7" spans="2:14" x14ac:dyDescent="0.3">
      <c r="D7" s="79">
        <v>6986000</v>
      </c>
      <c r="E7" s="1">
        <f>SUM(D7*1000)</f>
        <v>6986000000</v>
      </c>
      <c r="F7" s="22">
        <v>69.5</v>
      </c>
      <c r="G7" s="22">
        <v>9.6</v>
      </c>
      <c r="H7" s="22">
        <v>32</v>
      </c>
      <c r="I7" s="50">
        <f>SUM(B24)</f>
        <v>223.19999999999996</v>
      </c>
      <c r="J7" s="1">
        <f>SUM(E7*F7/1000000)</f>
        <v>485527</v>
      </c>
      <c r="K7" s="1">
        <f>SUM(E7*G7/1000000)</f>
        <v>67065.600000000006</v>
      </c>
      <c r="L7" s="1">
        <f>SUM(E7*H7/1000000)</f>
        <v>223552</v>
      </c>
      <c r="M7" s="1">
        <f>SUM(E7*I7/1000000)</f>
        <v>1559275.1999999997</v>
      </c>
    </row>
    <row r="8" spans="2:14" x14ac:dyDescent="0.3">
      <c r="D8" s="79">
        <v>11422000</v>
      </c>
      <c r="E8" s="1">
        <f>SUM(D8*1000)</f>
        <v>11422000000</v>
      </c>
      <c r="F8" s="22">
        <v>69.5</v>
      </c>
      <c r="G8" s="22">
        <v>9.6</v>
      </c>
      <c r="H8" s="22">
        <v>32</v>
      </c>
      <c r="I8" s="50">
        <f>SUM(B24)</f>
        <v>223.19999999999996</v>
      </c>
      <c r="J8" s="1">
        <f>SUM(E8*F8/1000000)</f>
        <v>793829</v>
      </c>
      <c r="K8" s="1">
        <f>SUM(E8*G8/1000000)</f>
        <v>109651.2</v>
      </c>
      <c r="L8" s="1">
        <f>SUM(E8*H8/1000000)</f>
        <v>365504</v>
      </c>
      <c r="M8" s="1">
        <f>SUM(E8*I8/1000000)</f>
        <v>2549390.3999999994</v>
      </c>
    </row>
    <row r="9" spans="2:14" x14ac:dyDescent="0.3">
      <c r="J9" s="1">
        <f>SUM(J7:J8)</f>
        <v>1279356</v>
      </c>
      <c r="K9" s="1">
        <f>SUM(K7:K8)</f>
        <v>176716.79999999999</v>
      </c>
      <c r="L9" s="1">
        <f>SUM(L7:L8)</f>
        <v>589056</v>
      </c>
      <c r="M9" s="1">
        <f>SUM(M7:M8)</f>
        <v>4108665.5999999992</v>
      </c>
    </row>
    <row r="12" spans="2:14" x14ac:dyDescent="0.3">
      <c r="E12" s="1">
        <f>SUM(E3:E4)</f>
        <v>27357000000</v>
      </c>
    </row>
    <row r="13" spans="2:14" x14ac:dyDescent="0.3">
      <c r="K13" s="1">
        <f>SUM(K9/130000)</f>
        <v>1.3593599999999999</v>
      </c>
    </row>
    <row r="14" spans="2:14" x14ac:dyDescent="0.3">
      <c r="E14" s="22" t="s">
        <v>1095</v>
      </c>
      <c r="J14" s="50">
        <f>SUM('sewage output'!L9)</f>
        <v>453.036</v>
      </c>
      <c r="K14" s="50">
        <f>SUM('sewage output'!O9)</f>
        <v>241.40810112000003</v>
      </c>
      <c r="L14" s="50">
        <f>SUM('sewage output'!R9)</f>
        <v>17.153850479999999</v>
      </c>
      <c r="M14" s="50">
        <f>SUM('sewage output'!T9)</f>
        <v>2544.63168</v>
      </c>
    </row>
    <row r="15" spans="2:14" x14ac:dyDescent="0.3">
      <c r="E15" s="22" t="s">
        <v>1096</v>
      </c>
      <c r="J15" s="50">
        <f>SUM(J14*100/J6)</f>
        <v>23.82755271821582</v>
      </c>
      <c r="K15" s="50">
        <f>SUM(K14*100/K6)</f>
        <v>91.920448879628637</v>
      </c>
      <c r="L15" s="50">
        <f>SUM(L14*100/L6)</f>
        <v>1.9594905417260664</v>
      </c>
      <c r="M15" s="50">
        <f>SUM(M14*100/M6)</f>
        <v>41.673719961591097</v>
      </c>
    </row>
    <row r="16" spans="2:14" x14ac:dyDescent="0.3">
      <c r="E16" s="22" t="s">
        <v>1097</v>
      </c>
      <c r="J16" s="123">
        <f>SUM(J5/1000-J14)</f>
        <v>1448.2755</v>
      </c>
      <c r="K16" s="123">
        <f>SUM(K5/1000-K14)</f>
        <v>21.219098879999933</v>
      </c>
      <c r="L16" s="123">
        <f>SUM(L5/1000-L14)</f>
        <v>858.27014952000002</v>
      </c>
      <c r="M16" s="128">
        <f>SUM(M5/1000-M14)</f>
        <v>3561.4507199999985</v>
      </c>
    </row>
    <row r="17" spans="1:13" x14ac:dyDescent="0.3">
      <c r="E17" s="22" t="s">
        <v>1098</v>
      </c>
      <c r="J17" s="50">
        <f>SUM(8205.6672/1000)</f>
        <v>8.2056672000000006</v>
      </c>
      <c r="K17" s="50">
        <f>SUM(99527.616/1000)</f>
        <v>99.527615999999995</v>
      </c>
    </row>
    <row r="19" spans="1:13" x14ac:dyDescent="0.3">
      <c r="E19" s="22" t="s">
        <v>1183</v>
      </c>
      <c r="J19" s="50">
        <f>SUM(J9/1000-J14)</f>
        <v>826.31999999999994</v>
      </c>
      <c r="K19" s="50">
        <f t="shared" ref="K19:M19" si="0">SUM(K9/1000-K14)</f>
        <v>-64.691301120000048</v>
      </c>
      <c r="L19" s="50">
        <f t="shared" si="0"/>
        <v>571.90214952000008</v>
      </c>
      <c r="M19" s="50">
        <f t="shared" si="0"/>
        <v>1564.0339199999994</v>
      </c>
    </row>
    <row r="20" spans="1:13" x14ac:dyDescent="0.3">
      <c r="A20" s="22">
        <v>1</v>
      </c>
      <c r="C20" s="22" t="s">
        <v>566</v>
      </c>
    </row>
    <row r="21" spans="1:13" x14ac:dyDescent="0.3">
      <c r="A21">
        <v>2</v>
      </c>
      <c r="C21" t="s">
        <v>1094</v>
      </c>
    </row>
    <row r="22" spans="1:13" x14ac:dyDescent="0.3">
      <c r="A22">
        <v>3</v>
      </c>
      <c r="C22" s="22" t="s">
        <v>1084</v>
      </c>
    </row>
    <row r="23" spans="1:13" x14ac:dyDescent="0.3">
      <c r="A23">
        <v>4</v>
      </c>
      <c r="C23" t="s">
        <v>934</v>
      </c>
    </row>
    <row r="24" spans="1:13" x14ac:dyDescent="0.3">
      <c r="A24">
        <v>5</v>
      </c>
      <c r="B24" s="106">
        <f>SUM((718.8-49.2)/3)</f>
        <v>223.19999999999996</v>
      </c>
      <c r="C24" t="s">
        <v>936</v>
      </c>
    </row>
    <row r="39" spans="2:13" ht="43.2" x14ac:dyDescent="0.3">
      <c r="B39" s="1">
        <v>310329</v>
      </c>
      <c r="C39" s="25" t="s">
        <v>344</v>
      </c>
      <c r="I39" s="2" t="s">
        <v>1184</v>
      </c>
      <c r="J39" s="47">
        <f>SUM(J5/$B39)</f>
        <v>6.126760631458871</v>
      </c>
      <c r="K39" s="47">
        <f t="shared" ref="K39:M39" si="1">SUM(K5/$B39)</f>
        <v>0.84628636060439066</v>
      </c>
      <c r="L39" s="47">
        <f t="shared" si="1"/>
        <v>2.8209545353479695</v>
      </c>
      <c r="M39" s="47">
        <f t="shared" si="1"/>
        <v>19.676157884052081</v>
      </c>
    </row>
  </sheetData>
  <pageMargins left="0.7" right="0.7" top="0.78740157499999996" bottom="0.78740157499999996"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25"/>
  <sheetViews>
    <sheetView workbookViewId="0">
      <selection activeCell="T26" sqref="T26"/>
    </sheetView>
  </sheetViews>
  <sheetFormatPr defaultColWidth="10.88671875" defaultRowHeight="14.4" x14ac:dyDescent="0.3"/>
  <cols>
    <col min="4" max="4" width="12.44140625" customWidth="1"/>
    <col min="5" max="5" width="11.5546875" style="78"/>
    <col min="6" max="6" width="10.88671875" style="78"/>
    <col min="7" max="7" width="11.5546875" style="22"/>
    <col min="8" max="8" width="12.6640625" style="22" customWidth="1"/>
    <col min="14" max="14" width="14.33203125" bestFit="1" customWidth="1"/>
    <col min="15" max="15" width="14.33203125" style="22" customWidth="1"/>
    <col min="17" max="17" width="12.33203125" bestFit="1" customWidth="1"/>
    <col min="18" max="18" width="12.33203125" style="22" customWidth="1"/>
  </cols>
  <sheetData>
    <row r="1" spans="1:22" ht="43.2" x14ac:dyDescent="0.3">
      <c r="A1" s="38" t="s">
        <v>92</v>
      </c>
      <c r="B1" s="38" t="s">
        <v>75</v>
      </c>
      <c r="C1" s="38" t="s">
        <v>91</v>
      </c>
      <c r="D1" s="38" t="s">
        <v>90</v>
      </c>
      <c r="E1" s="98" t="s">
        <v>915</v>
      </c>
      <c r="F1" s="59" t="s">
        <v>1179</v>
      </c>
      <c r="G1" s="38" t="s">
        <v>464</v>
      </c>
      <c r="H1" s="38" t="s">
        <v>1068</v>
      </c>
      <c r="I1" s="38" t="s">
        <v>28</v>
      </c>
      <c r="J1" s="38" t="s">
        <v>174</v>
      </c>
      <c r="K1" s="38" t="s">
        <v>1078</v>
      </c>
      <c r="L1" s="41" t="s">
        <v>514</v>
      </c>
      <c r="M1" s="38" t="s">
        <v>1079</v>
      </c>
      <c r="N1" s="41" t="s">
        <v>1080</v>
      </c>
      <c r="O1" s="41" t="s">
        <v>515</v>
      </c>
      <c r="P1" s="38" t="s">
        <v>1081</v>
      </c>
      <c r="Q1" s="41" t="s">
        <v>521</v>
      </c>
      <c r="R1" s="41" t="s">
        <v>516</v>
      </c>
      <c r="S1" s="38" t="s">
        <v>950</v>
      </c>
      <c r="T1" s="41" t="s">
        <v>517</v>
      </c>
    </row>
    <row r="2" spans="1:22" ht="57.6" x14ac:dyDescent="0.3">
      <c r="A2" s="3" t="s">
        <v>107</v>
      </c>
      <c r="B2" s="3" t="s">
        <v>108</v>
      </c>
      <c r="C2" s="3"/>
      <c r="D2" s="3"/>
      <c r="E2" s="79"/>
      <c r="F2" s="141">
        <f>SUM(100*G2/B$24)</f>
        <v>34556.521739130432</v>
      </c>
      <c r="G2" s="1">
        <f>SUM(G3:G7)</f>
        <v>7948</v>
      </c>
      <c r="H2" s="1"/>
      <c r="I2">
        <v>100</v>
      </c>
      <c r="J2" s="1">
        <v>7948</v>
      </c>
      <c r="K2">
        <v>5.7</v>
      </c>
      <c r="L2" s="11">
        <f t="shared" ref="L2:L7" si="0">SUM(J2*K2/100)</f>
        <v>453.036</v>
      </c>
      <c r="M2" s="39">
        <v>6.96</v>
      </c>
      <c r="N2" s="11">
        <f t="shared" ref="N2:N7" si="1">SUM(J2*M2/100)</f>
        <v>553.18079999999998</v>
      </c>
      <c r="O2" s="11">
        <f>SUM(N2*0.4364)</f>
        <v>241.40810112</v>
      </c>
      <c r="P2" s="39">
        <v>0.26</v>
      </c>
      <c r="Q2" s="11">
        <f t="shared" ref="Q2:Q7" si="2">SUM(J2*P2/100)</f>
        <v>20.6648</v>
      </c>
      <c r="R2" s="11">
        <f>SUM(Q2*0.8301)</f>
        <v>17.153850479999999</v>
      </c>
      <c r="S2">
        <v>55.2</v>
      </c>
      <c r="T2" s="11">
        <f t="shared" ref="T2:T7" si="3">SUM(G2*(S2/100)*(58/100))</f>
        <v>2544.63168</v>
      </c>
    </row>
    <row r="3" spans="1:22" ht="28.8" x14ac:dyDescent="0.3">
      <c r="A3" s="2"/>
      <c r="B3" s="3"/>
      <c r="C3" s="25" t="s">
        <v>173</v>
      </c>
      <c r="D3" s="3" t="s">
        <v>1070</v>
      </c>
      <c r="F3" s="141">
        <f t="shared" ref="F3:F7" si="4">SUM(100*G3/B$24)</f>
        <v>2521.7391304347825</v>
      </c>
      <c r="G3">
        <v>580</v>
      </c>
      <c r="H3" s="50">
        <f>SUM(G3*100/G9)</f>
        <v>7.2974333165576244</v>
      </c>
      <c r="I3">
        <v>100</v>
      </c>
      <c r="J3" s="22">
        <v>580</v>
      </c>
      <c r="K3" s="22">
        <v>5.7</v>
      </c>
      <c r="L3" s="135">
        <f t="shared" si="0"/>
        <v>33.06</v>
      </c>
      <c r="M3" s="39">
        <v>6.96</v>
      </c>
      <c r="N3" s="11">
        <f t="shared" si="1"/>
        <v>40.368000000000002</v>
      </c>
      <c r="O3" s="11">
        <f t="shared" ref="O3:O7" si="5">SUM(N3*0.4364)</f>
        <v>17.616595200000003</v>
      </c>
      <c r="P3" s="39">
        <v>0.26</v>
      </c>
      <c r="Q3" s="11">
        <f t="shared" si="2"/>
        <v>1.508</v>
      </c>
      <c r="R3" s="11">
        <f t="shared" ref="R3:R7" si="6">SUM(Q3*0.8301)</f>
        <v>1.2517908</v>
      </c>
      <c r="S3" s="22">
        <v>55.2</v>
      </c>
      <c r="T3" s="11">
        <f t="shared" si="3"/>
        <v>185.69280000000001</v>
      </c>
    </row>
    <row r="4" spans="1:22" x14ac:dyDescent="0.3">
      <c r="A4" s="4"/>
      <c r="D4" s="4" t="s">
        <v>328</v>
      </c>
      <c r="F4" s="141">
        <f t="shared" si="4"/>
        <v>639.13043478260875</v>
      </c>
      <c r="G4">
        <v>147</v>
      </c>
      <c r="H4" s="50">
        <f>SUM(G4*100/G9)</f>
        <v>1.8495218922999497</v>
      </c>
      <c r="I4">
        <v>100</v>
      </c>
      <c r="J4" s="22">
        <v>147</v>
      </c>
      <c r="K4" s="22">
        <v>5.7</v>
      </c>
      <c r="L4" s="11">
        <f t="shared" si="0"/>
        <v>8.3789999999999996</v>
      </c>
      <c r="M4" s="39">
        <v>6.96</v>
      </c>
      <c r="N4" s="11">
        <f t="shared" si="1"/>
        <v>10.231199999999999</v>
      </c>
      <c r="O4" s="11">
        <f t="shared" si="5"/>
        <v>4.4648956799999997</v>
      </c>
      <c r="P4" s="39">
        <v>0.26</v>
      </c>
      <c r="Q4" s="11">
        <f t="shared" si="2"/>
        <v>0.38219999999999998</v>
      </c>
      <c r="R4" s="11">
        <f t="shared" si="6"/>
        <v>0.31726421999999999</v>
      </c>
      <c r="S4" s="22">
        <v>55.2</v>
      </c>
      <c r="T4" s="11">
        <f t="shared" si="3"/>
        <v>47.063519999999997</v>
      </c>
    </row>
    <row r="5" spans="1:22" x14ac:dyDescent="0.3">
      <c r="A5" s="4"/>
      <c r="D5" s="4" t="s">
        <v>1069</v>
      </c>
      <c r="F5" s="141">
        <f t="shared" si="4"/>
        <v>2452.1739130434785</v>
      </c>
      <c r="G5">
        <v>564</v>
      </c>
      <c r="H5" s="50">
        <f>SUM(G5*100/G9)</f>
        <v>7.0961248112732767</v>
      </c>
      <c r="I5">
        <v>100</v>
      </c>
      <c r="J5" s="22">
        <v>564</v>
      </c>
      <c r="K5" s="22">
        <v>5.7</v>
      </c>
      <c r="L5" s="11">
        <f t="shared" si="0"/>
        <v>32.148000000000003</v>
      </c>
      <c r="M5" s="39">
        <v>6.96</v>
      </c>
      <c r="N5" s="11">
        <f t="shared" si="1"/>
        <v>39.254400000000004</v>
      </c>
      <c r="O5" s="11">
        <f t="shared" si="5"/>
        <v>17.130620160000003</v>
      </c>
      <c r="P5" s="39">
        <v>0.26</v>
      </c>
      <c r="Q5" s="11">
        <f t="shared" si="2"/>
        <v>1.4664000000000001</v>
      </c>
      <c r="R5" s="11">
        <f t="shared" si="6"/>
        <v>1.2172586400000001</v>
      </c>
      <c r="S5" s="22">
        <v>55.2</v>
      </c>
      <c r="T5" s="11">
        <f t="shared" si="3"/>
        <v>180.57024000000001</v>
      </c>
    </row>
    <row r="6" spans="1:22" ht="28.8" x14ac:dyDescent="0.3">
      <c r="C6" s="2" t="s">
        <v>157</v>
      </c>
      <c r="D6" s="2" t="s">
        <v>176</v>
      </c>
      <c r="F6" s="141">
        <f t="shared" si="4"/>
        <v>421.73913043478262</v>
      </c>
      <c r="G6">
        <v>97</v>
      </c>
      <c r="H6" s="50">
        <f>SUM(G6*100/G9)</f>
        <v>1.2204328132863613</v>
      </c>
      <c r="I6">
        <v>100</v>
      </c>
      <c r="J6" s="22">
        <v>97</v>
      </c>
      <c r="K6" s="22">
        <v>5.7</v>
      </c>
      <c r="L6" s="11">
        <f t="shared" si="0"/>
        <v>5.5289999999999999</v>
      </c>
      <c r="M6" s="39">
        <v>6.96</v>
      </c>
      <c r="N6" s="11">
        <f t="shared" si="1"/>
        <v>6.7511999999999999</v>
      </c>
      <c r="O6" s="11">
        <f t="shared" si="5"/>
        <v>2.9462236800000001</v>
      </c>
      <c r="P6" s="39">
        <v>0.26</v>
      </c>
      <c r="Q6" s="11">
        <f t="shared" si="2"/>
        <v>0.25220000000000004</v>
      </c>
      <c r="R6" s="11">
        <f t="shared" si="6"/>
        <v>0.20935122</v>
      </c>
      <c r="S6" s="22">
        <v>55.2</v>
      </c>
      <c r="T6" s="11">
        <f t="shared" si="3"/>
        <v>31.055520000000001</v>
      </c>
    </row>
    <row r="7" spans="1:22" ht="28.8" x14ac:dyDescent="0.3">
      <c r="D7" s="2" t="s">
        <v>175</v>
      </c>
      <c r="E7" s="79">
        <v>7369.56</v>
      </c>
      <c r="F7" s="141">
        <f t="shared" si="4"/>
        <v>28521.739130434784</v>
      </c>
      <c r="G7" s="1">
        <v>6560</v>
      </c>
      <c r="H7" s="50">
        <f>SUM(G7*100/G9)</f>
        <v>82.536487166582788</v>
      </c>
      <c r="I7">
        <v>100</v>
      </c>
      <c r="J7" s="1">
        <v>6560</v>
      </c>
      <c r="K7" s="22">
        <v>5.7</v>
      </c>
      <c r="L7" s="11">
        <f t="shared" si="0"/>
        <v>373.92</v>
      </c>
      <c r="M7" s="39">
        <v>6.96</v>
      </c>
      <c r="N7" s="11">
        <f t="shared" si="1"/>
        <v>456.57599999999996</v>
      </c>
      <c r="O7" s="11">
        <f t="shared" si="5"/>
        <v>199.2497664</v>
      </c>
      <c r="P7" s="39">
        <v>0.26</v>
      </c>
      <c r="Q7" s="11">
        <f t="shared" si="2"/>
        <v>17.056000000000001</v>
      </c>
      <c r="R7" s="11">
        <f t="shared" si="6"/>
        <v>14.158185599999999</v>
      </c>
      <c r="S7" s="22">
        <v>55.2</v>
      </c>
      <c r="T7" s="11">
        <f t="shared" si="3"/>
        <v>2100.2496000000001</v>
      </c>
    </row>
    <row r="8" spans="1:22" x14ac:dyDescent="0.3">
      <c r="O8" s="11"/>
      <c r="R8" s="11"/>
    </row>
    <row r="9" spans="1:22" x14ac:dyDescent="0.3">
      <c r="G9" s="22">
        <f>SUM(G3:G7)</f>
        <v>7948</v>
      </c>
      <c r="I9" s="22"/>
      <c r="J9" s="22">
        <f>SUM(J4:J7)</f>
        <v>7368</v>
      </c>
      <c r="K9" s="22"/>
      <c r="L9" s="11">
        <f>SUM(L3:L7)</f>
        <v>453.036</v>
      </c>
      <c r="M9" s="22"/>
      <c r="N9" s="11">
        <f>SUM(N3:N7)</f>
        <v>553.18079999999998</v>
      </c>
      <c r="O9" s="11">
        <f>SUM(O3:O7)</f>
        <v>241.40810112000003</v>
      </c>
      <c r="Q9" s="11">
        <f>SUM(Q3:Q7)</f>
        <v>20.6648</v>
      </c>
      <c r="R9" s="11">
        <f>SUM(Q9*0.8301)</f>
        <v>17.153850479999999</v>
      </c>
      <c r="S9" s="11"/>
      <c r="T9" s="11">
        <f>SUM(T3:T7)</f>
        <v>2544.63168</v>
      </c>
    </row>
    <row r="10" spans="1:22" x14ac:dyDescent="0.3">
      <c r="B10" s="4"/>
      <c r="O10" s="11"/>
    </row>
    <row r="11" spans="1:22" x14ac:dyDescent="0.3">
      <c r="B11" s="4" t="s">
        <v>1147</v>
      </c>
      <c r="F11" s="135">
        <f>SUM(F2-F3)</f>
        <v>32034.782608695648</v>
      </c>
      <c r="G11" s="135">
        <f t="shared" ref="G11" si="7">SUM(G2-G3)</f>
        <v>7368</v>
      </c>
      <c r="H11" s="140"/>
      <c r="I11" s="140"/>
      <c r="J11" s="140"/>
      <c r="K11" s="140"/>
      <c r="L11" s="135">
        <f>SUM(L2-L3)</f>
        <v>419.976</v>
      </c>
      <c r="M11" s="11"/>
      <c r="N11" s="48">
        <f>SUM(N2-N3)</f>
        <v>512.81279999999992</v>
      </c>
      <c r="O11" s="135">
        <f>SUM(O2-O3)</f>
        <v>223.79150591999999</v>
      </c>
      <c r="P11" s="11"/>
      <c r="Q11" s="48">
        <f>SUM(Q2-Q3)</f>
        <v>19.1568</v>
      </c>
      <c r="R11" s="135">
        <f>SUM(R2-R3)</f>
        <v>15.902059679999999</v>
      </c>
      <c r="S11" s="22"/>
      <c r="T11" s="135">
        <f>SUM(T2-T3)</f>
        <v>2358.9388800000002</v>
      </c>
    </row>
    <row r="13" spans="1:22" x14ac:dyDescent="0.3">
      <c r="A13" s="22">
        <v>1</v>
      </c>
      <c r="B13" t="s">
        <v>1085</v>
      </c>
    </row>
    <row r="14" spans="1:22" x14ac:dyDescent="0.3">
      <c r="A14" s="22">
        <v>2</v>
      </c>
      <c r="B14" t="s">
        <v>168</v>
      </c>
    </row>
    <row r="15" spans="1:22" ht="28.8" x14ac:dyDescent="0.3">
      <c r="A15" s="22">
        <v>3</v>
      </c>
      <c r="B15" s="44" t="s">
        <v>1085</v>
      </c>
      <c r="U15" s="2" t="s">
        <v>175</v>
      </c>
      <c r="V15" s="50">
        <v>82.536487166582788</v>
      </c>
    </row>
    <row r="16" spans="1:22" ht="28.8" x14ac:dyDescent="0.3">
      <c r="A16" s="22">
        <v>4</v>
      </c>
      <c r="B16" t="s">
        <v>171</v>
      </c>
      <c r="U16" s="2" t="s">
        <v>176</v>
      </c>
      <c r="V16" s="50">
        <v>1.2204328132863613</v>
      </c>
    </row>
    <row r="17" spans="1:22" x14ac:dyDescent="0.3">
      <c r="A17" s="22">
        <v>5</v>
      </c>
      <c r="B17" t="s">
        <v>1086</v>
      </c>
      <c r="U17" s="3" t="s">
        <v>1070</v>
      </c>
      <c r="V17" s="50">
        <v>7.2974333165576244</v>
      </c>
    </row>
    <row r="18" spans="1:22" x14ac:dyDescent="0.3">
      <c r="A18" s="22">
        <v>6</v>
      </c>
      <c r="B18" t="s">
        <v>325</v>
      </c>
      <c r="U18" s="4" t="s">
        <v>1077</v>
      </c>
      <c r="V18" s="50">
        <v>1.8495218922999497</v>
      </c>
    </row>
    <row r="19" spans="1:22" x14ac:dyDescent="0.3">
      <c r="A19" s="22">
        <v>7</v>
      </c>
      <c r="B19" t="s">
        <v>935</v>
      </c>
      <c r="U19" s="4" t="s">
        <v>1069</v>
      </c>
      <c r="V19" s="50">
        <v>7.0961248112732767</v>
      </c>
    </row>
    <row r="20" spans="1:22" x14ac:dyDescent="0.3">
      <c r="A20">
        <v>8</v>
      </c>
      <c r="B20" t="s">
        <v>327</v>
      </c>
    </row>
    <row r="21" spans="1:22" x14ac:dyDescent="0.3">
      <c r="A21">
        <v>9</v>
      </c>
      <c r="B21" t="s">
        <v>330</v>
      </c>
    </row>
    <row r="22" spans="1:22" x14ac:dyDescent="0.3">
      <c r="A22" s="22">
        <v>10</v>
      </c>
      <c r="B22" t="s">
        <v>172</v>
      </c>
    </row>
    <row r="23" spans="1:22" x14ac:dyDescent="0.3">
      <c r="A23">
        <v>11</v>
      </c>
      <c r="B23" t="s">
        <v>341</v>
      </c>
    </row>
    <row r="24" spans="1:22" x14ac:dyDescent="0.3">
      <c r="A24">
        <v>12</v>
      </c>
      <c r="B24">
        <v>23</v>
      </c>
      <c r="C24" t="s">
        <v>1178</v>
      </c>
    </row>
    <row r="25" spans="1:22" x14ac:dyDescent="0.3">
      <c r="A25">
        <v>13</v>
      </c>
      <c r="B25" t="s">
        <v>342</v>
      </c>
    </row>
  </sheetData>
  <pageMargins left="0.7" right="0.7" top="0.78740157499999996" bottom="0.78740157499999996"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1"/>
  <sheetViews>
    <sheetView workbookViewId="0">
      <selection activeCell="C2" sqref="C2"/>
    </sheetView>
  </sheetViews>
  <sheetFormatPr defaultColWidth="10.88671875" defaultRowHeight="14.4" x14ac:dyDescent="0.3"/>
  <cols>
    <col min="1" max="1" width="16.109375" style="22" customWidth="1"/>
    <col min="2" max="2" width="33" customWidth="1"/>
    <col min="4" max="4" width="15.6640625" customWidth="1"/>
  </cols>
  <sheetData>
    <row r="1" spans="1:5" x14ac:dyDescent="0.3">
      <c r="A1" s="22" t="s">
        <v>901</v>
      </c>
      <c r="B1" t="s">
        <v>896</v>
      </c>
      <c r="C1" t="s">
        <v>33</v>
      </c>
      <c r="E1" t="s">
        <v>902</v>
      </c>
    </row>
    <row r="2" spans="1:5" x14ac:dyDescent="0.3">
      <c r="B2" t="s">
        <v>897</v>
      </c>
      <c r="C2" s="1">
        <f>SUM('self sufficiency consumption'!F10)</f>
        <v>198336.6015588</v>
      </c>
    </row>
    <row r="3" spans="1:5" x14ac:dyDescent="0.3">
      <c r="B3" t="s">
        <v>898</v>
      </c>
      <c r="C3" s="1">
        <f>SUM(Milk!E3)</f>
        <v>1741995.2108</v>
      </c>
    </row>
    <row r="4" spans="1:5" x14ac:dyDescent="0.3">
      <c r="B4" t="s">
        <v>900</v>
      </c>
      <c r="C4" s="1">
        <f>SUM([2]N!$M$17)</f>
        <v>998602.09306207392</v>
      </c>
    </row>
    <row r="5" spans="1:5" x14ac:dyDescent="0.3">
      <c r="B5" t="s">
        <v>899</v>
      </c>
      <c r="C5" s="1">
        <f>SUM('vegetal production (LWK)'!I24)</f>
        <v>178352.71374999994</v>
      </c>
    </row>
    <row r="6" spans="1:5" x14ac:dyDescent="0.3">
      <c r="D6" s="1">
        <f>SUM(C2:C5)</f>
        <v>3117286.6191708744</v>
      </c>
    </row>
    <row r="7" spans="1:5" x14ac:dyDescent="0.3">
      <c r="B7" t="s">
        <v>903</v>
      </c>
      <c r="C7" s="1">
        <f>SUM('Animal production output'!AB18)</f>
        <v>1999761.3683728508</v>
      </c>
    </row>
    <row r="8" spans="1:5" x14ac:dyDescent="0.3">
      <c r="A8" s="22" t="s">
        <v>894</v>
      </c>
      <c r="B8" t="s">
        <v>904</v>
      </c>
      <c r="C8" s="1">
        <f>SUM(Eggs!K3)</f>
        <v>64414.410164394794</v>
      </c>
    </row>
    <row r="9" spans="1:5" x14ac:dyDescent="0.3">
      <c r="B9" t="s">
        <v>523</v>
      </c>
      <c r="C9" s="1">
        <f>SUM(Milk!E6,Milk!E5)</f>
        <v>496407.04581316648</v>
      </c>
    </row>
    <row r="10" spans="1:5" x14ac:dyDescent="0.3">
      <c r="B10" t="s">
        <v>905</v>
      </c>
      <c r="C10" s="1">
        <f>SUM([2]N!$O$17)</f>
        <v>78090.951640625004</v>
      </c>
    </row>
    <row r="11" spans="1:5" x14ac:dyDescent="0.3">
      <c r="A11" s="22" t="s">
        <v>52</v>
      </c>
      <c r="C11" s="1">
        <f>SUM(C2:C10)</f>
        <v>5755960.3951619109</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1"/>
  <sheetViews>
    <sheetView topLeftCell="B1" workbookViewId="0">
      <selection activeCell="B10" sqref="B10"/>
    </sheetView>
  </sheetViews>
  <sheetFormatPr defaultColWidth="10.88671875" defaultRowHeight="14.4" x14ac:dyDescent="0.3"/>
  <cols>
    <col min="1" max="1" width="19.33203125" customWidth="1"/>
    <col min="2" max="2" width="16" customWidth="1"/>
    <col min="4" max="4" width="15" customWidth="1"/>
  </cols>
  <sheetData>
    <row r="1" spans="1:12" x14ac:dyDescent="0.3">
      <c r="A1" t="s">
        <v>906</v>
      </c>
      <c r="B1" t="s">
        <v>90</v>
      </c>
      <c r="C1" t="s">
        <v>944</v>
      </c>
      <c r="D1" t="s">
        <v>910</v>
      </c>
      <c r="E1" t="s">
        <v>945</v>
      </c>
      <c r="I1" t="s">
        <v>914</v>
      </c>
    </row>
    <row r="2" spans="1:12" x14ac:dyDescent="0.3">
      <c r="E2" t="s">
        <v>911</v>
      </c>
      <c r="F2" t="s">
        <v>912</v>
      </c>
      <c r="G2" t="s">
        <v>946</v>
      </c>
      <c r="H2" t="s">
        <v>947</v>
      </c>
      <c r="I2" t="s">
        <v>519</v>
      </c>
      <c r="J2" s="22" t="s">
        <v>518</v>
      </c>
      <c r="K2" s="22" t="s">
        <v>520</v>
      </c>
      <c r="L2" s="22" t="s">
        <v>575</v>
      </c>
    </row>
    <row r="3" spans="1:12" ht="43.2" x14ac:dyDescent="0.3">
      <c r="A3" s="2" t="s">
        <v>907</v>
      </c>
      <c r="B3" t="s">
        <v>908</v>
      </c>
      <c r="C3" s="100">
        <v>1101000</v>
      </c>
      <c r="D3" s="1">
        <f>SUM(C3*1000)</f>
        <v>1101000000</v>
      </c>
      <c r="E3" s="22">
        <v>69.5</v>
      </c>
      <c r="F3" s="22">
        <v>9.6</v>
      </c>
      <c r="G3" s="22">
        <v>32</v>
      </c>
      <c r="H3" s="50">
        <v>222.26666666666665</v>
      </c>
      <c r="I3" s="1">
        <f>SUM(D3*E3/1000000)</f>
        <v>76519.5</v>
      </c>
      <c r="J3" s="1">
        <f>SUM(D3*F3/1000000)</f>
        <v>10569.6</v>
      </c>
      <c r="K3" s="1">
        <f>SUM(D3*G3/1000000)</f>
        <v>35232</v>
      </c>
      <c r="L3" s="1">
        <f>SUM(D3*H3/1000000)</f>
        <v>244715.59999999998</v>
      </c>
    </row>
    <row r="4" spans="1:12" ht="43.2" x14ac:dyDescent="0.3">
      <c r="B4" s="2" t="s">
        <v>909</v>
      </c>
      <c r="C4" s="100">
        <v>12856000</v>
      </c>
      <c r="D4" s="1">
        <f>SUM(C4*1000)</f>
        <v>12856000000</v>
      </c>
      <c r="E4" s="22">
        <v>69.5</v>
      </c>
      <c r="F4" s="22">
        <v>9.6</v>
      </c>
      <c r="G4" s="22">
        <v>32</v>
      </c>
      <c r="H4" s="50">
        <f>SUM(B11)</f>
        <v>222.26666666666665</v>
      </c>
      <c r="I4" s="1">
        <f>SUM(D4*E4/1000000)</f>
        <v>893492</v>
      </c>
      <c r="J4" s="1">
        <f>SUM(D4*F4/1000000)</f>
        <v>123417.60000000001</v>
      </c>
      <c r="K4" s="1">
        <f>SUM(D4*G4/1000000)</f>
        <v>411392</v>
      </c>
      <c r="L4" s="1">
        <f>SUM(D4*H4/1000000)</f>
        <v>2857460.2666666666</v>
      </c>
    </row>
    <row r="5" spans="1:12" x14ac:dyDescent="0.3">
      <c r="A5" t="s">
        <v>913</v>
      </c>
      <c r="I5" s="128">
        <f>SUM(I3:I4)</f>
        <v>970011.5</v>
      </c>
      <c r="J5" s="128">
        <f>SUM(J3:J4)</f>
        <v>133987.20000000001</v>
      </c>
      <c r="K5" s="128">
        <f>SUM(K3:K4)</f>
        <v>446624</v>
      </c>
      <c r="L5" s="1">
        <f>SUM(L3:L4)</f>
        <v>3102175.8666666667</v>
      </c>
    </row>
    <row r="6" spans="1:12" x14ac:dyDescent="0.3">
      <c r="C6" s="2"/>
    </row>
    <row r="8" spans="1:12" x14ac:dyDescent="0.3">
      <c r="A8">
        <v>1</v>
      </c>
      <c r="C8" t="s">
        <v>566</v>
      </c>
    </row>
    <row r="9" spans="1:12" x14ac:dyDescent="0.3">
      <c r="A9" s="22">
        <v>2</v>
      </c>
      <c r="B9" s="22"/>
      <c r="C9" s="22" t="s">
        <v>1102</v>
      </c>
    </row>
    <row r="10" spans="1:12" x14ac:dyDescent="0.3">
      <c r="A10" s="22">
        <v>3</v>
      </c>
      <c r="B10" s="22"/>
      <c r="C10" s="22" t="s">
        <v>934</v>
      </c>
    </row>
    <row r="11" spans="1:12" x14ac:dyDescent="0.3">
      <c r="A11" s="22">
        <v>4</v>
      </c>
      <c r="B11" s="52">
        <f>SUM((716-49.2)/3)</f>
        <v>222.26666666666665</v>
      </c>
      <c r="C11" s="22" t="s">
        <v>936</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23"/>
  <sheetViews>
    <sheetView workbookViewId="0">
      <selection activeCell="G3" sqref="G3:H3"/>
    </sheetView>
  </sheetViews>
  <sheetFormatPr defaultColWidth="10.88671875" defaultRowHeight="14.4" x14ac:dyDescent="0.3"/>
  <cols>
    <col min="1" max="1" width="22.44140625" customWidth="1"/>
    <col min="2" max="2" width="14.33203125" bestFit="1" customWidth="1"/>
    <col min="3" max="3" width="13.33203125" bestFit="1" customWidth="1"/>
    <col min="5" max="6" width="19.88671875" bestFit="1" customWidth="1"/>
    <col min="7" max="7" width="13.44140625" bestFit="1" customWidth="1"/>
  </cols>
  <sheetData>
    <row r="1" spans="1:17" x14ac:dyDescent="0.3">
      <c r="C1" s="23" t="s">
        <v>1090</v>
      </c>
      <c r="J1" s="23"/>
      <c r="N1" s="23"/>
      <c r="Q1" s="23"/>
    </row>
    <row r="2" spans="1:17" x14ac:dyDescent="0.3">
      <c r="B2" s="23" t="s">
        <v>1087</v>
      </c>
      <c r="C2" s="23" t="s">
        <v>1089</v>
      </c>
      <c r="D2" s="23" t="s">
        <v>912</v>
      </c>
      <c r="E2" s="23" t="s">
        <v>1092</v>
      </c>
      <c r="F2" s="23" t="s">
        <v>970</v>
      </c>
      <c r="G2" s="23" t="s">
        <v>519</v>
      </c>
      <c r="H2" s="23" t="s">
        <v>518</v>
      </c>
      <c r="I2" s="23" t="s">
        <v>520</v>
      </c>
      <c r="J2" s="23" t="s">
        <v>742</v>
      </c>
      <c r="K2" s="22"/>
      <c r="L2" s="22"/>
      <c r="M2" s="22"/>
    </row>
    <row r="3" spans="1:17" x14ac:dyDescent="0.3">
      <c r="A3" s="23" t="s">
        <v>948</v>
      </c>
      <c r="B3" s="1">
        <v>25228800000</v>
      </c>
      <c r="C3" s="11">
        <v>0.32525000000000004</v>
      </c>
      <c r="D3" s="11">
        <v>3.9450000000000003</v>
      </c>
      <c r="E3" s="1"/>
      <c r="F3" s="1"/>
      <c r="G3" s="1">
        <f>SUM(B3*C3/1000000)</f>
        <v>8205.6672000000017</v>
      </c>
      <c r="H3" s="1">
        <f>SUM((B3*D3)/1000000)</f>
        <v>99527.615999999995</v>
      </c>
    </row>
    <row r="4" spans="1:17" x14ac:dyDescent="0.3">
      <c r="A4" s="23" t="s">
        <v>964</v>
      </c>
      <c r="B4" s="1"/>
      <c r="C4" s="1"/>
      <c r="D4" s="1"/>
      <c r="E4" s="1"/>
      <c r="F4" s="1"/>
    </row>
    <row r="5" spans="1:17" x14ac:dyDescent="0.3">
      <c r="A5" s="23" t="s">
        <v>965</v>
      </c>
      <c r="B5" s="1"/>
      <c r="C5" s="1"/>
      <c r="D5" s="1"/>
      <c r="E5" s="1"/>
      <c r="F5" s="1"/>
    </row>
    <row r="6" spans="1:17" x14ac:dyDescent="0.3">
      <c r="A6" s="23" t="s">
        <v>949</v>
      </c>
      <c r="B6" s="1"/>
      <c r="C6" s="1"/>
      <c r="D6" s="1"/>
      <c r="E6" s="1"/>
      <c r="F6" s="1"/>
    </row>
    <row r="7" spans="1:17" x14ac:dyDescent="0.3">
      <c r="A7" s="23" t="s">
        <v>938</v>
      </c>
      <c r="B7" s="22"/>
      <c r="C7" s="22"/>
      <c r="D7" s="22"/>
    </row>
    <row r="8" spans="1:17" x14ac:dyDescent="0.3">
      <c r="A8" s="22"/>
      <c r="B8" s="22"/>
      <c r="C8" s="22"/>
      <c r="D8" s="22"/>
    </row>
    <row r="12" spans="1:17" x14ac:dyDescent="0.3">
      <c r="D12" s="22"/>
    </row>
    <row r="13" spans="1:17" x14ac:dyDescent="0.3">
      <c r="A13" s="23"/>
    </row>
    <row r="14" spans="1:17" x14ac:dyDescent="0.3">
      <c r="A14" s="23"/>
      <c r="B14" s="1"/>
    </row>
    <row r="18" spans="1:2" x14ac:dyDescent="0.3">
      <c r="B18" s="22"/>
    </row>
    <row r="21" spans="1:2" x14ac:dyDescent="0.3">
      <c r="A21">
        <v>1</v>
      </c>
      <c r="B21" t="s">
        <v>1088</v>
      </c>
    </row>
    <row r="22" spans="1:2" x14ac:dyDescent="0.3">
      <c r="A22">
        <v>2</v>
      </c>
      <c r="B22" t="s">
        <v>1091</v>
      </c>
    </row>
    <row r="23" spans="1:2" x14ac:dyDescent="0.3">
      <c r="A23">
        <v>3</v>
      </c>
      <c r="B23" t="s">
        <v>1093</v>
      </c>
    </row>
  </sheetData>
  <pageMargins left="0.7" right="0.7" top="0.78740157499999996" bottom="0.78740157499999996"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24"/>
  <sheetViews>
    <sheetView workbookViewId="0">
      <selection activeCell="C22" sqref="C22"/>
    </sheetView>
  </sheetViews>
  <sheetFormatPr defaultColWidth="10.88671875" defaultRowHeight="14.4" x14ac:dyDescent="0.3"/>
  <sheetData>
    <row r="1" spans="1:11" x14ac:dyDescent="0.3">
      <c r="A1" s="7" t="s">
        <v>92</v>
      </c>
      <c r="B1" s="7" t="s">
        <v>75</v>
      </c>
      <c r="C1" s="7" t="s">
        <v>90</v>
      </c>
      <c r="D1" s="7" t="s">
        <v>91</v>
      </c>
      <c r="E1" s="7" t="s">
        <v>103</v>
      </c>
      <c r="F1" s="7" t="s">
        <v>28</v>
      </c>
      <c r="G1" s="7" t="s">
        <v>98</v>
      </c>
      <c r="H1" s="7" t="s">
        <v>78</v>
      </c>
      <c r="I1" s="7" t="s">
        <v>33</v>
      </c>
      <c r="J1" s="7" t="s">
        <v>79</v>
      </c>
      <c r="K1" s="7" t="s">
        <v>80</v>
      </c>
    </row>
    <row r="3" spans="1:11" ht="43.2" x14ac:dyDescent="0.3">
      <c r="A3" s="2" t="s">
        <v>101</v>
      </c>
      <c r="B3" t="s">
        <v>76</v>
      </c>
      <c r="C3" t="s">
        <v>100</v>
      </c>
      <c r="E3" s="1">
        <v>14000</v>
      </c>
    </row>
    <row r="4" spans="1:11" x14ac:dyDescent="0.3">
      <c r="B4" t="s">
        <v>77</v>
      </c>
      <c r="C4" s="20" t="s">
        <v>100</v>
      </c>
      <c r="E4" s="1">
        <v>7000</v>
      </c>
    </row>
    <row r="5" spans="1:11" ht="28.8" x14ac:dyDescent="0.3">
      <c r="A5" s="2" t="s">
        <v>102</v>
      </c>
      <c r="B5" s="20" t="s">
        <v>76</v>
      </c>
      <c r="C5" s="20" t="s">
        <v>100</v>
      </c>
      <c r="E5" s="1">
        <v>206000</v>
      </c>
    </row>
    <row r="6" spans="1:11" x14ac:dyDescent="0.3">
      <c r="B6" s="20" t="s">
        <v>77</v>
      </c>
      <c r="C6" s="20" t="s">
        <v>100</v>
      </c>
      <c r="E6" s="1">
        <v>7000</v>
      </c>
    </row>
    <row r="11" spans="1:11" x14ac:dyDescent="0.3">
      <c r="A11" t="s">
        <v>82</v>
      </c>
    </row>
    <row r="12" spans="1:11" x14ac:dyDescent="0.3">
      <c r="A12" t="s">
        <v>81</v>
      </c>
    </row>
    <row r="16" spans="1:11" x14ac:dyDescent="0.3">
      <c r="A16" t="s">
        <v>83</v>
      </c>
    </row>
    <row r="20" spans="1:5" x14ac:dyDescent="0.3">
      <c r="A20" s="21"/>
      <c r="B20" s="21"/>
      <c r="C20" s="21"/>
      <c r="D20" s="7"/>
      <c r="E20" s="7"/>
    </row>
    <row r="23" spans="1:5" x14ac:dyDescent="0.3">
      <c r="A23" t="s">
        <v>99</v>
      </c>
    </row>
    <row r="24" spans="1:5" x14ac:dyDescent="0.3">
      <c r="A24" t="s">
        <v>127</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34"/>
  <sheetViews>
    <sheetView zoomScale="74" zoomScaleNormal="74" workbookViewId="0">
      <selection activeCell="Q48" sqref="Q48"/>
    </sheetView>
  </sheetViews>
  <sheetFormatPr defaultColWidth="10.88671875" defaultRowHeight="14.4" x14ac:dyDescent="0.3"/>
  <cols>
    <col min="6" max="6" width="11.5546875" style="22"/>
    <col min="10" max="10" width="12.33203125" bestFit="1" customWidth="1"/>
  </cols>
  <sheetData>
    <row r="1" spans="1:22" ht="43.2" x14ac:dyDescent="0.3">
      <c r="A1" s="37" t="s">
        <v>92</v>
      </c>
      <c r="B1" s="37" t="s">
        <v>75</v>
      </c>
      <c r="C1" s="37" t="s">
        <v>90</v>
      </c>
      <c r="D1" s="37" t="s">
        <v>160</v>
      </c>
      <c r="E1" s="38" t="s">
        <v>324</v>
      </c>
      <c r="F1" s="38" t="s">
        <v>338</v>
      </c>
      <c r="G1" s="24" t="s">
        <v>487</v>
      </c>
      <c r="H1" s="24" t="s">
        <v>488</v>
      </c>
      <c r="I1" s="57" t="s">
        <v>322</v>
      </c>
      <c r="J1" s="58" t="s">
        <v>98</v>
      </c>
      <c r="K1" s="57" t="s">
        <v>481</v>
      </c>
      <c r="L1" s="57" t="s">
        <v>482</v>
      </c>
      <c r="M1" s="24" t="s">
        <v>504</v>
      </c>
      <c r="Q1" s="40" t="s">
        <v>33</v>
      </c>
      <c r="S1" s="37" t="s">
        <v>331</v>
      </c>
      <c r="T1" s="40" t="s">
        <v>33</v>
      </c>
      <c r="U1" s="37" t="s">
        <v>332</v>
      </c>
      <c r="V1" s="40" t="s">
        <v>80</v>
      </c>
    </row>
    <row r="2" spans="1:22" ht="100.8" x14ac:dyDescent="0.3">
      <c r="A2" s="3" t="s">
        <v>323</v>
      </c>
      <c r="B2" s="4" t="s">
        <v>110</v>
      </c>
      <c r="C2" s="3" t="s">
        <v>165</v>
      </c>
      <c r="D2" s="3" t="s">
        <v>163</v>
      </c>
      <c r="E2">
        <v>5.6</v>
      </c>
      <c r="M2">
        <v>62.8</v>
      </c>
      <c r="U2">
        <v>9.0299999999999994</v>
      </c>
    </row>
    <row r="3" spans="1:22" ht="100.8" x14ac:dyDescent="0.3">
      <c r="A3" s="3" t="s">
        <v>117</v>
      </c>
      <c r="B3" s="3" t="s">
        <v>110</v>
      </c>
      <c r="C3" s="3" t="s">
        <v>165</v>
      </c>
      <c r="D3" s="3" t="s">
        <v>163</v>
      </c>
      <c r="E3">
        <f>SUM(5.6*95/100)</f>
        <v>5.32</v>
      </c>
      <c r="M3" s="22">
        <v>62.8</v>
      </c>
      <c r="U3" s="22">
        <v>9.0299999999999994</v>
      </c>
    </row>
    <row r="4" spans="1:22" ht="100.8" x14ac:dyDescent="0.3">
      <c r="A4" s="2" t="s">
        <v>164</v>
      </c>
      <c r="B4" s="3" t="s">
        <v>110</v>
      </c>
      <c r="C4" s="3" t="s">
        <v>165</v>
      </c>
      <c r="D4" s="3" t="s">
        <v>163</v>
      </c>
      <c r="E4">
        <f>SUM(5.6*5/100)</f>
        <v>0.28000000000000003</v>
      </c>
      <c r="M4" s="22">
        <v>62.8</v>
      </c>
      <c r="U4" s="22">
        <v>9.0299999999999994</v>
      </c>
    </row>
    <row r="5" spans="1:22" ht="86.4" x14ac:dyDescent="0.3">
      <c r="A5" s="3" t="s">
        <v>161</v>
      </c>
      <c r="B5" s="3" t="s">
        <v>110</v>
      </c>
      <c r="C5" s="3" t="s">
        <v>166</v>
      </c>
      <c r="D5" s="4" t="s">
        <v>162</v>
      </c>
      <c r="M5" s="22">
        <v>62.8</v>
      </c>
      <c r="U5" s="22">
        <v>9.0299999999999994</v>
      </c>
    </row>
    <row r="6" spans="1:22" ht="57.6" x14ac:dyDescent="0.3">
      <c r="A6" s="2" t="s">
        <v>503</v>
      </c>
      <c r="B6" s="25" t="s">
        <v>510</v>
      </c>
      <c r="C6" s="3" t="s">
        <v>500</v>
      </c>
      <c r="D6" s="3" t="s">
        <v>501</v>
      </c>
      <c r="F6" s="1">
        <f>SUM(17858*1000)</f>
        <v>17858000</v>
      </c>
      <c r="M6" s="22">
        <v>62.8</v>
      </c>
      <c r="T6" s="1">
        <f>SUM(((F6*1000)*M6)/1000000)</f>
        <v>1121482.3999999999</v>
      </c>
      <c r="U6" s="22">
        <v>9.0299999999999994</v>
      </c>
      <c r="V6" s="1">
        <f>SUM(((F6*1000)*U6)/1000000)</f>
        <v>161257.74</v>
      </c>
    </row>
    <row r="7" spans="1:22" s="22" customFormat="1" ht="72" x14ac:dyDescent="0.3">
      <c r="A7" s="2"/>
      <c r="B7" s="25"/>
      <c r="C7" s="3"/>
      <c r="D7" s="3" t="s">
        <v>502</v>
      </c>
      <c r="F7" s="1">
        <v>9499</v>
      </c>
      <c r="T7" s="1"/>
      <c r="V7" s="1"/>
    </row>
    <row r="8" spans="1:22" ht="57.6" x14ac:dyDescent="0.3">
      <c r="A8" s="2" t="s">
        <v>503</v>
      </c>
      <c r="B8" s="25" t="s">
        <v>509</v>
      </c>
      <c r="C8" s="3" t="s">
        <v>500</v>
      </c>
      <c r="D8" s="3" t="s">
        <v>501</v>
      </c>
      <c r="F8" s="1">
        <v>11422</v>
      </c>
      <c r="T8" s="1">
        <f>SUM(((F10*1000)*M10)/1000000)</f>
        <v>1007751.6</v>
      </c>
      <c r="U8" s="22">
        <v>9.0299999999999994</v>
      </c>
      <c r="V8" s="1">
        <f>SUM(((F10*1000)*U8)/1000000)</f>
        <v>144904.41</v>
      </c>
    </row>
    <row r="9" spans="1:22" ht="72" x14ac:dyDescent="0.3">
      <c r="D9" s="3" t="s">
        <v>502</v>
      </c>
      <c r="F9" s="1">
        <v>6986</v>
      </c>
      <c r="T9" s="1">
        <f>SUM(((F11*1000)*M11)/1000000)</f>
        <v>69142.8</v>
      </c>
      <c r="U9" s="22">
        <v>9.0299999999999994</v>
      </c>
      <c r="V9" s="1">
        <f>SUM(((F11*1000)*U9)/1000000)</f>
        <v>9942.0300000000007</v>
      </c>
    </row>
    <row r="10" spans="1:22" ht="28.8" x14ac:dyDescent="0.3">
      <c r="B10" s="4" t="s">
        <v>110</v>
      </c>
      <c r="C10" s="3" t="s">
        <v>183</v>
      </c>
      <c r="F10" s="1">
        <f>SUM(16047*1000)</f>
        <v>16047000</v>
      </c>
      <c r="M10" s="22">
        <v>62.8</v>
      </c>
      <c r="T10" s="1">
        <f>SUM(((F12*1000)*M12)/1000000)</f>
        <v>807356.8</v>
      </c>
      <c r="U10" s="22">
        <v>9.0299999999999994</v>
      </c>
      <c r="V10" s="1">
        <f>SUM(((F12*1000)*U10)/1000000)</f>
        <v>116089.67999999998</v>
      </c>
    </row>
    <row r="11" spans="1:22" ht="43.2" x14ac:dyDescent="0.3">
      <c r="B11" s="25" t="s">
        <v>110</v>
      </c>
      <c r="D11" s="3" t="s">
        <v>184</v>
      </c>
      <c r="F11" s="1">
        <f>SUM(1101*1000)</f>
        <v>1101000</v>
      </c>
      <c r="M11" s="22">
        <v>62.8</v>
      </c>
    </row>
    <row r="12" spans="1:22" ht="57.6" x14ac:dyDescent="0.3">
      <c r="B12" s="25" t="s">
        <v>110</v>
      </c>
      <c r="D12" s="3" t="s">
        <v>185</v>
      </c>
      <c r="F12" s="1">
        <f>SUM(12856*1000)</f>
        <v>12856000</v>
      </c>
      <c r="M12" s="22">
        <v>62.8</v>
      </c>
    </row>
    <row r="20" spans="1:2" x14ac:dyDescent="0.3">
      <c r="A20">
        <v>1</v>
      </c>
      <c r="B20" t="s">
        <v>333</v>
      </c>
    </row>
    <row r="21" spans="1:2" x14ac:dyDescent="0.3">
      <c r="A21">
        <v>2</v>
      </c>
      <c r="B21" t="s">
        <v>158</v>
      </c>
    </row>
    <row r="22" spans="1:2" x14ac:dyDescent="0.3">
      <c r="A22">
        <v>3</v>
      </c>
      <c r="B22" t="s">
        <v>159</v>
      </c>
    </row>
    <row r="23" spans="1:2" x14ac:dyDescent="0.3">
      <c r="A23" s="22">
        <v>4</v>
      </c>
      <c r="B23" s="22" t="s">
        <v>334</v>
      </c>
    </row>
    <row r="24" spans="1:2" x14ac:dyDescent="0.3">
      <c r="A24">
        <v>5</v>
      </c>
      <c r="B24" s="22" t="s">
        <v>329</v>
      </c>
    </row>
    <row r="25" spans="1:2" x14ac:dyDescent="0.3">
      <c r="A25" s="22">
        <v>6</v>
      </c>
      <c r="B25" s="22" t="s">
        <v>167</v>
      </c>
    </row>
    <row r="26" spans="1:2" x14ac:dyDescent="0.3">
      <c r="A26" s="22">
        <v>7</v>
      </c>
      <c r="B26" s="22" t="s">
        <v>169</v>
      </c>
    </row>
    <row r="27" spans="1:2" x14ac:dyDescent="0.3">
      <c r="A27">
        <v>8</v>
      </c>
      <c r="B27" s="26">
        <v>2016</v>
      </c>
    </row>
    <row r="32" spans="1:2" ht="28.8" x14ac:dyDescent="0.3">
      <c r="A32" s="3" t="s">
        <v>182</v>
      </c>
      <c r="B32" t="s">
        <v>179</v>
      </c>
    </row>
    <row r="33" spans="1:2" x14ac:dyDescent="0.3">
      <c r="A33" s="22"/>
      <c r="B33" t="s">
        <v>180</v>
      </c>
    </row>
    <row r="34" spans="1:2" x14ac:dyDescent="0.3">
      <c r="A34" s="22"/>
      <c r="B34" t="s">
        <v>181</v>
      </c>
    </row>
  </sheetData>
  <pageMargins left="0.7" right="0.7" top="0.78740157499999996" bottom="0.78740157499999996"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0" tint="-0.34998626667073579"/>
  </sheetPr>
  <dimension ref="A1:I32"/>
  <sheetViews>
    <sheetView topLeftCell="A10" workbookViewId="0">
      <selection activeCell="K18" sqref="K18"/>
    </sheetView>
  </sheetViews>
  <sheetFormatPr defaultColWidth="10.88671875" defaultRowHeight="14.4" x14ac:dyDescent="0.3"/>
  <cols>
    <col min="1" max="1" width="21" customWidth="1"/>
    <col min="2" max="2" width="11.6640625" customWidth="1"/>
    <col min="4" max="4" width="10.88671875" style="22"/>
  </cols>
  <sheetData>
    <row r="1" spans="1:6" s="22" customFormat="1" x14ac:dyDescent="0.3">
      <c r="B1" s="23" t="s">
        <v>1119</v>
      </c>
      <c r="C1" s="23" t="s">
        <v>1120</v>
      </c>
      <c r="E1" s="23" t="s">
        <v>1121</v>
      </c>
      <c r="F1" s="23" t="s">
        <v>1131</v>
      </c>
    </row>
    <row r="2" spans="1:6" x14ac:dyDescent="0.3">
      <c r="A2" t="s">
        <v>984</v>
      </c>
      <c r="B2" s="1">
        <f>SUM(14605*1000)</f>
        <v>14605000</v>
      </c>
      <c r="C2" s="1">
        <v>2370088.4</v>
      </c>
      <c r="D2" s="1"/>
      <c r="E2" s="1">
        <f>SUM(G22*0.8301)</f>
        <v>13098071.203839688</v>
      </c>
      <c r="F2" t="s">
        <v>1135</v>
      </c>
    </row>
    <row r="3" spans="1:6" ht="43.2" x14ac:dyDescent="0.3">
      <c r="A3" s="2" t="s">
        <v>985</v>
      </c>
      <c r="B3" s="1">
        <f>SUM(11323*1000)</f>
        <v>11323000</v>
      </c>
      <c r="C3" s="1">
        <v>2370088.4</v>
      </c>
      <c r="D3" s="1"/>
      <c r="E3" s="1">
        <f>SUM(E2)</f>
        <v>13098071.203839688</v>
      </c>
      <c r="F3" s="1">
        <f>SUM(I22)</f>
        <v>94578100</v>
      </c>
    </row>
    <row r="4" spans="1:6" s="22" customFormat="1" x14ac:dyDescent="0.3">
      <c r="A4" s="78" t="s">
        <v>986</v>
      </c>
      <c r="B4" s="1">
        <v>1144472</v>
      </c>
      <c r="C4" s="1">
        <v>373975.16200000001</v>
      </c>
      <c r="D4" s="1"/>
      <c r="E4" s="1">
        <v>853262</v>
      </c>
      <c r="F4" s="1">
        <f>SUM([1]Import!$N$23)</f>
        <v>13264222.737770604</v>
      </c>
    </row>
    <row r="5" spans="1:6" x14ac:dyDescent="0.3">
      <c r="A5" t="s">
        <v>1106</v>
      </c>
      <c r="B5" s="1">
        <v>1880420</v>
      </c>
      <c r="C5" s="1">
        <v>490517.61987626506</v>
      </c>
      <c r="D5" s="1"/>
      <c r="E5" s="1">
        <v>1631085</v>
      </c>
      <c r="F5" s="1">
        <f>SUM([1]export!$T$11)</f>
        <v>12607474.905871764</v>
      </c>
    </row>
    <row r="6" spans="1:6" x14ac:dyDescent="0.3">
      <c r="A6" t="s">
        <v>769</v>
      </c>
      <c r="B6" s="1">
        <f>SUM(B3-B5)</f>
        <v>9442580</v>
      </c>
      <c r="C6" s="1">
        <f>SUM(C3-C5)</f>
        <v>1879570.7801237348</v>
      </c>
      <c r="D6" s="1"/>
      <c r="E6" s="1">
        <f>SUM(E3-E5)</f>
        <v>11466986.203839688</v>
      </c>
      <c r="F6" s="1">
        <f>SUM(F3-F5)</f>
        <v>81970625.094128236</v>
      </c>
    </row>
    <row r="7" spans="1:6" x14ac:dyDescent="0.3">
      <c r="E7" s="1"/>
    </row>
    <row r="8" spans="1:6" x14ac:dyDescent="0.3">
      <c r="E8" s="1"/>
    </row>
    <row r="9" spans="1:6" x14ac:dyDescent="0.3">
      <c r="A9" t="s">
        <v>1125</v>
      </c>
      <c r="B9" s="1">
        <v>973449.13247599336</v>
      </c>
      <c r="C9" s="1">
        <v>224556.44381014473</v>
      </c>
      <c r="D9" s="1"/>
      <c r="E9" s="1">
        <f>SUM('Biogas input'!Y32)</f>
        <v>728739.13686482853</v>
      </c>
      <c r="F9" s="1">
        <f>SUM('Biogas input'!AE32)</f>
        <v>6292439.937265398</v>
      </c>
    </row>
    <row r="10" spans="1:6" x14ac:dyDescent="0.3">
      <c r="A10" t="s">
        <v>1126</v>
      </c>
      <c r="B10" s="1">
        <f>SUM(B6-B9)</f>
        <v>8469130.8675240073</v>
      </c>
      <c r="C10" s="1">
        <f>SUM(C6-C9)</f>
        <v>1655014.3363135902</v>
      </c>
      <c r="D10" s="1"/>
      <c r="E10" s="1">
        <f>SUM(E6-E9)</f>
        <v>10738247.06697486</v>
      </c>
      <c r="F10" s="1">
        <f>SUM(F6-F9)</f>
        <v>75678185.15686284</v>
      </c>
    </row>
    <row r="13" spans="1:6" x14ac:dyDescent="0.3">
      <c r="A13" s="23" t="s">
        <v>1175</v>
      </c>
      <c r="B13" s="1">
        <f>SUM(B10/E23)</f>
        <v>1236593.4713498564</v>
      </c>
    </row>
    <row r="17" spans="1:9" ht="67.8" x14ac:dyDescent="0.3">
      <c r="A17" s="24" t="s">
        <v>1107</v>
      </c>
      <c r="B17" s="24" t="s">
        <v>1123</v>
      </c>
      <c r="C17" s="21" t="s">
        <v>1116</v>
      </c>
      <c r="D17" s="24" t="s">
        <v>1176</v>
      </c>
      <c r="E17" s="24" t="s">
        <v>1118</v>
      </c>
      <c r="F17" s="24" t="s">
        <v>1117</v>
      </c>
      <c r="G17" s="21" t="s">
        <v>1122</v>
      </c>
      <c r="H17" s="24" t="s">
        <v>1132</v>
      </c>
    </row>
    <row r="18" spans="1:9" x14ac:dyDescent="0.3">
      <c r="A18" t="s">
        <v>1108</v>
      </c>
      <c r="B18" s="1">
        <v>8269000</v>
      </c>
      <c r="C18" s="1">
        <f>SUM(B18/E18)</f>
        <v>1272153.8461538462</v>
      </c>
      <c r="D18" s="1">
        <f>SUM(B18*100/B$22)</f>
        <v>73.028349377373488</v>
      </c>
      <c r="E18">
        <f>SUM((8+5)/2)</f>
        <v>6.5</v>
      </c>
      <c r="F18">
        <f>SUM((13.6+6.8)/2)</f>
        <v>10.199999999999999</v>
      </c>
      <c r="G18" s="1">
        <f>SUM(C18*F18)</f>
        <v>12975969.23076923</v>
      </c>
      <c r="H18">
        <v>10</v>
      </c>
      <c r="I18" s="1">
        <f>SUM(H18*B18)</f>
        <v>82690000</v>
      </c>
    </row>
    <row r="19" spans="1:9" x14ac:dyDescent="0.3">
      <c r="A19" t="s">
        <v>1111</v>
      </c>
      <c r="B19" s="1">
        <v>1962000</v>
      </c>
      <c r="C19" s="1">
        <f>SUM(B19/E19)</f>
        <v>392400</v>
      </c>
      <c r="D19" s="1">
        <f t="shared" ref="D19:D21" si="0">SUM(B19*100/B$22)</f>
        <v>17.327563366598959</v>
      </c>
      <c r="E19">
        <v>5</v>
      </c>
      <c r="F19">
        <f>SUM((5.9+3.1)/2)</f>
        <v>4.5</v>
      </c>
      <c r="G19" s="1">
        <f>SUM(C19*F19)</f>
        <v>1765800</v>
      </c>
      <c r="H19">
        <v>3.15</v>
      </c>
      <c r="I19" s="1">
        <f t="shared" ref="I19:I21" si="1">SUM(H19*B19)</f>
        <v>6180300</v>
      </c>
    </row>
    <row r="20" spans="1:9" x14ac:dyDescent="0.3">
      <c r="A20" t="s">
        <v>1112</v>
      </c>
      <c r="B20" s="1">
        <v>856000</v>
      </c>
      <c r="C20" s="1">
        <f>SUM(B20/E20)</f>
        <v>61142.857142857145</v>
      </c>
      <c r="D20" s="1">
        <f t="shared" si="0"/>
        <v>7.5598339662633576</v>
      </c>
      <c r="E20">
        <v>14</v>
      </c>
      <c r="F20">
        <v>12.8</v>
      </c>
      <c r="G20" s="1">
        <f>SUM(C20*F20)</f>
        <v>782628.57142857148</v>
      </c>
      <c r="H20" s="1">
        <v>5</v>
      </c>
      <c r="I20" s="1">
        <f t="shared" si="1"/>
        <v>4280000</v>
      </c>
    </row>
    <row r="21" spans="1:9" x14ac:dyDescent="0.3">
      <c r="A21" t="s">
        <v>1114</v>
      </c>
      <c r="B21">
        <v>236000</v>
      </c>
      <c r="C21" s="1">
        <f>SUM(B21/E21)</f>
        <v>27764.705882352941</v>
      </c>
      <c r="D21" s="1">
        <f t="shared" si="0"/>
        <v>2.0842532897641965</v>
      </c>
      <c r="E21">
        <f>SUM((E18+E19+E20)/3)</f>
        <v>8.5</v>
      </c>
      <c r="F21" s="48">
        <f>SUM(F18+F19+F20)/3</f>
        <v>9.1666666666666661</v>
      </c>
      <c r="G21" s="1">
        <f>SUM(C21*F21)</f>
        <v>254509.80392156861</v>
      </c>
      <c r="H21" s="48">
        <f>SUM((H18+H19+H20)/3)</f>
        <v>6.05</v>
      </c>
      <c r="I21" s="1">
        <f t="shared" si="1"/>
        <v>1427800</v>
      </c>
    </row>
    <row r="22" spans="1:9" x14ac:dyDescent="0.3">
      <c r="A22" t="s">
        <v>52</v>
      </c>
      <c r="B22" s="1">
        <f>SUM(B18:B21)</f>
        <v>11323000</v>
      </c>
      <c r="C22" s="1">
        <f>SUM(C18:C21)</f>
        <v>1753461.4091790563</v>
      </c>
      <c r="D22" s="1"/>
      <c r="G22" s="1">
        <f>SUM(G18:G21)</f>
        <v>15778907.60611937</v>
      </c>
      <c r="I22" s="1">
        <f>SUM(I18:I21)</f>
        <v>94578100</v>
      </c>
    </row>
    <row r="23" spans="1:9" x14ac:dyDescent="0.3">
      <c r="A23" t="s">
        <v>1177</v>
      </c>
      <c r="E23" s="1">
        <f>SUM(((D18/100*E18)+(D19/100*E19)+(D20/100*E20)+(D21/100*E21)))</f>
        <v>6.8487591627660516</v>
      </c>
    </row>
    <row r="25" spans="1:9" x14ac:dyDescent="0.3">
      <c r="A25">
        <v>1</v>
      </c>
      <c r="B25" t="s">
        <v>1109</v>
      </c>
    </row>
    <row r="26" spans="1:9" x14ac:dyDescent="0.3">
      <c r="A26">
        <v>2</v>
      </c>
      <c r="B26" t="s">
        <v>1110</v>
      </c>
    </row>
    <row r="27" spans="1:9" x14ac:dyDescent="0.3">
      <c r="A27">
        <v>3</v>
      </c>
      <c r="B27" s="22" t="s">
        <v>1113</v>
      </c>
    </row>
    <row r="28" spans="1:9" x14ac:dyDescent="0.3">
      <c r="A28">
        <v>4</v>
      </c>
      <c r="B28" s="22" t="s">
        <v>1115</v>
      </c>
    </row>
    <row r="29" spans="1:9" x14ac:dyDescent="0.3">
      <c r="A29">
        <v>5</v>
      </c>
      <c r="B29" t="s">
        <v>1056</v>
      </c>
    </row>
    <row r="30" spans="1:9" x14ac:dyDescent="0.3">
      <c r="A30">
        <v>6</v>
      </c>
      <c r="B30" t="s">
        <v>1124</v>
      </c>
    </row>
    <row r="31" spans="1:9" x14ac:dyDescent="0.3">
      <c r="A31">
        <v>7</v>
      </c>
      <c r="B31" t="s">
        <v>1134</v>
      </c>
    </row>
    <row r="32" spans="1:9" x14ac:dyDescent="0.3">
      <c r="A32">
        <v>8</v>
      </c>
      <c r="B32" t="s">
        <v>1133</v>
      </c>
    </row>
  </sheetData>
  <pageMargins left="0.7" right="0.7" top="0.78740157499999996" bottom="0.78740157499999996"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0" tint="-0.34998626667073579"/>
  </sheetPr>
  <dimension ref="A1:B31"/>
  <sheetViews>
    <sheetView workbookViewId="0">
      <selection activeCell="B25" sqref="B25"/>
    </sheetView>
  </sheetViews>
  <sheetFormatPr defaultColWidth="10.88671875" defaultRowHeight="14.4" x14ac:dyDescent="0.3"/>
  <cols>
    <col min="1" max="1" width="22.33203125" style="3" customWidth="1"/>
    <col min="2" max="2" width="18.77734375" customWidth="1"/>
  </cols>
  <sheetData>
    <row r="1" spans="1:2" x14ac:dyDescent="0.3">
      <c r="A1" s="24" t="s">
        <v>530</v>
      </c>
      <c r="B1" s="23" t="s">
        <v>537</v>
      </c>
    </row>
    <row r="2" spans="1:2" x14ac:dyDescent="0.3">
      <c r="A2" s="3" t="s">
        <v>529</v>
      </c>
      <c r="B2">
        <v>117</v>
      </c>
    </row>
    <row r="3" spans="1:2" x14ac:dyDescent="0.3">
      <c r="A3" s="3" t="s">
        <v>132</v>
      </c>
      <c r="B3">
        <v>143</v>
      </c>
    </row>
    <row r="4" spans="1:2" x14ac:dyDescent="0.3">
      <c r="A4" s="3" t="s">
        <v>133</v>
      </c>
      <c r="B4">
        <v>97</v>
      </c>
    </row>
    <row r="5" spans="1:2" x14ac:dyDescent="0.3">
      <c r="A5" s="3" t="s">
        <v>134</v>
      </c>
      <c r="B5">
        <v>83</v>
      </c>
    </row>
    <row r="6" spans="1:2" x14ac:dyDescent="0.3">
      <c r="A6" s="3" t="s">
        <v>410</v>
      </c>
      <c r="B6">
        <v>154</v>
      </c>
    </row>
    <row r="7" spans="1:2" x14ac:dyDescent="0.3">
      <c r="A7" s="3" t="s">
        <v>115</v>
      </c>
      <c r="B7">
        <v>154</v>
      </c>
    </row>
    <row r="8" spans="1:2" x14ac:dyDescent="0.3">
      <c r="A8" s="3" t="s">
        <v>531</v>
      </c>
      <c r="B8">
        <v>38</v>
      </c>
    </row>
    <row r="9" spans="1:2" x14ac:dyDescent="0.3">
      <c r="A9" s="3" t="s">
        <v>550</v>
      </c>
      <c r="B9">
        <v>24</v>
      </c>
    </row>
    <row r="10" spans="1:2" x14ac:dyDescent="0.3">
      <c r="A10" s="3" t="s">
        <v>524</v>
      </c>
      <c r="B10">
        <v>71</v>
      </c>
    </row>
    <row r="11" spans="1:2" x14ac:dyDescent="0.3">
      <c r="A11" s="3" t="s">
        <v>532</v>
      </c>
      <c r="B11">
        <v>107</v>
      </c>
    </row>
    <row r="12" spans="1:2" x14ac:dyDescent="0.3">
      <c r="A12" s="3" t="s">
        <v>533</v>
      </c>
      <c r="B12">
        <v>120</v>
      </c>
    </row>
    <row r="13" spans="1:2" x14ac:dyDescent="0.3">
      <c r="A13" s="3" t="s">
        <v>534</v>
      </c>
      <c r="B13">
        <v>45</v>
      </c>
    </row>
    <row r="14" spans="1:2" x14ac:dyDescent="0.3">
      <c r="A14" s="3" t="s">
        <v>60</v>
      </c>
      <c r="B14">
        <v>112</v>
      </c>
    </row>
    <row r="15" spans="1:2" x14ac:dyDescent="0.3">
      <c r="A15" s="3" t="s">
        <v>535</v>
      </c>
      <c r="B15">
        <v>47</v>
      </c>
    </row>
    <row r="16" spans="1:2" x14ac:dyDescent="0.3">
      <c r="A16" s="3" t="s">
        <v>536</v>
      </c>
      <c r="B16">
        <v>122</v>
      </c>
    </row>
    <row r="17" spans="1:2" x14ac:dyDescent="0.3">
      <c r="A17" s="3" t="s">
        <v>539</v>
      </c>
      <c r="B17">
        <v>24</v>
      </c>
    </row>
    <row r="18" spans="1:2" x14ac:dyDescent="0.3">
      <c r="A18" s="3" t="s">
        <v>540</v>
      </c>
      <c r="B18">
        <v>120</v>
      </c>
    </row>
    <row r="19" spans="1:2" x14ac:dyDescent="0.3">
      <c r="A19" s="3" t="s">
        <v>541</v>
      </c>
      <c r="B19">
        <v>118</v>
      </c>
    </row>
    <row r="20" spans="1:2" x14ac:dyDescent="0.3">
      <c r="A20" s="3" t="s">
        <v>542</v>
      </c>
      <c r="B20">
        <v>444</v>
      </c>
    </row>
    <row r="21" spans="1:2" x14ac:dyDescent="0.3">
      <c r="A21" s="3" t="s">
        <v>543</v>
      </c>
      <c r="B21">
        <v>108</v>
      </c>
    </row>
    <row r="22" spans="1:2" x14ac:dyDescent="0.3">
      <c r="A22" s="3" t="s">
        <v>544</v>
      </c>
      <c r="B22">
        <v>328</v>
      </c>
    </row>
    <row r="23" spans="1:2" x14ac:dyDescent="0.3">
      <c r="A23" s="3" t="s">
        <v>549</v>
      </c>
      <c r="B23">
        <v>125</v>
      </c>
    </row>
    <row r="24" spans="1:2" x14ac:dyDescent="0.3">
      <c r="A24" s="3" t="s">
        <v>545</v>
      </c>
      <c r="B24">
        <v>128</v>
      </c>
    </row>
    <row r="25" spans="1:2" x14ac:dyDescent="0.3">
      <c r="A25" s="3" t="s">
        <v>547</v>
      </c>
      <c r="B25">
        <v>41</v>
      </c>
    </row>
    <row r="26" spans="1:2" x14ac:dyDescent="0.3">
      <c r="A26" s="3" t="s">
        <v>548</v>
      </c>
      <c r="B26">
        <v>106</v>
      </c>
    </row>
    <row r="29" spans="1:2" x14ac:dyDescent="0.3">
      <c r="A29" s="3">
        <v>1</v>
      </c>
      <c r="B29" t="s">
        <v>538</v>
      </c>
    </row>
    <row r="30" spans="1:2" x14ac:dyDescent="0.3">
      <c r="A30" s="3">
        <v>2</v>
      </c>
      <c r="B30" t="s">
        <v>551</v>
      </c>
    </row>
    <row r="31" spans="1:2" x14ac:dyDescent="0.3">
      <c r="A31" s="3">
        <v>3</v>
      </c>
      <c r="B31" t="s">
        <v>546</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A1:R44"/>
  <sheetViews>
    <sheetView topLeftCell="B10" workbookViewId="0">
      <selection activeCell="C7" sqref="C7"/>
    </sheetView>
  </sheetViews>
  <sheetFormatPr defaultColWidth="10.88671875" defaultRowHeight="14.4" x14ac:dyDescent="0.3"/>
  <cols>
    <col min="1" max="2" width="11.5546875" style="22"/>
    <col min="3" max="4" width="27.109375" style="22" customWidth="1"/>
    <col min="5" max="5" width="42.88671875" style="22" customWidth="1"/>
    <col min="8" max="8" width="36.6640625" customWidth="1"/>
  </cols>
  <sheetData>
    <row r="1" spans="1:18" x14ac:dyDescent="0.3">
      <c r="A1" s="22" t="s">
        <v>256</v>
      </c>
      <c r="B1" s="22" t="s">
        <v>335</v>
      </c>
      <c r="C1" s="23" t="s">
        <v>188</v>
      </c>
      <c r="D1" s="23" t="s">
        <v>228</v>
      </c>
      <c r="E1" s="21" t="s">
        <v>211</v>
      </c>
      <c r="F1" s="23" t="s">
        <v>92</v>
      </c>
      <c r="G1" s="23" t="s">
        <v>75</v>
      </c>
      <c r="H1" s="23" t="s">
        <v>90</v>
      </c>
      <c r="I1" s="23" t="s">
        <v>91</v>
      </c>
      <c r="J1" s="23" t="s">
        <v>409</v>
      </c>
      <c r="K1" s="23" t="s">
        <v>352</v>
      </c>
      <c r="L1" s="23" t="s">
        <v>353</v>
      </c>
      <c r="M1" s="23" t="s">
        <v>28</v>
      </c>
      <c r="N1" s="23" t="s">
        <v>98</v>
      </c>
      <c r="O1" s="23" t="s">
        <v>78</v>
      </c>
      <c r="P1" s="23" t="s">
        <v>33</v>
      </c>
      <c r="Q1" s="23" t="s">
        <v>79</v>
      </c>
      <c r="R1" s="23" t="s">
        <v>80</v>
      </c>
    </row>
    <row r="2" spans="1:18" ht="28.8" x14ac:dyDescent="0.3">
      <c r="A2" s="22" t="s">
        <v>257</v>
      </c>
      <c r="B2" s="22" t="s">
        <v>447</v>
      </c>
      <c r="C2" s="22" t="s">
        <v>239</v>
      </c>
      <c r="D2" s="30" t="s">
        <v>189</v>
      </c>
      <c r="E2" s="4" t="s">
        <v>240</v>
      </c>
      <c r="F2" s="2"/>
      <c r="G2" s="3" t="s">
        <v>105</v>
      </c>
      <c r="H2" s="3" t="s">
        <v>106</v>
      </c>
      <c r="I2" s="4" t="s">
        <v>116</v>
      </c>
    </row>
    <row r="3" spans="1:18" x14ac:dyDescent="0.3">
      <c r="E3" s="4"/>
      <c r="H3" s="2" t="s">
        <v>106</v>
      </c>
    </row>
    <row r="4" spans="1:18" x14ac:dyDescent="0.3">
      <c r="A4" s="22" t="s">
        <v>257</v>
      </c>
      <c r="B4" s="22" t="s">
        <v>448</v>
      </c>
      <c r="C4" s="22" t="s">
        <v>229</v>
      </c>
      <c r="D4" s="30" t="s">
        <v>193</v>
      </c>
      <c r="E4" s="32"/>
      <c r="H4" s="22" t="s">
        <v>198</v>
      </c>
    </row>
    <row r="5" spans="1:18" x14ac:dyDescent="0.3">
      <c r="E5" s="4"/>
      <c r="H5" s="22" t="s">
        <v>198</v>
      </c>
    </row>
    <row r="6" spans="1:18" x14ac:dyDescent="0.3">
      <c r="E6" s="4"/>
      <c r="H6" s="22" t="s">
        <v>198</v>
      </c>
    </row>
    <row r="7" spans="1:18" x14ac:dyDescent="0.3">
      <c r="A7" s="22" t="s">
        <v>259</v>
      </c>
      <c r="B7" s="22" t="s">
        <v>448</v>
      </c>
      <c r="C7" s="31" t="s">
        <v>261</v>
      </c>
      <c r="D7" s="31" t="s">
        <v>262</v>
      </c>
      <c r="E7" s="4" t="s">
        <v>219</v>
      </c>
      <c r="H7" s="22" t="s">
        <v>120</v>
      </c>
    </row>
    <row r="8" spans="1:18" x14ac:dyDescent="0.3">
      <c r="E8" s="33"/>
      <c r="H8" s="22" t="s">
        <v>120</v>
      </c>
    </row>
    <row r="9" spans="1:18" x14ac:dyDescent="0.3">
      <c r="A9" s="22" t="s">
        <v>259</v>
      </c>
      <c r="B9" s="22" t="s">
        <v>448</v>
      </c>
      <c r="C9" s="31" t="s">
        <v>246</v>
      </c>
      <c r="D9" s="34" t="s">
        <v>258</v>
      </c>
      <c r="E9" s="33" t="s">
        <v>247</v>
      </c>
      <c r="H9" s="22" t="s">
        <v>449</v>
      </c>
    </row>
    <row r="10" spans="1:18" x14ac:dyDescent="0.3">
      <c r="B10" s="22" t="s">
        <v>448</v>
      </c>
      <c r="C10" s="22" t="s">
        <v>208</v>
      </c>
      <c r="D10" s="30" t="s">
        <v>260</v>
      </c>
      <c r="E10" s="4" t="s">
        <v>212</v>
      </c>
      <c r="H10" t="s">
        <v>207</v>
      </c>
    </row>
    <row r="11" spans="1:18" x14ac:dyDescent="0.3">
      <c r="C11" s="22" t="s">
        <v>209</v>
      </c>
      <c r="D11" t="s">
        <v>263</v>
      </c>
      <c r="E11" s="4" t="s">
        <v>213</v>
      </c>
      <c r="H11" t="s">
        <v>119</v>
      </c>
    </row>
    <row r="12" spans="1:18" ht="28.8" x14ac:dyDescent="0.3">
      <c r="A12" s="22" t="s">
        <v>257</v>
      </c>
      <c r="B12" s="22" t="s">
        <v>451</v>
      </c>
      <c r="C12" s="22" t="s">
        <v>210</v>
      </c>
      <c r="D12" s="30" t="s">
        <v>264</v>
      </c>
      <c r="E12" s="4" t="s">
        <v>214</v>
      </c>
      <c r="H12" t="s">
        <v>191</v>
      </c>
      <c r="J12" s="2" t="s">
        <v>450</v>
      </c>
    </row>
    <row r="13" spans="1:18" x14ac:dyDescent="0.3">
      <c r="A13" s="22" t="s">
        <v>257</v>
      </c>
      <c r="C13" s="22" t="s">
        <v>215</v>
      </c>
      <c r="D13" s="22" t="s">
        <v>265</v>
      </c>
      <c r="E13" s="4" t="s">
        <v>216</v>
      </c>
      <c r="H13" t="s">
        <v>192</v>
      </c>
    </row>
    <row r="14" spans="1:18" x14ac:dyDescent="0.3">
      <c r="A14" s="22" t="s">
        <v>257</v>
      </c>
      <c r="C14" s="22" t="s">
        <v>220</v>
      </c>
      <c r="D14" s="30" t="s">
        <v>266</v>
      </c>
      <c r="E14" s="4" t="s">
        <v>221</v>
      </c>
      <c r="H14" t="s">
        <v>190</v>
      </c>
    </row>
    <row r="15" spans="1:18" x14ac:dyDescent="0.3">
      <c r="A15" s="22" t="s">
        <v>257</v>
      </c>
      <c r="C15" s="22" t="s">
        <v>224</v>
      </c>
      <c r="D15" s="30" t="s">
        <v>267</v>
      </c>
      <c r="E15" s="4" t="s">
        <v>225</v>
      </c>
      <c r="H15" t="s">
        <v>196</v>
      </c>
    </row>
    <row r="16" spans="1:18" x14ac:dyDescent="0.3">
      <c r="A16" s="22" t="s">
        <v>257</v>
      </c>
      <c r="B16" s="22" t="s">
        <v>448</v>
      </c>
      <c r="C16" s="22" t="s">
        <v>237</v>
      </c>
      <c r="D16" s="30" t="s">
        <v>268</v>
      </c>
      <c r="E16" s="4" t="s">
        <v>238</v>
      </c>
      <c r="G16" t="s">
        <v>410</v>
      </c>
      <c r="H16" t="s">
        <v>203</v>
      </c>
      <c r="I16" t="s">
        <v>160</v>
      </c>
      <c r="J16" s="1">
        <v>100000</v>
      </c>
    </row>
    <row r="17" spans="1:12" x14ac:dyDescent="0.3">
      <c r="A17" s="22" t="s">
        <v>257</v>
      </c>
      <c r="B17" s="22" t="s">
        <v>448</v>
      </c>
      <c r="C17" s="22" t="s">
        <v>255</v>
      </c>
      <c r="D17" s="30" t="s">
        <v>254</v>
      </c>
      <c r="E17" s="4" t="s">
        <v>253</v>
      </c>
      <c r="H17" t="s">
        <v>122</v>
      </c>
    </row>
    <row r="18" spans="1:12" x14ac:dyDescent="0.3">
      <c r="A18" s="22" t="s">
        <v>257</v>
      </c>
      <c r="C18" s="22" t="s">
        <v>226</v>
      </c>
      <c r="D18" s="30" t="s">
        <v>269</v>
      </c>
      <c r="E18" s="4" t="s">
        <v>227</v>
      </c>
      <c r="H18" t="s">
        <v>197</v>
      </c>
    </row>
    <row r="19" spans="1:12" ht="43.2" x14ac:dyDescent="0.3">
      <c r="A19" s="22" t="s">
        <v>257</v>
      </c>
      <c r="D19" s="22" t="s">
        <v>265</v>
      </c>
      <c r="E19" s="3" t="s">
        <v>251</v>
      </c>
      <c r="H19" t="s">
        <v>124</v>
      </c>
    </row>
    <row r="20" spans="1:12" x14ac:dyDescent="0.3">
      <c r="A20" s="22" t="s">
        <v>257</v>
      </c>
      <c r="D20" s="30" t="s">
        <v>270</v>
      </c>
      <c r="E20" s="4" t="s">
        <v>250</v>
      </c>
      <c r="H20" t="s">
        <v>125</v>
      </c>
    </row>
    <row r="21" spans="1:12" ht="28.8" x14ac:dyDescent="0.3">
      <c r="A21" s="22" t="s">
        <v>257</v>
      </c>
      <c r="B21" s="22" t="s">
        <v>337</v>
      </c>
      <c r="D21" s="30" t="s">
        <v>272</v>
      </c>
      <c r="E21" s="3" t="s">
        <v>252</v>
      </c>
      <c r="G21" t="s">
        <v>411</v>
      </c>
      <c r="H21" t="s">
        <v>271</v>
      </c>
      <c r="K21">
        <v>800</v>
      </c>
      <c r="L21" s="1">
        <v>1200</v>
      </c>
    </row>
    <row r="22" spans="1:12" x14ac:dyDescent="0.3">
      <c r="A22" s="22" t="s">
        <v>257</v>
      </c>
      <c r="C22" s="22" t="s">
        <v>243</v>
      </c>
      <c r="D22" s="30" t="s">
        <v>273</v>
      </c>
      <c r="E22" s="4" t="s">
        <v>244</v>
      </c>
      <c r="H22" t="s">
        <v>126</v>
      </c>
    </row>
    <row r="23" spans="1:12" x14ac:dyDescent="0.3">
      <c r="A23" s="22" t="s">
        <v>259</v>
      </c>
      <c r="C23" s="22" t="s">
        <v>217</v>
      </c>
      <c r="D23" s="30" t="s">
        <v>274</v>
      </c>
      <c r="E23" s="4" t="s">
        <v>218</v>
      </c>
      <c r="H23" t="s">
        <v>194</v>
      </c>
    </row>
    <row r="24" spans="1:12" x14ac:dyDescent="0.3">
      <c r="A24" s="22" t="s">
        <v>257</v>
      </c>
      <c r="B24" s="22" t="s">
        <v>448</v>
      </c>
      <c r="C24" s="22" t="s">
        <v>222</v>
      </c>
      <c r="D24" s="30" t="s">
        <v>275</v>
      </c>
      <c r="E24" s="4" t="s">
        <v>223</v>
      </c>
      <c r="H24" t="s">
        <v>195</v>
      </c>
    </row>
    <row r="25" spans="1:12" ht="115.2" x14ac:dyDescent="0.3">
      <c r="A25" s="2" t="s">
        <v>277</v>
      </c>
      <c r="B25" s="2"/>
      <c r="C25" s="22" t="s">
        <v>230</v>
      </c>
      <c r="D25" s="30" t="s">
        <v>276</v>
      </c>
      <c r="E25" s="4" t="s">
        <v>218</v>
      </c>
      <c r="H25" t="s">
        <v>199</v>
      </c>
    </row>
    <row r="26" spans="1:12" x14ac:dyDescent="0.3">
      <c r="A26" s="22" t="s">
        <v>257</v>
      </c>
      <c r="B26" s="22" t="s">
        <v>448</v>
      </c>
      <c r="C26" s="22" t="s">
        <v>231</v>
      </c>
      <c r="D26" s="30" t="s">
        <v>278</v>
      </c>
      <c r="E26" s="4" t="s">
        <v>232</v>
      </c>
      <c r="H26" t="s">
        <v>200</v>
      </c>
    </row>
    <row r="27" spans="1:12" x14ac:dyDescent="0.3">
      <c r="A27" s="22" t="s">
        <v>257</v>
      </c>
      <c r="C27" s="22" t="s">
        <v>233</v>
      </c>
      <c r="D27" s="30" t="s">
        <v>279</v>
      </c>
      <c r="E27" s="4" t="s">
        <v>234</v>
      </c>
      <c r="H27" t="s">
        <v>201</v>
      </c>
    </row>
    <row r="28" spans="1:12" x14ac:dyDescent="0.3">
      <c r="A28" s="22" t="s">
        <v>257</v>
      </c>
      <c r="B28" s="22" t="s">
        <v>336</v>
      </c>
      <c r="C28" s="22" t="s">
        <v>235</v>
      </c>
      <c r="D28" s="30" t="s">
        <v>280</v>
      </c>
      <c r="E28" s="4" t="s">
        <v>236</v>
      </c>
      <c r="H28" t="s">
        <v>202</v>
      </c>
    </row>
    <row r="29" spans="1:12" x14ac:dyDescent="0.3">
      <c r="A29" s="22" t="s">
        <v>257</v>
      </c>
      <c r="C29" s="22" t="s">
        <v>241</v>
      </c>
      <c r="D29" s="30" t="s">
        <v>281</v>
      </c>
      <c r="E29" s="4" t="s">
        <v>242</v>
      </c>
      <c r="H29" t="s">
        <v>204</v>
      </c>
    </row>
    <row r="30" spans="1:12" x14ac:dyDescent="0.3">
      <c r="A30" s="22" t="s">
        <v>257</v>
      </c>
      <c r="C30" s="22" t="s">
        <v>245</v>
      </c>
      <c r="D30" s="30" t="s">
        <v>282</v>
      </c>
      <c r="E30" s="4" t="s">
        <v>219</v>
      </c>
      <c r="H30" t="s">
        <v>205</v>
      </c>
    </row>
    <row r="31" spans="1:12" ht="57.6" x14ac:dyDescent="0.3">
      <c r="A31" s="2" t="s">
        <v>284</v>
      </c>
      <c r="B31" s="2" t="s">
        <v>336</v>
      </c>
      <c r="C31" s="22" t="s">
        <v>248</v>
      </c>
      <c r="D31" s="30" t="s">
        <v>283</v>
      </c>
      <c r="E31" s="4" t="s">
        <v>249</v>
      </c>
      <c r="H31" t="s">
        <v>206</v>
      </c>
    </row>
    <row r="32" spans="1:12" x14ac:dyDescent="0.3">
      <c r="B32" s="22" t="s">
        <v>448</v>
      </c>
      <c r="D32" s="30" t="s">
        <v>285</v>
      </c>
      <c r="E32" s="4" t="s">
        <v>286</v>
      </c>
      <c r="H32" s="22" t="s">
        <v>287</v>
      </c>
    </row>
    <row r="33" spans="6:8" x14ac:dyDescent="0.3">
      <c r="H33" s="22"/>
    </row>
    <row r="41" spans="6:8" x14ac:dyDescent="0.3">
      <c r="F41" t="s">
        <v>111</v>
      </c>
    </row>
    <row r="42" spans="6:8" x14ac:dyDescent="0.3">
      <c r="F42" t="s">
        <v>121</v>
      </c>
    </row>
    <row r="44" spans="6:8" x14ac:dyDescent="0.3">
      <c r="F44" t="s">
        <v>289</v>
      </c>
    </row>
  </sheetData>
  <hyperlinks>
    <hyperlink ref="D2" r:id="rId1" xr:uid="{00000000-0004-0000-0E00-000000000000}"/>
    <hyperlink ref="D4" r:id="rId2" display="mailto:info@katjes.de" xr:uid="{00000000-0004-0000-0E00-000001000000}"/>
    <hyperlink ref="D17" r:id="rId3" xr:uid="{00000000-0004-0000-0E00-000002000000}"/>
    <hyperlink ref="D10" r:id="rId4" tooltip="Bellen via Hangouts" display="https://www.google.com/search?ei=XdUHXJGaIoGy0gXk2KHYBA&amp;q=kleve+bofrost&amp;oq=kleve+bofrost&amp;gs_l=psy-ab.3..0i8i30l2.4194.4745..5821...0.0..0.82.297.5......0....1..gws-wiz.......0i7i30j0i8i7i30j0i7i5i30.fUpLm2Z08j4" xr:uid="{00000000-0004-0000-0E00-000003000000}"/>
    <hyperlink ref="D12" r:id="rId5" xr:uid="{00000000-0004-0000-0E00-000004000000}"/>
    <hyperlink ref="D14" r:id="rId6" xr:uid="{00000000-0004-0000-0E00-000005000000}"/>
    <hyperlink ref="D15" r:id="rId7" display="mailto:info@gimborn.de" xr:uid="{00000000-0004-0000-0E00-000006000000}"/>
    <hyperlink ref="D16" r:id="rId8" xr:uid="{00000000-0004-0000-0E00-000007000000}"/>
    <hyperlink ref="D18" r:id="rId9" xr:uid="{00000000-0004-0000-0E00-000008000000}"/>
    <hyperlink ref="D20" r:id="rId10" display="https://www.moosbur.de/kontakt" xr:uid="{00000000-0004-0000-0E00-000009000000}"/>
    <hyperlink ref="D22" r:id="rId11" display="mailto:info@vanguelpen.com" xr:uid="{00000000-0004-0000-0E00-00000A000000}"/>
    <hyperlink ref="D23" r:id="rId12" display="tel:02835/4489460" xr:uid="{00000000-0004-0000-0E00-00000B000000}"/>
    <hyperlink ref="D24" r:id="rId13" display="mailto:thomas.thoenes@thoenes.de" xr:uid="{00000000-0004-0000-0E00-00000C000000}"/>
    <hyperlink ref="D25" r:id="rId14" xr:uid="{00000000-0004-0000-0E00-00000D000000}"/>
    <hyperlink ref="D26" r:id="rId15" xr:uid="{00000000-0004-0000-0E00-00000E000000}"/>
    <hyperlink ref="D29" r:id="rId16" xr:uid="{00000000-0004-0000-0E00-00000F000000}"/>
    <hyperlink ref="D30" r:id="rId17" xr:uid="{00000000-0004-0000-0E00-000010000000}"/>
    <hyperlink ref="D32" r:id="rId18" xr:uid="{00000000-0004-0000-0E00-000011000000}"/>
    <hyperlink ref="H32" r:id="rId19" display="https://www.forfarmers.de/standorte/forfarmers-thesing-mischfutter-gmbh-en-co-kg.aspx" xr:uid="{00000000-0004-0000-0E00-000012000000}"/>
  </hyperlinks>
  <pageMargins left="0.7" right="0.7" top="0.78740157499999996" bottom="0.78740157499999996" header="0.3" footer="0.3"/>
  <legacyDrawing r:id="rId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F8E1-C1DB-4FE0-BAC6-A72635160BDC}">
  <sheetPr>
    <tabColor rgb="FFFFFF00"/>
  </sheetPr>
  <dimension ref="A1:AA42"/>
  <sheetViews>
    <sheetView topLeftCell="A16" workbookViewId="0">
      <selection activeCell="M26" sqref="M26"/>
    </sheetView>
  </sheetViews>
  <sheetFormatPr defaultRowHeight="14.4" x14ac:dyDescent="0.3"/>
  <cols>
    <col min="2" max="2" width="33" bestFit="1" customWidth="1"/>
    <col min="3" max="3" width="11.33203125" customWidth="1"/>
    <col min="4" max="4" width="12.6640625" style="22" customWidth="1"/>
    <col min="5" max="8" width="11.33203125" style="22" customWidth="1"/>
    <col min="9" max="9" width="19.109375" customWidth="1"/>
    <col min="10" max="10" width="15.33203125" bestFit="1" customWidth="1"/>
    <col min="12" max="12" width="13.88671875" style="22" bestFit="1" customWidth="1"/>
    <col min="13" max="13" width="19.44140625" style="22" customWidth="1"/>
    <col min="14" max="14" width="15.33203125" style="22" customWidth="1"/>
    <col min="15" max="15" width="18.5546875" style="22" customWidth="1"/>
    <col min="17" max="17" width="22.5546875" customWidth="1"/>
    <col min="18" max="18" width="17.5546875" customWidth="1"/>
    <col min="19" max="19" width="14.88671875" customWidth="1"/>
    <col min="20" max="20" width="14.109375" customWidth="1"/>
  </cols>
  <sheetData>
    <row r="1" spans="1:27" ht="57.6" x14ac:dyDescent="0.3">
      <c r="A1" t="s">
        <v>1206</v>
      </c>
      <c r="B1" t="s">
        <v>93</v>
      </c>
      <c r="C1" s="2" t="s">
        <v>1230</v>
      </c>
      <c r="D1" s="2" t="s">
        <v>1231</v>
      </c>
      <c r="E1" s="2" t="s">
        <v>1241</v>
      </c>
      <c r="F1" s="2" t="s">
        <v>1254</v>
      </c>
      <c r="G1" s="2" t="s">
        <v>1232</v>
      </c>
      <c r="H1" s="2" t="s">
        <v>1255</v>
      </c>
      <c r="I1" s="2" t="s">
        <v>1256</v>
      </c>
      <c r="J1" s="2" t="s">
        <v>1240</v>
      </c>
      <c r="L1"/>
      <c r="M1" s="2" t="s">
        <v>1257</v>
      </c>
      <c r="N1" s="2" t="s">
        <v>1226</v>
      </c>
      <c r="O1" s="2" t="s">
        <v>1244</v>
      </c>
      <c r="R1" s="2" t="s">
        <v>1271</v>
      </c>
      <c r="T1" s="2" t="s">
        <v>1256</v>
      </c>
    </row>
    <row r="2" spans="1:27" x14ac:dyDescent="0.3">
      <c r="A2" t="s">
        <v>58</v>
      </c>
      <c r="C2" s="164">
        <v>129426</v>
      </c>
      <c r="D2" s="162"/>
      <c r="E2" s="162">
        <v>101.71299999999999</v>
      </c>
      <c r="F2" s="162"/>
      <c r="G2" s="162"/>
      <c r="H2" s="162"/>
      <c r="L2" t="s">
        <v>453</v>
      </c>
      <c r="M2" s="162">
        <v>0.96399999999999997</v>
      </c>
      <c r="N2">
        <f>(C3+C8+C10+C12)/C2</f>
        <v>0.73690757653021799</v>
      </c>
      <c r="O2">
        <f>M2*N2</f>
        <v>0.71037890377513013</v>
      </c>
      <c r="R2" t="s">
        <v>1268</v>
      </c>
      <c r="S2" s="163">
        <f>C3</f>
        <v>56794</v>
      </c>
      <c r="T2">
        <f>I3</f>
        <v>114.30000000000001</v>
      </c>
    </row>
    <row r="3" spans="1:27" x14ac:dyDescent="0.3">
      <c r="B3" t="s">
        <v>453</v>
      </c>
      <c r="C3" s="164">
        <v>56794</v>
      </c>
      <c r="D3" s="162"/>
      <c r="E3" s="162"/>
      <c r="F3" s="162">
        <v>1</v>
      </c>
      <c r="G3" s="162"/>
      <c r="H3" s="162"/>
      <c r="I3">
        <f>(99.8+128.8)/2</f>
        <v>114.30000000000001</v>
      </c>
      <c r="J3" s="143">
        <f t="shared" ref="J3:J13" si="0">I3*C3</f>
        <v>6491554.2000000002</v>
      </c>
      <c r="L3" t="s">
        <v>1220</v>
      </c>
      <c r="M3">
        <v>0.9</v>
      </c>
      <c r="N3">
        <f>(C7+C9+C11)/C2</f>
        <v>5.7105991068255216E-2</v>
      </c>
      <c r="O3">
        <f>M3*N3</f>
        <v>5.1395391961429698E-2</v>
      </c>
      <c r="R3" t="s">
        <v>1220</v>
      </c>
      <c r="S3" s="144">
        <f>C7+C9+C11</f>
        <v>7391</v>
      </c>
      <c r="T3">
        <f>I9</f>
        <v>47</v>
      </c>
    </row>
    <row r="4" spans="1:27" x14ac:dyDescent="0.3">
      <c r="B4" t="s">
        <v>1211</v>
      </c>
      <c r="C4" s="164">
        <v>2257</v>
      </c>
      <c r="D4" s="162"/>
      <c r="E4" s="162"/>
      <c r="F4" s="162">
        <v>0.8</v>
      </c>
      <c r="G4" s="162"/>
      <c r="H4" s="162"/>
      <c r="I4">
        <v>51</v>
      </c>
      <c r="J4" s="143">
        <f t="shared" si="0"/>
        <v>115107</v>
      </c>
      <c r="L4" t="s">
        <v>1221</v>
      </c>
      <c r="M4">
        <v>0.9</v>
      </c>
      <c r="N4" s="165">
        <f>(C5+C6)/C2</f>
        <v>0.18854789609506592</v>
      </c>
      <c r="O4" s="165">
        <f>N4*M4</f>
        <v>0.16969310648555933</v>
      </c>
      <c r="R4" t="s">
        <v>1269</v>
      </c>
      <c r="S4" s="144">
        <f>C12+C10+C8+C4</f>
        <v>40838</v>
      </c>
      <c r="T4">
        <f>I4</f>
        <v>51</v>
      </c>
      <c r="U4" s="162"/>
      <c r="V4" s="162"/>
      <c r="Z4" s="162"/>
      <c r="AA4" s="162"/>
    </row>
    <row r="5" spans="1:27" x14ac:dyDescent="0.3">
      <c r="B5" t="s">
        <v>1212</v>
      </c>
      <c r="C5" s="164">
        <v>8484</v>
      </c>
      <c r="D5" s="162"/>
      <c r="E5" s="162"/>
      <c r="F5" s="162">
        <v>0.4</v>
      </c>
      <c r="G5" s="162"/>
      <c r="H5" s="162"/>
      <c r="I5">
        <v>15</v>
      </c>
      <c r="J5" s="143">
        <f t="shared" si="0"/>
        <v>127260</v>
      </c>
      <c r="L5" t="s">
        <v>1222</v>
      </c>
      <c r="M5">
        <v>0.45</v>
      </c>
      <c r="N5">
        <f>C4/C2</f>
        <v>1.7438536306460833E-2</v>
      </c>
      <c r="O5">
        <f>N5*M5</f>
        <v>7.8473413379073747E-3</v>
      </c>
      <c r="R5" t="s">
        <v>1270</v>
      </c>
      <c r="S5" s="144">
        <f>C5+C6</f>
        <v>24403</v>
      </c>
      <c r="T5">
        <f>I5</f>
        <v>15</v>
      </c>
    </row>
    <row r="6" spans="1:27" x14ac:dyDescent="0.3">
      <c r="B6" t="s">
        <v>1213</v>
      </c>
      <c r="C6" s="164">
        <v>15919</v>
      </c>
      <c r="D6" s="162"/>
      <c r="E6" s="162"/>
      <c r="F6" s="162">
        <v>0.4</v>
      </c>
      <c r="G6" s="162"/>
      <c r="H6" s="162"/>
      <c r="I6">
        <v>15</v>
      </c>
      <c r="J6" s="143">
        <f t="shared" si="0"/>
        <v>238785</v>
      </c>
      <c r="L6" t="s">
        <v>533</v>
      </c>
      <c r="M6">
        <v>0.75</v>
      </c>
      <c r="N6"/>
      <c r="O6" t="s">
        <v>1228</v>
      </c>
    </row>
    <row r="7" spans="1:27" x14ac:dyDescent="0.3">
      <c r="B7" t="s">
        <v>1215</v>
      </c>
      <c r="C7" s="164">
        <v>2150</v>
      </c>
      <c r="D7" s="162"/>
      <c r="E7" s="162"/>
      <c r="F7" s="162">
        <v>0.7</v>
      </c>
      <c r="G7" s="162"/>
      <c r="H7" s="162"/>
      <c r="I7">
        <v>51</v>
      </c>
      <c r="J7" s="143">
        <f t="shared" si="0"/>
        <v>109650</v>
      </c>
      <c r="L7"/>
      <c r="M7"/>
      <c r="N7"/>
      <c r="O7">
        <f>SUM(O2:O5)</f>
        <v>0.93931474356002653</v>
      </c>
    </row>
    <row r="8" spans="1:27" x14ac:dyDescent="0.3">
      <c r="B8" t="s">
        <v>1214</v>
      </c>
      <c r="C8" s="164">
        <v>8340</v>
      </c>
      <c r="D8" s="162"/>
      <c r="E8" s="162"/>
      <c r="F8" s="162">
        <v>0.7</v>
      </c>
      <c r="G8" s="162"/>
      <c r="H8" s="162"/>
      <c r="I8">
        <v>51</v>
      </c>
      <c r="J8" s="143">
        <f t="shared" si="0"/>
        <v>425340</v>
      </c>
      <c r="L8"/>
      <c r="M8"/>
      <c r="N8"/>
      <c r="O8"/>
    </row>
    <row r="9" spans="1:27" x14ac:dyDescent="0.3">
      <c r="B9" t="s">
        <v>1216</v>
      </c>
      <c r="C9" s="164">
        <v>4731</v>
      </c>
      <c r="D9" s="162"/>
      <c r="E9" s="162"/>
      <c r="F9" s="162">
        <v>0.7</v>
      </c>
      <c r="G9" s="162"/>
      <c r="H9" s="162"/>
      <c r="I9">
        <v>47</v>
      </c>
      <c r="J9" s="143">
        <f t="shared" si="0"/>
        <v>222357</v>
      </c>
      <c r="L9"/>
      <c r="M9"/>
      <c r="N9"/>
      <c r="O9"/>
    </row>
    <row r="10" spans="1:27" x14ac:dyDescent="0.3">
      <c r="B10" t="s">
        <v>1217</v>
      </c>
      <c r="C10" s="164">
        <v>23048</v>
      </c>
      <c r="D10" s="162"/>
      <c r="E10" s="162"/>
      <c r="F10" s="162">
        <v>0.7</v>
      </c>
      <c r="G10" s="162"/>
      <c r="H10" s="162"/>
      <c r="I10">
        <v>51</v>
      </c>
      <c r="J10" s="143">
        <f t="shared" si="0"/>
        <v>1175448</v>
      </c>
      <c r="L10"/>
      <c r="M10"/>
      <c r="N10"/>
      <c r="O10"/>
    </row>
    <row r="11" spans="1:27" x14ac:dyDescent="0.3">
      <c r="B11" t="s">
        <v>1218</v>
      </c>
      <c r="C11" s="164">
        <v>510</v>
      </c>
      <c r="D11" s="162"/>
      <c r="E11" s="162"/>
      <c r="F11" s="162">
        <v>1</v>
      </c>
      <c r="G11" s="162"/>
      <c r="H11" s="162"/>
      <c r="I11">
        <v>47</v>
      </c>
      <c r="J11" s="143">
        <f t="shared" si="0"/>
        <v>23970</v>
      </c>
      <c r="L11" t="s">
        <v>1258</v>
      </c>
      <c r="M11"/>
      <c r="N11"/>
      <c r="O11"/>
    </row>
    <row r="12" spans="1:27" x14ac:dyDescent="0.3">
      <c r="B12" t="s">
        <v>1219</v>
      </c>
      <c r="C12" s="164">
        <v>7193</v>
      </c>
      <c r="D12" s="162"/>
      <c r="E12" s="162"/>
      <c r="F12" s="162">
        <v>0.8</v>
      </c>
      <c r="G12" s="162"/>
      <c r="H12" s="162"/>
      <c r="I12">
        <v>51</v>
      </c>
      <c r="J12" s="143">
        <f t="shared" si="0"/>
        <v>366843</v>
      </c>
      <c r="L12"/>
      <c r="M12" t="s">
        <v>1224</v>
      </c>
      <c r="N12" t="s">
        <v>1225</v>
      </c>
      <c r="O12"/>
    </row>
    <row r="13" spans="1:27" x14ac:dyDescent="0.3">
      <c r="A13" t="s">
        <v>59</v>
      </c>
      <c r="C13" s="1">
        <v>365448</v>
      </c>
      <c r="E13" s="143">
        <v>41141</v>
      </c>
      <c r="F13" s="143">
        <f>0.5</f>
        <v>0.5</v>
      </c>
      <c r="G13" s="143">
        <f>E13/F13</f>
        <v>82282</v>
      </c>
      <c r="H13" s="143"/>
      <c r="I13">
        <v>11</v>
      </c>
      <c r="J13" s="143">
        <f t="shared" si="0"/>
        <v>4019928</v>
      </c>
      <c r="L13" t="s">
        <v>58</v>
      </c>
      <c r="M13">
        <v>0.85</v>
      </c>
      <c r="N13">
        <v>0.7</v>
      </c>
      <c r="O13"/>
    </row>
    <row r="14" spans="1:27" x14ac:dyDescent="0.3">
      <c r="A14" s="22" t="s">
        <v>60</v>
      </c>
      <c r="B14" s="22"/>
      <c r="C14" s="22"/>
      <c r="D14" s="143"/>
      <c r="E14" s="143">
        <v>6681</v>
      </c>
      <c r="F14" s="143"/>
      <c r="G14" s="143"/>
      <c r="H14" s="143"/>
      <c r="I14" s="22"/>
      <c r="J14" s="143"/>
      <c r="L14" t="s">
        <v>533</v>
      </c>
      <c r="M14">
        <v>0.8</v>
      </c>
      <c r="N14">
        <v>0.7</v>
      </c>
      <c r="O14"/>
    </row>
    <row r="15" spans="1:27" s="22" customFormat="1" x14ac:dyDescent="0.3">
      <c r="A15"/>
      <c r="B15" t="s">
        <v>1207</v>
      </c>
      <c r="C15"/>
      <c r="D15" s="143">
        <f>Eggs!H10</f>
        <v>194946.33155188253</v>
      </c>
      <c r="E15" s="143"/>
      <c r="F15" s="143"/>
      <c r="G15" s="143"/>
      <c r="H15" s="143"/>
      <c r="I15">
        <v>0.75</v>
      </c>
      <c r="J15" s="143">
        <f>I15*D15</f>
        <v>146209.74866391189</v>
      </c>
    </row>
    <row r="16" spans="1:27" x14ac:dyDescent="0.3">
      <c r="B16" t="s">
        <v>1260</v>
      </c>
      <c r="D16" s="143">
        <f>Eggs!M10</f>
        <v>564535.90832480637</v>
      </c>
      <c r="E16" s="143"/>
      <c r="F16" s="143"/>
      <c r="G16" s="143"/>
      <c r="H16">
        <f>Eggs!C13</f>
        <v>485338</v>
      </c>
      <c r="I16">
        <v>0.16</v>
      </c>
      <c r="J16" s="143">
        <f>I16*D16</f>
        <v>90325.745331969025</v>
      </c>
      <c r="L16" t="s">
        <v>1223</v>
      </c>
      <c r="M16"/>
      <c r="N16">
        <v>0.6</v>
      </c>
      <c r="O16"/>
    </row>
    <row r="17" spans="1:15" x14ac:dyDescent="0.3">
      <c r="B17" t="s">
        <v>1209</v>
      </c>
      <c r="H17" s="22">
        <f>Eggs!C12</f>
        <v>1021</v>
      </c>
      <c r="I17">
        <v>0.7</v>
      </c>
      <c r="J17">
        <f>H17*I17</f>
        <v>714.69999999999993</v>
      </c>
      <c r="L17"/>
      <c r="M17" s="94"/>
      <c r="N17"/>
      <c r="O17"/>
    </row>
    <row r="18" spans="1:15" ht="72" x14ac:dyDescent="0.3">
      <c r="B18" t="s">
        <v>1210</v>
      </c>
      <c r="C18" s="143"/>
      <c r="H18" s="22">
        <f>Eggs!C11</f>
        <v>5347</v>
      </c>
      <c r="I18">
        <v>0.7</v>
      </c>
      <c r="J18">
        <f>I18*H18</f>
        <v>3742.8999999999996</v>
      </c>
      <c r="L18" s="2"/>
      <c r="M18" s="2" t="s">
        <v>1259</v>
      </c>
      <c r="N18" s="2" t="s">
        <v>1264</v>
      </c>
      <c r="O18" t="s">
        <v>1261</v>
      </c>
    </row>
    <row r="19" spans="1:15" s="22" customFormat="1" x14ac:dyDescent="0.3">
      <c r="A19" s="22" t="s">
        <v>1223</v>
      </c>
      <c r="E19" s="22">
        <v>66563</v>
      </c>
      <c r="L19" s="2"/>
      <c r="M19" s="2"/>
      <c r="N19" s="2"/>
    </row>
    <row r="20" spans="1:15" s="22" customFormat="1" x14ac:dyDescent="0.3">
      <c r="B20" t="s">
        <v>187</v>
      </c>
      <c r="C20" s="143">
        <v>6121</v>
      </c>
      <c r="I20">
        <v>17</v>
      </c>
      <c r="J20" s="143">
        <f>I20*C20</f>
        <v>104057</v>
      </c>
      <c r="L20" s="2"/>
      <c r="M20" s="2"/>
      <c r="N20" s="2"/>
    </row>
    <row r="21" spans="1:15" x14ac:dyDescent="0.3">
      <c r="L21" t="s">
        <v>58</v>
      </c>
      <c r="M21">
        <v>8269</v>
      </c>
      <c r="N21" s="143">
        <f>(M21*O7/M13)+(M21*(1-O7)/N13)</f>
        <v>9854.7411055887751</v>
      </c>
      <c r="O21" s="144">
        <f>N21*1000</f>
        <v>9854741.1055887751</v>
      </c>
    </row>
    <row r="22" spans="1:15" x14ac:dyDescent="0.3">
      <c r="E22" s="85"/>
      <c r="F22" s="85"/>
      <c r="G22" s="85"/>
      <c r="H22" s="85"/>
      <c r="I22" s="168" t="s">
        <v>1262</v>
      </c>
      <c r="J22" s="169">
        <f>SUM(J3:J20)</f>
        <v>13661292.29399588</v>
      </c>
      <c r="L22" t="s">
        <v>533</v>
      </c>
      <c r="M22">
        <v>1962</v>
      </c>
      <c r="N22" s="143">
        <f>(M22*M6/M14)+(M22*(1-M6)/N14)</f>
        <v>2540.0892857142858</v>
      </c>
      <c r="O22" s="144">
        <f t="shared" ref="O22:O25" si="1">N22*1000</f>
        <v>2540089.2857142859</v>
      </c>
    </row>
    <row r="23" spans="1:15" x14ac:dyDescent="0.3">
      <c r="D23" s="143"/>
      <c r="E23" s="85"/>
      <c r="F23" s="85"/>
      <c r="G23" s="85"/>
      <c r="H23" s="85"/>
      <c r="I23" s="168" t="s">
        <v>1265</v>
      </c>
      <c r="J23" s="169">
        <f>O25</f>
        <v>14214830.391303061</v>
      </c>
      <c r="L23" t="s">
        <v>60</v>
      </c>
      <c r="M23">
        <v>856</v>
      </c>
      <c r="N23" s="143">
        <f>M23/N16</f>
        <v>1426.6666666666667</v>
      </c>
      <c r="O23" s="144">
        <f t="shared" si="1"/>
        <v>1426666.6666666667</v>
      </c>
    </row>
    <row r="24" spans="1:15" x14ac:dyDescent="0.3">
      <c r="E24" s="85"/>
      <c r="F24" s="85"/>
      <c r="G24" s="85"/>
      <c r="H24" s="85"/>
      <c r="I24" s="168" t="s">
        <v>1263</v>
      </c>
      <c r="J24" s="169">
        <f>SUM(14605*1000)</f>
        <v>14605000</v>
      </c>
      <c r="L24" t="s">
        <v>1223</v>
      </c>
      <c r="M24">
        <v>236</v>
      </c>
      <c r="N24">
        <f>M24/N16</f>
        <v>393.33333333333337</v>
      </c>
      <c r="O24" s="144">
        <f t="shared" si="1"/>
        <v>393333.33333333337</v>
      </c>
    </row>
    <row r="25" spans="1:15" x14ac:dyDescent="0.3">
      <c r="L25" t="s">
        <v>52</v>
      </c>
      <c r="M25">
        <v>11.323</v>
      </c>
      <c r="N25" s="163">
        <f>SUM(N21:N24)</f>
        <v>14214.830391303061</v>
      </c>
      <c r="O25" s="144">
        <f t="shared" si="1"/>
        <v>14214830.391303061</v>
      </c>
    </row>
    <row r="26" spans="1:15" ht="43.2" x14ac:dyDescent="0.3">
      <c r="G26" s="85"/>
      <c r="H26" s="85"/>
      <c r="I26" s="168" t="s">
        <v>1266</v>
      </c>
      <c r="J26" s="170" t="s">
        <v>1267</v>
      </c>
    </row>
    <row r="27" spans="1:15" x14ac:dyDescent="0.3">
      <c r="G27" s="85"/>
      <c r="H27" s="85"/>
      <c r="I27" s="85"/>
      <c r="J27" s="85"/>
    </row>
    <row r="28" spans="1:15" x14ac:dyDescent="0.3">
      <c r="G28" s="85"/>
      <c r="H28" s="85" t="s">
        <v>1239</v>
      </c>
      <c r="I28" s="171">
        <f>SUM(J3:J12)</f>
        <v>9296314.1999999993</v>
      </c>
      <c r="J28" s="172">
        <f>O21-I28</f>
        <v>558426.90558877587</v>
      </c>
    </row>
    <row r="29" spans="1:15" x14ac:dyDescent="0.3">
      <c r="G29" s="85"/>
      <c r="H29" s="85" t="s">
        <v>533</v>
      </c>
      <c r="I29" s="171">
        <f>J13</f>
        <v>4019928</v>
      </c>
      <c r="J29" s="172">
        <f>O22-I29</f>
        <v>-1479838.7142857141</v>
      </c>
    </row>
    <row r="30" spans="1:15" x14ac:dyDescent="0.3">
      <c r="G30" s="85"/>
      <c r="H30" s="85" t="s">
        <v>60</v>
      </c>
      <c r="I30" s="171">
        <f>SUM(J15:J16)</f>
        <v>236535.49399588091</v>
      </c>
      <c r="J30" s="172">
        <f>O23-I30</f>
        <v>1190131.1726707858</v>
      </c>
    </row>
    <row r="31" spans="1:15" s="22" customFormat="1" x14ac:dyDescent="0.3">
      <c r="G31" s="85"/>
      <c r="H31" s="85" t="s">
        <v>51</v>
      </c>
      <c r="I31" s="171">
        <f>J20</f>
        <v>104057</v>
      </c>
      <c r="J31" s="172">
        <f>O24-I31</f>
        <v>289276.33333333337</v>
      </c>
    </row>
    <row r="32" spans="1:15" x14ac:dyDescent="0.3">
      <c r="G32" s="85"/>
      <c r="H32" s="85" t="s">
        <v>1227</v>
      </c>
      <c r="I32" s="171">
        <f>SUM(I28:I31)</f>
        <v>13656834.69399588</v>
      </c>
      <c r="J32" s="172">
        <f>O25-I32</f>
        <v>557995.69730718061</v>
      </c>
    </row>
    <row r="34" spans="1:3" x14ac:dyDescent="0.3">
      <c r="A34">
        <v>1</v>
      </c>
      <c r="B34" t="s">
        <v>1233</v>
      </c>
    </row>
    <row r="35" spans="1:3" x14ac:dyDescent="0.3">
      <c r="A35">
        <v>2</v>
      </c>
      <c r="B35" t="s">
        <v>1229</v>
      </c>
    </row>
    <row r="36" spans="1:3" x14ac:dyDescent="0.3">
      <c r="A36">
        <v>3</v>
      </c>
      <c r="B36" t="s">
        <v>1237</v>
      </c>
    </row>
    <row r="37" spans="1:3" x14ac:dyDescent="0.3">
      <c r="A37" s="22">
        <v>4</v>
      </c>
      <c r="B37" s="22" t="s">
        <v>1242</v>
      </c>
      <c r="C37" s="22" t="s">
        <v>1243</v>
      </c>
    </row>
    <row r="38" spans="1:3" x14ac:dyDescent="0.3">
      <c r="A38">
        <v>5</v>
      </c>
      <c r="B38" s="22" t="s">
        <v>1250</v>
      </c>
    </row>
    <row r="39" spans="1:3" x14ac:dyDescent="0.3">
      <c r="A39" s="22">
        <v>6</v>
      </c>
      <c r="B39" t="s">
        <v>1235</v>
      </c>
    </row>
    <row r="40" spans="1:3" x14ac:dyDescent="0.3">
      <c r="A40" s="22">
        <v>7</v>
      </c>
      <c r="B40" t="s">
        <v>1236</v>
      </c>
    </row>
    <row r="41" spans="1:3" x14ac:dyDescent="0.3">
      <c r="A41" s="22">
        <v>8</v>
      </c>
      <c r="B41" t="s">
        <v>1234</v>
      </c>
    </row>
    <row r="42" spans="1:3" x14ac:dyDescent="0.3">
      <c r="A42" s="22">
        <v>9</v>
      </c>
      <c r="B42" t="s">
        <v>1238</v>
      </c>
    </row>
  </sheetData>
  <pageMargins left="0.7" right="0.7" top="0.75" bottom="0.75" header="0.3" footer="0.3"/>
  <pageSetup paperSize="9" orientation="portrait"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34998626667073579"/>
  </sheetPr>
  <dimension ref="A1:G11"/>
  <sheetViews>
    <sheetView workbookViewId="0">
      <selection activeCell="K28" sqref="K28"/>
    </sheetView>
  </sheetViews>
  <sheetFormatPr defaultColWidth="10.88671875" defaultRowHeight="14.4" x14ac:dyDescent="0.3"/>
  <sheetData>
    <row r="1" spans="1:7" x14ac:dyDescent="0.3">
      <c r="B1" t="s">
        <v>0</v>
      </c>
      <c r="E1" t="s">
        <v>1</v>
      </c>
    </row>
    <row r="2" spans="1:7" ht="28.8" x14ac:dyDescent="0.3">
      <c r="A2" s="17" t="s">
        <v>71</v>
      </c>
      <c r="B2" s="17" t="s">
        <v>33</v>
      </c>
      <c r="C2" s="18" t="s">
        <v>72</v>
      </c>
      <c r="D2" s="17" t="s">
        <v>73</v>
      </c>
      <c r="E2" s="17" t="s">
        <v>33</v>
      </c>
      <c r="F2" s="18" t="s">
        <v>72</v>
      </c>
      <c r="G2" s="17" t="s">
        <v>73</v>
      </c>
    </row>
    <row r="3" spans="1:7" x14ac:dyDescent="0.3">
      <c r="A3" t="s">
        <v>69</v>
      </c>
      <c r="B3" s="1">
        <v>1955898.469</v>
      </c>
      <c r="C3" s="1">
        <f>SUM(C5-C4)</f>
        <v>1544065</v>
      </c>
      <c r="D3" s="1">
        <f>SUM(D5-D4)</f>
        <v>1112893</v>
      </c>
      <c r="E3" s="1">
        <f>SUM(E5-E4)</f>
        <v>523080</v>
      </c>
      <c r="F3" s="1">
        <f>SUM(F5-F4)</f>
        <v>442016</v>
      </c>
      <c r="G3" s="1">
        <f>SUM(G5-G4)</f>
        <v>282672</v>
      </c>
    </row>
    <row r="4" spans="1:7" x14ac:dyDescent="0.3">
      <c r="A4" t="s">
        <v>70</v>
      </c>
      <c r="B4" s="1">
        <v>359310</v>
      </c>
      <c r="C4" s="10">
        <v>336355</v>
      </c>
      <c r="D4" s="1">
        <v>271008</v>
      </c>
      <c r="E4" s="1">
        <v>727834</v>
      </c>
      <c r="F4" s="1">
        <v>702456</v>
      </c>
      <c r="G4" s="1">
        <v>574283</v>
      </c>
    </row>
    <row r="5" spans="1:7" x14ac:dyDescent="0.3">
      <c r="A5" t="s">
        <v>52</v>
      </c>
      <c r="B5" s="1">
        <v>2315208</v>
      </c>
      <c r="C5" s="1">
        <v>1880420</v>
      </c>
      <c r="D5" s="1">
        <v>1383901</v>
      </c>
      <c r="E5" s="1">
        <v>1250914</v>
      </c>
      <c r="F5" s="1">
        <v>1144472</v>
      </c>
      <c r="G5" s="1">
        <v>856955</v>
      </c>
    </row>
    <row r="10" spans="1:7" x14ac:dyDescent="0.3">
      <c r="B10" s="1"/>
    </row>
    <row r="11" spans="1:7" x14ac:dyDescent="0.3">
      <c r="B11" s="1"/>
    </row>
  </sheetData>
  <pageMargins left="0.7" right="0.7" top="0.78740157499999996" bottom="0.78740157499999996"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8080"/>
  </sheetPr>
  <dimension ref="A1"/>
  <sheetViews>
    <sheetView workbookViewId="0">
      <selection activeCell="L29" sqref="L29"/>
    </sheetView>
  </sheetViews>
  <sheetFormatPr defaultRowHeight="14.4" x14ac:dyDescent="0.3"/>
  <sheetData>
    <row r="1" spans="1:1" x14ac:dyDescent="0.3">
      <c r="A1" s="142" t="s">
        <v>1182</v>
      </c>
    </row>
  </sheetData>
  <hyperlinks>
    <hyperlink ref="A1" r:id="rId1" xr:uid="{00000000-0004-0000-0000-000000000000}"/>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tint="-0.34998626667073579"/>
  </sheetPr>
  <dimension ref="A1:R24"/>
  <sheetViews>
    <sheetView workbookViewId="0">
      <selection activeCell="H19" sqref="H19"/>
    </sheetView>
  </sheetViews>
  <sheetFormatPr defaultColWidth="10.88671875" defaultRowHeight="14.4" x14ac:dyDescent="0.3"/>
  <cols>
    <col min="2" max="2" width="33.77734375" style="22" customWidth="1"/>
    <col min="3" max="4" width="11.5546875" style="22"/>
    <col min="16" max="16" width="11.5546875" style="22"/>
  </cols>
  <sheetData>
    <row r="1" spans="1:18" ht="86.4" x14ac:dyDescent="0.3">
      <c r="A1" s="53" t="s">
        <v>463</v>
      </c>
      <c r="B1" s="53" t="s">
        <v>93</v>
      </c>
      <c r="C1" s="54" t="s">
        <v>462</v>
      </c>
      <c r="D1" s="54" t="s">
        <v>617</v>
      </c>
      <c r="E1" s="24" t="s">
        <v>294</v>
      </c>
      <c r="F1" s="24" t="s">
        <v>295</v>
      </c>
      <c r="G1" s="2"/>
      <c r="H1" s="22"/>
      <c r="I1" s="22"/>
      <c r="J1" s="24" t="s">
        <v>65</v>
      </c>
      <c r="K1" s="21" t="s">
        <v>33</v>
      </c>
      <c r="L1" s="24" t="s">
        <v>68</v>
      </c>
      <c r="M1" s="24" t="s">
        <v>4</v>
      </c>
      <c r="N1" s="24" t="s">
        <v>66</v>
      </c>
      <c r="O1" s="57" t="s">
        <v>67</v>
      </c>
      <c r="P1" s="57" t="s">
        <v>80</v>
      </c>
      <c r="Q1" s="24" t="s">
        <v>319</v>
      </c>
      <c r="R1" s="42" t="s">
        <v>320</v>
      </c>
    </row>
    <row r="2" spans="1:18" x14ac:dyDescent="0.3">
      <c r="A2" s="55" t="s">
        <v>58</v>
      </c>
      <c r="C2" s="1">
        <v>129426</v>
      </c>
      <c r="D2" s="1">
        <v>101713</v>
      </c>
      <c r="E2" s="22"/>
      <c r="F2" s="2"/>
      <c r="G2" s="2"/>
      <c r="H2" s="22"/>
      <c r="I2" s="22"/>
      <c r="J2" s="22"/>
      <c r="K2" s="22"/>
      <c r="L2" s="22"/>
      <c r="M2" s="22"/>
      <c r="N2" s="22"/>
      <c r="O2" s="22"/>
      <c r="Q2" s="22"/>
      <c r="R2" s="22"/>
    </row>
    <row r="3" spans="1:18" x14ac:dyDescent="0.3">
      <c r="B3" s="22" t="s">
        <v>453</v>
      </c>
      <c r="C3" s="1">
        <v>56794</v>
      </c>
      <c r="D3" s="1"/>
      <c r="H3" s="24"/>
      <c r="I3" s="42"/>
    </row>
    <row r="4" spans="1:18" x14ac:dyDescent="0.3">
      <c r="B4" s="22" t="s">
        <v>454</v>
      </c>
      <c r="C4" s="1">
        <v>8484</v>
      </c>
      <c r="D4" s="1"/>
      <c r="M4" s="1">
        <v>8269</v>
      </c>
      <c r="O4" s="1">
        <v>3410</v>
      </c>
      <c r="P4" s="1"/>
    </row>
    <row r="5" spans="1:18" x14ac:dyDescent="0.3">
      <c r="B5" s="22" t="s">
        <v>455</v>
      </c>
      <c r="C5" s="1">
        <v>15919</v>
      </c>
      <c r="D5" s="1"/>
      <c r="E5" s="22"/>
      <c r="F5" s="22"/>
      <c r="G5" s="22"/>
      <c r="H5" s="22"/>
      <c r="I5" s="22"/>
      <c r="J5" s="22"/>
      <c r="K5" s="22"/>
      <c r="L5" s="22"/>
      <c r="M5" s="1"/>
      <c r="N5" s="22"/>
      <c r="O5" s="1"/>
      <c r="P5" s="1"/>
      <c r="Q5" s="22"/>
      <c r="R5" s="22"/>
    </row>
    <row r="6" spans="1:18" x14ac:dyDescent="0.3">
      <c r="B6" s="22" t="s">
        <v>456</v>
      </c>
      <c r="C6" s="1">
        <v>2150</v>
      </c>
      <c r="D6" s="1"/>
      <c r="E6" s="22"/>
      <c r="F6" s="22"/>
      <c r="G6" s="22"/>
      <c r="H6" s="1"/>
      <c r="I6" s="1"/>
      <c r="J6" s="22"/>
      <c r="K6" s="22"/>
      <c r="L6" s="22"/>
      <c r="M6" s="1"/>
      <c r="N6" s="22"/>
      <c r="O6" s="1"/>
      <c r="P6" s="1"/>
      <c r="Q6" s="22"/>
      <c r="R6" s="22"/>
    </row>
    <row r="7" spans="1:18" x14ac:dyDescent="0.3">
      <c r="B7" s="22" t="s">
        <v>457</v>
      </c>
      <c r="C7" s="1">
        <v>8340</v>
      </c>
      <c r="D7" s="1"/>
      <c r="E7" s="22"/>
      <c r="F7" s="22"/>
      <c r="G7" s="22"/>
      <c r="H7" s="1"/>
      <c r="I7" s="1"/>
      <c r="J7" s="22"/>
      <c r="K7" s="22"/>
      <c r="L7" s="22"/>
      <c r="M7" s="1"/>
      <c r="N7" s="22"/>
      <c r="O7" s="1"/>
      <c r="P7" s="1"/>
      <c r="Q7" s="22"/>
      <c r="R7" s="22"/>
    </row>
    <row r="8" spans="1:18" x14ac:dyDescent="0.3">
      <c r="B8" s="22" t="s">
        <v>458</v>
      </c>
      <c r="C8" s="1">
        <v>4731</v>
      </c>
      <c r="D8" s="1"/>
      <c r="E8" s="22"/>
      <c r="F8" s="22"/>
      <c r="G8" s="22"/>
      <c r="H8" s="1"/>
      <c r="I8" s="1"/>
      <c r="J8" s="22"/>
      <c r="K8" s="22"/>
      <c r="L8" s="22"/>
      <c r="M8" s="1"/>
      <c r="N8" s="22"/>
      <c r="O8" s="1"/>
      <c r="P8" s="1"/>
      <c r="Q8" s="22"/>
      <c r="R8" s="22"/>
    </row>
    <row r="9" spans="1:18" x14ac:dyDescent="0.3">
      <c r="B9" s="22" t="s">
        <v>459</v>
      </c>
      <c r="C9" s="1">
        <v>23048</v>
      </c>
      <c r="D9" s="1"/>
      <c r="E9" s="22"/>
      <c r="F9" s="22"/>
      <c r="G9" s="22"/>
      <c r="H9" s="1"/>
      <c r="I9" s="1"/>
      <c r="J9" s="22"/>
      <c r="K9" s="22"/>
      <c r="L9" s="22"/>
      <c r="M9" s="1"/>
      <c r="N9" s="22"/>
      <c r="O9" s="1"/>
      <c r="P9" s="1"/>
      <c r="Q9" s="22"/>
      <c r="R9" s="22"/>
    </row>
    <row r="10" spans="1:18" x14ac:dyDescent="0.3">
      <c r="B10" s="22" t="s">
        <v>460</v>
      </c>
      <c r="C10" s="1">
        <v>510</v>
      </c>
      <c r="D10" s="1"/>
      <c r="E10" s="22"/>
      <c r="F10" s="22"/>
      <c r="G10" s="22"/>
      <c r="H10" s="1"/>
      <c r="I10" s="1"/>
      <c r="J10" s="22"/>
      <c r="K10" s="22"/>
      <c r="L10" s="22"/>
      <c r="M10" s="1"/>
      <c r="N10" s="22"/>
      <c r="O10" s="1"/>
      <c r="P10" s="1"/>
      <c r="Q10" s="22"/>
      <c r="R10" s="22"/>
    </row>
    <row r="11" spans="1:18" x14ac:dyDescent="0.3">
      <c r="B11" s="22" t="s">
        <v>461</v>
      </c>
      <c r="C11" s="1">
        <v>7193</v>
      </c>
      <c r="D11" s="1"/>
      <c r="E11" s="22"/>
      <c r="F11" s="22"/>
      <c r="G11" s="22"/>
      <c r="H11" s="1"/>
      <c r="I11" s="1"/>
      <c r="J11" s="22"/>
      <c r="K11" s="22"/>
      <c r="L11" s="22"/>
      <c r="M11" s="1"/>
      <c r="N11" s="22"/>
      <c r="O11" s="1"/>
      <c r="P11" s="1"/>
      <c r="Q11" s="22"/>
      <c r="R11" s="22"/>
    </row>
    <row r="12" spans="1:18" x14ac:dyDescent="0.3">
      <c r="B12" s="22" t="s">
        <v>51</v>
      </c>
      <c r="C12" s="1">
        <v>2257</v>
      </c>
      <c r="D12" s="1"/>
      <c r="M12" s="1">
        <v>1962</v>
      </c>
      <c r="O12" s="1">
        <v>1108</v>
      </c>
      <c r="P12" s="1"/>
    </row>
    <row r="13" spans="1:18" x14ac:dyDescent="0.3">
      <c r="B13" s="22" t="s">
        <v>425</v>
      </c>
      <c r="C13" s="1">
        <f>SUM(C3:C12)</f>
        <v>129426</v>
      </c>
      <c r="D13" s="1"/>
      <c r="L13" s="43"/>
      <c r="M13">
        <v>856</v>
      </c>
      <c r="O13">
        <v>734</v>
      </c>
    </row>
    <row r="14" spans="1:18" x14ac:dyDescent="0.3">
      <c r="A14" t="s">
        <v>59</v>
      </c>
      <c r="C14" s="1">
        <v>365448</v>
      </c>
      <c r="D14" s="1">
        <v>41141</v>
      </c>
      <c r="E14" s="22"/>
      <c r="F14" s="22"/>
      <c r="G14" s="22"/>
      <c r="H14" s="22"/>
      <c r="I14" s="22"/>
      <c r="J14" s="22"/>
      <c r="K14" s="22"/>
      <c r="L14" s="22"/>
      <c r="M14" s="22"/>
      <c r="N14" s="22"/>
      <c r="O14" s="22"/>
      <c r="Q14" s="22"/>
      <c r="R14" s="22"/>
    </row>
    <row r="15" spans="1:18" x14ac:dyDescent="0.3">
      <c r="A15" t="s">
        <v>187</v>
      </c>
      <c r="C15" s="1">
        <v>6121</v>
      </c>
      <c r="D15" s="1"/>
      <c r="M15">
        <v>236</v>
      </c>
      <c r="O15">
        <v>180</v>
      </c>
    </row>
    <row r="16" spans="1:18" x14ac:dyDescent="0.3">
      <c r="A16" t="s">
        <v>60</v>
      </c>
      <c r="D16" s="1">
        <v>6681</v>
      </c>
      <c r="K16" s="1">
        <f>SUM(14605*1000)</f>
        <v>14605000</v>
      </c>
      <c r="L16" s="1">
        <f>SUM(K16-M16)</f>
        <v>3282000</v>
      </c>
      <c r="M16" s="1">
        <f>SUM(11323*1000)</f>
        <v>11323000</v>
      </c>
      <c r="O16" s="1">
        <f>SUM(5431*1000)</f>
        <v>5431000</v>
      </c>
      <c r="P16" s="1">
        <f>SUM(O16*0.4364)</f>
        <v>2370088.4</v>
      </c>
    </row>
    <row r="17" spans="1:4" x14ac:dyDescent="0.3">
      <c r="A17" t="s">
        <v>51</v>
      </c>
      <c r="D17" s="1">
        <v>6563</v>
      </c>
    </row>
    <row r="18" spans="1:4" x14ac:dyDescent="0.3">
      <c r="A18" t="s">
        <v>425</v>
      </c>
    </row>
    <row r="23" spans="1:4" x14ac:dyDescent="0.3">
      <c r="A23">
        <v>1</v>
      </c>
      <c r="B23" t="s">
        <v>452</v>
      </c>
    </row>
    <row r="24" spans="1:4" x14ac:dyDescent="0.3">
      <c r="A24">
        <v>2</v>
      </c>
      <c r="B24" s="22" t="s">
        <v>618</v>
      </c>
    </row>
  </sheetData>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26"/>
  <sheetViews>
    <sheetView topLeftCell="A4" zoomScale="91" zoomScaleNormal="91" workbookViewId="0">
      <selection activeCell="X10" sqref="X10"/>
    </sheetView>
  </sheetViews>
  <sheetFormatPr defaultColWidth="10.88671875" defaultRowHeight="14.4" x14ac:dyDescent="0.3"/>
  <cols>
    <col min="6" max="8" width="11.5546875" style="78"/>
    <col min="9" max="9" width="12.33203125" style="78" bestFit="1" customWidth="1"/>
    <col min="10" max="11" width="11.5546875" style="78"/>
  </cols>
  <sheetData>
    <row r="1" spans="1:35" ht="43.2" x14ac:dyDescent="0.3">
      <c r="A1" s="38" t="s">
        <v>92</v>
      </c>
      <c r="B1" s="38" t="s">
        <v>75</v>
      </c>
      <c r="C1" s="38" t="s">
        <v>91</v>
      </c>
      <c r="D1" s="38" t="s">
        <v>90</v>
      </c>
      <c r="E1" s="38" t="s">
        <v>565</v>
      </c>
      <c r="F1" s="98" t="s">
        <v>567</v>
      </c>
      <c r="I1" s="98" t="s">
        <v>569</v>
      </c>
      <c r="L1" s="24" t="s">
        <v>570</v>
      </c>
      <c r="O1" s="21" t="s">
        <v>519</v>
      </c>
      <c r="R1" s="24" t="s">
        <v>571</v>
      </c>
      <c r="S1" s="22"/>
      <c r="T1" s="22"/>
      <c r="U1" s="21" t="s">
        <v>518</v>
      </c>
      <c r="V1" s="22"/>
      <c r="W1" s="22"/>
      <c r="X1" s="24" t="s">
        <v>573</v>
      </c>
      <c r="Y1" s="22"/>
      <c r="Z1" s="22"/>
      <c r="AA1" s="21" t="s">
        <v>520</v>
      </c>
      <c r="AB1" s="22"/>
      <c r="AC1" s="22"/>
      <c r="AD1" s="24" t="s">
        <v>574</v>
      </c>
      <c r="AE1" s="22"/>
      <c r="AF1" s="22"/>
      <c r="AG1" s="21" t="s">
        <v>575</v>
      </c>
      <c r="AH1" s="22"/>
      <c r="AI1" s="22"/>
    </row>
    <row r="2" spans="1:35" s="22" customFormat="1" x14ac:dyDescent="0.3">
      <c r="A2" s="38"/>
      <c r="B2" s="38"/>
      <c r="C2" s="38"/>
      <c r="D2" s="38"/>
      <c r="E2" s="38"/>
      <c r="F2" s="98" t="s">
        <v>352</v>
      </c>
      <c r="G2" s="99" t="s">
        <v>353</v>
      </c>
      <c r="H2" s="99" t="s">
        <v>568</v>
      </c>
      <c r="I2" s="98" t="s">
        <v>352</v>
      </c>
      <c r="J2" s="98" t="s">
        <v>353</v>
      </c>
      <c r="K2" s="98" t="s">
        <v>568</v>
      </c>
      <c r="L2" s="23" t="s">
        <v>352</v>
      </c>
      <c r="M2" s="38" t="s">
        <v>353</v>
      </c>
      <c r="N2" s="59" t="s">
        <v>568</v>
      </c>
      <c r="O2" s="23" t="s">
        <v>352</v>
      </c>
      <c r="P2" s="38" t="s">
        <v>353</v>
      </c>
      <c r="Q2" s="41" t="s">
        <v>568</v>
      </c>
      <c r="R2" s="23" t="s">
        <v>352</v>
      </c>
      <c r="S2" s="38" t="s">
        <v>353</v>
      </c>
      <c r="T2" s="59" t="s">
        <v>568</v>
      </c>
      <c r="U2" s="23" t="s">
        <v>352</v>
      </c>
      <c r="V2" s="38" t="s">
        <v>353</v>
      </c>
      <c r="W2" s="41" t="s">
        <v>568</v>
      </c>
      <c r="X2" s="23" t="s">
        <v>352</v>
      </c>
      <c r="Y2" s="38" t="s">
        <v>353</v>
      </c>
      <c r="Z2" s="59" t="s">
        <v>568</v>
      </c>
      <c r="AA2" s="23" t="s">
        <v>352</v>
      </c>
      <c r="AB2" s="38" t="s">
        <v>353</v>
      </c>
      <c r="AC2" s="41" t="s">
        <v>568</v>
      </c>
      <c r="AD2" s="23" t="s">
        <v>352</v>
      </c>
      <c r="AE2" s="38" t="s">
        <v>353</v>
      </c>
      <c r="AF2" s="59" t="s">
        <v>568</v>
      </c>
      <c r="AG2" s="23" t="s">
        <v>352</v>
      </c>
      <c r="AH2" s="38" t="s">
        <v>353</v>
      </c>
      <c r="AI2" s="41" t="s">
        <v>568</v>
      </c>
    </row>
    <row r="3" spans="1:35" ht="86.4" x14ac:dyDescent="0.3">
      <c r="A3" s="3" t="s">
        <v>612</v>
      </c>
      <c r="B3" s="3" t="s">
        <v>561</v>
      </c>
      <c r="C3" s="3" t="s">
        <v>160</v>
      </c>
      <c r="D3" s="3" t="s">
        <v>563</v>
      </c>
      <c r="E3" s="1">
        <v>9499000</v>
      </c>
      <c r="F3" s="78">
        <v>537</v>
      </c>
      <c r="G3" s="78">
        <v>1612</v>
      </c>
      <c r="H3" s="78">
        <v>806</v>
      </c>
      <c r="I3" s="79">
        <f>SUM(E3*1000*F3)/1000000</f>
        <v>5100963</v>
      </c>
      <c r="J3" s="79">
        <f>SUM(E3*1000*G3/1000000)</f>
        <v>15312388</v>
      </c>
      <c r="K3" s="79">
        <f>SUM(E3*1000*H3/1000000)</f>
        <v>7656194</v>
      </c>
      <c r="L3">
        <v>23</v>
      </c>
      <c r="M3">
        <v>69</v>
      </c>
      <c r="N3">
        <v>35</v>
      </c>
      <c r="O3" s="1">
        <f>SUM(E3*1000*L3/1000000)</f>
        <v>218477</v>
      </c>
      <c r="P3" s="1">
        <f>SUM(E3*1000*M3/1000000)</f>
        <v>655431</v>
      </c>
      <c r="Q3" s="1">
        <f>SUM(E3*1000*N3/1000000)</f>
        <v>332465</v>
      </c>
      <c r="R3">
        <v>3.7</v>
      </c>
      <c r="S3">
        <v>11</v>
      </c>
      <c r="T3">
        <v>5.6</v>
      </c>
      <c r="U3" s="1">
        <f>SUM(E3*1000*R3/1000000)</f>
        <v>35146.300000000003</v>
      </c>
      <c r="V3" s="1">
        <f>SUM(E3*1000*S3/1000000)</f>
        <v>104489</v>
      </c>
      <c r="W3" s="1">
        <f>SUM(E3*1000*T3/1000000)</f>
        <v>53194.400000000001</v>
      </c>
      <c r="X3">
        <v>11</v>
      </c>
      <c r="Y3">
        <v>32</v>
      </c>
      <c r="Z3">
        <v>16</v>
      </c>
      <c r="AA3" s="1">
        <f>SUM(E3*1000*X3/1000000)</f>
        <v>104489</v>
      </c>
      <c r="AB3" s="1">
        <f>SUM(E3*1000*Y3/1000000)</f>
        <v>303968</v>
      </c>
      <c r="AC3" s="1">
        <f>SUM(E3*1000*Z3/1000000)</f>
        <v>151984</v>
      </c>
      <c r="AD3">
        <v>109</v>
      </c>
      <c r="AE3">
        <v>328</v>
      </c>
      <c r="AF3">
        <v>164</v>
      </c>
      <c r="AG3" s="1">
        <f>SUM(E3*1000*AD3/1000000)</f>
        <v>1035391</v>
      </c>
      <c r="AH3" s="1">
        <f>SUM(E3*1000*AE3/1000000)</f>
        <v>3115672</v>
      </c>
      <c r="AI3" s="1">
        <f>SUM(E3*1000*AF3/1000000)</f>
        <v>1557836</v>
      </c>
    </row>
    <row r="4" spans="1:35" ht="86.4" x14ac:dyDescent="0.3">
      <c r="A4" s="3"/>
      <c r="B4" s="3"/>
      <c r="C4" s="3"/>
      <c r="D4" s="3" t="s">
        <v>562</v>
      </c>
      <c r="E4" s="1">
        <v>17858000</v>
      </c>
      <c r="F4" s="78">
        <v>537</v>
      </c>
      <c r="G4" s="78">
        <v>1612</v>
      </c>
      <c r="H4" s="78">
        <v>806</v>
      </c>
      <c r="I4" s="79">
        <f>SUM(E4*1000*F4)/1000000</f>
        <v>9589746</v>
      </c>
      <c r="J4" s="79">
        <f>SUM(E4*1000*G4/1000000)</f>
        <v>28787096</v>
      </c>
      <c r="K4" s="79">
        <f>SUM(E4*1000*H4/1000000)</f>
        <v>14393548</v>
      </c>
      <c r="L4" s="22">
        <v>23</v>
      </c>
      <c r="M4" s="22">
        <v>69</v>
      </c>
      <c r="N4" s="22">
        <v>35</v>
      </c>
      <c r="O4" s="1">
        <f>SUM(E4*1000*L4/1000000)</f>
        <v>410734</v>
      </c>
      <c r="P4" s="1">
        <f>SUM(E4*1000*M4/1000000)</f>
        <v>1232202</v>
      </c>
      <c r="Q4" s="1">
        <f>SUM(E4*1000*N4/1000000)</f>
        <v>625030</v>
      </c>
      <c r="R4" s="22">
        <v>3.7</v>
      </c>
      <c r="S4" s="22">
        <v>11</v>
      </c>
      <c r="T4" s="22">
        <v>5.6</v>
      </c>
      <c r="U4" s="1">
        <f>SUM(E4*1000*R4/1000000)</f>
        <v>66074.600000000006</v>
      </c>
      <c r="V4" s="1">
        <f>SUM(E4*1000*S4/1000000)</f>
        <v>196438</v>
      </c>
      <c r="W4" s="1">
        <f>SUM(E4*1000*T4/1000000)</f>
        <v>100004.8</v>
      </c>
      <c r="X4" s="22">
        <v>11</v>
      </c>
      <c r="Y4" s="22">
        <v>32</v>
      </c>
      <c r="Z4" s="22">
        <v>16</v>
      </c>
      <c r="AA4" s="1">
        <f>SUM(E4*1000*X4/1000000)</f>
        <v>196438</v>
      </c>
      <c r="AB4" s="1">
        <f>SUM(E4*1000*Y4/1000000)</f>
        <v>571456</v>
      </c>
      <c r="AC4" s="1">
        <f>SUM(E4*1000*Z4/1000000)</f>
        <v>285728</v>
      </c>
      <c r="AD4" s="22">
        <v>109</v>
      </c>
      <c r="AE4" s="22">
        <v>328</v>
      </c>
      <c r="AF4" s="22">
        <v>164</v>
      </c>
      <c r="AG4" s="1">
        <f>SUM(E4*1000*AD4/1000000)</f>
        <v>1946522</v>
      </c>
      <c r="AH4" s="1">
        <f>SUM(E4*1000*AE4/1000000)</f>
        <v>5857424</v>
      </c>
      <c r="AI4" s="1">
        <f>SUM(E4*1000*AF4/1000000)</f>
        <v>2928712</v>
      </c>
    </row>
    <row r="5" spans="1:35" s="78" customFormat="1" ht="86.4" x14ac:dyDescent="0.3">
      <c r="A5" s="101" t="s">
        <v>564</v>
      </c>
      <c r="B5" s="101" t="s">
        <v>561</v>
      </c>
      <c r="C5" s="101" t="s">
        <v>160</v>
      </c>
      <c r="D5" s="101" t="s">
        <v>563</v>
      </c>
      <c r="E5" s="79">
        <v>6986000</v>
      </c>
      <c r="F5" s="78">
        <v>537</v>
      </c>
      <c r="G5" s="78">
        <v>1612</v>
      </c>
      <c r="H5" s="78">
        <v>806</v>
      </c>
      <c r="I5" s="79">
        <f>SUM(E5*1000*F5)/1000000</f>
        <v>3751482</v>
      </c>
      <c r="J5" s="79">
        <f>SUM(E5*1000*G5/1000000)</f>
        <v>11261432</v>
      </c>
      <c r="K5" s="79">
        <f>SUM(E5*1000*H5/1000000)</f>
        <v>5630716</v>
      </c>
      <c r="L5" s="78">
        <v>23</v>
      </c>
      <c r="M5" s="78">
        <v>69</v>
      </c>
      <c r="N5" s="78">
        <v>35</v>
      </c>
      <c r="O5" s="79">
        <f>SUM(E5*1000*L5/1000000)</f>
        <v>160678</v>
      </c>
      <c r="P5" s="79">
        <f>SUM(E5*1000*M5/1000000)</f>
        <v>482034</v>
      </c>
      <c r="Q5" s="79">
        <f>SUM(E5*1000*N5/1000000)</f>
        <v>244510</v>
      </c>
      <c r="R5" s="78">
        <v>3.7</v>
      </c>
      <c r="S5" s="78">
        <v>11</v>
      </c>
      <c r="T5" s="78">
        <v>5.6</v>
      </c>
      <c r="U5" s="79">
        <f>SUM(E5*1000*R5/1000000)</f>
        <v>25848.2</v>
      </c>
      <c r="V5" s="79">
        <f>SUM(E5*1000*S5/1000000)</f>
        <v>76846</v>
      </c>
      <c r="W5" s="79">
        <f>SUM(E5*1000*T5/1000000)</f>
        <v>39121.599999999999</v>
      </c>
      <c r="X5" s="78">
        <v>11</v>
      </c>
      <c r="Y5" s="78">
        <v>32</v>
      </c>
      <c r="Z5" s="78">
        <v>16</v>
      </c>
      <c r="AA5" s="79">
        <f>SUM(E5*1000*X5/1000000)</f>
        <v>76846</v>
      </c>
      <c r="AB5" s="79">
        <f>SUM(E5*1000*Y5/1000000)</f>
        <v>223552</v>
      </c>
      <c r="AC5" s="79">
        <f>SUM(E5*1000*Z5/1000000)</f>
        <v>111776</v>
      </c>
      <c r="AD5" s="78">
        <v>109</v>
      </c>
      <c r="AE5" s="78">
        <v>328</v>
      </c>
      <c r="AF5" s="78">
        <v>164</v>
      </c>
      <c r="AG5" s="79">
        <f>SUM(E5*1000*AD5/1000000)</f>
        <v>761474</v>
      </c>
      <c r="AH5" s="79">
        <f>SUM(E5*1000*AE5/1000000)</f>
        <v>2291408</v>
      </c>
      <c r="AI5" s="79">
        <f>SUM(E5*1000*AF5/1000000)</f>
        <v>1145704</v>
      </c>
    </row>
    <row r="6" spans="1:35" s="78" customFormat="1" ht="86.4" x14ac:dyDescent="0.3">
      <c r="D6" s="101" t="s">
        <v>562</v>
      </c>
      <c r="E6" s="79">
        <v>11422000</v>
      </c>
      <c r="F6" s="78">
        <v>537</v>
      </c>
      <c r="G6" s="78">
        <v>1612</v>
      </c>
      <c r="H6" s="78">
        <v>806</v>
      </c>
      <c r="I6" s="79">
        <f>SUM(E6*1000*F6)/1000000</f>
        <v>6133614</v>
      </c>
      <c r="J6" s="79">
        <f>SUM(E6*1000*G6/1000000)</f>
        <v>18412264</v>
      </c>
      <c r="K6" s="79">
        <f>SUM(E6*1000*H6/1000000)</f>
        <v>9206132</v>
      </c>
      <c r="L6" s="78">
        <v>23</v>
      </c>
      <c r="M6" s="78">
        <v>69</v>
      </c>
      <c r="N6" s="78">
        <v>35</v>
      </c>
      <c r="O6" s="79">
        <f>SUM(E6*1000*L6/1000000)</f>
        <v>262706</v>
      </c>
      <c r="P6" s="79">
        <f>SUM(E6*1000*M6/1000000)</f>
        <v>788118</v>
      </c>
      <c r="Q6" s="79">
        <f>SUM(E6*1000*N6/1000000)</f>
        <v>399770</v>
      </c>
      <c r="R6" s="78">
        <v>3.7</v>
      </c>
      <c r="S6" s="78">
        <v>11</v>
      </c>
      <c r="T6" s="78">
        <v>5.6</v>
      </c>
      <c r="U6" s="79">
        <f>SUM(E6*1000*R6/1000000)</f>
        <v>42261.4</v>
      </c>
      <c r="V6" s="79">
        <f>SUM(E6*1000*S6/1000000)</f>
        <v>125642</v>
      </c>
      <c r="W6" s="79">
        <f>SUM(E6*1000*T6/1000000)</f>
        <v>63963.19999999999</v>
      </c>
      <c r="X6" s="78">
        <v>11</v>
      </c>
      <c r="Y6" s="78">
        <v>32</v>
      </c>
      <c r="Z6" s="78">
        <v>16</v>
      </c>
      <c r="AA6" s="79">
        <f>SUM(E6*1000*X6/1000000)</f>
        <v>125642</v>
      </c>
      <c r="AB6" s="79">
        <f>SUM(E6*1000*Y6/1000000)</f>
        <v>365504</v>
      </c>
      <c r="AC6" s="79">
        <f>SUM(E6*1000*Z6/1000000)</f>
        <v>182752</v>
      </c>
      <c r="AD6" s="78">
        <v>109</v>
      </c>
      <c r="AE6" s="78">
        <v>328</v>
      </c>
      <c r="AF6" s="78">
        <v>164</v>
      </c>
      <c r="AG6" s="79">
        <f>SUM(E6*1000*AD6/1000000)</f>
        <v>1244998</v>
      </c>
      <c r="AH6" s="79">
        <f>SUM(E6*1000*AE6/1000000)</f>
        <v>3746416</v>
      </c>
      <c r="AI6" s="79">
        <f>SUM(E6*1000*AF6/1000000)</f>
        <v>1873208</v>
      </c>
    </row>
    <row r="8" spans="1:35" x14ac:dyDescent="0.3">
      <c r="A8" t="s">
        <v>613</v>
      </c>
      <c r="E8" s="1">
        <f>SUM(E5:E6)</f>
        <v>18408000</v>
      </c>
      <c r="J8" s="79">
        <f>SUM(J5:J6)</f>
        <v>29673696</v>
      </c>
      <c r="K8" s="79">
        <f>SUM(K5:K6)</f>
        <v>14836848</v>
      </c>
      <c r="L8" s="1"/>
      <c r="M8" s="1"/>
      <c r="N8" s="1"/>
      <c r="O8" s="1"/>
      <c r="P8" s="1"/>
      <c r="Q8" s="1">
        <f>SUM(Q5:Q6)</f>
        <v>644280</v>
      </c>
      <c r="R8" s="1"/>
      <c r="S8" s="1"/>
      <c r="T8" s="1"/>
      <c r="U8" s="1"/>
      <c r="V8" s="1">
        <f>SUM(V3:V4)</f>
        <v>300927</v>
      </c>
      <c r="W8" s="1">
        <f>SUM(W5:W6)</f>
        <v>103084.79999999999</v>
      </c>
    </row>
    <row r="25" spans="1:2" x14ac:dyDescent="0.3">
      <c r="A25">
        <v>1</v>
      </c>
      <c r="B25" t="s">
        <v>566</v>
      </c>
    </row>
    <row r="26" spans="1:2" x14ac:dyDescent="0.3">
      <c r="A26">
        <v>2</v>
      </c>
      <c r="B26" t="s">
        <v>572</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K62"/>
  <sheetViews>
    <sheetView zoomScale="85" zoomScaleNormal="85" workbookViewId="0">
      <pane xSplit="1" topLeftCell="B1" activePane="topRight" state="frozen"/>
      <selection activeCell="B27" sqref="B27"/>
      <selection pane="topRight" activeCell="E12" sqref="E12"/>
    </sheetView>
  </sheetViews>
  <sheetFormatPr defaultColWidth="10.88671875" defaultRowHeight="14.4" x14ac:dyDescent="0.3"/>
  <cols>
    <col min="2" max="2" width="13.6640625" style="22" customWidth="1"/>
    <col min="4" max="6" width="11.5546875" style="22"/>
    <col min="7" max="8" width="11.5546875" style="78"/>
    <col min="9" max="9" width="12.5546875" style="22" bestFit="1" customWidth="1"/>
    <col min="10" max="10" width="12.5546875" style="22" customWidth="1"/>
    <col min="11" max="11" width="15.21875" customWidth="1"/>
    <col min="12" max="14" width="15.21875" style="22" customWidth="1"/>
    <col min="15" max="19" width="11.5546875" style="22"/>
    <col min="24" max="24" width="11.5546875" style="22"/>
    <col min="26" max="26" width="10.88671875" style="22"/>
    <col min="27" max="27" width="11.5546875" style="22"/>
    <col min="28" max="28" width="12.33203125" customWidth="1"/>
    <col min="30" max="30" width="11.5546875" style="22"/>
    <col min="32" max="32" width="10.88671875" style="22"/>
  </cols>
  <sheetData>
    <row r="1" spans="1:37" s="22" customFormat="1" ht="61.8" customHeight="1" x14ac:dyDescent="0.3">
      <c r="A1" s="24" t="s">
        <v>61</v>
      </c>
      <c r="B1" s="24" t="s">
        <v>443</v>
      </c>
      <c r="C1" s="24" t="s">
        <v>438</v>
      </c>
      <c r="D1" s="24" t="s">
        <v>439</v>
      </c>
      <c r="E1" s="24" t="s">
        <v>647</v>
      </c>
      <c r="F1" s="24"/>
      <c r="G1" s="77" t="s">
        <v>805</v>
      </c>
      <c r="H1" s="77" t="s">
        <v>793</v>
      </c>
      <c r="I1" s="24" t="s">
        <v>441</v>
      </c>
      <c r="J1" s="24" t="s">
        <v>807</v>
      </c>
      <c r="K1" s="24" t="s">
        <v>780</v>
      </c>
      <c r="L1" s="24" t="s">
        <v>804</v>
      </c>
      <c r="M1" s="24" t="s">
        <v>838</v>
      </c>
      <c r="N1" s="24" t="s">
        <v>779</v>
      </c>
      <c r="O1" s="24" t="s">
        <v>442</v>
      </c>
      <c r="P1" s="24" t="s">
        <v>1129</v>
      </c>
      <c r="Q1" s="24" t="s">
        <v>1099</v>
      </c>
      <c r="R1" s="24" t="s">
        <v>799</v>
      </c>
      <c r="V1" s="24" t="s">
        <v>796</v>
      </c>
      <c r="W1" s="24"/>
      <c r="X1" s="24"/>
      <c r="Y1" s="24"/>
      <c r="Z1" s="24"/>
      <c r="AA1" s="24"/>
      <c r="AB1" s="24" t="s">
        <v>795</v>
      </c>
      <c r="AC1" s="24"/>
      <c r="AD1" s="24"/>
      <c r="AG1" s="24" t="s">
        <v>1100</v>
      </c>
    </row>
    <row r="2" spans="1:37" s="22" customFormat="1" ht="43.2" x14ac:dyDescent="0.3">
      <c r="A2" s="21"/>
      <c r="B2" s="21"/>
      <c r="C2" s="24"/>
      <c r="D2" s="24"/>
      <c r="E2" s="21" t="s">
        <v>436</v>
      </c>
      <c r="F2" s="24" t="s">
        <v>437</v>
      </c>
      <c r="G2" s="78"/>
      <c r="H2" s="78"/>
      <c r="I2" s="24"/>
      <c r="J2" s="24"/>
      <c r="O2" s="24"/>
      <c r="P2" s="24"/>
      <c r="Q2" s="24"/>
      <c r="R2" s="24" t="s">
        <v>22</v>
      </c>
      <c r="S2" s="24" t="s">
        <v>802</v>
      </c>
      <c r="T2" s="24" t="s">
        <v>800</v>
      </c>
      <c r="U2" s="24" t="s">
        <v>801</v>
      </c>
      <c r="V2" s="24" t="s">
        <v>553</v>
      </c>
      <c r="W2" s="24" t="s">
        <v>654</v>
      </c>
      <c r="X2" s="24" t="s">
        <v>554</v>
      </c>
      <c r="Y2" s="24" t="s">
        <v>655</v>
      </c>
      <c r="Z2" s="24" t="s">
        <v>882</v>
      </c>
      <c r="AA2" s="24" t="s">
        <v>970</v>
      </c>
      <c r="AB2" s="24" t="s">
        <v>553</v>
      </c>
      <c r="AC2" s="24" t="s">
        <v>654</v>
      </c>
      <c r="AD2" s="24" t="s">
        <v>554</v>
      </c>
      <c r="AE2" s="24" t="s">
        <v>655</v>
      </c>
      <c r="AF2" s="24" t="s">
        <v>882</v>
      </c>
      <c r="AG2" s="24" t="s">
        <v>553</v>
      </c>
      <c r="AH2" s="24" t="s">
        <v>654</v>
      </c>
      <c r="AI2" s="24" t="s">
        <v>554</v>
      </c>
      <c r="AJ2" s="24" t="s">
        <v>655</v>
      </c>
      <c r="AK2" s="24" t="s">
        <v>882</v>
      </c>
    </row>
    <row r="3" spans="1:37" x14ac:dyDescent="0.3">
      <c r="F3"/>
    </row>
    <row r="4" spans="1:37" x14ac:dyDescent="0.3">
      <c r="A4" t="s">
        <v>58</v>
      </c>
      <c r="C4" s="1">
        <v>101713</v>
      </c>
      <c r="D4" s="1">
        <v>129426</v>
      </c>
      <c r="E4" s="1">
        <v>2530</v>
      </c>
      <c r="I4" s="51"/>
      <c r="J4" s="51"/>
      <c r="N4" s="51">
        <f>SUM(E4+F5)*G4</f>
        <v>0</v>
      </c>
      <c r="O4" s="51">
        <f>SUM(E4+F5)*I4</f>
        <v>0</v>
      </c>
      <c r="P4" s="51"/>
      <c r="Q4" s="51"/>
      <c r="R4" s="1"/>
      <c r="V4" s="1">
        <f t="shared" ref="V4:V12" si="0">SUM(N4/100*R4)</f>
        <v>0</v>
      </c>
      <c r="W4" s="1">
        <f>SUM(N4/100*S4)</f>
        <v>0</v>
      </c>
      <c r="X4" s="1">
        <f>SUM(W4*0.4364)</f>
        <v>0</v>
      </c>
      <c r="Y4" s="1">
        <f>SUM(N4/100*T4)</f>
        <v>0</v>
      </c>
      <c r="Z4" s="107"/>
      <c r="AA4" s="1"/>
      <c r="AE4" s="1"/>
      <c r="AF4" s="1"/>
      <c r="AH4" s="1"/>
    </row>
    <row r="5" spans="1:37" s="22" customFormat="1" x14ac:dyDescent="0.3">
      <c r="B5" s="22" t="s">
        <v>445</v>
      </c>
      <c r="C5" s="1"/>
      <c r="D5" s="1">
        <v>56794</v>
      </c>
      <c r="E5" s="1">
        <v>254</v>
      </c>
      <c r="F5" s="1">
        <v>3</v>
      </c>
      <c r="G5" s="78">
        <v>666</v>
      </c>
      <c r="H5" s="79">
        <v>326</v>
      </c>
      <c r="I5" s="52">
        <f>SUM(57869000/(192735+6200))</f>
        <v>290.89401060647953</v>
      </c>
      <c r="J5" s="52">
        <f>SUM(1*I5/L5)</f>
        <v>501.54139759737853</v>
      </c>
      <c r="K5" s="50">
        <f>SUM(J5-I5)</f>
        <v>210.64738699089901</v>
      </c>
      <c r="L5" s="47">
        <v>0.57999999999999996</v>
      </c>
      <c r="M5" s="47">
        <v>0.52</v>
      </c>
      <c r="N5" s="51">
        <f>SUM(E5+F5)*J5</f>
        <v>128896.13918252628</v>
      </c>
      <c r="O5" s="51">
        <f t="shared" ref="O5:O10" si="1">SUM(E5+F5)*I5</f>
        <v>74759.760725865242</v>
      </c>
      <c r="P5" s="51">
        <f>SUM(N5-Q5)</f>
        <v>61870.146807612618</v>
      </c>
      <c r="Q5" s="51">
        <f>SUM(N5*M5)</f>
        <v>67025.992374913665</v>
      </c>
      <c r="R5" s="11">
        <v>2.5</v>
      </c>
      <c r="S5" s="22">
        <v>1.37</v>
      </c>
      <c r="T5" s="22">
        <v>0.28999999999999998</v>
      </c>
      <c r="V5" s="1">
        <f>SUM(N5/100*R5)</f>
        <v>3222.4034795631569</v>
      </c>
      <c r="W5" s="1">
        <f>SUM(N5/100*S5)</f>
        <v>1765.8771068006101</v>
      </c>
      <c r="X5" s="1">
        <f>SUM(W5*0.4364)</f>
        <v>770.62876940778631</v>
      </c>
      <c r="Y5" s="1">
        <f t="shared" ref="Y5:Y17" si="2">SUM(N5/100*T5)</f>
        <v>373.79880362932619</v>
      </c>
      <c r="Z5" s="107"/>
      <c r="AA5" s="1"/>
      <c r="AB5" s="1">
        <f>SUM(Q5/100*R5)</f>
        <v>1675.6498093728417</v>
      </c>
      <c r="AC5" s="1">
        <f>SUM(Q5/100*S5)</f>
        <v>918.25609553631728</v>
      </c>
      <c r="AD5" s="1">
        <f>SUM(AC5*0.4364)</f>
        <v>400.72696009204884</v>
      </c>
      <c r="AE5" s="1">
        <f>SUM(Q5/100*T5)</f>
        <v>194.37537788724961</v>
      </c>
      <c r="AF5" s="1"/>
      <c r="AG5" s="1">
        <f t="shared" ref="AG5:AG17" si="3">SUM(P5/100*R5)</f>
        <v>1546.7536701903155</v>
      </c>
      <c r="AH5" s="1">
        <f>SUM(P5/100*S5)</f>
        <v>847.62101126429286</v>
      </c>
      <c r="AI5" s="1">
        <f>SUM(AH5*0.4364)</f>
        <v>369.90180931573741</v>
      </c>
      <c r="AJ5" s="1">
        <f t="shared" ref="AJ5:AJ17" si="4">SUM(P5/100*T5)</f>
        <v>179.42342574207657</v>
      </c>
      <c r="AK5" s="1">
        <f>SUM(AJ5*0.8301)</f>
        <v>148.93938570849775</v>
      </c>
    </row>
    <row r="6" spans="1:37" s="22" customFormat="1" x14ac:dyDescent="0.3">
      <c r="B6" s="3" t="s">
        <v>420</v>
      </c>
      <c r="D6" s="1"/>
      <c r="E6" s="1">
        <v>94</v>
      </c>
      <c r="F6" s="1"/>
      <c r="G6" s="78">
        <v>653</v>
      </c>
      <c r="H6" s="78">
        <v>356</v>
      </c>
      <c r="I6" s="52">
        <f>SUM(465000/(1343+24))</f>
        <v>340.1609363569861</v>
      </c>
      <c r="J6" s="52">
        <f t="shared" ref="J6:J17" si="5">SUM(1*I6/L6)</f>
        <v>586.48437302928642</v>
      </c>
      <c r="K6" s="50">
        <f t="shared" ref="K6:K17" si="6">SUM(J6-I6)</f>
        <v>246.32343667230032</v>
      </c>
      <c r="L6" s="47">
        <v>0.57999999999999996</v>
      </c>
      <c r="M6" s="47">
        <v>0.52</v>
      </c>
      <c r="N6" s="51">
        <f>SUM(E6+F6)*J6</f>
        <v>55129.531064752926</v>
      </c>
      <c r="O6" s="51">
        <f t="shared" si="1"/>
        <v>31975.128017556694</v>
      </c>
      <c r="P6" s="51">
        <f t="shared" ref="P6:P16" si="7">SUM(N6-Q6)</f>
        <v>26462.174911081402</v>
      </c>
      <c r="Q6" s="51">
        <f t="shared" ref="Q6:Q17" si="8">SUM(N6*M6)</f>
        <v>28667.356153671524</v>
      </c>
      <c r="R6" s="3">
        <v>2.7</v>
      </c>
      <c r="S6" s="22">
        <v>1.49</v>
      </c>
      <c r="T6" s="22">
        <v>0.28999999999999998</v>
      </c>
      <c r="U6" s="1"/>
      <c r="V6" s="1">
        <f t="shared" si="0"/>
        <v>1488.4973387483292</v>
      </c>
      <c r="W6" s="1">
        <f t="shared" ref="W6:W17" si="9">SUM(N6/100*S6)</f>
        <v>821.43001286481865</v>
      </c>
      <c r="X6" s="1">
        <f t="shared" ref="X6:X17" si="10">SUM(W6*0.4364)</f>
        <v>358.47205761420685</v>
      </c>
      <c r="Y6" s="1">
        <f t="shared" si="2"/>
        <v>159.87564008778347</v>
      </c>
      <c r="Z6" s="107"/>
      <c r="AA6" s="1"/>
      <c r="AB6" s="1">
        <f t="shared" ref="AB6:AB17" si="11">SUM(Q6/100*R6)</f>
        <v>774.01861614913116</v>
      </c>
      <c r="AC6" s="1">
        <f t="shared" ref="AC6:AC17" si="12">SUM(Q6/100*S6)</f>
        <v>427.14360668970568</v>
      </c>
      <c r="AD6" s="1">
        <f t="shared" ref="AD6:AD17" si="13">SUM(AC6*0.4364)</f>
        <v>186.40546995938757</v>
      </c>
      <c r="AE6" s="1">
        <f t="shared" ref="AE6:AE17" si="14">SUM(Q6/100*T6)</f>
        <v>83.135332845647412</v>
      </c>
      <c r="AF6" s="1"/>
      <c r="AG6" s="1">
        <f t="shared" si="3"/>
        <v>714.47872259919779</v>
      </c>
      <c r="AH6" s="1">
        <f t="shared" ref="AH6:AH17" si="15">SUM(P6/100*S6)</f>
        <v>394.28640617511286</v>
      </c>
      <c r="AI6" s="1">
        <f t="shared" ref="AI6:AI18" si="16">SUM(AH6*0.4364)</f>
        <v>172.06658765481924</v>
      </c>
      <c r="AJ6" s="1">
        <f t="shared" si="4"/>
        <v>76.740307242136055</v>
      </c>
      <c r="AK6" s="1">
        <f t="shared" ref="AK6:AK17" si="17">SUM(AJ6*0.8301)</f>
        <v>63.702129041697134</v>
      </c>
    </row>
    <row r="7" spans="1:37" s="22" customFormat="1" x14ac:dyDescent="0.3">
      <c r="B7" s="3" t="s">
        <v>421</v>
      </c>
      <c r="D7" s="1"/>
      <c r="E7" s="1">
        <v>573</v>
      </c>
      <c r="F7" s="1"/>
      <c r="G7" s="78">
        <v>704</v>
      </c>
      <c r="H7" s="78">
        <v>394</v>
      </c>
      <c r="I7" s="52">
        <f>SUM(123748000/(304522+3963))</f>
        <v>401.14754364069563</v>
      </c>
      <c r="J7" s="52">
        <f t="shared" si="5"/>
        <v>691.63369593223388</v>
      </c>
      <c r="K7" s="50">
        <f t="shared" si="6"/>
        <v>290.48615229153825</v>
      </c>
      <c r="L7" s="47">
        <v>0.57999999999999996</v>
      </c>
      <c r="M7" s="47">
        <v>0.52</v>
      </c>
      <c r="N7" s="51">
        <f>SUM(E7+F7)*J7</f>
        <v>396306.10776917002</v>
      </c>
      <c r="O7" s="51">
        <f t="shared" si="1"/>
        <v>229857.5425061186</v>
      </c>
      <c r="P7" s="51">
        <f t="shared" si="7"/>
        <v>190226.93172920161</v>
      </c>
      <c r="Q7" s="51">
        <f t="shared" si="8"/>
        <v>206079.17603996841</v>
      </c>
      <c r="R7" s="3">
        <v>2.7</v>
      </c>
      <c r="S7" s="22">
        <v>1.49</v>
      </c>
      <c r="T7" s="22">
        <v>0.28999999999999998</v>
      </c>
      <c r="U7" s="1"/>
      <c r="V7" s="1">
        <f t="shared" si="0"/>
        <v>10700.264909767591</v>
      </c>
      <c r="W7" s="1">
        <f t="shared" si="9"/>
        <v>5904.9610057606333</v>
      </c>
      <c r="X7" s="1">
        <f t="shared" si="10"/>
        <v>2576.9249829139403</v>
      </c>
      <c r="Y7" s="1">
        <f t="shared" si="2"/>
        <v>1149.2877125305929</v>
      </c>
      <c r="Z7" s="107"/>
      <c r="AA7" s="1"/>
      <c r="AB7" s="1">
        <f t="shared" si="11"/>
        <v>5564.1377530791478</v>
      </c>
      <c r="AC7" s="1">
        <f t="shared" si="12"/>
        <v>3070.5797229955297</v>
      </c>
      <c r="AD7" s="1">
        <f t="shared" si="13"/>
        <v>1340.0009911152492</v>
      </c>
      <c r="AE7" s="1">
        <f t="shared" si="14"/>
        <v>597.62961051590844</v>
      </c>
      <c r="AF7" s="1"/>
      <c r="AG7" s="1">
        <f t="shared" si="3"/>
        <v>5136.1271566884434</v>
      </c>
      <c r="AH7" s="1">
        <f t="shared" si="15"/>
        <v>2834.3812827651041</v>
      </c>
      <c r="AI7" s="1">
        <f t="shared" si="16"/>
        <v>1236.9239917986915</v>
      </c>
      <c r="AJ7" s="1">
        <f t="shared" si="4"/>
        <v>551.65810201468457</v>
      </c>
      <c r="AK7" s="1">
        <f t="shared" si="17"/>
        <v>457.93139048238965</v>
      </c>
    </row>
    <row r="8" spans="1:37" s="22" customFormat="1" ht="28.8" x14ac:dyDescent="0.3">
      <c r="B8" s="2" t="s">
        <v>643</v>
      </c>
      <c r="D8" s="1"/>
      <c r="E8" s="1">
        <v>1404</v>
      </c>
      <c r="F8" s="1"/>
      <c r="G8" s="78">
        <v>586</v>
      </c>
      <c r="H8" s="78">
        <v>313</v>
      </c>
      <c r="I8" s="52">
        <f>SUM(17261000/(63358+299))</f>
        <v>271.15635358248113</v>
      </c>
      <c r="J8" s="52">
        <f t="shared" si="5"/>
        <v>467.51095445255373</v>
      </c>
      <c r="K8" s="50">
        <f t="shared" si="6"/>
        <v>196.3546008700726</v>
      </c>
      <c r="L8" s="47">
        <v>0.57999999999999996</v>
      </c>
      <c r="M8" s="47">
        <v>0.52</v>
      </c>
      <c r="N8" s="51">
        <f t="shared" ref="N8:N17" si="18">SUM(E8+F8)*J8</f>
        <v>656385.38005138549</v>
      </c>
      <c r="O8" s="51">
        <f t="shared" si="1"/>
        <v>380703.52042980352</v>
      </c>
      <c r="P8" s="51">
        <f t="shared" si="7"/>
        <v>315064.98242466501</v>
      </c>
      <c r="Q8" s="51">
        <f t="shared" si="8"/>
        <v>341320.39762672049</v>
      </c>
      <c r="R8" s="3">
        <v>2.5</v>
      </c>
      <c r="S8" s="22">
        <v>1.37</v>
      </c>
      <c r="T8" s="22">
        <v>0.28999999999999998</v>
      </c>
      <c r="U8" s="1"/>
      <c r="V8" s="1">
        <f t="shared" si="0"/>
        <v>16409.63450128464</v>
      </c>
      <c r="W8" s="1">
        <f t="shared" si="9"/>
        <v>8992.4797067039817</v>
      </c>
      <c r="X8" s="1">
        <f t="shared" si="10"/>
        <v>3924.3181440056178</v>
      </c>
      <c r="Y8" s="1">
        <f t="shared" si="2"/>
        <v>1903.5176021490179</v>
      </c>
      <c r="Z8" s="107"/>
      <c r="AA8" s="1"/>
      <c r="AB8" s="1">
        <f t="shared" si="11"/>
        <v>8533.0099406680129</v>
      </c>
      <c r="AC8" s="1">
        <f t="shared" si="12"/>
        <v>4676.0894474860706</v>
      </c>
      <c r="AD8" s="1">
        <f t="shared" si="13"/>
        <v>2040.6454348829213</v>
      </c>
      <c r="AE8" s="1">
        <f t="shared" si="14"/>
        <v>989.82915311748934</v>
      </c>
      <c r="AF8" s="1"/>
      <c r="AG8" s="1">
        <f t="shared" si="3"/>
        <v>7876.6245606166249</v>
      </c>
      <c r="AH8" s="1">
        <f t="shared" si="15"/>
        <v>4316.3902592179111</v>
      </c>
      <c r="AI8" s="1">
        <f t="shared" si="16"/>
        <v>1883.6727091226965</v>
      </c>
      <c r="AJ8" s="1">
        <f t="shared" si="4"/>
        <v>913.68844903152842</v>
      </c>
      <c r="AK8" s="1">
        <f t="shared" si="17"/>
        <v>758.45278154107166</v>
      </c>
    </row>
    <row r="9" spans="1:37" s="22" customFormat="1" ht="28.8" x14ac:dyDescent="0.3">
      <c r="B9" s="3" t="s">
        <v>422</v>
      </c>
      <c r="D9" s="1">
        <v>15919</v>
      </c>
      <c r="E9" s="1">
        <v>177</v>
      </c>
      <c r="F9" s="1"/>
      <c r="G9" s="78">
        <v>169</v>
      </c>
      <c r="H9" s="79">
        <v>101</v>
      </c>
      <c r="I9" s="52">
        <f>SUM(21764000/(144064+1))</f>
        <v>151.0706972547114</v>
      </c>
      <c r="J9" s="52">
        <f t="shared" si="5"/>
        <v>260.46671940467485</v>
      </c>
      <c r="K9" s="50">
        <f t="shared" si="6"/>
        <v>109.39602214996344</v>
      </c>
      <c r="L9" s="47">
        <v>0.57999999999999996</v>
      </c>
      <c r="M9" s="47">
        <v>0.52</v>
      </c>
      <c r="N9" s="51">
        <f t="shared" si="18"/>
        <v>46102.60933462745</v>
      </c>
      <c r="O9" s="51">
        <f t="shared" si="1"/>
        <v>26739.513414083918</v>
      </c>
      <c r="P9" s="51">
        <f t="shared" si="7"/>
        <v>22129.252480621177</v>
      </c>
      <c r="Q9" s="51">
        <f t="shared" si="8"/>
        <v>23973.356854006273</v>
      </c>
      <c r="R9" s="3">
        <v>2.5</v>
      </c>
      <c r="S9" s="22">
        <v>1.37</v>
      </c>
      <c r="T9" s="22">
        <v>0.28999999999999998</v>
      </c>
      <c r="U9" s="1"/>
      <c r="V9" s="1">
        <f t="shared" si="0"/>
        <v>1152.5652333656863</v>
      </c>
      <c r="W9" s="1">
        <f t="shared" si="9"/>
        <v>631.60574788439612</v>
      </c>
      <c r="X9" s="1">
        <f t="shared" si="10"/>
        <v>275.6327483767505</v>
      </c>
      <c r="Y9" s="1">
        <f t="shared" si="2"/>
        <v>133.69756707041958</v>
      </c>
      <c r="Z9" s="107"/>
      <c r="AA9" s="1"/>
      <c r="AB9" s="1">
        <f t="shared" si="11"/>
        <v>599.33392135015674</v>
      </c>
      <c r="AC9" s="1">
        <f t="shared" si="12"/>
        <v>328.43498889988598</v>
      </c>
      <c r="AD9" s="1">
        <f t="shared" si="13"/>
        <v>143.32902915591023</v>
      </c>
      <c r="AE9" s="1">
        <f t="shared" si="14"/>
        <v>69.522734876618188</v>
      </c>
      <c r="AF9" s="1"/>
      <c r="AG9" s="1">
        <f t="shared" si="3"/>
        <v>553.2313120155294</v>
      </c>
      <c r="AH9" s="1">
        <f t="shared" si="15"/>
        <v>303.17075898451014</v>
      </c>
      <c r="AI9" s="1">
        <f t="shared" si="16"/>
        <v>132.30371922084024</v>
      </c>
      <c r="AJ9" s="1">
        <f t="shared" si="4"/>
        <v>64.174832193801407</v>
      </c>
      <c r="AK9" s="1">
        <f t="shared" si="17"/>
        <v>53.271528204074542</v>
      </c>
    </row>
    <row r="10" spans="1:37" s="22" customFormat="1" ht="43.2" x14ac:dyDescent="0.3">
      <c r="B10" s="3" t="s">
        <v>644</v>
      </c>
      <c r="D10" s="1"/>
      <c r="E10" s="1">
        <v>28</v>
      </c>
      <c r="F10" s="1"/>
      <c r="G10" s="80">
        <f>SUM(I10*100/(I8*100/H8))</f>
        <v>203.67724201114649</v>
      </c>
      <c r="H10" s="78">
        <v>313</v>
      </c>
      <c r="I10" s="52">
        <f>SUM(3758000/(4820+16478))</f>
        <v>176.44849281622689</v>
      </c>
      <c r="J10" s="52">
        <f t="shared" si="5"/>
        <v>304.22153933832226</v>
      </c>
      <c r="K10" s="50">
        <f t="shared" si="6"/>
        <v>127.77304652209537</v>
      </c>
      <c r="L10" s="47">
        <v>0.57999999999999996</v>
      </c>
      <c r="M10" s="47">
        <v>0.52</v>
      </c>
      <c r="N10" s="51">
        <f t="shared" si="18"/>
        <v>8518.2031014730237</v>
      </c>
      <c r="O10" s="51">
        <f t="shared" si="1"/>
        <v>4940.5577988543528</v>
      </c>
      <c r="P10" s="51">
        <f t="shared" si="7"/>
        <v>4088.7374887070509</v>
      </c>
      <c r="Q10" s="51">
        <f t="shared" si="8"/>
        <v>4429.4656127659728</v>
      </c>
      <c r="R10" s="3">
        <v>2.5</v>
      </c>
      <c r="S10" s="22">
        <v>1.37</v>
      </c>
      <c r="T10" s="22">
        <v>0.28999999999999998</v>
      </c>
      <c r="U10" s="1"/>
      <c r="V10" s="1">
        <f t="shared" si="0"/>
        <v>212.9550775368256</v>
      </c>
      <c r="W10" s="1">
        <f t="shared" si="9"/>
        <v>116.69938249018044</v>
      </c>
      <c r="X10" s="1">
        <f t="shared" si="10"/>
        <v>50.927610518714744</v>
      </c>
      <c r="Y10" s="1">
        <f t="shared" si="2"/>
        <v>24.702788994271767</v>
      </c>
      <c r="Z10" s="107"/>
      <c r="AA10" s="1"/>
      <c r="AB10" s="1">
        <f t="shared" si="11"/>
        <v>110.73664031914932</v>
      </c>
      <c r="AC10" s="1">
        <f t="shared" si="12"/>
        <v>60.683678894893831</v>
      </c>
      <c r="AD10" s="1">
        <f t="shared" si="13"/>
        <v>26.482357469731667</v>
      </c>
      <c r="AE10" s="1">
        <f t="shared" si="14"/>
        <v>12.845450277021321</v>
      </c>
      <c r="AF10" s="1"/>
      <c r="AG10" s="1">
        <f t="shared" si="3"/>
        <v>102.21843721767627</v>
      </c>
      <c r="AH10" s="1">
        <f t="shared" si="15"/>
        <v>56.015703595286602</v>
      </c>
      <c r="AI10" s="1">
        <f t="shared" si="16"/>
        <v>24.445253048983073</v>
      </c>
      <c r="AJ10" s="1">
        <f t="shared" si="4"/>
        <v>11.857338717250446</v>
      </c>
      <c r="AK10" s="1">
        <f t="shared" si="17"/>
        <v>9.8427768691895938</v>
      </c>
    </row>
    <row r="11" spans="1:37" x14ac:dyDescent="0.3">
      <c r="A11" t="s">
        <v>426</v>
      </c>
      <c r="C11" s="1">
        <v>41141</v>
      </c>
      <c r="D11" s="1">
        <v>365448</v>
      </c>
      <c r="E11" s="1">
        <v>723164</v>
      </c>
      <c r="F11" s="1">
        <v>142865</v>
      </c>
      <c r="G11" s="79">
        <v>120</v>
      </c>
      <c r="H11" s="79">
        <v>97</v>
      </c>
      <c r="I11" s="51">
        <f>SUM(1869917000/(17253535+2163447))</f>
        <v>96.303174200810403</v>
      </c>
      <c r="J11" s="52">
        <f>SUM(1*I11/L11)</f>
        <v>128.4042322677472</v>
      </c>
      <c r="K11" s="50">
        <f t="shared" si="6"/>
        <v>32.101058066936801</v>
      </c>
      <c r="L11" s="47">
        <v>0.75</v>
      </c>
      <c r="M11" s="47">
        <v>0.68</v>
      </c>
      <c r="N11" s="51">
        <f>SUM(E11+F11)*J11</f>
        <v>111201788.86660485</v>
      </c>
      <c r="O11" s="51">
        <f>SUM(E11+F11)*I11</f>
        <v>83401341.649953634</v>
      </c>
      <c r="P11" s="51">
        <f>SUM(N11-Q11)</f>
        <v>35584572.437313542</v>
      </c>
      <c r="Q11" s="51">
        <f>SUM(N11*M11)</f>
        <v>75617216.429291308</v>
      </c>
      <c r="R11" s="22">
        <v>2.56</v>
      </c>
      <c r="S11" s="11">
        <v>1.17</v>
      </c>
      <c r="T11">
        <v>0.24</v>
      </c>
      <c r="V11" s="1">
        <f t="shared" si="0"/>
        <v>2846765.7949850839</v>
      </c>
      <c r="W11" s="1">
        <f t="shared" si="9"/>
        <v>1301060.9297392766</v>
      </c>
      <c r="X11" s="1">
        <f t="shared" si="10"/>
        <v>567782.98973822035</v>
      </c>
      <c r="Y11" s="1">
        <f t="shared" si="2"/>
        <v>266884.29327985161</v>
      </c>
      <c r="Z11" s="107"/>
      <c r="AA11" s="1"/>
      <c r="AB11" s="1">
        <f t="shared" si="11"/>
        <v>1935800.7405898573</v>
      </c>
      <c r="AC11" s="1">
        <f t="shared" si="12"/>
        <v>884721.43222270824</v>
      </c>
      <c r="AD11" s="1">
        <f t="shared" si="13"/>
        <v>386092.43302198988</v>
      </c>
      <c r="AE11" s="1">
        <f t="shared" si="14"/>
        <v>181481.31943029913</v>
      </c>
      <c r="AF11" s="1"/>
      <c r="AG11" s="1">
        <f t="shared" si="3"/>
        <v>910965.05439522676</v>
      </c>
      <c r="AH11" s="1">
        <f t="shared" si="15"/>
        <v>416339.4975165684</v>
      </c>
      <c r="AI11" s="1">
        <f t="shared" si="16"/>
        <v>181690.55671623047</v>
      </c>
      <c r="AJ11" s="1">
        <f t="shared" si="4"/>
        <v>85402.973849552494</v>
      </c>
      <c r="AK11" s="1">
        <f t="shared" si="17"/>
        <v>70893.008592513521</v>
      </c>
    </row>
    <row r="12" spans="1:37" s="146" customFormat="1" x14ac:dyDescent="0.3">
      <c r="A12" s="146" t="s">
        <v>427</v>
      </c>
      <c r="C12" s="152">
        <v>6681</v>
      </c>
      <c r="D12" s="152"/>
      <c r="E12" s="152">
        <f>N12/I12</f>
        <v>1015957.9752128145</v>
      </c>
      <c r="G12" s="153">
        <v>3</v>
      </c>
      <c r="H12" s="153"/>
      <c r="I12" s="154">
        <f>SUM(J12*L12)</f>
        <v>2.13</v>
      </c>
      <c r="J12" s="155">
        <v>3</v>
      </c>
      <c r="K12" s="154">
        <f t="shared" si="6"/>
        <v>0.87000000000000011</v>
      </c>
      <c r="L12" s="156">
        <v>0.71</v>
      </c>
      <c r="M12" s="156">
        <v>0.64</v>
      </c>
      <c r="N12" s="159">
        <f>B59*(B49/100)*1000</f>
        <v>2163990.4872032949</v>
      </c>
      <c r="O12" s="157">
        <f>N12*L12</f>
        <v>1536433.2459143393</v>
      </c>
      <c r="P12" s="157">
        <f>SUM(N12-Q12)</f>
        <v>779036.57539318618</v>
      </c>
      <c r="Q12" s="157">
        <f>N12*M12</f>
        <v>1384953.9118101087</v>
      </c>
      <c r="R12" s="158">
        <v>3.25</v>
      </c>
      <c r="S12" s="146">
        <v>1.1000000000000001</v>
      </c>
      <c r="T12" s="156">
        <v>0.30499999999999999</v>
      </c>
      <c r="V12" s="152">
        <f t="shared" si="0"/>
        <v>70329.690834107081</v>
      </c>
      <c r="W12" s="152">
        <f t="shared" si="9"/>
        <v>23803.895359236245</v>
      </c>
      <c r="X12" s="152">
        <f t="shared" si="10"/>
        <v>10388.019934770698</v>
      </c>
      <c r="Y12" s="152">
        <f t="shared" si="2"/>
        <v>6600.1709859700495</v>
      </c>
      <c r="Z12" s="152"/>
      <c r="AA12" s="152"/>
      <c r="AB12" s="152">
        <f t="shared" si="11"/>
        <v>45011.002133828537</v>
      </c>
      <c r="AC12" s="152">
        <f t="shared" si="12"/>
        <v>15234.493029911197</v>
      </c>
      <c r="AD12" s="152">
        <f t="shared" si="13"/>
        <v>6648.3327582532465</v>
      </c>
      <c r="AE12" s="152">
        <f t="shared" si="14"/>
        <v>4224.1094310208318</v>
      </c>
      <c r="AF12" s="152"/>
      <c r="AG12" s="152">
        <f t="shared" si="3"/>
        <v>25318.688700278552</v>
      </c>
      <c r="AH12" s="152">
        <f t="shared" si="15"/>
        <v>8569.4023293250484</v>
      </c>
      <c r="AI12" s="152">
        <f t="shared" si="16"/>
        <v>3739.687176517451</v>
      </c>
      <c r="AJ12" s="152">
        <f t="shared" si="4"/>
        <v>2376.0615549492177</v>
      </c>
      <c r="AK12" s="152">
        <f t="shared" si="17"/>
        <v>1972.3686967633455</v>
      </c>
    </row>
    <row r="13" spans="1:37" s="22" customFormat="1" x14ac:dyDescent="0.3">
      <c r="A13" s="22" t="s">
        <v>428</v>
      </c>
      <c r="C13" s="1"/>
      <c r="D13" s="1">
        <v>6121</v>
      </c>
      <c r="G13" s="78"/>
      <c r="H13" s="78"/>
      <c r="J13" s="52"/>
      <c r="K13" s="50">
        <f t="shared" si="6"/>
        <v>0</v>
      </c>
      <c r="N13" s="51">
        <f t="shared" si="18"/>
        <v>0</v>
      </c>
      <c r="P13" s="51">
        <f t="shared" si="7"/>
        <v>0</v>
      </c>
      <c r="Q13" s="51"/>
      <c r="W13" s="1"/>
      <c r="X13" s="1">
        <f t="shared" si="10"/>
        <v>0</v>
      </c>
      <c r="Y13" s="1">
        <f t="shared" si="2"/>
        <v>0</v>
      </c>
      <c r="Z13" s="107"/>
      <c r="AA13" s="1"/>
      <c r="AB13" s="1">
        <f t="shared" si="11"/>
        <v>0</v>
      </c>
      <c r="AC13" s="1">
        <f t="shared" si="12"/>
        <v>0</v>
      </c>
      <c r="AD13" s="1">
        <f t="shared" si="13"/>
        <v>0</v>
      </c>
      <c r="AE13" s="1">
        <f t="shared" si="14"/>
        <v>0</v>
      </c>
      <c r="AF13" s="1"/>
      <c r="AG13" s="1">
        <f t="shared" si="3"/>
        <v>0</v>
      </c>
      <c r="AH13" s="1">
        <f t="shared" si="15"/>
        <v>0</v>
      </c>
      <c r="AI13" s="1">
        <f t="shared" si="16"/>
        <v>0</v>
      </c>
      <c r="AJ13" s="1">
        <f t="shared" si="4"/>
        <v>0</v>
      </c>
      <c r="AK13" s="1">
        <f t="shared" si="17"/>
        <v>0</v>
      </c>
    </row>
    <row r="14" spans="1:37" x14ac:dyDescent="0.3">
      <c r="B14" s="1" t="s">
        <v>430</v>
      </c>
      <c r="E14" s="1">
        <v>0</v>
      </c>
      <c r="G14" s="78">
        <v>44</v>
      </c>
      <c r="H14" s="79">
        <v>21</v>
      </c>
      <c r="I14" s="51">
        <f>SUM(1739000/(95362+1238))</f>
        <v>18.002070393374741</v>
      </c>
      <c r="J14" s="52">
        <f t="shared" si="5"/>
        <v>29.153150434614961</v>
      </c>
      <c r="K14" s="50">
        <f t="shared" si="6"/>
        <v>11.15108004124022</v>
      </c>
      <c r="L14" s="47">
        <f>B57</f>
        <v>0.61750000000000005</v>
      </c>
      <c r="M14" s="47">
        <f>B53</f>
        <v>0.55500000000000005</v>
      </c>
      <c r="N14" s="51">
        <f t="shared" si="18"/>
        <v>0</v>
      </c>
      <c r="O14" s="51">
        <f>SUM(E14+F14)*I14</f>
        <v>0</v>
      </c>
      <c r="P14" s="51">
        <f t="shared" si="7"/>
        <v>0</v>
      </c>
      <c r="Q14" s="51">
        <f t="shared" si="8"/>
        <v>0</v>
      </c>
      <c r="R14" s="39">
        <v>2.6</v>
      </c>
      <c r="S14" s="39">
        <v>1.37</v>
      </c>
      <c r="T14" s="22">
        <v>0.24</v>
      </c>
      <c r="U14" s="22"/>
      <c r="V14" s="1">
        <f>SUM(N14/100*R14)</f>
        <v>0</v>
      </c>
      <c r="W14" s="1">
        <f t="shared" si="9"/>
        <v>0</v>
      </c>
      <c r="X14" s="1">
        <f t="shared" si="10"/>
        <v>0</v>
      </c>
      <c r="Y14" s="1">
        <f t="shared" si="2"/>
        <v>0</v>
      </c>
      <c r="Z14" s="107"/>
      <c r="AA14" s="1"/>
      <c r="AB14" s="1">
        <f t="shared" si="11"/>
        <v>0</v>
      </c>
      <c r="AC14" s="1">
        <f t="shared" si="12"/>
        <v>0</v>
      </c>
      <c r="AD14" s="1">
        <f t="shared" si="13"/>
        <v>0</v>
      </c>
      <c r="AE14" s="1">
        <f t="shared" si="14"/>
        <v>0</v>
      </c>
      <c r="AF14" s="1"/>
      <c r="AG14" s="1">
        <f t="shared" si="3"/>
        <v>0</v>
      </c>
      <c r="AH14" s="1">
        <f t="shared" si="15"/>
        <v>0</v>
      </c>
      <c r="AI14" s="1">
        <f t="shared" si="16"/>
        <v>0</v>
      </c>
      <c r="AJ14" s="1">
        <f t="shared" si="4"/>
        <v>0</v>
      </c>
      <c r="AK14" s="1">
        <f t="shared" si="17"/>
        <v>0</v>
      </c>
    </row>
    <row r="15" spans="1:37" x14ac:dyDescent="0.3">
      <c r="B15" s="1" t="s">
        <v>431</v>
      </c>
      <c r="E15" s="1">
        <v>2242</v>
      </c>
      <c r="F15"/>
      <c r="G15" s="78">
        <v>73</v>
      </c>
      <c r="H15" s="78">
        <v>31</v>
      </c>
      <c r="I15" s="51">
        <f>SUM(579000/19305)</f>
        <v>29.992229992229991</v>
      </c>
      <c r="J15" s="52">
        <f t="shared" si="5"/>
        <v>48.570412942882569</v>
      </c>
      <c r="K15" s="50">
        <f t="shared" si="6"/>
        <v>18.578182950652579</v>
      </c>
      <c r="L15" s="47">
        <f>B57</f>
        <v>0.61750000000000005</v>
      </c>
      <c r="M15" s="47">
        <f>B53</f>
        <v>0.55500000000000005</v>
      </c>
      <c r="N15" s="51">
        <f t="shared" si="18"/>
        <v>108894.86581794271</v>
      </c>
      <c r="O15" s="51">
        <f>SUM(E15+F15)*I15</f>
        <v>67242.579642579643</v>
      </c>
      <c r="P15" s="51">
        <f t="shared" si="7"/>
        <v>48458.215288984502</v>
      </c>
      <c r="Q15" s="51">
        <f t="shared" si="8"/>
        <v>60436.650528958213</v>
      </c>
      <c r="R15" s="39">
        <v>2.6</v>
      </c>
      <c r="S15" s="39">
        <v>1.37</v>
      </c>
      <c r="T15">
        <v>0.24</v>
      </c>
      <c r="V15" s="1">
        <f>SUM(N15/100*R15)</f>
        <v>2831.2665112665109</v>
      </c>
      <c r="W15" s="1">
        <f t="shared" si="9"/>
        <v>1491.8596617058154</v>
      </c>
      <c r="X15" s="1">
        <f t="shared" si="10"/>
        <v>651.04755636841787</v>
      </c>
      <c r="Y15" s="1">
        <f t="shared" si="2"/>
        <v>261.34767796306249</v>
      </c>
      <c r="Z15" s="107"/>
      <c r="AA15" s="1"/>
      <c r="AB15" s="1">
        <f t="shared" si="11"/>
        <v>1571.3529137529138</v>
      </c>
      <c r="AC15" s="1">
        <f t="shared" si="12"/>
        <v>827.98211224672764</v>
      </c>
      <c r="AD15" s="1">
        <f t="shared" si="13"/>
        <v>361.33139378447197</v>
      </c>
      <c r="AE15" s="1">
        <f>SUM(Q15/100*T15)</f>
        <v>145.04796126949972</v>
      </c>
      <c r="AF15" s="1"/>
      <c r="AG15" s="1">
        <f t="shared" si="3"/>
        <v>1259.9135975135971</v>
      </c>
      <c r="AH15" s="1">
        <f t="shared" si="15"/>
        <v>663.87754945908773</v>
      </c>
      <c r="AI15" s="1">
        <f t="shared" si="16"/>
        <v>289.7161625839459</v>
      </c>
      <c r="AJ15" s="1">
        <f t="shared" si="4"/>
        <v>116.2997166935628</v>
      </c>
      <c r="AK15" s="1">
        <f t="shared" si="17"/>
        <v>96.54039482732648</v>
      </c>
    </row>
    <row r="16" spans="1:37" x14ac:dyDescent="0.3">
      <c r="A16" s="2" t="s">
        <v>429</v>
      </c>
      <c r="B16" s="22" t="s">
        <v>432</v>
      </c>
      <c r="C16" s="1">
        <v>6563</v>
      </c>
      <c r="D16" s="1"/>
      <c r="E16" s="1">
        <v>18</v>
      </c>
      <c r="F16"/>
      <c r="G16" s="78">
        <v>61</v>
      </c>
      <c r="H16" s="79">
        <v>25</v>
      </c>
      <c r="I16" s="50">
        <f>SUM(20000/1126)</f>
        <v>17.761989342806395</v>
      </c>
      <c r="J16" s="52">
        <f t="shared" si="5"/>
        <v>28.764355211022501</v>
      </c>
      <c r="K16" s="50">
        <f t="shared" si="6"/>
        <v>11.002365868216106</v>
      </c>
      <c r="L16" s="47">
        <f>B57</f>
        <v>0.61750000000000005</v>
      </c>
      <c r="M16" s="47">
        <f>B53</f>
        <v>0.55500000000000005</v>
      </c>
      <c r="N16" s="51">
        <f t="shared" si="18"/>
        <v>517.758393798405</v>
      </c>
      <c r="O16" s="51">
        <f>SUM(E16+F16)*I16</f>
        <v>319.71580817051512</v>
      </c>
      <c r="P16" s="51">
        <f t="shared" si="7"/>
        <v>230.40248524029022</v>
      </c>
      <c r="Q16" s="51">
        <f t="shared" si="8"/>
        <v>287.35590855811478</v>
      </c>
      <c r="R16" s="39">
        <v>2.6</v>
      </c>
      <c r="S16" s="39">
        <v>1.37</v>
      </c>
      <c r="T16">
        <v>0.28999999999999998</v>
      </c>
      <c r="V16" s="1">
        <f>SUM(N16/100*R16)</f>
        <v>13.461718238758531</v>
      </c>
      <c r="W16" s="1">
        <f t="shared" si="9"/>
        <v>7.0932899950381492</v>
      </c>
      <c r="X16" s="1">
        <f t="shared" si="10"/>
        <v>3.0955117538346482</v>
      </c>
      <c r="Y16" s="1">
        <f t="shared" si="2"/>
        <v>1.5014993420153744</v>
      </c>
      <c r="Z16" s="107"/>
      <c r="AA16" s="1"/>
      <c r="AB16" s="1">
        <f t="shared" si="11"/>
        <v>7.471253622510984</v>
      </c>
      <c r="AC16" s="1">
        <f t="shared" si="12"/>
        <v>3.9367759472461725</v>
      </c>
      <c r="AD16" s="1">
        <f t="shared" si="13"/>
        <v>1.7180090233782297</v>
      </c>
      <c r="AE16" s="1">
        <f t="shared" si="14"/>
        <v>0.83333213481853274</v>
      </c>
      <c r="AF16" s="1"/>
      <c r="AG16" s="1">
        <f t="shared" si="3"/>
        <v>5.9904646162475457</v>
      </c>
      <c r="AH16" s="1">
        <f t="shared" si="15"/>
        <v>3.1565140477919762</v>
      </c>
      <c r="AI16" s="1">
        <f t="shared" si="16"/>
        <v>1.3775027304564185</v>
      </c>
      <c r="AJ16" s="1">
        <f t="shared" si="4"/>
        <v>0.66816720719684153</v>
      </c>
      <c r="AK16" s="1">
        <f t="shared" si="17"/>
        <v>0.55464559869409813</v>
      </c>
    </row>
    <row r="17" spans="1:37" x14ac:dyDescent="0.3">
      <c r="B17" s="1" t="s">
        <v>433</v>
      </c>
      <c r="E17" s="1">
        <v>16</v>
      </c>
      <c r="F17"/>
      <c r="G17" s="78">
        <v>500</v>
      </c>
      <c r="H17" s="78">
        <v>275</v>
      </c>
      <c r="I17" s="1">
        <f>SUM(484000/1833)</f>
        <v>264.04800872885977</v>
      </c>
      <c r="J17" s="52">
        <f t="shared" si="5"/>
        <v>427.60811130179718</v>
      </c>
      <c r="K17" s="50">
        <f t="shared" si="6"/>
        <v>163.56010257293741</v>
      </c>
      <c r="L17" s="47">
        <f>B57</f>
        <v>0.61750000000000005</v>
      </c>
      <c r="M17" s="47">
        <f>B53</f>
        <v>0.55500000000000005</v>
      </c>
      <c r="N17" s="51">
        <f t="shared" si="18"/>
        <v>6841.7297808287549</v>
      </c>
      <c r="O17" s="51">
        <f>SUM(E17+F17)*I17</f>
        <v>4224.7681396617563</v>
      </c>
      <c r="P17" s="51">
        <f>SUM(N17-Q17)</f>
        <v>3044.5697524687957</v>
      </c>
      <c r="Q17" s="51">
        <f t="shared" si="8"/>
        <v>3797.1600283599591</v>
      </c>
      <c r="R17" s="39">
        <v>3</v>
      </c>
      <c r="S17" s="39">
        <v>1.74</v>
      </c>
      <c r="T17">
        <v>0.24</v>
      </c>
      <c r="V17" s="1">
        <f>SUM(N17/100*R17)</f>
        <v>205.25189342486263</v>
      </c>
      <c r="W17" s="1">
        <f t="shared" si="9"/>
        <v>119.04609818642032</v>
      </c>
      <c r="X17" s="1">
        <f t="shared" si="10"/>
        <v>51.951717248553827</v>
      </c>
      <c r="Y17" s="1">
        <f t="shared" si="2"/>
        <v>16.420151473989009</v>
      </c>
      <c r="Z17" s="107"/>
      <c r="AA17" s="1"/>
      <c r="AB17" s="1">
        <f t="shared" si="11"/>
        <v>113.91480085079877</v>
      </c>
      <c r="AC17" s="1">
        <f t="shared" si="12"/>
        <v>66.070584493463286</v>
      </c>
      <c r="AD17" s="1">
        <f t="shared" si="13"/>
        <v>28.833203072947377</v>
      </c>
      <c r="AE17" s="1">
        <f t="shared" si="14"/>
        <v>9.1131840680639016</v>
      </c>
      <c r="AF17" s="1"/>
      <c r="AG17" s="1">
        <f t="shared" si="3"/>
        <v>91.337092574063874</v>
      </c>
      <c r="AH17" s="1">
        <f t="shared" si="15"/>
        <v>52.975513692957044</v>
      </c>
      <c r="AI17" s="1">
        <f t="shared" si="16"/>
        <v>23.118514175606453</v>
      </c>
      <c r="AJ17" s="1">
        <f t="shared" si="4"/>
        <v>7.3069674059251097</v>
      </c>
      <c r="AK17" s="1">
        <f t="shared" si="17"/>
        <v>6.0655136436584334</v>
      </c>
    </row>
    <row r="18" spans="1:37" x14ac:dyDescent="0.3">
      <c r="A18" t="s">
        <v>425</v>
      </c>
      <c r="N18" s="1">
        <f>SUM(N5:N17)</f>
        <v>114773371.67830466</v>
      </c>
      <c r="V18" s="107">
        <f>SUM(V5:V17)</f>
        <v>2953331.7864823872</v>
      </c>
      <c r="W18" s="1">
        <f>SUM(W5:W17)</f>
        <v>1344715.8771109048</v>
      </c>
      <c r="X18" s="107">
        <f>SUM(X5:X17)</f>
        <v>586834.0087711988</v>
      </c>
      <c r="Y18" s="107">
        <f>SUM(Y5:Y17)</f>
        <v>277508.61370906222</v>
      </c>
      <c r="Z18" s="107">
        <f>SUM(Y18*0.8301)</f>
        <v>230359.90023989254</v>
      </c>
      <c r="AA18" s="1"/>
      <c r="AB18" s="107">
        <f>SUM(AB5:AB17)</f>
        <v>1999761.3683728508</v>
      </c>
      <c r="AC18" s="1">
        <f>SUM(AC5:AC17)</f>
        <v>910335.1022658092</v>
      </c>
      <c r="AD18" s="107">
        <f>SUM(AD5:AD17)</f>
        <v>397270.23862879927</v>
      </c>
      <c r="AE18" s="1">
        <f>SUM(AE5:AE17)</f>
        <v>187807.76099831227</v>
      </c>
      <c r="AF18" s="128">
        <f>SUM(AE18*0.8301)</f>
        <v>155899.22240469902</v>
      </c>
      <c r="AG18" s="123">
        <f>SUM(AG5:AG17)</f>
        <v>953570.41810953699</v>
      </c>
      <c r="AH18" s="1">
        <f>SUM(AH5:AH17)</f>
        <v>434380.77484509553</v>
      </c>
      <c r="AI18" s="123">
        <f t="shared" si="16"/>
        <v>189563.77014239971</v>
      </c>
      <c r="AJ18" s="1">
        <f>SUM(AJ5:AJ17)</f>
        <v>89700.852710749881</v>
      </c>
      <c r="AK18" s="123">
        <f>SUM(AK5:AK17)</f>
        <v>74460.677835193463</v>
      </c>
    </row>
    <row r="19" spans="1:37" x14ac:dyDescent="0.3">
      <c r="E19" s="143"/>
    </row>
    <row r="21" spans="1:37" x14ac:dyDescent="0.3">
      <c r="A21" s="3" t="s">
        <v>434</v>
      </c>
      <c r="B21" s="3"/>
      <c r="C21" s="1">
        <f>SUM(C4:C16)</f>
        <v>156098</v>
      </c>
      <c r="D21" s="1">
        <v>135256</v>
      </c>
      <c r="Z21" s="1"/>
    </row>
    <row r="29" spans="1:37" x14ac:dyDescent="0.3">
      <c r="A29">
        <v>1</v>
      </c>
      <c r="C29" t="s">
        <v>452</v>
      </c>
    </row>
    <row r="30" spans="1:37" x14ac:dyDescent="0.3">
      <c r="A30" s="16">
        <v>2</v>
      </c>
      <c r="B30" s="16"/>
      <c r="C30" t="s">
        <v>64</v>
      </c>
    </row>
    <row r="31" spans="1:37" x14ac:dyDescent="0.3">
      <c r="A31">
        <v>3</v>
      </c>
      <c r="C31" t="s">
        <v>423</v>
      </c>
    </row>
    <row r="32" spans="1:37" x14ac:dyDescent="0.3">
      <c r="A32">
        <v>4</v>
      </c>
      <c r="C32" t="s">
        <v>629</v>
      </c>
    </row>
    <row r="33" spans="1:9" x14ac:dyDescent="0.3">
      <c r="A33">
        <v>5</v>
      </c>
      <c r="C33" t="s">
        <v>424</v>
      </c>
    </row>
    <row r="34" spans="1:9" x14ac:dyDescent="0.3">
      <c r="A34">
        <v>6</v>
      </c>
      <c r="C34" t="s">
        <v>435</v>
      </c>
    </row>
    <row r="35" spans="1:9" x14ac:dyDescent="0.3">
      <c r="A35">
        <v>7</v>
      </c>
      <c r="C35" t="s">
        <v>440</v>
      </c>
    </row>
    <row r="36" spans="1:9" x14ac:dyDescent="0.3">
      <c r="A36">
        <v>8</v>
      </c>
      <c r="C36" t="s">
        <v>444</v>
      </c>
    </row>
    <row r="37" spans="1:9" s="22" customFormat="1" x14ac:dyDescent="0.3">
      <c r="A37" s="22">
        <v>9</v>
      </c>
      <c r="C37" s="22" t="s">
        <v>522</v>
      </c>
      <c r="G37" s="78"/>
      <c r="H37" s="78"/>
    </row>
    <row r="38" spans="1:9" s="22" customFormat="1" x14ac:dyDescent="0.3">
      <c r="A38" s="86">
        <v>11</v>
      </c>
      <c r="B38" s="86"/>
      <c r="C38" s="86" t="s">
        <v>642</v>
      </c>
      <c r="G38" s="78"/>
      <c r="H38" s="78"/>
    </row>
    <row r="39" spans="1:9" x14ac:dyDescent="0.3">
      <c r="A39" s="22">
        <v>15</v>
      </c>
      <c r="C39" s="69" t="s">
        <v>645</v>
      </c>
    </row>
    <row r="40" spans="1:9" s="22" customFormat="1" x14ac:dyDescent="0.3">
      <c r="A40" s="22">
        <v>13</v>
      </c>
      <c r="C40" s="22" t="s">
        <v>808</v>
      </c>
      <c r="G40" s="78"/>
      <c r="H40" s="78"/>
    </row>
    <row r="41" spans="1:9" x14ac:dyDescent="0.3">
      <c r="A41" s="22">
        <v>16</v>
      </c>
      <c r="C41" s="22" t="s">
        <v>648</v>
      </c>
    </row>
    <row r="42" spans="1:9" s="22" customFormat="1" x14ac:dyDescent="0.3">
      <c r="G42" s="78"/>
      <c r="H42" s="78"/>
    </row>
    <row r="43" spans="1:9" s="22" customFormat="1" x14ac:dyDescent="0.3">
      <c r="G43" s="78"/>
      <c r="H43" s="78"/>
    </row>
    <row r="44" spans="1:9" s="22" customFormat="1" x14ac:dyDescent="0.3">
      <c r="A44" s="22">
        <v>29</v>
      </c>
      <c r="C44" s="22" t="s">
        <v>1130</v>
      </c>
      <c r="G44" s="78"/>
      <c r="H44" s="78"/>
    </row>
    <row r="45" spans="1:9" s="22" customFormat="1" x14ac:dyDescent="0.3">
      <c r="A45" s="22">
        <v>17</v>
      </c>
      <c r="C45" s="78" t="s">
        <v>646</v>
      </c>
      <c r="G45" s="78"/>
      <c r="H45" s="78"/>
    </row>
    <row r="46" spans="1:9" s="22" customFormat="1" x14ac:dyDescent="0.3">
      <c r="A46" s="22">
        <v>30</v>
      </c>
      <c r="B46" s="56">
        <v>175553</v>
      </c>
      <c r="C46" s="150" t="s">
        <v>836</v>
      </c>
      <c r="D46" s="85"/>
      <c r="E46" s="85"/>
      <c r="F46" s="85"/>
      <c r="G46" s="151"/>
      <c r="H46" s="150" t="s">
        <v>1205</v>
      </c>
      <c r="I46" s="85"/>
    </row>
    <row r="47" spans="1:9" s="22" customFormat="1" x14ac:dyDescent="0.3">
      <c r="A47" s="22">
        <v>28</v>
      </c>
      <c r="B47" s="56">
        <v>55219.6</v>
      </c>
      <c r="C47" s="150" t="s">
        <v>834</v>
      </c>
      <c r="D47" s="85"/>
      <c r="E47" s="85"/>
      <c r="F47" s="85"/>
      <c r="G47" s="151"/>
      <c r="H47" s="151"/>
      <c r="I47" s="85"/>
    </row>
    <row r="48" spans="1:9" s="22" customFormat="1" x14ac:dyDescent="0.3">
      <c r="A48" s="22">
        <v>29</v>
      </c>
      <c r="B48" s="1">
        <f>SUM(C12*100/B46)</f>
        <v>3.8056883106526236</v>
      </c>
      <c r="C48" s="76" t="s">
        <v>835</v>
      </c>
      <c r="G48" s="78"/>
      <c r="H48" s="78"/>
    </row>
    <row r="49" spans="1:11" s="22" customFormat="1" x14ac:dyDescent="0.3">
      <c r="A49" s="22">
        <v>18</v>
      </c>
      <c r="B49" s="1">
        <f>SUM(B48)</f>
        <v>3.8056883106526236</v>
      </c>
      <c r="C49" s="22" t="s">
        <v>837</v>
      </c>
      <c r="G49" s="78"/>
      <c r="H49" s="78"/>
    </row>
    <row r="50" spans="1:11" s="22" customFormat="1" x14ac:dyDescent="0.3">
      <c r="A50" s="22">
        <v>19</v>
      </c>
      <c r="C50" s="22" t="s">
        <v>649</v>
      </c>
      <c r="G50" s="78"/>
      <c r="H50" s="78"/>
    </row>
    <row r="51" spans="1:11" s="22" customFormat="1" x14ac:dyDescent="0.3">
      <c r="A51" s="22">
        <v>20</v>
      </c>
      <c r="C51" s="22" t="s">
        <v>650</v>
      </c>
      <c r="G51" s="78"/>
      <c r="H51" s="78"/>
    </row>
    <row r="52" spans="1:11" s="22" customFormat="1" x14ac:dyDescent="0.3">
      <c r="A52" s="22">
        <v>21</v>
      </c>
      <c r="C52" s="22" t="s">
        <v>651</v>
      </c>
      <c r="G52" s="78"/>
      <c r="H52" s="78"/>
    </row>
    <row r="53" spans="1:11" s="22" customFormat="1" x14ac:dyDescent="0.3">
      <c r="A53" s="22">
        <v>22</v>
      </c>
      <c r="B53" s="47">
        <f>SUM((M5+M6+M7+M8+M9+M10+M11+M12)/8)</f>
        <v>0.55500000000000005</v>
      </c>
      <c r="C53" s="22" t="s">
        <v>794</v>
      </c>
      <c r="G53" s="78"/>
      <c r="H53" s="78"/>
    </row>
    <row r="54" spans="1:11" s="22" customFormat="1" x14ac:dyDescent="0.3">
      <c r="A54" s="22">
        <v>23</v>
      </c>
      <c r="B54" s="47"/>
      <c r="C54" s="22" t="s">
        <v>797</v>
      </c>
      <c r="G54" s="78"/>
      <c r="H54" s="78"/>
    </row>
    <row r="55" spans="1:11" s="22" customFormat="1" x14ac:dyDescent="0.3">
      <c r="A55" s="22">
        <v>24</v>
      </c>
      <c r="B55" s="47"/>
      <c r="C55" s="22" t="s">
        <v>798</v>
      </c>
      <c r="G55" s="78"/>
      <c r="H55" s="78"/>
    </row>
    <row r="56" spans="1:11" s="22" customFormat="1" x14ac:dyDescent="0.3">
      <c r="A56" s="22">
        <v>25</v>
      </c>
      <c r="B56" s="47"/>
      <c r="C56" s="22" t="s">
        <v>803</v>
      </c>
      <c r="G56" s="78"/>
      <c r="H56" s="78"/>
    </row>
    <row r="57" spans="1:11" s="22" customFormat="1" x14ac:dyDescent="0.3">
      <c r="A57" s="22">
        <v>26</v>
      </c>
      <c r="B57" s="47">
        <f>SUM((L5+L6+L7+L8+L9+L10+L11+L12)/8)</f>
        <v>0.61750000000000005</v>
      </c>
      <c r="C57" s="22" t="s">
        <v>809</v>
      </c>
      <c r="G57" s="78"/>
      <c r="H57" s="78"/>
    </row>
    <row r="58" spans="1:11" s="22" customFormat="1" x14ac:dyDescent="0.3">
      <c r="A58" s="22">
        <v>27</v>
      </c>
      <c r="B58" s="47"/>
      <c r="C58" s="22" t="s">
        <v>806</v>
      </c>
      <c r="G58" s="78"/>
      <c r="H58" s="78"/>
    </row>
    <row r="59" spans="1:11" x14ac:dyDescent="0.3">
      <c r="A59">
        <v>28</v>
      </c>
      <c r="B59" s="160">
        <v>56862</v>
      </c>
      <c r="C59" s="160" t="s">
        <v>1203</v>
      </c>
      <c r="D59" s="160"/>
      <c r="E59" s="160"/>
      <c r="F59" s="160" t="s">
        <v>1204</v>
      </c>
      <c r="G59" s="161"/>
      <c r="H59" s="161"/>
      <c r="I59" s="160"/>
      <c r="J59" s="160"/>
      <c r="K59" s="160"/>
    </row>
    <row r="61" spans="1:11" x14ac:dyDescent="0.3">
      <c r="A61" t="s">
        <v>62</v>
      </c>
      <c r="C61" t="s">
        <v>63</v>
      </c>
    </row>
    <row r="62" spans="1:11" x14ac:dyDescent="0.3">
      <c r="B62" s="30" t="s">
        <v>446</v>
      </c>
    </row>
  </sheetData>
  <hyperlinks>
    <hyperlink ref="B62" display="https://www-genesis.destatis.de/genesis/online/data;sid=1E0D8E82CD115281E4E6C13BEBBD4F87.GO_1_2?operation=abruftabelleBearbeiten&amp;levelindex=1&amp;levelid=1554472781560&amp;auswahloperation=abruftabelleAuspraegungAuswaehlen&amp;auswahlverzeichnis=ordnungsstruktur&amp;ausw" xr:uid="{00000000-0004-0000-0800-000000000000}"/>
  </hyperlinks>
  <pageMargins left="0.7" right="0.7" top="0.78740157499999996" bottom="0.78740157499999996"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E71"/>
  <sheetViews>
    <sheetView topLeftCell="A10" workbookViewId="0">
      <selection activeCell="M34" sqref="M34"/>
    </sheetView>
  </sheetViews>
  <sheetFormatPr defaultColWidth="10.88671875" defaultRowHeight="14.4" x14ac:dyDescent="0.3"/>
  <cols>
    <col min="1" max="1" width="28.6640625" customWidth="1"/>
    <col min="2" max="2" width="13.44140625" bestFit="1" customWidth="1"/>
    <col min="3" max="3" width="12" bestFit="1" customWidth="1"/>
    <col min="4" max="5" width="12" style="22" customWidth="1"/>
    <col min="6" max="6" width="13.33203125" bestFit="1" customWidth="1"/>
    <col min="7" max="7" width="12" bestFit="1" customWidth="1"/>
    <col min="8" max="8" width="13.44140625" bestFit="1" customWidth="1"/>
    <col min="9" max="9" width="20.109375" customWidth="1"/>
    <col min="12" max="13" width="11.5546875" style="22"/>
    <col min="23" max="23" width="10.88671875" style="22"/>
    <col min="26" max="26" width="10.88671875" style="22"/>
  </cols>
  <sheetData>
    <row r="1" spans="1:31" ht="57.6" x14ac:dyDescent="0.3">
      <c r="B1" s="72" t="s">
        <v>757</v>
      </c>
      <c r="C1" s="3" t="s">
        <v>672</v>
      </c>
      <c r="D1" s="3" t="s">
        <v>762</v>
      </c>
      <c r="E1" s="3" t="s">
        <v>763</v>
      </c>
      <c r="F1" s="4" t="s">
        <v>352</v>
      </c>
      <c r="G1" s="4" t="s">
        <v>353</v>
      </c>
      <c r="H1" s="4"/>
      <c r="I1" s="3" t="s">
        <v>673</v>
      </c>
      <c r="J1" s="3" t="s">
        <v>748</v>
      </c>
      <c r="K1" s="3" t="s">
        <v>519</v>
      </c>
      <c r="L1" s="3" t="s">
        <v>1049</v>
      </c>
      <c r="M1" s="3" t="s">
        <v>1050</v>
      </c>
      <c r="N1" s="3" t="s">
        <v>751</v>
      </c>
      <c r="O1" s="3" t="s">
        <v>753</v>
      </c>
      <c r="P1" s="3" t="s">
        <v>1048</v>
      </c>
      <c r="Q1" s="3" t="s">
        <v>1047</v>
      </c>
      <c r="R1" s="3" t="s">
        <v>1046</v>
      </c>
      <c r="S1" s="3" t="s">
        <v>1045</v>
      </c>
      <c r="T1" s="3" t="s">
        <v>752</v>
      </c>
      <c r="U1" s="3" t="s">
        <v>754</v>
      </c>
      <c r="V1" s="3" t="s">
        <v>1044</v>
      </c>
      <c r="W1" s="3" t="s">
        <v>1043</v>
      </c>
      <c r="X1" s="3" t="s">
        <v>1042</v>
      </c>
      <c r="Y1" s="3" t="s">
        <v>1041</v>
      </c>
      <c r="Z1" s="3" t="s">
        <v>1139</v>
      </c>
      <c r="AA1" s="4" t="s">
        <v>1140</v>
      </c>
      <c r="AB1" s="3" t="s">
        <v>1143</v>
      </c>
      <c r="AC1" s="3" t="s">
        <v>742</v>
      </c>
      <c r="AD1" s="3" t="s">
        <v>1051</v>
      </c>
      <c r="AE1" s="3" t="s">
        <v>1052</v>
      </c>
    </row>
    <row r="2" spans="1:31" x14ac:dyDescent="0.3">
      <c r="A2" t="s">
        <v>592</v>
      </c>
      <c r="F2">
        <v>17.5</v>
      </c>
      <c r="G2">
        <v>25</v>
      </c>
      <c r="AB2" s="22"/>
    </row>
    <row r="3" spans="1:31" x14ac:dyDescent="0.3">
      <c r="A3" t="s">
        <v>582</v>
      </c>
      <c r="F3">
        <f>SUM(B46*F2)</f>
        <v>1239857.5</v>
      </c>
      <c r="G3" s="22">
        <f>SUM(B46*G2)</f>
        <v>1771225</v>
      </c>
      <c r="AB3" s="22"/>
    </row>
    <row r="4" spans="1:31" x14ac:dyDescent="0.3">
      <c r="A4" t="s">
        <v>593</v>
      </c>
      <c r="F4">
        <v>15</v>
      </c>
      <c r="G4">
        <v>15</v>
      </c>
      <c r="AB4" s="22"/>
    </row>
    <row r="5" spans="1:31" x14ac:dyDescent="0.3">
      <c r="A5" t="s">
        <v>599</v>
      </c>
      <c r="F5">
        <f>SUM(F4*F3)</f>
        <v>18597862.5</v>
      </c>
      <c r="G5" s="22">
        <f>SUM(G4*G3)</f>
        <v>26568375</v>
      </c>
      <c r="AB5" s="22"/>
    </row>
    <row r="6" spans="1:31" x14ac:dyDescent="0.3">
      <c r="A6" t="s">
        <v>601</v>
      </c>
      <c r="F6" s="1">
        <f>SUM(F5*1000)</f>
        <v>18597862500</v>
      </c>
      <c r="G6" s="22">
        <f>SUM(G5*1000)</f>
        <v>26568375000</v>
      </c>
      <c r="AB6" s="22"/>
    </row>
    <row r="7" spans="1:31" x14ac:dyDescent="0.3">
      <c r="A7" t="s">
        <v>596</v>
      </c>
      <c r="F7">
        <v>2.5</v>
      </c>
      <c r="G7">
        <v>7.5</v>
      </c>
      <c r="AB7" s="22"/>
    </row>
    <row r="8" spans="1:31" x14ac:dyDescent="0.3">
      <c r="A8" t="s">
        <v>597</v>
      </c>
      <c r="H8">
        <v>16363.05</v>
      </c>
      <c r="AB8" s="22"/>
    </row>
    <row r="9" spans="1:31" x14ac:dyDescent="0.3">
      <c r="A9" t="s">
        <v>598</v>
      </c>
      <c r="H9" s="1">
        <v>6757939.6499999994</v>
      </c>
      <c r="AB9" s="22"/>
    </row>
    <row r="10" spans="1:31" x14ac:dyDescent="0.3">
      <c r="A10" t="s">
        <v>600</v>
      </c>
      <c r="H10" s="1">
        <f>SUM(H9*100)</f>
        <v>675793965</v>
      </c>
      <c r="AB10" s="22"/>
    </row>
    <row r="11" spans="1:31" x14ac:dyDescent="0.3">
      <c r="A11" t="s">
        <v>602</v>
      </c>
      <c r="F11">
        <f>SUM(F6-H10)</f>
        <v>17922068535</v>
      </c>
      <c r="G11" s="22">
        <f>SUM(G6-H10)</f>
        <v>25892581035</v>
      </c>
      <c r="AB11" s="22"/>
    </row>
    <row r="12" spans="1:31" x14ac:dyDescent="0.3">
      <c r="AB12" s="22"/>
    </row>
    <row r="13" spans="1:31" x14ac:dyDescent="0.3">
      <c r="A13" t="s">
        <v>657</v>
      </c>
      <c r="AB13" s="22"/>
    </row>
    <row r="14" spans="1:31" x14ac:dyDescent="0.3">
      <c r="A14" s="2" t="s">
        <v>759</v>
      </c>
      <c r="B14">
        <v>45.3</v>
      </c>
      <c r="C14" s="1">
        <f>SUM(H10*0.25)</f>
        <v>168948491.25</v>
      </c>
      <c r="D14" s="1">
        <v>1</v>
      </c>
      <c r="E14" s="1"/>
      <c r="J14">
        <v>8</v>
      </c>
      <c r="K14" s="1">
        <f>SUM(C14/1000*J14)</f>
        <v>1351587.93</v>
      </c>
      <c r="L14" s="1">
        <f>SUM(K14*D14)</f>
        <v>1351587.93</v>
      </c>
      <c r="M14" s="1">
        <f>SUM(K14*E14)</f>
        <v>0</v>
      </c>
      <c r="N14">
        <v>2</v>
      </c>
      <c r="O14" s="1">
        <f>SUM(C14/1000*N14)</f>
        <v>337896.98249999998</v>
      </c>
      <c r="P14" s="1">
        <f>SUM(O14*D14)</f>
        <v>337896.98249999998</v>
      </c>
      <c r="R14" s="1">
        <f t="shared" ref="R14:R31" si="0">SUM(O14*E14)</f>
        <v>0</v>
      </c>
      <c r="T14" s="39">
        <f>SUM(U14/(C14/1000))</f>
        <v>1.1715</v>
      </c>
      <c r="U14" s="1">
        <v>197923.157499375</v>
      </c>
      <c r="V14" s="1">
        <f>SUM(U14*D14)</f>
        <v>197923.157499375</v>
      </c>
      <c r="W14" s="1"/>
      <c r="X14" s="1">
        <f>SUM(U14*E14)</f>
        <v>0</v>
      </c>
      <c r="Z14" s="22">
        <v>33</v>
      </c>
      <c r="AA14">
        <v>50</v>
      </c>
      <c r="AB14" s="1">
        <f>SUM(AC14/K14)</f>
        <v>20.625000000000004</v>
      </c>
      <c r="AC14" s="1">
        <f>SUM(C14*(Z14/100)*(AA14/100))</f>
        <v>27876501.056250002</v>
      </c>
      <c r="AD14" s="1">
        <f>SUM(AC14*D14)</f>
        <v>27876501.056250002</v>
      </c>
      <c r="AE14" s="1">
        <f>SUM(AC14*E14)</f>
        <v>0</v>
      </c>
    </row>
    <row r="15" spans="1:31" x14ac:dyDescent="0.3">
      <c r="A15" t="s">
        <v>747</v>
      </c>
      <c r="B15">
        <v>18.3</v>
      </c>
      <c r="C15" s="1">
        <f>SUM(B15*B52/100)</f>
        <v>68250715.008278146</v>
      </c>
      <c r="D15" s="1"/>
      <c r="E15" s="1">
        <v>1</v>
      </c>
      <c r="F15" s="1"/>
      <c r="J15">
        <v>6.8</v>
      </c>
      <c r="K15" s="1">
        <f t="shared" ref="K15:K31" si="1">SUM(C15/1000*J15)</f>
        <v>464104.86205629137</v>
      </c>
      <c r="L15" s="1">
        <f>SUM(K15*D15)</f>
        <v>0</v>
      </c>
      <c r="M15" s="1">
        <f t="shared" ref="M15:M31" si="2">SUM(K15*E15)</f>
        <v>464104.86205629137</v>
      </c>
      <c r="N15">
        <v>3.5</v>
      </c>
      <c r="O15" s="1">
        <f t="shared" ref="O15:O31" si="3">SUM(C15/1000*N15)</f>
        <v>238877.50252897351</v>
      </c>
      <c r="P15" s="1">
        <f t="shared" ref="P15:P31" si="4">SUM(O15*D15)</f>
        <v>0</v>
      </c>
      <c r="R15" s="1">
        <f>SUM(O15*E15)</f>
        <v>238877.50252897351</v>
      </c>
      <c r="T15">
        <v>4.2</v>
      </c>
      <c r="U15" s="1">
        <f>SUM(C15/1000*T15)</f>
        <v>286653.00303476822</v>
      </c>
      <c r="V15" s="1">
        <f t="shared" ref="V15:V31" si="5">SUM(U15*D15)</f>
        <v>0</v>
      </c>
      <c r="W15" s="1"/>
      <c r="X15" s="1">
        <f t="shared" ref="X15:X31" si="6">SUM(U15*E15)</f>
        <v>286653.00303476822</v>
      </c>
      <c r="AB15">
        <v>3.15</v>
      </c>
      <c r="AC15" s="1">
        <f>SUM(AB15*K15)</f>
        <v>1461930.3154773177</v>
      </c>
      <c r="AD15" s="1">
        <f t="shared" ref="AD15:AD31" si="7">SUM(AC15*D15)</f>
        <v>0</v>
      </c>
      <c r="AE15" s="1">
        <f t="shared" ref="AE15:AE31" si="8">SUM(AC15*E15)</f>
        <v>1461930.3154773177</v>
      </c>
    </row>
    <row r="16" spans="1:31" x14ac:dyDescent="0.3">
      <c r="A16" t="s">
        <v>658</v>
      </c>
      <c r="B16">
        <v>13.8</v>
      </c>
      <c r="C16" s="1">
        <f>SUM(B16*B52/100)</f>
        <v>51467752.301324509</v>
      </c>
      <c r="D16" s="1"/>
      <c r="E16" s="1">
        <v>1</v>
      </c>
      <c r="F16" s="1"/>
      <c r="J16">
        <v>5.7</v>
      </c>
      <c r="K16" s="1">
        <f t="shared" si="1"/>
        <v>293366.1881175497</v>
      </c>
      <c r="L16" s="1">
        <f t="shared" ref="L16:L31" si="9">SUM(K16*D16)</f>
        <v>0</v>
      </c>
      <c r="M16" s="1">
        <f t="shared" si="2"/>
        <v>293366.1881175497</v>
      </c>
      <c r="N16">
        <v>2.2999999999999998</v>
      </c>
      <c r="O16" s="1">
        <f t="shared" si="3"/>
        <v>118375.83029304635</v>
      </c>
      <c r="P16" s="1">
        <f t="shared" si="4"/>
        <v>0</v>
      </c>
      <c r="R16" s="1">
        <f t="shared" si="0"/>
        <v>118375.83029304635</v>
      </c>
      <c r="T16">
        <v>6.8</v>
      </c>
      <c r="U16" s="1">
        <f>SUM(C16/1000*T16)</f>
        <v>349980.71564900666</v>
      </c>
      <c r="V16" s="1">
        <f t="shared" si="5"/>
        <v>0</v>
      </c>
      <c r="W16" s="1"/>
      <c r="X16" s="1">
        <f t="shared" si="6"/>
        <v>349980.71564900666</v>
      </c>
      <c r="AB16" s="22">
        <v>8</v>
      </c>
      <c r="AC16" s="1">
        <f t="shared" ref="AC16" si="10">SUM(AB16*K16)</f>
        <v>2346929.5049403976</v>
      </c>
      <c r="AD16" s="1">
        <f t="shared" si="7"/>
        <v>0</v>
      </c>
      <c r="AE16" s="1">
        <f t="shared" si="8"/>
        <v>2346929.5049403976</v>
      </c>
    </row>
    <row r="17" spans="1:31" x14ac:dyDescent="0.3">
      <c r="A17" t="s">
        <v>749</v>
      </c>
      <c r="B17">
        <v>5.9</v>
      </c>
      <c r="C17" s="1">
        <f>SUM(B17*B52/100)</f>
        <v>22004328.882450331</v>
      </c>
      <c r="D17" s="1"/>
      <c r="E17" s="1">
        <v>1</v>
      </c>
      <c r="F17" s="1"/>
      <c r="J17">
        <v>4.9000000000000004</v>
      </c>
      <c r="K17" s="1">
        <f t="shared" si="1"/>
        <v>107821.21152400663</v>
      </c>
      <c r="L17" s="1">
        <f t="shared" si="9"/>
        <v>0</v>
      </c>
      <c r="M17" s="1">
        <f t="shared" si="2"/>
        <v>107821.21152400663</v>
      </c>
      <c r="N17">
        <v>4.2</v>
      </c>
      <c r="O17" s="1">
        <f t="shared" si="3"/>
        <v>92418.181306291401</v>
      </c>
      <c r="P17" s="1">
        <f t="shared" si="4"/>
        <v>0</v>
      </c>
      <c r="R17" s="1">
        <f t="shared" si="0"/>
        <v>92418.181306291401</v>
      </c>
      <c r="T17">
        <v>6.4</v>
      </c>
      <c r="U17" s="1">
        <f>SUM(C17/1000*T17)</f>
        <v>140827.70484768212</v>
      </c>
      <c r="V17" s="1">
        <f t="shared" si="5"/>
        <v>0</v>
      </c>
      <c r="W17" s="1"/>
      <c r="X17" s="1">
        <f t="shared" si="6"/>
        <v>140827.70484768212</v>
      </c>
      <c r="AB17" s="22">
        <v>12</v>
      </c>
      <c r="AC17" s="1">
        <f>SUM(AB17*K17)</f>
        <v>1293854.5382880797</v>
      </c>
      <c r="AD17" s="1">
        <f t="shared" si="7"/>
        <v>0</v>
      </c>
      <c r="AE17" s="1">
        <f t="shared" si="8"/>
        <v>1293854.5382880797</v>
      </c>
    </row>
    <row r="18" spans="1:31" x14ac:dyDescent="0.3">
      <c r="A18" t="s">
        <v>659</v>
      </c>
      <c r="B18">
        <v>2.7</v>
      </c>
      <c r="C18" s="1">
        <f>SUM(B18*B52/100)</f>
        <v>10069777.624172186</v>
      </c>
      <c r="D18" s="1">
        <v>1</v>
      </c>
      <c r="E18" s="1"/>
      <c r="F18" s="1"/>
      <c r="J18">
        <v>5</v>
      </c>
      <c r="K18" s="1">
        <f>SUM(C18/1000*J18)</f>
        <v>50348.888120860931</v>
      </c>
      <c r="L18" s="1">
        <f t="shared" si="9"/>
        <v>50348.888120860931</v>
      </c>
      <c r="M18" s="1">
        <f t="shared" si="2"/>
        <v>0</v>
      </c>
      <c r="N18">
        <v>3</v>
      </c>
      <c r="O18" s="1">
        <f t="shared" si="3"/>
        <v>30209.332872516556</v>
      </c>
      <c r="P18" s="1">
        <f t="shared" si="4"/>
        <v>30209.332872516556</v>
      </c>
      <c r="R18" s="1">
        <f t="shared" si="0"/>
        <v>0</v>
      </c>
      <c r="T18" s="50">
        <f>SUM(B$62)</f>
        <v>4.6428750000000001</v>
      </c>
      <c r="U18" s="1">
        <f t="shared" ref="U18:U31" si="11">SUM(C18/1000*T18)</f>
        <v>46752.718786828438</v>
      </c>
      <c r="V18" s="1">
        <f t="shared" si="5"/>
        <v>46752.718786828438</v>
      </c>
      <c r="W18" s="1"/>
      <c r="X18" s="1">
        <f t="shared" si="6"/>
        <v>0</v>
      </c>
      <c r="AB18">
        <v>11</v>
      </c>
      <c r="AC18" s="1">
        <f>SUM(AB18*K18)</f>
        <v>553837.76932947023</v>
      </c>
      <c r="AD18" s="1">
        <f t="shared" si="7"/>
        <v>553837.76932947023</v>
      </c>
      <c r="AE18" s="1">
        <f t="shared" si="8"/>
        <v>0</v>
      </c>
    </row>
    <row r="19" spans="1:31" x14ac:dyDescent="0.3">
      <c r="A19" t="s">
        <v>660</v>
      </c>
      <c r="B19">
        <v>1.6</v>
      </c>
      <c r="C19" s="1">
        <f>SUM(B19*B52/100)</f>
        <v>5967275.6291390741</v>
      </c>
      <c r="D19" s="1">
        <v>1</v>
      </c>
      <c r="E19" s="1"/>
      <c r="F19" s="1"/>
      <c r="J19" s="22">
        <v>5</v>
      </c>
      <c r="K19" s="1">
        <f t="shared" si="1"/>
        <v>29836.378145695373</v>
      </c>
      <c r="L19" s="1">
        <f t="shared" si="9"/>
        <v>29836.378145695373</v>
      </c>
      <c r="M19" s="1">
        <f t="shared" si="2"/>
        <v>0</v>
      </c>
      <c r="N19" s="22">
        <v>3</v>
      </c>
      <c r="O19" s="1">
        <f t="shared" si="3"/>
        <v>17901.826887417221</v>
      </c>
      <c r="P19" s="1">
        <f t="shared" si="4"/>
        <v>17901.826887417221</v>
      </c>
      <c r="R19" s="1">
        <f t="shared" si="0"/>
        <v>0</v>
      </c>
      <c r="T19" s="50">
        <f>SUM(B$62)</f>
        <v>4.6428750000000001</v>
      </c>
      <c r="U19" s="1">
        <f t="shared" si="11"/>
        <v>27705.314836639081</v>
      </c>
      <c r="V19" s="1">
        <f t="shared" si="5"/>
        <v>27705.314836639081</v>
      </c>
      <c r="W19" s="1"/>
      <c r="X19" s="1">
        <f t="shared" si="6"/>
        <v>0</v>
      </c>
      <c r="AB19" s="22">
        <v>11</v>
      </c>
      <c r="AC19" s="1">
        <f t="shared" ref="AC19:AC31" si="12">SUM(AB19*K19)</f>
        <v>328200.1596026491</v>
      </c>
      <c r="AD19" s="1">
        <f t="shared" si="7"/>
        <v>328200.1596026491</v>
      </c>
      <c r="AE19" s="1">
        <f t="shared" si="8"/>
        <v>0</v>
      </c>
    </row>
    <row r="20" spans="1:31" x14ac:dyDescent="0.3">
      <c r="A20" t="s">
        <v>661</v>
      </c>
      <c r="B20">
        <v>2.1</v>
      </c>
      <c r="C20" s="1">
        <f>SUM(B20*B52/100)</f>
        <v>7832049.263245034</v>
      </c>
      <c r="D20" s="1"/>
      <c r="E20" s="1">
        <v>1</v>
      </c>
      <c r="F20" s="1"/>
      <c r="J20" s="22">
        <v>5</v>
      </c>
      <c r="K20" s="1">
        <f t="shared" si="1"/>
        <v>39160.246316225173</v>
      </c>
      <c r="L20" s="1">
        <f t="shared" si="9"/>
        <v>0</v>
      </c>
      <c r="M20" s="1">
        <f t="shared" si="2"/>
        <v>39160.246316225173</v>
      </c>
      <c r="N20" s="22">
        <v>3</v>
      </c>
      <c r="O20" s="1">
        <f t="shared" si="3"/>
        <v>23496.147789735103</v>
      </c>
      <c r="P20" s="1">
        <f t="shared" si="4"/>
        <v>0</v>
      </c>
      <c r="R20" s="1">
        <f t="shared" si="0"/>
        <v>23496.147789735103</v>
      </c>
      <c r="T20" s="50">
        <f t="shared" ref="T20:T31" si="13">SUM(B$62)</f>
        <v>4.6428750000000001</v>
      </c>
      <c r="U20" s="1">
        <f t="shared" si="11"/>
        <v>36363.225723088792</v>
      </c>
      <c r="V20" s="1">
        <f t="shared" si="5"/>
        <v>0</v>
      </c>
      <c r="W20" s="1"/>
      <c r="X20" s="1">
        <f t="shared" si="6"/>
        <v>36363.225723088792</v>
      </c>
      <c r="AB20" s="22">
        <v>11</v>
      </c>
      <c r="AC20" s="1">
        <f t="shared" si="12"/>
        <v>430762.7094784769</v>
      </c>
      <c r="AD20" s="1">
        <f t="shared" si="7"/>
        <v>0</v>
      </c>
      <c r="AE20" s="1">
        <f t="shared" si="8"/>
        <v>430762.7094784769</v>
      </c>
    </row>
    <row r="21" spans="1:31" x14ac:dyDescent="0.3">
      <c r="A21" t="s">
        <v>662</v>
      </c>
      <c r="B21">
        <v>1.2</v>
      </c>
      <c r="C21" s="1">
        <f>SUM(B21*B52/100)</f>
        <v>4475456.7218543049</v>
      </c>
      <c r="D21" s="1">
        <v>1</v>
      </c>
      <c r="E21" s="1"/>
      <c r="F21" s="1"/>
      <c r="J21" s="22">
        <v>5</v>
      </c>
      <c r="K21" s="1">
        <f t="shared" si="1"/>
        <v>22377.283609271526</v>
      </c>
      <c r="L21" s="1">
        <f t="shared" si="9"/>
        <v>22377.283609271526</v>
      </c>
      <c r="M21" s="1">
        <f t="shared" si="2"/>
        <v>0</v>
      </c>
      <c r="N21" s="22">
        <v>3</v>
      </c>
      <c r="O21" s="1">
        <f t="shared" si="3"/>
        <v>13426.370165562916</v>
      </c>
      <c r="P21" s="1">
        <f t="shared" si="4"/>
        <v>13426.370165562916</v>
      </c>
      <c r="R21" s="1">
        <f t="shared" si="0"/>
        <v>0</v>
      </c>
      <c r="T21" s="50">
        <f t="shared" si="13"/>
        <v>4.6428750000000001</v>
      </c>
      <c r="U21" s="1">
        <f t="shared" si="11"/>
        <v>20778.986127479307</v>
      </c>
      <c r="V21" s="1">
        <f t="shared" si="5"/>
        <v>20778.986127479307</v>
      </c>
      <c r="W21" s="1"/>
      <c r="X21" s="1">
        <f t="shared" si="6"/>
        <v>0</v>
      </c>
      <c r="AB21" s="22">
        <v>11</v>
      </c>
      <c r="AC21" s="1">
        <f t="shared" si="12"/>
        <v>246150.11970198678</v>
      </c>
      <c r="AD21" s="1">
        <f t="shared" si="7"/>
        <v>246150.11970198678</v>
      </c>
      <c r="AE21" s="1">
        <f t="shared" si="8"/>
        <v>0</v>
      </c>
    </row>
    <row r="22" spans="1:31" x14ac:dyDescent="0.3">
      <c r="A22" t="s">
        <v>663</v>
      </c>
      <c r="B22">
        <v>1.2</v>
      </c>
      <c r="C22" s="1">
        <f>SUM(B22*B52/100)</f>
        <v>4475456.7218543049</v>
      </c>
      <c r="D22" s="1">
        <v>1</v>
      </c>
      <c r="E22" s="1"/>
      <c r="F22" s="1"/>
      <c r="J22" s="22">
        <v>5</v>
      </c>
      <c r="K22" s="1">
        <f t="shared" si="1"/>
        <v>22377.283609271526</v>
      </c>
      <c r="L22" s="1">
        <f t="shared" si="9"/>
        <v>22377.283609271526</v>
      </c>
      <c r="M22" s="1">
        <f t="shared" si="2"/>
        <v>0</v>
      </c>
      <c r="N22" s="22">
        <v>3</v>
      </c>
      <c r="O22" s="1">
        <f t="shared" si="3"/>
        <v>13426.370165562916</v>
      </c>
      <c r="P22" s="1">
        <f t="shared" si="4"/>
        <v>13426.370165562916</v>
      </c>
      <c r="R22" s="1">
        <f t="shared" si="0"/>
        <v>0</v>
      </c>
      <c r="T22" s="50">
        <f t="shared" si="13"/>
        <v>4.6428750000000001</v>
      </c>
      <c r="U22" s="1">
        <f t="shared" si="11"/>
        <v>20778.986127479307</v>
      </c>
      <c r="V22" s="1">
        <f t="shared" si="5"/>
        <v>20778.986127479307</v>
      </c>
      <c r="W22" s="1"/>
      <c r="X22" s="1">
        <f t="shared" si="6"/>
        <v>0</v>
      </c>
      <c r="AB22" s="22">
        <v>11</v>
      </c>
      <c r="AC22" s="1">
        <f t="shared" si="12"/>
        <v>246150.11970198678</v>
      </c>
      <c r="AD22" s="1">
        <f t="shared" si="7"/>
        <v>246150.11970198678</v>
      </c>
      <c r="AE22" s="1">
        <f t="shared" si="8"/>
        <v>0</v>
      </c>
    </row>
    <row r="23" spans="1:31" x14ac:dyDescent="0.3">
      <c r="A23" t="s">
        <v>664</v>
      </c>
      <c r="B23">
        <v>1.9</v>
      </c>
      <c r="C23" s="1">
        <f>SUM(B23*B52/100)</f>
        <v>7086139.809602649</v>
      </c>
      <c r="D23" s="1">
        <v>1</v>
      </c>
      <c r="E23" s="1"/>
      <c r="F23" s="1"/>
      <c r="I23" s="1">
        <v>2386922.73</v>
      </c>
      <c r="J23" s="22">
        <v>5</v>
      </c>
      <c r="K23" s="1">
        <f t="shared" si="1"/>
        <v>35430.699048013244</v>
      </c>
      <c r="L23" s="1">
        <f t="shared" si="9"/>
        <v>35430.699048013244</v>
      </c>
      <c r="M23" s="1">
        <f t="shared" si="2"/>
        <v>0</v>
      </c>
      <c r="N23" s="22">
        <v>3</v>
      </c>
      <c r="O23" s="1">
        <f t="shared" si="3"/>
        <v>21258.419428807945</v>
      </c>
      <c r="P23" s="1">
        <f t="shared" si="4"/>
        <v>21258.419428807945</v>
      </c>
      <c r="R23" s="1">
        <f t="shared" si="0"/>
        <v>0</v>
      </c>
      <c r="T23" s="50">
        <f t="shared" si="13"/>
        <v>4.6428750000000001</v>
      </c>
      <c r="U23" s="1">
        <f t="shared" si="11"/>
        <v>32900.061368508897</v>
      </c>
      <c r="V23" s="1">
        <f t="shared" si="5"/>
        <v>32900.061368508897</v>
      </c>
      <c r="W23" s="1"/>
      <c r="X23" s="1">
        <f t="shared" si="6"/>
        <v>0</v>
      </c>
      <c r="AB23" s="22">
        <v>11</v>
      </c>
      <c r="AC23" s="1">
        <f t="shared" si="12"/>
        <v>389737.68952814571</v>
      </c>
      <c r="AD23" s="1">
        <f t="shared" si="7"/>
        <v>389737.68952814571</v>
      </c>
      <c r="AE23" s="1">
        <f t="shared" si="8"/>
        <v>0</v>
      </c>
    </row>
    <row r="24" spans="1:31" x14ac:dyDescent="0.3">
      <c r="A24" t="s">
        <v>665</v>
      </c>
      <c r="B24">
        <v>0.6</v>
      </c>
      <c r="C24" s="1">
        <f>SUM(B24*B52/100)</f>
        <v>2237728.3609271524</v>
      </c>
      <c r="D24" s="1"/>
      <c r="E24" s="1">
        <v>1</v>
      </c>
      <c r="F24" s="1"/>
      <c r="J24" s="22">
        <v>5</v>
      </c>
      <c r="K24" s="1">
        <f t="shared" si="1"/>
        <v>11188.641804635763</v>
      </c>
      <c r="L24" s="1">
        <f t="shared" si="9"/>
        <v>0</v>
      </c>
      <c r="M24" s="1">
        <f t="shared" si="2"/>
        <v>11188.641804635763</v>
      </c>
      <c r="N24" s="22">
        <v>3</v>
      </c>
      <c r="O24" s="1">
        <f t="shared" si="3"/>
        <v>6713.1850827814578</v>
      </c>
      <c r="P24" s="1">
        <f t="shared" si="4"/>
        <v>0</v>
      </c>
      <c r="R24" s="1">
        <f t="shared" si="0"/>
        <v>6713.1850827814578</v>
      </c>
      <c r="T24" s="50">
        <f t="shared" si="13"/>
        <v>4.6428750000000001</v>
      </c>
      <c r="U24" s="1">
        <f t="shared" si="11"/>
        <v>10389.493063739654</v>
      </c>
      <c r="V24" s="1">
        <f t="shared" si="5"/>
        <v>0</v>
      </c>
      <c r="W24" s="1"/>
      <c r="X24" s="1">
        <f t="shared" si="6"/>
        <v>10389.493063739654</v>
      </c>
      <c r="AB24" s="22">
        <v>11</v>
      </c>
      <c r="AC24" s="1">
        <f t="shared" si="12"/>
        <v>123075.05985099339</v>
      </c>
      <c r="AD24" s="1">
        <f t="shared" si="7"/>
        <v>0</v>
      </c>
      <c r="AE24" s="1">
        <f t="shared" si="8"/>
        <v>123075.05985099339</v>
      </c>
    </row>
    <row r="25" spans="1:31" x14ac:dyDescent="0.3">
      <c r="A25" t="s">
        <v>666</v>
      </c>
      <c r="B25">
        <v>1.4</v>
      </c>
      <c r="C25" s="1">
        <f>SUM(B25*B52/100)</f>
        <v>5221366.175496689</v>
      </c>
      <c r="D25" s="1"/>
      <c r="E25" s="1">
        <v>1</v>
      </c>
      <c r="F25" s="1"/>
      <c r="J25" s="22">
        <v>5</v>
      </c>
      <c r="K25" s="1">
        <f t="shared" si="1"/>
        <v>26106.830877483444</v>
      </c>
      <c r="L25" s="1">
        <f t="shared" si="9"/>
        <v>0</v>
      </c>
      <c r="M25" s="1">
        <f t="shared" si="2"/>
        <v>26106.830877483444</v>
      </c>
      <c r="N25" s="22">
        <v>3</v>
      </c>
      <c r="O25" s="1">
        <f t="shared" si="3"/>
        <v>15664.098526490066</v>
      </c>
      <c r="P25" s="1">
        <f t="shared" si="4"/>
        <v>0</v>
      </c>
      <c r="R25" s="1">
        <f t="shared" si="0"/>
        <v>15664.098526490066</v>
      </c>
      <c r="T25" s="50">
        <f t="shared" si="13"/>
        <v>4.6428750000000001</v>
      </c>
      <c r="U25" s="1">
        <f t="shared" si="11"/>
        <v>24242.150482059191</v>
      </c>
      <c r="V25" s="1">
        <f t="shared" si="5"/>
        <v>0</v>
      </c>
      <c r="W25" s="1"/>
      <c r="X25" s="1">
        <f t="shared" si="6"/>
        <v>24242.150482059191</v>
      </c>
      <c r="AB25" s="22">
        <v>11</v>
      </c>
      <c r="AC25" s="1">
        <f t="shared" si="12"/>
        <v>287175.13965231786</v>
      </c>
      <c r="AD25" s="1">
        <f t="shared" si="7"/>
        <v>0</v>
      </c>
      <c r="AE25" s="1">
        <f t="shared" si="8"/>
        <v>287175.13965231786</v>
      </c>
    </row>
    <row r="26" spans="1:31" x14ac:dyDescent="0.3">
      <c r="A26" t="s">
        <v>667</v>
      </c>
      <c r="B26">
        <v>1</v>
      </c>
      <c r="C26" s="1">
        <f>SUM(B26*B52/100)</f>
        <v>3729547.2682119207</v>
      </c>
      <c r="D26" s="1"/>
      <c r="E26" s="1">
        <v>1</v>
      </c>
      <c r="F26" s="1"/>
      <c r="J26" s="22">
        <v>5</v>
      </c>
      <c r="K26" s="1">
        <f t="shared" si="1"/>
        <v>18647.736341059604</v>
      </c>
      <c r="L26" s="1">
        <f t="shared" si="9"/>
        <v>0</v>
      </c>
      <c r="M26" s="1">
        <f t="shared" si="2"/>
        <v>18647.736341059604</v>
      </c>
      <c r="N26" s="22">
        <v>3</v>
      </c>
      <c r="O26" s="1">
        <f t="shared" si="3"/>
        <v>11188.641804635761</v>
      </c>
      <c r="P26" s="1">
        <f t="shared" si="4"/>
        <v>0</v>
      </c>
      <c r="R26" s="1">
        <f t="shared" si="0"/>
        <v>11188.641804635761</v>
      </c>
      <c r="T26" s="50">
        <f t="shared" si="13"/>
        <v>4.6428750000000001</v>
      </c>
      <c r="U26" s="1">
        <f t="shared" si="11"/>
        <v>17315.82177289942</v>
      </c>
      <c r="V26" s="1">
        <f t="shared" si="5"/>
        <v>0</v>
      </c>
      <c r="W26" s="1"/>
      <c r="X26" s="1">
        <f t="shared" si="6"/>
        <v>17315.82177289942</v>
      </c>
      <c r="AB26" s="22">
        <v>11</v>
      </c>
      <c r="AC26" s="1">
        <f t="shared" si="12"/>
        <v>205125.09975165565</v>
      </c>
      <c r="AD26" s="1">
        <f t="shared" si="7"/>
        <v>0</v>
      </c>
      <c r="AE26" s="1">
        <f t="shared" si="8"/>
        <v>205125.09975165565</v>
      </c>
    </row>
    <row r="27" spans="1:31" x14ac:dyDescent="0.3">
      <c r="A27" t="s">
        <v>668</v>
      </c>
      <c r="B27">
        <v>0.4</v>
      </c>
      <c r="C27" s="1">
        <f>SUM(B27*B52/100)</f>
        <v>1491818.9072847685</v>
      </c>
      <c r="D27" s="1">
        <v>1</v>
      </c>
      <c r="E27" s="1"/>
      <c r="F27" s="1"/>
      <c r="J27" s="22">
        <v>5</v>
      </c>
      <c r="K27" s="1">
        <f t="shared" si="1"/>
        <v>7459.0945364238432</v>
      </c>
      <c r="L27" s="1">
        <f t="shared" si="9"/>
        <v>7459.0945364238432</v>
      </c>
      <c r="M27" s="1">
        <f t="shared" si="2"/>
        <v>0</v>
      </c>
      <c r="N27" s="22">
        <v>3</v>
      </c>
      <c r="O27" s="1">
        <f t="shared" si="3"/>
        <v>4475.4567218543052</v>
      </c>
      <c r="P27" s="1">
        <f t="shared" si="4"/>
        <v>4475.4567218543052</v>
      </c>
      <c r="R27" s="1">
        <f t="shared" si="0"/>
        <v>0</v>
      </c>
      <c r="T27" s="50">
        <f t="shared" si="13"/>
        <v>4.6428750000000001</v>
      </c>
      <c r="U27" s="1">
        <f t="shared" si="11"/>
        <v>6926.3287091597704</v>
      </c>
      <c r="V27" s="1">
        <f t="shared" si="5"/>
        <v>6926.3287091597704</v>
      </c>
      <c r="W27" s="1"/>
      <c r="X27" s="1">
        <f t="shared" si="6"/>
        <v>0</v>
      </c>
      <c r="AB27" s="22">
        <v>11</v>
      </c>
      <c r="AC27" s="1">
        <f t="shared" si="12"/>
        <v>82050.039900662276</v>
      </c>
      <c r="AD27" s="1">
        <f t="shared" si="7"/>
        <v>82050.039900662276</v>
      </c>
      <c r="AE27" s="1">
        <f t="shared" si="8"/>
        <v>0</v>
      </c>
    </row>
    <row r="28" spans="1:31" x14ac:dyDescent="0.3">
      <c r="A28" t="s">
        <v>669</v>
      </c>
      <c r="B28">
        <v>0.7</v>
      </c>
      <c r="C28" s="1">
        <f>SUM(B28*B52/100)</f>
        <v>2610683.0877483445</v>
      </c>
      <c r="D28" s="1"/>
      <c r="E28" s="1">
        <v>1</v>
      </c>
      <c r="F28" s="1"/>
      <c r="J28" s="22">
        <v>5</v>
      </c>
      <c r="K28" s="1">
        <f t="shared" si="1"/>
        <v>13053.415438741722</v>
      </c>
      <c r="L28" s="1">
        <f t="shared" si="9"/>
        <v>0</v>
      </c>
      <c r="M28" s="1">
        <f>SUM(K28*E28)</f>
        <v>13053.415438741722</v>
      </c>
      <c r="N28" s="22">
        <v>3</v>
      </c>
      <c r="O28" s="1">
        <f t="shared" si="3"/>
        <v>7832.0492632450332</v>
      </c>
      <c r="P28" s="1">
        <f t="shared" si="4"/>
        <v>0</v>
      </c>
      <c r="R28" s="1">
        <f t="shared" si="0"/>
        <v>7832.0492632450332</v>
      </c>
      <c r="T28" s="50">
        <f t="shared" si="13"/>
        <v>4.6428750000000001</v>
      </c>
      <c r="U28" s="1">
        <f t="shared" si="11"/>
        <v>12121.075241029595</v>
      </c>
      <c r="V28" s="1">
        <f t="shared" si="5"/>
        <v>0</v>
      </c>
      <c r="W28" s="1"/>
      <c r="X28" s="1">
        <f t="shared" si="6"/>
        <v>12121.075241029595</v>
      </c>
      <c r="AB28" s="22">
        <v>11</v>
      </c>
      <c r="AC28" s="1">
        <f t="shared" si="12"/>
        <v>143587.56982615893</v>
      </c>
      <c r="AD28" s="1">
        <f t="shared" si="7"/>
        <v>0</v>
      </c>
      <c r="AE28" s="1">
        <f t="shared" si="8"/>
        <v>143587.56982615893</v>
      </c>
    </row>
    <row r="29" spans="1:31" x14ac:dyDescent="0.3">
      <c r="A29" t="s">
        <v>764</v>
      </c>
      <c r="B29">
        <v>0.7</v>
      </c>
      <c r="C29" s="1">
        <f>SUM(B29*B52/100)</f>
        <v>2610683.0877483445</v>
      </c>
      <c r="D29" s="1">
        <v>1</v>
      </c>
      <c r="E29" s="1"/>
      <c r="F29" s="1"/>
      <c r="J29" s="22">
        <v>5</v>
      </c>
      <c r="K29" s="1">
        <f t="shared" si="1"/>
        <v>13053.415438741722</v>
      </c>
      <c r="L29" s="1">
        <f t="shared" si="9"/>
        <v>13053.415438741722</v>
      </c>
      <c r="M29" s="1">
        <f t="shared" si="2"/>
        <v>0</v>
      </c>
      <c r="N29" s="22">
        <v>3</v>
      </c>
      <c r="O29" s="1">
        <f t="shared" si="3"/>
        <v>7832.0492632450332</v>
      </c>
      <c r="P29" s="1">
        <f t="shared" si="4"/>
        <v>7832.0492632450332</v>
      </c>
      <c r="R29" s="1">
        <f t="shared" si="0"/>
        <v>0</v>
      </c>
      <c r="T29" s="50">
        <f t="shared" si="13"/>
        <v>4.6428750000000001</v>
      </c>
      <c r="U29" s="1">
        <f t="shared" si="11"/>
        <v>12121.075241029595</v>
      </c>
      <c r="V29" s="1">
        <f t="shared" si="5"/>
        <v>12121.075241029595</v>
      </c>
      <c r="W29" s="1"/>
      <c r="X29" s="1">
        <f t="shared" si="6"/>
        <v>0</v>
      </c>
      <c r="AB29" s="22">
        <v>11</v>
      </c>
      <c r="AC29" s="1">
        <f t="shared" si="12"/>
        <v>143587.56982615893</v>
      </c>
      <c r="AD29" s="1">
        <f t="shared" si="7"/>
        <v>143587.56982615893</v>
      </c>
      <c r="AE29" s="1">
        <f t="shared" si="8"/>
        <v>0</v>
      </c>
    </row>
    <row r="30" spans="1:31" x14ac:dyDescent="0.3">
      <c r="A30" t="s">
        <v>765</v>
      </c>
      <c r="B30">
        <v>0.6</v>
      </c>
      <c r="C30" s="1">
        <f>SUM(B30*B52/100)</f>
        <v>2237728.3609271524</v>
      </c>
      <c r="D30" s="1">
        <v>1</v>
      </c>
      <c r="E30" s="1"/>
      <c r="F30" s="1"/>
      <c r="J30" s="22">
        <v>5</v>
      </c>
      <c r="K30" s="1">
        <f t="shared" si="1"/>
        <v>11188.641804635763</v>
      </c>
      <c r="L30" s="1">
        <f t="shared" si="9"/>
        <v>11188.641804635763</v>
      </c>
      <c r="M30" s="1">
        <f t="shared" si="2"/>
        <v>0</v>
      </c>
      <c r="N30" s="22">
        <v>3</v>
      </c>
      <c r="O30" s="1">
        <f t="shared" si="3"/>
        <v>6713.1850827814578</v>
      </c>
      <c r="P30" s="1">
        <f t="shared" si="4"/>
        <v>6713.1850827814578</v>
      </c>
      <c r="R30" s="1">
        <f t="shared" si="0"/>
        <v>0</v>
      </c>
      <c r="T30" s="50">
        <f t="shared" si="13"/>
        <v>4.6428750000000001</v>
      </c>
      <c r="U30" s="1">
        <f t="shared" si="11"/>
        <v>10389.493063739654</v>
      </c>
      <c r="V30" s="1">
        <f t="shared" si="5"/>
        <v>10389.493063739654</v>
      </c>
      <c r="W30" s="1"/>
      <c r="X30" s="1">
        <f t="shared" si="6"/>
        <v>0</v>
      </c>
      <c r="AB30" s="22">
        <v>11</v>
      </c>
      <c r="AC30" s="1">
        <f t="shared" si="12"/>
        <v>123075.05985099339</v>
      </c>
      <c r="AD30" s="1">
        <f t="shared" si="7"/>
        <v>123075.05985099339</v>
      </c>
      <c r="AE30" s="1">
        <f t="shared" si="8"/>
        <v>0</v>
      </c>
    </row>
    <row r="31" spans="1:31" x14ac:dyDescent="0.3">
      <c r="A31" t="s">
        <v>670</v>
      </c>
      <c r="B31">
        <v>1</v>
      </c>
      <c r="C31" s="1">
        <f>SUM(B31*B52/100)</f>
        <v>3729547.2682119207</v>
      </c>
      <c r="D31" s="1">
        <v>1</v>
      </c>
      <c r="E31" s="1"/>
      <c r="F31" s="1"/>
      <c r="J31" s="22">
        <v>5</v>
      </c>
      <c r="K31" s="1">
        <f t="shared" si="1"/>
        <v>18647.736341059604</v>
      </c>
      <c r="L31" s="1">
        <f t="shared" si="9"/>
        <v>18647.736341059604</v>
      </c>
      <c r="M31" s="1">
        <f t="shared" si="2"/>
        <v>0</v>
      </c>
      <c r="N31" s="22">
        <v>3</v>
      </c>
      <c r="O31" s="1">
        <f t="shared" si="3"/>
        <v>11188.641804635761</v>
      </c>
      <c r="P31" s="1">
        <f t="shared" si="4"/>
        <v>11188.641804635761</v>
      </c>
      <c r="R31" s="1">
        <f t="shared" si="0"/>
        <v>0</v>
      </c>
      <c r="T31" s="50">
        <f t="shared" si="13"/>
        <v>4.6428750000000001</v>
      </c>
      <c r="U31" s="1">
        <f t="shared" si="11"/>
        <v>17315.82177289942</v>
      </c>
      <c r="V31" s="1">
        <f t="shared" si="5"/>
        <v>17315.82177289942</v>
      </c>
      <c r="W31" s="1"/>
      <c r="X31" s="1">
        <f t="shared" si="6"/>
        <v>0</v>
      </c>
      <c r="AB31" s="22">
        <v>11</v>
      </c>
      <c r="AC31" s="1">
        <f t="shared" si="12"/>
        <v>205125.09975165565</v>
      </c>
      <c r="AD31" s="1">
        <f t="shared" si="7"/>
        <v>205125.09975165565</v>
      </c>
      <c r="AE31" s="1">
        <f t="shared" si="8"/>
        <v>0</v>
      </c>
    </row>
    <row r="32" spans="1:31" x14ac:dyDescent="0.3">
      <c r="A32" t="s">
        <v>52</v>
      </c>
      <c r="B32">
        <f>SUM(B14:B31)</f>
        <v>100.4</v>
      </c>
      <c r="J32" s="22"/>
      <c r="K32" s="1">
        <f>SUM(K14:K31)</f>
        <v>2535756.4831299675</v>
      </c>
      <c r="L32" s="107">
        <f>SUM(L14:L31)</f>
        <v>1562307.3506539736</v>
      </c>
      <c r="M32" s="107">
        <f>SUM(M14:M31)</f>
        <v>973449.13247599336</v>
      </c>
      <c r="N32" s="1"/>
      <c r="O32" s="1">
        <f>SUM(O14:O31)</f>
        <v>978894.27148758294</v>
      </c>
      <c r="P32" s="1">
        <f>SUM(P14:P31)</f>
        <v>464328.634892384</v>
      </c>
      <c r="Q32" s="107">
        <f>SUM(P32*0.4364)</f>
        <v>202633.01626703638</v>
      </c>
      <c r="R32" s="1">
        <f>SUM(R14:R31)</f>
        <v>514565.63659519871</v>
      </c>
      <c r="S32" s="107">
        <f>SUM(R32*0.4364)</f>
        <v>224556.44381014473</v>
      </c>
      <c r="T32" s="50"/>
      <c r="U32" s="1"/>
      <c r="V32" s="124">
        <f>SUM(V14:V31)</f>
        <v>393591.94353313849</v>
      </c>
      <c r="W32" s="107">
        <f>SUM(V32*0.8301)</f>
        <v>326720.67232685821</v>
      </c>
      <c r="X32" s="124">
        <f>SUM(X14:X31)</f>
        <v>877893.18981427362</v>
      </c>
      <c r="Y32" s="107">
        <f>SUM(X32*0.8301)</f>
        <v>728739.13686482853</v>
      </c>
      <c r="AA32" s="22"/>
      <c r="AB32" s="22"/>
      <c r="AD32" s="107">
        <f>SUM(AD14:AD31)</f>
        <v>30194414.683443706</v>
      </c>
      <c r="AE32" s="107">
        <f>SUM(AE14:AE31)</f>
        <v>6292439.937265398</v>
      </c>
    </row>
    <row r="33" spans="1:23" x14ac:dyDescent="0.3">
      <c r="A33" t="s">
        <v>1101</v>
      </c>
      <c r="L33" s="1">
        <f>SUM(L32*100/K32)</f>
        <v>61.611095586180511</v>
      </c>
      <c r="Q33" s="1">
        <f>SUM(Q32*100/(Q32+S32))</f>
        <v>47.433992456280713</v>
      </c>
      <c r="W33" s="1">
        <f>SUM(W32*100/(W32+Y32))</f>
        <v>30.955292611006566</v>
      </c>
    </row>
    <row r="34" spans="1:23" ht="28.8" x14ac:dyDescent="0.3">
      <c r="A34" s="2" t="s">
        <v>773</v>
      </c>
      <c r="C34" s="1">
        <v>10587052</v>
      </c>
      <c r="M34" s="22">
        <f>M32/K32</f>
        <v>0.38388904413819469</v>
      </c>
    </row>
    <row r="35" spans="1:23" x14ac:dyDescent="0.3">
      <c r="A35" t="s">
        <v>774</v>
      </c>
    </row>
    <row r="36" spans="1:23" x14ac:dyDescent="0.3">
      <c r="A36" t="s">
        <v>767</v>
      </c>
    </row>
    <row r="37" spans="1:23" s="22" customFormat="1" x14ac:dyDescent="0.3">
      <c r="A37" s="22" t="s">
        <v>768</v>
      </c>
    </row>
    <row r="38" spans="1:23" s="22" customFormat="1" x14ac:dyDescent="0.3"/>
    <row r="39" spans="1:23" x14ac:dyDescent="0.3">
      <c r="A39" t="s">
        <v>595</v>
      </c>
    </row>
    <row r="41" spans="1:23" x14ac:dyDescent="0.3">
      <c r="A41" t="s">
        <v>584</v>
      </c>
    </row>
    <row r="42" spans="1:23" x14ac:dyDescent="0.3">
      <c r="A42" t="s">
        <v>585</v>
      </c>
    </row>
    <row r="43" spans="1:23" x14ac:dyDescent="0.3">
      <c r="A43" t="s">
        <v>581</v>
      </c>
    </row>
    <row r="44" spans="1:23" x14ac:dyDescent="0.3">
      <c r="A44" t="s">
        <v>505</v>
      </c>
    </row>
    <row r="45" spans="1:23" x14ac:dyDescent="0.3">
      <c r="A45" t="s">
        <v>508</v>
      </c>
    </row>
    <row r="46" spans="1:23" x14ac:dyDescent="0.3">
      <c r="A46" t="s">
        <v>583</v>
      </c>
      <c r="B46">
        <v>70849</v>
      </c>
    </row>
    <row r="47" spans="1:23" ht="43.2" x14ac:dyDescent="0.3">
      <c r="A47" s="2" t="s">
        <v>746</v>
      </c>
      <c r="B47" s="2" t="s">
        <v>745</v>
      </c>
    </row>
    <row r="50" spans="1:5" x14ac:dyDescent="0.3">
      <c r="A50">
        <v>1</v>
      </c>
      <c r="C50" t="s">
        <v>594</v>
      </c>
    </row>
    <row r="51" spans="1:5" x14ac:dyDescent="0.3">
      <c r="A51">
        <v>2</v>
      </c>
      <c r="C51" t="s">
        <v>656</v>
      </c>
    </row>
    <row r="52" spans="1:5" x14ac:dyDescent="0.3">
      <c r="A52">
        <v>3</v>
      </c>
      <c r="B52" s="70">
        <f>SUM(C14*100/B14)</f>
        <v>372954726.82119209</v>
      </c>
      <c r="C52" t="s">
        <v>671</v>
      </c>
    </row>
    <row r="53" spans="1:5" x14ac:dyDescent="0.3">
      <c r="A53">
        <v>4</v>
      </c>
      <c r="C53" s="30" t="s">
        <v>674</v>
      </c>
      <c r="D53" s="30"/>
      <c r="E53" s="30"/>
    </row>
    <row r="54" spans="1:5" x14ac:dyDescent="0.3">
      <c r="A54">
        <v>5</v>
      </c>
      <c r="C54" t="s">
        <v>750</v>
      </c>
    </row>
    <row r="55" spans="1:5" x14ac:dyDescent="0.3">
      <c r="A55">
        <v>6</v>
      </c>
      <c r="C55" t="s">
        <v>758</v>
      </c>
    </row>
    <row r="56" spans="1:5" x14ac:dyDescent="0.3">
      <c r="A56">
        <v>7</v>
      </c>
      <c r="C56" s="22" t="s">
        <v>758</v>
      </c>
    </row>
    <row r="57" spans="1:5" x14ac:dyDescent="0.3">
      <c r="A57">
        <v>8</v>
      </c>
      <c r="C57" t="s">
        <v>744</v>
      </c>
    </row>
    <row r="58" spans="1:5" x14ac:dyDescent="0.3">
      <c r="A58">
        <v>9</v>
      </c>
      <c r="C58" t="s">
        <v>889</v>
      </c>
    </row>
    <row r="59" spans="1:5" x14ac:dyDescent="0.3">
      <c r="A59">
        <v>10</v>
      </c>
      <c r="B59" s="50">
        <f>SUM((J14+J15+J16+J17)/4)</f>
        <v>6.35</v>
      </c>
      <c r="C59" t="s">
        <v>760</v>
      </c>
    </row>
    <row r="60" spans="1:5" x14ac:dyDescent="0.3">
      <c r="A60">
        <v>11</v>
      </c>
      <c r="B60">
        <f>SUM((N14+N15+N16+N17)/4)</f>
        <v>3</v>
      </c>
      <c r="C60" s="22" t="s">
        <v>761</v>
      </c>
    </row>
    <row r="61" spans="1:5" x14ac:dyDescent="0.3">
      <c r="A61">
        <v>12</v>
      </c>
      <c r="C61" t="s">
        <v>766</v>
      </c>
    </row>
    <row r="62" spans="1:5" x14ac:dyDescent="0.3">
      <c r="A62">
        <v>13</v>
      </c>
      <c r="B62" s="50">
        <f>SUM((T14+T15+T16+T17)/4)</f>
        <v>4.6428750000000001</v>
      </c>
      <c r="C62" s="22" t="s">
        <v>1174</v>
      </c>
    </row>
    <row r="63" spans="1:5" x14ac:dyDescent="0.3">
      <c r="A63">
        <v>14</v>
      </c>
      <c r="C63" s="22" t="s">
        <v>1136</v>
      </c>
    </row>
    <row r="64" spans="1:5" x14ac:dyDescent="0.3">
      <c r="A64">
        <v>15</v>
      </c>
      <c r="C64" s="22" t="s">
        <v>1137</v>
      </c>
    </row>
    <row r="65" spans="1:3" x14ac:dyDescent="0.3">
      <c r="A65">
        <v>16</v>
      </c>
      <c r="C65" s="22" t="s">
        <v>1142</v>
      </c>
    </row>
    <row r="66" spans="1:3" x14ac:dyDescent="0.3">
      <c r="A66">
        <v>17</v>
      </c>
      <c r="C66" t="s">
        <v>1141</v>
      </c>
    </row>
    <row r="67" spans="1:3" x14ac:dyDescent="0.3">
      <c r="A67">
        <v>18</v>
      </c>
      <c r="B67" s="1">
        <f>SUM((AB14+AB15+AB16+AB17)/4)</f>
        <v>10.943750000000001</v>
      </c>
      <c r="C67" s="22" t="s">
        <v>1144</v>
      </c>
    </row>
    <row r="69" spans="1:3" x14ac:dyDescent="0.3">
      <c r="A69" t="s">
        <v>1148</v>
      </c>
      <c r="B69">
        <f>SUM(B15,B16,B17,B20,B24,B25,B28)</f>
        <v>42.800000000000004</v>
      </c>
    </row>
    <row r="70" spans="1:3" x14ac:dyDescent="0.3">
      <c r="A70" t="s">
        <v>51</v>
      </c>
      <c r="B70">
        <f>SUM(B14,B18,B19,B21,B22,B23,B27,B29,B30,B31)</f>
        <v>56.600000000000009</v>
      </c>
    </row>
    <row r="71" spans="1:3" x14ac:dyDescent="0.3">
      <c r="B71">
        <f>SUM(B69:B70)</f>
        <v>99.4</v>
      </c>
    </row>
  </sheetData>
  <hyperlinks>
    <hyperlink ref="C53" r:id="rId1" xr:uid="{00000000-0004-0000-0A00-000000000000}"/>
  </hyperlinks>
  <pageMargins left="0.7" right="0.7" top="0.78740157499999996" bottom="0.78740157499999996"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P68"/>
  <sheetViews>
    <sheetView topLeftCell="A10" zoomScale="82" zoomScaleNormal="82" workbookViewId="0">
      <pane xSplit="1" topLeftCell="B1" activePane="topRight" state="frozen"/>
      <selection activeCell="A10" sqref="A10"/>
      <selection pane="topRight" activeCell="N30" sqref="N30"/>
    </sheetView>
  </sheetViews>
  <sheetFormatPr defaultColWidth="10.88671875" defaultRowHeight="14.4" x14ac:dyDescent="0.3"/>
  <cols>
    <col min="1" max="1" width="15.44140625" customWidth="1"/>
    <col min="6" max="6" width="11.5546875" style="55"/>
    <col min="8" max="8" width="11.5546875" style="91"/>
    <col min="10" max="11" width="11.5546875" style="22"/>
    <col min="12" max="12" width="11.5546875" style="87"/>
    <col min="15" max="15" width="11.5546875" style="22"/>
    <col min="16" max="16" width="11.5546875" style="87"/>
    <col min="18" max="19" width="11.5546875" style="22"/>
    <col min="20" max="20" width="11.5546875" style="108"/>
    <col min="23" max="24" width="11.5546875" style="22"/>
    <col min="25" max="25" width="10.88671875" style="22"/>
    <col min="26" max="26" width="11.5546875" style="87"/>
    <col min="27" max="28" width="11.5546875" style="94"/>
    <col min="29" max="29" width="11.5546875" style="112"/>
    <col min="40" max="40" width="11.5546875" style="22"/>
  </cols>
  <sheetData>
    <row r="1" spans="1:42" s="22" customFormat="1" x14ac:dyDescent="0.3">
      <c r="C1" s="23" t="s">
        <v>317</v>
      </c>
      <c r="D1" s="23" t="s">
        <v>318</v>
      </c>
      <c r="F1" s="55"/>
      <c r="H1" s="91"/>
      <c r="L1" s="87"/>
      <c r="P1" s="87"/>
      <c r="T1" s="108"/>
      <c r="Z1" s="87"/>
      <c r="AA1" s="94"/>
      <c r="AB1" s="94"/>
      <c r="AC1" s="112"/>
    </row>
    <row r="2" spans="1:42" ht="28.8" x14ac:dyDescent="0.3">
      <c r="A2" s="2" t="s">
        <v>8</v>
      </c>
      <c r="B2" s="2"/>
      <c r="C2" s="10">
        <v>70849</v>
      </c>
      <c r="D2" s="10">
        <v>72133</v>
      </c>
      <c r="E2" s="10"/>
    </row>
    <row r="3" spans="1:42" x14ac:dyDescent="0.3">
      <c r="A3" t="s">
        <v>9</v>
      </c>
      <c r="B3" s="6"/>
      <c r="C3" s="5">
        <v>49585</v>
      </c>
      <c r="D3" s="5">
        <v>51035</v>
      </c>
      <c r="E3" s="5"/>
    </row>
    <row r="4" spans="1:42" s="22" customFormat="1" x14ac:dyDescent="0.3">
      <c r="A4" s="22" t="s">
        <v>186</v>
      </c>
      <c r="C4" s="5"/>
      <c r="D4" s="5">
        <v>316</v>
      </c>
      <c r="E4" s="5"/>
      <c r="F4" s="55"/>
      <c r="H4" s="91"/>
      <c r="L4" s="87"/>
      <c r="P4" s="87"/>
      <c r="T4" s="108"/>
      <c r="Z4" s="87"/>
      <c r="AA4" s="94"/>
      <c r="AB4" s="94"/>
      <c r="AC4" s="112"/>
    </row>
    <row r="5" spans="1:42" s="22" customFormat="1" x14ac:dyDescent="0.3">
      <c r="A5" t="s">
        <v>10</v>
      </c>
      <c r="B5" s="6"/>
      <c r="C5" s="5">
        <v>21254</v>
      </c>
      <c r="D5" s="5"/>
      <c r="E5" s="5">
        <f>SUM(C2-C3)</f>
        <v>21264</v>
      </c>
      <c r="F5" s="55"/>
      <c r="H5" s="91"/>
      <c r="L5" s="87"/>
      <c r="P5" s="87"/>
      <c r="T5" s="108"/>
      <c r="Z5" s="87"/>
      <c r="AA5" s="94"/>
      <c r="AB5" s="94"/>
      <c r="AC5" s="112"/>
    </row>
    <row r="6" spans="1:42" s="22" customFormat="1" x14ac:dyDescent="0.3">
      <c r="A6" s="22" t="s">
        <v>10</v>
      </c>
      <c r="C6" s="5"/>
      <c r="D6" s="5">
        <v>20769</v>
      </c>
      <c r="E6" s="5"/>
      <c r="F6" s="55"/>
      <c r="H6" s="91"/>
      <c r="L6" s="87"/>
      <c r="P6" s="87"/>
      <c r="T6" s="108"/>
      <c r="Z6" s="87"/>
      <c r="AA6" s="94"/>
      <c r="AB6" s="94"/>
      <c r="AC6" s="112"/>
    </row>
    <row r="7" spans="1:42" s="22" customFormat="1" x14ac:dyDescent="0.3">
      <c r="A7" s="22" t="s">
        <v>316</v>
      </c>
      <c r="D7" s="5">
        <v>1757</v>
      </c>
      <c r="E7" s="5"/>
      <c r="F7" s="55"/>
      <c r="H7" s="91"/>
      <c r="L7" s="87"/>
      <c r="P7" s="87"/>
      <c r="T7" s="108"/>
      <c r="Z7" s="87"/>
      <c r="AA7" s="94"/>
      <c r="AB7" s="94"/>
      <c r="AC7" s="112"/>
    </row>
    <row r="8" spans="1:42" s="22" customFormat="1" x14ac:dyDescent="0.3">
      <c r="B8" s="22" t="s">
        <v>315</v>
      </c>
      <c r="D8" s="5">
        <v>1507</v>
      </c>
      <c r="E8" s="5"/>
      <c r="F8" s="55"/>
      <c r="H8" s="91"/>
      <c r="L8" s="87"/>
      <c r="P8" s="87"/>
      <c r="T8" s="108"/>
      <c r="Z8" s="87"/>
      <c r="AA8" s="94"/>
      <c r="AB8" s="94"/>
      <c r="AC8" s="112"/>
    </row>
    <row r="9" spans="1:42" s="22" customFormat="1" ht="57.6" x14ac:dyDescent="0.3">
      <c r="B9" s="2" t="s">
        <v>314</v>
      </c>
      <c r="D9" s="29">
        <v>52</v>
      </c>
      <c r="E9" s="5"/>
      <c r="F9" s="55"/>
      <c r="H9" s="91"/>
      <c r="L9" s="87"/>
      <c r="P9" s="87"/>
      <c r="T9" s="108"/>
      <c r="Z9" s="87"/>
      <c r="AA9" s="94"/>
      <c r="AB9" s="94"/>
      <c r="AC9" s="112"/>
    </row>
    <row r="10" spans="1:42" ht="28.8" x14ac:dyDescent="0.3">
      <c r="B10" s="2" t="s">
        <v>313</v>
      </c>
      <c r="D10" s="1">
        <v>1124</v>
      </c>
      <c r="E10" s="5"/>
      <c r="H10" s="92" t="s">
        <v>886</v>
      </c>
      <c r="I10" s="7"/>
      <c r="J10" s="23"/>
      <c r="K10" s="23"/>
      <c r="L10" s="88"/>
      <c r="M10" s="7" t="s">
        <v>887</v>
      </c>
      <c r="Q10" s="7" t="s">
        <v>32</v>
      </c>
      <c r="U10" s="7" t="s">
        <v>32</v>
      </c>
      <c r="V10" s="7"/>
      <c r="W10" s="23"/>
      <c r="X10" s="23"/>
      <c r="Y10" s="23"/>
      <c r="Z10" s="88"/>
      <c r="AA10" s="7" t="s">
        <v>966</v>
      </c>
      <c r="AC10" s="113"/>
    </row>
    <row r="11" spans="1:42" s="22" customFormat="1" x14ac:dyDescent="0.3">
      <c r="B11" s="2"/>
      <c r="D11" s="1"/>
      <c r="E11" s="5"/>
      <c r="F11" s="55"/>
      <c r="H11" s="92" t="s">
        <v>553</v>
      </c>
      <c r="I11" s="23" t="s">
        <v>554</v>
      </c>
      <c r="J11" s="13" t="s">
        <v>877</v>
      </c>
      <c r="K11" s="23"/>
      <c r="L11" s="88" t="s">
        <v>611</v>
      </c>
      <c r="M11" s="23" t="s">
        <v>553</v>
      </c>
      <c r="N11" s="23" t="s">
        <v>554</v>
      </c>
      <c r="O11" s="23" t="s">
        <v>882</v>
      </c>
      <c r="P11" s="88" t="s">
        <v>1138</v>
      </c>
      <c r="T11" s="109"/>
      <c r="U11" s="23" t="s">
        <v>519</v>
      </c>
      <c r="V11" s="23" t="s">
        <v>518</v>
      </c>
      <c r="W11" s="13" t="s">
        <v>326</v>
      </c>
      <c r="X11" s="13"/>
      <c r="Y11" s="13"/>
      <c r="Z11" s="89" t="s">
        <v>742</v>
      </c>
      <c r="AA11" s="13"/>
      <c r="AB11" s="13"/>
      <c r="AC11" s="112"/>
      <c r="AE11" s="23" t="s">
        <v>931</v>
      </c>
      <c r="AI11" s="23"/>
    </row>
    <row r="12" spans="1:42" ht="57.6" x14ac:dyDescent="0.3">
      <c r="B12" s="12" t="s">
        <v>11</v>
      </c>
      <c r="C12" s="14" t="s">
        <v>15</v>
      </c>
      <c r="D12" s="12" t="s">
        <v>16</v>
      </c>
      <c r="E12" s="14" t="s">
        <v>17</v>
      </c>
      <c r="F12" s="13" t="s">
        <v>28</v>
      </c>
      <c r="G12" s="15" t="s">
        <v>27</v>
      </c>
      <c r="H12" s="93" t="s">
        <v>870</v>
      </c>
      <c r="I12" s="13" t="s">
        <v>885</v>
      </c>
      <c r="J12" s="13" t="s">
        <v>352</v>
      </c>
      <c r="K12" s="13" t="s">
        <v>353</v>
      </c>
      <c r="L12" s="89"/>
      <c r="M12" s="13" t="s">
        <v>883</v>
      </c>
      <c r="N12" s="13" t="s">
        <v>883</v>
      </c>
      <c r="O12" s="13" t="s">
        <v>884</v>
      </c>
      <c r="P12" s="89"/>
      <c r="Q12" s="13" t="s">
        <v>874</v>
      </c>
      <c r="R12" s="13" t="s">
        <v>872</v>
      </c>
      <c r="S12" s="13" t="s">
        <v>871</v>
      </c>
      <c r="T12" s="110" t="s">
        <v>27</v>
      </c>
      <c r="U12" s="15"/>
      <c r="V12" s="15"/>
      <c r="W12" s="13" t="s">
        <v>352</v>
      </c>
      <c r="X12" s="13" t="s">
        <v>353</v>
      </c>
      <c r="Y12" s="13" t="s">
        <v>1035</v>
      </c>
      <c r="AA12" s="12" t="s">
        <v>888</v>
      </c>
      <c r="AB12" s="13" t="s">
        <v>871</v>
      </c>
      <c r="AC12" s="114" t="s">
        <v>27</v>
      </c>
      <c r="AD12" s="114" t="s">
        <v>610</v>
      </c>
      <c r="AE12" s="112"/>
      <c r="AF12" s="114" t="s">
        <v>30</v>
      </c>
      <c r="AG12" s="114" t="s">
        <v>31</v>
      </c>
      <c r="AH12" s="114" t="s">
        <v>326</v>
      </c>
      <c r="AI12" s="114" t="s">
        <v>586</v>
      </c>
      <c r="AK12" s="15" t="s">
        <v>967</v>
      </c>
      <c r="AL12" s="15" t="s">
        <v>30</v>
      </c>
      <c r="AM12" s="15" t="s">
        <v>31</v>
      </c>
      <c r="AN12" s="15" t="s">
        <v>80</v>
      </c>
      <c r="AO12" s="15" t="s">
        <v>326</v>
      </c>
      <c r="AP12" s="15" t="s">
        <v>586</v>
      </c>
    </row>
    <row r="13" spans="1:42" x14ac:dyDescent="0.3">
      <c r="A13" s="8" t="s">
        <v>5</v>
      </c>
      <c r="B13" s="11">
        <v>21.1</v>
      </c>
      <c r="C13" s="11">
        <f>SUM(B13*C3/100)</f>
        <v>10462.435000000001</v>
      </c>
      <c r="D13" s="11">
        <v>82.5</v>
      </c>
      <c r="E13" s="1">
        <f>SUM(C13*D13)</f>
        <v>863150.88750000007</v>
      </c>
      <c r="F13" s="55">
        <v>86</v>
      </c>
      <c r="G13" s="11">
        <f>SUM(F13*E13/100)</f>
        <v>742309.76325000008</v>
      </c>
      <c r="H13" s="91">
        <v>1.75</v>
      </c>
      <c r="I13" s="39">
        <v>0.35</v>
      </c>
      <c r="J13" s="39">
        <v>0.42</v>
      </c>
      <c r="K13" s="39">
        <v>0.57999999999999996</v>
      </c>
      <c r="L13" s="90">
        <v>0.5</v>
      </c>
      <c r="M13">
        <v>0.5</v>
      </c>
      <c r="N13" s="22">
        <v>0.13</v>
      </c>
      <c r="O13" s="39">
        <v>1.1599999999999999</v>
      </c>
      <c r="P13" s="90">
        <v>0.5</v>
      </c>
      <c r="Q13">
        <v>0.8</v>
      </c>
      <c r="R13" s="22">
        <f>SUM(100*Q13/1.8)</f>
        <v>44.444444444444443</v>
      </c>
      <c r="S13" s="1">
        <f>SUM(E13*R13/100)</f>
        <v>383622.6166666667</v>
      </c>
      <c r="T13" s="111">
        <f>SUM(G13*Q13)</f>
        <v>593847.81060000008</v>
      </c>
      <c r="U13" s="1">
        <f>SUM(S13*H13)</f>
        <v>671339.57916666672</v>
      </c>
      <c r="V13" s="11">
        <f t="shared" ref="V13:V26" si="0">SUM(S13*I13)</f>
        <v>134267.91583333333</v>
      </c>
      <c r="W13" s="11">
        <f>SUM((T13*J13)/100)*100</f>
        <v>249416.08045199999</v>
      </c>
      <c r="X13" s="11">
        <f>SUM(T13*K13/100)*100</f>
        <v>344431.730148</v>
      </c>
      <c r="Y13" s="11">
        <f>SUM((W13+X13)/2)</f>
        <v>296923.90529999998</v>
      </c>
      <c r="Z13" s="90">
        <f>SUM(T13*0.5)</f>
        <v>296923.90530000004</v>
      </c>
      <c r="AA13" s="95">
        <f>SUM(100-R13)</f>
        <v>55.555555555555557</v>
      </c>
      <c r="AB13" s="95">
        <f>SUM(E13*AA13/100)</f>
        <v>479528.27083333337</v>
      </c>
      <c r="AC13" s="115">
        <f>SUM(G13-S13)</f>
        <v>358687.14658333338</v>
      </c>
      <c r="AD13" s="115">
        <f>SUM(AC13-AK13)</f>
        <v>200442.81720833335</v>
      </c>
      <c r="AE13" s="115">
        <f>SUM(AC13-AD13)</f>
        <v>158244.32937500003</v>
      </c>
      <c r="AF13" s="115">
        <f>SUM(AB13*M13)</f>
        <v>239764.13541666669</v>
      </c>
      <c r="AG13" s="115">
        <f>SUM(AC13*N13)</f>
        <v>46629.329055833339</v>
      </c>
      <c r="AH13" s="115">
        <f>SUM(AC13*O13)</f>
        <v>416077.09003666672</v>
      </c>
      <c r="AI13" s="115">
        <f t="shared" ref="AI13:AI26" si="1">SUM(AD13*0.5)</f>
        <v>100221.40860416667</v>
      </c>
      <c r="AK13" s="11">
        <f>SUM(AB13*0.33)</f>
        <v>158244.32937500003</v>
      </c>
      <c r="AL13" s="11">
        <f>SUM(AK13*M13)</f>
        <v>79122.164687500015</v>
      </c>
      <c r="AM13" s="11">
        <f t="shared" ref="AM13:AM21" si="2">SUM(AK13*N13)</f>
        <v>20571.762818750005</v>
      </c>
      <c r="AN13" s="11">
        <f>SUM(AM13*0.4364)</f>
        <v>8977.517294102503</v>
      </c>
      <c r="AO13" s="11">
        <f>SUM(AK13*O13)</f>
        <v>183563.42207500001</v>
      </c>
      <c r="AP13" s="11">
        <f t="shared" ref="AP13:AP26" si="3">SUM(AK13*P13)</f>
        <v>79122.164687500015</v>
      </c>
    </row>
    <row r="14" spans="1:42" ht="28.8" x14ac:dyDescent="0.3">
      <c r="A14" s="8" t="s">
        <v>20</v>
      </c>
      <c r="B14" s="11">
        <v>0.1</v>
      </c>
      <c r="C14" s="11">
        <f>SUM(B14*C3/100)</f>
        <v>49.585000000000001</v>
      </c>
      <c r="D14" s="11">
        <v>67.099999999999994</v>
      </c>
      <c r="E14" s="1">
        <f t="shared" ref="E14:E25" si="4">SUM(C14*D14)</f>
        <v>3327.1534999999999</v>
      </c>
      <c r="F14" s="55">
        <v>86</v>
      </c>
      <c r="G14" s="11">
        <f t="shared" ref="G14:G26" si="5">SUM(F14*E14/100)</f>
        <v>2861.3520100000001</v>
      </c>
      <c r="H14" s="91">
        <v>1.75</v>
      </c>
      <c r="I14" s="39">
        <v>0.35</v>
      </c>
      <c r="J14" s="39">
        <v>0.42</v>
      </c>
      <c r="K14" s="39">
        <v>0.57999999999999996</v>
      </c>
      <c r="L14" s="90">
        <v>0.5</v>
      </c>
      <c r="M14">
        <v>0.5</v>
      </c>
      <c r="N14" s="22">
        <v>0.13</v>
      </c>
      <c r="O14" s="39">
        <v>1.1599999999999999</v>
      </c>
      <c r="P14" s="90">
        <v>0.5</v>
      </c>
      <c r="Q14">
        <v>0.8</v>
      </c>
      <c r="R14" s="22">
        <f>SUM(100*Q14/1.8)</f>
        <v>44.444444444444443</v>
      </c>
      <c r="S14" s="1">
        <f t="shared" ref="S14:S26" si="6">SUM(E14*R14/100)</f>
        <v>1478.7348888888889</v>
      </c>
      <c r="T14" s="111">
        <f t="shared" ref="T14:T19" si="7">SUM(G14*Q14)</f>
        <v>2289.081608</v>
      </c>
      <c r="U14" s="1">
        <f t="shared" ref="U14:U26" si="8">SUM(S14*H14)</f>
        <v>2587.7860555555558</v>
      </c>
      <c r="V14" s="11">
        <f t="shared" si="0"/>
        <v>517.55721111111109</v>
      </c>
      <c r="W14" s="11">
        <f t="shared" ref="W14:W26" si="9">SUM((T14*J14)/100)*100</f>
        <v>961.41427535999992</v>
      </c>
      <c r="X14" s="11">
        <f t="shared" ref="X14:X26" si="10">SUM(T14*K14/100)*100</f>
        <v>1327.6673326399998</v>
      </c>
      <c r="Y14" s="11">
        <f t="shared" ref="Y14:Y26" si="11">SUM((W14+X14)/2)</f>
        <v>1144.5408039999998</v>
      </c>
      <c r="Z14" s="90">
        <f t="shared" ref="Z14:Z26" si="12">SUM(T14*0.5)</f>
        <v>1144.540804</v>
      </c>
      <c r="AA14" s="95">
        <f t="shared" ref="AA14:AA26" si="13">SUM(100-R14)</f>
        <v>55.555555555555557</v>
      </c>
      <c r="AB14" s="95">
        <f t="shared" ref="AB14:AB26" si="14">SUM(E14*AA14/100)</f>
        <v>1848.4186111111112</v>
      </c>
      <c r="AC14" s="115">
        <f t="shared" ref="AC14:AC19" si="15">SUM(G14-T14)</f>
        <v>572.2704020000001</v>
      </c>
      <c r="AD14" s="115">
        <f t="shared" ref="AD14:AD26" si="16">SUM(AC14-AK14)</f>
        <v>-37.707739666666612</v>
      </c>
      <c r="AE14" s="115">
        <f t="shared" ref="AE14:AE26" si="17">SUM(AC14-AD14)</f>
        <v>609.97814166666672</v>
      </c>
      <c r="AF14" s="115">
        <f t="shared" ref="AF14:AF26" si="18">SUM(AB14*M14)</f>
        <v>924.2093055555556</v>
      </c>
      <c r="AG14" s="115">
        <f t="shared" ref="AG14:AG19" si="19">SUM(AC14*N14)</f>
        <v>74.395152260000017</v>
      </c>
      <c r="AH14" s="115">
        <f t="shared" ref="AH14:AH26" si="20">SUM(AC14*O14)</f>
        <v>663.83366632000002</v>
      </c>
      <c r="AI14" s="115">
        <f t="shared" si="1"/>
        <v>-18.853869833333306</v>
      </c>
      <c r="AK14" s="11">
        <f>SUM(AB14*0.33)</f>
        <v>609.97814166666672</v>
      </c>
      <c r="AL14" s="11">
        <f t="shared" ref="AL14:AL26" si="21">SUM(AK14*M14)</f>
        <v>304.98907083333336</v>
      </c>
      <c r="AM14" s="11">
        <f t="shared" si="2"/>
        <v>79.297158416666676</v>
      </c>
      <c r="AN14" s="11">
        <f t="shared" ref="AN14:AN26" si="22">SUM(AM14*0.4364)</f>
        <v>34.605279933033337</v>
      </c>
      <c r="AO14" s="11">
        <f t="shared" ref="AO14:AO26" si="23">SUM(AK14*O14)</f>
        <v>707.57464433333337</v>
      </c>
      <c r="AP14" s="11">
        <f t="shared" si="3"/>
        <v>304.98907083333336</v>
      </c>
    </row>
    <row r="15" spans="1:42" x14ac:dyDescent="0.3">
      <c r="A15" s="8" t="s">
        <v>19</v>
      </c>
      <c r="B15" s="11">
        <v>0.1</v>
      </c>
      <c r="C15" s="11">
        <f>SUM(B15*C3/100)</f>
        <v>49.585000000000001</v>
      </c>
      <c r="D15" s="11">
        <v>50.2</v>
      </c>
      <c r="E15" s="1">
        <f t="shared" si="4"/>
        <v>2489.1670000000004</v>
      </c>
      <c r="F15" s="55">
        <v>86</v>
      </c>
      <c r="G15" s="11">
        <f t="shared" si="5"/>
        <v>2140.6836200000002</v>
      </c>
      <c r="H15" s="91">
        <v>1.58</v>
      </c>
      <c r="I15" s="39">
        <v>0.35</v>
      </c>
      <c r="J15" s="39">
        <v>0.42</v>
      </c>
      <c r="K15" s="39">
        <v>0.57999999999999996</v>
      </c>
      <c r="L15" s="90">
        <v>0.5</v>
      </c>
      <c r="M15">
        <v>0.5</v>
      </c>
      <c r="N15" s="22">
        <v>0.13</v>
      </c>
      <c r="O15" s="39">
        <v>1.66</v>
      </c>
      <c r="P15" s="90">
        <v>0.5</v>
      </c>
      <c r="Q15">
        <v>0.9</v>
      </c>
      <c r="R15" s="22">
        <f>SUM(100*Q15/1.9)</f>
        <v>47.368421052631582</v>
      </c>
      <c r="S15" s="1">
        <f t="shared" si="6"/>
        <v>1179.0791052631582</v>
      </c>
      <c r="T15" s="111">
        <f t="shared" si="7"/>
        <v>1926.6152580000003</v>
      </c>
      <c r="U15" s="1">
        <f t="shared" si="8"/>
        <v>1862.9449863157902</v>
      </c>
      <c r="V15" s="11">
        <f t="shared" si="0"/>
        <v>412.67768684210535</v>
      </c>
      <c r="W15" s="11">
        <f t="shared" si="9"/>
        <v>809.17840836000005</v>
      </c>
      <c r="X15" s="11">
        <f t="shared" si="10"/>
        <v>1117.43684964</v>
      </c>
      <c r="Y15" s="11">
        <f t="shared" si="11"/>
        <v>963.30762900000002</v>
      </c>
      <c r="Z15" s="90">
        <f t="shared" si="12"/>
        <v>963.30762900000013</v>
      </c>
      <c r="AA15" s="95">
        <f t="shared" si="13"/>
        <v>52.631578947368418</v>
      </c>
      <c r="AB15" s="95">
        <f t="shared" si="14"/>
        <v>1310.0878947368424</v>
      </c>
      <c r="AC15" s="115">
        <f t="shared" si="15"/>
        <v>214.06836199999998</v>
      </c>
      <c r="AD15" s="115">
        <f t="shared" si="16"/>
        <v>-218.26064326315804</v>
      </c>
      <c r="AE15" s="115">
        <f t="shared" si="17"/>
        <v>432.32900526315802</v>
      </c>
      <c r="AF15" s="115">
        <f t="shared" si="18"/>
        <v>655.04394736842119</v>
      </c>
      <c r="AG15" s="115">
        <f t="shared" si="19"/>
        <v>27.82888706</v>
      </c>
      <c r="AH15" s="115">
        <f t="shared" si="20"/>
        <v>355.35348091999992</v>
      </c>
      <c r="AI15" s="115">
        <f t="shared" si="1"/>
        <v>-109.13032163157902</v>
      </c>
      <c r="AK15" s="11">
        <f t="shared" ref="AK15:AK26" si="24">SUM(AB15*0.33)</f>
        <v>432.32900526315802</v>
      </c>
      <c r="AL15" s="11">
        <f t="shared" si="21"/>
        <v>216.16450263157901</v>
      </c>
      <c r="AM15" s="11">
        <f t="shared" si="2"/>
        <v>56.202770684210542</v>
      </c>
      <c r="AN15" s="11">
        <f t="shared" si="22"/>
        <v>24.526889126589481</v>
      </c>
      <c r="AO15" s="11">
        <f t="shared" si="23"/>
        <v>717.66614873684227</v>
      </c>
      <c r="AP15" s="11">
        <f t="shared" si="3"/>
        <v>216.16450263157901</v>
      </c>
    </row>
    <row r="16" spans="1:42" ht="28.8" x14ac:dyDescent="0.3">
      <c r="A16" s="8" t="s">
        <v>18</v>
      </c>
      <c r="B16" s="11">
        <v>7.1</v>
      </c>
      <c r="C16" s="11">
        <f>SUM(B16*C3/100)</f>
        <v>3520.5349999999999</v>
      </c>
      <c r="D16" s="11">
        <v>69.099999999999994</v>
      </c>
      <c r="E16" s="1">
        <f t="shared" si="4"/>
        <v>243268.96849999996</v>
      </c>
      <c r="F16" s="55">
        <v>86</v>
      </c>
      <c r="G16" s="11">
        <f t="shared" si="5"/>
        <v>209211.31290999998</v>
      </c>
      <c r="H16" s="91">
        <v>1.72</v>
      </c>
      <c r="I16" s="39">
        <v>0.35</v>
      </c>
      <c r="J16" s="39">
        <v>0.42</v>
      </c>
      <c r="K16" s="39">
        <v>0.57999999999999996</v>
      </c>
      <c r="L16" s="90">
        <v>0.5</v>
      </c>
      <c r="M16" s="11">
        <v>0.5</v>
      </c>
      <c r="N16" s="22">
        <v>0.13</v>
      </c>
      <c r="O16" s="39">
        <v>1.41</v>
      </c>
      <c r="P16" s="90">
        <v>0.5</v>
      </c>
      <c r="Q16">
        <v>0.7</v>
      </c>
      <c r="R16" s="22">
        <f>SUM(100*Q16/1.7)</f>
        <v>41.176470588235297</v>
      </c>
      <c r="S16" s="1">
        <f t="shared" si="6"/>
        <v>100169.57526470587</v>
      </c>
      <c r="T16" s="111">
        <f t="shared" si="7"/>
        <v>146447.91903699999</v>
      </c>
      <c r="U16" s="1">
        <f t="shared" si="8"/>
        <v>172291.66945529409</v>
      </c>
      <c r="V16" s="11">
        <f t="shared" si="0"/>
        <v>35059.351342647053</v>
      </c>
      <c r="W16" s="11">
        <f t="shared" si="9"/>
        <v>61508.125995539987</v>
      </c>
      <c r="X16" s="11">
        <f t="shared" si="10"/>
        <v>84939.793041459983</v>
      </c>
      <c r="Y16" s="11">
        <f t="shared" si="11"/>
        <v>73223.959518499993</v>
      </c>
      <c r="Z16" s="90">
        <f t="shared" si="12"/>
        <v>73223.959518499993</v>
      </c>
      <c r="AA16" s="95">
        <f t="shared" si="13"/>
        <v>58.823529411764703</v>
      </c>
      <c r="AB16" s="95">
        <f t="shared" si="14"/>
        <v>143099.39323529409</v>
      </c>
      <c r="AC16" s="115">
        <f t="shared" si="15"/>
        <v>62763.393872999994</v>
      </c>
      <c r="AD16" s="115">
        <f t="shared" si="16"/>
        <v>15540.594105352939</v>
      </c>
      <c r="AE16" s="115">
        <f t="shared" si="17"/>
        <v>47222.799767647055</v>
      </c>
      <c r="AF16" s="115">
        <f t="shared" si="18"/>
        <v>71549.696617647045</v>
      </c>
      <c r="AG16" s="115">
        <f t="shared" si="19"/>
        <v>8159.2412034899999</v>
      </c>
      <c r="AH16" s="115">
        <f t="shared" si="20"/>
        <v>88496.385360929984</v>
      </c>
      <c r="AI16" s="115">
        <f t="shared" si="1"/>
        <v>7770.2970526764693</v>
      </c>
      <c r="AK16" s="11">
        <f t="shared" si="24"/>
        <v>47222.799767647055</v>
      </c>
      <c r="AL16" s="11">
        <f t="shared" si="21"/>
        <v>23611.399883823527</v>
      </c>
      <c r="AM16" s="11">
        <f t="shared" si="2"/>
        <v>6138.9639697941175</v>
      </c>
      <c r="AN16" s="11">
        <f t="shared" si="22"/>
        <v>2679.0438764181531</v>
      </c>
      <c r="AO16" s="11">
        <f t="shared" si="23"/>
        <v>66584.147672382343</v>
      </c>
      <c r="AP16" s="11">
        <f t="shared" si="3"/>
        <v>23611.399883823527</v>
      </c>
    </row>
    <row r="17" spans="1:42" x14ac:dyDescent="0.3">
      <c r="A17" s="8" t="s">
        <v>6</v>
      </c>
      <c r="B17" s="11">
        <v>0.3</v>
      </c>
      <c r="C17" s="11">
        <f>SUM(B17*C3/100)</f>
        <v>148.755</v>
      </c>
      <c r="D17" s="11">
        <v>62.2</v>
      </c>
      <c r="E17" s="1">
        <f t="shared" si="4"/>
        <v>9252.5609999999997</v>
      </c>
      <c r="F17" s="55">
        <v>86</v>
      </c>
      <c r="G17" s="11">
        <f t="shared" si="5"/>
        <v>7957.2024599999995</v>
      </c>
      <c r="H17" s="91">
        <v>1.72</v>
      </c>
      <c r="I17" s="39">
        <v>0.35</v>
      </c>
      <c r="J17" s="39">
        <v>0.42</v>
      </c>
      <c r="K17" s="39">
        <v>0.57999999999999996</v>
      </c>
      <c r="L17" s="90">
        <v>0.5</v>
      </c>
      <c r="M17" s="11">
        <v>0.5</v>
      </c>
      <c r="N17" s="22">
        <v>0.13</v>
      </c>
      <c r="O17" s="39">
        <v>1.41</v>
      </c>
      <c r="P17" s="90">
        <v>0.5</v>
      </c>
      <c r="Q17" s="11">
        <v>0.8</v>
      </c>
      <c r="R17" s="22">
        <f>SUM(100*Q17/1.8)</f>
        <v>44.444444444444443</v>
      </c>
      <c r="S17" s="1">
        <f t="shared" si="6"/>
        <v>4112.2493333333332</v>
      </c>
      <c r="T17" s="111">
        <f t="shared" si="7"/>
        <v>6365.7619679999998</v>
      </c>
      <c r="U17" s="1">
        <f t="shared" si="8"/>
        <v>7073.0688533333332</v>
      </c>
      <c r="V17" s="11">
        <f t="shared" si="0"/>
        <v>1439.2872666666665</v>
      </c>
      <c r="W17" s="11">
        <f t="shared" si="9"/>
        <v>2673.62002656</v>
      </c>
      <c r="X17" s="11">
        <f t="shared" si="10"/>
        <v>3692.1419414399998</v>
      </c>
      <c r="Y17" s="11">
        <f t="shared" si="11"/>
        <v>3182.8809839999999</v>
      </c>
      <c r="Z17" s="90">
        <f t="shared" si="12"/>
        <v>3182.8809839999999</v>
      </c>
      <c r="AA17" s="95">
        <f t="shared" si="13"/>
        <v>55.555555555555557</v>
      </c>
      <c r="AB17" s="95">
        <f t="shared" si="14"/>
        <v>5140.3116666666665</v>
      </c>
      <c r="AC17" s="115">
        <f t="shared" si="15"/>
        <v>1591.4404919999997</v>
      </c>
      <c r="AD17" s="115">
        <f t="shared" si="16"/>
        <v>-104.86235800000031</v>
      </c>
      <c r="AE17" s="115">
        <f t="shared" si="17"/>
        <v>1696.30285</v>
      </c>
      <c r="AF17" s="115">
        <f t="shared" si="18"/>
        <v>2570.1558333333332</v>
      </c>
      <c r="AG17" s="115">
        <f t="shared" si="19"/>
        <v>206.88726395999998</v>
      </c>
      <c r="AH17" s="115">
        <f t="shared" si="20"/>
        <v>2243.9310937199994</v>
      </c>
      <c r="AI17" s="115">
        <f t="shared" si="1"/>
        <v>-52.431179000000157</v>
      </c>
      <c r="AK17" s="11">
        <f t="shared" si="24"/>
        <v>1696.30285</v>
      </c>
      <c r="AL17" s="11">
        <f t="shared" si="21"/>
        <v>848.15142500000002</v>
      </c>
      <c r="AM17" s="11">
        <f t="shared" si="2"/>
        <v>220.51937050000001</v>
      </c>
      <c r="AN17" s="11">
        <f t="shared" si="22"/>
        <v>96.2346532862</v>
      </c>
      <c r="AO17" s="11">
        <f t="shared" si="23"/>
        <v>2391.7870184999997</v>
      </c>
      <c r="AP17" s="11">
        <f t="shared" si="3"/>
        <v>848.15142500000002</v>
      </c>
    </row>
    <row r="18" spans="1:42" ht="28.8" x14ac:dyDescent="0.3">
      <c r="A18" s="8" t="s">
        <v>21</v>
      </c>
      <c r="B18" s="11">
        <v>0.1</v>
      </c>
      <c r="C18" s="11">
        <f>SUM(B18*C3/100)</f>
        <v>49.585000000000001</v>
      </c>
      <c r="D18" s="11">
        <v>58.8</v>
      </c>
      <c r="E18" s="1">
        <f t="shared" si="4"/>
        <v>2915.598</v>
      </c>
      <c r="F18" s="55">
        <v>86</v>
      </c>
      <c r="G18" s="11">
        <f t="shared" si="5"/>
        <v>2507.41428</v>
      </c>
      <c r="H18" s="91">
        <v>1.58</v>
      </c>
      <c r="I18" s="39">
        <v>0.35</v>
      </c>
      <c r="J18" s="39">
        <v>0.42</v>
      </c>
      <c r="K18" s="39">
        <v>0.57999999999999996</v>
      </c>
      <c r="L18" s="90">
        <v>0.5</v>
      </c>
      <c r="M18" s="11">
        <v>0.5</v>
      </c>
      <c r="N18" s="22">
        <v>0.13</v>
      </c>
      <c r="O18" s="39">
        <v>1.41</v>
      </c>
      <c r="P18" s="90">
        <v>0.5</v>
      </c>
      <c r="Q18" s="11">
        <v>1.1000000000000001</v>
      </c>
      <c r="R18" s="22">
        <f>SUM(100*Q18/2.1)</f>
        <v>52.380952380952387</v>
      </c>
      <c r="S18" s="1">
        <f t="shared" si="6"/>
        <v>1527.2180000000001</v>
      </c>
      <c r="T18" s="111">
        <f t="shared" si="7"/>
        <v>2758.1557080000002</v>
      </c>
      <c r="U18" s="1">
        <f t="shared" si="8"/>
        <v>2413.0044400000002</v>
      </c>
      <c r="V18" s="11">
        <f t="shared" si="0"/>
        <v>534.52629999999999</v>
      </c>
      <c r="W18" s="11">
        <f t="shared" si="9"/>
        <v>1158.42539736</v>
      </c>
      <c r="X18" s="11">
        <f t="shared" si="10"/>
        <v>1599.73031064</v>
      </c>
      <c r="Y18" s="11">
        <f t="shared" si="11"/>
        <v>1379.0778540000001</v>
      </c>
      <c r="Z18" s="90">
        <f t="shared" si="12"/>
        <v>1379.0778540000001</v>
      </c>
      <c r="AA18" s="95">
        <f t="shared" si="13"/>
        <v>47.619047619047613</v>
      </c>
      <c r="AB18" s="95">
        <f>SUM(E18*AA18/100)</f>
        <v>1388.3799999999997</v>
      </c>
      <c r="AC18" s="115">
        <f t="shared" si="15"/>
        <v>-250.74142800000027</v>
      </c>
      <c r="AD18" s="115">
        <f t="shared" si="16"/>
        <v>-708.90682800000013</v>
      </c>
      <c r="AE18" s="115">
        <f t="shared" si="17"/>
        <v>458.16539999999986</v>
      </c>
      <c r="AF18" s="115">
        <f t="shared" si="18"/>
        <v>694.18999999999983</v>
      </c>
      <c r="AG18" s="115">
        <f t="shared" si="19"/>
        <v>-32.596385640000037</v>
      </c>
      <c r="AH18" s="115">
        <f t="shared" si="20"/>
        <v>-353.54541348000038</v>
      </c>
      <c r="AI18" s="115">
        <f t="shared" si="1"/>
        <v>-354.45341400000007</v>
      </c>
      <c r="AK18" s="11">
        <f t="shared" si="24"/>
        <v>458.16539999999992</v>
      </c>
      <c r="AL18" s="11">
        <f t="shared" si="21"/>
        <v>229.08269999999996</v>
      </c>
      <c r="AM18" s="11">
        <f t="shared" si="2"/>
        <v>59.56150199999999</v>
      </c>
      <c r="AN18" s="11">
        <f t="shared" si="22"/>
        <v>25.992639472799997</v>
      </c>
      <c r="AO18" s="11">
        <f t="shared" si="23"/>
        <v>646.01321399999983</v>
      </c>
      <c r="AP18" s="11">
        <f t="shared" si="3"/>
        <v>229.08269999999996</v>
      </c>
    </row>
    <row r="19" spans="1:42" x14ac:dyDescent="0.3">
      <c r="A19" s="8" t="s">
        <v>7</v>
      </c>
      <c r="B19" s="11">
        <v>1.4</v>
      </c>
      <c r="C19" s="11">
        <f>SUM(B19*C3/100)</f>
        <v>694.19</v>
      </c>
      <c r="D19" s="11">
        <v>70</v>
      </c>
      <c r="E19" s="1">
        <f t="shared" si="4"/>
        <v>48593.3</v>
      </c>
      <c r="F19" s="55">
        <v>86</v>
      </c>
      <c r="G19" s="11">
        <f t="shared" si="5"/>
        <v>41790.238000000005</v>
      </c>
      <c r="H19" s="91">
        <v>1.72</v>
      </c>
      <c r="I19" s="39">
        <v>0.35</v>
      </c>
      <c r="J19" s="39">
        <v>0.42</v>
      </c>
      <c r="K19" s="39">
        <v>0.57999999999999996</v>
      </c>
      <c r="L19" s="90">
        <v>0.5</v>
      </c>
      <c r="M19" s="11">
        <v>0.5</v>
      </c>
      <c r="N19" s="22">
        <v>0.13</v>
      </c>
      <c r="O19" s="39">
        <v>1.66</v>
      </c>
      <c r="P19" s="90">
        <v>0.5</v>
      </c>
      <c r="Q19" s="11">
        <v>0.9</v>
      </c>
      <c r="R19" s="22">
        <f>SUM(100*Q19/1.9)</f>
        <v>47.368421052631582</v>
      </c>
      <c r="S19" s="1">
        <f t="shared" si="6"/>
        <v>23017.878947368423</v>
      </c>
      <c r="T19" s="111">
        <f t="shared" si="7"/>
        <v>37611.214200000002</v>
      </c>
      <c r="U19" s="1">
        <f t="shared" si="8"/>
        <v>39590.751789473688</v>
      </c>
      <c r="V19" s="11">
        <f t="shared" si="0"/>
        <v>8056.2576315789474</v>
      </c>
      <c r="W19" s="11">
        <f t="shared" si="9"/>
        <v>15796.709963999998</v>
      </c>
      <c r="X19" s="11">
        <f t="shared" si="10"/>
        <v>21814.504236000001</v>
      </c>
      <c r="Y19" s="11">
        <f t="shared" si="11"/>
        <v>18805.607100000001</v>
      </c>
      <c r="Z19" s="90">
        <f t="shared" si="12"/>
        <v>18805.607100000001</v>
      </c>
      <c r="AA19" s="95">
        <f t="shared" si="13"/>
        <v>52.631578947368418</v>
      </c>
      <c r="AB19" s="95">
        <f t="shared" si="14"/>
        <v>25575.421052631576</v>
      </c>
      <c r="AC19" s="115">
        <f t="shared" si="15"/>
        <v>4179.0238000000027</v>
      </c>
      <c r="AD19" s="115">
        <f t="shared" si="16"/>
        <v>-4260.8651473684185</v>
      </c>
      <c r="AE19" s="115">
        <f t="shared" si="17"/>
        <v>8439.8889473684212</v>
      </c>
      <c r="AF19" s="115">
        <f t="shared" si="18"/>
        <v>12787.710526315788</v>
      </c>
      <c r="AG19" s="115">
        <f t="shared" si="19"/>
        <v>543.27309400000036</v>
      </c>
      <c r="AH19" s="115">
        <f t="shared" si="20"/>
        <v>6937.1795080000038</v>
      </c>
      <c r="AI19" s="115">
        <f t="shared" si="1"/>
        <v>-2130.4325736842093</v>
      </c>
      <c r="AK19" s="11">
        <f t="shared" si="24"/>
        <v>8439.8889473684212</v>
      </c>
      <c r="AL19" s="11">
        <f t="shared" si="21"/>
        <v>4219.9444736842106</v>
      </c>
      <c r="AM19" s="11">
        <f t="shared" si="2"/>
        <v>1097.1855631578949</v>
      </c>
      <c r="AN19" s="11">
        <f t="shared" si="22"/>
        <v>478.81177976210535</v>
      </c>
      <c r="AO19" s="11">
        <f t="shared" si="23"/>
        <v>14010.215652631579</v>
      </c>
      <c r="AP19" s="11">
        <f t="shared" si="3"/>
        <v>4219.9444736842106</v>
      </c>
    </row>
    <row r="20" spans="1:42" x14ac:dyDescent="0.3">
      <c r="A20" s="9" t="s">
        <v>555</v>
      </c>
      <c r="B20" s="11">
        <v>4.0999999999999996</v>
      </c>
      <c r="C20" s="11">
        <f>SUM(B20*C3/100)</f>
        <v>2032.9849999999997</v>
      </c>
      <c r="D20" s="11">
        <v>73</v>
      </c>
      <c r="E20" s="1">
        <f t="shared" si="4"/>
        <v>148407.90499999997</v>
      </c>
      <c r="F20" s="55">
        <v>86</v>
      </c>
      <c r="G20" s="11">
        <f t="shared" si="5"/>
        <v>127630.79829999998</v>
      </c>
      <c r="H20" s="91">
        <v>1.45</v>
      </c>
      <c r="I20" s="39">
        <v>0.35</v>
      </c>
      <c r="J20" s="39">
        <v>0.33</v>
      </c>
      <c r="K20" s="39">
        <v>0.5</v>
      </c>
      <c r="L20" s="90">
        <v>0.5</v>
      </c>
      <c r="M20">
        <v>0.9</v>
      </c>
      <c r="N20" s="22">
        <v>0.09</v>
      </c>
      <c r="O20" s="22">
        <v>0.21</v>
      </c>
      <c r="P20" s="90">
        <v>0.5</v>
      </c>
      <c r="Q20" s="6">
        <v>1</v>
      </c>
      <c r="R20" s="22">
        <f>SUM(100*Q20/2)</f>
        <v>50</v>
      </c>
      <c r="S20" s="1">
        <f t="shared" si="6"/>
        <v>74203.952499999985</v>
      </c>
      <c r="T20" s="111">
        <v>127630.79829999998</v>
      </c>
      <c r="U20" s="1">
        <f>SUM(S20*H20)</f>
        <v>107595.73112499998</v>
      </c>
      <c r="V20" s="11">
        <f t="shared" si="0"/>
        <v>25971.383374999994</v>
      </c>
      <c r="W20" s="11">
        <f t="shared" si="9"/>
        <v>42118.163438999996</v>
      </c>
      <c r="X20" s="11">
        <f t="shared" si="10"/>
        <v>63815.399149999983</v>
      </c>
      <c r="Y20" s="11">
        <f t="shared" si="11"/>
        <v>52966.78129449999</v>
      </c>
      <c r="Z20" s="90">
        <f t="shared" si="12"/>
        <v>63815.39914999999</v>
      </c>
      <c r="AA20" s="95">
        <f t="shared" si="13"/>
        <v>50</v>
      </c>
      <c r="AB20" s="95">
        <f t="shared" si="14"/>
        <v>74203.952499999985</v>
      </c>
      <c r="AC20" s="112">
        <v>0</v>
      </c>
      <c r="AD20" s="115">
        <f t="shared" si="16"/>
        <v>0</v>
      </c>
      <c r="AE20" s="115">
        <f t="shared" si="17"/>
        <v>0</v>
      </c>
      <c r="AF20" s="115">
        <f t="shared" si="18"/>
        <v>66783.557249999983</v>
      </c>
      <c r="AG20" s="112" t="s">
        <v>26</v>
      </c>
      <c r="AH20" s="115">
        <f t="shared" si="20"/>
        <v>0</v>
      </c>
      <c r="AI20" s="115">
        <f t="shared" si="1"/>
        <v>0</v>
      </c>
      <c r="AK20" s="11">
        <v>0</v>
      </c>
      <c r="AL20" s="11">
        <f t="shared" si="21"/>
        <v>0</v>
      </c>
      <c r="AM20" s="11">
        <f t="shared" si="2"/>
        <v>0</v>
      </c>
      <c r="AN20" s="11">
        <f t="shared" si="22"/>
        <v>0</v>
      </c>
      <c r="AO20" s="11">
        <f t="shared" si="23"/>
        <v>0</v>
      </c>
      <c r="AP20" s="11">
        <f t="shared" si="3"/>
        <v>0</v>
      </c>
    </row>
    <row r="21" spans="1:42" ht="28.8" x14ac:dyDescent="0.3">
      <c r="A21" s="8" t="s">
        <v>24</v>
      </c>
      <c r="B21" s="11">
        <v>0.6</v>
      </c>
      <c r="C21" s="11">
        <f>SUM(B21*C3/100)</f>
        <v>297.51</v>
      </c>
      <c r="D21" s="11">
        <v>50.4</v>
      </c>
      <c r="E21" s="1">
        <f t="shared" si="4"/>
        <v>14994.503999999999</v>
      </c>
      <c r="F21" s="55">
        <v>86</v>
      </c>
      <c r="G21" s="11">
        <f t="shared" si="5"/>
        <v>12895.273439999997</v>
      </c>
      <c r="H21" s="91">
        <v>3.6</v>
      </c>
      <c r="I21" s="39">
        <v>0.48</v>
      </c>
      <c r="J21" s="39">
        <v>1</v>
      </c>
      <c r="K21" s="39">
        <v>1.33</v>
      </c>
      <c r="L21" s="90">
        <v>0.5</v>
      </c>
      <c r="M21" s="22">
        <v>1.5</v>
      </c>
      <c r="N21" s="22">
        <v>0.13</v>
      </c>
      <c r="O21" s="22">
        <v>2.16</v>
      </c>
      <c r="P21" s="90">
        <v>0.5</v>
      </c>
      <c r="Q21" s="6">
        <v>1</v>
      </c>
      <c r="R21" s="22">
        <f>SUM(100*Q21/2)</f>
        <v>50</v>
      </c>
      <c r="S21" s="1">
        <f t="shared" si="6"/>
        <v>7497.2519999999995</v>
      </c>
      <c r="T21" s="111">
        <v>12895.273439999997</v>
      </c>
      <c r="U21" s="1">
        <f t="shared" si="8"/>
        <v>26990.107199999999</v>
      </c>
      <c r="V21" s="11">
        <f t="shared" si="0"/>
        <v>3598.6809599999997</v>
      </c>
      <c r="W21" s="11">
        <f t="shared" si="9"/>
        <v>12895.273439999997</v>
      </c>
      <c r="X21" s="11">
        <f t="shared" si="10"/>
        <v>17150.713675199997</v>
      </c>
      <c r="Y21" s="11">
        <f t="shared" si="11"/>
        <v>15022.993557599997</v>
      </c>
      <c r="Z21" s="90">
        <f t="shared" si="12"/>
        <v>6447.6367199999986</v>
      </c>
      <c r="AA21" s="95">
        <f t="shared" si="13"/>
        <v>50</v>
      </c>
      <c r="AB21" s="95">
        <f t="shared" si="14"/>
        <v>7497.2519999999995</v>
      </c>
      <c r="AC21" s="112">
        <v>0</v>
      </c>
      <c r="AD21" s="115">
        <f t="shared" si="16"/>
        <v>0</v>
      </c>
      <c r="AE21" s="115">
        <f t="shared" si="17"/>
        <v>0</v>
      </c>
      <c r="AF21" s="115">
        <f t="shared" si="18"/>
        <v>11245.877999999999</v>
      </c>
      <c r="AG21" s="112" t="s">
        <v>26</v>
      </c>
      <c r="AH21" s="115">
        <f t="shared" si="20"/>
        <v>0</v>
      </c>
      <c r="AI21" s="115">
        <f t="shared" si="1"/>
        <v>0</v>
      </c>
      <c r="AK21" s="11">
        <v>0</v>
      </c>
      <c r="AL21" s="11">
        <f t="shared" si="21"/>
        <v>0</v>
      </c>
      <c r="AM21" s="11">
        <f t="shared" si="2"/>
        <v>0</v>
      </c>
      <c r="AN21" s="11">
        <f t="shared" si="22"/>
        <v>0</v>
      </c>
      <c r="AO21" s="11">
        <f t="shared" si="23"/>
        <v>0</v>
      </c>
      <c r="AP21" s="11">
        <f t="shared" si="3"/>
        <v>0</v>
      </c>
    </row>
    <row r="22" spans="1:42" ht="28.8" x14ac:dyDescent="0.3">
      <c r="A22" s="9" t="s">
        <v>23</v>
      </c>
      <c r="B22" s="11">
        <v>1.5</v>
      </c>
      <c r="C22" s="11">
        <f>SUM(B22*C3/100)</f>
        <v>743.77499999999998</v>
      </c>
      <c r="D22" s="11">
        <v>42</v>
      </c>
      <c r="E22" s="1">
        <f t="shared" si="4"/>
        <v>31238.55</v>
      </c>
      <c r="F22" s="55">
        <v>86</v>
      </c>
      <c r="G22" s="11">
        <f t="shared" si="5"/>
        <v>26865.152999999998</v>
      </c>
      <c r="H22" s="91">
        <v>4.0999999999999996</v>
      </c>
      <c r="I22" s="39">
        <v>0.52</v>
      </c>
      <c r="J22" s="39">
        <v>1</v>
      </c>
      <c r="K22" s="39">
        <v>1.33</v>
      </c>
      <c r="L22" s="90">
        <v>0.5</v>
      </c>
      <c r="M22" s="6">
        <v>1.5</v>
      </c>
      <c r="N22" s="22">
        <v>0.13</v>
      </c>
      <c r="O22" s="22">
        <v>2.16</v>
      </c>
      <c r="P22" s="90">
        <v>0.5</v>
      </c>
      <c r="Q22" s="6">
        <v>1</v>
      </c>
      <c r="R22" s="22">
        <f>SUM(100*Q22/2)</f>
        <v>50</v>
      </c>
      <c r="S22" s="1">
        <f t="shared" si="6"/>
        <v>15619.275</v>
      </c>
      <c r="T22" s="111">
        <v>26865.152999999998</v>
      </c>
      <c r="U22" s="1">
        <f t="shared" si="8"/>
        <v>64039.027499999997</v>
      </c>
      <c r="V22" s="11">
        <f t="shared" si="0"/>
        <v>8122.0230000000001</v>
      </c>
      <c r="W22" s="11">
        <f t="shared" si="9"/>
        <v>26865.152999999998</v>
      </c>
      <c r="X22" s="11">
        <f t="shared" si="10"/>
        <v>35730.653489999997</v>
      </c>
      <c r="Y22" s="11">
        <f t="shared" si="11"/>
        <v>31297.903244999998</v>
      </c>
      <c r="Z22" s="90">
        <f t="shared" si="12"/>
        <v>13432.576499999999</v>
      </c>
      <c r="AA22" s="95">
        <f t="shared" si="13"/>
        <v>50</v>
      </c>
      <c r="AB22" s="95">
        <f t="shared" si="14"/>
        <v>15619.275</v>
      </c>
      <c r="AC22" s="112">
        <v>0</v>
      </c>
      <c r="AD22" s="115">
        <f t="shared" si="16"/>
        <v>0</v>
      </c>
      <c r="AE22" s="115">
        <f t="shared" si="17"/>
        <v>0</v>
      </c>
      <c r="AF22" s="115">
        <f t="shared" si="18"/>
        <v>23428.912499999999</v>
      </c>
      <c r="AG22" s="112" t="s">
        <v>26</v>
      </c>
      <c r="AH22" s="115">
        <f t="shared" si="20"/>
        <v>0</v>
      </c>
      <c r="AI22" s="115">
        <f t="shared" si="1"/>
        <v>0</v>
      </c>
      <c r="AK22" s="11">
        <v>0</v>
      </c>
      <c r="AL22" s="11">
        <f t="shared" si="21"/>
        <v>0</v>
      </c>
      <c r="AM22" s="11">
        <f>SUM(AK22*N22)</f>
        <v>0</v>
      </c>
      <c r="AN22" s="11">
        <f t="shared" si="22"/>
        <v>0</v>
      </c>
      <c r="AO22" s="11">
        <f t="shared" si="23"/>
        <v>0</v>
      </c>
      <c r="AP22" s="11">
        <f t="shared" si="3"/>
        <v>0</v>
      </c>
    </row>
    <row r="23" spans="1:42" ht="28.8" x14ac:dyDescent="0.3">
      <c r="A23" s="9" t="s">
        <v>25</v>
      </c>
      <c r="B23" s="11">
        <v>2.2000000000000002</v>
      </c>
      <c r="C23" s="11">
        <f>SUM(B23*C3/100)</f>
        <v>1090.8700000000001</v>
      </c>
      <c r="D23" s="11">
        <v>39.799999999999997</v>
      </c>
      <c r="E23" s="1">
        <f t="shared" si="4"/>
        <v>43416.626000000004</v>
      </c>
      <c r="F23" s="55">
        <v>91</v>
      </c>
      <c r="G23" s="11">
        <f t="shared" si="5"/>
        <v>39509.129660000006</v>
      </c>
      <c r="H23" s="91">
        <v>3.35</v>
      </c>
      <c r="I23" s="39">
        <v>0.78</v>
      </c>
      <c r="J23" s="39">
        <v>0.75</v>
      </c>
      <c r="K23" s="39">
        <v>0.91</v>
      </c>
      <c r="L23" s="90">
        <v>0.5</v>
      </c>
      <c r="M23" s="6">
        <v>0.7</v>
      </c>
      <c r="N23" s="6">
        <v>0.17</v>
      </c>
      <c r="O23" s="22">
        <v>2.08</v>
      </c>
      <c r="P23" s="90">
        <v>0.5</v>
      </c>
      <c r="Q23" s="6">
        <v>1.7</v>
      </c>
      <c r="R23" s="22">
        <f>SUM(100*Q23/2.7)</f>
        <v>62.962962962962962</v>
      </c>
      <c r="S23" s="1">
        <f t="shared" si="6"/>
        <v>27336.394148148149</v>
      </c>
      <c r="T23" s="111">
        <v>39509.129660000006</v>
      </c>
      <c r="U23" s="1">
        <f t="shared" si="8"/>
        <v>91576.920396296307</v>
      </c>
      <c r="V23" s="11">
        <f t="shared" si="0"/>
        <v>21322.387435555556</v>
      </c>
      <c r="W23" s="11">
        <f t="shared" si="9"/>
        <v>29631.847245000004</v>
      </c>
      <c r="X23" s="11">
        <f t="shared" si="10"/>
        <v>35953.307990600006</v>
      </c>
      <c r="Y23" s="11">
        <f t="shared" si="11"/>
        <v>32792.577617800009</v>
      </c>
      <c r="Z23" s="90">
        <f t="shared" si="12"/>
        <v>19754.564830000003</v>
      </c>
      <c r="AA23" s="95">
        <f t="shared" si="13"/>
        <v>37.037037037037038</v>
      </c>
      <c r="AB23" s="95">
        <f t="shared" si="14"/>
        <v>16080.231851851853</v>
      </c>
      <c r="AC23" s="112">
        <v>0</v>
      </c>
      <c r="AD23" s="115">
        <f t="shared" si="16"/>
        <v>0</v>
      </c>
      <c r="AE23" s="115">
        <f t="shared" si="17"/>
        <v>0</v>
      </c>
      <c r="AF23" s="115">
        <f t="shared" si="18"/>
        <v>11256.162296296297</v>
      </c>
      <c r="AG23" s="112" t="s">
        <v>26</v>
      </c>
      <c r="AH23" s="115">
        <f t="shared" si="20"/>
        <v>0</v>
      </c>
      <c r="AI23" s="115">
        <f t="shared" si="1"/>
        <v>0</v>
      </c>
      <c r="AK23" s="11">
        <v>0</v>
      </c>
      <c r="AL23" s="11">
        <f t="shared" si="21"/>
        <v>0</v>
      </c>
      <c r="AM23" s="11">
        <f>SUM(AK23*N23)</f>
        <v>0</v>
      </c>
      <c r="AN23" s="11">
        <f t="shared" si="22"/>
        <v>0</v>
      </c>
      <c r="AO23" s="11">
        <f t="shared" si="23"/>
        <v>0</v>
      </c>
      <c r="AP23" s="11">
        <f t="shared" si="3"/>
        <v>0</v>
      </c>
    </row>
    <row r="24" spans="1:42" x14ac:dyDescent="0.3">
      <c r="A24" s="9" t="s">
        <v>556</v>
      </c>
      <c r="B24" s="11">
        <v>11.9</v>
      </c>
      <c r="C24" s="11">
        <f>SUM(B24*C3/100)</f>
        <v>5900.6149999999998</v>
      </c>
      <c r="D24" s="11">
        <v>605</v>
      </c>
      <c r="E24" s="1">
        <f t="shared" si="4"/>
        <v>3569872.0749999997</v>
      </c>
      <c r="F24" s="55">
        <v>22</v>
      </c>
      <c r="G24" s="11">
        <f t="shared" si="5"/>
        <v>785371.85649999988</v>
      </c>
      <c r="H24" s="91">
        <v>0.35</v>
      </c>
      <c r="I24" s="39">
        <v>6.5000000000000002E-2</v>
      </c>
      <c r="J24" s="39">
        <v>0.46</v>
      </c>
      <c r="K24" s="39">
        <v>0.54</v>
      </c>
      <c r="L24" s="90">
        <v>0.5</v>
      </c>
      <c r="M24" s="6">
        <v>0.2</v>
      </c>
      <c r="N24" s="6">
        <v>0.02</v>
      </c>
      <c r="O24" s="22">
        <v>0.3</v>
      </c>
      <c r="P24" s="90">
        <v>0.5</v>
      </c>
      <c r="Q24" s="6">
        <v>0.2</v>
      </c>
      <c r="R24" s="22">
        <f>SUM(100*Q24/1.2)</f>
        <v>16.666666666666668</v>
      </c>
      <c r="S24" s="1">
        <f t="shared" si="6"/>
        <v>594978.6791666667</v>
      </c>
      <c r="T24" s="111">
        <v>785371.85649999988</v>
      </c>
      <c r="U24" s="1">
        <f t="shared" si="8"/>
        <v>208242.53770833334</v>
      </c>
      <c r="V24" s="11">
        <f t="shared" si="0"/>
        <v>38673.614145833337</v>
      </c>
      <c r="W24" s="11">
        <f t="shared" si="9"/>
        <v>361271.05398999999</v>
      </c>
      <c r="X24" s="11">
        <f t="shared" si="10"/>
        <v>424100.80251000001</v>
      </c>
      <c r="Y24" s="11">
        <f t="shared" si="11"/>
        <v>392685.92825</v>
      </c>
      <c r="Z24" s="90">
        <f t="shared" si="12"/>
        <v>392685.92824999994</v>
      </c>
      <c r="AA24" s="95">
        <f t="shared" si="13"/>
        <v>83.333333333333329</v>
      </c>
      <c r="AB24" s="95">
        <f t="shared" si="14"/>
        <v>2974893.395833333</v>
      </c>
      <c r="AC24" s="112">
        <v>0</v>
      </c>
      <c r="AD24" s="115">
        <f t="shared" si="16"/>
        <v>0</v>
      </c>
      <c r="AE24" s="115">
        <f t="shared" si="17"/>
        <v>0</v>
      </c>
      <c r="AF24" s="115">
        <f t="shared" si="18"/>
        <v>594978.67916666658</v>
      </c>
      <c r="AG24" s="112" t="s">
        <v>26</v>
      </c>
      <c r="AH24" s="115">
        <f t="shared" si="20"/>
        <v>0</v>
      </c>
      <c r="AI24" s="115">
        <f t="shared" si="1"/>
        <v>0</v>
      </c>
      <c r="AK24" s="11">
        <v>0</v>
      </c>
      <c r="AL24" s="11">
        <f t="shared" si="21"/>
        <v>0</v>
      </c>
      <c r="AM24" s="11">
        <f>SUM(AK24*N24)</f>
        <v>0</v>
      </c>
      <c r="AN24" s="11">
        <f t="shared" si="22"/>
        <v>0</v>
      </c>
      <c r="AO24" s="11">
        <f t="shared" si="23"/>
        <v>0</v>
      </c>
      <c r="AP24" s="11">
        <f t="shared" si="3"/>
        <v>0</v>
      </c>
    </row>
    <row r="25" spans="1:42" x14ac:dyDescent="0.3">
      <c r="A25" s="9" t="s">
        <v>557</v>
      </c>
      <c r="B25" s="11">
        <v>7.1</v>
      </c>
      <c r="C25" s="11">
        <f>SUM(B25*C3/100)</f>
        <v>3520.5349999999999</v>
      </c>
      <c r="D25" s="11">
        <v>678</v>
      </c>
      <c r="E25" s="1">
        <f t="shared" si="4"/>
        <v>2386922.73</v>
      </c>
      <c r="F25" s="55">
        <v>23</v>
      </c>
      <c r="G25" s="11">
        <f t="shared" si="5"/>
        <v>548992.22789999994</v>
      </c>
      <c r="H25" s="91">
        <v>0.18</v>
      </c>
      <c r="I25" s="39">
        <v>0.04</v>
      </c>
      <c r="J25" s="39">
        <v>0.17</v>
      </c>
      <c r="K25" s="39">
        <v>0.25</v>
      </c>
      <c r="L25" s="90">
        <v>0.5</v>
      </c>
      <c r="M25" s="6">
        <v>0.4</v>
      </c>
      <c r="N25" s="6">
        <v>0.05</v>
      </c>
      <c r="O25" s="22">
        <v>0.5</v>
      </c>
      <c r="P25" s="90">
        <v>0.5</v>
      </c>
      <c r="Q25" s="6">
        <v>0.7</v>
      </c>
      <c r="R25" s="22">
        <f>SUM(100*Q25/1.7)</f>
        <v>41.176470588235297</v>
      </c>
      <c r="S25" s="1">
        <f t="shared" si="6"/>
        <v>982850.53588235308</v>
      </c>
      <c r="T25" s="111">
        <v>548992.22789999994</v>
      </c>
      <c r="U25" s="1">
        <f t="shared" si="8"/>
        <v>176913.09645882354</v>
      </c>
      <c r="V25" s="11">
        <f t="shared" si="0"/>
        <v>39314.021435294126</v>
      </c>
      <c r="W25" s="11">
        <f t="shared" si="9"/>
        <v>93328.678742999997</v>
      </c>
      <c r="X25" s="11">
        <f t="shared" si="10"/>
        <v>137248.05697499998</v>
      </c>
      <c r="Y25" s="11">
        <f t="shared" si="11"/>
        <v>115288.36785899999</v>
      </c>
      <c r="Z25" s="90">
        <f t="shared" si="12"/>
        <v>274496.11394999997</v>
      </c>
      <c r="AA25" s="95">
        <f t="shared" si="13"/>
        <v>58.823529411764703</v>
      </c>
      <c r="AB25" s="95">
        <f t="shared" si="14"/>
        <v>1404072.1941176471</v>
      </c>
      <c r="AC25" s="112">
        <v>0</v>
      </c>
      <c r="AD25" s="115">
        <f t="shared" si="16"/>
        <v>0</v>
      </c>
      <c r="AE25" s="115">
        <f t="shared" si="17"/>
        <v>0</v>
      </c>
      <c r="AF25" s="115">
        <f t="shared" si="18"/>
        <v>561628.87764705892</v>
      </c>
      <c r="AG25" s="112" t="s">
        <v>26</v>
      </c>
      <c r="AH25" s="115">
        <f t="shared" si="20"/>
        <v>0</v>
      </c>
      <c r="AI25" s="115">
        <f t="shared" si="1"/>
        <v>0</v>
      </c>
      <c r="AK25" s="11">
        <v>0</v>
      </c>
      <c r="AL25" s="11">
        <f t="shared" si="21"/>
        <v>0</v>
      </c>
      <c r="AM25" s="11">
        <f>SUM(AK25*N25)</f>
        <v>0</v>
      </c>
      <c r="AN25" s="11">
        <f t="shared" si="22"/>
        <v>0</v>
      </c>
      <c r="AO25" s="11">
        <f t="shared" si="23"/>
        <v>0</v>
      </c>
      <c r="AP25" s="11">
        <f t="shared" si="3"/>
        <v>0</v>
      </c>
    </row>
    <row r="26" spans="1:42" x14ac:dyDescent="0.3">
      <c r="A26" s="9" t="s">
        <v>580</v>
      </c>
      <c r="B26" s="11">
        <v>33</v>
      </c>
      <c r="C26" s="11">
        <f>SUM(B26*C3/100)</f>
        <v>16363.05</v>
      </c>
      <c r="D26" s="11">
        <v>413</v>
      </c>
      <c r="E26" s="1">
        <f>SUM(C26*D26)</f>
        <v>6757939.6499999994</v>
      </c>
      <c r="F26" s="55">
        <v>33</v>
      </c>
      <c r="G26" s="11">
        <f t="shared" si="5"/>
        <v>2230120.0844999999</v>
      </c>
      <c r="H26" s="91">
        <v>0.8</v>
      </c>
      <c r="I26" s="39">
        <v>7.0000000000000007E-2</v>
      </c>
      <c r="J26" s="39">
        <v>0.28999999999999998</v>
      </c>
      <c r="K26" s="39">
        <v>0.42</v>
      </c>
      <c r="L26" s="90">
        <v>0.5</v>
      </c>
      <c r="M26" s="6"/>
      <c r="N26" s="6"/>
      <c r="P26" s="90"/>
      <c r="Q26" s="6"/>
      <c r="R26" s="22">
        <v>100</v>
      </c>
      <c r="S26" s="1">
        <f t="shared" si="6"/>
        <v>6757939.6500000004</v>
      </c>
      <c r="T26" s="111">
        <v>2230120.0844999999</v>
      </c>
      <c r="U26" s="1">
        <f t="shared" si="8"/>
        <v>5406351.7200000007</v>
      </c>
      <c r="V26" s="11">
        <f t="shared" si="0"/>
        <v>473055.77550000005</v>
      </c>
      <c r="W26" s="11">
        <f t="shared" si="9"/>
        <v>646734.82450499991</v>
      </c>
      <c r="X26" s="11">
        <f t="shared" si="10"/>
        <v>936650.43549000006</v>
      </c>
      <c r="Y26" s="11">
        <f t="shared" si="11"/>
        <v>791692.62999749999</v>
      </c>
      <c r="Z26" s="90">
        <f t="shared" si="12"/>
        <v>1115060.0422499999</v>
      </c>
      <c r="AA26" s="95">
        <f t="shared" si="13"/>
        <v>0</v>
      </c>
      <c r="AB26" s="95">
        <f t="shared" si="14"/>
        <v>0</v>
      </c>
      <c r="AC26" s="112">
        <v>0</v>
      </c>
      <c r="AD26" s="115">
        <f t="shared" si="16"/>
        <v>0</v>
      </c>
      <c r="AE26" s="115">
        <f t="shared" si="17"/>
        <v>0</v>
      </c>
      <c r="AF26" s="115">
        <f t="shared" si="18"/>
        <v>0</v>
      </c>
      <c r="AG26" s="112" t="s">
        <v>26</v>
      </c>
      <c r="AH26" s="115">
        <f t="shared" si="20"/>
        <v>0</v>
      </c>
      <c r="AI26" s="115">
        <f t="shared" si="1"/>
        <v>0</v>
      </c>
      <c r="AK26" s="11">
        <f t="shared" si="24"/>
        <v>0</v>
      </c>
      <c r="AL26" s="11">
        <f t="shared" si="21"/>
        <v>0</v>
      </c>
      <c r="AM26" s="11">
        <f>SUM(AK26*N26)</f>
        <v>0</v>
      </c>
      <c r="AN26" s="11">
        <f t="shared" si="22"/>
        <v>0</v>
      </c>
      <c r="AO26" s="11">
        <f t="shared" si="23"/>
        <v>0</v>
      </c>
      <c r="AP26" s="11">
        <f t="shared" si="3"/>
        <v>0</v>
      </c>
    </row>
    <row r="27" spans="1:42" x14ac:dyDescent="0.3">
      <c r="B27" s="11">
        <f>SUM(B13:B26)</f>
        <v>90.600000000000009</v>
      </c>
      <c r="W27" s="11"/>
      <c r="Y27" s="11"/>
      <c r="AD27" s="112"/>
      <c r="AE27" s="112"/>
      <c r="AF27" s="112"/>
      <c r="AG27" s="112"/>
      <c r="AH27" s="112"/>
      <c r="AI27" s="112"/>
    </row>
    <row r="28" spans="1:42" x14ac:dyDescent="0.3">
      <c r="A28" s="9" t="s">
        <v>29</v>
      </c>
      <c r="C28" s="11"/>
      <c r="E28" s="11">
        <f>SUM(E13:E26)</f>
        <v>14125789.675499998</v>
      </c>
      <c r="U28" s="11">
        <f t="shared" ref="U28:Z28" si="25">SUM(U13:U26)</f>
        <v>6978867.9451350924</v>
      </c>
      <c r="V28" s="11">
        <f t="shared" si="25"/>
        <v>790345.45912386221</v>
      </c>
      <c r="W28" s="11">
        <f t="shared" si="25"/>
        <v>1545168.5488811797</v>
      </c>
      <c r="X28" s="11">
        <f t="shared" si="25"/>
        <v>2109572.3731406201</v>
      </c>
      <c r="Y28" s="11">
        <f t="shared" si="25"/>
        <v>1827370.4610108999</v>
      </c>
      <c r="Z28" s="90">
        <f t="shared" si="25"/>
        <v>2281315.5408394998</v>
      </c>
      <c r="AA28" s="95"/>
      <c r="AB28" s="95"/>
      <c r="AD28" s="112"/>
      <c r="AE28" s="115">
        <f>SUM(AD13:AD26)</f>
        <v>210652.80859738804</v>
      </c>
      <c r="AF28" s="115">
        <f>SUM(AF13:AF19)</f>
        <v>328945.14164688683</v>
      </c>
      <c r="AG28" s="115">
        <f>SUM(AG13:AG19)</f>
        <v>55608.358270963341</v>
      </c>
      <c r="AH28" s="115">
        <f t="shared" ref="AH28:AP28" si="26">SUM(AH13:AH19)</f>
        <v>514420.22773307678</v>
      </c>
      <c r="AI28" s="115">
        <f t="shared" si="26"/>
        <v>105326.40429869402</v>
      </c>
      <c r="AJ28" s="115"/>
      <c r="AK28" s="116">
        <f t="shared" si="26"/>
        <v>217103.79348694536</v>
      </c>
      <c r="AL28" s="117">
        <f t="shared" si="26"/>
        <v>108551.89674347268</v>
      </c>
      <c r="AM28" s="116">
        <f t="shared" si="26"/>
        <v>28223.49315330289</v>
      </c>
      <c r="AN28" s="117">
        <f t="shared" si="26"/>
        <v>12316.732412101384</v>
      </c>
      <c r="AO28" s="117">
        <f t="shared" si="26"/>
        <v>268620.82642558415</v>
      </c>
      <c r="AP28" s="116">
        <f t="shared" si="26"/>
        <v>108551.89674347268</v>
      </c>
    </row>
    <row r="29" spans="1:42" ht="28.8" x14ac:dyDescent="0.3">
      <c r="A29" s="9" t="s">
        <v>588</v>
      </c>
    </row>
    <row r="30" spans="1:42" ht="15" thickBot="1" x14ac:dyDescent="0.35">
      <c r="A30" s="9" t="s">
        <v>589</v>
      </c>
      <c r="T30" s="173" t="s">
        <v>1273</v>
      </c>
      <c r="U30" s="174" t="s">
        <v>1272</v>
      </c>
    </row>
    <row r="31" spans="1:42" ht="28.8" x14ac:dyDescent="0.3">
      <c r="A31" s="9" t="s">
        <v>590</v>
      </c>
      <c r="T31" s="8" t="s">
        <v>5</v>
      </c>
      <c r="U31" s="143">
        <f>U13/C13</f>
        <v>64.166666666666657</v>
      </c>
    </row>
    <row r="32" spans="1:42" ht="43.2" x14ac:dyDescent="0.3">
      <c r="B32" t="s">
        <v>35</v>
      </c>
      <c r="T32" s="8" t="s">
        <v>20</v>
      </c>
      <c r="U32" s="143">
        <f t="shared" ref="U32:U44" si="27">U14/C14</f>
        <v>52.18888888888889</v>
      </c>
    </row>
    <row r="33" spans="1:21" x14ac:dyDescent="0.3">
      <c r="B33" t="s">
        <v>36</v>
      </c>
      <c r="C33" t="s">
        <v>37</v>
      </c>
      <c r="T33" s="8" t="s">
        <v>19</v>
      </c>
      <c r="U33" s="143">
        <f t="shared" si="27"/>
        <v>37.570736842105276</v>
      </c>
    </row>
    <row r="34" spans="1:21" ht="43.2" x14ac:dyDescent="0.3">
      <c r="A34" s="8" t="s">
        <v>5</v>
      </c>
      <c r="B34">
        <v>210</v>
      </c>
      <c r="C34" s="11">
        <f>SUM(C13*B34)</f>
        <v>2197111.35</v>
      </c>
      <c r="T34" s="8" t="s">
        <v>18</v>
      </c>
      <c r="U34" s="143">
        <f t="shared" si="27"/>
        <v>48.939058823529408</v>
      </c>
    </row>
    <row r="35" spans="1:21" ht="28.8" x14ac:dyDescent="0.3">
      <c r="A35" s="8" t="s">
        <v>20</v>
      </c>
      <c r="B35" t="s">
        <v>42</v>
      </c>
      <c r="C35" s="11" t="s">
        <v>42</v>
      </c>
      <c r="T35" s="8" t="s">
        <v>6</v>
      </c>
      <c r="U35" s="143">
        <f t="shared" si="27"/>
        <v>47.548444444444442</v>
      </c>
    </row>
    <row r="36" spans="1:21" ht="28.8" x14ac:dyDescent="0.3">
      <c r="A36" s="8" t="s">
        <v>19</v>
      </c>
      <c r="B36">
        <v>170</v>
      </c>
      <c r="C36" s="11">
        <f t="shared" ref="C36:C46" si="28">SUM(C15*B36)</f>
        <v>8429.4500000000007</v>
      </c>
      <c r="T36" s="8" t="s">
        <v>21</v>
      </c>
      <c r="U36" s="143">
        <f t="shared" si="27"/>
        <v>48.664000000000001</v>
      </c>
    </row>
    <row r="37" spans="1:21" ht="28.8" x14ac:dyDescent="0.3">
      <c r="A37" s="8" t="s">
        <v>18</v>
      </c>
      <c r="B37">
        <v>180</v>
      </c>
      <c r="C37" s="11">
        <f t="shared" si="28"/>
        <v>633696.29999999993</v>
      </c>
      <c r="T37" s="8" t="s">
        <v>7</v>
      </c>
      <c r="U37" s="143">
        <f t="shared" si="27"/>
        <v>57.031578947368423</v>
      </c>
    </row>
    <row r="38" spans="1:21" x14ac:dyDescent="0.3">
      <c r="A38" s="8" t="s">
        <v>6</v>
      </c>
      <c r="B38">
        <v>140</v>
      </c>
      <c r="C38" s="11">
        <f t="shared" si="28"/>
        <v>20825.7</v>
      </c>
      <c r="T38" s="9" t="s">
        <v>555</v>
      </c>
      <c r="U38" s="143">
        <f t="shared" si="27"/>
        <v>52.924999999999997</v>
      </c>
    </row>
    <row r="39" spans="1:21" ht="28.8" x14ac:dyDescent="0.3">
      <c r="A39" s="8" t="s">
        <v>21</v>
      </c>
      <c r="B39">
        <v>130</v>
      </c>
      <c r="C39" s="11">
        <f t="shared" si="28"/>
        <v>6446.05</v>
      </c>
      <c r="T39" s="8" t="s">
        <v>24</v>
      </c>
      <c r="U39" s="143">
        <f t="shared" si="27"/>
        <v>90.72</v>
      </c>
    </row>
    <row r="40" spans="1:21" ht="43.2" x14ac:dyDescent="0.3">
      <c r="A40" s="8" t="s">
        <v>7</v>
      </c>
      <c r="B40">
        <v>190</v>
      </c>
      <c r="C40" s="11">
        <f t="shared" si="28"/>
        <v>131896.1</v>
      </c>
      <c r="T40" s="9" t="s">
        <v>23</v>
      </c>
      <c r="U40" s="143">
        <f t="shared" si="27"/>
        <v>86.1</v>
      </c>
    </row>
    <row r="41" spans="1:21" ht="43.2" x14ac:dyDescent="0.3">
      <c r="A41" s="9" t="s">
        <v>12</v>
      </c>
      <c r="B41">
        <v>200</v>
      </c>
      <c r="C41" s="11">
        <f t="shared" si="28"/>
        <v>406596.99999999994</v>
      </c>
      <c r="T41" s="9" t="s">
        <v>25</v>
      </c>
      <c r="U41" s="143">
        <f t="shared" si="27"/>
        <v>83.948518518518526</v>
      </c>
    </row>
    <row r="42" spans="1:21" ht="28.8" x14ac:dyDescent="0.3">
      <c r="A42" s="8" t="s">
        <v>24</v>
      </c>
      <c r="B42">
        <v>0</v>
      </c>
      <c r="C42" s="11">
        <f t="shared" si="28"/>
        <v>0</v>
      </c>
      <c r="T42" s="9" t="s">
        <v>556</v>
      </c>
      <c r="U42" s="143">
        <f t="shared" si="27"/>
        <v>35.291666666666671</v>
      </c>
    </row>
    <row r="43" spans="1:21" ht="28.8" x14ac:dyDescent="0.3">
      <c r="A43" s="9" t="s">
        <v>23</v>
      </c>
      <c r="B43">
        <v>0</v>
      </c>
      <c r="C43" s="11">
        <f t="shared" si="28"/>
        <v>0</v>
      </c>
      <c r="T43" s="9" t="s">
        <v>557</v>
      </c>
      <c r="U43" s="143">
        <f t="shared" si="27"/>
        <v>50.251764705882358</v>
      </c>
    </row>
    <row r="44" spans="1:21" ht="28.8" x14ac:dyDescent="0.3">
      <c r="A44" s="9" t="s">
        <v>25</v>
      </c>
      <c r="B44">
        <v>200</v>
      </c>
      <c r="C44" s="11">
        <f t="shared" si="28"/>
        <v>218174.00000000003</v>
      </c>
      <c r="T44" s="9" t="s">
        <v>580</v>
      </c>
      <c r="U44" s="143">
        <f t="shared" si="27"/>
        <v>330.40000000000003</v>
      </c>
    </row>
    <row r="45" spans="1:21" x14ac:dyDescent="0.3">
      <c r="A45" s="9" t="s">
        <v>13</v>
      </c>
      <c r="B45">
        <v>180</v>
      </c>
      <c r="C45" s="11">
        <f t="shared" si="28"/>
        <v>1062110.7</v>
      </c>
    </row>
    <row r="46" spans="1:21" x14ac:dyDescent="0.3">
      <c r="A46" s="9" t="s">
        <v>14</v>
      </c>
      <c r="B46">
        <v>170</v>
      </c>
      <c r="C46" s="11">
        <f t="shared" si="28"/>
        <v>598490.94999999995</v>
      </c>
    </row>
    <row r="47" spans="1:21" x14ac:dyDescent="0.3">
      <c r="A47" s="9" t="s">
        <v>579</v>
      </c>
      <c r="B47">
        <v>200</v>
      </c>
      <c r="C47" s="11">
        <f>SUM(C26*B47)</f>
        <v>3272610</v>
      </c>
    </row>
    <row r="50" spans="1:2" x14ac:dyDescent="0.3">
      <c r="A50" t="s">
        <v>38</v>
      </c>
      <c r="B50" t="s">
        <v>39</v>
      </c>
    </row>
    <row r="51" spans="1:2" x14ac:dyDescent="0.3">
      <c r="A51" t="s">
        <v>41</v>
      </c>
      <c r="B51" t="s">
        <v>40</v>
      </c>
    </row>
    <row r="52" spans="1:2" x14ac:dyDescent="0.3">
      <c r="A52">
        <v>1</v>
      </c>
      <c r="B52">
        <v>2016</v>
      </c>
    </row>
    <row r="53" spans="1:2" x14ac:dyDescent="0.3">
      <c r="A53">
        <v>2</v>
      </c>
      <c r="B53" t="s">
        <v>558</v>
      </c>
    </row>
    <row r="54" spans="1:2" x14ac:dyDescent="0.3">
      <c r="A54">
        <v>3</v>
      </c>
      <c r="B54" s="22" t="s">
        <v>559</v>
      </c>
    </row>
    <row r="55" spans="1:2" x14ac:dyDescent="0.3">
      <c r="A55">
        <v>4</v>
      </c>
      <c r="B55" s="22" t="s">
        <v>560</v>
      </c>
    </row>
    <row r="56" spans="1:2" x14ac:dyDescent="0.3">
      <c r="A56">
        <v>5</v>
      </c>
      <c r="B56" t="s">
        <v>578</v>
      </c>
    </row>
    <row r="57" spans="1:2" x14ac:dyDescent="0.3">
      <c r="A57">
        <v>6</v>
      </c>
      <c r="B57" t="s">
        <v>587</v>
      </c>
    </row>
    <row r="58" spans="1:2" x14ac:dyDescent="0.3">
      <c r="A58" s="2">
        <v>7</v>
      </c>
      <c r="B58" s="22" t="s">
        <v>873</v>
      </c>
    </row>
    <row r="59" spans="1:2" x14ac:dyDescent="0.3">
      <c r="A59">
        <v>8</v>
      </c>
      <c r="B59" s="22" t="s">
        <v>875</v>
      </c>
    </row>
    <row r="60" spans="1:2" x14ac:dyDescent="0.3">
      <c r="A60">
        <v>9</v>
      </c>
      <c r="B60" s="22" t="s">
        <v>876</v>
      </c>
    </row>
    <row r="61" spans="1:2" x14ac:dyDescent="0.3">
      <c r="A61">
        <v>10</v>
      </c>
      <c r="B61" s="22" t="s">
        <v>1173</v>
      </c>
    </row>
    <row r="62" spans="1:2" x14ac:dyDescent="0.3">
      <c r="A62">
        <v>11</v>
      </c>
      <c r="B62" s="22" t="s">
        <v>968</v>
      </c>
    </row>
    <row r="63" spans="1:2" x14ac:dyDescent="0.3">
      <c r="A63">
        <v>12</v>
      </c>
      <c r="B63" s="22" t="s">
        <v>969</v>
      </c>
    </row>
    <row r="64" spans="1:2" x14ac:dyDescent="0.3">
      <c r="B64" s="27"/>
    </row>
    <row r="65" spans="1:2" x14ac:dyDescent="0.3">
      <c r="B65" s="27"/>
    </row>
    <row r="66" spans="1:2" x14ac:dyDescent="0.3">
      <c r="B66" s="27"/>
    </row>
    <row r="67" spans="1:2" x14ac:dyDescent="0.3">
      <c r="B67" s="27"/>
    </row>
    <row r="68" spans="1:2" x14ac:dyDescent="0.3">
      <c r="A68" s="25"/>
      <c r="B68" s="28"/>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L24"/>
  <sheetViews>
    <sheetView workbookViewId="0">
      <selection activeCell="I26" sqref="I26"/>
    </sheetView>
  </sheetViews>
  <sheetFormatPr defaultColWidth="10.88671875" defaultRowHeight="14.4" x14ac:dyDescent="0.3"/>
  <cols>
    <col min="1" max="1" width="21.21875" customWidth="1"/>
    <col min="2" max="2" width="16.44140625" customWidth="1"/>
    <col min="3" max="3" width="11.5546875" style="22"/>
    <col min="10" max="10" width="11.5546875" style="22"/>
  </cols>
  <sheetData>
    <row r="1" spans="1:12" x14ac:dyDescent="0.3">
      <c r="B1" s="23" t="s">
        <v>930</v>
      </c>
      <c r="C1" s="23" t="s">
        <v>628</v>
      </c>
      <c r="D1" s="99" t="s">
        <v>928</v>
      </c>
      <c r="E1" s="23" t="s">
        <v>929</v>
      </c>
      <c r="F1" s="23"/>
      <c r="G1" s="23"/>
      <c r="H1" s="23" t="s">
        <v>926</v>
      </c>
      <c r="I1" s="23"/>
      <c r="J1" s="23"/>
    </row>
    <row r="2" spans="1:12" x14ac:dyDescent="0.3">
      <c r="E2" t="s">
        <v>553</v>
      </c>
      <c r="F2" t="s">
        <v>2</v>
      </c>
      <c r="G2" t="s">
        <v>655</v>
      </c>
      <c r="H2" s="22" t="s">
        <v>553</v>
      </c>
      <c r="I2" s="22" t="s">
        <v>2</v>
      </c>
      <c r="J2" s="22" t="s">
        <v>554</v>
      </c>
      <c r="K2" s="22" t="s">
        <v>655</v>
      </c>
      <c r="L2" t="s">
        <v>882</v>
      </c>
    </row>
    <row r="3" spans="1:12" x14ac:dyDescent="0.3">
      <c r="A3" t="s">
        <v>10</v>
      </c>
      <c r="B3" s="5">
        <v>21254</v>
      </c>
      <c r="C3" s="5"/>
    </row>
    <row r="4" spans="1:12" x14ac:dyDescent="0.3">
      <c r="A4" t="s">
        <v>922</v>
      </c>
      <c r="B4" s="1">
        <f>SUM(B3*C4/100)</f>
        <v>10627</v>
      </c>
      <c r="C4" s="1">
        <v>50</v>
      </c>
    </row>
    <row r="5" spans="1:12" s="22" customFormat="1" x14ac:dyDescent="0.3">
      <c r="A5" s="22" t="s">
        <v>923</v>
      </c>
      <c r="B5" s="1">
        <f>SUM(B3*C5/100)</f>
        <v>10627</v>
      </c>
      <c r="C5" s="1">
        <v>50</v>
      </c>
    </row>
    <row r="6" spans="1:12" x14ac:dyDescent="0.3">
      <c r="A6" s="23" t="s">
        <v>916</v>
      </c>
    </row>
    <row r="7" spans="1:12" x14ac:dyDescent="0.3">
      <c r="A7" t="s">
        <v>919</v>
      </c>
      <c r="D7" t="s">
        <v>918</v>
      </c>
      <c r="E7">
        <v>130</v>
      </c>
      <c r="F7" s="50">
        <f>SUM(F8/E8*E7)</f>
        <v>47.755102040816332</v>
      </c>
      <c r="G7" s="50">
        <f>SUM(G8/E8*E7)</f>
        <v>143.26530612244898</v>
      </c>
      <c r="H7" s="1">
        <f>SUM(E7*B4)</f>
        <v>1381510</v>
      </c>
      <c r="I7" s="1">
        <f>SUM(F7*B4)</f>
        <v>507493.46938775515</v>
      </c>
      <c r="J7" s="1">
        <f>SUM(I7*0.4364)</f>
        <v>221470.15004081634</v>
      </c>
      <c r="K7" s="1">
        <f>SUM(G7*B4)</f>
        <v>1522480.4081632653</v>
      </c>
    </row>
    <row r="8" spans="1:12" ht="28.8" x14ac:dyDescent="0.3">
      <c r="A8" s="3" t="s">
        <v>927</v>
      </c>
      <c r="D8" t="s">
        <v>918</v>
      </c>
      <c r="E8">
        <v>245</v>
      </c>
      <c r="F8">
        <v>90</v>
      </c>
      <c r="G8">
        <v>270</v>
      </c>
      <c r="H8" s="1">
        <f>SUM(E8*B5)</f>
        <v>2603615</v>
      </c>
      <c r="I8" s="1">
        <f>SUM(F8*B5)</f>
        <v>956430</v>
      </c>
      <c r="J8" s="1">
        <f>SUM(I8*0.4364)</f>
        <v>417386.05200000003</v>
      </c>
      <c r="K8" s="1">
        <f>SUM(G8*B5)</f>
        <v>2869290</v>
      </c>
    </row>
    <row r="9" spans="1:12" x14ac:dyDescent="0.3">
      <c r="A9" s="23" t="s">
        <v>925</v>
      </c>
      <c r="H9" s="107">
        <f>SUM(H7:H8)</f>
        <v>3985125</v>
      </c>
      <c r="I9" s="1">
        <f>SUM(I7:I8)</f>
        <v>1463923.4693877553</v>
      </c>
      <c r="J9" s="107">
        <f>SUM(J7:J8)</f>
        <v>638856.20204081642</v>
      </c>
      <c r="K9" s="124">
        <f>SUM(K7:K8)</f>
        <v>4391770.4081632653</v>
      </c>
      <c r="L9" s="107">
        <f>SUM(K9*0.8301)</f>
        <v>3645608.6158163263</v>
      </c>
    </row>
    <row r="11" spans="1:12" x14ac:dyDescent="0.3">
      <c r="A11" t="s">
        <v>1001</v>
      </c>
      <c r="B11" s="5">
        <v>7167.74</v>
      </c>
      <c r="D11" t="s">
        <v>918</v>
      </c>
      <c r="E11">
        <v>130</v>
      </c>
      <c r="F11" s="50">
        <f>SUM(F12/E12*E11)</f>
        <v>47.755102040816332</v>
      </c>
      <c r="G11" s="50">
        <f>SUM(G12/E12*E11)</f>
        <v>143.26530612244898</v>
      </c>
      <c r="H11" s="1">
        <f>SUM(E11*B11)</f>
        <v>931806.2</v>
      </c>
      <c r="I11" s="1">
        <f>SUM(F11*B11)</f>
        <v>342296.15510204085</v>
      </c>
      <c r="J11" s="1">
        <f>SUM(I11*0.4364)</f>
        <v>149378.04208653062</v>
      </c>
      <c r="K11" s="1">
        <f>SUM(B11*G11)</f>
        <v>1026888.4653061224</v>
      </c>
    </row>
    <row r="12" spans="1:12" x14ac:dyDescent="0.3">
      <c r="A12" t="s">
        <v>1002</v>
      </c>
      <c r="B12" s="5">
        <v>12728.76</v>
      </c>
      <c r="D12" t="s">
        <v>918</v>
      </c>
      <c r="E12">
        <v>245</v>
      </c>
      <c r="F12" s="22">
        <v>90</v>
      </c>
      <c r="G12" s="22">
        <v>270</v>
      </c>
      <c r="H12" s="1">
        <f>SUM(E12*B12)</f>
        <v>3118546.2</v>
      </c>
      <c r="I12" s="1">
        <f>SUM(F12*B12)</f>
        <v>1145588.3999999999</v>
      </c>
      <c r="J12" s="1">
        <f>SUM(I12*0.4364)</f>
        <v>499934.77775999997</v>
      </c>
      <c r="K12" s="1">
        <f>SUM(B12*G12)</f>
        <v>3436765.2</v>
      </c>
    </row>
    <row r="13" spans="1:12" x14ac:dyDescent="0.3">
      <c r="A13" s="2" t="s">
        <v>1003</v>
      </c>
      <c r="B13" s="5">
        <f>SUM(777.83,95.1)</f>
        <v>872.93000000000006</v>
      </c>
    </row>
    <row r="14" spans="1:12" s="22" customFormat="1" x14ac:dyDescent="0.3">
      <c r="A14" s="23" t="s">
        <v>425</v>
      </c>
      <c r="B14" s="1">
        <f>SUM(B12,B11,B13)</f>
        <v>20769.43</v>
      </c>
      <c r="H14" s="1">
        <f>SUM(H11:H12)</f>
        <v>4050352.4000000004</v>
      </c>
      <c r="I14" s="1"/>
      <c r="J14" s="1">
        <f>SUM(J11:J12)</f>
        <v>649312.81984653056</v>
      </c>
      <c r="K14" s="1">
        <f>SUM(K11:K12)</f>
        <v>4463653.665306123</v>
      </c>
    </row>
    <row r="15" spans="1:12" ht="43.2" x14ac:dyDescent="0.3">
      <c r="A15" s="2" t="s">
        <v>1000</v>
      </c>
      <c r="B15" s="1">
        <f>SUM(B3-B14)</f>
        <v>484.56999999999971</v>
      </c>
    </row>
    <row r="20" spans="1:2" x14ac:dyDescent="0.3">
      <c r="A20">
        <v>1</v>
      </c>
      <c r="B20" t="s">
        <v>873</v>
      </c>
    </row>
    <row r="21" spans="1:2" x14ac:dyDescent="0.3">
      <c r="A21">
        <v>2</v>
      </c>
      <c r="B21" t="s">
        <v>917</v>
      </c>
    </row>
    <row r="22" spans="1:2" x14ac:dyDescent="0.3">
      <c r="A22">
        <v>3</v>
      </c>
      <c r="B22" t="s">
        <v>920</v>
      </c>
    </row>
    <row r="23" spans="1:2" x14ac:dyDescent="0.3">
      <c r="A23">
        <v>4</v>
      </c>
      <c r="B23" t="s">
        <v>921</v>
      </c>
    </row>
    <row r="24" spans="1:2" x14ac:dyDescent="0.3">
      <c r="A24">
        <v>5</v>
      </c>
      <c r="B24" t="s">
        <v>924</v>
      </c>
    </row>
  </sheetData>
  <pageMargins left="0.7" right="0.7" top="0.78740157499999996" bottom="0.78740157499999996"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S36"/>
  <sheetViews>
    <sheetView topLeftCell="G4" workbookViewId="0">
      <selection activeCell="O26" sqref="O26"/>
    </sheetView>
  </sheetViews>
  <sheetFormatPr defaultColWidth="10.88671875" defaultRowHeight="14.4" x14ac:dyDescent="0.3"/>
  <cols>
    <col min="1" max="1" width="18.77734375" customWidth="1"/>
    <col min="2" max="2" width="18.77734375" style="20" customWidth="1"/>
    <col min="3" max="3" width="18.77734375" style="6" customWidth="1"/>
    <col min="4" max="5" width="18.77734375" style="20" customWidth="1"/>
    <col min="6" max="6" width="18.77734375" style="6" customWidth="1"/>
    <col min="7" max="7" width="18.77734375" style="22" customWidth="1"/>
    <col min="8" max="12" width="18.77734375" style="6" customWidth="1"/>
    <col min="13" max="13" width="18.77734375" style="22" customWidth="1"/>
    <col min="14" max="14" width="14.21875" customWidth="1"/>
  </cols>
  <sheetData>
    <row r="1" spans="1:16" x14ac:dyDescent="0.3">
      <c r="A1" t="s">
        <v>57</v>
      </c>
      <c r="F1"/>
      <c r="H1"/>
      <c r="I1"/>
      <c r="K1"/>
      <c r="L1"/>
    </row>
    <row r="2" spans="1:16" x14ac:dyDescent="0.3">
      <c r="A2" s="21" t="s">
        <v>92</v>
      </c>
      <c r="B2" s="21" t="s">
        <v>75</v>
      </c>
      <c r="C2" s="21" t="s">
        <v>93</v>
      </c>
      <c r="D2" s="7" t="s">
        <v>90</v>
      </c>
      <c r="E2" s="7" t="s">
        <v>91</v>
      </c>
      <c r="F2" s="21" t="s">
        <v>43</v>
      </c>
      <c r="G2" s="21"/>
      <c r="H2" s="4"/>
      <c r="I2" s="4"/>
      <c r="J2" s="4"/>
      <c r="L2" s="4"/>
      <c r="M2" s="4"/>
      <c r="N2" s="21"/>
      <c r="O2" s="4"/>
      <c r="P2" s="4"/>
    </row>
    <row r="3" spans="1:16" x14ac:dyDescent="0.3">
      <c r="D3" s="4"/>
      <c r="E3" s="4"/>
      <c r="F3" s="4" t="s">
        <v>44</v>
      </c>
      <c r="G3" s="61" t="s">
        <v>528</v>
      </c>
      <c r="H3" s="43" t="s">
        <v>54</v>
      </c>
      <c r="I3" s="4" t="s">
        <v>33</v>
      </c>
      <c r="J3" s="61" t="s">
        <v>55</v>
      </c>
      <c r="L3" s="19" t="s">
        <v>74</v>
      </c>
      <c r="M3" s="22" t="s">
        <v>1060</v>
      </c>
      <c r="N3" s="19" t="s">
        <v>1059</v>
      </c>
      <c r="O3" s="4"/>
      <c r="P3" s="4"/>
    </row>
    <row r="4" spans="1:16" x14ac:dyDescent="0.3">
      <c r="A4" t="s">
        <v>53</v>
      </c>
      <c r="B4" s="4" t="s">
        <v>95</v>
      </c>
      <c r="C4" t="s">
        <v>56</v>
      </c>
      <c r="F4" s="1">
        <v>4969</v>
      </c>
      <c r="G4" s="1">
        <f>SUM(100*F4/F14)</f>
        <v>9.2793516218790266</v>
      </c>
      <c r="H4" s="11">
        <f>SUM(1*I4/F4)</f>
        <v>12.936003219963775</v>
      </c>
      <c r="I4" s="1">
        <v>64279</v>
      </c>
      <c r="J4" s="11">
        <f>SUM(L15/F15)</f>
        <v>6.0586344194767054</v>
      </c>
      <c r="L4" s="1">
        <f>SUM(F4*J4)</f>
        <v>30105.35443037975</v>
      </c>
      <c r="M4" s="22">
        <v>6.4</v>
      </c>
      <c r="N4" s="1">
        <v>1.5</v>
      </c>
    </row>
    <row r="5" spans="1:16" x14ac:dyDescent="0.3">
      <c r="C5" s="3" t="s">
        <v>45</v>
      </c>
      <c r="D5" s="3"/>
      <c r="E5" s="3"/>
      <c r="F5">
        <v>219</v>
      </c>
      <c r="G5" s="11">
        <f>SUM(100*F5/F14)</f>
        <v>0.4089712226185363</v>
      </c>
      <c r="H5" s="11">
        <f>SUM(1*I5/F5)</f>
        <v>12.442922374429223</v>
      </c>
      <c r="I5" s="1">
        <v>2725</v>
      </c>
      <c r="J5" s="1"/>
      <c r="L5" s="1">
        <f>SUM(G5*L14/100)</f>
        <v>2345.4744999906629</v>
      </c>
      <c r="M5" s="22">
        <v>6.8</v>
      </c>
      <c r="N5" s="1">
        <v>8</v>
      </c>
    </row>
    <row r="6" spans="1:16" x14ac:dyDescent="0.3">
      <c r="C6" t="s">
        <v>46</v>
      </c>
      <c r="F6" s="1">
        <v>17526</v>
      </c>
      <c r="G6" s="1">
        <f>SUM(100*F6/F14)</f>
        <v>32.728902500513549</v>
      </c>
      <c r="H6" s="11">
        <f>SUM(1*I6/F6)</f>
        <v>24.255506105215108</v>
      </c>
      <c r="I6" s="1">
        <v>425102</v>
      </c>
      <c r="L6" s="1">
        <f>SUM(G6*L14/100)</f>
        <v>187702.21957459525</v>
      </c>
      <c r="M6" s="22">
        <v>16.100000000000001</v>
      </c>
      <c r="N6" s="1">
        <v>5</v>
      </c>
    </row>
    <row r="7" spans="1:16" x14ac:dyDescent="0.3">
      <c r="C7" t="s">
        <v>47</v>
      </c>
      <c r="F7" s="1">
        <v>1818</v>
      </c>
      <c r="G7" s="1">
        <f>SUM(100*F7/F14)</f>
        <v>3.3950213822853836</v>
      </c>
      <c r="H7" s="11">
        <f>SUM(1*I7/F7)</f>
        <v>15.754675467546754</v>
      </c>
      <c r="I7" s="1">
        <v>28642</v>
      </c>
      <c r="L7" s="1">
        <f>SUM(G7*L14/100)</f>
        <v>19470.651328689612</v>
      </c>
      <c r="N7" s="1"/>
    </row>
    <row r="8" spans="1:16" x14ac:dyDescent="0.3">
      <c r="C8" t="s">
        <v>48</v>
      </c>
      <c r="F8" s="1">
        <v>10887</v>
      </c>
      <c r="G8" s="1">
        <f>SUM(100*F8/F14)</f>
        <v>20.330911875105045</v>
      </c>
      <c r="H8" s="11">
        <f>SUM(1*I8/F8)</f>
        <v>6.4028658032515846</v>
      </c>
      <c r="I8" s="1">
        <v>69708</v>
      </c>
      <c r="L8" s="1">
        <f>SUM(G8*L14/100)</f>
        <v>116598.99945843994</v>
      </c>
      <c r="N8" s="1"/>
    </row>
    <row r="9" spans="1:16" s="22" customFormat="1" x14ac:dyDescent="0.3">
      <c r="C9" s="22" t="s">
        <v>619</v>
      </c>
      <c r="F9" s="1"/>
      <c r="G9" s="1"/>
      <c r="H9" s="11">
        <f>SUM((H4+H5+H6+H7+H8)/5)</f>
        <v>14.35839459408129</v>
      </c>
      <c r="I9" s="1"/>
      <c r="L9" s="1"/>
      <c r="N9" s="1"/>
    </row>
    <row r="10" spans="1:16" x14ac:dyDescent="0.3">
      <c r="B10" s="20" t="s">
        <v>96</v>
      </c>
      <c r="C10" t="s">
        <v>49</v>
      </c>
      <c r="F10" s="1">
        <v>9497</v>
      </c>
      <c r="G10" s="1">
        <f>SUM(100*F10/F14)</f>
        <v>17.73515845300566</v>
      </c>
      <c r="H10" s="11">
        <f>SUM(1*I10/F10)</f>
        <v>6.8406865325892383</v>
      </c>
      <c r="I10" s="1">
        <v>64966</v>
      </c>
      <c r="L10" s="1">
        <f>SUM(G10*L14/100)</f>
        <v>101712.19783749463</v>
      </c>
      <c r="N10" s="1"/>
    </row>
    <row r="11" spans="1:16" x14ac:dyDescent="0.3">
      <c r="C11" t="s">
        <v>50</v>
      </c>
      <c r="F11" s="1">
        <v>7547</v>
      </c>
      <c r="G11" s="1">
        <f>SUM(100*F11/F14)</f>
        <v>14.093633868046089</v>
      </c>
      <c r="H11" s="11">
        <f>SUM(1*I11/F11)</f>
        <v>7.2533457002782562</v>
      </c>
      <c r="I11" s="1">
        <v>54741</v>
      </c>
      <c r="L11" s="1">
        <f>SUM(G11*L14/100)</f>
        <v>80827.83585127641</v>
      </c>
      <c r="N11" s="1">
        <v>6.5</v>
      </c>
    </row>
    <row r="12" spans="1:16" x14ac:dyDescent="0.3">
      <c r="C12" t="s">
        <v>51</v>
      </c>
      <c r="F12" s="1">
        <v>1086</v>
      </c>
      <c r="G12" s="1">
        <f>SUM(100*F12/F14)</f>
        <v>2.0280490765467141</v>
      </c>
      <c r="H12" s="11">
        <f>SUM(1*I12/F12)</f>
        <v>14.74401473296501</v>
      </c>
      <c r="I12" s="1">
        <v>16012</v>
      </c>
      <c r="L12" s="1">
        <f>SUM(G12*L14/100)</f>
        <v>11630.983136939998</v>
      </c>
      <c r="M12" s="1"/>
      <c r="N12" s="5"/>
    </row>
    <row r="13" spans="1:16" x14ac:dyDescent="0.3">
      <c r="C13" t="s">
        <v>620</v>
      </c>
      <c r="H13" s="11">
        <f>SUM((H10+H11+H12)/3)</f>
        <v>9.6126823219441686</v>
      </c>
      <c r="J13" s="1"/>
      <c r="L13" s="1"/>
      <c r="M13" s="1"/>
      <c r="N13" s="5"/>
    </row>
    <row r="14" spans="1:16" s="22" customFormat="1" x14ac:dyDescent="0.3">
      <c r="B14" s="22" t="s">
        <v>52</v>
      </c>
      <c r="F14" s="1">
        <f>SUM(F4:F12)</f>
        <v>53549</v>
      </c>
      <c r="G14" s="1">
        <f>SUM(G4:G12)</f>
        <v>99.999999999999986</v>
      </c>
      <c r="H14" s="11"/>
      <c r="I14" s="1">
        <f>SUM(I4:I12)</f>
        <v>726175</v>
      </c>
      <c r="J14" s="1"/>
      <c r="L14" s="60">
        <f>SUM(L25-L15)</f>
        <v>573506</v>
      </c>
      <c r="M14" s="60"/>
      <c r="N14" s="5"/>
    </row>
    <row r="15" spans="1:16" ht="43.2" x14ac:dyDescent="0.3">
      <c r="A15" s="3" t="s">
        <v>3</v>
      </c>
      <c r="B15" s="4" t="s">
        <v>95</v>
      </c>
      <c r="C15" s="4" t="s">
        <v>56</v>
      </c>
      <c r="F15" s="60">
        <f>SUM(I15/H4)</f>
        <v>128.2467213242272</v>
      </c>
      <c r="G15" s="60"/>
      <c r="I15" s="1">
        <v>1659</v>
      </c>
      <c r="J15" s="11">
        <f>SUM(L15/F15)</f>
        <v>6.0586344194767054</v>
      </c>
      <c r="L15">
        <v>777</v>
      </c>
      <c r="N15" s="5"/>
    </row>
    <row r="16" spans="1:16" x14ac:dyDescent="0.3">
      <c r="A16" t="s">
        <v>94</v>
      </c>
      <c r="C16" s="4" t="s">
        <v>97</v>
      </c>
      <c r="F16" s="60">
        <f>SUM(I16/H9)</f>
        <v>30784.500112721831</v>
      </c>
      <c r="G16" s="60"/>
      <c r="I16" s="1">
        <v>442016</v>
      </c>
      <c r="L16" s="5"/>
      <c r="M16" s="5"/>
      <c r="N16" s="5"/>
    </row>
    <row r="17" spans="1:19" x14ac:dyDescent="0.3">
      <c r="C17" s="4" t="s">
        <v>51</v>
      </c>
      <c r="F17" s="60">
        <f>SUM(I17/H13)</f>
        <v>8433.0260051291043</v>
      </c>
      <c r="G17" s="60"/>
      <c r="I17" s="1">
        <f>SUM(I24-I16)</f>
        <v>81064</v>
      </c>
      <c r="L17" s="5"/>
      <c r="M17" s="5"/>
      <c r="N17" s="5"/>
    </row>
    <row r="18" spans="1:19" x14ac:dyDescent="0.3">
      <c r="A18" s="20"/>
      <c r="B18" s="6" t="s">
        <v>621</v>
      </c>
      <c r="F18" s="60">
        <f>SUM(F16:F17)</f>
        <v>39217.526117850939</v>
      </c>
      <c r="I18" s="1">
        <v>523080</v>
      </c>
      <c r="J18" s="7"/>
      <c r="L18" s="1">
        <v>282672</v>
      </c>
      <c r="M18" s="1"/>
      <c r="N18" s="20"/>
      <c r="P18" s="20"/>
      <c r="Q18" s="20"/>
    </row>
    <row r="19" spans="1:19" x14ac:dyDescent="0.3">
      <c r="A19" t="s">
        <v>1189</v>
      </c>
      <c r="F19" s="1">
        <f>SUM(F14,F15,F18)</f>
        <v>92894.772839175159</v>
      </c>
    </row>
    <row r="20" spans="1:19" x14ac:dyDescent="0.3">
      <c r="A20" t="s">
        <v>1190</v>
      </c>
      <c r="F20" s="50">
        <f>SUM(F14*100/F19)</f>
        <v>57.644793526442172</v>
      </c>
    </row>
    <row r="22" spans="1:19" x14ac:dyDescent="0.3">
      <c r="G22" s="23"/>
      <c r="I22" s="7" t="s">
        <v>0</v>
      </c>
      <c r="N22" s="7" t="s">
        <v>1</v>
      </c>
    </row>
    <row r="23" spans="1:19" ht="28.8" x14ac:dyDescent="0.3">
      <c r="A23" s="17" t="s">
        <v>92</v>
      </c>
      <c r="B23" s="17"/>
      <c r="I23" s="17" t="s">
        <v>33</v>
      </c>
      <c r="J23" s="17"/>
      <c r="K23" s="18" t="s">
        <v>72</v>
      </c>
      <c r="L23" s="17" t="s">
        <v>73</v>
      </c>
      <c r="M23" s="17" t="s">
        <v>554</v>
      </c>
      <c r="N23" s="17" t="s">
        <v>33</v>
      </c>
      <c r="O23" s="18" t="s">
        <v>72</v>
      </c>
      <c r="P23" s="17" t="s">
        <v>31</v>
      </c>
      <c r="Q23" s="17" t="s">
        <v>554</v>
      </c>
      <c r="R23" s="17" t="s">
        <v>1103</v>
      </c>
      <c r="S23" s="17" t="s">
        <v>1105</v>
      </c>
    </row>
    <row r="24" spans="1:19" x14ac:dyDescent="0.3">
      <c r="A24" s="20" t="s">
        <v>69</v>
      </c>
      <c r="I24" s="1">
        <f>SUM(I26-I25)</f>
        <v>523080</v>
      </c>
      <c r="J24" s="1"/>
      <c r="K24" s="1">
        <f>SUM(K26-K25)</f>
        <v>442016</v>
      </c>
      <c r="L24" s="1">
        <f>SUM(L26-L25)</f>
        <v>282672</v>
      </c>
      <c r="M24" s="1">
        <f>SUM(L24*0.4364)</f>
        <v>123358.06080000001</v>
      </c>
      <c r="N24" s="1">
        <v>1955898.469</v>
      </c>
      <c r="O24" s="1">
        <f>SUM(O26-O25)</f>
        <v>1544065</v>
      </c>
      <c r="P24" s="1">
        <f>SUM(P26-P25)</f>
        <v>1112893</v>
      </c>
      <c r="Q24" s="1">
        <f>SUM(P24*0.4364)</f>
        <v>485666.50520000001</v>
      </c>
      <c r="R24" s="1">
        <f>SUM(Q24*B33/100)</f>
        <v>394460.02679162472</v>
      </c>
    </row>
    <row r="25" spans="1:19" x14ac:dyDescent="0.3">
      <c r="A25" s="20" t="s">
        <v>70</v>
      </c>
      <c r="I25" s="1">
        <v>727834</v>
      </c>
      <c r="J25" s="1"/>
      <c r="K25" s="1">
        <v>702456</v>
      </c>
      <c r="L25" s="1">
        <v>574283</v>
      </c>
      <c r="M25" s="1">
        <f>SUM(L25*0.4364)</f>
        <v>250617.1012</v>
      </c>
      <c r="N25" s="1">
        <v>359310</v>
      </c>
      <c r="O25" s="10">
        <v>336355</v>
      </c>
      <c r="P25" s="1">
        <v>271008</v>
      </c>
      <c r="Q25" s="1">
        <f>SUM(P25*0.4364)</f>
        <v>118267.8912</v>
      </c>
      <c r="R25" s="1">
        <f>SUM(Q25*B33/100)</f>
        <v>96057.593084640335</v>
      </c>
    </row>
    <row r="26" spans="1:19" x14ac:dyDescent="0.3">
      <c r="A26" s="20" t="s">
        <v>52</v>
      </c>
      <c r="I26" s="107">
        <v>1250914</v>
      </c>
      <c r="J26" s="1"/>
      <c r="K26" s="1">
        <v>1144472</v>
      </c>
      <c r="L26" s="1">
        <v>856955</v>
      </c>
      <c r="M26" s="107">
        <f>SUM(L26*0.4364)</f>
        <v>373975.16200000001</v>
      </c>
      <c r="N26" s="1">
        <v>2315208</v>
      </c>
      <c r="O26" s="107">
        <v>1880420</v>
      </c>
      <c r="P26" s="1">
        <v>1383901</v>
      </c>
      <c r="Q26" s="1">
        <f>SUM(Q24:Q25)</f>
        <v>603934.39639999997</v>
      </c>
      <c r="R26" s="107">
        <f>SUM(R24:R25)</f>
        <v>490517.61987626506</v>
      </c>
      <c r="S26" s="1">
        <f>SUM(Q26-R26)</f>
        <v>113416.77652373491</v>
      </c>
    </row>
    <row r="28" spans="1:19" x14ac:dyDescent="0.3">
      <c r="M28" s="22" t="s">
        <v>1076</v>
      </c>
      <c r="N28" s="1">
        <f>SUM(N26-O26)</f>
        <v>434788</v>
      </c>
    </row>
    <row r="30" spans="1:19" x14ac:dyDescent="0.3">
      <c r="E30" s="1">
        <f>SUM(I4:I8,I15,I12)</f>
        <v>608127</v>
      </c>
    </row>
    <row r="31" spans="1:19" x14ac:dyDescent="0.3">
      <c r="A31" t="s">
        <v>89</v>
      </c>
    </row>
    <row r="33" spans="1:3" ht="43.2" x14ac:dyDescent="0.3">
      <c r="A33" s="2" t="s">
        <v>973</v>
      </c>
      <c r="B33" s="1">
        <f>SUM(O26*100/N26)</f>
        <v>81.220348236529929</v>
      </c>
    </row>
    <row r="35" spans="1:3" x14ac:dyDescent="0.3">
      <c r="B35" s="20">
        <v>1</v>
      </c>
      <c r="C35" s="6" t="s">
        <v>1061</v>
      </c>
    </row>
    <row r="36" spans="1:3" x14ac:dyDescent="0.3">
      <c r="B36" s="20">
        <v>2</v>
      </c>
      <c r="C36" s="6" t="s">
        <v>1104</v>
      </c>
    </row>
  </sheetData>
  <pageMargins left="0.7" right="0.7" top="0.78740157499999996" bottom="0.78740157499999996"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H11"/>
  <sheetViews>
    <sheetView workbookViewId="0">
      <selection activeCell="C9" sqref="C9"/>
    </sheetView>
  </sheetViews>
  <sheetFormatPr defaultColWidth="10.88671875" defaultRowHeight="14.4" x14ac:dyDescent="0.3"/>
  <cols>
    <col min="1" max="1" width="11.5546875" style="22"/>
    <col min="2" max="2" width="15.21875" bestFit="1" customWidth="1"/>
    <col min="3" max="3" width="13.6640625" bestFit="1" customWidth="1"/>
  </cols>
  <sheetData>
    <row r="1" spans="1:8" x14ac:dyDescent="0.3">
      <c r="C1" s="23" t="s">
        <v>33</v>
      </c>
      <c r="D1" s="23" t="s">
        <v>80</v>
      </c>
      <c r="E1" s="23" t="s">
        <v>326</v>
      </c>
    </row>
    <row r="2" spans="1:8" ht="43.2" x14ac:dyDescent="0.3">
      <c r="A2" s="3" t="s">
        <v>999</v>
      </c>
      <c r="B2" s="3" t="s">
        <v>1127</v>
      </c>
      <c r="C2" s="1">
        <f>SUM(Milk!E9)</f>
        <v>2238402.2566131665</v>
      </c>
      <c r="D2" s="1">
        <f>SUM(Milk!G9)</f>
        <v>396025.01463156019</v>
      </c>
      <c r="E2" s="1">
        <f>SUM(Milk!I9)</f>
        <v>675825.29670820595</v>
      </c>
    </row>
    <row r="3" spans="1:8" x14ac:dyDescent="0.3">
      <c r="A3" s="2"/>
      <c r="B3" s="4" t="s">
        <v>524</v>
      </c>
      <c r="C3" s="1">
        <f>SUM(Eggs!K3)</f>
        <v>64414.410164394794</v>
      </c>
      <c r="D3" s="1">
        <f>SUM(Eggs!L3)</f>
        <v>6763.5130672614532</v>
      </c>
      <c r="E3" s="1">
        <f>SUM(Eggs!M3)</f>
        <v>4734.4591470830173</v>
      </c>
      <c r="F3" s="123">
        <f>SUM(C2:C3)</f>
        <v>2302816.6667775614</v>
      </c>
      <c r="G3" s="123">
        <f>SUM(D2:D3)</f>
        <v>402788.52769882162</v>
      </c>
      <c r="H3" s="123">
        <f>SUM(E2:E3)</f>
        <v>680559.75585528894</v>
      </c>
    </row>
    <row r="4" spans="1:8" x14ac:dyDescent="0.3">
      <c r="A4" s="2"/>
      <c r="B4" s="4" t="s">
        <v>990</v>
      </c>
      <c r="C4" s="1">
        <f>SUM('Animal production output'!V18)</f>
        <v>2953331.7864823872</v>
      </c>
      <c r="D4" s="1">
        <f>SUM('Animal production output'!X18)</f>
        <v>586834.0087711988</v>
      </c>
      <c r="E4" s="1">
        <f>SUM('Animal production output'!Z18)</f>
        <v>230359.90023989254</v>
      </c>
    </row>
    <row r="5" spans="1:8" x14ac:dyDescent="0.3">
      <c r="A5" s="2"/>
      <c r="B5" s="4" t="s">
        <v>991</v>
      </c>
      <c r="C5" s="1">
        <f>SUM('animal manure prod'!M16)</f>
        <v>11323000</v>
      </c>
      <c r="D5" s="1">
        <f>SUM('animal manure prod'!P16)</f>
        <v>2370088.4</v>
      </c>
      <c r="E5" s="1">
        <f>SUM('Manure to crops'!E2)</f>
        <v>13098071.203839688</v>
      </c>
    </row>
    <row r="6" spans="1:8" ht="28.8" x14ac:dyDescent="0.3">
      <c r="A6" s="2"/>
      <c r="B6" s="3" t="s">
        <v>995</v>
      </c>
      <c r="C6" s="1">
        <f>SUM('animal manure prod'!L16)</f>
        <v>3282000</v>
      </c>
      <c r="D6">
        <v>0</v>
      </c>
      <c r="E6">
        <v>0</v>
      </c>
    </row>
    <row r="7" spans="1:8" ht="43.2" x14ac:dyDescent="0.3">
      <c r="A7" s="3" t="s">
        <v>998</v>
      </c>
      <c r="B7" s="4" t="s">
        <v>992</v>
      </c>
      <c r="C7" s="1">
        <f>SUM('Grassland '!H9)</f>
        <v>3985125</v>
      </c>
      <c r="D7" s="1">
        <f>SUM('Grassland '!J9)</f>
        <v>638856.20204081642</v>
      </c>
      <c r="E7" s="1">
        <f>SUM('Grassland '!L9)</f>
        <v>3645608.6158163263</v>
      </c>
    </row>
    <row r="8" spans="1:8" x14ac:dyDescent="0.3">
      <c r="B8" s="4" t="s">
        <v>994</v>
      </c>
      <c r="C8" s="1">
        <f>SUM([2]N!$N$17)</f>
        <v>4054763.7900000005</v>
      </c>
      <c r="D8" s="1">
        <f>SUM([2]P!$N$17)</f>
        <v>354791.83162500005</v>
      </c>
      <c r="E8" s="1">
        <f>SUM([2]K!$N$17)</f>
        <v>593769.47249812493</v>
      </c>
    </row>
    <row r="9" spans="1:8" ht="28.8" x14ac:dyDescent="0.3">
      <c r="B9" s="3" t="s">
        <v>996</v>
      </c>
      <c r="C9" s="1">
        <f>SUM([2]N!$L$17)</f>
        <v>495823.18043239351</v>
      </c>
      <c r="D9" s="1">
        <f>SUM([2]P!$L$17)</f>
        <v>96222.505376284622</v>
      </c>
      <c r="E9" s="1">
        <f>SUM([2]K!$L$17)</f>
        <v>313806.70527000003</v>
      </c>
    </row>
    <row r="10" spans="1:8" x14ac:dyDescent="0.3">
      <c r="B10" s="4" t="s">
        <v>993</v>
      </c>
      <c r="C10" s="1">
        <f>SUM('crop production output'!AL28)</f>
        <v>108551.89674347268</v>
      </c>
      <c r="D10" s="1">
        <f>SUM('crop production output'!AN28)</f>
        <v>12316.732412101384</v>
      </c>
      <c r="E10" s="1">
        <f>SUM('crop production output'!AO28)</f>
        <v>268620.82642558415</v>
      </c>
    </row>
    <row r="11" spans="1:8" x14ac:dyDescent="0.3">
      <c r="A11" s="23" t="s">
        <v>997</v>
      </c>
      <c r="C11" s="123">
        <f>SUM((C2+C3+C4+C5+C6)-(C7+C8+C9+C10))</f>
        <v>11216884.586084081</v>
      </c>
      <c r="D11" s="123">
        <f>SUM((D2+D3+D4+D5+D6)-(D7+D8+D9+D10))</f>
        <v>2257523.6650158176</v>
      </c>
      <c r="E11" s="123">
        <f>SUM((E2+E3+E4+E5+E6)-(E7+E8+E9+E10))</f>
        <v>9187185.2399248332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Eggs</vt:lpstr>
      <vt:lpstr>Milk</vt:lpstr>
      <vt:lpstr>NEW_calc_manure</vt:lpstr>
      <vt:lpstr>Animal production output</vt:lpstr>
      <vt:lpstr>Biogas input</vt:lpstr>
      <vt:lpstr>crop production output</vt:lpstr>
      <vt:lpstr>Grassland </vt:lpstr>
      <vt:lpstr>Import organic fertilizers</vt:lpstr>
      <vt:lpstr>feed import</vt:lpstr>
      <vt:lpstr>households input</vt:lpstr>
      <vt:lpstr>self sufficiency consumption</vt:lpstr>
      <vt:lpstr>Inorganic fertilizers</vt:lpstr>
      <vt:lpstr>Vegetable production X</vt:lpstr>
      <vt:lpstr>vegetal production (LWK)</vt:lpstr>
      <vt:lpstr>Biogas output</vt:lpstr>
      <vt:lpstr>Biogas out new</vt:lpstr>
      <vt:lpstr>food-feed processing out</vt:lpstr>
      <vt:lpstr>municipal solid waste</vt:lpstr>
      <vt:lpstr>Schönmackers out</vt:lpstr>
      <vt:lpstr>wastewater</vt:lpstr>
      <vt:lpstr>sewage output</vt:lpstr>
      <vt:lpstr>flow from processing to cons</vt:lpstr>
      <vt:lpstr>Wastewater not processed</vt:lpstr>
      <vt:lpstr>Effluent</vt:lpstr>
      <vt:lpstr>Niersverband</vt:lpstr>
      <vt:lpstr>sewage inputXX</vt:lpstr>
      <vt:lpstr>Manure to crops</vt:lpstr>
      <vt:lpstr>self sufficiency</vt:lpstr>
      <vt:lpstr>Food-feed processing in</vt:lpstr>
      <vt:lpstr>export-import org fert</vt:lpstr>
      <vt:lpstr>elemental coversion</vt:lpstr>
      <vt:lpstr>animal manure prod</vt:lpstr>
      <vt:lpstr>Sewage inputX</vt:lpstr>
    </vt:vector>
  </TitlesOfParts>
  <Company>Hochschule Rhein-Waal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VWB</dc:creator>
  <cp:lastModifiedBy>Lars Caspersen</cp:lastModifiedBy>
  <dcterms:created xsi:type="dcterms:W3CDTF">2018-10-30T10:48:00Z</dcterms:created>
  <dcterms:modified xsi:type="dcterms:W3CDTF">2021-06-29T13:49:13Z</dcterms:modified>
</cp:coreProperties>
</file>