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rs/Skole/Master/Thesis/Lab/"/>
    </mc:Choice>
  </mc:AlternateContent>
  <bookViews>
    <workbookView xWindow="2940" yWindow="920" windowWidth="25160" windowHeight="17560" tabRatio="500" activeTab="1"/>
  </bookViews>
  <sheets>
    <sheet name="07.02.17" sheetId="1" r:id="rId1"/>
    <sheet name="Matrix" sheetId="2" r:id="rId2"/>
    <sheet name="Electrolytes" sheetId="3" r:id="rId3"/>
    <sheet name="Stock Solution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7" i="2" l="1"/>
  <c r="C8" i="3"/>
  <c r="J8" i="3"/>
  <c r="D8" i="3"/>
  <c r="K8" i="3"/>
  <c r="E8" i="3"/>
  <c r="L8" i="3"/>
  <c r="H8" i="3"/>
  <c r="H7" i="3"/>
  <c r="M7" i="3"/>
  <c r="E7" i="3"/>
  <c r="L7" i="3"/>
  <c r="D7" i="3"/>
  <c r="K7" i="3"/>
  <c r="C7" i="3"/>
  <c r="J7" i="3"/>
  <c r="O4" i="4"/>
  <c r="N4" i="4"/>
  <c r="M4" i="4"/>
  <c r="G4" i="4"/>
  <c r="I4" i="4"/>
  <c r="H4" i="4"/>
  <c r="M5" i="3"/>
  <c r="O18" i="2"/>
  <c r="J5" i="3"/>
  <c r="K5" i="3"/>
  <c r="L5" i="3"/>
  <c r="M4" i="3"/>
  <c r="O13" i="2"/>
  <c r="K4" i="3"/>
  <c r="L4" i="3"/>
  <c r="J4" i="3"/>
</calcChain>
</file>

<file path=xl/sharedStrings.xml><?xml version="1.0" encoding="utf-8"?>
<sst xmlns="http://schemas.openxmlformats.org/spreadsheetml/2006/main" count="235" uniqueCount="84">
  <si>
    <t>Laboratory Journal</t>
  </si>
  <si>
    <t>Date:</t>
  </si>
  <si>
    <t>Experiment details:</t>
  </si>
  <si>
    <t>Sample #:</t>
  </si>
  <si>
    <t>Filename:</t>
  </si>
  <si>
    <t>Equipment:</t>
  </si>
  <si>
    <t>N/A</t>
  </si>
  <si>
    <t>Synthesis Lab</t>
  </si>
  <si>
    <t xml:space="preserve">Mixing solution for Cu2O electrodeposition and mixing alkaline KOH solution for pH adjustment. </t>
  </si>
  <si>
    <t>Ingredients:</t>
  </si>
  <si>
    <t>Amount used:</t>
  </si>
  <si>
    <t>Amount calc:</t>
  </si>
  <si>
    <t>3.0 M Lactic Acid (85%)</t>
  </si>
  <si>
    <t>131 ml</t>
  </si>
  <si>
    <t>0.2 M Cu2O</t>
  </si>
  <si>
    <t>15,961 g</t>
  </si>
  <si>
    <t>15.963 g</t>
  </si>
  <si>
    <t>0.5 M K2HPO4</t>
  </si>
  <si>
    <t>43.545 g</t>
  </si>
  <si>
    <t xml:space="preserve"> </t>
  </si>
  <si>
    <t>43.559 g</t>
  </si>
  <si>
    <t>2.0 M KOH</t>
  </si>
  <si>
    <t>122.22 g/l</t>
  </si>
  <si>
    <t>Notes:</t>
  </si>
  <si>
    <t xml:space="preserve">131 ml of Lactic acid was diluted with type 1 H2O to a total of 500 ml solution. The rest was then added and the total volume exceeded 500 ml by a small amount. </t>
  </si>
  <si>
    <t>Sample ID</t>
  </si>
  <si>
    <t>Substrate</t>
  </si>
  <si>
    <t>pH</t>
  </si>
  <si>
    <t>temp</t>
  </si>
  <si>
    <t>C-paper</t>
  </si>
  <si>
    <t>Time, min</t>
  </si>
  <si>
    <t>28-40</t>
  </si>
  <si>
    <t>Stirring</t>
  </si>
  <si>
    <t>Y</t>
  </si>
  <si>
    <t>N</t>
  </si>
  <si>
    <t>Current, mA</t>
  </si>
  <si>
    <t>Type</t>
  </si>
  <si>
    <t>Galvanostatic</t>
  </si>
  <si>
    <t>Date</t>
  </si>
  <si>
    <t>~30</t>
  </si>
  <si>
    <t>29-35</t>
  </si>
  <si>
    <t>29-34</t>
  </si>
  <si>
    <t>XRD</t>
  </si>
  <si>
    <t>SEM</t>
  </si>
  <si>
    <t>Electrolyte</t>
  </si>
  <si>
    <t>#</t>
  </si>
  <si>
    <t>Initial, ml</t>
  </si>
  <si>
    <t>End, ml</t>
  </si>
  <si>
    <t>Characterization</t>
  </si>
  <si>
    <t>Volume, ml</t>
  </si>
  <si>
    <t>Totals</t>
  </si>
  <si>
    <t>Diltue</t>
  </si>
  <si>
    <t>Original</t>
  </si>
  <si>
    <t>Notes</t>
  </si>
  <si>
    <t>Temperature was stable for almost the entire dep time, but shot up to 35 during the last 10 min or so</t>
  </si>
  <si>
    <t>30-33</t>
  </si>
  <si>
    <t>Foil cover beaker</t>
  </si>
  <si>
    <t>2(?)</t>
  </si>
  <si>
    <t>c CuSO4, M</t>
  </si>
  <si>
    <t>c lactic acid, M</t>
  </si>
  <si>
    <t>c K2HPO4, M</t>
  </si>
  <si>
    <t>c KOH, M</t>
  </si>
  <si>
    <t>c-paper</t>
  </si>
  <si>
    <t>29-33</t>
  </si>
  <si>
    <t>Got destroyed while disassembling from SEM mount</t>
  </si>
  <si>
    <t>Stock solution #</t>
  </si>
  <si>
    <t>CuSO4</t>
  </si>
  <si>
    <t>K2HPO4</t>
  </si>
  <si>
    <t>Lactic Acid</t>
  </si>
  <si>
    <t>Target Amout, g</t>
  </si>
  <si>
    <t>Target Volume, ml</t>
  </si>
  <si>
    <t>Target Concentrations, mol/l</t>
  </si>
  <si>
    <t>Actual Concentrations, mol/l</t>
  </si>
  <si>
    <t>Measured Amout, g</t>
  </si>
  <si>
    <t>Lactic Acid, 85%</t>
  </si>
  <si>
    <t>New Stock Solution</t>
  </si>
  <si>
    <t>Density, g/l</t>
  </si>
  <si>
    <t>Molecular Weight, mol/l</t>
  </si>
  <si>
    <t xml:space="preserve">                                                        </t>
  </si>
  <si>
    <t>Overnight Soak</t>
  </si>
  <si>
    <t>RT (22-23)</t>
  </si>
  <si>
    <t>Ti-mesh</t>
  </si>
  <si>
    <t>Deposition</t>
  </si>
  <si>
    <t>Electrolyte 2 was prob diluted with 5.0M KOH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</si>
</sst>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Gill Sans Tynn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29" xfId="1" applyBorder="1" applyAlignment="1">
      <alignment horizontal="center" vertical="center"/>
    </xf>
    <xf numFmtId="0" fontId="3" fillId="0" borderId="28" xfId="1" applyBorder="1" applyAlignment="1">
      <alignment horizontal="center" vertical="center"/>
    </xf>
    <xf numFmtId="0" fontId="3" fillId="0" borderId="27" xfId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14" fontId="0" fillId="3" borderId="23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14" fontId="0" fillId="3" borderId="31" xfId="0" applyNumberFormat="1" applyFill="1" applyBorder="1" applyAlignment="1">
      <alignment horizontal="center" vertical="center"/>
    </xf>
    <xf numFmtId="14" fontId="0" fillId="3" borderId="33" xfId="0" applyNumberForma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Medium7"/>
  <colors>
    <mruColors>
      <color rgb="FF86D2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A2" workbookViewId="0">
      <selection activeCell="F23" sqref="F23"/>
    </sheetView>
  </sheetViews>
  <sheetFormatPr baseColWidth="10" defaultRowHeight="16" x14ac:dyDescent="0.2"/>
  <cols>
    <col min="1" max="1" width="3.33203125" style="1" customWidth="1"/>
    <col min="2" max="2" width="13.5" style="1" customWidth="1"/>
    <col min="3" max="3" width="18.83203125" style="1" customWidth="1"/>
    <col min="4" max="4" width="3" style="1" customWidth="1"/>
    <col min="5" max="5" width="12.5" style="1" bestFit="1" customWidth="1"/>
    <col min="6" max="6" width="22.33203125" style="1" customWidth="1"/>
    <col min="7" max="7" width="3.33203125" style="1" customWidth="1"/>
    <col min="8" max="16384" width="10.83203125" style="1"/>
  </cols>
  <sheetData>
    <row r="2" spans="1:7" ht="33" x14ac:dyDescent="0.35">
      <c r="A2" s="106" t="s">
        <v>0</v>
      </c>
      <c r="B2" s="106"/>
      <c r="C2" s="106"/>
      <c r="D2" s="106"/>
      <c r="E2" s="106"/>
      <c r="F2" s="106"/>
      <c r="G2" s="106"/>
    </row>
    <row r="4" spans="1:7" x14ac:dyDescent="0.2">
      <c r="B4" s="3" t="s">
        <v>1</v>
      </c>
      <c r="C4" s="8">
        <v>43503</v>
      </c>
      <c r="E4" s="2" t="s">
        <v>3</v>
      </c>
      <c r="F4" s="9" t="s">
        <v>6</v>
      </c>
      <c r="G4" s="4"/>
    </row>
    <row r="5" spans="1:7" x14ac:dyDescent="0.2">
      <c r="B5" s="3"/>
      <c r="C5" s="4"/>
      <c r="E5" s="2"/>
      <c r="F5" s="5"/>
      <c r="G5" s="4"/>
    </row>
    <row r="6" spans="1:7" x14ac:dyDescent="0.2">
      <c r="B6" s="3" t="s">
        <v>5</v>
      </c>
      <c r="C6" s="9" t="s">
        <v>7</v>
      </c>
      <c r="E6" s="2" t="s">
        <v>4</v>
      </c>
      <c r="F6" s="9" t="s">
        <v>6</v>
      </c>
      <c r="G6" s="4"/>
    </row>
    <row r="8" spans="1:7" x14ac:dyDescent="0.2">
      <c r="B8" s="107" t="s">
        <v>2</v>
      </c>
      <c r="C8" s="107"/>
      <c r="D8" s="7"/>
      <c r="E8" s="6"/>
      <c r="F8" s="6"/>
    </row>
    <row r="9" spans="1:7" ht="16" customHeight="1" x14ac:dyDescent="0.2">
      <c r="B9" s="108" t="s">
        <v>8</v>
      </c>
      <c r="C9" s="108"/>
      <c r="D9" s="108"/>
      <c r="E9" s="108"/>
      <c r="F9" s="108"/>
    </row>
    <row r="10" spans="1:7" x14ac:dyDescent="0.2">
      <c r="B10" s="109"/>
      <c r="C10" s="109"/>
      <c r="D10" s="109"/>
      <c r="E10" s="109"/>
      <c r="F10" s="109"/>
    </row>
    <row r="11" spans="1:7" x14ac:dyDescent="0.2">
      <c r="B11" s="11"/>
      <c r="C11" s="11"/>
      <c r="D11" s="11"/>
      <c r="E11" s="11"/>
      <c r="F11" s="11"/>
    </row>
    <row r="12" spans="1:7" x14ac:dyDescent="0.2">
      <c r="B12" s="11" t="s">
        <v>9</v>
      </c>
      <c r="C12" s="13" t="s">
        <v>11</v>
      </c>
      <c r="D12" s="12"/>
      <c r="E12" s="13" t="s">
        <v>10</v>
      </c>
      <c r="F12" s="5" t="s">
        <v>23</v>
      </c>
    </row>
    <row r="13" spans="1:7" ht="32" customHeight="1" x14ac:dyDescent="0.2">
      <c r="B13" s="10" t="s">
        <v>12</v>
      </c>
      <c r="C13" s="5" t="s">
        <v>13</v>
      </c>
      <c r="D13" s="5"/>
      <c r="E13" s="5" t="s">
        <v>13</v>
      </c>
      <c r="F13" s="105" t="s">
        <v>24</v>
      </c>
    </row>
    <row r="14" spans="1:7" x14ac:dyDescent="0.2">
      <c r="B14" s="1" t="s">
        <v>14</v>
      </c>
      <c r="C14" s="5" t="s">
        <v>15</v>
      </c>
      <c r="D14" s="5"/>
      <c r="E14" s="5" t="s">
        <v>16</v>
      </c>
      <c r="F14" s="105"/>
    </row>
    <row r="15" spans="1:7" x14ac:dyDescent="0.2">
      <c r="B15" s="1" t="s">
        <v>17</v>
      </c>
      <c r="C15" s="5" t="s">
        <v>18</v>
      </c>
      <c r="D15" s="5" t="s">
        <v>19</v>
      </c>
      <c r="E15" s="5" t="s">
        <v>20</v>
      </c>
      <c r="F15" s="105"/>
    </row>
    <row r="16" spans="1:7" x14ac:dyDescent="0.2">
      <c r="C16" s="5"/>
      <c r="D16" s="5"/>
      <c r="E16" s="5"/>
      <c r="F16" s="105"/>
    </row>
    <row r="17" spans="2:6" x14ac:dyDescent="0.2">
      <c r="C17" s="5"/>
      <c r="D17" s="5"/>
      <c r="E17" s="5"/>
      <c r="F17" s="105"/>
    </row>
    <row r="18" spans="2:6" x14ac:dyDescent="0.2">
      <c r="B18" s="1" t="s">
        <v>21</v>
      </c>
      <c r="C18" s="5" t="s">
        <v>22</v>
      </c>
      <c r="D18" s="5"/>
      <c r="E18" s="5"/>
      <c r="F18" s="105"/>
    </row>
    <row r="19" spans="2:6" x14ac:dyDescent="0.2">
      <c r="F19" s="14"/>
    </row>
    <row r="20" spans="2:6" x14ac:dyDescent="0.2">
      <c r="F20" s="14"/>
    </row>
    <row r="21" spans="2:6" x14ac:dyDescent="0.2">
      <c r="F21" s="14"/>
    </row>
    <row r="22" spans="2:6" x14ac:dyDescent="0.2">
      <c r="F22" s="14"/>
    </row>
  </sheetData>
  <mergeCells count="4">
    <mergeCell ref="F13:F18"/>
    <mergeCell ref="A2:G2"/>
    <mergeCell ref="B8:C8"/>
    <mergeCell ref="B9:F1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"/>
  <sheetViews>
    <sheetView tabSelected="1" workbookViewId="0">
      <selection activeCell="B29" sqref="B29"/>
    </sheetView>
  </sheetViews>
  <sheetFormatPr baseColWidth="10" defaultRowHeight="16" x14ac:dyDescent="0.2"/>
  <cols>
    <col min="1" max="1" width="2.83203125" style="71" customWidth="1"/>
    <col min="2" max="2" width="10.83203125" style="71"/>
    <col min="3" max="3" width="2.5" style="71" customWidth="1"/>
    <col min="4" max="4" width="10.83203125" style="76"/>
    <col min="5" max="6" width="10.83203125" style="71"/>
    <col min="7" max="7" width="12.1640625" style="71" bestFit="1" customWidth="1"/>
    <col min="8" max="10" width="10.83203125" style="71"/>
    <col min="11" max="12" width="10.83203125" style="71" customWidth="1"/>
    <col min="13" max="14" width="10.83203125" style="81"/>
    <col min="15" max="15" width="10.83203125" style="71" customWidth="1"/>
    <col min="16" max="16" width="10.83203125" style="81" customWidth="1"/>
    <col min="17" max="17" width="10.83203125" style="71" customWidth="1"/>
    <col min="18" max="21" width="10.83203125" style="71"/>
    <col min="22" max="22" width="10.83203125" style="81"/>
    <col min="23" max="23" width="47.83203125" style="81" customWidth="1"/>
    <col min="24" max="16384" width="10.83203125" style="71"/>
  </cols>
  <sheetData>
    <row r="1" spans="2:23" ht="17" thickBot="1" x14ac:dyDescent="0.25"/>
    <row r="2" spans="2:23" x14ac:dyDescent="0.2">
      <c r="B2" s="119" t="s">
        <v>25</v>
      </c>
      <c r="C2" s="112"/>
      <c r="D2" s="116" t="s">
        <v>82</v>
      </c>
      <c r="E2" s="117"/>
      <c r="F2" s="117"/>
      <c r="G2" s="117"/>
      <c r="H2" s="117"/>
      <c r="I2" s="117"/>
      <c r="J2" s="117"/>
      <c r="K2" s="117"/>
      <c r="L2" s="117"/>
      <c r="M2" s="118"/>
      <c r="N2" s="110" t="s">
        <v>44</v>
      </c>
      <c r="O2" s="111"/>
      <c r="P2" s="112"/>
      <c r="Q2" s="110" t="s">
        <v>48</v>
      </c>
      <c r="R2" s="111"/>
      <c r="S2" s="111"/>
      <c r="T2" s="111"/>
      <c r="U2" s="111"/>
      <c r="V2" s="112"/>
      <c r="W2" s="93" t="s">
        <v>53</v>
      </c>
    </row>
    <row r="3" spans="2:23" ht="32" x14ac:dyDescent="0.2">
      <c r="B3" s="120"/>
      <c r="C3" s="121"/>
      <c r="D3" s="74" t="s">
        <v>38</v>
      </c>
      <c r="E3" s="73" t="s">
        <v>26</v>
      </c>
      <c r="F3" s="73" t="s">
        <v>35</v>
      </c>
      <c r="G3" s="73" t="s">
        <v>36</v>
      </c>
      <c r="H3" s="73" t="s">
        <v>30</v>
      </c>
      <c r="I3" s="73" t="s">
        <v>27</v>
      </c>
      <c r="J3" s="73" t="s">
        <v>28</v>
      </c>
      <c r="K3" s="75" t="s">
        <v>56</v>
      </c>
      <c r="L3" s="75" t="s">
        <v>79</v>
      </c>
      <c r="M3" s="73" t="s">
        <v>32</v>
      </c>
      <c r="N3" s="73" t="s">
        <v>45</v>
      </c>
      <c r="O3" s="73" t="s">
        <v>46</v>
      </c>
      <c r="P3" s="73" t="s">
        <v>47</v>
      </c>
      <c r="Q3" s="73" t="s">
        <v>42</v>
      </c>
      <c r="R3" s="73" t="s">
        <v>43</v>
      </c>
      <c r="S3" s="73"/>
      <c r="T3" s="73"/>
      <c r="U3" s="82"/>
      <c r="V3" s="73"/>
      <c r="W3" s="94"/>
    </row>
    <row r="4" spans="2:23" x14ac:dyDescent="0.2">
      <c r="B4" s="95">
        <v>1</v>
      </c>
      <c r="C4" s="140"/>
      <c r="D4" s="89">
        <v>42775</v>
      </c>
      <c r="E4" s="81" t="s">
        <v>29</v>
      </c>
      <c r="F4" s="81">
        <v>-0.1</v>
      </c>
      <c r="G4" s="81" t="s">
        <v>37</v>
      </c>
      <c r="H4" s="81">
        <v>120</v>
      </c>
      <c r="I4" s="81">
        <v>12</v>
      </c>
      <c r="J4" s="81" t="s">
        <v>31</v>
      </c>
      <c r="K4" s="81" t="s">
        <v>34</v>
      </c>
      <c r="L4" s="81" t="s">
        <v>34</v>
      </c>
      <c r="M4" s="79" t="s">
        <v>33</v>
      </c>
      <c r="N4" s="84">
        <v>1</v>
      </c>
      <c r="O4" s="81"/>
      <c r="P4" s="79"/>
      <c r="Q4" s="81"/>
      <c r="R4" s="81"/>
      <c r="S4" s="81"/>
      <c r="T4" s="81"/>
      <c r="U4" s="81"/>
      <c r="V4" s="77"/>
      <c r="W4" s="96"/>
    </row>
    <row r="5" spans="2:23" x14ac:dyDescent="0.2">
      <c r="B5" s="95">
        <v>2</v>
      </c>
      <c r="C5" s="141"/>
      <c r="D5" s="90">
        <v>42776</v>
      </c>
      <c r="E5" s="81" t="s">
        <v>29</v>
      </c>
      <c r="F5" s="81">
        <v>-0.1</v>
      </c>
      <c r="G5" s="81" t="s">
        <v>37</v>
      </c>
      <c r="H5" s="81">
        <v>180</v>
      </c>
      <c r="I5" s="81">
        <v>12</v>
      </c>
      <c r="J5" s="81">
        <v>28</v>
      </c>
      <c r="K5" s="81" t="s">
        <v>34</v>
      </c>
      <c r="L5" s="81" t="s">
        <v>34</v>
      </c>
      <c r="M5" s="77" t="s">
        <v>34</v>
      </c>
      <c r="N5" s="85">
        <v>1</v>
      </c>
      <c r="O5" s="81"/>
      <c r="P5" s="77"/>
      <c r="Q5" s="81"/>
      <c r="R5" s="81"/>
      <c r="S5" s="81"/>
      <c r="T5" s="81"/>
      <c r="U5" s="81"/>
      <c r="V5" s="77"/>
      <c r="W5" s="96"/>
    </row>
    <row r="6" spans="2:23" x14ac:dyDescent="0.2">
      <c r="B6" s="95">
        <v>3</v>
      </c>
      <c r="C6" s="141"/>
      <c r="D6" s="90">
        <v>42788</v>
      </c>
      <c r="E6" s="81" t="s">
        <v>29</v>
      </c>
      <c r="F6" s="81">
        <v>-0.1</v>
      </c>
      <c r="G6" s="81" t="s">
        <v>37</v>
      </c>
      <c r="H6" s="81">
        <v>180</v>
      </c>
      <c r="I6" s="81">
        <v>12</v>
      </c>
      <c r="J6" s="81">
        <v>28</v>
      </c>
      <c r="K6" s="81" t="s">
        <v>34</v>
      </c>
      <c r="L6" s="81" t="s">
        <v>34</v>
      </c>
      <c r="M6" s="77" t="s">
        <v>34</v>
      </c>
      <c r="N6" s="85">
        <v>1</v>
      </c>
      <c r="O6" s="81"/>
      <c r="P6" s="77"/>
      <c r="Q6" s="81"/>
      <c r="R6" s="81"/>
      <c r="S6" s="81"/>
      <c r="T6" s="81"/>
      <c r="U6" s="81"/>
      <c r="V6" s="77"/>
      <c r="W6" s="96"/>
    </row>
    <row r="7" spans="2:23" x14ac:dyDescent="0.2">
      <c r="B7" s="95">
        <v>4</v>
      </c>
      <c r="C7" s="141"/>
      <c r="D7" s="90">
        <v>42788</v>
      </c>
      <c r="E7" s="81" t="s">
        <v>29</v>
      </c>
      <c r="F7" s="81">
        <v>-0.1</v>
      </c>
      <c r="G7" s="81" t="s">
        <v>37</v>
      </c>
      <c r="H7" s="81">
        <v>180</v>
      </c>
      <c r="I7" s="81">
        <v>12</v>
      </c>
      <c r="J7" s="81">
        <v>28</v>
      </c>
      <c r="K7" s="81" t="s">
        <v>34</v>
      </c>
      <c r="L7" s="81" t="s">
        <v>34</v>
      </c>
      <c r="M7" s="77" t="s">
        <v>34</v>
      </c>
      <c r="N7" s="85">
        <v>1</v>
      </c>
      <c r="O7" s="81"/>
      <c r="P7" s="77"/>
      <c r="Q7" s="81"/>
      <c r="R7" s="81"/>
      <c r="S7" s="81"/>
      <c r="T7" s="81"/>
      <c r="U7" s="81"/>
      <c r="V7" s="77"/>
      <c r="W7" s="96"/>
    </row>
    <row r="8" spans="2:23" x14ac:dyDescent="0.2">
      <c r="B8" s="95">
        <v>5</v>
      </c>
      <c r="C8" s="141"/>
      <c r="D8" s="90">
        <v>42790</v>
      </c>
      <c r="E8" s="81" t="s">
        <v>29</v>
      </c>
      <c r="F8" s="81">
        <v>-0.1</v>
      </c>
      <c r="G8" s="81" t="s">
        <v>37</v>
      </c>
      <c r="H8" s="81">
        <v>180</v>
      </c>
      <c r="I8" s="81">
        <v>12</v>
      </c>
      <c r="J8" s="81">
        <v>60</v>
      </c>
      <c r="K8" s="81" t="s">
        <v>34</v>
      </c>
      <c r="L8" s="81" t="s">
        <v>34</v>
      </c>
      <c r="M8" s="77" t="s">
        <v>34</v>
      </c>
      <c r="N8" s="85">
        <v>1</v>
      </c>
      <c r="O8" s="81"/>
      <c r="P8" s="77"/>
      <c r="Q8" s="81"/>
      <c r="R8" s="81"/>
      <c r="S8" s="81"/>
      <c r="T8" s="81"/>
      <c r="U8" s="81"/>
      <c r="V8" s="77"/>
      <c r="W8" s="96"/>
    </row>
    <row r="9" spans="2:23" x14ac:dyDescent="0.2">
      <c r="B9" s="95">
        <v>6</v>
      </c>
      <c r="C9" s="141"/>
      <c r="D9" s="90">
        <v>42802</v>
      </c>
      <c r="E9" s="81" t="s">
        <v>29</v>
      </c>
      <c r="F9" s="81">
        <v>-0.1</v>
      </c>
      <c r="G9" s="81" t="s">
        <v>37</v>
      </c>
      <c r="H9" s="81">
        <v>180</v>
      </c>
      <c r="I9" s="81">
        <v>12</v>
      </c>
      <c r="J9" s="81">
        <v>36</v>
      </c>
      <c r="K9" s="81" t="s">
        <v>34</v>
      </c>
      <c r="L9" s="81" t="s">
        <v>34</v>
      </c>
      <c r="M9" s="77" t="s">
        <v>34</v>
      </c>
      <c r="N9" s="85">
        <v>2</v>
      </c>
      <c r="O9" s="81"/>
      <c r="P9" s="77"/>
      <c r="Q9" s="81"/>
      <c r="R9" s="92">
        <v>42985</v>
      </c>
      <c r="S9" s="81"/>
      <c r="T9" s="81"/>
      <c r="U9" s="81"/>
      <c r="V9" s="77"/>
      <c r="W9" s="96" t="s">
        <v>83</v>
      </c>
    </row>
    <row r="10" spans="2:23" x14ac:dyDescent="0.2">
      <c r="B10" s="95">
        <v>7</v>
      </c>
      <c r="C10" s="141"/>
      <c r="D10" s="90">
        <v>42803</v>
      </c>
      <c r="E10" s="81" t="s">
        <v>29</v>
      </c>
      <c r="F10" s="81">
        <v>-0.1</v>
      </c>
      <c r="G10" s="81" t="s">
        <v>37</v>
      </c>
      <c r="H10" s="81">
        <v>180</v>
      </c>
      <c r="I10" s="81">
        <v>12</v>
      </c>
      <c r="J10" s="81">
        <v>45</v>
      </c>
      <c r="K10" s="81" t="s">
        <v>34</v>
      </c>
      <c r="L10" s="81" t="s">
        <v>34</v>
      </c>
      <c r="M10" s="77" t="s">
        <v>34</v>
      </c>
      <c r="N10" s="85" t="s">
        <v>57</v>
      </c>
      <c r="O10" s="81"/>
      <c r="P10" s="77"/>
      <c r="Q10" s="92">
        <v>42808</v>
      </c>
      <c r="R10" s="92">
        <v>42985</v>
      </c>
      <c r="S10" s="81"/>
      <c r="T10" s="81"/>
      <c r="U10" s="81"/>
      <c r="V10" s="77"/>
      <c r="W10" s="96" t="s">
        <v>83</v>
      </c>
    </row>
    <row r="11" spans="2:23" x14ac:dyDescent="0.2">
      <c r="B11" s="95">
        <v>8</v>
      </c>
      <c r="C11" s="141"/>
      <c r="D11" s="90">
        <v>42899</v>
      </c>
      <c r="E11" s="81" t="s">
        <v>29</v>
      </c>
      <c r="F11" s="81">
        <v>-0.1</v>
      </c>
      <c r="G11" s="81" t="s">
        <v>37</v>
      </c>
      <c r="H11" s="81">
        <v>180</v>
      </c>
      <c r="I11" s="81">
        <v>12</v>
      </c>
      <c r="J11" s="81" t="s">
        <v>39</v>
      </c>
      <c r="K11" s="81" t="s">
        <v>34</v>
      </c>
      <c r="L11" s="81" t="s">
        <v>34</v>
      </c>
      <c r="M11" s="77" t="s">
        <v>34</v>
      </c>
      <c r="N11" s="85">
        <v>3</v>
      </c>
      <c r="O11" s="81"/>
      <c r="P11" s="77"/>
      <c r="Q11" s="92">
        <v>42961</v>
      </c>
      <c r="R11" s="92">
        <v>42985</v>
      </c>
      <c r="S11" s="81"/>
      <c r="T11" s="81"/>
      <c r="U11" s="81"/>
      <c r="V11" s="77"/>
      <c r="W11" s="96"/>
    </row>
    <row r="12" spans="2:23" x14ac:dyDescent="0.2">
      <c r="B12" s="95">
        <v>9</v>
      </c>
      <c r="C12" s="141"/>
      <c r="D12" s="90">
        <v>42905</v>
      </c>
      <c r="E12" s="81" t="s">
        <v>29</v>
      </c>
      <c r="F12" s="81">
        <v>-0.1</v>
      </c>
      <c r="G12" s="81" t="s">
        <v>37</v>
      </c>
      <c r="H12" s="81">
        <v>240</v>
      </c>
      <c r="I12" s="81">
        <v>12</v>
      </c>
      <c r="J12" s="81" t="s">
        <v>39</v>
      </c>
      <c r="K12" s="81" t="s">
        <v>34</v>
      </c>
      <c r="L12" s="81" t="s">
        <v>34</v>
      </c>
      <c r="M12" s="77" t="s">
        <v>34</v>
      </c>
      <c r="N12" s="85">
        <v>3</v>
      </c>
      <c r="O12" s="81"/>
      <c r="P12" s="77"/>
      <c r="Q12" s="92">
        <v>42961</v>
      </c>
      <c r="R12" s="92">
        <v>42985</v>
      </c>
      <c r="S12" s="81"/>
      <c r="T12" s="81"/>
      <c r="U12" s="81"/>
      <c r="V12" s="77"/>
      <c r="W12" s="96"/>
    </row>
    <row r="13" spans="2:23" x14ac:dyDescent="0.2">
      <c r="B13" s="95">
        <v>10</v>
      </c>
      <c r="C13" s="141"/>
      <c r="D13" s="90">
        <v>42977</v>
      </c>
      <c r="E13" s="81" t="s">
        <v>29</v>
      </c>
      <c r="F13" s="81">
        <v>-0.1</v>
      </c>
      <c r="G13" s="81" t="s">
        <v>37</v>
      </c>
      <c r="H13" s="81">
        <v>180</v>
      </c>
      <c r="I13" s="81">
        <v>11</v>
      </c>
      <c r="J13" s="81" t="s">
        <v>40</v>
      </c>
      <c r="K13" s="81" t="s">
        <v>33</v>
      </c>
      <c r="L13" s="81" t="s">
        <v>34</v>
      </c>
      <c r="M13" s="81" t="s">
        <v>34</v>
      </c>
      <c r="N13" s="86">
        <v>4</v>
      </c>
      <c r="O13" s="78">
        <f>Electrolytes!$M$4</f>
        <v>47.6</v>
      </c>
      <c r="P13" s="79"/>
      <c r="Q13" s="92">
        <v>43014</v>
      </c>
      <c r="R13" s="92">
        <v>42985</v>
      </c>
      <c r="S13" s="81"/>
      <c r="T13" s="81"/>
      <c r="U13" s="81"/>
      <c r="V13" s="77"/>
      <c r="W13" s="96"/>
    </row>
    <row r="14" spans="2:23" x14ac:dyDescent="0.2">
      <c r="B14" s="95">
        <v>11</v>
      </c>
      <c r="C14" s="141"/>
      <c r="D14" s="90">
        <v>42978</v>
      </c>
      <c r="E14" s="81" t="s">
        <v>29</v>
      </c>
      <c r="F14" s="81">
        <v>-0.1</v>
      </c>
      <c r="G14" s="81" t="s">
        <v>37</v>
      </c>
      <c r="H14" s="81">
        <v>180</v>
      </c>
      <c r="I14" s="81">
        <v>11</v>
      </c>
      <c r="J14" s="81" t="s">
        <v>41</v>
      </c>
      <c r="K14" s="81" t="s">
        <v>33</v>
      </c>
      <c r="L14" s="81" t="s">
        <v>34</v>
      </c>
      <c r="M14" s="81" t="s">
        <v>34</v>
      </c>
      <c r="N14" s="87">
        <v>4</v>
      </c>
      <c r="O14" s="81"/>
      <c r="P14" s="77"/>
      <c r="Q14" s="92">
        <v>43014</v>
      </c>
      <c r="R14" s="92">
        <v>42985</v>
      </c>
      <c r="S14" s="81"/>
      <c r="T14" s="81"/>
      <c r="U14" s="81"/>
      <c r="V14" s="77"/>
      <c r="W14" s="96"/>
    </row>
    <row r="15" spans="2:23" x14ac:dyDescent="0.2">
      <c r="B15" s="95">
        <v>12</v>
      </c>
      <c r="C15" s="141"/>
      <c r="D15" s="90">
        <v>42979</v>
      </c>
      <c r="E15" s="81" t="s">
        <v>29</v>
      </c>
      <c r="F15" s="81">
        <v>-0.1</v>
      </c>
      <c r="G15" s="81" t="s">
        <v>37</v>
      </c>
      <c r="H15" s="81">
        <v>180</v>
      </c>
      <c r="I15" s="81">
        <v>11</v>
      </c>
      <c r="J15" s="81">
        <v>30</v>
      </c>
      <c r="K15" s="81" t="s">
        <v>33</v>
      </c>
      <c r="L15" s="81" t="s">
        <v>34</v>
      </c>
      <c r="M15" s="81" t="s">
        <v>34</v>
      </c>
      <c r="N15" s="87">
        <v>4</v>
      </c>
      <c r="O15" s="81"/>
      <c r="P15" s="77"/>
      <c r="Q15" s="92">
        <v>43014</v>
      </c>
      <c r="R15" s="92">
        <v>42985</v>
      </c>
      <c r="S15" s="81"/>
      <c r="T15" s="81"/>
      <c r="U15" s="81"/>
      <c r="V15" s="77"/>
      <c r="W15" s="96"/>
    </row>
    <row r="16" spans="2:23" ht="32" x14ac:dyDescent="0.2">
      <c r="B16" s="95">
        <v>13</v>
      </c>
      <c r="C16" s="141"/>
      <c r="D16" s="90">
        <v>42983</v>
      </c>
      <c r="E16" s="81" t="s">
        <v>29</v>
      </c>
      <c r="F16" s="81">
        <v>-0.1</v>
      </c>
      <c r="G16" s="81" t="s">
        <v>37</v>
      </c>
      <c r="H16" s="81">
        <v>180</v>
      </c>
      <c r="I16" s="81">
        <v>11</v>
      </c>
      <c r="J16" s="81">
        <v>30</v>
      </c>
      <c r="K16" s="81" t="s">
        <v>33</v>
      </c>
      <c r="L16" s="81" t="s">
        <v>34</v>
      </c>
      <c r="M16" s="81" t="s">
        <v>34</v>
      </c>
      <c r="N16" s="87">
        <v>4</v>
      </c>
      <c r="O16" s="81"/>
      <c r="P16" s="77"/>
      <c r="Q16" s="92">
        <v>43014</v>
      </c>
      <c r="R16" s="92">
        <v>42985</v>
      </c>
      <c r="S16" s="81"/>
      <c r="T16" s="81"/>
      <c r="U16" s="81"/>
      <c r="V16" s="77"/>
      <c r="W16" s="97" t="s">
        <v>54</v>
      </c>
    </row>
    <row r="17" spans="2:23" x14ac:dyDescent="0.2">
      <c r="B17" s="95">
        <v>14</v>
      </c>
      <c r="C17" s="141"/>
      <c r="D17" s="90">
        <v>42984</v>
      </c>
      <c r="E17" s="81" t="s">
        <v>29</v>
      </c>
      <c r="F17" s="81">
        <v>-0.1</v>
      </c>
      <c r="G17" s="81" t="s">
        <v>37</v>
      </c>
      <c r="H17" s="81">
        <v>240</v>
      </c>
      <c r="I17" s="81">
        <v>11</v>
      </c>
      <c r="J17" s="81" t="s">
        <v>55</v>
      </c>
      <c r="K17" s="81" t="s">
        <v>33</v>
      </c>
      <c r="L17" s="81" t="s">
        <v>34</v>
      </c>
      <c r="M17" s="81" t="s">
        <v>34</v>
      </c>
      <c r="N17" s="88">
        <v>4</v>
      </c>
      <c r="O17" s="80">
        <v>40</v>
      </c>
      <c r="P17" s="77"/>
      <c r="Q17" s="81"/>
      <c r="R17" s="92">
        <v>42990</v>
      </c>
      <c r="S17" s="81"/>
      <c r="T17" s="81"/>
      <c r="U17" s="81"/>
      <c r="V17" s="77"/>
      <c r="W17" s="96"/>
    </row>
    <row r="18" spans="2:23" x14ac:dyDescent="0.2">
      <c r="B18" s="98">
        <v>15</v>
      </c>
      <c r="C18" s="141"/>
      <c r="D18" s="90">
        <v>42985</v>
      </c>
      <c r="E18" s="81" t="s">
        <v>29</v>
      </c>
      <c r="F18" s="81">
        <v>-0.1</v>
      </c>
      <c r="G18" s="81" t="s">
        <v>37</v>
      </c>
      <c r="H18" s="81">
        <v>120</v>
      </c>
      <c r="I18" s="81">
        <v>12</v>
      </c>
      <c r="J18" s="81">
        <v>30</v>
      </c>
      <c r="K18" s="81" t="s">
        <v>33</v>
      </c>
      <c r="L18" s="81" t="s">
        <v>34</v>
      </c>
      <c r="M18" s="77" t="s">
        <v>34</v>
      </c>
      <c r="N18" s="87">
        <v>5</v>
      </c>
      <c r="O18" s="78">
        <f>Electrolytes!$M$5</f>
        <v>71</v>
      </c>
      <c r="P18" s="79"/>
      <c r="Q18" s="81"/>
      <c r="R18" s="92">
        <v>42990</v>
      </c>
      <c r="S18" s="81"/>
      <c r="T18" s="81"/>
      <c r="U18" s="81"/>
      <c r="V18" s="77"/>
      <c r="W18" s="96"/>
    </row>
    <row r="19" spans="2:23" x14ac:dyDescent="0.2">
      <c r="B19" s="98">
        <v>16</v>
      </c>
      <c r="C19" s="141"/>
      <c r="D19" s="90">
        <v>42986</v>
      </c>
      <c r="E19" s="81" t="s">
        <v>62</v>
      </c>
      <c r="F19" s="81">
        <v>-0.1</v>
      </c>
      <c r="G19" s="81" t="s">
        <v>37</v>
      </c>
      <c r="H19" s="81">
        <v>180</v>
      </c>
      <c r="I19" s="81">
        <v>12</v>
      </c>
      <c r="J19" s="81" t="s">
        <v>63</v>
      </c>
      <c r="K19" s="81" t="s">
        <v>34</v>
      </c>
      <c r="L19" s="81" t="s">
        <v>34</v>
      </c>
      <c r="M19" s="77" t="s">
        <v>34</v>
      </c>
      <c r="N19" s="87">
        <v>5</v>
      </c>
      <c r="O19" s="81"/>
      <c r="P19" s="77"/>
      <c r="Q19" s="81"/>
      <c r="R19" s="92">
        <v>42990</v>
      </c>
      <c r="S19" s="81"/>
      <c r="T19" s="81"/>
      <c r="U19" s="81"/>
      <c r="V19" s="77"/>
      <c r="W19" s="96" t="s">
        <v>64</v>
      </c>
    </row>
    <row r="20" spans="2:23" ht="17" thickBot="1" x14ac:dyDescent="0.25">
      <c r="B20" s="98">
        <v>17</v>
      </c>
      <c r="C20" s="142"/>
      <c r="D20" s="91">
        <v>42990</v>
      </c>
      <c r="E20" s="81" t="s">
        <v>29</v>
      </c>
      <c r="F20" s="81">
        <v>-0.1</v>
      </c>
      <c r="G20" s="81" t="s">
        <v>37</v>
      </c>
      <c r="H20" s="81">
        <v>240</v>
      </c>
      <c r="I20" s="81">
        <v>12</v>
      </c>
      <c r="J20" s="81" t="s">
        <v>63</v>
      </c>
      <c r="K20" s="81" t="s">
        <v>33</v>
      </c>
      <c r="L20" s="81" t="s">
        <v>34</v>
      </c>
      <c r="M20" s="83" t="s">
        <v>34</v>
      </c>
      <c r="N20" s="87">
        <v>5</v>
      </c>
      <c r="O20" s="81"/>
      <c r="P20" s="83"/>
      <c r="Q20" s="81"/>
      <c r="R20" s="92">
        <v>42997</v>
      </c>
      <c r="S20" s="81"/>
      <c r="T20" s="81"/>
      <c r="U20" s="81"/>
      <c r="V20" s="83"/>
      <c r="W20" s="96"/>
    </row>
    <row r="21" spans="2:23" ht="22" thickBot="1" x14ac:dyDescent="0.25">
      <c r="B21" s="113" t="s">
        <v>75</v>
      </c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5"/>
    </row>
    <row r="22" spans="2:23" x14ac:dyDescent="0.2">
      <c r="B22" s="98">
        <v>18</v>
      </c>
      <c r="C22" s="143"/>
      <c r="D22" s="90">
        <v>42996</v>
      </c>
      <c r="E22" s="81" t="s">
        <v>29</v>
      </c>
      <c r="F22" s="81">
        <v>-0.1</v>
      </c>
      <c r="G22" s="81" t="s">
        <v>37</v>
      </c>
      <c r="H22" s="81">
        <v>180</v>
      </c>
      <c r="I22" s="81">
        <v>12</v>
      </c>
      <c r="J22" s="81" t="s">
        <v>63</v>
      </c>
      <c r="K22" s="81" t="s">
        <v>34</v>
      </c>
      <c r="L22" s="81" t="s">
        <v>34</v>
      </c>
      <c r="M22" s="81" t="s">
        <v>34</v>
      </c>
      <c r="N22" s="87">
        <v>6</v>
      </c>
      <c r="O22" s="81"/>
      <c r="P22" s="77"/>
      <c r="Q22" s="81"/>
      <c r="R22" s="92">
        <v>42997</v>
      </c>
      <c r="S22" s="81"/>
      <c r="T22" s="81"/>
      <c r="U22" s="81"/>
      <c r="V22" s="77"/>
      <c r="W22" s="96"/>
    </row>
    <row r="23" spans="2:23" x14ac:dyDescent="0.2">
      <c r="B23" s="98">
        <v>19</v>
      </c>
      <c r="C23" s="141"/>
      <c r="D23" s="90">
        <v>42996</v>
      </c>
      <c r="E23" s="81" t="s">
        <v>29</v>
      </c>
      <c r="F23" s="81">
        <v>-0.1</v>
      </c>
      <c r="G23" s="81" t="s">
        <v>37</v>
      </c>
      <c r="H23" s="81">
        <v>180</v>
      </c>
      <c r="I23" s="81">
        <v>12</v>
      </c>
      <c r="J23" s="81" t="s">
        <v>80</v>
      </c>
      <c r="K23" s="81" t="s">
        <v>34</v>
      </c>
      <c r="L23" s="81" t="s">
        <v>33</v>
      </c>
      <c r="M23" s="81" t="s">
        <v>34</v>
      </c>
      <c r="N23" s="87">
        <v>6</v>
      </c>
      <c r="O23" s="81"/>
      <c r="P23" s="77"/>
      <c r="Q23" s="81"/>
      <c r="R23" s="92">
        <v>42997</v>
      </c>
      <c r="S23" s="81"/>
      <c r="T23" s="81"/>
      <c r="U23" s="81"/>
      <c r="V23" s="77"/>
      <c r="W23" s="96"/>
    </row>
    <row r="24" spans="2:23" x14ac:dyDescent="0.2">
      <c r="B24" s="98">
        <v>20</v>
      </c>
      <c r="C24" s="141"/>
      <c r="D24" s="90">
        <v>42997</v>
      </c>
      <c r="E24" s="81" t="s">
        <v>29</v>
      </c>
      <c r="F24" s="81">
        <v>-0.1</v>
      </c>
      <c r="G24" s="81" t="s">
        <v>37</v>
      </c>
      <c r="H24" s="81">
        <v>180</v>
      </c>
      <c r="I24" s="81">
        <v>12</v>
      </c>
      <c r="J24" s="81" t="s">
        <v>80</v>
      </c>
      <c r="K24" s="81" t="s">
        <v>34</v>
      </c>
      <c r="L24" s="81" t="s">
        <v>34</v>
      </c>
      <c r="M24" s="81" t="s">
        <v>34</v>
      </c>
      <c r="N24" s="87">
        <v>6</v>
      </c>
      <c r="O24" s="81"/>
      <c r="P24" s="77"/>
      <c r="Q24" s="81"/>
      <c r="R24" s="81"/>
      <c r="S24" s="81"/>
      <c r="T24" s="81"/>
      <c r="U24" s="81"/>
      <c r="V24" s="77"/>
      <c r="W24" s="96"/>
    </row>
    <row r="25" spans="2:23" x14ac:dyDescent="0.2">
      <c r="B25" s="98">
        <v>21</v>
      </c>
      <c r="C25" s="141"/>
      <c r="D25" s="90">
        <v>42997</v>
      </c>
      <c r="E25" s="81" t="s">
        <v>29</v>
      </c>
      <c r="F25" s="81">
        <v>-0.1</v>
      </c>
      <c r="G25" s="81" t="s">
        <v>37</v>
      </c>
      <c r="H25" s="81">
        <v>180</v>
      </c>
      <c r="I25" s="81">
        <v>12</v>
      </c>
      <c r="J25" s="81">
        <v>40</v>
      </c>
      <c r="K25" s="81" t="s">
        <v>34</v>
      </c>
      <c r="L25" s="81" t="s">
        <v>34</v>
      </c>
      <c r="M25" s="81" t="s">
        <v>34</v>
      </c>
      <c r="N25" s="87">
        <v>6</v>
      </c>
      <c r="O25" s="81"/>
      <c r="P25" s="77"/>
      <c r="Q25" s="81"/>
      <c r="R25" s="81"/>
      <c r="S25" s="81"/>
      <c r="T25" s="81"/>
      <c r="U25" s="81"/>
      <c r="V25" s="77"/>
      <c r="W25" s="96"/>
    </row>
    <row r="26" spans="2:23" x14ac:dyDescent="0.2">
      <c r="B26" s="98">
        <v>22</v>
      </c>
      <c r="C26" s="141"/>
      <c r="D26" s="90">
        <v>42997</v>
      </c>
      <c r="E26" s="81" t="s">
        <v>29</v>
      </c>
      <c r="F26" s="81">
        <v>-0.1</v>
      </c>
      <c r="G26" s="81" t="s">
        <v>37</v>
      </c>
      <c r="H26" s="81">
        <v>300</v>
      </c>
      <c r="I26" s="81">
        <v>12</v>
      </c>
      <c r="J26" s="81">
        <v>40</v>
      </c>
      <c r="K26" s="81" t="s">
        <v>34</v>
      </c>
      <c r="L26" s="81" t="s">
        <v>33</v>
      </c>
      <c r="M26" s="81" t="s">
        <v>34</v>
      </c>
      <c r="N26" s="88">
        <v>6</v>
      </c>
      <c r="O26" s="81"/>
      <c r="P26" s="77"/>
      <c r="Q26" s="81"/>
      <c r="R26" s="81"/>
      <c r="S26" s="81"/>
      <c r="T26" s="81"/>
      <c r="U26" s="81"/>
      <c r="V26" s="77"/>
      <c r="W26" s="96"/>
    </row>
    <row r="27" spans="2:23" x14ac:dyDescent="0.2">
      <c r="B27" s="98">
        <v>23</v>
      </c>
      <c r="C27" s="141"/>
      <c r="D27" s="90">
        <v>43006</v>
      </c>
      <c r="E27" s="81" t="s">
        <v>81</v>
      </c>
      <c r="F27" s="81">
        <v>-0.1</v>
      </c>
      <c r="G27" s="81" t="s">
        <v>37</v>
      </c>
      <c r="H27" s="81">
        <v>180</v>
      </c>
      <c r="I27" s="81">
        <v>12</v>
      </c>
      <c r="J27" s="81" t="s">
        <v>55</v>
      </c>
      <c r="K27" s="81" t="s">
        <v>34</v>
      </c>
      <c r="L27" s="81" t="s">
        <v>34</v>
      </c>
      <c r="M27" s="81" t="s">
        <v>34</v>
      </c>
      <c r="N27" s="87">
        <v>7</v>
      </c>
      <c r="O27" s="104">
        <f>Electrolytes!M8</f>
        <v>50</v>
      </c>
      <c r="P27" s="79"/>
      <c r="Q27" s="81"/>
      <c r="R27" s="81"/>
      <c r="S27" s="81"/>
      <c r="T27" s="81"/>
      <c r="U27" s="81"/>
      <c r="V27" s="77"/>
      <c r="W27" s="96"/>
    </row>
    <row r="28" spans="2:23" x14ac:dyDescent="0.2">
      <c r="B28" s="98">
        <v>24</v>
      </c>
      <c r="C28" s="141"/>
      <c r="D28" s="90">
        <v>43006</v>
      </c>
      <c r="E28" s="81" t="s">
        <v>81</v>
      </c>
      <c r="F28" s="81">
        <v>-0.1</v>
      </c>
      <c r="G28" s="81" t="s">
        <v>37</v>
      </c>
      <c r="H28" s="81">
        <v>120</v>
      </c>
      <c r="I28" s="81">
        <v>12</v>
      </c>
      <c r="J28" s="81" t="s">
        <v>55</v>
      </c>
      <c r="K28" s="81" t="s">
        <v>34</v>
      </c>
      <c r="L28" s="81" t="s">
        <v>34</v>
      </c>
      <c r="M28" s="81" t="s">
        <v>34</v>
      </c>
      <c r="N28" s="87">
        <v>7</v>
      </c>
      <c r="O28" s="81"/>
      <c r="Q28" s="72"/>
      <c r="R28" s="81"/>
      <c r="S28" s="81"/>
      <c r="T28" s="81"/>
      <c r="U28" s="81"/>
      <c r="V28" s="77"/>
      <c r="W28" s="96"/>
    </row>
    <row r="29" spans="2:23" x14ac:dyDescent="0.2">
      <c r="B29" s="98">
        <v>25</v>
      </c>
      <c r="C29" s="144"/>
      <c r="D29" s="90">
        <v>43007</v>
      </c>
      <c r="E29" s="81" t="s">
        <v>81</v>
      </c>
      <c r="F29" s="81">
        <v>-0.1</v>
      </c>
      <c r="G29" s="81" t="s">
        <v>37</v>
      </c>
      <c r="H29" s="81">
        <v>240</v>
      </c>
      <c r="I29" s="81">
        <v>12</v>
      </c>
      <c r="J29" s="81" t="s">
        <v>55</v>
      </c>
      <c r="K29" s="81" t="s">
        <v>34</v>
      </c>
      <c r="L29" s="81" t="s">
        <v>34</v>
      </c>
      <c r="M29" s="81" t="s">
        <v>34</v>
      </c>
      <c r="N29" s="87">
        <v>7</v>
      </c>
      <c r="O29" s="81"/>
      <c r="Q29" s="72"/>
      <c r="R29" s="81"/>
      <c r="S29" s="81"/>
      <c r="T29" s="81"/>
      <c r="U29" s="81"/>
      <c r="V29" s="77"/>
      <c r="W29" s="96"/>
    </row>
    <row r="30" spans="2:23" x14ac:dyDescent="0.2">
      <c r="B30" s="98"/>
      <c r="C30" s="144"/>
      <c r="D30" s="90"/>
      <c r="E30" s="81"/>
      <c r="F30" s="81"/>
      <c r="G30" s="81"/>
      <c r="H30" s="81"/>
      <c r="I30" s="81"/>
      <c r="J30" s="81"/>
      <c r="K30" s="81"/>
      <c r="L30" s="81"/>
      <c r="N30" s="87"/>
      <c r="O30" s="81"/>
      <c r="Q30" s="72"/>
      <c r="R30" s="81"/>
      <c r="S30" s="81"/>
      <c r="T30" s="81"/>
      <c r="U30" s="81"/>
      <c r="V30" s="77"/>
      <c r="W30" s="96"/>
    </row>
    <row r="31" spans="2:23" x14ac:dyDescent="0.2">
      <c r="B31" s="98"/>
      <c r="C31" s="144"/>
      <c r="D31" s="90"/>
      <c r="E31" s="81"/>
      <c r="F31" s="81"/>
      <c r="G31" s="81"/>
      <c r="H31" s="81"/>
      <c r="I31" s="81"/>
      <c r="J31" s="81"/>
      <c r="K31" s="81"/>
      <c r="L31" s="81"/>
      <c r="N31" s="87"/>
      <c r="O31" s="81"/>
      <c r="Q31" s="72"/>
      <c r="R31" s="81"/>
      <c r="S31" s="81"/>
      <c r="T31" s="81"/>
      <c r="U31" s="81"/>
      <c r="V31" s="77"/>
      <c r="W31" s="96"/>
    </row>
    <row r="32" spans="2:23" ht="17" thickBot="1" x14ac:dyDescent="0.25">
      <c r="B32" s="99"/>
      <c r="C32" s="101"/>
      <c r="D32" s="91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0"/>
      <c r="P32" s="100"/>
      <c r="Q32" s="102"/>
      <c r="R32" s="100"/>
      <c r="S32" s="100"/>
      <c r="T32" s="100"/>
      <c r="U32" s="100"/>
      <c r="V32" s="83"/>
      <c r="W32" s="103"/>
    </row>
    <row r="33" spans="4:9" x14ac:dyDescent="0.2">
      <c r="D33" s="92"/>
    </row>
    <row r="36" spans="4:9" x14ac:dyDescent="0.2">
      <c r="G36" s="139" t="s">
        <v>78</v>
      </c>
      <c r="H36" s="139"/>
      <c r="I36" s="139"/>
    </row>
  </sheetData>
  <mergeCells count="5">
    <mergeCell ref="Q2:V2"/>
    <mergeCell ref="N2:P2"/>
    <mergeCell ref="B21:W21"/>
    <mergeCell ref="D2:M2"/>
    <mergeCell ref="B2:C3"/>
  </mergeCells>
  <hyperlinks>
    <hyperlink ref="N16:N17" location="Electrolytes!A3" display="Electrolytes!A3"/>
    <hyperlink ref="N18" location="Electrolytes!B5" display="Electrolytes!B5"/>
    <hyperlink ref="N22" location="Electrolytes!B7" display="Electrolytes!B7"/>
    <hyperlink ref="N27" location="Electrolytes!B8" display="Electrolytes!B8"/>
    <hyperlink ref="N23:N26" location="Electrolytes!A6" display="Electrolytes!A6"/>
    <hyperlink ref="N17" location="Electrolytes!B4" display="Electrolytes!B4"/>
    <hyperlink ref="N19:N20" location="Electrolytes!B5" display="Electrolytes!B5"/>
    <hyperlink ref="N13:N16" location="Electrolytes!A3" display="Electrolytes!A3"/>
    <hyperlink ref="N28" location="Electrolytes!B8" display="Electrolytes!B8"/>
    <hyperlink ref="N29" location="Electrolytes!B8" display="Electrolytes!B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B8" sqref="B8"/>
    </sheetView>
  </sheetViews>
  <sheetFormatPr baseColWidth="10" defaultRowHeight="16" x14ac:dyDescent="0.2"/>
  <cols>
    <col min="1" max="1" width="2.83203125" style="15" customWidth="1"/>
    <col min="2" max="2" width="10.83203125" style="15"/>
    <col min="3" max="3" width="13.83203125" style="15" bestFit="1" customWidth="1"/>
    <col min="4" max="4" width="12.5" style="15" bestFit="1" customWidth="1"/>
    <col min="5" max="5" width="10.83203125" style="39"/>
    <col min="6" max="6" width="10.83203125" style="15"/>
    <col min="7" max="7" width="10.83203125" style="39"/>
    <col min="8" max="8" width="10.83203125" style="17" customWidth="1"/>
    <col min="9" max="9" width="10.33203125" style="15" bestFit="1" customWidth="1"/>
    <col min="10" max="10" width="11.83203125" style="15" customWidth="1"/>
    <col min="11" max="11" width="13" style="15" bestFit="1" customWidth="1"/>
    <col min="12" max="12" width="11.6640625" style="42" bestFit="1" customWidth="1"/>
    <col min="13" max="13" width="11.83203125" style="16" customWidth="1"/>
    <col min="14" max="16384" width="10.83203125" style="15"/>
  </cols>
  <sheetData>
    <row r="1" spans="2:14" ht="16" customHeight="1" thickBot="1" x14ac:dyDescent="0.25"/>
    <row r="2" spans="2:14" x14ac:dyDescent="0.2">
      <c r="B2" s="55" t="s">
        <v>44</v>
      </c>
      <c r="C2" s="122" t="s">
        <v>52</v>
      </c>
      <c r="D2" s="124"/>
      <c r="E2" s="124"/>
      <c r="F2" s="123"/>
      <c r="G2" s="122" t="s">
        <v>51</v>
      </c>
      <c r="H2" s="123"/>
      <c r="I2" s="122" t="s">
        <v>50</v>
      </c>
      <c r="J2" s="124"/>
      <c r="K2" s="124"/>
      <c r="L2" s="124"/>
      <c r="M2" s="123"/>
      <c r="N2" s="128" t="s">
        <v>38</v>
      </c>
    </row>
    <row r="3" spans="2:14" x14ac:dyDescent="0.2">
      <c r="B3" s="56" t="s">
        <v>45</v>
      </c>
      <c r="C3" s="41" t="s">
        <v>58</v>
      </c>
      <c r="D3" s="41" t="s">
        <v>59</v>
      </c>
      <c r="E3" s="41" t="s">
        <v>60</v>
      </c>
      <c r="F3" s="41" t="s">
        <v>49</v>
      </c>
      <c r="G3" s="41" t="s">
        <v>61</v>
      </c>
      <c r="H3" s="41" t="s">
        <v>49</v>
      </c>
      <c r="I3" s="41" t="s">
        <v>27</v>
      </c>
      <c r="J3" s="41" t="s">
        <v>58</v>
      </c>
      <c r="K3" s="41" t="s">
        <v>59</v>
      </c>
      <c r="L3" s="41" t="s">
        <v>60</v>
      </c>
      <c r="M3" s="41" t="s">
        <v>49</v>
      </c>
      <c r="N3" s="129"/>
    </row>
    <row r="4" spans="2:14" x14ac:dyDescent="0.2">
      <c r="B4" s="57">
        <v>4</v>
      </c>
      <c r="C4" s="43">
        <v>0.2</v>
      </c>
      <c r="D4" s="18">
        <v>3</v>
      </c>
      <c r="E4" s="18">
        <v>0.5</v>
      </c>
      <c r="F4" s="19">
        <v>20</v>
      </c>
      <c r="G4" s="39">
        <v>2</v>
      </c>
      <c r="H4" s="39">
        <v>27.6</v>
      </c>
      <c r="I4" s="39">
        <v>11</v>
      </c>
      <c r="J4" s="46">
        <f t="shared" ref="J4:L5" si="0">C4*($F4/$M4)</f>
        <v>8.4033613445378158E-2</v>
      </c>
      <c r="K4" s="46">
        <f t="shared" si="0"/>
        <v>1.2605042016806722</v>
      </c>
      <c r="L4" s="46">
        <f t="shared" si="0"/>
        <v>0.21008403361344538</v>
      </c>
      <c r="M4" s="42">
        <f>F4+H4</f>
        <v>47.6</v>
      </c>
      <c r="N4" s="58"/>
    </row>
    <row r="5" spans="2:14" ht="17" thickBot="1" x14ac:dyDescent="0.25">
      <c r="B5" s="59">
        <v>5</v>
      </c>
      <c r="C5" s="38">
        <v>0.2</v>
      </c>
      <c r="D5" s="39">
        <v>3</v>
      </c>
      <c r="E5" s="39">
        <v>0.5</v>
      </c>
      <c r="F5" s="40">
        <v>20</v>
      </c>
      <c r="G5" s="39">
        <v>2</v>
      </c>
      <c r="H5" s="39">
        <v>51</v>
      </c>
      <c r="I5" s="39">
        <v>12</v>
      </c>
      <c r="J5" s="46">
        <f t="shared" si="0"/>
        <v>5.6338028169014093E-2</v>
      </c>
      <c r="K5" s="46">
        <f t="shared" si="0"/>
        <v>0.84507042253521125</v>
      </c>
      <c r="L5" s="46">
        <f t="shared" si="0"/>
        <v>0.14084507042253522</v>
      </c>
      <c r="M5" s="42">
        <f>F5+H5</f>
        <v>71</v>
      </c>
      <c r="N5" s="60">
        <v>42985</v>
      </c>
    </row>
    <row r="6" spans="2:14" ht="20" thickBot="1" x14ac:dyDescent="0.3">
      <c r="B6" s="125" t="s">
        <v>75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</row>
    <row r="7" spans="2:14" x14ac:dyDescent="0.2">
      <c r="B7" s="59">
        <v>6</v>
      </c>
      <c r="C7" s="48">
        <f>'Stock Solutions'!$M$4</f>
        <v>0.2001378359751895</v>
      </c>
      <c r="D7" s="49">
        <f>'Stock Solutions'!$O$4</f>
        <v>2.9950044404973353</v>
      </c>
      <c r="E7" s="49">
        <f>'Stock Solutions'!$N$4</f>
        <v>0.50004592949822024</v>
      </c>
      <c r="F7" s="50">
        <v>10</v>
      </c>
      <c r="G7" s="51">
        <v>2</v>
      </c>
      <c r="H7" s="50">
        <f>((250*5)+(2*150)+(2*100))/100</f>
        <v>17.5</v>
      </c>
      <c r="I7" s="51">
        <v>12</v>
      </c>
      <c r="J7" s="53">
        <f t="shared" ref="J7:L8" si="1">C7*($F7/$M7)</f>
        <v>7.2777394900068917E-2</v>
      </c>
      <c r="K7" s="53">
        <f t="shared" si="1"/>
        <v>1.0890925238172129</v>
      </c>
      <c r="L7" s="53">
        <f t="shared" si="1"/>
        <v>0.18183488345389828</v>
      </c>
      <c r="M7" s="54">
        <f>F7+H7</f>
        <v>27.5</v>
      </c>
      <c r="N7" s="61"/>
    </row>
    <row r="8" spans="2:14" x14ac:dyDescent="0.2">
      <c r="B8" s="59">
        <v>7</v>
      </c>
      <c r="C8" s="44">
        <f>'Stock Solutions'!$M$4</f>
        <v>0.2001378359751895</v>
      </c>
      <c r="D8" s="45">
        <f>'Stock Solutions'!$O$4</f>
        <v>2.9950044404973353</v>
      </c>
      <c r="E8" s="45">
        <f>'Stock Solutions'!$N$4</f>
        <v>0.50004592949822024</v>
      </c>
      <c r="F8" s="40">
        <v>17</v>
      </c>
      <c r="G8" s="38">
        <v>2</v>
      </c>
      <c r="H8" s="40">
        <f>M8-F8</f>
        <v>33</v>
      </c>
      <c r="I8" s="38">
        <v>12</v>
      </c>
      <c r="J8" s="46">
        <f t="shared" si="1"/>
        <v>6.8046864231564433E-2</v>
      </c>
      <c r="K8" s="46">
        <f t="shared" si="1"/>
        <v>1.0183015097690942</v>
      </c>
      <c r="L8" s="46">
        <f t="shared" si="1"/>
        <v>0.17001561602939488</v>
      </c>
      <c r="M8" s="47">
        <v>50</v>
      </c>
      <c r="N8" s="60">
        <v>43006</v>
      </c>
    </row>
    <row r="9" spans="2:14" x14ac:dyDescent="0.2">
      <c r="B9" s="62"/>
      <c r="C9" s="38"/>
      <c r="D9" s="39"/>
      <c r="F9" s="40"/>
      <c r="G9" s="38"/>
      <c r="H9" s="40"/>
      <c r="I9" s="38"/>
      <c r="J9" s="39"/>
      <c r="K9" s="39"/>
      <c r="M9" s="52"/>
      <c r="N9" s="63"/>
    </row>
    <row r="10" spans="2:14" x14ac:dyDescent="0.2">
      <c r="B10" s="59"/>
      <c r="C10" s="38"/>
      <c r="D10" s="39"/>
      <c r="F10" s="40"/>
      <c r="G10" s="38"/>
      <c r="H10" s="40"/>
      <c r="I10" s="38"/>
      <c r="J10" s="39"/>
      <c r="K10" s="39"/>
      <c r="M10" s="52"/>
      <c r="N10" s="63"/>
    </row>
    <row r="11" spans="2:14" x14ac:dyDescent="0.2">
      <c r="B11" s="59"/>
      <c r="C11" s="38"/>
      <c r="D11" s="39"/>
      <c r="F11" s="40"/>
      <c r="G11" s="38"/>
      <c r="H11" s="40"/>
      <c r="I11" s="38"/>
      <c r="J11" s="39"/>
      <c r="K11" s="39"/>
      <c r="M11" s="52"/>
      <c r="N11" s="63"/>
    </row>
    <row r="12" spans="2:14" ht="17" thickBot="1" x14ac:dyDescent="0.25">
      <c r="B12" s="64"/>
      <c r="C12" s="65"/>
      <c r="D12" s="66"/>
      <c r="E12" s="66"/>
      <c r="F12" s="67"/>
      <c r="G12" s="65"/>
      <c r="H12" s="67"/>
      <c r="I12" s="65"/>
      <c r="J12" s="66"/>
      <c r="K12" s="66"/>
      <c r="L12" s="68"/>
      <c r="M12" s="69"/>
      <c r="N12" s="70"/>
    </row>
  </sheetData>
  <mergeCells count="5">
    <mergeCell ref="G2:H2"/>
    <mergeCell ref="C2:F2"/>
    <mergeCell ref="I2:M2"/>
    <mergeCell ref="B6:N6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sqref="A1:XFD1"/>
    </sheetView>
  </sheetViews>
  <sheetFormatPr baseColWidth="10" defaultRowHeight="16" x14ac:dyDescent="0.2"/>
  <cols>
    <col min="1" max="1" width="2.83203125" style="20" customWidth="1"/>
    <col min="2" max="2" width="10.83203125" style="20"/>
    <col min="3" max="3" width="10.83203125" style="22"/>
    <col min="4" max="5" width="10.83203125" style="20"/>
    <col min="6" max="6" width="10.83203125" style="22"/>
    <col min="7" max="8" width="10.83203125" style="20"/>
    <col min="9" max="9" width="11.6640625" style="22" bestFit="1" customWidth="1"/>
    <col min="10" max="12" width="10.83203125" style="22"/>
    <col min="13" max="13" width="11.6640625" style="20" bestFit="1" customWidth="1"/>
    <col min="14" max="14" width="10.83203125" style="20"/>
    <col min="15" max="15" width="10.83203125" style="22"/>
    <col min="16" max="17" width="10.83203125" style="20"/>
    <col min="18" max="19" width="10.83203125" style="22" customWidth="1"/>
    <col min="20" max="16384" width="10.83203125" style="20"/>
  </cols>
  <sheetData>
    <row r="1" spans="1:19" ht="16" customHeight="1" thickBot="1" x14ac:dyDescent="0.25"/>
    <row r="2" spans="1:19" ht="32" customHeight="1" x14ac:dyDescent="0.2">
      <c r="B2" s="130" t="s">
        <v>65</v>
      </c>
      <c r="C2" s="132" t="s">
        <v>70</v>
      </c>
      <c r="D2" s="134" t="s">
        <v>71</v>
      </c>
      <c r="E2" s="135"/>
      <c r="F2" s="136"/>
      <c r="G2" s="137" t="s">
        <v>69</v>
      </c>
      <c r="H2" s="138"/>
      <c r="I2" s="132"/>
      <c r="J2" s="137" t="s">
        <v>73</v>
      </c>
      <c r="K2" s="138"/>
      <c r="L2" s="132"/>
      <c r="M2" s="134" t="s">
        <v>72</v>
      </c>
      <c r="N2" s="135"/>
      <c r="O2" s="136"/>
      <c r="P2" s="134" t="s">
        <v>77</v>
      </c>
      <c r="Q2" s="135"/>
      <c r="R2" s="136"/>
      <c r="S2" s="35" t="s">
        <v>76</v>
      </c>
    </row>
    <row r="3" spans="1:19" s="22" customFormat="1" ht="32" x14ac:dyDescent="0.2">
      <c r="B3" s="131"/>
      <c r="C3" s="133"/>
      <c r="D3" s="30" t="s">
        <v>66</v>
      </c>
      <c r="E3" s="30" t="s">
        <v>67</v>
      </c>
      <c r="F3" s="30" t="s">
        <v>68</v>
      </c>
      <c r="G3" s="30" t="s">
        <v>66</v>
      </c>
      <c r="H3" s="30" t="s">
        <v>67</v>
      </c>
      <c r="I3" s="30" t="s">
        <v>68</v>
      </c>
      <c r="J3" s="30" t="s">
        <v>66</v>
      </c>
      <c r="K3" s="30" t="s">
        <v>67</v>
      </c>
      <c r="L3" s="36" t="s">
        <v>74</v>
      </c>
      <c r="M3" s="30" t="s">
        <v>66</v>
      </c>
      <c r="N3" s="30" t="s">
        <v>67</v>
      </c>
      <c r="O3" s="30" t="s">
        <v>68</v>
      </c>
      <c r="P3" s="30" t="s">
        <v>66</v>
      </c>
      <c r="Q3" s="30" t="s">
        <v>67</v>
      </c>
      <c r="R3" s="30" t="s">
        <v>68</v>
      </c>
      <c r="S3" s="37" t="s">
        <v>74</v>
      </c>
    </row>
    <row r="4" spans="1:19" x14ac:dyDescent="0.2">
      <c r="A4" s="22"/>
      <c r="B4" s="25">
        <v>2</v>
      </c>
      <c r="C4" s="21">
        <v>500</v>
      </c>
      <c r="D4" s="24">
        <v>0.2</v>
      </c>
      <c r="E4" s="22">
        <v>0.5</v>
      </c>
      <c r="F4" s="21">
        <v>3</v>
      </c>
      <c r="G4" s="24">
        <f>D4*($C$4/1000)*P4</f>
        <v>15.961000000000002</v>
      </c>
      <c r="H4" s="22">
        <f>E4*($C$4/1000)*Q4</f>
        <v>43.545000000000002</v>
      </c>
      <c r="I4" s="23">
        <f>S4*((F4*(C4/1000))/((S4*85%)/R4))</f>
        <v>158.96470588235294</v>
      </c>
      <c r="J4" s="24">
        <v>15.972</v>
      </c>
      <c r="K4" s="22">
        <v>43.548999999999999</v>
      </c>
      <c r="L4" s="21">
        <v>158.69999999999999</v>
      </c>
      <c r="M4" s="32">
        <f>J4/(($C$4/1000)*P$4)</f>
        <v>0.2001378359751895</v>
      </c>
      <c r="N4" s="26">
        <f>K4/(($C$4/1000)*Q$4)</f>
        <v>0.50004592949822024</v>
      </c>
      <c r="O4" s="23">
        <f>85%*L4/(($C$4/1000)*R$4)</f>
        <v>2.9950044404973353</v>
      </c>
      <c r="P4" s="24">
        <v>159.61000000000001</v>
      </c>
      <c r="Q4" s="22">
        <v>174.18</v>
      </c>
      <c r="R4" s="21">
        <v>90.08</v>
      </c>
      <c r="S4" s="33">
        <v>1209</v>
      </c>
    </row>
    <row r="5" spans="1:19" x14ac:dyDescent="0.2">
      <c r="B5" s="25"/>
      <c r="C5" s="21"/>
      <c r="D5" s="24"/>
      <c r="E5" s="22"/>
      <c r="F5" s="21"/>
      <c r="G5" s="24"/>
      <c r="H5" s="22"/>
      <c r="I5" s="21"/>
      <c r="J5" s="24"/>
      <c r="L5" s="21"/>
      <c r="M5" s="24"/>
      <c r="N5" s="22"/>
      <c r="O5" s="21"/>
      <c r="P5" s="24"/>
      <c r="Q5" s="22"/>
      <c r="R5" s="21"/>
      <c r="S5" s="33"/>
    </row>
    <row r="6" spans="1:19" x14ac:dyDescent="0.2">
      <c r="B6" s="25"/>
      <c r="C6" s="21"/>
      <c r="D6" s="24"/>
      <c r="E6" s="22"/>
      <c r="F6" s="21"/>
      <c r="G6" s="24"/>
      <c r="H6" s="22"/>
      <c r="I6" s="21"/>
      <c r="J6" s="24"/>
      <c r="L6" s="21"/>
      <c r="M6" s="24"/>
      <c r="N6" s="22"/>
      <c r="O6" s="21"/>
      <c r="P6" s="24"/>
      <c r="Q6" s="22"/>
      <c r="R6" s="21"/>
      <c r="S6" s="33"/>
    </row>
    <row r="7" spans="1:19" x14ac:dyDescent="0.2">
      <c r="B7" s="25"/>
      <c r="C7" s="21"/>
      <c r="D7" s="24"/>
      <c r="E7" s="22"/>
      <c r="F7" s="21"/>
      <c r="G7" s="24"/>
      <c r="H7" s="22"/>
      <c r="I7" s="21"/>
      <c r="J7" s="24"/>
      <c r="L7" s="21"/>
      <c r="M7" s="24"/>
      <c r="N7" s="22"/>
      <c r="O7" s="21"/>
      <c r="P7" s="24"/>
      <c r="Q7" s="22"/>
      <c r="R7" s="21"/>
      <c r="S7" s="33"/>
    </row>
    <row r="8" spans="1:19" x14ac:dyDescent="0.2">
      <c r="B8" s="25"/>
      <c r="C8" s="21"/>
      <c r="D8" s="24"/>
      <c r="E8" s="22"/>
      <c r="F8" s="21"/>
      <c r="G8" s="24"/>
      <c r="H8" s="22"/>
      <c r="I8" s="21"/>
      <c r="J8" s="24"/>
      <c r="L8" s="21"/>
      <c r="M8" s="24"/>
      <c r="N8" s="22"/>
      <c r="O8" s="21"/>
      <c r="P8" s="24"/>
      <c r="Q8" s="22"/>
      <c r="R8" s="21"/>
      <c r="S8" s="33"/>
    </row>
    <row r="9" spans="1:19" x14ac:dyDescent="0.2">
      <c r="B9" s="25"/>
      <c r="C9" s="21"/>
      <c r="D9" s="24"/>
      <c r="E9" s="22"/>
      <c r="F9" s="21"/>
      <c r="G9" s="24"/>
      <c r="H9" s="22"/>
      <c r="I9" s="21"/>
      <c r="J9" s="24"/>
      <c r="L9" s="21"/>
      <c r="M9" s="24"/>
      <c r="N9" s="22"/>
      <c r="O9" s="21"/>
      <c r="P9" s="24"/>
      <c r="Q9" s="22"/>
      <c r="R9" s="21"/>
      <c r="S9" s="33"/>
    </row>
    <row r="10" spans="1:19" x14ac:dyDescent="0.2">
      <c r="B10" s="25"/>
      <c r="C10" s="21"/>
      <c r="D10" s="24"/>
      <c r="E10" s="22"/>
      <c r="F10" s="21"/>
      <c r="G10" s="24"/>
      <c r="H10" s="22"/>
      <c r="I10" s="21"/>
      <c r="J10" s="24"/>
      <c r="L10" s="21"/>
      <c r="M10" s="24"/>
      <c r="N10" s="22"/>
      <c r="O10" s="21"/>
      <c r="P10" s="24"/>
      <c r="Q10" s="22"/>
      <c r="R10" s="21"/>
      <c r="S10" s="33"/>
    </row>
    <row r="11" spans="1:19" x14ac:dyDescent="0.2">
      <c r="B11" s="25"/>
      <c r="C11" s="21"/>
      <c r="D11" s="24"/>
      <c r="E11" s="22"/>
      <c r="F11" s="21"/>
      <c r="G11" s="24"/>
      <c r="H11" s="22"/>
      <c r="I11" s="21"/>
      <c r="J11" s="24"/>
      <c r="L11" s="21"/>
      <c r="M11" s="24"/>
      <c r="N11" s="22"/>
      <c r="O11" s="21"/>
      <c r="P11" s="24"/>
      <c r="Q11" s="22"/>
      <c r="R11" s="21"/>
      <c r="S11" s="33"/>
    </row>
    <row r="12" spans="1:19" x14ac:dyDescent="0.2">
      <c r="B12" s="25"/>
      <c r="C12" s="21"/>
      <c r="D12" s="24"/>
      <c r="E12" s="22"/>
      <c r="F12" s="21"/>
      <c r="G12" s="24"/>
      <c r="H12" s="22"/>
      <c r="I12" s="21"/>
      <c r="J12" s="24"/>
      <c r="L12" s="21"/>
      <c r="M12" s="24"/>
      <c r="N12" s="22"/>
      <c r="O12" s="21"/>
      <c r="P12" s="24"/>
      <c r="Q12" s="22"/>
      <c r="R12" s="21"/>
      <c r="S12" s="33"/>
    </row>
    <row r="13" spans="1:19" x14ac:dyDescent="0.2">
      <c r="B13" s="25"/>
      <c r="C13" s="21"/>
      <c r="D13" s="24"/>
      <c r="E13" s="22"/>
      <c r="F13" s="21"/>
      <c r="G13" s="24"/>
      <c r="H13" s="22"/>
      <c r="I13" s="21"/>
      <c r="J13" s="24"/>
      <c r="L13" s="21"/>
      <c r="M13" s="24"/>
      <c r="N13" s="22"/>
      <c r="O13" s="21"/>
      <c r="P13" s="24"/>
      <c r="Q13" s="22"/>
      <c r="R13" s="21"/>
      <c r="S13" s="33"/>
    </row>
    <row r="14" spans="1:19" x14ac:dyDescent="0.2">
      <c r="B14" s="25"/>
      <c r="C14" s="21"/>
      <c r="D14" s="24"/>
      <c r="E14" s="22"/>
      <c r="F14" s="21"/>
      <c r="G14" s="24"/>
      <c r="H14" s="22"/>
      <c r="I14" s="21"/>
      <c r="J14" s="24"/>
      <c r="L14" s="21"/>
      <c r="M14" s="24"/>
      <c r="N14" s="22"/>
      <c r="O14" s="21"/>
      <c r="P14" s="24"/>
      <c r="Q14" s="22"/>
      <c r="R14" s="21"/>
      <c r="S14" s="33"/>
    </row>
    <row r="15" spans="1:19" x14ac:dyDescent="0.2">
      <c r="B15" s="25"/>
      <c r="C15" s="21"/>
      <c r="D15" s="24"/>
      <c r="E15" s="22"/>
      <c r="F15" s="21"/>
      <c r="G15" s="24"/>
      <c r="H15" s="22"/>
      <c r="I15" s="21"/>
      <c r="J15" s="24"/>
      <c r="L15" s="21"/>
      <c r="M15" s="24"/>
      <c r="N15" s="22"/>
      <c r="O15" s="21"/>
      <c r="P15" s="24"/>
      <c r="Q15" s="22"/>
      <c r="R15" s="21"/>
      <c r="S15" s="33"/>
    </row>
    <row r="16" spans="1:19" x14ac:dyDescent="0.2">
      <c r="B16" s="25"/>
      <c r="C16" s="21"/>
      <c r="D16" s="24"/>
      <c r="E16" s="22"/>
      <c r="F16" s="21"/>
      <c r="G16" s="24"/>
      <c r="H16" s="22"/>
      <c r="I16" s="21"/>
      <c r="J16" s="24"/>
      <c r="L16" s="21"/>
      <c r="M16" s="24"/>
      <c r="N16" s="22"/>
      <c r="O16" s="21"/>
      <c r="P16" s="24"/>
      <c r="Q16" s="22"/>
      <c r="R16" s="21"/>
      <c r="S16" s="33"/>
    </row>
    <row r="17" spans="2:19" x14ac:dyDescent="0.2">
      <c r="B17" s="25"/>
      <c r="C17" s="21"/>
      <c r="D17" s="24"/>
      <c r="E17" s="22"/>
      <c r="F17" s="21"/>
      <c r="G17" s="24"/>
      <c r="H17" s="22"/>
      <c r="I17" s="21"/>
      <c r="J17" s="24"/>
      <c r="L17" s="21"/>
      <c r="M17" s="24"/>
      <c r="N17" s="22"/>
      <c r="O17" s="21"/>
      <c r="P17" s="24"/>
      <c r="Q17" s="22"/>
      <c r="R17" s="21"/>
      <c r="S17" s="33"/>
    </row>
    <row r="18" spans="2:19" x14ac:dyDescent="0.2">
      <c r="B18" s="25"/>
      <c r="C18" s="21"/>
      <c r="D18" s="24"/>
      <c r="E18" s="22"/>
      <c r="F18" s="21"/>
      <c r="G18" s="24"/>
      <c r="H18" s="22"/>
      <c r="I18" s="21"/>
      <c r="J18" s="24"/>
      <c r="L18" s="21"/>
      <c r="M18" s="24"/>
      <c r="N18" s="22"/>
      <c r="O18" s="21"/>
      <c r="P18" s="24"/>
      <c r="Q18" s="22"/>
      <c r="R18" s="21"/>
      <c r="S18" s="33"/>
    </row>
    <row r="19" spans="2:19" x14ac:dyDescent="0.2">
      <c r="B19" s="25"/>
      <c r="C19" s="21"/>
      <c r="D19" s="24"/>
      <c r="E19" s="22"/>
      <c r="F19" s="21"/>
      <c r="G19" s="24"/>
      <c r="H19" s="22"/>
      <c r="I19" s="21"/>
      <c r="J19" s="24"/>
      <c r="L19" s="21"/>
      <c r="M19" s="24"/>
      <c r="N19" s="22"/>
      <c r="O19" s="21"/>
      <c r="P19" s="24"/>
      <c r="Q19" s="22"/>
      <c r="R19" s="21"/>
      <c r="S19" s="33"/>
    </row>
    <row r="20" spans="2:19" x14ac:dyDescent="0.2">
      <c r="B20" s="25"/>
      <c r="C20" s="21"/>
      <c r="D20" s="24"/>
      <c r="E20" s="22"/>
      <c r="F20" s="21"/>
      <c r="G20" s="24"/>
      <c r="H20" s="22"/>
      <c r="I20" s="21"/>
      <c r="J20" s="24"/>
      <c r="L20" s="21"/>
      <c r="M20" s="24"/>
      <c r="N20" s="22"/>
      <c r="O20" s="21"/>
      <c r="P20" s="24"/>
      <c r="Q20" s="22"/>
      <c r="R20" s="21"/>
      <c r="S20" s="33"/>
    </row>
    <row r="21" spans="2:19" x14ac:dyDescent="0.2">
      <c r="B21" s="25"/>
      <c r="C21" s="21"/>
      <c r="D21" s="24"/>
      <c r="E21" s="22"/>
      <c r="F21" s="21"/>
      <c r="G21" s="24"/>
      <c r="H21" s="22"/>
      <c r="I21" s="21"/>
      <c r="J21" s="24"/>
      <c r="L21" s="21"/>
      <c r="M21" s="24"/>
      <c r="N21" s="22"/>
      <c r="O21" s="21"/>
      <c r="P21" s="24"/>
      <c r="Q21" s="22"/>
      <c r="R21" s="21"/>
      <c r="S21" s="33"/>
    </row>
    <row r="22" spans="2:19" x14ac:dyDescent="0.2">
      <c r="B22" s="25"/>
      <c r="C22" s="21"/>
      <c r="D22" s="24"/>
      <c r="E22" s="22"/>
      <c r="F22" s="21"/>
      <c r="G22" s="24"/>
      <c r="H22" s="22"/>
      <c r="I22" s="21"/>
      <c r="J22" s="24"/>
      <c r="L22" s="21"/>
      <c r="M22" s="24"/>
      <c r="N22" s="22"/>
      <c r="O22" s="21"/>
      <c r="P22" s="24"/>
      <c r="Q22" s="22"/>
      <c r="R22" s="21"/>
      <c r="S22" s="33"/>
    </row>
    <row r="23" spans="2:19" x14ac:dyDescent="0.2">
      <c r="B23" s="25"/>
      <c r="C23" s="21"/>
      <c r="D23" s="24"/>
      <c r="E23" s="22"/>
      <c r="F23" s="21"/>
      <c r="G23" s="24"/>
      <c r="H23" s="22"/>
      <c r="I23" s="21"/>
      <c r="J23" s="24"/>
      <c r="L23" s="21"/>
      <c r="M23" s="24"/>
      <c r="N23" s="22"/>
      <c r="O23" s="21"/>
      <c r="P23" s="24"/>
      <c r="Q23" s="22"/>
      <c r="R23" s="21"/>
      <c r="S23" s="33"/>
    </row>
    <row r="24" spans="2:19" x14ac:dyDescent="0.2">
      <c r="B24" s="25"/>
      <c r="C24" s="21"/>
      <c r="D24" s="24"/>
      <c r="E24" s="22"/>
      <c r="F24" s="21"/>
      <c r="G24" s="24"/>
      <c r="H24" s="22"/>
      <c r="I24" s="21"/>
      <c r="J24" s="24"/>
      <c r="L24" s="21"/>
      <c r="M24" s="24"/>
      <c r="N24" s="22"/>
      <c r="O24" s="21"/>
      <c r="P24" s="24"/>
      <c r="Q24" s="22"/>
      <c r="R24" s="21"/>
      <c r="S24" s="33"/>
    </row>
    <row r="25" spans="2:19" x14ac:dyDescent="0.2">
      <c r="B25" s="25"/>
      <c r="C25" s="21"/>
      <c r="D25" s="24"/>
      <c r="E25" s="22"/>
      <c r="F25" s="21"/>
      <c r="G25" s="24"/>
      <c r="H25" s="22"/>
      <c r="I25" s="21"/>
      <c r="J25" s="24"/>
      <c r="L25" s="21"/>
      <c r="M25" s="24"/>
      <c r="N25" s="22"/>
      <c r="O25" s="21"/>
      <c r="P25" s="24"/>
      <c r="Q25" s="22"/>
      <c r="R25" s="21"/>
      <c r="S25" s="33"/>
    </row>
    <row r="26" spans="2:19" x14ac:dyDescent="0.2">
      <c r="B26" s="25"/>
      <c r="C26" s="21"/>
      <c r="D26" s="24"/>
      <c r="E26" s="22"/>
      <c r="F26" s="21"/>
      <c r="G26" s="24"/>
      <c r="H26" s="22"/>
      <c r="I26" s="21"/>
      <c r="J26" s="24"/>
      <c r="L26" s="21"/>
      <c r="M26" s="24"/>
      <c r="N26" s="22"/>
      <c r="O26" s="21"/>
      <c r="P26" s="24"/>
      <c r="Q26" s="22"/>
      <c r="R26" s="21"/>
      <c r="S26" s="33"/>
    </row>
    <row r="27" spans="2:19" x14ac:dyDescent="0.2">
      <c r="B27" s="25"/>
      <c r="C27" s="21"/>
      <c r="D27" s="24"/>
      <c r="E27" s="22"/>
      <c r="F27" s="21"/>
      <c r="G27" s="24"/>
      <c r="H27" s="22"/>
      <c r="I27" s="21"/>
      <c r="J27" s="24"/>
      <c r="L27" s="21"/>
      <c r="M27" s="24"/>
      <c r="N27" s="22"/>
      <c r="O27" s="21"/>
      <c r="P27" s="24"/>
      <c r="Q27" s="22"/>
      <c r="R27" s="21"/>
      <c r="S27" s="33"/>
    </row>
    <row r="28" spans="2:19" x14ac:dyDescent="0.2">
      <c r="B28" s="25"/>
      <c r="C28" s="21"/>
      <c r="D28" s="24"/>
      <c r="E28" s="22"/>
      <c r="F28" s="21"/>
      <c r="G28" s="24"/>
      <c r="H28" s="22"/>
      <c r="I28" s="21"/>
      <c r="J28" s="24"/>
      <c r="L28" s="21"/>
      <c r="M28" s="24"/>
      <c r="N28" s="22"/>
      <c r="O28" s="21"/>
      <c r="P28" s="24"/>
      <c r="Q28" s="22"/>
      <c r="R28" s="21"/>
      <c r="S28" s="33"/>
    </row>
    <row r="29" spans="2:19" x14ac:dyDescent="0.2">
      <c r="B29" s="25"/>
      <c r="C29" s="21"/>
      <c r="D29" s="24"/>
      <c r="E29" s="22"/>
      <c r="F29" s="21"/>
      <c r="G29" s="24"/>
      <c r="H29" s="22"/>
      <c r="I29" s="21"/>
      <c r="J29" s="24"/>
      <c r="L29" s="21"/>
      <c r="M29" s="24"/>
      <c r="N29" s="22"/>
      <c r="O29" s="21"/>
      <c r="P29" s="24"/>
      <c r="Q29" s="22"/>
      <c r="R29" s="21"/>
      <c r="S29" s="33"/>
    </row>
    <row r="30" spans="2:19" x14ac:dyDescent="0.2">
      <c r="B30" s="25"/>
      <c r="C30" s="21"/>
      <c r="D30" s="24"/>
      <c r="E30" s="22"/>
      <c r="F30" s="21"/>
      <c r="G30" s="24"/>
      <c r="H30" s="22"/>
      <c r="I30" s="21"/>
      <c r="J30" s="24"/>
      <c r="L30" s="21"/>
      <c r="M30" s="24"/>
      <c r="N30" s="22"/>
      <c r="O30" s="21"/>
      <c r="P30" s="24"/>
      <c r="Q30" s="22"/>
      <c r="R30" s="21"/>
      <c r="S30" s="33"/>
    </row>
    <row r="31" spans="2:19" x14ac:dyDescent="0.2">
      <c r="B31" s="25"/>
      <c r="C31" s="21"/>
      <c r="D31" s="24"/>
      <c r="E31" s="22"/>
      <c r="F31" s="21"/>
      <c r="G31" s="24"/>
      <c r="H31" s="22"/>
      <c r="I31" s="21"/>
      <c r="J31" s="24"/>
      <c r="L31" s="21"/>
      <c r="M31" s="24"/>
      <c r="N31" s="22"/>
      <c r="O31" s="21"/>
      <c r="P31" s="24"/>
      <c r="Q31" s="22"/>
      <c r="R31" s="21"/>
      <c r="S31" s="33"/>
    </row>
    <row r="32" spans="2:19" x14ac:dyDescent="0.2">
      <c r="B32" s="25"/>
      <c r="C32" s="21"/>
      <c r="D32" s="24"/>
      <c r="E32" s="22"/>
      <c r="F32" s="21"/>
      <c r="G32" s="24"/>
      <c r="H32" s="22"/>
      <c r="I32" s="21"/>
      <c r="J32" s="24"/>
      <c r="L32" s="21"/>
      <c r="M32" s="24"/>
      <c r="N32" s="22"/>
      <c r="O32" s="21"/>
      <c r="P32" s="24"/>
      <c r="Q32" s="22"/>
      <c r="R32" s="21"/>
      <c r="S32" s="33"/>
    </row>
    <row r="33" spans="2:19" x14ac:dyDescent="0.2">
      <c r="B33" s="25"/>
      <c r="C33" s="21"/>
      <c r="D33" s="24"/>
      <c r="E33" s="22"/>
      <c r="F33" s="21"/>
      <c r="G33" s="24"/>
      <c r="H33" s="22"/>
      <c r="I33" s="21"/>
      <c r="J33" s="24"/>
      <c r="L33" s="21"/>
      <c r="M33" s="24"/>
      <c r="N33" s="22"/>
      <c r="O33" s="21"/>
      <c r="P33" s="24"/>
      <c r="Q33" s="22"/>
      <c r="R33" s="21"/>
      <c r="S33" s="33"/>
    </row>
    <row r="34" spans="2:19" ht="17" thickBot="1" x14ac:dyDescent="0.25">
      <c r="B34" s="27"/>
      <c r="C34" s="28"/>
      <c r="D34" s="31"/>
      <c r="E34" s="29"/>
      <c r="F34" s="28"/>
      <c r="G34" s="31"/>
      <c r="H34" s="29"/>
      <c r="I34" s="28"/>
      <c r="J34" s="31"/>
      <c r="K34" s="29"/>
      <c r="L34" s="28"/>
      <c r="M34" s="31"/>
      <c r="N34" s="29"/>
      <c r="O34" s="28"/>
      <c r="P34" s="31"/>
      <c r="Q34" s="29"/>
      <c r="R34" s="28"/>
      <c r="S34" s="34"/>
    </row>
  </sheetData>
  <mergeCells count="7">
    <mergeCell ref="B2:B3"/>
    <mergeCell ref="C2:C3"/>
    <mergeCell ref="P2:R2"/>
    <mergeCell ref="J2:L2"/>
    <mergeCell ref="D2:F2"/>
    <mergeCell ref="G2:I2"/>
    <mergeCell ref="M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07.02.17</vt:lpstr>
      <vt:lpstr>Matrix</vt:lpstr>
      <vt:lpstr>Electrolytes</vt:lpstr>
      <vt:lpstr>Stock 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2017-02-10T07:48:46Z</dcterms:created>
  <dcterms:modified xsi:type="dcterms:W3CDTF">2017-09-29T09:18:20Z</dcterms:modified>
</cp:coreProperties>
</file>