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mech\Dropbox (MIT)\Personal\Classes\2.720\Mathcad\"/>
    </mc:Choice>
  </mc:AlternateContent>
  <xr:revisionPtr revIDLastSave="0" documentId="13_ncr:1_{790E10BB-9DDC-466A-A257-E9AE1A14F9C3}" xr6:coauthVersionLast="47" xr6:coauthVersionMax="47" xr10:uidLastSave="{00000000-0000-0000-0000-000000000000}"/>
  <bookViews>
    <workbookView xWindow="3130" yWindow="1350" windowWidth="28800" windowHeight="15460" xr2:uid="{AB006D65-B89A-457F-B707-811E39590ABE}"/>
  </bookViews>
  <sheets>
    <sheet name="B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C16" i="1"/>
  <c r="C7" i="1"/>
  <c r="C12" i="1"/>
  <c r="C6" i="1"/>
  <c r="C5" i="1"/>
  <c r="C4" i="1"/>
  <c r="C3" i="1"/>
  <c r="C2" i="1"/>
  <c r="C10" i="1" s="1"/>
  <c r="C11" i="1" l="1"/>
  <c r="C19" i="1" l="1"/>
  <c r="C24" i="1" s="1"/>
  <c r="C25" i="1" s="1"/>
  <c r="C17" i="1"/>
  <c r="C20" i="1" s="1"/>
</calcChain>
</file>

<file path=xl/sharedStrings.xml><?xml version="1.0" encoding="utf-8"?>
<sst xmlns="http://schemas.openxmlformats.org/spreadsheetml/2006/main" count="25" uniqueCount="24">
  <si>
    <t>Characteristic</t>
  </si>
  <si>
    <t>Value (SI)</t>
  </si>
  <si>
    <t>Value</t>
  </si>
  <si>
    <t>Diameter [in]</t>
  </si>
  <si>
    <t>Derived Values</t>
  </si>
  <si>
    <t>Note</t>
  </si>
  <si>
    <t>Steel</t>
  </si>
  <si>
    <t>E_1 [GPa]</t>
  </si>
  <si>
    <t>E_2 [GPa]</t>
  </si>
  <si>
    <t>Total Stiffness (N/m)</t>
  </si>
  <si>
    <t>Total Stiffness (N/μm)</t>
  </si>
  <si>
    <t>nu_1</t>
  </si>
  <si>
    <t>nu_2</t>
  </si>
  <si>
    <t>R</t>
  </si>
  <si>
    <t>E*</t>
  </si>
  <si>
    <t>Coefficient</t>
  </si>
  <si>
    <t>F [N]</t>
  </si>
  <si>
    <t>Single Ball Stiffness, half space (N/μm)</t>
  </si>
  <si>
    <t>Single Ball Stiffness, half space (N/m)</t>
  </si>
  <si>
    <t>Single Ball Stiffness, bearing (N/m)</t>
  </si>
  <si>
    <t>Single Ball Stiffness, bearing (N/μm)</t>
  </si>
  <si>
    <t>Number of balls in bearing</t>
  </si>
  <si>
    <t>Stiffness</t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</si>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</sst>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Hertzian Contact Bearing Stiffness vs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Balls!$G$2:$G$29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Balls!$H$2:$H$29</c:f>
              <c:numCache>
                <c:formatCode>0.00</c:formatCode>
                <c:ptCount val="28"/>
                <c:pt idx="0">
                  <c:v>38.578914563041927</c:v>
                </c:pt>
                <c:pt idx="1">
                  <c:v>48.606386540072414</c:v>
                </c:pt>
                <c:pt idx="2">
                  <c:v>55.640422951473383</c:v>
                </c:pt>
                <c:pt idx="3">
                  <c:v>61.240209561164107</c:v>
                </c:pt>
                <c:pt idx="4">
                  <c:v>65.969015951696917</c:v>
                </c:pt>
                <c:pt idx="5">
                  <c:v>70.10254010161519</c:v>
                </c:pt>
                <c:pt idx="6">
                  <c:v>73.798808665154681</c:v>
                </c:pt>
                <c:pt idx="7">
                  <c:v>77.157829126083712</c:v>
                </c:pt>
                <c:pt idx="8">
                  <c:v>80.247376093484888</c:v>
                </c:pt>
                <c:pt idx="9">
                  <c:v>83.115751838393663</c:v>
                </c:pt>
                <c:pt idx="10">
                  <c:v>85.798737903979799</c:v>
                </c:pt>
                <c:pt idx="11">
                  <c:v>88.323665925124502</c:v>
                </c:pt>
                <c:pt idx="12">
                  <c:v>90.711940026695729</c:v>
                </c:pt>
                <c:pt idx="13">
                  <c:v>92.980672494392621</c:v>
                </c:pt>
                <c:pt idx="14">
                  <c:v>95.143784909937395</c:v>
                </c:pt>
                <c:pt idx="15">
                  <c:v>97.212773080144672</c:v>
                </c:pt>
                <c:pt idx="16">
                  <c:v>99.197252803526439</c:v>
                </c:pt>
                <c:pt idx="17">
                  <c:v>101.10535833901228</c:v>
                </c:pt>
                <c:pt idx="18">
                  <c:v>102.94403922592416</c:v>
                </c:pt>
                <c:pt idx="19">
                  <c:v>104.71928531903076</c:v>
                </c:pt>
                <c:pt idx="20">
                  <c:v>106.43630008651789</c:v>
                </c:pt>
                <c:pt idx="21">
                  <c:v>108.09963593963735</c:v>
                </c:pt>
                <c:pt idx="22">
                  <c:v>109.71330124434948</c:v>
                </c:pt>
                <c:pt idx="23">
                  <c:v>111.28084590294698</c:v>
                </c:pt>
                <c:pt idx="24">
                  <c:v>112.80543050333291</c:v>
                </c:pt>
                <c:pt idx="25">
                  <c:v>114.28988271643533</c:v>
                </c:pt>
                <c:pt idx="26">
                  <c:v>115.73674368912549</c:v>
                </c:pt>
                <c:pt idx="27">
                  <c:v>117.14830650906616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9-44FB-9327-6D174D8F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364336"/>
        <c:axId val="1641366000"/>
      </c:scatterChart>
      <c:valAx>
        <c:axId val="16413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66000"/>
        <c:crosses val="autoZero"/>
        <c:crossBetween val="midCat"/>
      </c:valAx>
      <c:valAx>
        <c:axId val="16413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Stiffness (N/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587374</xdr:colOff>
      <xdr:row>4</xdr:row>
      <xdr:rowOff>117474</xdr:rowOff>
    </xdr:from>
    <xdr:to>
      <xdr:col>19</xdr:col>
      <xdr:colOff>304799</xdr:colOff>
      <xdr:row>28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FC012C-FAB8-417D-95A6-8484F246D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7C-2520-4A00-874C-472C3A3CC93F}">
  <dimension ref="A1:H29"/>
  <sheetViews>
    <sheetView tabSelected="1" workbookViewId="0">
      <selection activeCell="E34" sqref="E34"/>
    </sheetView>
  </sheetViews>
  <sheetFormatPr defaultRowHeight="14.5" x14ac:dyDescent="0.35"/>
  <cols>
    <col min="1" max="1" width="37.36328125" customWidth="1"/>
    <col min="2" max="2" width="14.08984375" customWidth="1"/>
    <col min="3" max="3" width="13.81640625" customWidth="1"/>
    <col min="4" max="4" width="46" customWidth="1"/>
    <col min="8" max="8" width="10.81640625" bestFit="1" customWidth="1"/>
  </cols>
  <sheetData>
    <row r="1" spans="1:8" s="1" customFormat="1" x14ac:dyDescent="0.35">
      <c r="A1" s="1" t="s">
        <v>0</v>
      </c>
      <c r="B1" s="1" t="s">
        <v>2</v>
      </c>
      <c r="C1" s="1" t="s">
        <v>1</v>
      </c>
      <c r="D1" s="1" t="s">
        <v>5</v>
      </c>
      <c r="G1" t="s">
        <v>23</v>
      </c>
      <c r="H1" t="s">
        <v>22</v>
      </c>
    </row>
    <row r="2" spans="1:8" x14ac:dyDescent="0.35">
      <c r="A2" t="s">
        <v>3</v>
      </c>
      <c r="B2">
        <v>0.1</v>
      </c>
      <c r="C2">
        <f>B2*0.0254</f>
        <v>2.5400000000000002E-3</v>
      </c>
      <c r="D2" s="2"/>
      <c r="G2">
        <v>10</v>
      </c>
      <c r="H2" s="3">
        <f>($C$12*($C$11^2*G2*$C$10)^(1/3))*10^(-6)/2*8</f>
        <v>38.578914563041927</v>
      </c>
    </row>
    <row r="3" spans="1:8" x14ac:dyDescent="0.35">
      <c r="A3" t="s">
        <v>7</v>
      </c>
      <c r="B3">
        <v>200</v>
      </c>
      <c r="C3">
        <f>B3*10^9</f>
        <v>200000000000</v>
      </c>
      <c r="D3" t="s">
        <v>6</v>
      </c>
      <c r="G3">
        <v>20</v>
      </c>
      <c r="H3" s="3">
        <f t="shared" ref="H3:H29" si="0">($C$12*($C$11^2*G3*$C$10)^(1/3))*10^(-6)/2*8</f>
        <v>48.606386540072414</v>
      </c>
    </row>
    <row r="4" spans="1:8" x14ac:dyDescent="0.35">
      <c r="A4" t="s">
        <v>8</v>
      </c>
      <c r="B4">
        <v>200</v>
      </c>
      <c r="C4">
        <f>B4*10^9</f>
        <v>200000000000</v>
      </c>
      <c r="D4" t="s">
        <v>6</v>
      </c>
      <c r="G4">
        <v>30</v>
      </c>
      <c r="H4" s="3">
        <f t="shared" si="0"/>
        <v>55.640422951473383</v>
      </c>
    </row>
    <row r="5" spans="1:8" x14ac:dyDescent="0.35">
      <c r="A5" t="s">
        <v>11</v>
      </c>
      <c r="B5">
        <v>0.28000000000000003</v>
      </c>
      <c r="C5">
        <f>B5</f>
        <v>0.28000000000000003</v>
      </c>
      <c r="G5">
        <v>40</v>
      </c>
      <c r="H5" s="3">
        <f t="shared" si="0"/>
        <v>61.240209561164107</v>
      </c>
    </row>
    <row r="6" spans="1:8" x14ac:dyDescent="0.35">
      <c r="A6" t="s">
        <v>12</v>
      </c>
      <c r="B6">
        <v>0.28000000000000003</v>
      </c>
      <c r="C6">
        <f>B6</f>
        <v>0.28000000000000003</v>
      </c>
      <c r="G6">
        <v>50</v>
      </c>
      <c r="H6" s="3">
        <f t="shared" si="0"/>
        <v>65.969015951696917</v>
      </c>
    </row>
    <row r="7" spans="1:8" x14ac:dyDescent="0.35">
      <c r="A7" t="s">
        <v>16</v>
      </c>
      <c r="B7">
        <v>200</v>
      </c>
      <c r="C7">
        <f>B7</f>
        <v>200</v>
      </c>
      <c r="G7">
        <v>60</v>
      </c>
      <c r="H7" s="3">
        <f t="shared" si="0"/>
        <v>70.10254010161519</v>
      </c>
    </row>
    <row r="8" spans="1:8" x14ac:dyDescent="0.35">
      <c r="G8">
        <v>70</v>
      </c>
      <c r="H8" s="3">
        <f t="shared" si="0"/>
        <v>73.798808665154681</v>
      </c>
    </row>
    <row r="9" spans="1:8" s="1" customFormat="1" x14ac:dyDescent="0.35">
      <c r="A9" s="1" t="s">
        <v>4</v>
      </c>
      <c r="G9">
        <v>80</v>
      </c>
      <c r="H9" s="3">
        <f t="shared" si="0"/>
        <v>77.157829126083712</v>
      </c>
    </row>
    <row r="10" spans="1:8" x14ac:dyDescent="0.35">
      <c r="A10" t="s">
        <v>13</v>
      </c>
      <c r="C10">
        <f>C2/2</f>
        <v>1.2700000000000001E-3</v>
      </c>
      <c r="G10">
        <v>90</v>
      </c>
      <c r="H10" s="3">
        <f t="shared" si="0"/>
        <v>80.247376093484888</v>
      </c>
    </row>
    <row r="11" spans="1:8" x14ac:dyDescent="0.35">
      <c r="A11" t="s">
        <v>14</v>
      </c>
      <c r="C11">
        <f>1/((1-C5^2)/C3+(1-C6^2)/C4)</f>
        <v>108506944444.44444</v>
      </c>
      <c r="G11">
        <v>100</v>
      </c>
      <c r="H11" s="3">
        <f t="shared" si="0"/>
        <v>83.115751838393663</v>
      </c>
    </row>
    <row r="12" spans="1:8" x14ac:dyDescent="0.35">
      <c r="A12" t="s">
        <v>15</v>
      </c>
      <c r="C12">
        <f>(2*9^(1/6))/(16^(1/6))</f>
        <v>1.8171205928321397</v>
      </c>
      <c r="G12">
        <v>110</v>
      </c>
      <c r="H12" s="3">
        <f t="shared" si="0"/>
        <v>85.798737903979799</v>
      </c>
    </row>
    <row r="13" spans="1:8" x14ac:dyDescent="0.35">
      <c r="G13">
        <v>120</v>
      </c>
      <c r="H13" s="3">
        <f t="shared" si="0"/>
        <v>88.323665925124502</v>
      </c>
    </row>
    <row r="14" spans="1:8" x14ac:dyDescent="0.35">
      <c r="G14">
        <v>130</v>
      </c>
      <c r="H14" s="3">
        <f t="shared" si="0"/>
        <v>90.711940026695729</v>
      </c>
    </row>
    <row r="15" spans="1:8" x14ac:dyDescent="0.35">
      <c r="G15">
        <v>140</v>
      </c>
      <c r="H15" s="3">
        <f t="shared" si="0"/>
        <v>92.980672494392621</v>
      </c>
    </row>
    <row r="16" spans="1:8" x14ac:dyDescent="0.35">
      <c r="A16" s="1" t="s">
        <v>18</v>
      </c>
      <c r="C16">
        <f>$C$12*($C$11^2*C7*$C$10)^(1/3)</f>
        <v>26179821.32975769</v>
      </c>
      <c r="G16">
        <v>150</v>
      </c>
      <c r="H16" s="3">
        <f t="shared" si="0"/>
        <v>95.143784909937395</v>
      </c>
    </row>
    <row r="17" spans="1:8" x14ac:dyDescent="0.35">
      <c r="A17" s="1" t="s">
        <v>17</v>
      </c>
      <c r="C17">
        <f>C16*10^-6</f>
        <v>26.17982132975769</v>
      </c>
      <c r="G17">
        <v>160</v>
      </c>
      <c r="H17" s="3">
        <f t="shared" si="0"/>
        <v>97.212773080144672</v>
      </c>
    </row>
    <row r="18" spans="1:8" x14ac:dyDescent="0.35">
      <c r="G18">
        <v>170</v>
      </c>
      <c r="H18" s="3">
        <f t="shared" si="0"/>
        <v>99.197252803526439</v>
      </c>
    </row>
    <row r="19" spans="1:8" x14ac:dyDescent="0.35">
      <c r="A19" s="1" t="s">
        <v>19</v>
      </c>
      <c r="C19">
        <f>1/(1/C16+1/C16)</f>
        <v>13089910.664878845</v>
      </c>
      <c r="G19">
        <v>180</v>
      </c>
      <c r="H19" s="3">
        <f t="shared" si="0"/>
        <v>101.10535833901228</v>
      </c>
    </row>
    <row r="20" spans="1:8" x14ac:dyDescent="0.35">
      <c r="A20" s="1" t="s">
        <v>20</v>
      </c>
      <c r="C20">
        <f>1/(1/C17+1/C17)</f>
        <v>13.089910664878845</v>
      </c>
      <c r="G20">
        <v>190</v>
      </c>
      <c r="H20" s="3">
        <f t="shared" si="0"/>
        <v>102.94403922592416</v>
      </c>
    </row>
    <row r="21" spans="1:8" x14ac:dyDescent="0.35">
      <c r="A21" s="1"/>
      <c r="G21">
        <v>200</v>
      </c>
      <c r="H21" s="3">
        <f t="shared" si="0"/>
        <v>104.71928531903076</v>
      </c>
    </row>
    <row r="22" spans="1:8" x14ac:dyDescent="0.35">
      <c r="A22" t="s">
        <v>21</v>
      </c>
      <c r="B22">
        <v>8</v>
      </c>
      <c r="G22">
        <v>210</v>
      </c>
      <c r="H22" s="3">
        <f t="shared" si="0"/>
        <v>106.43630008651789</v>
      </c>
    </row>
    <row r="23" spans="1:8" x14ac:dyDescent="0.35">
      <c r="G23">
        <v>220</v>
      </c>
      <c r="H23" s="3">
        <f t="shared" si="0"/>
        <v>108.09963593963735</v>
      </c>
    </row>
    <row r="24" spans="1:8" s="1" customFormat="1" x14ac:dyDescent="0.35">
      <c r="A24" s="1" t="s">
        <v>9</v>
      </c>
      <c r="C24" s="1">
        <f>B22*C19</f>
        <v>104719285.31903076</v>
      </c>
      <c r="G24">
        <v>230</v>
      </c>
      <c r="H24" s="3">
        <f t="shared" si="0"/>
        <v>109.71330124434948</v>
      </c>
    </row>
    <row r="25" spans="1:8" s="1" customFormat="1" x14ac:dyDescent="0.35">
      <c r="A25" s="1" t="s">
        <v>10</v>
      </c>
      <c r="C25" s="1">
        <f>C24*10^-6</f>
        <v>104.71928531903076</v>
      </c>
      <c r="G25">
        <v>240</v>
      </c>
      <c r="H25" s="3">
        <f t="shared" si="0"/>
        <v>111.28084590294698</v>
      </c>
    </row>
    <row r="26" spans="1:8" x14ac:dyDescent="0.35">
      <c r="G26">
        <v>250</v>
      </c>
      <c r="H26" s="3">
        <f t="shared" si="0"/>
        <v>112.80543050333291</v>
      </c>
    </row>
    <row r="27" spans="1:8" x14ac:dyDescent="0.35">
      <c r="G27">
        <v>260</v>
      </c>
      <c r="H27" s="3">
        <f t="shared" si="0"/>
        <v>114.28988271643533</v>
      </c>
    </row>
    <row r="28" spans="1:8" x14ac:dyDescent="0.35">
      <c r="G28">
        <v>270</v>
      </c>
      <c r="H28" s="3">
        <f t="shared" si="0"/>
        <v>115.73674368912549</v>
      </c>
    </row>
    <row r="29" spans="1:8" x14ac:dyDescent="0.35">
      <c r="G29">
        <v>280</v>
      </c>
      <c r="H29" s="3">
        <f t="shared" si="0"/>
        <v>117.14830650906616</v>
      </c>
    </row>
  </sheetData>
  <pageMargins left="0.7" right="0.7" top="0.75" bottom="0.75" header="0.3" footer="0.3"/>
  <pageSetup orientation="portrait" horizontalDpi="4294967295" verticalDpi="4294967295" r:id="rId1"/>
  <ignoredErrors>
    <ignoredError sqref="C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Biomech</dc:creator>
  <cp:lastModifiedBy>Biomech</cp:lastModifiedBy>
  <dcterms:created xsi:type="dcterms:W3CDTF">2023-04-23T16:49:06Z</dcterms:created>
  <dcterms:modified xsi:type="dcterms:W3CDTF">2023-04-26T22:36:14Z</dcterms:modified>
</cp:coreProperties>
</file>