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200" yWindow="480" windowWidth="23560" windowHeight="16900" tabRatio="500" firstSheet="2" activeTab="4"/>
  </bookViews>
  <sheets>
    <sheet name="GradeComplexity" sheetId="3" r:id="rId1"/>
    <sheet name="AveGradeComplexityScaled" sheetId="5" r:id="rId2"/>
    <sheet name="AveGradeComplexity" sheetId="4" r:id="rId3"/>
    <sheet name="AveComplexityOverGrade" sheetId="6" r:id="rId4"/>
    <sheet name="Datasheet" sheetId="1" r:id="rId5"/>
    <sheet name="Sheet2" sheetId="2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N11" i="1"/>
  <c r="N10" i="1"/>
  <c r="N9" i="1"/>
  <c r="N8" i="1"/>
  <c r="N7" i="1"/>
  <c r="N6" i="1"/>
  <c r="N5" i="1"/>
  <c r="N4" i="1"/>
  <c r="N2" i="1"/>
  <c r="L11" i="1"/>
  <c r="L10" i="1"/>
  <c r="L9" i="1"/>
  <c r="L8" i="1"/>
  <c r="L7" i="1"/>
  <c r="L6" i="1"/>
  <c r="L5" i="1"/>
  <c r="L4" i="1"/>
  <c r="L3" i="1"/>
  <c r="L2" i="1"/>
  <c r="N3" i="1"/>
  <c r="D37" i="1"/>
  <c r="C37" i="1"/>
  <c r="D36" i="1"/>
  <c r="C36" i="1"/>
  <c r="D35" i="1"/>
  <c r="C35" i="1"/>
  <c r="M11" i="1"/>
  <c r="M10" i="1"/>
  <c r="M9" i="1"/>
  <c r="M8" i="1"/>
  <c r="M7" i="1"/>
  <c r="M6" i="1"/>
  <c r="M5" i="1"/>
  <c r="M4" i="1"/>
  <c r="M3" i="1"/>
  <c r="M2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<sst xmlns="http://schemas.openxmlformats.org/spreadsheetml/2006/main" count="174" uniqueCount="99">
  <si>
    <t>Grade</t>
  </si>
  <si>
    <t>Name</t>
  </si>
  <si>
    <t>Complexity Score</t>
  </si>
  <si>
    <t>From</t>
  </si>
  <si>
    <t>Standard of Excellence</t>
  </si>
  <si>
    <t>Bingo</t>
  </si>
  <si>
    <t>Go for Excellence no. 61</t>
  </si>
  <si>
    <t>Clarinet Solos by Jay Arnold</t>
  </si>
  <si>
    <t>Concert and Contest Collection</t>
  </si>
  <si>
    <t>IMSLP</t>
  </si>
  <si>
    <t>Alouette</t>
  </si>
  <si>
    <t>Grandfather's Whiskers</t>
  </si>
  <si>
    <t>Ming Court</t>
  </si>
  <si>
    <t>Just Fine</t>
  </si>
  <si>
    <t>Loch Lomond</t>
  </si>
  <si>
    <t>Minuet in G</t>
  </si>
  <si>
    <t>Gavotte</t>
  </si>
  <si>
    <t>Composer</t>
  </si>
  <si>
    <t>Variations on a Theme</t>
  </si>
  <si>
    <t>Mozart</t>
  </si>
  <si>
    <t>Theme from Symphony 9</t>
  </si>
  <si>
    <t>Beethoven</t>
  </si>
  <si>
    <t>Gossec</t>
  </si>
  <si>
    <t>Song without Words</t>
  </si>
  <si>
    <t>Humoresque</t>
  </si>
  <si>
    <t>The Dancing Doll</t>
  </si>
  <si>
    <t>Hymn to the Sun</t>
  </si>
  <si>
    <t>Serenade</t>
  </si>
  <si>
    <t>Drdla</t>
  </si>
  <si>
    <t>Promenade</t>
  </si>
  <si>
    <t>Delmas</t>
  </si>
  <si>
    <t>Scherzo</t>
  </si>
  <si>
    <t>Koepke</t>
  </si>
  <si>
    <t>Nocturne</t>
  </si>
  <si>
    <t>Bassi</t>
  </si>
  <si>
    <t>Sonata 2nd Movement</t>
  </si>
  <si>
    <t>Hindemith</t>
  </si>
  <si>
    <t>Scene and Air</t>
  </si>
  <si>
    <t>Bergsen</t>
  </si>
  <si>
    <t>Canzonetta</t>
  </si>
  <si>
    <t>Pierné</t>
  </si>
  <si>
    <t>Concerto Opus 36 1st Movement</t>
  </si>
  <si>
    <t>Krommer</t>
  </si>
  <si>
    <t>Sonata 1st Movement</t>
  </si>
  <si>
    <t>Sonata 3rd and 4th Movements</t>
  </si>
  <si>
    <t>Sonata Movements 2, 3, and 4</t>
  </si>
  <si>
    <t>Solo de Concours</t>
  </si>
  <si>
    <t>Rabaud</t>
  </si>
  <si>
    <t>Concerto no. 3 1st and 2nd Movements</t>
  </si>
  <si>
    <t>Concerto no. 3 2nd and 3rd Movements</t>
  </si>
  <si>
    <t>Messager</t>
  </si>
  <si>
    <t>Eerie Canal Capers</t>
  </si>
  <si>
    <t>Sonata no. 2 1st Movement</t>
  </si>
  <si>
    <t>Ready?</t>
  </si>
  <si>
    <t>Yes</t>
  </si>
  <si>
    <t>Alouette.xml</t>
  </si>
  <si>
    <t>Bingo.xml</t>
  </si>
  <si>
    <t>Charles Villiers Stanford Sonata op 129 1st Movement.xml</t>
  </si>
  <si>
    <t>Crussell Concerto no 3 1st and 2nd Movements.xml</t>
  </si>
  <si>
    <t>Crussell Concerto no 3 2nd and 3rd Movements.xml</t>
  </si>
  <si>
    <t>ErieCanalCapers.xml</t>
  </si>
  <si>
    <t>Gavotte.xml</t>
  </si>
  <si>
    <t>Go for Excellence no. 61.xml</t>
  </si>
  <si>
    <t>Grandfathers Whiskers.xml</t>
  </si>
  <si>
    <t>Hindemith Clarinet Sonata 2nd Movement.xml</t>
  </si>
  <si>
    <t>Hindemith Clarinet Sonata 3rd and 4th Movement.xml</t>
  </si>
  <si>
    <t>Hymn to the Sun.xml</t>
  </si>
  <si>
    <t>Just Fine.xml</t>
  </si>
  <si>
    <t>Krommer concerto op 36 1st Movement.xml</t>
  </si>
  <si>
    <t>Loch Lomond.xml</t>
  </si>
  <si>
    <t>Messager Solo de Concours.xml</t>
  </si>
  <si>
    <t>Ming Court.xml</t>
  </si>
  <si>
    <t>Minuet in G.xml</t>
  </si>
  <si>
    <t>Nocturne.xml</t>
  </si>
  <si>
    <t>pierne canzonetta.xml</t>
  </si>
  <si>
    <t>Promenade.xml</t>
  </si>
  <si>
    <t>Rabaud Solo de Concors.xml</t>
  </si>
  <si>
    <t>Saint Saens Clarinet Sonata 1st Movement.xml</t>
  </si>
  <si>
    <t>Saint Saens Clarinet Sonata 2nd 3rd and 4th Movements.xml</t>
  </si>
  <si>
    <t>Scene and Air.xml</t>
  </si>
  <si>
    <t>Scherzo.xml</t>
  </si>
  <si>
    <t>Serenade.xml</t>
  </si>
  <si>
    <t>Song without Words.xml</t>
  </si>
  <si>
    <t>Theme from Symphony 9 by Beethoven.xml</t>
  </si>
  <si>
    <t>Variations on a Theme by Mozart.xml</t>
  </si>
  <si>
    <t>Average</t>
  </si>
  <si>
    <t>Korsakoff</t>
  </si>
  <si>
    <t>Stanford</t>
  </si>
  <si>
    <t>Saint-Saens</t>
  </si>
  <si>
    <t>Poldini</t>
  </si>
  <si>
    <t>Dvorak</t>
  </si>
  <si>
    <t>Tschaikowsky</t>
  </si>
  <si>
    <t>Better Names</t>
  </si>
  <si>
    <t>Ave / Grade</t>
  </si>
  <si>
    <t>Standard Deviation</t>
  </si>
  <si>
    <t>Min</t>
  </si>
  <si>
    <t>Max</t>
  </si>
  <si>
    <t>2nd Max</t>
  </si>
  <si>
    <t>Crussell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</si>
</sst>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numRef>
              <c:f>Datasheet!$A$2:$A$33</c:f>
              <c:numCache>
                <c:formatCode>General</c:formatCode>
                <c:ptCount val="32"/>
                <c:pt idx="0">
                  <c:v>1.0</c:v>
                </c:pt>
                <c:pt idx="3">
                  <c:v>2.0</c:v>
                </c:pt>
                <c:pt idx="6">
                  <c:v>3.0</c:v>
                </c:pt>
                <c:pt idx="10">
                  <c:v>4.0</c:v>
                </c:pt>
                <c:pt idx="13">
                  <c:v>5.0</c:v>
                </c:pt>
                <c:pt idx="16">
                  <c:v>6.0</c:v>
                </c:pt>
                <c:pt idx="20">
                  <c:v>7.0</c:v>
                </c:pt>
                <c:pt idx="22">
                  <c:v>8.0</c:v>
                </c:pt>
                <c:pt idx="25">
                  <c:v>9.0</c:v>
                </c:pt>
                <c:pt idx="28">
                  <c:v>10.0</c:v>
                </c:pt>
              </c:numCache>
            </c:numRef>
          </c:cat>
          <c:val>
            <c:numRef>
              <c:f>Datasheet!$C$2:$C$33</c:f>
              <c:numCache>
                <c:formatCode>0.0000</c:formatCode>
                <c:ptCount val="32"/>
                <c:pt idx="0">
                  <c:v>535.216216216216</c:v>
                </c:pt>
                <c:pt idx="1">
                  <c:v>646.8</c:v>
                </c:pt>
                <c:pt idx="2">
                  <c:v>551.303571428571</c:v>
                </c:pt>
                <c:pt idx="3">
                  <c:v>1019.97573333333</c:v>
                </c:pt>
                <c:pt idx="4">
                  <c:v>1546.47428571428</c:v>
                </c:pt>
                <c:pt idx="5">
                  <c:v>639.256129032259</c:v>
                </c:pt>
                <c:pt idx="6">
                  <c:v>887.843478260868</c:v>
                </c:pt>
                <c:pt idx="7">
                  <c:v>514.191780821917</c:v>
                </c:pt>
                <c:pt idx="8">
                  <c:v>1020.793125</c:v>
                </c:pt>
                <c:pt idx="9">
                  <c:v>2326.87441860465</c:v>
                </c:pt>
                <c:pt idx="10">
                  <c:v>9464.1992307692</c:v>
                </c:pt>
                <c:pt idx="11">
                  <c:v>16344.7199817351</c:v>
                </c:pt>
                <c:pt idx="12">
                  <c:v>15339.2669023255</c:v>
                </c:pt>
                <c:pt idx="13">
                  <c:v>35333.655653513</c:v>
                </c:pt>
                <c:pt idx="14">
                  <c:v>5688.39402409639</c:v>
                </c:pt>
                <c:pt idx="15">
                  <c:v>11433.8131455399</c:v>
                </c:pt>
                <c:pt idx="16">
                  <c:v>8176.83285411871</c:v>
                </c:pt>
                <c:pt idx="17">
                  <c:v>4878.22716777407</c:v>
                </c:pt>
                <c:pt idx="18">
                  <c:v>26753.3227707808</c:v>
                </c:pt>
                <c:pt idx="19">
                  <c:v>10053.2100365408</c:v>
                </c:pt>
                <c:pt idx="20">
                  <c:v>15123.1998654797</c:v>
                </c:pt>
                <c:pt idx="21">
                  <c:v>41135.230425815</c:v>
                </c:pt>
                <c:pt idx="22">
                  <c:v>14072.6896603382</c:v>
                </c:pt>
                <c:pt idx="23">
                  <c:v>109410.145033738</c:v>
                </c:pt>
                <c:pt idx="24">
                  <c:v>11040.1588744542</c:v>
                </c:pt>
                <c:pt idx="25">
                  <c:v>14250.7323706896</c:v>
                </c:pt>
                <c:pt idx="26">
                  <c:v>51606.374351382</c:v>
                </c:pt>
                <c:pt idx="27">
                  <c:v>46079.2507024443</c:v>
                </c:pt>
                <c:pt idx="28">
                  <c:v>59215.2618293637</c:v>
                </c:pt>
                <c:pt idx="29">
                  <c:v>202214.848193578</c:v>
                </c:pt>
                <c:pt idx="30">
                  <c:v>36076.391025145</c:v>
                </c:pt>
                <c:pt idx="31">
                  <c:v>37601.3884283725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</c:dLbls>
        <c:gapWidth val="150"/>
        <c:axId val="2118856520"/>
        <c:axId val="2118859560"/>
      </c:barChart>
      <c:catAx>
        <c:axId val="2118856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859560"/>
        <c:crossesAt val="0.0"/>
        <c:auto val="0"/>
        <c:lblAlgn val="ctr"/>
        <c:lblOffset val="100"/>
        <c:noMultiLvlLbl val="0"/>
      </c:catAx>
      <c:valAx>
        <c:axId val="211885956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856520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Datasheet!$K$2:$K$11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62520"/>
        <c:axId val="2118965320"/>
      </c:barChart>
      <c:catAx>
        <c:axId val="211896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65320"/>
        <c:crosses val="autoZero"/>
        <c:auto val="1"/>
        <c:lblAlgn val="ctr"/>
        <c:lblOffset val="100"/>
        <c:noMultiLvlLbl val="0"/>
      </c:catAx>
      <c:valAx>
        <c:axId val="2118965320"/>
        <c:scaling>
          <c:orientation val="minMax"/>
          <c:max val="25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6252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Datasheet!$L$2:$L$11</c:f>
                <c:numCache>
                  <c:formatCode>General</c:formatCode>
                  <c:ptCount val="10"/>
                  <c:pt idx="0">
                    <c:v>49.24915303404015</c:v>
                  </c:pt>
                  <c:pt idx="1">
                    <c:v>371.9607097787382</c:v>
                  </c:pt>
                  <c:pt idx="2">
                    <c:v>683.5757483437636</c:v>
                  </c:pt>
                  <c:pt idx="3">
                    <c:v>3034.412296104154</c:v>
                  </c:pt>
                  <c:pt idx="4">
                    <c:v>12836.81273120191</c:v>
                  </c:pt>
                  <c:pt idx="5">
                    <c:v>8454.590428790688</c:v>
                  </c:pt>
                  <c:pt idx="6">
                    <c:v>13006.01528016765</c:v>
                  </c:pt>
                  <c:pt idx="7">
                    <c:v>45674.0636552081</c:v>
                  </c:pt>
                  <c:pt idx="8">
                    <c:v>16462.23848291448</c:v>
                  </c:pt>
                  <c:pt idx="9">
                    <c:v>9197.62164532783</c:v>
                  </c:pt>
                </c:numCache>
              </c:numRef>
            </c:plus>
            <c:minus>
              <c:numRef>
                <c:f>Datasheet!$L$2:$L$11</c:f>
                <c:numCache>
                  <c:formatCode>General</c:formatCode>
                  <c:ptCount val="10"/>
                  <c:pt idx="0">
                    <c:v>49.24915303404015</c:v>
                  </c:pt>
                  <c:pt idx="1">
                    <c:v>371.9607097787382</c:v>
                  </c:pt>
                  <c:pt idx="2">
                    <c:v>683.5757483437636</c:v>
                  </c:pt>
                  <c:pt idx="3">
                    <c:v>3034.412296104154</c:v>
                  </c:pt>
                  <c:pt idx="4">
                    <c:v>12836.81273120191</c:v>
                  </c:pt>
                  <c:pt idx="5">
                    <c:v>8454.590428790688</c:v>
                  </c:pt>
                  <c:pt idx="6">
                    <c:v>13006.01528016765</c:v>
                  </c:pt>
                  <c:pt idx="7">
                    <c:v>45674.0636552081</c:v>
                  </c:pt>
                  <c:pt idx="8">
                    <c:v>16462.23848291448</c:v>
                  </c:pt>
                  <c:pt idx="9">
                    <c:v>9197.62164532783</c:v>
                  </c:pt>
                </c:numCache>
              </c:numRef>
            </c:minus>
          </c:errBars>
          <c:val>
            <c:numRef>
              <c:f>Datasheet!$K$2:$K$11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27896"/>
        <c:axId val="2118930696"/>
      </c:barChart>
      <c:catAx>
        <c:axId val="2118927896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lIns="0" anchor="t" anchorCtr="1">
            <a:noAutofit/>
          </a:bodyPr>
          <a:lstStyle/>
          <a:p>
            <a:pPr>
              <a:defRPr sz="2400"/>
            </a:pPr>
            <a:endParaRPr lang="en-US"/>
          </a:p>
        </c:txPr>
        <c:crossAx val="2118930696"/>
        <c:crosses val="autoZero"/>
        <c:auto val="1"/>
        <c:lblAlgn val="ctr"/>
        <c:lblOffset val="100"/>
        <c:noMultiLvlLbl val="0"/>
      </c:catAx>
      <c:valAx>
        <c:axId val="211893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9278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Datasheet!$M$2:$M$11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534.2843580133115</c:v>
                </c:pt>
                <c:pt idx="2">
                  <c:v>395.8085668906196</c:v>
                </c:pt>
                <c:pt idx="3">
                  <c:v>3429.01550956915</c:v>
                </c:pt>
                <c:pt idx="4">
                  <c:v>3497.057521543286</c:v>
                </c:pt>
                <c:pt idx="5">
                  <c:v>2077.566367883932</c:v>
                </c:pt>
                <c:pt idx="6">
                  <c:v>4018.45930652105</c:v>
                </c:pt>
                <c:pt idx="7">
                  <c:v>5605.1247320221</c:v>
                </c:pt>
                <c:pt idx="8">
                  <c:v>4145.791015722812</c:v>
                </c:pt>
                <c:pt idx="9">
                  <c:v>8377.69723691148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47672"/>
        <c:axId val="2137349080"/>
      </c:barChart>
      <c:catAx>
        <c:axId val="213734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49080"/>
        <c:crosses val="autoZero"/>
        <c:auto val="1"/>
        <c:lblAlgn val="ctr"/>
        <c:lblOffset val="100"/>
        <c:noMultiLvlLbl val="0"/>
      </c:catAx>
      <c:valAx>
        <c:axId val="213734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34767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E32" sqref="E32"/>
    </sheetView>
  </sheetViews>
  <sheetFormatPr baseColWidth="10" defaultRowHeight="15" x14ac:dyDescent="0"/>
  <cols>
    <col min="3" max="3" width="11.83203125" style="1" bestFit="1" customWidth="1"/>
  </cols>
  <sheetData>
    <row r="1" spans="1:14">
      <c r="A1" t="s">
        <v>0</v>
      </c>
      <c r="B1" t="s">
        <v>0</v>
      </c>
      <c r="C1" s="1" t="s">
        <v>2</v>
      </c>
      <c r="D1" t="s">
        <v>1</v>
      </c>
      <c r="E1" t="s">
        <v>17</v>
      </c>
      <c r="F1" t="s">
        <v>3</v>
      </c>
      <c r="G1" t="s">
        <v>53</v>
      </c>
      <c r="H1" t="s">
        <v>92</v>
      </c>
      <c r="J1" t="s">
        <v>0</v>
      </c>
      <c r="K1" t="s">
        <v>85</v>
      </c>
      <c r="L1" t="s">
        <v>94</v>
      </c>
      <c r="M1" t="s">
        <v>93</v>
      </c>
    </row>
    <row r="2" spans="1:14">
      <c r="A2" s="2">
        <v>1</v>
      </c>
      <c r="B2">
        <v>1</v>
      </c>
      <c r="C2" s="1">
        <v>535.21621621621603</v>
      </c>
      <c r="D2" t="s">
        <v>5</v>
      </c>
      <c r="E2" t="s">
        <v>4</v>
      </c>
      <c r="F2" t="s">
        <v>4</v>
      </c>
      <c r="G2" t="s">
        <v>54</v>
      </c>
      <c r="H2" t="str">
        <f>D2 &amp; " by " &amp; E2</f>
        <v>Bingo by Standard of Excellence</v>
      </c>
      <c r="J2">
        <v>1</v>
      </c>
      <c r="K2">
        <f>SUMIF(B$2:B$33,J2,C$2:C$33)/COUNTIF(B$2:B$33,J2)</f>
        <v>577.77326254826232</v>
      </c>
      <c r="L2">
        <f>_xlfn.STDEV.P(C2:C4)</f>
        <v>49.249153034040155</v>
      </c>
      <c r="M2">
        <f>K2/J2</f>
        <v>577.77326254826232</v>
      </c>
      <c r="N2">
        <f>(K3-K2)/K2</f>
        <v>0.84946030786144922</v>
      </c>
    </row>
    <row r="3" spans="1:14">
      <c r="A3" s="2"/>
      <c r="B3">
        <v>1</v>
      </c>
      <c r="C3" s="1">
        <v>646.79999999999995</v>
      </c>
      <c r="D3" t="s">
        <v>51</v>
      </c>
      <c r="E3" t="s">
        <v>4</v>
      </c>
      <c r="F3" t="s">
        <v>4</v>
      </c>
      <c r="G3" t="s">
        <v>54</v>
      </c>
      <c r="H3" t="str">
        <f t="shared" ref="H3:H33" si="0">D3 &amp; " by " &amp; E3</f>
        <v>Eerie Canal Capers by Standard of Excellence</v>
      </c>
      <c r="J3">
        <v>2</v>
      </c>
      <c r="K3">
        <f t="shared" ref="K3:K11" si="1">SUMIF(B$2:B$33,J3,C$2:C$33)/COUNTIF(B$2:B$33,J3)</f>
        <v>1068.5687160266232</v>
      </c>
      <c r="L3">
        <f>_xlfn.STDEV.P(C5:C7)</f>
        <v>371.96070977873819</v>
      </c>
      <c r="M3">
        <f t="shared" ref="M3:M11" si="2">K3/J3</f>
        <v>534.28435801331159</v>
      </c>
      <c r="N3">
        <f>(K4-K3)/K3</f>
        <v>0.11123008081987895</v>
      </c>
    </row>
    <row r="4" spans="1:14">
      <c r="A4" s="2"/>
      <c r="B4">
        <v>1</v>
      </c>
      <c r="C4" s="1">
        <v>551.30357142857099</v>
      </c>
      <c r="D4" t="s">
        <v>6</v>
      </c>
      <c r="E4" t="s">
        <v>4</v>
      </c>
      <c r="F4" t="s">
        <v>4</v>
      </c>
      <c r="G4" t="s">
        <v>54</v>
      </c>
      <c r="H4" t="str">
        <f t="shared" si="0"/>
        <v>Go for Excellence no. 61 by Standard of Excellence</v>
      </c>
      <c r="J4">
        <v>3</v>
      </c>
      <c r="K4">
        <f t="shared" si="1"/>
        <v>1187.4257006718587</v>
      </c>
      <c r="L4">
        <f>_xlfn.STDEV.P(C8:C11)</f>
        <v>683.57574834376362</v>
      </c>
      <c r="M4">
        <f t="shared" si="2"/>
        <v>395.8085668906196</v>
      </c>
      <c r="N4">
        <f>(K5-K4)/K4</f>
        <v>10.551090759207838</v>
      </c>
    </row>
    <row r="5" spans="1:14">
      <c r="A5" s="2">
        <v>2</v>
      </c>
      <c r="B5">
        <v>2</v>
      </c>
      <c r="C5" s="1">
        <v>1019.97573333333</v>
      </c>
      <c r="D5" t="s">
        <v>10</v>
      </c>
      <c r="E5" t="s">
        <v>4</v>
      </c>
      <c r="F5" t="s">
        <v>4</v>
      </c>
      <c r="G5" t="s">
        <v>54</v>
      </c>
      <c r="H5" t="str">
        <f t="shared" si="0"/>
        <v>Alouette by Standard of Excellence</v>
      </c>
      <c r="J5">
        <v>4</v>
      </c>
      <c r="K5">
        <f t="shared" si="1"/>
        <v>13716.062038276599</v>
      </c>
      <c r="L5">
        <f>_xlfn.STDEV.P(C12:C14)</f>
        <v>3034.4122961041539</v>
      </c>
      <c r="M5">
        <f t="shared" si="2"/>
        <v>3429.0155095691498</v>
      </c>
      <c r="N5">
        <f>(K6-K5)/K5</f>
        <v>0.27480377085793839</v>
      </c>
    </row>
    <row r="6" spans="1:14">
      <c r="A6" s="2"/>
      <c r="B6">
        <v>2</v>
      </c>
      <c r="C6" s="1">
        <v>1546.4742857142801</v>
      </c>
      <c r="D6" t="s">
        <v>11</v>
      </c>
      <c r="E6" t="s">
        <v>4</v>
      </c>
      <c r="F6" t="s">
        <v>4</v>
      </c>
      <c r="G6" t="s">
        <v>54</v>
      </c>
      <c r="H6" t="str">
        <f t="shared" si="0"/>
        <v>Grandfather's Whiskers by Standard of Excellence</v>
      </c>
      <c r="J6">
        <v>5</v>
      </c>
      <c r="K6">
        <f t="shared" si="1"/>
        <v>17485.287607716429</v>
      </c>
      <c r="L6">
        <f>_xlfn.STDEV.P(C15:C17)</f>
        <v>12836.812731201913</v>
      </c>
      <c r="M6">
        <f t="shared" si="2"/>
        <v>3497.0575215432859</v>
      </c>
      <c r="N6">
        <f>(K7-K6)/K6</f>
        <v>-0.28709218361369748</v>
      </c>
    </row>
    <row r="7" spans="1:14">
      <c r="A7" s="2"/>
      <c r="B7">
        <v>2</v>
      </c>
      <c r="C7" s="1">
        <v>639.25612903225897</v>
      </c>
      <c r="D7" t="s">
        <v>12</v>
      </c>
      <c r="E7" t="s">
        <v>4</v>
      </c>
      <c r="F7" t="s">
        <v>4</v>
      </c>
      <c r="G7" t="s">
        <v>54</v>
      </c>
      <c r="H7" t="str">
        <f t="shared" si="0"/>
        <v>Ming Court by Standard of Excellence</v>
      </c>
      <c r="J7">
        <v>6</v>
      </c>
      <c r="K7">
        <f t="shared" si="1"/>
        <v>12465.398207303595</v>
      </c>
      <c r="L7">
        <f>_xlfn.STDEV.P(C18:C21)</f>
        <v>8454.5904287906887</v>
      </c>
      <c r="M7">
        <f t="shared" si="2"/>
        <v>2077.5663678839323</v>
      </c>
      <c r="N7">
        <f>(K8-K7)/K7</f>
        <v>1.256583759126618</v>
      </c>
    </row>
    <row r="8" spans="1:14">
      <c r="A8" s="2">
        <v>3</v>
      </c>
      <c r="B8">
        <v>3</v>
      </c>
      <c r="C8" s="1">
        <v>887.84347826086798</v>
      </c>
      <c r="D8" t="s">
        <v>13</v>
      </c>
      <c r="E8" t="s">
        <v>4</v>
      </c>
      <c r="F8" t="s">
        <v>4</v>
      </c>
      <c r="G8" t="s">
        <v>54</v>
      </c>
      <c r="H8" t="str">
        <f t="shared" si="0"/>
        <v>Just Fine by Standard of Excellence</v>
      </c>
      <c r="J8">
        <v>7</v>
      </c>
      <c r="K8">
        <f t="shared" si="1"/>
        <v>28129.215145647351</v>
      </c>
      <c r="L8">
        <f>_xlfn.STDEV.P(C22:C23)</f>
        <v>13006.015280167654</v>
      </c>
      <c r="M8">
        <f t="shared" si="2"/>
        <v>4018.4593065210502</v>
      </c>
      <c r="N8">
        <f>(K9-K8)/K8</f>
        <v>0.59410767858254276</v>
      </c>
    </row>
    <row r="9" spans="1:14">
      <c r="A9" s="2"/>
      <c r="B9">
        <v>3</v>
      </c>
      <c r="C9" s="1">
        <v>514.19178082191695</v>
      </c>
      <c r="D9" t="s">
        <v>18</v>
      </c>
      <c r="E9" t="s">
        <v>19</v>
      </c>
      <c r="F9" t="s">
        <v>4</v>
      </c>
      <c r="G9" t="s">
        <v>54</v>
      </c>
      <c r="H9" t="str">
        <f t="shared" si="0"/>
        <v>Variations on a Theme by Mozart</v>
      </c>
      <c r="J9">
        <v>8</v>
      </c>
      <c r="K9">
        <f t="shared" si="1"/>
        <v>44840.9978561768</v>
      </c>
      <c r="L9">
        <f>_xlfn.STDEV.P(C24:C26)</f>
        <v>45674.063655208105</v>
      </c>
      <c r="M9">
        <f t="shared" si="2"/>
        <v>5605.1247320221</v>
      </c>
      <c r="N9">
        <f>(K10-K9)/K9</f>
        <v>-0.16790167647070775</v>
      </c>
    </row>
    <row r="10" spans="1:14">
      <c r="A10" s="2"/>
      <c r="B10">
        <v>3</v>
      </c>
      <c r="C10" s="1">
        <v>1020.793125</v>
      </c>
      <c r="D10" t="s">
        <v>14</v>
      </c>
      <c r="E10" t="s">
        <v>4</v>
      </c>
      <c r="F10" t="s">
        <v>4</v>
      </c>
      <c r="G10" t="s">
        <v>54</v>
      </c>
      <c r="H10" t="str">
        <f t="shared" si="0"/>
        <v>Loch Lomond by Standard of Excellence</v>
      </c>
      <c r="J10">
        <v>9</v>
      </c>
      <c r="K10">
        <f t="shared" si="1"/>
        <v>37312.119141505304</v>
      </c>
      <c r="L10">
        <f>_xlfn.STDEV.P(C27:C29)</f>
        <v>16462.238482914483</v>
      </c>
      <c r="M10">
        <f t="shared" si="2"/>
        <v>4145.7910157228116</v>
      </c>
      <c r="N10">
        <f>(K11-K10)/K10</f>
        <v>1.245301909853811</v>
      </c>
    </row>
    <row r="11" spans="1:14">
      <c r="A11" s="2"/>
      <c r="B11">
        <v>3</v>
      </c>
      <c r="C11" s="1">
        <v>2326.8744186046501</v>
      </c>
      <c r="D11" t="s">
        <v>20</v>
      </c>
      <c r="E11" t="s">
        <v>21</v>
      </c>
      <c r="F11" t="s">
        <v>4</v>
      </c>
      <c r="G11" t="s">
        <v>54</v>
      </c>
      <c r="H11" t="str">
        <f t="shared" si="0"/>
        <v>Theme from Symphony 9 by Beethoven</v>
      </c>
      <c r="J11">
        <v>10</v>
      </c>
      <c r="K11">
        <f t="shared" si="1"/>
        <v>83776.972369114796</v>
      </c>
      <c r="L11">
        <f>_xlfn.STDEV.P(C13:C15)</f>
        <v>9197.6216453278303</v>
      </c>
      <c r="M11">
        <f t="shared" si="2"/>
        <v>8377.6972369114792</v>
      </c>
      <c r="N11">
        <f>(K12-K11)/K11</f>
        <v>-1</v>
      </c>
    </row>
    <row r="12" spans="1:14">
      <c r="A12" s="2">
        <v>4</v>
      </c>
      <c r="B12">
        <v>4</v>
      </c>
      <c r="C12" s="1">
        <v>9464.1992307691999</v>
      </c>
      <c r="D12" t="s">
        <v>15</v>
      </c>
      <c r="E12" t="s">
        <v>21</v>
      </c>
      <c r="F12" t="s">
        <v>7</v>
      </c>
      <c r="G12" t="s">
        <v>54</v>
      </c>
      <c r="H12" t="str">
        <f t="shared" si="0"/>
        <v>Minuet in G by Beethoven</v>
      </c>
    </row>
    <row r="13" spans="1:14">
      <c r="A13" s="2"/>
      <c r="B13">
        <v>4</v>
      </c>
      <c r="C13" s="1">
        <v>16344.719981735099</v>
      </c>
      <c r="D13" t="s">
        <v>16</v>
      </c>
      <c r="E13" t="s">
        <v>22</v>
      </c>
      <c r="F13" t="s">
        <v>7</v>
      </c>
      <c r="G13" t="s">
        <v>54</v>
      </c>
      <c r="H13" t="str">
        <f t="shared" si="0"/>
        <v>Gavotte by Gossec</v>
      </c>
    </row>
    <row r="14" spans="1:14">
      <c r="A14" s="2"/>
      <c r="B14">
        <v>4</v>
      </c>
      <c r="C14" s="1">
        <v>15339.2669023255</v>
      </c>
      <c r="D14" t="s">
        <v>23</v>
      </c>
      <c r="E14" t="s">
        <v>91</v>
      </c>
      <c r="F14" t="s">
        <v>7</v>
      </c>
      <c r="G14" t="s">
        <v>54</v>
      </c>
      <c r="H14" t="str">
        <f t="shared" si="0"/>
        <v>Song without Words by Tschaikowsky</v>
      </c>
    </row>
    <row r="15" spans="1:14">
      <c r="A15" s="2">
        <v>5</v>
      </c>
      <c r="B15">
        <v>5</v>
      </c>
      <c r="C15" s="1">
        <v>35333.655653513</v>
      </c>
      <c r="D15" t="s">
        <v>24</v>
      </c>
      <c r="E15" t="s">
        <v>90</v>
      </c>
      <c r="F15" t="s">
        <v>7</v>
      </c>
      <c r="G15" t="s">
        <v>54</v>
      </c>
      <c r="H15" t="str">
        <f t="shared" si="0"/>
        <v>Humoresque by Dvorak</v>
      </c>
    </row>
    <row r="16" spans="1:14">
      <c r="A16" s="2"/>
      <c r="B16">
        <v>5</v>
      </c>
      <c r="C16" s="1">
        <v>5688.3940240963902</v>
      </c>
      <c r="D16" t="s">
        <v>25</v>
      </c>
      <c r="E16" t="s">
        <v>89</v>
      </c>
      <c r="F16" t="s">
        <v>7</v>
      </c>
      <c r="G16" t="s">
        <v>54</v>
      </c>
      <c r="H16" t="str">
        <f t="shared" si="0"/>
        <v>The Dancing Doll by Poldini</v>
      </c>
    </row>
    <row r="17" spans="1:8">
      <c r="A17" s="2"/>
      <c r="B17">
        <v>5</v>
      </c>
      <c r="C17" s="1">
        <v>11433.8131455399</v>
      </c>
      <c r="D17" t="s">
        <v>26</v>
      </c>
      <c r="E17" t="s">
        <v>86</v>
      </c>
      <c r="F17" t="s">
        <v>7</v>
      </c>
      <c r="G17" t="s">
        <v>54</v>
      </c>
      <c r="H17" t="str">
        <f t="shared" si="0"/>
        <v>Hymn to the Sun by Korsakoff</v>
      </c>
    </row>
    <row r="18" spans="1:8">
      <c r="A18" s="2">
        <v>6</v>
      </c>
      <c r="B18">
        <v>6</v>
      </c>
      <c r="C18" s="1">
        <v>8176.8328541187102</v>
      </c>
      <c r="D18" t="s">
        <v>27</v>
      </c>
      <c r="E18" t="s">
        <v>28</v>
      </c>
      <c r="F18" t="s">
        <v>7</v>
      </c>
      <c r="G18" t="s">
        <v>54</v>
      </c>
      <c r="H18" t="str">
        <f t="shared" si="0"/>
        <v>Serenade by Drdla</v>
      </c>
    </row>
    <row r="19" spans="1:8">
      <c r="A19" s="2"/>
      <c r="B19">
        <v>6</v>
      </c>
      <c r="C19" s="1">
        <v>4878.22716777407</v>
      </c>
      <c r="D19" t="s">
        <v>29</v>
      </c>
      <c r="E19" t="s">
        <v>30</v>
      </c>
      <c r="F19" t="s">
        <v>8</v>
      </c>
      <c r="G19" t="s">
        <v>54</v>
      </c>
      <c r="H19" t="str">
        <f t="shared" si="0"/>
        <v>Promenade by Delmas</v>
      </c>
    </row>
    <row r="20" spans="1:8">
      <c r="A20" s="2"/>
      <c r="B20">
        <v>6</v>
      </c>
      <c r="C20" s="1">
        <v>26753.3227707808</v>
      </c>
      <c r="D20" t="s">
        <v>31</v>
      </c>
      <c r="E20" t="s">
        <v>32</v>
      </c>
      <c r="F20" t="s">
        <v>8</v>
      </c>
      <c r="G20" t="s">
        <v>54</v>
      </c>
      <c r="H20" t="str">
        <f t="shared" si="0"/>
        <v>Scherzo by Koepke</v>
      </c>
    </row>
    <row r="21" spans="1:8">
      <c r="A21" s="2"/>
      <c r="B21">
        <v>6</v>
      </c>
      <c r="C21" s="1">
        <v>10053.210036540801</v>
      </c>
      <c r="D21" t="s">
        <v>33</v>
      </c>
      <c r="E21" t="s">
        <v>34</v>
      </c>
      <c r="F21" t="s">
        <v>8</v>
      </c>
      <c r="G21" t="s">
        <v>54</v>
      </c>
      <c r="H21" t="str">
        <f t="shared" si="0"/>
        <v>Nocturne by Bassi</v>
      </c>
    </row>
    <row r="22" spans="1:8">
      <c r="A22" s="2">
        <v>7</v>
      </c>
      <c r="B22">
        <v>7</v>
      </c>
      <c r="C22" s="1">
        <v>15123.199865479701</v>
      </c>
      <c r="D22" t="s">
        <v>35</v>
      </c>
      <c r="E22" t="s">
        <v>36</v>
      </c>
      <c r="F22" t="s">
        <v>9</v>
      </c>
      <c r="G22" t="s">
        <v>54</v>
      </c>
      <c r="H22" t="str">
        <f t="shared" si="0"/>
        <v>Sonata 2nd Movement by Hindemith</v>
      </c>
    </row>
    <row r="23" spans="1:8">
      <c r="A23" s="2"/>
      <c r="B23">
        <v>7</v>
      </c>
      <c r="C23" s="1">
        <v>41135.230425815003</v>
      </c>
      <c r="D23" t="s">
        <v>37</v>
      </c>
      <c r="E23" t="s">
        <v>38</v>
      </c>
      <c r="F23" t="s">
        <v>8</v>
      </c>
      <c r="G23" t="s">
        <v>54</v>
      </c>
      <c r="H23" t="str">
        <f t="shared" si="0"/>
        <v>Scene and Air by Bergsen</v>
      </c>
    </row>
    <row r="24" spans="1:8">
      <c r="A24" s="2">
        <v>8</v>
      </c>
      <c r="B24">
        <v>8</v>
      </c>
      <c r="C24" s="1">
        <v>14072.689660338199</v>
      </c>
      <c r="D24" t="s">
        <v>39</v>
      </c>
      <c r="E24" t="s">
        <v>40</v>
      </c>
      <c r="F24" t="s">
        <v>9</v>
      </c>
      <c r="G24" t="s">
        <v>54</v>
      </c>
      <c r="H24" t="str">
        <f t="shared" si="0"/>
        <v>Canzonetta by Pierné</v>
      </c>
    </row>
    <row r="25" spans="1:8">
      <c r="A25" s="2"/>
      <c r="B25">
        <v>8</v>
      </c>
      <c r="C25" s="1">
        <v>109410.14503373799</v>
      </c>
      <c r="D25" t="s">
        <v>41</v>
      </c>
      <c r="E25" t="s">
        <v>42</v>
      </c>
      <c r="F25" t="s">
        <v>9</v>
      </c>
      <c r="G25" t="s">
        <v>54</v>
      </c>
      <c r="H25" t="str">
        <f t="shared" si="0"/>
        <v>Concerto Opus 36 1st Movement by Krommer</v>
      </c>
    </row>
    <row r="26" spans="1:8">
      <c r="A26" s="2"/>
      <c r="B26">
        <v>8</v>
      </c>
      <c r="C26" s="1">
        <v>11040.1588744542</v>
      </c>
      <c r="D26" t="s">
        <v>43</v>
      </c>
      <c r="E26" t="s">
        <v>88</v>
      </c>
      <c r="F26" t="s">
        <v>9</v>
      </c>
      <c r="G26" t="s">
        <v>54</v>
      </c>
      <c r="H26" t="str">
        <f t="shared" si="0"/>
        <v>Sonata 1st Movement by Saint-Saens</v>
      </c>
    </row>
    <row r="27" spans="1:8">
      <c r="A27" s="2">
        <v>9</v>
      </c>
      <c r="B27">
        <v>9</v>
      </c>
      <c r="C27" s="1">
        <v>14250.7323706896</v>
      </c>
      <c r="D27" t="s">
        <v>44</v>
      </c>
      <c r="E27" t="s">
        <v>36</v>
      </c>
      <c r="F27" t="s">
        <v>9</v>
      </c>
      <c r="G27" t="s">
        <v>54</v>
      </c>
      <c r="H27" t="str">
        <f t="shared" si="0"/>
        <v>Sonata 3rd and 4th Movements by Hindemith</v>
      </c>
    </row>
    <row r="28" spans="1:8">
      <c r="A28" s="2"/>
      <c r="B28">
        <v>9</v>
      </c>
      <c r="C28" s="1">
        <v>51606.374351382001</v>
      </c>
      <c r="D28" t="s">
        <v>45</v>
      </c>
      <c r="E28" t="s">
        <v>88</v>
      </c>
      <c r="F28" t="s">
        <v>9</v>
      </c>
      <c r="G28" t="s">
        <v>54</v>
      </c>
      <c r="H28" t="str">
        <f t="shared" si="0"/>
        <v>Sonata Movements 2, 3, and 4 by Saint-Saens</v>
      </c>
    </row>
    <row r="29" spans="1:8">
      <c r="A29" s="2"/>
      <c r="B29">
        <v>9</v>
      </c>
      <c r="C29" s="1">
        <v>46079.250702444297</v>
      </c>
      <c r="D29" t="s">
        <v>46</v>
      </c>
      <c r="E29" t="s">
        <v>47</v>
      </c>
      <c r="F29" t="s">
        <v>9</v>
      </c>
      <c r="G29" t="s">
        <v>54</v>
      </c>
      <c r="H29" t="str">
        <f t="shared" si="0"/>
        <v>Solo de Concours by Rabaud</v>
      </c>
    </row>
    <row r="30" spans="1:8">
      <c r="A30" s="2">
        <v>10</v>
      </c>
      <c r="B30">
        <v>10</v>
      </c>
      <c r="C30" s="1">
        <v>59215.261829363699</v>
      </c>
      <c r="D30" t="s">
        <v>48</v>
      </c>
      <c r="E30" t="s">
        <v>98</v>
      </c>
      <c r="F30" t="s">
        <v>9</v>
      </c>
      <c r="G30" t="s">
        <v>54</v>
      </c>
      <c r="H30" t="str">
        <f t="shared" si="0"/>
        <v>Concerto no. 3 1st and 2nd Movements by Crussell</v>
      </c>
    </row>
    <row r="31" spans="1:8">
      <c r="A31" s="2"/>
      <c r="B31">
        <v>10</v>
      </c>
      <c r="C31" s="1">
        <v>202214.84819357799</v>
      </c>
      <c r="D31" t="s">
        <v>49</v>
      </c>
      <c r="E31" t="s">
        <v>98</v>
      </c>
      <c r="F31" t="s">
        <v>9</v>
      </c>
      <c r="G31" t="s">
        <v>54</v>
      </c>
      <c r="H31" t="str">
        <f t="shared" si="0"/>
        <v>Concerto no. 3 2nd and 3rd Movements by Crussell</v>
      </c>
    </row>
    <row r="32" spans="1:8">
      <c r="A32" s="2"/>
      <c r="B32">
        <v>10</v>
      </c>
      <c r="C32" s="1">
        <v>36076.391025145</v>
      </c>
      <c r="D32" t="s">
        <v>46</v>
      </c>
      <c r="E32" t="s">
        <v>50</v>
      </c>
      <c r="F32" t="s">
        <v>9</v>
      </c>
      <c r="G32" t="s">
        <v>54</v>
      </c>
      <c r="H32" t="str">
        <f t="shared" si="0"/>
        <v>Solo de Concours by Messager</v>
      </c>
    </row>
    <row r="33" spans="1:8">
      <c r="A33" s="2"/>
      <c r="B33">
        <v>10</v>
      </c>
      <c r="C33" s="1">
        <v>37601.388428372498</v>
      </c>
      <c r="D33" t="s">
        <v>52</v>
      </c>
      <c r="E33" t="s">
        <v>87</v>
      </c>
      <c r="F33" t="s">
        <v>9</v>
      </c>
      <c r="G33" t="s">
        <v>54</v>
      </c>
      <c r="H33" t="str">
        <f t="shared" si="0"/>
        <v>Sonata no. 2 1st Movement by Stanford</v>
      </c>
    </row>
    <row r="35" spans="1:8">
      <c r="B35" t="s">
        <v>95</v>
      </c>
      <c r="C35" s="1">
        <f>MIN(C$2:C$33)</f>
        <v>514.19178082191695</v>
      </c>
      <c r="D35" t="str">
        <f>INDEX(D$2:D$33,MATCH(C35,C$2:C$33))</f>
        <v>Variations on a Theme</v>
      </c>
    </row>
    <row r="36" spans="1:8">
      <c r="B36" t="s">
        <v>96</v>
      </c>
      <c r="C36" s="1">
        <f>MAX(C$2:C$33)</f>
        <v>202214.84819357799</v>
      </c>
      <c r="D36" t="str">
        <f>INDEX(D$2:D$33,MATCH(C36,C$2:C$33))</f>
        <v>Concerto no. 3 2nd and 3rd Movements</v>
      </c>
    </row>
    <row r="37" spans="1:8">
      <c r="B37" t="s">
        <v>97</v>
      </c>
      <c r="C37" s="1">
        <f>LARGE(C2:C33,2)</f>
        <v>109410.14503373799</v>
      </c>
      <c r="D37" t="str">
        <f>INDEX(D$2:D$33,MATCH(C37,C$2:C$33))</f>
        <v>Concerto Opus 36 1st Movement</v>
      </c>
    </row>
    <row r="38" spans="1:8">
      <c r="C38" s="1">
        <f>SMALL(C2:C33,2)</f>
        <v>535.21621621621603</v>
      </c>
      <c r="D38" t="s">
        <v>5</v>
      </c>
    </row>
  </sheetData>
  <mergeCells count="10">
    <mergeCell ref="A22:A23"/>
    <mergeCell ref="A24:A26"/>
    <mergeCell ref="A27:A29"/>
    <mergeCell ref="A30:A33"/>
    <mergeCell ref="A2:A4"/>
    <mergeCell ref="A5:A7"/>
    <mergeCell ref="A8:A11"/>
    <mergeCell ref="A12:A14"/>
    <mergeCell ref="A15:A17"/>
    <mergeCell ref="A18:A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F15" sqref="F15"/>
    </sheetView>
  </sheetViews>
  <sheetFormatPr baseColWidth="10" defaultRowHeight="15" x14ac:dyDescent="0"/>
  <sheetData>
    <row r="2" spans="2:4">
      <c r="B2" t="s">
        <v>55</v>
      </c>
      <c r="D2">
        <v>1019.97573333333</v>
      </c>
    </row>
    <row r="3" spans="2:4">
      <c r="B3" t="s">
        <v>56</v>
      </c>
      <c r="D3">
        <v>535.21621621621603</v>
      </c>
    </row>
    <row r="4" spans="2:4">
      <c r="B4" t="s">
        <v>57</v>
      </c>
      <c r="D4">
        <v>37601.388428372498</v>
      </c>
    </row>
    <row r="5" spans="2:4">
      <c r="B5" t="s">
        <v>58</v>
      </c>
      <c r="D5">
        <v>59215.261829363699</v>
      </c>
    </row>
    <row r="6" spans="2:4">
      <c r="B6" t="s">
        <v>59</v>
      </c>
      <c r="D6">
        <v>202214.84819357799</v>
      </c>
    </row>
    <row r="7" spans="2:4">
      <c r="B7" t="s">
        <v>60</v>
      </c>
      <c r="D7">
        <v>646.79999999999995</v>
      </c>
    </row>
    <row r="8" spans="2:4">
      <c r="B8" t="s">
        <v>61</v>
      </c>
      <c r="D8">
        <v>16344.719981735099</v>
      </c>
    </row>
    <row r="9" spans="2:4">
      <c r="B9" t="s">
        <v>62</v>
      </c>
      <c r="D9">
        <v>551.30357142857099</v>
      </c>
    </row>
    <row r="10" spans="2:4">
      <c r="B10" t="s">
        <v>63</v>
      </c>
      <c r="D10">
        <v>1546.4742857142801</v>
      </c>
    </row>
    <row r="11" spans="2:4">
      <c r="B11" t="s">
        <v>64</v>
      </c>
      <c r="D11">
        <v>15123.199865479701</v>
      </c>
    </row>
    <row r="12" spans="2:4">
      <c r="B12" t="s">
        <v>65</v>
      </c>
      <c r="D12">
        <v>14250.7323706896</v>
      </c>
    </row>
    <row r="13" spans="2:4">
      <c r="B13" t="s">
        <v>66</v>
      </c>
      <c r="D13">
        <v>11433.8131455399</v>
      </c>
    </row>
    <row r="14" spans="2:4">
      <c r="B14" t="s">
        <v>67</v>
      </c>
      <c r="D14">
        <v>887.84347826086798</v>
      </c>
    </row>
    <row r="15" spans="2:4">
      <c r="B15" t="s">
        <v>68</v>
      </c>
      <c r="D15">
        <v>109410.14503373799</v>
      </c>
    </row>
    <row r="16" spans="2:4">
      <c r="B16" t="s">
        <v>69</v>
      </c>
      <c r="D16">
        <v>1020.793125</v>
      </c>
    </row>
    <row r="17" spans="2:4">
      <c r="B17" t="s">
        <v>70</v>
      </c>
      <c r="D17">
        <v>36076.391025145</v>
      </c>
    </row>
    <row r="18" spans="2:4">
      <c r="B18" t="s">
        <v>71</v>
      </c>
      <c r="D18">
        <v>639.25612903225897</v>
      </c>
    </row>
    <row r="19" spans="2:4">
      <c r="B19" t="s">
        <v>72</v>
      </c>
      <c r="D19">
        <v>9464.1992307691999</v>
      </c>
    </row>
    <row r="20" spans="2:4">
      <c r="B20" t="s">
        <v>73</v>
      </c>
      <c r="D20">
        <v>10053.210036540801</v>
      </c>
    </row>
    <row r="21" spans="2:4">
      <c r="B21" t="s">
        <v>74</v>
      </c>
      <c r="D21">
        <v>14072.689660338199</v>
      </c>
    </row>
    <row r="22" spans="2:4">
      <c r="B22" t="s">
        <v>75</v>
      </c>
      <c r="D22">
        <v>4878.22716777407</v>
      </c>
    </row>
    <row r="23" spans="2:4">
      <c r="B23" t="s">
        <v>76</v>
      </c>
      <c r="D23">
        <v>46079.250702444297</v>
      </c>
    </row>
    <row r="24" spans="2:4">
      <c r="B24" t="s">
        <v>77</v>
      </c>
      <c r="D24">
        <v>11040.1588744542</v>
      </c>
    </row>
    <row r="25" spans="2:4">
      <c r="B25" t="s">
        <v>78</v>
      </c>
      <c r="D25">
        <v>51606.374351382001</v>
      </c>
    </row>
    <row r="26" spans="2:4">
      <c r="B26" t="s">
        <v>79</v>
      </c>
      <c r="D26">
        <v>41135.230425815003</v>
      </c>
    </row>
    <row r="27" spans="2:4">
      <c r="B27" t="s">
        <v>80</v>
      </c>
      <c r="D27">
        <v>26753.3227707808</v>
      </c>
    </row>
    <row r="28" spans="2:4">
      <c r="B28" t="s">
        <v>81</v>
      </c>
      <c r="D28">
        <v>8176.8328541187102</v>
      </c>
    </row>
    <row r="29" spans="2:4">
      <c r="B29" t="s">
        <v>82</v>
      </c>
      <c r="D29">
        <v>15339.2669023255</v>
      </c>
    </row>
    <row r="30" spans="2:4">
      <c r="B30" t="s">
        <v>83</v>
      </c>
      <c r="D30">
        <v>2326.8744186046501</v>
      </c>
    </row>
    <row r="31" spans="2:4">
      <c r="B31" t="s">
        <v>84</v>
      </c>
      <c r="D31">
        <v>514.19178082191695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Datasheet</vt:lpstr>
      <vt:lpstr>Sheet2</vt:lpstr>
      <vt:lpstr>GradeComplexity</vt:lpstr>
      <vt:lpstr>AveGradeComplexityScaled</vt:lpstr>
      <vt:lpstr>AveGradeComplexity</vt:lpstr>
      <vt:lpstr>AveComplexityOverGrade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Holder</dc:creator>
  <cp:lastModifiedBy>Ethan Holder</cp:lastModifiedBy>
  <dcterms:created xsi:type="dcterms:W3CDTF">2015-03-31T21:55:03Z</dcterms:created>
  <dcterms:modified xsi:type="dcterms:W3CDTF">2015-04-03T04:40:33Z</dcterms:modified>
</cp:coreProperties>
</file>