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<sst xmlns="http://schemas.openxmlformats.org/spreadsheetml/2006/main" count="540" uniqueCount="250">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</sst>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_ * #,##0_ ;_ * \-#,##0_ ;_ * &quot;-&quot;_ ;_ @_ "/>
    <numFmt numFmtId="177" formatCode="0.00_);[Red]\(0.00\)"/>
    <numFmt numFmtId="178" formatCode="m/d/yyyy;@"/>
    <numFmt numFmtId="8" formatCode="&quot;$&quot;#,##0.00_);[Red]\(&quot;$&quot;#,##0.00\)"/>
    <numFmt numFmtId="179" formatCode="&quot;$&quot;#,##0.0_);[Red]\(&quot;$&quot;#,##0.0\)"/>
    <numFmt numFmtId="42" formatCode="_(&quot;$&quot;* #,##0_);_(&quot;$&quot;* \(#,##0\);_(&quot;$&quot;* &quot;-&quot;_);_(@_)"/>
    <numFmt numFmtId="180" formatCode="_ * #,##0.00_ ;_ * \-#,##0.00_ ;_ * &quot;-&quot;??_ ;_ @_ "/>
    <numFmt numFmtId="44" formatCode="_(&quot;$&quot;* #,##0.00_);_(&quot;$&quot;* \(#,##0.00\);_(&quot;$&quot;* &quot;-&quot;??_);_(@_)"/>
    <numFmt numFmtId="181" formatCode="0.00_ "/>
    <numFmt numFmtId="182" formatCode="&quot;$&quot;#,###.00_);[Red]\(&quot;$&quot;#,###.00\)"/>
    <numFmt numFmtId="183" formatCode="&quot;$&quot;#,###.##000_);[Red]\(&quot;$&quot;#,###.##000\)"/>
    <numFmt numFmtId="184" formatCode="_(&quot;$&quot;* #,##0.000_);_(&quot;$&quot;* \(#,##0.000\);_(&quot;$&quot;* &quot;-&quot;??.0_);_(@_)"/>
    <numFmt numFmtId="185" formatCode="h:mm:ss\ AM/PM;@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4" fillId="40" borderId="23" applyNumberFormat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28" borderId="17" applyNumberFormat="0" applyAlignment="0" applyProtection="0">
      <alignment vertical="center"/>
    </xf>
    <xf numFmtId="0" fontId="92" fillId="40" borderId="17" applyNumberFormat="0" applyAlignment="0" applyProtection="0">
      <alignment vertical="center"/>
    </xf>
    <xf numFmtId="0" fontId="87" fillId="34" borderId="20" applyNumberFormat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93" fillId="43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7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8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3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9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10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10" borderId="0" xfId="0" applyNumberFormat="1" applyFont="1" applyFill="1">
      <alignment vertical="center"/>
    </xf>
    <xf numFmtId="8" fontId="19" fillId="10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4" fontId="19" fillId="10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4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4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4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1" borderId="0" xfId="0" applyNumberFormat="1" applyFont="1" applyFill="1">
      <alignment vertical="center"/>
    </xf>
    <xf numFmtId="184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3" fontId="15" fillId="0" borderId="0" xfId="0" applyNumberFormat="1" applyFont="1" applyProtection="1">
      <alignment vertical="center"/>
      <protection locked="0"/>
    </xf>
    <xf numFmtId="183" fontId="19" fillId="9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justify" vertical="center"/>
    </xf>
    <xf numFmtId="183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3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3" fontId="32" fillId="0" borderId="5" xfId="0" applyNumberFormat="1" applyFont="1" applyBorder="1" applyAlignment="1">
      <alignment horizontal="justify" vertical="center"/>
    </xf>
    <xf numFmtId="0" fontId="15" fillId="9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1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2" borderId="11" xfId="0" applyNumberFormat="1" applyFont="1" applyFill="1" applyBorder="1" applyAlignment="1">
      <alignment horizontal="right" vertical="center"/>
    </xf>
    <xf numFmtId="186" fontId="6" fillId="10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3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4" borderId="0" xfId="0" applyNumberFormat="1" applyFont="1" applyFill="1" applyAlignment="1">
      <alignment horizontal="right" vertical="center"/>
    </xf>
    <xf numFmtId="186" fontId="42" fillId="14" borderId="0" xfId="0" applyNumberFormat="1" applyFont="1" applyFill="1" applyAlignment="1">
      <alignment horizontal="right" vertical="center"/>
    </xf>
    <xf numFmtId="186" fontId="43" fillId="13" borderId="5" xfId="0" applyNumberFormat="1" applyFont="1" applyFill="1" applyBorder="1" applyAlignment="1">
      <alignment horizontal="right" vertical="center"/>
    </xf>
    <xf numFmtId="186" fontId="30" fillId="15" borderId="1" xfId="0" applyNumberFormat="1" applyFont="1" applyFill="1" applyBorder="1" applyAlignment="1">
      <alignment horizontal="right" vertical="center"/>
    </xf>
    <xf numFmtId="179" fontId="29" fillId="0" borderId="0" xfId="0" applyNumberFormat="1" applyFont="1">
      <alignment vertical="center"/>
    </xf>
    <xf numFmtId="186" fontId="32" fillId="14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4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2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6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5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10" borderId="0" xfId="0" applyNumberFormat="1" applyFont="1" applyFill="1" applyAlignment="1">
      <alignment horizontal="right" vertical="center"/>
    </xf>
    <xf numFmtId="186" fontId="38" fillId="13" borderId="5" xfId="0" applyNumberFormat="1" applyFont="1" applyFill="1" applyBorder="1" applyAlignment="1">
      <alignment horizontal="right" vertical="center"/>
    </xf>
    <xf numFmtId="182" fontId="20" fillId="17" borderId="1" xfId="0" applyNumberFormat="1" applyFont="1" applyFill="1" applyBorder="1" applyAlignment="1">
      <alignment horizontal="right" vertical="center"/>
    </xf>
    <xf numFmtId="58" fontId="15" fillId="17" borderId="1" xfId="0" applyNumberFormat="1" applyFont="1" applyFill="1" applyBorder="1" applyAlignment="1">
      <alignment horizontal="left" vertical="center"/>
    </xf>
    <xf numFmtId="186" fontId="15" fillId="17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6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7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7" borderId="2" xfId="0" applyNumberFormat="1" applyFont="1" applyFill="1" applyBorder="1" applyAlignment="1">
      <alignment horizontal="right" vertical="center"/>
    </xf>
    <xf numFmtId="182" fontId="20" fillId="17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7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2" borderId="11" xfId="0" applyNumberFormat="1" applyFont="1" applyFill="1" applyBorder="1" applyAlignment="1">
      <alignment horizontal="right" vertical="center"/>
    </xf>
    <xf numFmtId="182" fontId="46" fillId="10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3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8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2" fontId="43" fillId="13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3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8" borderId="0" xfId="0" applyNumberFormat="1" applyFont="1" applyFill="1">
      <alignment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10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1" borderId="1" xfId="0" applyFont="1" applyFill="1" applyBorder="1">
      <alignment vertical="center"/>
    </xf>
    <xf numFmtId="184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4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10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10" borderId="0" xfId="0" applyNumberFormat="1" applyFont="1" applyFill="1">
      <alignment vertical="center"/>
    </xf>
    <xf numFmtId="44" fontId="6" fillId="10" borderId="0" xfId="0" applyNumberFormat="1" applyFont="1" applyFill="1">
      <alignment vertical="center"/>
    </xf>
    <xf numFmtId="0" fontId="0" fillId="0" borderId="0" xfId="0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10" borderId="0" xfId="0" applyNumberFormat="1" applyFont="1" applyFill="1" applyAlignment="1">
      <alignment horizontal="right" vertical="center"/>
    </xf>
    <xf numFmtId="186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1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7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7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3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5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5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3" borderId="1" xfId="0" applyFont="1" applyFill="1" applyBorder="1" applyAlignment="1">
      <alignment horizontal="left" vertical="center"/>
    </xf>
    <xf numFmtId="0" fontId="77" fillId="13" borderId="1" xfId="0" applyFont="1" applyFill="1" applyBorder="1" applyAlignment="1">
      <alignment horizontal="center" vertical="center"/>
    </xf>
    <xf numFmtId="8" fontId="77" fillId="13" borderId="1" xfId="0" applyNumberFormat="1" applyFont="1" applyFill="1" applyBorder="1">
      <alignment vertical="center"/>
    </xf>
    <xf numFmtId="8" fontId="78" fillId="13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5"/>
    <col min="2" max="2" width="12.8571428571429" style="67" customWidth="1"/>
    <col min="3" max="3" width="23.1428571428571" style="68" customWidth="1"/>
    <col min="4" max="4" width="15.8571428571429" style="72" customWidth="1"/>
    <col min="5" max="5" width="1" style="348" hidden="1" customWidth="1"/>
    <col min="6" max="6" width="7.28571428571429" style="349" hidden="1" customWidth="1"/>
    <col min="7" max="7" width="9.14285714285714" style="55"/>
    <col min="8" max="8" width="14" style="350"/>
    <col min="9" max="9" width="9.14285714285714" style="351"/>
    <col min="10" max="10" width="13.4285714285714" style="55" customWidth="1"/>
    <col min="11" max="11" width="15.4285714285714" style="55"/>
    <col min="12" max="12" width="15.2857142857143" style="55" customWidth="1"/>
    <col min="13" max="13" width="4.85714285714286" style="55" customWidth="1"/>
    <col min="14" max="14" width="11.2857142857143" style="55" customWidth="1"/>
    <col min="15" max="15" width="11.2857142857143" style="78" customWidth="1"/>
    <col min="16" max="16" width="11.2857142857143" style="55"/>
    <col min="17" max="17" width="15.4285714285714" style="55"/>
    <col min="18" max="32" width="9.14285714285714" style="55"/>
  </cols>
  <sheetData>
    <row r="1" spans="2:17">
      <c r="B1" s="352" t="s">
        <v>0</v>
      </c>
      <c r="C1" s="353" t="s">
        <v>1</v>
      </c>
      <c r="D1" s="354" t="s">
        <v>2</v>
      </c>
      <c r="E1" s="355" t="s">
        <v>3</v>
      </c>
      <c r="F1" s="349" t="s">
        <v>4</v>
      </c>
      <c r="H1" s="356" t="s">
        <v>5</v>
      </c>
      <c r="J1" s="380" t="s">
        <v>6</v>
      </c>
      <c r="K1" s="381">
        <f>SUM(D2:D2150)</f>
        <v>207784.7</v>
      </c>
      <c r="L1" s="382" t="s">
        <v>7</v>
      </c>
      <c r="M1" s="383">
        <f>COUNT(C2,C3,C4,C5,C6,C9,C10,C13,C14,C15,C18,C19,C20,C21,C22,C23,C26,C27,C30,C31,C32,C33,C34,C37,C39,39,C40,C43,C44,C47,C48,C49,C50,C51,C52,C55,C56,C57,C60,C64,C68,C69,C72,C1:C73)</f>
        <v>87</v>
      </c>
      <c r="N1" s="87"/>
      <c r="O1" s="384" t="s">
        <v>8</v>
      </c>
      <c r="P1" s="78"/>
      <c r="Q1" s="390">
        <f>SUM(K1-(K1/10))</f>
        <v>187006.23</v>
      </c>
    </row>
    <row r="2" spans="2:15">
      <c r="B2" s="357" t="s">
        <v>9</v>
      </c>
      <c r="C2" s="68">
        <v>54410743</v>
      </c>
      <c r="D2" s="358">
        <v>319</v>
      </c>
      <c r="E2" s="359"/>
      <c r="F2" s="360"/>
      <c r="H2" s="361">
        <v>5000</v>
      </c>
      <c r="J2" s="349"/>
      <c r="K2" s="385"/>
      <c r="N2" s="87" t="s">
        <v>10</v>
      </c>
      <c r="O2" s="386">
        <v>515</v>
      </c>
    </row>
    <row r="3" spans="2:15">
      <c r="B3" s="357"/>
      <c r="C3" s="68">
        <v>58140426</v>
      </c>
      <c r="D3" s="358">
        <v>316</v>
      </c>
      <c r="E3" s="359"/>
      <c r="N3" s="87" t="s">
        <v>11</v>
      </c>
      <c r="O3" s="386"/>
    </row>
    <row r="4" spans="2:15">
      <c r="B4" s="357"/>
      <c r="C4" s="68">
        <v>55251468</v>
      </c>
      <c r="D4" s="358">
        <v>574</v>
      </c>
      <c r="E4" s="359"/>
      <c r="N4" s="87" t="s">
        <v>12</v>
      </c>
      <c r="O4" s="386"/>
    </row>
    <row r="5" spans="2:15">
      <c r="B5" s="357"/>
      <c r="C5" s="68">
        <v>55691141</v>
      </c>
      <c r="D5" s="358">
        <v>957</v>
      </c>
      <c r="E5" s="359"/>
      <c r="N5" s="87" t="s">
        <v>13</v>
      </c>
      <c r="O5" s="386"/>
    </row>
    <row r="6" spans="2:15">
      <c r="B6" s="357"/>
      <c r="C6" s="68">
        <v>54565108</v>
      </c>
      <c r="D6" s="358">
        <v>1140</v>
      </c>
      <c r="E6" s="359"/>
      <c r="J6" s="387"/>
      <c r="N6" s="87" t="s">
        <v>14</v>
      </c>
      <c r="O6" s="386"/>
    </row>
    <row r="7" spans="2:15">
      <c r="B7" s="362"/>
      <c r="C7" s="363"/>
      <c r="D7" s="364"/>
      <c r="E7" s="365">
        <f>SUM(5000-D7)</f>
        <v>5000</v>
      </c>
      <c r="F7" s="366"/>
      <c r="N7" s="87" t="s">
        <v>15</v>
      </c>
      <c r="O7" s="388"/>
    </row>
    <row r="8" spans="2:15">
      <c r="B8" s="357"/>
      <c r="D8" s="358"/>
      <c r="E8" s="359"/>
      <c r="N8" s="87" t="s">
        <v>16</v>
      </c>
      <c r="O8" s="386"/>
    </row>
    <row r="9" spans="2:15">
      <c r="B9" s="357" t="s">
        <v>17</v>
      </c>
      <c r="C9" s="68">
        <v>55234336</v>
      </c>
      <c r="D9" s="358">
        <v>1021</v>
      </c>
      <c r="E9" s="359"/>
      <c r="H9" s="361">
        <v>5000</v>
      </c>
      <c r="N9" s="87" t="s">
        <v>18</v>
      </c>
      <c r="O9" s="386"/>
    </row>
    <row r="10" spans="2:15">
      <c r="B10" s="357"/>
      <c r="C10" s="68">
        <v>54395472</v>
      </c>
      <c r="D10" s="358">
        <v>1925</v>
      </c>
      <c r="E10" s="359"/>
      <c r="N10" s="87" t="s">
        <v>19</v>
      </c>
      <c r="O10" s="386"/>
    </row>
    <row r="11" spans="2:6">
      <c r="B11" s="362"/>
      <c r="C11" s="363"/>
      <c r="D11" s="364"/>
      <c r="E11" s="365">
        <v>4373.2</v>
      </c>
      <c r="F11" s="367"/>
    </row>
    <row r="12" spans="2:2">
      <c r="B12" s="368"/>
    </row>
    <row r="13" spans="2:8">
      <c r="B13" s="357" t="s">
        <v>20</v>
      </c>
      <c r="C13" s="68">
        <v>54335675</v>
      </c>
      <c r="D13" s="358">
        <v>528</v>
      </c>
      <c r="E13" s="359"/>
      <c r="H13" s="369"/>
    </row>
    <row r="14" spans="2:8">
      <c r="B14" s="357"/>
      <c r="C14" s="68">
        <v>54932894</v>
      </c>
      <c r="D14" s="358">
        <v>330</v>
      </c>
      <c r="E14" s="359"/>
      <c r="H14" s="369"/>
    </row>
    <row r="15" spans="2:5">
      <c r="B15" s="357"/>
      <c r="C15" s="68">
        <v>53783764</v>
      </c>
      <c r="D15" s="358">
        <v>330</v>
      </c>
      <c r="E15" s="359"/>
    </row>
    <row r="16" spans="2:5">
      <c r="B16" s="357"/>
      <c r="D16" s="370"/>
      <c r="E16" s="359">
        <v>3304</v>
      </c>
    </row>
    <row r="17" spans="2:5">
      <c r="B17" s="357"/>
      <c r="D17" s="370"/>
      <c r="E17" s="359"/>
    </row>
    <row r="18" spans="2:8">
      <c r="B18" s="357" t="s">
        <v>21</v>
      </c>
      <c r="C18" s="68">
        <v>52446634</v>
      </c>
      <c r="D18" s="370">
        <v>360</v>
      </c>
      <c r="E18" s="359"/>
      <c r="H18" s="369"/>
    </row>
    <row r="19" spans="2:8">
      <c r="B19" s="357"/>
      <c r="C19" s="371">
        <v>51963617</v>
      </c>
      <c r="D19" s="370">
        <v>660</v>
      </c>
      <c r="E19" s="359"/>
      <c r="H19" s="369"/>
    </row>
    <row r="20" spans="2:5">
      <c r="B20" s="357"/>
      <c r="C20" s="68">
        <v>53051695</v>
      </c>
      <c r="D20" s="370">
        <v>660</v>
      </c>
      <c r="E20" s="359"/>
    </row>
    <row r="21" spans="2:4">
      <c r="B21" s="368"/>
      <c r="C21" s="68">
        <v>58166785</v>
      </c>
      <c r="D21" s="72">
        <v>1001</v>
      </c>
    </row>
    <row r="22" spans="2:4">
      <c r="B22" s="368"/>
      <c r="C22" s="68">
        <v>58618066</v>
      </c>
      <c r="D22" s="72">
        <v>327</v>
      </c>
    </row>
    <row r="23" spans="2:4">
      <c r="B23" s="368"/>
      <c r="C23" s="68">
        <v>59487006</v>
      </c>
      <c r="D23" s="72">
        <v>330</v>
      </c>
    </row>
    <row r="24" spans="2:8">
      <c r="B24" s="368"/>
      <c r="C24" s="372"/>
      <c r="E24" s="373">
        <v>5299.8</v>
      </c>
      <c r="H24" s="374">
        <v>5000</v>
      </c>
    </row>
    <row r="25" spans="2:3">
      <c r="B25" s="368"/>
      <c r="C25" s="372"/>
    </row>
    <row r="26" spans="2:4">
      <c r="B26" s="368" t="s">
        <v>22</v>
      </c>
      <c r="C26" s="68">
        <v>54670169</v>
      </c>
      <c r="D26" s="72">
        <v>330</v>
      </c>
    </row>
    <row r="27" spans="2:4">
      <c r="B27" s="368"/>
      <c r="C27" s="68">
        <v>53568516</v>
      </c>
      <c r="D27" s="72">
        <v>1122</v>
      </c>
    </row>
    <row r="28" spans="2:5">
      <c r="B28" s="368"/>
      <c r="E28" s="373">
        <v>3993</v>
      </c>
    </row>
    <row r="29" spans="2:11">
      <c r="B29" s="375"/>
      <c r="C29" s="353"/>
      <c r="D29" s="376"/>
      <c r="E29" s="377"/>
      <c r="J29" s="389">
        <f>SUM(D28,D24,D16,D11,D7)</f>
        <v>0</v>
      </c>
      <c r="K29" s="389">
        <f>SUM(J29-(J29/10))</f>
        <v>0</v>
      </c>
    </row>
    <row r="30" spans="2:4">
      <c r="B30" s="368" t="s">
        <v>23</v>
      </c>
      <c r="C30" s="68">
        <v>59582399</v>
      </c>
      <c r="D30" s="72">
        <v>1980</v>
      </c>
    </row>
    <row r="31" spans="2:4">
      <c r="B31" s="368"/>
      <c r="C31" s="68">
        <v>58943687</v>
      </c>
      <c r="D31" s="72">
        <v>396</v>
      </c>
    </row>
    <row r="32" spans="2:4">
      <c r="B32" s="368"/>
      <c r="C32" s="68">
        <v>52841998</v>
      </c>
      <c r="D32" s="72">
        <v>330</v>
      </c>
    </row>
    <row r="33" spans="2:4">
      <c r="B33" s="368"/>
      <c r="C33" s="68">
        <v>55096219</v>
      </c>
      <c r="D33" s="72">
        <v>528</v>
      </c>
    </row>
    <row r="34" spans="2:8">
      <c r="B34" s="368"/>
      <c r="C34" s="68">
        <v>59068257</v>
      </c>
      <c r="D34" s="72">
        <v>330</v>
      </c>
      <c r="H34" s="378">
        <v>5000</v>
      </c>
    </row>
    <row r="35" spans="2:5">
      <c r="B35" s="368"/>
      <c r="E35" s="373">
        <v>5785</v>
      </c>
    </row>
    <row r="36" spans="2:2">
      <c r="B36" s="368"/>
    </row>
    <row r="37" spans="2:4">
      <c r="B37" s="368" t="s">
        <v>24</v>
      </c>
      <c r="C37" s="68">
        <v>58717486</v>
      </c>
      <c r="D37" s="72">
        <v>528</v>
      </c>
    </row>
    <row r="38" spans="2:4">
      <c r="B38" s="368"/>
      <c r="C38" s="68">
        <v>58253225</v>
      </c>
      <c r="D38" s="72">
        <v>358</v>
      </c>
    </row>
    <row r="39" spans="2:4">
      <c r="B39" s="368"/>
      <c r="C39" s="68">
        <v>53986384</v>
      </c>
      <c r="D39" s="72">
        <v>330</v>
      </c>
    </row>
    <row r="40" spans="2:4">
      <c r="B40" s="368"/>
      <c r="C40" s="68">
        <v>53986384</v>
      </c>
      <c r="D40" s="72">
        <v>337</v>
      </c>
    </row>
    <row r="41" spans="2:5">
      <c r="B41" s="368"/>
      <c r="E41" s="348">
        <v>4387.7</v>
      </c>
    </row>
    <row r="42" spans="2:2">
      <c r="B42" s="368"/>
    </row>
    <row r="43" spans="2:4">
      <c r="B43" s="368" t="s">
        <v>25</v>
      </c>
      <c r="C43" s="68">
        <v>51462510</v>
      </c>
      <c r="D43" s="72">
        <v>330</v>
      </c>
    </row>
    <row r="44" spans="2:4">
      <c r="B44" s="368"/>
      <c r="C44" s="68">
        <v>56626988</v>
      </c>
      <c r="D44" s="72">
        <v>330</v>
      </c>
    </row>
    <row r="45" spans="2:5">
      <c r="B45" s="368"/>
      <c r="E45" s="348">
        <v>3793.7</v>
      </c>
    </row>
    <row r="46" spans="2:2">
      <c r="B46" s="368"/>
    </row>
    <row r="47" spans="2:4">
      <c r="B47" s="368" t="s">
        <v>26</v>
      </c>
      <c r="C47" s="68">
        <v>52899184</v>
      </c>
      <c r="D47" s="72">
        <v>330</v>
      </c>
    </row>
    <row r="48" spans="2:4">
      <c r="B48" s="368"/>
      <c r="C48" s="68">
        <v>53718268</v>
      </c>
      <c r="D48" s="72">
        <v>330</v>
      </c>
    </row>
    <row r="49" spans="2:4">
      <c r="B49" s="368"/>
      <c r="C49" s="68">
        <v>53536147</v>
      </c>
      <c r="D49" s="72">
        <v>1056</v>
      </c>
    </row>
    <row r="50" spans="2:4">
      <c r="B50" s="368"/>
      <c r="C50" s="68">
        <v>53311265</v>
      </c>
      <c r="D50" s="72">
        <v>1522</v>
      </c>
    </row>
    <row r="51" spans="2:4">
      <c r="B51" s="368"/>
      <c r="C51" s="68">
        <v>54420626</v>
      </c>
      <c r="D51" s="72">
        <v>462</v>
      </c>
    </row>
    <row r="52" spans="2:4">
      <c r="B52" s="368"/>
      <c r="C52" s="68">
        <v>54036196</v>
      </c>
      <c r="D52" s="72">
        <v>330</v>
      </c>
    </row>
    <row r="53" spans="2:5">
      <c r="B53" s="368"/>
      <c r="E53" s="348">
        <v>166.7</v>
      </c>
    </row>
    <row r="54" spans="2:2">
      <c r="B54" s="368"/>
    </row>
    <row r="55" spans="2:8">
      <c r="B55" s="368" t="s">
        <v>27</v>
      </c>
      <c r="C55" s="68">
        <v>58435785</v>
      </c>
      <c r="D55" s="72">
        <v>462</v>
      </c>
      <c r="H55" s="379">
        <v>5000</v>
      </c>
    </row>
    <row r="56" spans="2:4">
      <c r="B56" s="368"/>
      <c r="C56" s="68">
        <v>56799133</v>
      </c>
      <c r="D56" s="72">
        <v>660</v>
      </c>
    </row>
    <row r="57" spans="2:4">
      <c r="B57" s="368"/>
      <c r="C57" s="68">
        <v>58717486</v>
      </c>
      <c r="D57" s="72">
        <v>528</v>
      </c>
    </row>
    <row r="58" spans="2:5">
      <c r="B58" s="368"/>
      <c r="E58" s="348">
        <v>3681.7</v>
      </c>
    </row>
    <row r="59" spans="2:2">
      <c r="B59" s="368"/>
    </row>
    <row r="60" spans="2:4">
      <c r="B60" s="368" t="s">
        <v>28</v>
      </c>
      <c r="C60" s="68">
        <v>56127369</v>
      </c>
      <c r="D60" s="72">
        <v>528</v>
      </c>
    </row>
    <row r="61" spans="2:2">
      <c r="B61" s="368"/>
    </row>
    <row r="62" spans="5:5">
      <c r="E62" s="348">
        <v>3206</v>
      </c>
    </row>
    <row r="64" spans="2:4">
      <c r="B64" s="368" t="s">
        <v>29</v>
      </c>
      <c r="C64" s="68">
        <v>56412311</v>
      </c>
      <c r="D64" s="72">
        <v>330</v>
      </c>
    </row>
    <row r="65" spans="2:2">
      <c r="B65" s="368"/>
    </row>
    <row r="66" spans="5:5">
      <c r="E66" s="348">
        <v>2909.5</v>
      </c>
    </row>
    <row r="67" spans="2:11">
      <c r="B67" s="391"/>
      <c r="C67" s="392"/>
      <c r="D67" s="393"/>
      <c r="E67" s="394"/>
      <c r="J67" s="402">
        <f>SUM(D35,D41,D45,D53,D58,D61,D65)</f>
        <v>0</v>
      </c>
      <c r="K67" s="403">
        <f>SUM(J67-(J67/10))</f>
        <v>0</v>
      </c>
    </row>
    <row r="68" spans="2:4">
      <c r="B68" s="368" t="s">
        <v>30</v>
      </c>
      <c r="C68" s="68">
        <v>56544511</v>
      </c>
      <c r="D68" s="72">
        <v>396</v>
      </c>
    </row>
    <row r="69" spans="2:4">
      <c r="B69" s="368"/>
      <c r="C69" s="68">
        <v>58816636</v>
      </c>
      <c r="D69" s="72">
        <v>403</v>
      </c>
    </row>
    <row r="70" spans="2:5">
      <c r="B70" s="368"/>
      <c r="E70" s="348">
        <v>2190.4</v>
      </c>
    </row>
    <row r="72" spans="2:4">
      <c r="B72" s="368" t="s">
        <v>31</v>
      </c>
      <c r="C72" s="68">
        <v>51779569</v>
      </c>
      <c r="D72" s="72">
        <v>330</v>
      </c>
    </row>
    <row r="73" spans="2:4">
      <c r="B73" s="368"/>
      <c r="C73" s="68">
        <v>59487006</v>
      </c>
      <c r="D73" s="72">
        <v>396</v>
      </c>
    </row>
    <row r="74" spans="5:5">
      <c r="E74" s="348">
        <v>1537</v>
      </c>
    </row>
    <row r="76" spans="2:3">
      <c r="B76" s="395">
        <v>44208</v>
      </c>
      <c r="C76" s="68" t="s">
        <v>32</v>
      </c>
    </row>
    <row r="78" spans="2:4">
      <c r="B78" s="395">
        <v>44239</v>
      </c>
      <c r="C78" s="68">
        <v>56412311</v>
      </c>
      <c r="D78" s="72">
        <v>336</v>
      </c>
    </row>
    <row r="79" spans="2:4">
      <c r="B79" s="368"/>
      <c r="C79" s="68">
        <v>55751127</v>
      </c>
      <c r="D79" s="72">
        <v>350</v>
      </c>
    </row>
    <row r="80" spans="2:5">
      <c r="B80" s="368"/>
      <c r="E80" s="348">
        <v>919</v>
      </c>
    </row>
    <row r="81" spans="2:2">
      <c r="B81" s="368"/>
    </row>
    <row r="82" spans="2:4">
      <c r="B82" s="395">
        <v>44267</v>
      </c>
      <c r="C82" s="68">
        <v>54023389</v>
      </c>
      <c r="D82" s="72">
        <v>330</v>
      </c>
    </row>
    <row r="83" spans="2:2">
      <c r="B83" s="368"/>
    </row>
    <row r="85" spans="2:4">
      <c r="B85" s="395">
        <v>44298</v>
      </c>
      <c r="C85" s="68">
        <v>56412311</v>
      </c>
      <c r="D85" s="72">
        <v>335</v>
      </c>
    </row>
    <row r="86" spans="2:2">
      <c r="B86" s="368"/>
    </row>
    <row r="87" spans="2:2">
      <c r="B87" s="368"/>
    </row>
    <row r="88" spans="2:4">
      <c r="B88" s="395">
        <v>44328</v>
      </c>
      <c r="C88" s="68">
        <v>54660213</v>
      </c>
      <c r="D88" s="72">
        <v>369</v>
      </c>
    </row>
    <row r="89" spans="2:4">
      <c r="B89" s="368"/>
      <c r="C89" s="68">
        <v>56626988</v>
      </c>
      <c r="D89" s="72">
        <v>336</v>
      </c>
    </row>
    <row r="90" spans="2:4">
      <c r="B90" s="368"/>
      <c r="C90" s="68">
        <v>55094605</v>
      </c>
      <c r="D90" s="72">
        <v>369</v>
      </c>
    </row>
    <row r="91" spans="2:4">
      <c r="B91" s="368"/>
      <c r="C91" s="68">
        <v>59068257</v>
      </c>
      <c r="D91" s="72">
        <v>336</v>
      </c>
    </row>
    <row r="92" spans="2:2">
      <c r="B92" s="368"/>
    </row>
    <row r="93" spans="2:11">
      <c r="B93" s="391"/>
      <c r="C93" s="392"/>
      <c r="D93" s="393"/>
      <c r="E93" s="394"/>
      <c r="J93" s="389">
        <f>SUM(D70,D74,D80,D83,D86,D92)</f>
        <v>0</v>
      </c>
      <c r="K93" s="389">
        <f>SUM(J93-(J93/10))</f>
        <v>0</v>
      </c>
    </row>
    <row r="94" spans="2:4">
      <c r="B94" s="395">
        <v>44359</v>
      </c>
      <c r="C94" s="68" t="s">
        <v>33</v>
      </c>
      <c r="D94" s="72">
        <v>537</v>
      </c>
    </row>
    <row r="95" spans="2:2">
      <c r="B95" s="368"/>
    </row>
    <row r="97" spans="2:4">
      <c r="B97" s="395">
        <v>44389</v>
      </c>
      <c r="C97" s="68">
        <v>51439774</v>
      </c>
      <c r="D97" s="72">
        <v>396</v>
      </c>
    </row>
    <row r="98" spans="2:4">
      <c r="B98" s="368"/>
      <c r="C98" s="68">
        <v>55999682</v>
      </c>
      <c r="D98" s="72">
        <v>369</v>
      </c>
    </row>
    <row r="99" spans="2:4">
      <c r="B99" s="368"/>
      <c r="C99" s="68">
        <v>58253225</v>
      </c>
      <c r="D99" s="396">
        <v>342</v>
      </c>
    </row>
    <row r="100" spans="3:4">
      <c r="C100" s="68" t="s">
        <v>34</v>
      </c>
      <c r="D100" s="72">
        <v>671</v>
      </c>
    </row>
    <row r="101" spans="3:4">
      <c r="C101" s="68">
        <v>59175523</v>
      </c>
      <c r="D101" s="72">
        <v>369</v>
      </c>
    </row>
    <row r="104" spans="2:4">
      <c r="B104" s="395">
        <v>44420</v>
      </c>
      <c r="C104" s="68">
        <v>54110950</v>
      </c>
      <c r="D104" s="72">
        <v>369</v>
      </c>
    </row>
    <row r="105" spans="3:4">
      <c r="C105" s="68">
        <v>53045481</v>
      </c>
      <c r="D105" s="72">
        <v>335</v>
      </c>
    </row>
    <row r="108" spans="2:4">
      <c r="B108" s="79">
        <v>44451</v>
      </c>
      <c r="C108" s="68">
        <v>58378326</v>
      </c>
      <c r="D108" s="72">
        <v>335</v>
      </c>
    </row>
    <row r="109" spans="3:4">
      <c r="C109" s="68">
        <v>53090533</v>
      </c>
      <c r="D109" s="72">
        <v>396</v>
      </c>
    </row>
    <row r="110" spans="3:4">
      <c r="C110" s="68">
        <v>59082077</v>
      </c>
      <c r="D110" s="72">
        <v>336</v>
      </c>
    </row>
    <row r="113" spans="2:4">
      <c r="B113" s="79">
        <v>44481</v>
      </c>
      <c r="C113" s="68" t="s">
        <v>35</v>
      </c>
      <c r="D113" s="72">
        <v>403</v>
      </c>
    </row>
    <row r="114" spans="3:4">
      <c r="C114" s="68">
        <v>55050184</v>
      </c>
      <c r="D114" s="72">
        <v>339</v>
      </c>
    </row>
    <row r="115" spans="3:4">
      <c r="C115" s="68">
        <v>52659440</v>
      </c>
      <c r="D115" s="72">
        <v>369</v>
      </c>
    </row>
    <row r="118" spans="2:4">
      <c r="B118" s="79">
        <v>44512</v>
      </c>
      <c r="C118" s="68">
        <v>53515968</v>
      </c>
      <c r="D118" s="72">
        <v>341</v>
      </c>
    </row>
    <row r="119" spans="3:4">
      <c r="C119" s="397" t="s">
        <v>36</v>
      </c>
      <c r="D119" s="72">
        <v>682</v>
      </c>
    </row>
    <row r="122" spans="2:4">
      <c r="B122" s="79">
        <v>44542</v>
      </c>
      <c r="C122" s="68">
        <v>59112993</v>
      </c>
      <c r="D122" s="72">
        <v>375</v>
      </c>
    </row>
    <row r="123" spans="3:4">
      <c r="C123" s="68">
        <v>58717486</v>
      </c>
      <c r="D123" s="72">
        <v>546</v>
      </c>
    </row>
    <row r="125" spans="2:11">
      <c r="B125" s="398"/>
      <c r="C125" s="399"/>
      <c r="D125" s="400"/>
      <c r="E125" s="401"/>
      <c r="I125" s="404"/>
      <c r="J125" s="405"/>
      <c r="K125" s="406"/>
    </row>
    <row r="126" spans="2:4">
      <c r="B126" s="67" t="s">
        <v>37</v>
      </c>
      <c r="C126" s="68" t="s">
        <v>38</v>
      </c>
      <c r="D126" s="72">
        <v>1023</v>
      </c>
    </row>
    <row r="127" spans="3:4">
      <c r="C127" s="68" t="s">
        <v>39</v>
      </c>
      <c r="D127" s="72">
        <v>1023</v>
      </c>
    </row>
    <row r="128" spans="3:4">
      <c r="C128" s="68">
        <v>58441468</v>
      </c>
      <c r="D128" s="72">
        <v>341</v>
      </c>
    </row>
    <row r="129" spans="3:4">
      <c r="C129" s="68">
        <v>58423213</v>
      </c>
      <c r="D129" s="72">
        <v>341</v>
      </c>
    </row>
    <row r="132" spans="2:4">
      <c r="B132" s="67" t="s">
        <v>40</v>
      </c>
      <c r="C132" s="68" t="s">
        <v>41</v>
      </c>
      <c r="D132" s="72">
        <v>341</v>
      </c>
    </row>
    <row r="133" spans="3:4">
      <c r="C133" s="68" t="s">
        <v>42</v>
      </c>
      <c r="D133" s="72">
        <v>1364</v>
      </c>
    </row>
    <row r="134" spans="3:4">
      <c r="C134" s="68" t="s">
        <v>35</v>
      </c>
      <c r="D134" s="72">
        <v>1023</v>
      </c>
    </row>
    <row r="135" spans="3:4">
      <c r="C135" s="68" t="s">
        <v>43</v>
      </c>
      <c r="D135" s="72">
        <v>832</v>
      </c>
    </row>
    <row r="136" spans="3:9">
      <c r="C136" s="68">
        <v>53532229</v>
      </c>
      <c r="D136" s="72">
        <v>1023</v>
      </c>
      <c r="I136" s="351">
        <v>880</v>
      </c>
    </row>
    <row r="137" spans="3:8">
      <c r="C137" s="68">
        <v>56748293</v>
      </c>
      <c r="D137" s="407">
        <v>682</v>
      </c>
      <c r="H137" s="408">
        <f>SUM(D137,D138,D142,D143,D144)</f>
        <v>3609</v>
      </c>
    </row>
    <row r="138" spans="3:4">
      <c r="C138" s="68">
        <v>55013409</v>
      </c>
      <c r="D138" s="407">
        <v>744</v>
      </c>
    </row>
    <row r="139" spans="3:4">
      <c r="C139" s="68">
        <v>56412311</v>
      </c>
      <c r="D139" s="72">
        <v>341</v>
      </c>
    </row>
    <row r="142" spans="2:4">
      <c r="B142" s="67" t="s">
        <v>44</v>
      </c>
      <c r="C142" s="68" t="s">
        <v>45</v>
      </c>
      <c r="D142" s="409">
        <v>818</v>
      </c>
    </row>
    <row r="143" spans="3:4">
      <c r="C143" s="68">
        <v>51467216</v>
      </c>
      <c r="D143" s="409">
        <v>1023</v>
      </c>
    </row>
    <row r="144" spans="3:4">
      <c r="C144" s="68">
        <v>52921146</v>
      </c>
      <c r="D144" s="409">
        <v>342</v>
      </c>
    </row>
    <row r="147" spans="2:8">
      <c r="B147" s="67" t="s">
        <v>46</v>
      </c>
      <c r="C147" s="68">
        <v>59507473</v>
      </c>
      <c r="D147" s="72">
        <v>375</v>
      </c>
      <c r="H147" s="350">
        <v>10000</v>
      </c>
    </row>
    <row r="148" spans="3:4">
      <c r="C148" s="68">
        <v>54932894</v>
      </c>
      <c r="D148" s="72">
        <v>341</v>
      </c>
    </row>
    <row r="149" spans="3:4">
      <c r="C149" s="68" t="s">
        <v>47</v>
      </c>
      <c r="D149" s="72">
        <v>682</v>
      </c>
    </row>
    <row r="150" spans="3:4">
      <c r="C150" s="68" t="s">
        <v>48</v>
      </c>
      <c r="D150" s="72">
        <v>682</v>
      </c>
    </row>
    <row r="151" spans="3:4">
      <c r="C151" s="68" t="s">
        <v>49</v>
      </c>
      <c r="D151" s="72">
        <v>682</v>
      </c>
    </row>
    <row r="152" spans="3:4">
      <c r="C152" s="68" t="s">
        <v>50</v>
      </c>
      <c r="D152" s="72">
        <v>682</v>
      </c>
    </row>
    <row r="155" spans="2:4">
      <c r="B155" s="64" t="s">
        <v>51</v>
      </c>
      <c r="C155" s="65"/>
      <c r="D155" s="66">
        <v>818</v>
      </c>
    </row>
    <row r="156" spans="2:4">
      <c r="B156" s="64"/>
      <c r="C156" s="65"/>
      <c r="D156" s="66">
        <v>341</v>
      </c>
    </row>
    <row r="157" spans="2:4">
      <c r="B157" s="64"/>
      <c r="C157" s="65"/>
      <c r="D157" s="66">
        <v>614</v>
      </c>
    </row>
    <row r="158" spans="2:4">
      <c r="B158" s="64"/>
      <c r="C158" s="65"/>
      <c r="D158" s="66">
        <v>341</v>
      </c>
    </row>
    <row r="159" spans="2:4">
      <c r="B159" s="64"/>
      <c r="C159" s="65"/>
      <c r="D159" s="66">
        <v>547</v>
      </c>
    </row>
    <row r="160" spans="2:4">
      <c r="B160" s="64"/>
      <c r="C160" s="65"/>
      <c r="D160" s="66">
        <v>375</v>
      </c>
    </row>
    <row r="161" spans="2:4">
      <c r="B161" s="64"/>
      <c r="C161" s="65"/>
      <c r="D161" s="66">
        <v>375</v>
      </c>
    </row>
    <row r="162" spans="2:4">
      <c r="B162" s="64"/>
      <c r="C162" s="65"/>
      <c r="D162" s="66"/>
    </row>
    <row r="163" spans="2:4">
      <c r="B163" s="64" t="s">
        <v>52</v>
      </c>
      <c r="C163" s="65"/>
      <c r="D163" s="66">
        <v>682</v>
      </c>
    </row>
    <row r="164" spans="2:4">
      <c r="B164" s="64"/>
      <c r="C164" s="65"/>
      <c r="D164" s="66">
        <v>682</v>
      </c>
    </row>
    <row r="165" spans="2:4">
      <c r="B165" s="64"/>
      <c r="C165" s="65"/>
      <c r="D165" s="66">
        <v>818</v>
      </c>
    </row>
    <row r="166" spans="2:4">
      <c r="B166" s="64"/>
      <c r="C166" s="65"/>
      <c r="D166" s="66">
        <v>546</v>
      </c>
    </row>
    <row r="167" spans="2:4">
      <c r="B167" s="64"/>
      <c r="C167" s="65"/>
      <c r="D167" s="66"/>
    </row>
    <row r="168" spans="2:8">
      <c r="B168" s="64" t="s">
        <v>20</v>
      </c>
      <c r="C168" s="65"/>
      <c r="D168" s="66">
        <v>341</v>
      </c>
      <c r="H168" s="350">
        <v>9990</v>
      </c>
    </row>
    <row r="169" spans="2:4">
      <c r="B169" s="64"/>
      <c r="C169" s="65"/>
      <c r="D169" s="66">
        <v>614</v>
      </c>
    </row>
    <row r="170" spans="2:4">
      <c r="B170" s="64"/>
      <c r="C170" s="65"/>
      <c r="D170" s="66">
        <v>341</v>
      </c>
    </row>
    <row r="171" spans="2:4">
      <c r="B171" s="64"/>
      <c r="C171" s="65"/>
      <c r="D171" s="66">
        <v>341</v>
      </c>
    </row>
    <row r="172" spans="2:4">
      <c r="B172" s="64"/>
      <c r="C172" s="65"/>
      <c r="D172" s="66">
        <v>682</v>
      </c>
    </row>
    <row r="174" spans="2:11">
      <c r="B174" s="410"/>
      <c r="C174" s="392"/>
      <c r="D174" s="393"/>
      <c r="E174" s="394"/>
      <c r="J174" s="411"/>
      <c r="K174" s="411">
        <v>20846.7</v>
      </c>
    </row>
    <row r="175" spans="2:4">
      <c r="B175" s="67" t="s">
        <v>53</v>
      </c>
      <c r="D175" s="72">
        <v>797</v>
      </c>
    </row>
    <row r="176" spans="4:4">
      <c r="D176" s="72">
        <v>797</v>
      </c>
    </row>
    <row r="177" spans="4:4">
      <c r="D177" s="72">
        <v>416</v>
      </c>
    </row>
    <row r="178" spans="4:4">
      <c r="D178" s="72">
        <v>502</v>
      </c>
    </row>
    <row r="179" spans="4:4">
      <c r="D179" s="72">
        <v>997</v>
      </c>
    </row>
    <row r="181" spans="2:4">
      <c r="B181" s="67" t="s">
        <v>54</v>
      </c>
      <c r="D181" s="72">
        <v>347</v>
      </c>
    </row>
    <row r="182" spans="4:4">
      <c r="D182" s="72">
        <v>347</v>
      </c>
    </row>
    <row r="183" spans="4:4">
      <c r="D183" s="72">
        <v>381</v>
      </c>
    </row>
    <row r="184" spans="4:4">
      <c r="D184" s="72">
        <v>347</v>
      </c>
    </row>
    <row r="185" spans="4:4">
      <c r="D185" s="72">
        <v>1109</v>
      </c>
    </row>
    <row r="186" spans="4:4">
      <c r="D186" s="72">
        <v>381</v>
      </c>
    </row>
    <row r="187" spans="4:4">
      <c r="D187" s="72">
        <v>797</v>
      </c>
    </row>
    <row r="189" spans="2:4">
      <c r="B189" s="67" t="s">
        <v>55</v>
      </c>
      <c r="D189" s="72">
        <v>1048</v>
      </c>
    </row>
    <row r="190" spans="4:4">
      <c r="D190" s="72">
        <v>1386</v>
      </c>
    </row>
    <row r="191" spans="4:4">
      <c r="D191" s="72">
        <v>1386</v>
      </c>
    </row>
    <row r="193" spans="2:4">
      <c r="B193" s="67" t="s">
        <v>56</v>
      </c>
      <c r="D193" s="72">
        <v>1360</v>
      </c>
    </row>
    <row r="194" spans="4:4">
      <c r="D194" s="72">
        <v>693</v>
      </c>
    </row>
    <row r="195" spans="4:4">
      <c r="D195" s="72">
        <v>551</v>
      </c>
    </row>
    <row r="196" spans="4:4">
      <c r="D196" s="72">
        <v>556</v>
      </c>
    </row>
    <row r="197" spans="4:4">
      <c r="D197" s="72">
        <v>970</v>
      </c>
    </row>
    <row r="198" spans="4:4">
      <c r="D198" s="72">
        <v>1040</v>
      </c>
    </row>
    <row r="199" spans="4:4">
      <c r="D199" s="72">
        <v>1040</v>
      </c>
    </row>
    <row r="200" spans="4:4">
      <c r="D200" s="72">
        <v>797</v>
      </c>
    </row>
    <row r="202" spans="2:4">
      <c r="B202" s="67" t="s">
        <v>57</v>
      </c>
      <c r="D202" s="72">
        <v>554</v>
      </c>
    </row>
    <row r="203" spans="4:4">
      <c r="D203" s="72">
        <v>347</v>
      </c>
    </row>
    <row r="204" spans="4:4">
      <c r="D204" s="72">
        <v>485</v>
      </c>
    </row>
    <row r="205" spans="4:4">
      <c r="D205" s="72">
        <v>347</v>
      </c>
    </row>
    <row r="207" spans="2:8">
      <c r="B207" s="67" t="s">
        <v>58</v>
      </c>
      <c r="D207" s="72">
        <v>554</v>
      </c>
      <c r="H207" s="350">
        <v>21750</v>
      </c>
    </row>
    <row r="208" spans="4:4">
      <c r="D208" s="72">
        <v>485</v>
      </c>
    </row>
    <row r="209" spans="4:4">
      <c r="D209" s="72">
        <v>347</v>
      </c>
    </row>
    <row r="210" spans="4:4">
      <c r="D210" s="72">
        <v>347</v>
      </c>
    </row>
    <row r="212" spans="2:4">
      <c r="B212" s="67" t="s">
        <v>59</v>
      </c>
      <c r="D212" s="72">
        <v>485</v>
      </c>
    </row>
    <row r="213" spans="4:4">
      <c r="D213" s="72">
        <v>347</v>
      </c>
    </row>
    <row r="214" spans="4:4">
      <c r="D214" s="72">
        <v>347</v>
      </c>
    </row>
    <row r="215" spans="4:4">
      <c r="D215" s="72">
        <v>381</v>
      </c>
    </row>
    <row r="217" spans="2:5">
      <c r="B217" s="398"/>
      <c r="C217" s="399"/>
      <c r="D217" s="400"/>
      <c r="E217" s="401"/>
    </row>
    <row r="218" spans="2:4">
      <c r="B218" s="67" t="s">
        <v>60</v>
      </c>
      <c r="D218" s="72">
        <v>540</v>
      </c>
    </row>
    <row r="219" spans="4:4">
      <c r="D219" s="72">
        <v>623</v>
      </c>
    </row>
    <row r="220" spans="4:4">
      <c r="D220" s="72">
        <v>693</v>
      </c>
    </row>
    <row r="221" spans="4:4">
      <c r="D221" s="72">
        <v>693</v>
      </c>
    </row>
    <row r="222" spans="4:4">
      <c r="D222" s="72">
        <v>381</v>
      </c>
    </row>
    <row r="223" spans="3:4">
      <c r="C223" s="68" t="s">
        <v>61</v>
      </c>
      <c r="D223" s="72">
        <v>416</v>
      </c>
    </row>
    <row r="224" spans="4:4">
      <c r="D224" s="72">
        <v>347</v>
      </c>
    </row>
    <row r="225" spans="4:4">
      <c r="D225" s="72">
        <v>381</v>
      </c>
    </row>
    <row r="226" spans="4:4">
      <c r="D226" s="72">
        <v>1040</v>
      </c>
    </row>
    <row r="227" spans="4:4">
      <c r="D227" s="72">
        <v>381.1</v>
      </c>
    </row>
    <row r="228" spans="4:4">
      <c r="D228" s="72">
        <v>381</v>
      </c>
    </row>
    <row r="230" spans="2:4">
      <c r="B230" s="67" t="s">
        <v>62</v>
      </c>
      <c r="D230" s="72">
        <v>350</v>
      </c>
    </row>
    <row r="231" spans="4:4">
      <c r="D231" s="72">
        <v>1511</v>
      </c>
    </row>
    <row r="232" spans="4:4">
      <c r="D232" s="72">
        <v>1389</v>
      </c>
    </row>
    <row r="233" spans="4:4">
      <c r="D233" s="72">
        <v>523</v>
      </c>
    </row>
    <row r="234" spans="4:4">
      <c r="D234" s="72">
        <v>1378</v>
      </c>
    </row>
    <row r="235" spans="4:4">
      <c r="D235" s="72">
        <v>534</v>
      </c>
    </row>
    <row r="236" spans="4:4">
      <c r="D236" s="72">
        <v>693</v>
      </c>
    </row>
    <row r="237" spans="4:4">
      <c r="D237" s="72">
        <v>501</v>
      </c>
    </row>
    <row r="238" spans="4:4">
      <c r="D238" s="72">
        <v>347</v>
      </c>
    </row>
    <row r="240" spans="2:4">
      <c r="B240" s="67" t="s">
        <v>63</v>
      </c>
      <c r="D240" s="72">
        <v>1108</v>
      </c>
    </row>
    <row r="241" spans="4:4">
      <c r="D241" s="72">
        <v>347</v>
      </c>
    </row>
    <row r="242" spans="4:4">
      <c r="D242" s="72">
        <v>347</v>
      </c>
    </row>
    <row r="243" spans="4:4">
      <c r="D243" s="72">
        <v>556</v>
      </c>
    </row>
    <row r="244" spans="2:4">
      <c r="B244" s="74"/>
      <c r="C244" s="82" t="s">
        <v>61</v>
      </c>
      <c r="D244" s="72">
        <v>347</v>
      </c>
    </row>
    <row r="245" spans="2:4">
      <c r="B245" s="76"/>
      <c r="C245" s="55"/>
      <c r="D245" s="72">
        <v>320</v>
      </c>
    </row>
    <row r="246" spans="2:4">
      <c r="B246" s="74"/>
      <c r="C246" s="74"/>
      <c r="D246" s="72">
        <v>416</v>
      </c>
    </row>
    <row r="247" spans="2:4">
      <c r="B247" s="74"/>
      <c r="C247" s="74"/>
      <c r="D247" s="72">
        <v>970</v>
      </c>
    </row>
    <row r="248" spans="2:3">
      <c r="B248" s="74"/>
      <c r="C248" s="74"/>
    </row>
    <row r="249" spans="2:4">
      <c r="B249" s="125" t="s">
        <v>64</v>
      </c>
      <c r="C249" s="111"/>
      <c r="D249" s="110">
        <v>693</v>
      </c>
    </row>
    <row r="250" spans="2:4">
      <c r="B250" s="112"/>
      <c r="C250" s="111"/>
      <c r="D250" s="72">
        <v>796</v>
      </c>
    </row>
    <row r="251" spans="2:4">
      <c r="B251" s="112"/>
      <c r="C251" s="111"/>
      <c r="D251" s="72">
        <v>796</v>
      </c>
    </row>
    <row r="252" spans="2:4">
      <c r="B252" s="112"/>
      <c r="C252" s="111"/>
      <c r="D252" s="72">
        <v>693</v>
      </c>
    </row>
    <row r="253" spans="2:3">
      <c r="B253" s="112"/>
      <c r="C253" s="111"/>
    </row>
    <row r="254" spans="2:4">
      <c r="B254" s="79">
        <v>44562</v>
      </c>
      <c r="C254" s="111"/>
      <c r="D254" s="72">
        <v>520</v>
      </c>
    </row>
    <row r="255" spans="2:4">
      <c r="B255" s="112"/>
      <c r="C255" s="111"/>
      <c r="D255" s="72">
        <v>1386</v>
      </c>
    </row>
    <row r="256" spans="2:3">
      <c r="B256" s="111"/>
      <c r="C256" s="111"/>
    </row>
    <row r="257" spans="2:4">
      <c r="B257" s="83">
        <v>44593</v>
      </c>
      <c r="C257" s="111"/>
      <c r="D257" s="72">
        <v>381</v>
      </c>
    </row>
    <row r="258" spans="2:4">
      <c r="B258" s="111"/>
      <c r="C258" s="111"/>
      <c r="D258" s="72">
        <v>1386</v>
      </c>
    </row>
    <row r="259" spans="2:4">
      <c r="B259" s="111"/>
      <c r="C259" s="111"/>
      <c r="D259" s="110">
        <v>832</v>
      </c>
    </row>
    <row r="260" spans="2:4">
      <c r="B260" s="111"/>
      <c r="C260" s="111"/>
      <c r="D260" s="110">
        <v>624</v>
      </c>
    </row>
    <row r="261" spans="2:5">
      <c r="B261" s="398"/>
      <c r="C261" s="399"/>
      <c r="D261" s="400"/>
      <c r="E261" s="401"/>
    </row>
    <row r="262" spans="2:4">
      <c r="B262" s="79">
        <v>44621</v>
      </c>
      <c r="D262" s="72">
        <v>347</v>
      </c>
    </row>
    <row r="263" spans="4:4">
      <c r="D263" s="72">
        <v>381</v>
      </c>
    </row>
    <row r="264" spans="4:4">
      <c r="D264" s="72">
        <v>554</v>
      </c>
    </row>
    <row r="265" spans="4:4">
      <c r="D265" s="72">
        <v>554</v>
      </c>
    </row>
    <row r="266" spans="4:4">
      <c r="D266" s="72">
        <v>547</v>
      </c>
    </row>
    <row r="267" spans="4:4">
      <c r="D267" s="72">
        <v>347</v>
      </c>
    </row>
    <row r="269" spans="2:4">
      <c r="B269" s="79">
        <v>44652</v>
      </c>
      <c r="D269" s="72">
        <v>797</v>
      </c>
    </row>
    <row r="270" spans="4:4">
      <c r="D270" s="72">
        <v>381</v>
      </c>
    </row>
    <row r="271" spans="4:4">
      <c r="D271" s="72">
        <v>346</v>
      </c>
    </row>
    <row r="272" spans="4:4">
      <c r="D272" s="72">
        <v>347</v>
      </c>
    </row>
    <row r="273" spans="4:4">
      <c r="D273" s="72">
        <v>500</v>
      </c>
    </row>
    <row r="274" spans="4:4">
      <c r="D274" s="72">
        <v>414</v>
      </c>
    </row>
    <row r="275" spans="4:4">
      <c r="D275" s="72">
        <v>347</v>
      </c>
    </row>
    <row r="276" spans="4:4">
      <c r="D276" s="72">
        <v>347</v>
      </c>
    </row>
    <row r="277" spans="4:4">
      <c r="D277" s="72">
        <v>347</v>
      </c>
    </row>
    <row r="278" spans="4:4">
      <c r="D278" s="72">
        <v>970</v>
      </c>
    </row>
    <row r="279" spans="4:4">
      <c r="D279" s="72">
        <v>797</v>
      </c>
    </row>
    <row r="281" spans="2:4">
      <c r="B281" s="79">
        <v>44682</v>
      </c>
      <c r="D281" s="72">
        <v>1802</v>
      </c>
    </row>
    <row r="282" spans="4:4">
      <c r="D282" s="72">
        <v>693</v>
      </c>
    </row>
    <row r="283" spans="4:4">
      <c r="D283" s="72">
        <v>797</v>
      </c>
    </row>
    <row r="285" spans="2:4">
      <c r="B285" s="79">
        <v>44713</v>
      </c>
      <c r="D285" s="72">
        <v>485</v>
      </c>
    </row>
    <row r="286" spans="4:4">
      <c r="D286" s="72">
        <v>700</v>
      </c>
    </row>
    <row r="287" spans="4:4">
      <c r="D287" s="72">
        <v>554</v>
      </c>
    </row>
    <row r="288" spans="2:4">
      <c r="B288" s="74"/>
      <c r="C288" s="82"/>
      <c r="D288" s="72">
        <v>409</v>
      </c>
    </row>
    <row r="289" spans="2:3">
      <c r="B289" s="76"/>
      <c r="C289" s="55"/>
    </row>
    <row r="290" spans="2:4">
      <c r="B290" s="83">
        <v>44743</v>
      </c>
      <c r="C290" s="74"/>
      <c r="D290" s="72">
        <v>347</v>
      </c>
    </row>
    <row r="291" spans="2:4">
      <c r="B291" s="74"/>
      <c r="C291" s="74"/>
      <c r="D291" s="72">
        <v>797</v>
      </c>
    </row>
    <row r="292" spans="2:4">
      <c r="B292" s="74"/>
      <c r="C292" s="74"/>
      <c r="D292" s="72">
        <v>970.2</v>
      </c>
    </row>
    <row r="293" spans="2:4">
      <c r="B293" s="125"/>
      <c r="C293" s="111"/>
      <c r="D293" s="110">
        <v>693</v>
      </c>
    </row>
    <row r="294" spans="4:4">
      <c r="D294" s="72">
        <v>381</v>
      </c>
    </row>
    <row r="296" spans="2:4">
      <c r="B296" s="83">
        <v>44774</v>
      </c>
      <c r="C296" s="111"/>
      <c r="D296" s="72">
        <v>381</v>
      </c>
    </row>
    <row r="297" spans="2:4">
      <c r="B297" s="112"/>
      <c r="C297" s="111"/>
      <c r="D297" s="72">
        <v>347</v>
      </c>
    </row>
    <row r="298" spans="2:4">
      <c r="B298" s="111"/>
      <c r="C298" s="111"/>
      <c r="D298" s="72">
        <v>554</v>
      </c>
    </row>
    <row r="299" spans="2:4">
      <c r="B299" s="83"/>
      <c r="C299" s="111"/>
      <c r="D299" s="72">
        <v>347</v>
      </c>
    </row>
    <row r="300" spans="2:4">
      <c r="B300" s="111"/>
      <c r="C300" s="111"/>
      <c r="D300" s="72">
        <v>554</v>
      </c>
    </row>
    <row r="301" spans="2:4">
      <c r="B301" s="111"/>
      <c r="C301" s="111"/>
      <c r="D301" s="110">
        <v>381</v>
      </c>
    </row>
    <row r="302" spans="2:4">
      <c r="B302" s="111"/>
      <c r="C302" s="111"/>
      <c r="D302" s="110">
        <v>693</v>
      </c>
    </row>
    <row r="303" spans="2:4">
      <c r="B303" s="111"/>
      <c r="C303" s="111"/>
      <c r="D303" s="110"/>
    </row>
    <row r="304" spans="2:4">
      <c r="B304" s="83">
        <v>44805</v>
      </c>
      <c r="C304" s="111"/>
      <c r="D304" s="110">
        <v>912</v>
      </c>
    </row>
    <row r="305" spans="2:4">
      <c r="B305" s="111"/>
      <c r="C305" s="111"/>
      <c r="D305" s="110">
        <v>762</v>
      </c>
    </row>
    <row r="307" spans="2:4">
      <c r="B307" s="79">
        <v>44835</v>
      </c>
      <c r="D307" s="72">
        <v>797</v>
      </c>
    </row>
    <row r="308" spans="4:4">
      <c r="D308" s="72">
        <v>554</v>
      </c>
    </row>
    <row r="309" spans="4:4">
      <c r="D309" s="72">
        <v>554</v>
      </c>
    </row>
    <row r="310" spans="4:4">
      <c r="D310" s="72">
        <v>347</v>
      </c>
    </row>
    <row r="311" spans="4:4">
      <c r="D311" s="72">
        <v>346</v>
      </c>
    </row>
    <row r="312" spans="4:4">
      <c r="D312" s="72">
        <v>1386</v>
      </c>
    </row>
    <row r="313" spans="4:4">
      <c r="D313" s="72">
        <v>693</v>
      </c>
    </row>
    <row r="314" spans="2:4">
      <c r="B314" s="79"/>
      <c r="D314" s="72">
        <v>832</v>
      </c>
    </row>
    <row r="315" spans="4:4">
      <c r="D315" s="72">
        <v>974</v>
      </c>
    </row>
    <row r="316" spans="4:4">
      <c r="D316" s="55"/>
    </row>
    <row r="317" spans="2:4">
      <c r="B317" s="79">
        <v>44866</v>
      </c>
      <c r="D317" s="72">
        <v>797</v>
      </c>
    </row>
    <row r="318" spans="4:4">
      <c r="D318" s="72">
        <v>347</v>
      </c>
    </row>
    <row r="319" spans="4:4">
      <c r="D319" s="72">
        <v>1378</v>
      </c>
    </row>
    <row r="320" spans="4:4">
      <c r="D320" s="72">
        <v>1004</v>
      </c>
    </row>
    <row r="321" spans="4:4">
      <c r="D321" s="72">
        <v>797</v>
      </c>
    </row>
    <row r="322" spans="4:4">
      <c r="D322" s="72">
        <v>797</v>
      </c>
    </row>
    <row r="324" spans="2:4">
      <c r="B324" s="79">
        <v>44896</v>
      </c>
      <c r="D324" s="72">
        <v>1386</v>
      </c>
    </row>
    <row r="325" spans="4:4">
      <c r="D325" s="72">
        <v>797</v>
      </c>
    </row>
    <row r="326" spans="2:2">
      <c r="B326" s="79"/>
    </row>
    <row r="327" spans="2:4">
      <c r="B327" s="67" t="s">
        <v>65</v>
      </c>
      <c r="D327" s="72">
        <v>506</v>
      </c>
    </row>
    <row r="328" spans="4:4">
      <c r="D328" s="72">
        <v>381</v>
      </c>
    </row>
    <row r="329" spans="4:4">
      <c r="D329" s="72">
        <v>706</v>
      </c>
    </row>
    <row r="330" spans="2:4">
      <c r="B330" s="79"/>
      <c r="D330" s="72">
        <v>347</v>
      </c>
    </row>
    <row r="331" spans="4:4">
      <c r="D331" s="72">
        <v>347</v>
      </c>
    </row>
    <row r="332" spans="4:4">
      <c r="D332" s="72">
        <v>347</v>
      </c>
    </row>
    <row r="333" spans="2:3">
      <c r="B333" s="74"/>
      <c r="C333" s="82"/>
    </row>
    <row r="334" spans="2:4">
      <c r="B334" s="76" t="s">
        <v>66</v>
      </c>
      <c r="C334" s="55"/>
      <c r="D334" s="72">
        <v>693</v>
      </c>
    </row>
    <row r="335" spans="2:4">
      <c r="B335" s="83"/>
      <c r="C335" s="74"/>
      <c r="D335" s="72">
        <v>704</v>
      </c>
    </row>
    <row r="336" spans="2:4">
      <c r="B336" s="74"/>
      <c r="C336" s="74"/>
      <c r="D336" s="72">
        <v>1408</v>
      </c>
    </row>
    <row r="337" spans="2:4">
      <c r="B337" s="74"/>
      <c r="C337" s="74"/>
      <c r="D337" s="72">
        <v>352</v>
      </c>
    </row>
    <row r="338" spans="2:4">
      <c r="B338" s="125"/>
      <c r="C338" s="111"/>
      <c r="D338" s="110">
        <v>1408</v>
      </c>
    </row>
    <row r="339" spans="2:3">
      <c r="B339" s="112"/>
      <c r="C339" s="111"/>
    </row>
    <row r="340" spans="2:4">
      <c r="B340" s="112" t="s">
        <v>67</v>
      </c>
      <c r="C340" s="111"/>
      <c r="D340" s="72">
        <v>565</v>
      </c>
    </row>
    <row r="341" spans="2:4">
      <c r="B341" s="112"/>
      <c r="C341" s="111"/>
      <c r="D341" s="72">
        <v>358</v>
      </c>
    </row>
    <row r="342" spans="2:4">
      <c r="B342" s="112"/>
      <c r="C342" s="111"/>
      <c r="D342" s="72">
        <v>644</v>
      </c>
    </row>
    <row r="343" spans="2:4">
      <c r="B343" s="79"/>
      <c r="C343" s="111"/>
      <c r="D343" s="72">
        <v>715</v>
      </c>
    </row>
    <row r="344" spans="2:3">
      <c r="B344" s="112"/>
      <c r="C344" s="111"/>
    </row>
    <row r="345" spans="2:4">
      <c r="B345" s="125" t="s">
        <v>68</v>
      </c>
      <c r="C345" s="111"/>
      <c r="D345" s="72">
        <v>357</v>
      </c>
    </row>
    <row r="346" spans="2:4">
      <c r="B346" s="83"/>
      <c r="C346" s="111"/>
      <c r="D346" s="72">
        <v>358</v>
      </c>
    </row>
    <row r="347" spans="2:4">
      <c r="B347" s="111"/>
      <c r="C347" s="111"/>
      <c r="D347" s="72">
        <v>358</v>
      </c>
    </row>
    <row r="349" spans="2:4">
      <c r="B349" s="79">
        <v>44578</v>
      </c>
      <c r="D349" s="72">
        <v>1359</v>
      </c>
    </row>
    <row r="350" spans="4:4">
      <c r="D350" s="72">
        <v>715</v>
      </c>
    </row>
    <row r="351" spans="4:4">
      <c r="D351" s="72">
        <v>501</v>
      </c>
    </row>
    <row r="352" spans="4:4">
      <c r="D352" s="72">
        <v>608</v>
      </c>
    </row>
    <row r="353" spans="4:4">
      <c r="D353" s="72">
        <v>1227</v>
      </c>
    </row>
    <row r="355" spans="2:4">
      <c r="B355" s="79">
        <v>44579</v>
      </c>
      <c r="D355" s="72">
        <v>1430</v>
      </c>
    </row>
    <row r="356" spans="2:4">
      <c r="B356" s="79"/>
      <c r="D356" s="72">
        <v>1430</v>
      </c>
    </row>
    <row r="357" spans="4:4">
      <c r="D357" s="85"/>
    </row>
    <row r="358" spans="2:4">
      <c r="B358" s="79">
        <v>44580</v>
      </c>
      <c r="C358" s="86"/>
      <c r="D358" s="89">
        <v>360.4</v>
      </c>
    </row>
    <row r="359" spans="2:4">
      <c r="B359" s="79"/>
      <c r="D359" s="90">
        <v>737</v>
      </c>
    </row>
    <row r="360" spans="4:4">
      <c r="D360" s="72">
        <v>375</v>
      </c>
    </row>
    <row r="361" spans="4:4">
      <c r="D361" s="72">
        <v>1474</v>
      </c>
    </row>
    <row r="362" spans="4:4">
      <c r="D362" s="72">
        <v>367</v>
      </c>
    </row>
    <row r="363" spans="4:4">
      <c r="D363" s="72">
        <v>368</v>
      </c>
    </row>
    <row r="364" spans="4:4">
      <c r="D364" s="72">
        <v>730</v>
      </c>
    </row>
    <row r="365" spans="4:4">
      <c r="D365" s="72">
        <v>1474</v>
      </c>
    </row>
    <row r="366" spans="2:2">
      <c r="B366" s="79"/>
    </row>
    <row r="367" spans="2:4">
      <c r="B367" s="79">
        <v>44581</v>
      </c>
      <c r="D367" s="72">
        <v>374</v>
      </c>
    </row>
    <row r="368" spans="2:4">
      <c r="B368" s="79"/>
      <c r="D368" s="72">
        <v>374</v>
      </c>
    </row>
    <row r="369" spans="4:4">
      <c r="D369" s="72">
        <v>388</v>
      </c>
    </row>
    <row r="370" spans="4:4">
      <c r="D370" s="72">
        <v>776</v>
      </c>
    </row>
    <row r="371" spans="4:4">
      <c r="D371" s="72">
        <v>1085</v>
      </c>
    </row>
    <row r="372" spans="2:4">
      <c r="B372" s="79"/>
      <c r="D372" s="72">
        <v>387</v>
      </c>
    </row>
    <row r="373" spans="4:4">
      <c r="D373" s="72">
        <v>1551</v>
      </c>
    </row>
    <row r="374" spans="4:4">
      <c r="D374" s="72">
        <v>776</v>
      </c>
    </row>
    <row r="375" spans="2:4">
      <c r="B375" s="74"/>
      <c r="C375" s="82"/>
      <c r="D375" s="72">
        <v>500</v>
      </c>
    </row>
    <row r="376" spans="2:4">
      <c r="B376" s="76"/>
      <c r="C376" s="55"/>
      <c r="D376" s="72">
        <v>1008</v>
      </c>
    </row>
    <row r="377" spans="2:3">
      <c r="B377" s="83"/>
      <c r="C377" s="74"/>
    </row>
    <row r="378" spans="2:4">
      <c r="B378" s="83">
        <v>44583</v>
      </c>
      <c r="C378" s="74"/>
      <c r="D378" s="72">
        <v>514</v>
      </c>
    </row>
    <row r="379" spans="2:4">
      <c r="B379" s="74"/>
      <c r="C379" s="74"/>
      <c r="D379" s="72">
        <v>791</v>
      </c>
    </row>
    <row r="380" spans="2:4">
      <c r="B380" s="125"/>
      <c r="C380" s="111"/>
      <c r="D380" s="110">
        <v>569</v>
      </c>
    </row>
    <row r="381" spans="2:4">
      <c r="B381" s="112"/>
      <c r="C381" s="111"/>
      <c r="D381" s="72">
        <v>1000</v>
      </c>
    </row>
    <row r="382" spans="2:4">
      <c r="B382" s="112"/>
      <c r="C382" s="111"/>
      <c r="D382" s="72">
        <v>1628</v>
      </c>
    </row>
    <row r="383" spans="2:4">
      <c r="B383" s="112"/>
      <c r="C383" s="111"/>
      <c r="D383" s="72">
        <v>814</v>
      </c>
    </row>
    <row r="384" spans="2:3">
      <c r="B384" s="112"/>
      <c r="C384" s="111"/>
    </row>
    <row r="385" spans="2:4">
      <c r="B385" s="79">
        <v>44584</v>
      </c>
      <c r="C385" s="111"/>
      <c r="D385" s="72">
        <v>569</v>
      </c>
    </row>
    <row r="386" spans="2:4">
      <c r="B386" s="112"/>
      <c r="C386" s="111"/>
      <c r="D386" s="72">
        <v>423</v>
      </c>
    </row>
    <row r="388" spans="2:4">
      <c r="B388" s="79">
        <v>44585</v>
      </c>
      <c r="D388" s="72">
        <v>847</v>
      </c>
    </row>
    <row r="389" spans="4:4">
      <c r="D389" s="72">
        <v>1694</v>
      </c>
    </row>
    <row r="390" spans="4:4">
      <c r="D390" s="72">
        <v>465</v>
      </c>
    </row>
    <row r="391" spans="4:4">
      <c r="D391" s="72">
        <v>974</v>
      </c>
    </row>
    <row r="392" spans="4:4">
      <c r="D392" s="72">
        <v>1694</v>
      </c>
    </row>
    <row r="393" spans="4:4">
      <c r="D393" s="72">
        <v>1694</v>
      </c>
    </row>
    <row r="394" spans="2:4">
      <c r="B394" s="79"/>
      <c r="D394" s="72">
        <v>677</v>
      </c>
    </row>
    <row r="395" spans="2:4">
      <c r="B395" s="79"/>
      <c r="D395" s="72">
        <v>424</v>
      </c>
    </row>
    <row r="396" spans="4:4">
      <c r="D396" s="85">
        <v>1694</v>
      </c>
    </row>
    <row r="397" spans="2:4">
      <c r="B397" s="79"/>
      <c r="C397" s="86"/>
      <c r="D397" s="89">
        <v>424</v>
      </c>
    </row>
    <row r="398" spans="2:4">
      <c r="B398" s="79"/>
      <c r="D398" s="90">
        <v>429</v>
      </c>
    </row>
    <row r="399" spans="4:4">
      <c r="D399" s="72">
        <v>429</v>
      </c>
    </row>
    <row r="400" spans="4:4">
      <c r="D400" s="72">
        <v>429</v>
      </c>
    </row>
    <row r="401" spans="4:4">
      <c r="D401" s="72">
        <v>429</v>
      </c>
    </row>
    <row r="403" spans="2:4">
      <c r="B403" s="79">
        <v>43855</v>
      </c>
      <c r="D403" s="72">
        <v>851</v>
      </c>
    </row>
    <row r="404" spans="4:4">
      <c r="D404" s="72">
        <v>987</v>
      </c>
    </row>
    <row r="405" spans="2:4">
      <c r="B405" s="79"/>
      <c r="D405" s="72">
        <v>1716</v>
      </c>
    </row>
    <row r="406" spans="2:4">
      <c r="B406" s="79"/>
      <c r="D406" s="72">
        <v>517</v>
      </c>
    </row>
    <row r="407" spans="2:4">
      <c r="B407" s="79"/>
      <c r="D407" s="72">
        <v>429</v>
      </c>
    </row>
    <row r="408" spans="4:4">
      <c r="D408" s="72">
        <v>1373</v>
      </c>
    </row>
    <row r="409" spans="4:4">
      <c r="D409" s="72">
        <v>1703</v>
      </c>
    </row>
    <row r="410" spans="4:4">
      <c r="D410" s="72">
        <v>1287</v>
      </c>
    </row>
    <row r="411" spans="2:4">
      <c r="B411" s="79"/>
      <c r="D411" s="72">
        <v>858</v>
      </c>
    </row>
    <row r="412" spans="4:4">
      <c r="D412" s="72">
        <v>986</v>
      </c>
    </row>
    <row r="414" spans="2:4">
      <c r="B414" s="96">
        <v>44587</v>
      </c>
      <c r="C414" s="82"/>
      <c r="D414" s="72">
        <v>172</v>
      </c>
    </row>
    <row r="415" spans="2:4">
      <c r="B415" s="76"/>
      <c r="C415" s="55"/>
      <c r="D415" s="72">
        <v>1716</v>
      </c>
    </row>
    <row r="416" spans="2:4">
      <c r="B416" s="83"/>
      <c r="C416" s="74"/>
      <c r="D416" s="72">
        <v>500</v>
      </c>
    </row>
    <row r="417" spans="2:4">
      <c r="B417" s="97"/>
      <c r="C417" s="74"/>
      <c r="D417" s="72">
        <v>429</v>
      </c>
    </row>
    <row r="418" spans="2:3">
      <c r="B418" s="74"/>
      <c r="C418" s="74"/>
    </row>
    <row r="419" spans="2:4">
      <c r="B419" s="96">
        <v>44588</v>
      </c>
      <c r="C419" s="111"/>
      <c r="D419" s="110">
        <v>429</v>
      </c>
    </row>
    <row r="420" spans="2:4">
      <c r="B420" s="112"/>
      <c r="C420" s="111"/>
      <c r="D420" s="7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85" zoomScaleNormal="85" topLeftCell="HX1" workbookViewId="0">
      <pane ySplit="1" topLeftCell="A28" activePane="bottomLeft" state="frozen"/>
      <selection/>
      <selection pane="bottomLeft" activeCell="IF51" sqref="IF51"/>
    </sheetView>
  </sheetViews>
  <sheetFormatPr defaultColWidth="8.71428571428571" defaultRowHeight="15.75"/>
  <cols>
    <col min="1" max="1" width="3.14285714285714" style="55" customWidth="1"/>
    <col min="2" max="2" width="10.5714285714286" style="55" customWidth="1"/>
    <col min="3" max="3" width="20.1428571428571" style="55" customWidth="1"/>
    <col min="4" max="4" width="12.7142857142857" style="55" customWidth="1"/>
    <col min="5" max="5" width="11.2857142857143" style="55" customWidth="1"/>
    <col min="6" max="6" width="10.5714285714286" style="55" customWidth="1"/>
    <col min="7" max="7" width="11" style="55" customWidth="1"/>
    <col min="8" max="8" width="12.8571428571429" style="55" customWidth="1"/>
    <col min="9" max="9" width="13.4285714285714" style="55" customWidth="1"/>
    <col min="10" max="10" width="11.4285714285714" style="55" customWidth="1"/>
    <col min="11" max="11" width="11.5714285714286" style="55" customWidth="1"/>
    <col min="12" max="12" width="12.7142857142857" style="55" customWidth="1"/>
    <col min="13" max="13" width="12.8571428571429" style="55" customWidth="1"/>
    <col min="14" max="14" width="10.1428571428571" style="55" customWidth="1"/>
    <col min="15" max="15" width="11.2857142857143" style="55" customWidth="1"/>
    <col min="16" max="16" width="14.7142857142857" style="55" customWidth="1"/>
    <col min="17" max="17" width="12.4285714285714" style="55" customWidth="1"/>
    <col min="18" max="18" width="11.8571428571429" style="55" customWidth="1"/>
    <col min="19" max="19" width="11.5714285714286" style="55" customWidth="1"/>
    <col min="20" max="20" width="16.5714285714286" style="55" customWidth="1"/>
    <col min="21" max="21" width="12.5714285714286" style="56" customWidth="1"/>
    <col min="22" max="22" width="13.4285714285714" style="56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7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8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4" customFormat="1" customHeight="1" spans="1:243">
      <c r="A1" s="59"/>
      <c r="B1" s="59"/>
      <c r="C1" s="60" t="s">
        <v>69</v>
      </c>
      <c r="D1" s="61"/>
      <c r="E1" s="61"/>
      <c r="F1" s="61"/>
      <c r="G1" s="60" t="s">
        <v>70</v>
      </c>
      <c r="H1" s="59"/>
      <c r="I1" s="59"/>
      <c r="J1" s="61"/>
      <c r="K1" s="60" t="s">
        <v>71</v>
      </c>
      <c r="L1" s="59"/>
      <c r="M1" s="59"/>
      <c r="N1" s="61"/>
      <c r="O1" s="60" t="s">
        <v>72</v>
      </c>
      <c r="P1" s="59"/>
      <c r="Q1" s="59"/>
      <c r="R1" s="61"/>
      <c r="S1" s="60" t="s">
        <v>73</v>
      </c>
      <c r="T1" s="59"/>
      <c r="U1" s="84"/>
      <c r="V1" s="61"/>
      <c r="W1" s="60" t="s">
        <v>74</v>
      </c>
      <c r="X1" s="59"/>
      <c r="Z1" s="61"/>
      <c r="AA1" s="60" t="s">
        <v>75</v>
      </c>
      <c r="AB1" s="59"/>
      <c r="AD1" s="61"/>
      <c r="AE1" s="60" t="s">
        <v>76</v>
      </c>
      <c r="AF1" s="59"/>
      <c r="AH1" s="61"/>
      <c r="AI1" s="60" t="s">
        <v>77</v>
      </c>
      <c r="AJ1" s="59"/>
      <c r="AL1" s="61"/>
      <c r="AM1" s="60" t="s">
        <v>78</v>
      </c>
      <c r="AN1" s="59"/>
      <c r="AP1" s="61"/>
      <c r="AQ1" s="60" t="s">
        <v>79</v>
      </c>
      <c r="AR1" s="59"/>
      <c r="AT1" s="61"/>
      <c r="AU1" s="60" t="s">
        <v>80</v>
      </c>
      <c r="AV1" s="59"/>
      <c r="AX1" s="61"/>
      <c r="AY1" s="60" t="s">
        <v>78</v>
      </c>
      <c r="AZ1" s="59"/>
      <c r="BB1" s="61"/>
      <c r="BC1" s="60" t="s">
        <v>81</v>
      </c>
      <c r="BD1" s="59"/>
      <c r="BF1" s="61"/>
      <c r="BG1" s="60" t="s">
        <v>78</v>
      </c>
      <c r="BH1" s="59"/>
      <c r="BJ1" s="61"/>
      <c r="BK1" s="60" t="s">
        <v>82</v>
      </c>
      <c r="BL1" s="59"/>
      <c r="BM1" s="126"/>
      <c r="BN1" s="61"/>
      <c r="BO1" s="60" t="s">
        <v>78</v>
      </c>
      <c r="BP1" s="59"/>
      <c r="BR1" s="61"/>
      <c r="BS1" s="60" t="s">
        <v>83</v>
      </c>
      <c r="BT1" s="59"/>
      <c r="BU1" s="126"/>
      <c r="BV1" s="61"/>
      <c r="BW1" s="60" t="s">
        <v>78</v>
      </c>
      <c r="BX1" s="59"/>
      <c r="BZ1" s="61"/>
      <c r="CA1" s="60" t="s">
        <v>84</v>
      </c>
      <c r="CB1" s="59"/>
      <c r="CC1" s="126"/>
      <c r="CD1" s="61"/>
      <c r="CE1" s="60" t="s">
        <v>78</v>
      </c>
      <c r="CF1" s="59"/>
      <c r="CH1" s="61"/>
      <c r="CI1" s="60" t="s">
        <v>85</v>
      </c>
      <c r="CJ1" s="59"/>
      <c r="CK1" s="126"/>
      <c r="CL1" s="61"/>
      <c r="CM1" s="60" t="s">
        <v>78</v>
      </c>
      <c r="CN1" s="141"/>
      <c r="CP1" s="61"/>
      <c r="CQ1" s="60" t="s">
        <v>86</v>
      </c>
      <c r="CR1" s="59"/>
      <c r="CS1" s="126"/>
      <c r="CT1" s="61"/>
      <c r="CU1" s="60" t="s">
        <v>78</v>
      </c>
      <c r="CV1" s="59"/>
      <c r="CX1" s="61"/>
      <c r="CY1" s="60" t="s">
        <v>87</v>
      </c>
      <c r="CZ1" s="59"/>
      <c r="DA1" s="126"/>
      <c r="DB1" s="61"/>
      <c r="DC1" s="60" t="s">
        <v>78</v>
      </c>
      <c r="DD1" s="59"/>
      <c r="DF1" s="61"/>
      <c r="DG1" s="60" t="s">
        <v>88</v>
      </c>
      <c r="DH1" s="59"/>
      <c r="DI1" s="126"/>
      <c r="DJ1" s="61"/>
      <c r="DK1" s="60" t="s">
        <v>78</v>
      </c>
      <c r="DL1" s="59"/>
      <c r="DN1" s="61"/>
      <c r="DO1" s="60" t="s">
        <v>89</v>
      </c>
      <c r="DP1" s="59"/>
      <c r="DQ1" s="126" t="s">
        <v>90</v>
      </c>
      <c r="DR1" s="61"/>
      <c r="DS1" s="60" t="s">
        <v>78</v>
      </c>
      <c r="DT1" s="59"/>
      <c r="DV1" s="61"/>
      <c r="DW1" s="60" t="s">
        <v>91</v>
      </c>
      <c r="DX1" s="59"/>
      <c r="DY1" s="126"/>
      <c r="DZ1" s="61"/>
      <c r="EA1" s="60" t="s">
        <v>78</v>
      </c>
      <c r="EB1" s="59"/>
      <c r="ED1" s="61"/>
      <c r="EE1" s="60" t="s">
        <v>92</v>
      </c>
      <c r="EF1" s="59"/>
      <c r="EG1" s="126"/>
      <c r="EH1" s="61"/>
      <c r="EI1" s="60" t="s">
        <v>78</v>
      </c>
      <c r="EJ1" s="59"/>
      <c r="EL1" s="61"/>
      <c r="EM1" s="60" t="s">
        <v>93</v>
      </c>
      <c r="EN1" s="59"/>
      <c r="EO1" s="126"/>
      <c r="EP1" s="60" t="s">
        <v>78</v>
      </c>
      <c r="ES1" s="61"/>
      <c r="ET1" s="60" t="s">
        <v>94</v>
      </c>
      <c r="EU1" s="59"/>
      <c r="EV1" s="126"/>
      <c r="EW1" s="60" t="s">
        <v>78</v>
      </c>
      <c r="EY1" s="61"/>
      <c r="EZ1" s="60" t="s">
        <v>95</v>
      </c>
      <c r="FA1" s="59"/>
      <c r="FB1" s="126"/>
      <c r="FC1" s="60" t="s">
        <v>78</v>
      </c>
      <c r="FE1" s="61"/>
      <c r="FF1" s="60" t="s">
        <v>96</v>
      </c>
      <c r="FG1" s="59"/>
      <c r="FH1" s="212"/>
      <c r="FI1" s="60" t="s">
        <v>78</v>
      </c>
      <c r="FK1" s="61"/>
      <c r="FL1" s="60" t="s">
        <v>97</v>
      </c>
      <c r="FM1" s="59"/>
      <c r="FN1" s="212"/>
      <c r="FO1" s="60" t="s">
        <v>78</v>
      </c>
      <c r="FQ1" s="61"/>
      <c r="FR1" s="60" t="s">
        <v>98</v>
      </c>
      <c r="FS1" s="59"/>
      <c r="FT1" s="212"/>
      <c r="FU1" s="60" t="s">
        <v>78</v>
      </c>
      <c r="FW1" s="61"/>
      <c r="FX1" s="60" t="s">
        <v>99</v>
      </c>
      <c r="FY1" s="59"/>
      <c r="FZ1" s="212"/>
      <c r="GA1" s="60" t="s">
        <v>78</v>
      </c>
      <c r="GC1" s="61"/>
      <c r="GD1" s="60" t="s">
        <v>100</v>
      </c>
      <c r="GE1" s="59"/>
      <c r="GF1" s="212"/>
      <c r="GG1" s="60" t="s">
        <v>78</v>
      </c>
      <c r="GI1" s="61"/>
      <c r="GJ1" s="60" t="s">
        <v>101</v>
      </c>
      <c r="GK1" s="59"/>
      <c r="GL1" s="212"/>
      <c r="GM1" s="60" t="s">
        <v>78</v>
      </c>
      <c r="GO1" s="61"/>
      <c r="GP1" s="60" t="s">
        <v>102</v>
      </c>
      <c r="GQ1" s="59"/>
      <c r="GR1" s="212"/>
      <c r="GS1" s="60" t="s">
        <v>78</v>
      </c>
      <c r="GU1" s="61"/>
      <c r="GV1" s="60" t="s">
        <v>103</v>
      </c>
      <c r="GW1" s="59"/>
      <c r="GX1" s="212"/>
      <c r="GY1" s="60" t="s">
        <v>78</v>
      </c>
      <c r="HC1" s="61"/>
      <c r="HD1" s="60" t="s">
        <v>104</v>
      </c>
      <c r="HE1" s="59"/>
      <c r="HF1" s="212"/>
      <c r="HG1" s="60" t="s">
        <v>78</v>
      </c>
      <c r="HI1" s="61"/>
      <c r="HJ1" s="60" t="s">
        <v>105</v>
      </c>
      <c r="HK1" s="59"/>
      <c r="HL1" s="212"/>
      <c r="HM1" s="60" t="s">
        <v>78</v>
      </c>
      <c r="HN1" s="267"/>
      <c r="HO1" s="268"/>
      <c r="HS1" s="61"/>
      <c r="HT1" s="60" t="s">
        <v>106</v>
      </c>
      <c r="HU1" s="59"/>
      <c r="HV1" s="212"/>
      <c r="HW1" s="60" t="s">
        <v>78</v>
      </c>
      <c r="HY1" s="61"/>
      <c r="HZ1" s="60" t="s">
        <v>107</v>
      </c>
      <c r="IA1" s="59"/>
      <c r="IB1" s="212"/>
      <c r="IC1" s="60" t="s">
        <v>78</v>
      </c>
      <c r="IE1" s="61"/>
      <c r="IF1" s="60" t="s">
        <v>108</v>
      </c>
      <c r="IG1" s="59"/>
      <c r="IH1" s="212"/>
      <c r="II1" s="60" t="s">
        <v>78</v>
      </c>
    </row>
    <row r="2" customHeight="1" spans="2:243">
      <c r="B2" s="62" t="s">
        <v>0</v>
      </c>
      <c r="C2" s="62" t="s">
        <v>1</v>
      </c>
      <c r="D2" s="62" t="s">
        <v>2</v>
      </c>
      <c r="E2" s="63"/>
      <c r="F2" s="62" t="s">
        <v>0</v>
      </c>
      <c r="G2" s="62"/>
      <c r="H2" s="62" t="s">
        <v>2</v>
      </c>
      <c r="I2" s="63"/>
      <c r="J2" s="62" t="s">
        <v>0</v>
      </c>
      <c r="K2" s="62"/>
      <c r="L2" s="62" t="s">
        <v>2</v>
      </c>
      <c r="M2" s="63"/>
      <c r="N2" s="62" t="s">
        <v>0</v>
      </c>
      <c r="O2" s="62"/>
      <c r="P2" s="62" t="s">
        <v>2</v>
      </c>
      <c r="R2" s="62" t="s">
        <v>0</v>
      </c>
      <c r="S2" s="62"/>
      <c r="T2" s="62" t="s">
        <v>2</v>
      </c>
      <c r="V2" s="62" t="s">
        <v>0</v>
      </c>
      <c r="W2" s="62"/>
      <c r="X2" s="62" t="s">
        <v>2</v>
      </c>
      <c r="Z2" s="62" t="s">
        <v>0</v>
      </c>
      <c r="AA2" s="62"/>
      <c r="AB2" s="62" t="s">
        <v>2</v>
      </c>
      <c r="AD2" s="62" t="s">
        <v>0</v>
      </c>
      <c r="AE2" s="62"/>
      <c r="AF2" s="62" t="s">
        <v>2</v>
      </c>
      <c r="AH2" s="62" t="s">
        <v>0</v>
      </c>
      <c r="AI2" s="62"/>
      <c r="AJ2" s="62" t="s">
        <v>2</v>
      </c>
      <c r="AL2" s="62" t="s">
        <v>0</v>
      </c>
      <c r="AM2" s="62"/>
      <c r="AN2" s="62" t="s">
        <v>2</v>
      </c>
      <c r="AP2" s="62" t="s">
        <v>0</v>
      </c>
      <c r="AQ2" s="62"/>
      <c r="AR2" s="62" t="s">
        <v>2</v>
      </c>
      <c r="AT2" s="62" t="s">
        <v>0</v>
      </c>
      <c r="AU2" s="62"/>
      <c r="AV2" s="62" t="s">
        <v>2</v>
      </c>
      <c r="AX2" s="62" t="s">
        <v>0</v>
      </c>
      <c r="AY2" s="62"/>
      <c r="AZ2" s="62" t="s">
        <v>2</v>
      </c>
      <c r="BB2" s="62" t="s">
        <v>0</v>
      </c>
      <c r="BC2" s="62"/>
      <c r="BD2" s="62" t="s">
        <v>2</v>
      </c>
      <c r="BF2" s="62" t="s">
        <v>0</v>
      </c>
      <c r="BG2" s="62"/>
      <c r="BH2" s="62" t="s">
        <v>2</v>
      </c>
      <c r="BJ2" s="62" t="s">
        <v>0</v>
      </c>
      <c r="BK2" s="62"/>
      <c r="BL2" s="62" t="s">
        <v>2</v>
      </c>
      <c r="BM2" s="127"/>
      <c r="BN2" s="62" t="s">
        <v>0</v>
      </c>
      <c r="BO2" s="62"/>
      <c r="BP2" s="62" t="s">
        <v>2</v>
      </c>
      <c r="BR2" s="62" t="s">
        <v>0</v>
      </c>
      <c r="BS2" s="62"/>
      <c r="BT2" s="62" t="s">
        <v>2</v>
      </c>
      <c r="BU2" s="127"/>
      <c r="BV2" s="62" t="s">
        <v>0</v>
      </c>
      <c r="BW2" s="62"/>
      <c r="BX2" s="62" t="s">
        <v>2</v>
      </c>
      <c r="BZ2" s="62" t="s">
        <v>0</v>
      </c>
      <c r="CA2" s="62"/>
      <c r="CB2" s="62" t="s">
        <v>2</v>
      </c>
      <c r="CC2" s="127"/>
      <c r="CD2" s="62" t="s">
        <v>0</v>
      </c>
      <c r="CE2" s="62"/>
      <c r="CF2" s="62" t="s">
        <v>2</v>
      </c>
      <c r="CH2" s="62" t="s">
        <v>0</v>
      </c>
      <c r="CI2" s="62"/>
      <c r="CJ2" s="62" t="s">
        <v>2</v>
      </c>
      <c r="CK2" s="127"/>
      <c r="CL2" s="62" t="s">
        <v>0</v>
      </c>
      <c r="CM2" s="62"/>
      <c r="CN2" s="142" t="s">
        <v>2</v>
      </c>
      <c r="CP2" s="62" t="s">
        <v>0</v>
      </c>
      <c r="CQ2" s="62"/>
      <c r="CR2" s="62" t="s">
        <v>2</v>
      </c>
      <c r="CS2" s="127"/>
      <c r="CT2" s="62" t="s">
        <v>0</v>
      </c>
      <c r="CU2" s="62"/>
      <c r="CV2" s="149" t="s">
        <v>2</v>
      </c>
      <c r="CX2" s="62" t="s">
        <v>0</v>
      </c>
      <c r="CY2" s="62"/>
      <c r="CZ2" s="62" t="s">
        <v>2</v>
      </c>
      <c r="DA2" s="127"/>
      <c r="DB2" s="62" t="s">
        <v>0</v>
      </c>
      <c r="DC2" s="62"/>
      <c r="DD2" s="149" t="s">
        <v>2</v>
      </c>
      <c r="DF2" s="62" t="s">
        <v>0</v>
      </c>
      <c r="DG2" s="62"/>
      <c r="DH2" s="62" t="s">
        <v>2</v>
      </c>
      <c r="DI2" s="127"/>
      <c r="DJ2" s="62" t="s">
        <v>0</v>
      </c>
      <c r="DK2" s="62"/>
      <c r="DL2" s="149" t="s">
        <v>2</v>
      </c>
      <c r="DN2" s="62" t="s">
        <v>0</v>
      </c>
      <c r="DO2" s="62"/>
      <c r="DP2" s="62" t="s">
        <v>2</v>
      </c>
      <c r="DQ2" s="127"/>
      <c r="DR2" s="62" t="s">
        <v>0</v>
      </c>
      <c r="DS2" s="62"/>
      <c r="DT2" s="149" t="s">
        <v>2</v>
      </c>
      <c r="DV2" s="62" t="s">
        <v>0</v>
      </c>
      <c r="DW2" s="62"/>
      <c r="DX2" s="62" t="s">
        <v>2</v>
      </c>
      <c r="DY2" s="127"/>
      <c r="DZ2" s="62" t="s">
        <v>0</v>
      </c>
      <c r="EA2" s="62"/>
      <c r="EB2" s="149" t="s">
        <v>2</v>
      </c>
      <c r="ED2" s="62" t="s">
        <v>0</v>
      </c>
      <c r="EE2" s="62"/>
      <c r="EF2" s="62" t="s">
        <v>2</v>
      </c>
      <c r="EG2" s="127"/>
      <c r="EH2" s="62" t="s">
        <v>0</v>
      </c>
      <c r="EI2" s="62"/>
      <c r="EJ2" s="149" t="s">
        <v>2</v>
      </c>
      <c r="EL2" s="62" t="s">
        <v>0</v>
      </c>
      <c r="EM2" s="62"/>
      <c r="EN2" s="62" t="s">
        <v>2</v>
      </c>
      <c r="EO2" s="127"/>
      <c r="EP2" s="149" t="s">
        <v>2</v>
      </c>
      <c r="ES2" s="62" t="s">
        <v>0</v>
      </c>
      <c r="ET2" s="62"/>
      <c r="EU2" s="62" t="s">
        <v>2</v>
      </c>
      <c r="EV2" s="127"/>
      <c r="EW2" s="149" t="s">
        <v>2</v>
      </c>
      <c r="EY2" s="62" t="s">
        <v>0</v>
      </c>
      <c r="EZ2" s="62"/>
      <c r="FA2" s="62" t="s">
        <v>2</v>
      </c>
      <c r="FB2" s="127"/>
      <c r="FC2" s="149" t="s">
        <v>2</v>
      </c>
      <c r="FE2" s="62" t="s">
        <v>0</v>
      </c>
      <c r="FF2" s="62"/>
      <c r="FG2" s="62" t="s">
        <v>2</v>
      </c>
      <c r="FH2" s="213"/>
      <c r="FI2" s="149" t="s">
        <v>2</v>
      </c>
      <c r="FK2" s="62" t="s">
        <v>0</v>
      </c>
      <c r="FL2" s="62"/>
      <c r="FM2" s="62" t="s">
        <v>2</v>
      </c>
      <c r="FN2" s="213"/>
      <c r="FO2" s="149" t="s">
        <v>2</v>
      </c>
      <c r="FQ2" s="62" t="s">
        <v>0</v>
      </c>
      <c r="FR2" s="62"/>
      <c r="FS2" s="62" t="s">
        <v>2</v>
      </c>
      <c r="FT2" s="213"/>
      <c r="FU2" s="149" t="s">
        <v>2</v>
      </c>
      <c r="FW2" s="62" t="s">
        <v>0</v>
      </c>
      <c r="FX2" s="62"/>
      <c r="FY2" s="62" t="s">
        <v>2</v>
      </c>
      <c r="FZ2" s="213"/>
      <c r="GA2" s="149" t="s">
        <v>2</v>
      </c>
      <c r="GC2" s="62" t="s">
        <v>0</v>
      </c>
      <c r="GD2" s="62"/>
      <c r="GE2" s="62" t="s">
        <v>2</v>
      </c>
      <c r="GF2" s="213"/>
      <c r="GG2" s="149" t="s">
        <v>2</v>
      </c>
      <c r="GI2" s="62" t="s">
        <v>0</v>
      </c>
      <c r="GJ2" s="62"/>
      <c r="GK2" s="62" t="s">
        <v>2</v>
      </c>
      <c r="GL2" s="213"/>
      <c r="GM2" s="149" t="s">
        <v>2</v>
      </c>
      <c r="GO2" s="62" t="s">
        <v>0</v>
      </c>
      <c r="GP2" s="62"/>
      <c r="GQ2" s="62" t="s">
        <v>2</v>
      </c>
      <c r="GR2" s="213"/>
      <c r="GS2" s="149" t="s">
        <v>2</v>
      </c>
      <c r="GU2" s="62" t="s">
        <v>0</v>
      </c>
      <c r="GV2" s="62"/>
      <c r="GW2" s="62" t="s">
        <v>2</v>
      </c>
      <c r="GX2" s="213"/>
      <c r="GY2" s="149" t="s">
        <v>2</v>
      </c>
      <c r="HC2" s="62" t="s">
        <v>0</v>
      </c>
      <c r="HD2" s="62"/>
      <c r="HE2" s="62" t="s">
        <v>2</v>
      </c>
      <c r="HF2" s="213"/>
      <c r="HG2" s="149" t="s">
        <v>2</v>
      </c>
      <c r="HI2" s="62" t="s">
        <v>0</v>
      </c>
      <c r="HJ2" s="62"/>
      <c r="HK2" s="62" t="s">
        <v>2</v>
      </c>
      <c r="HL2" s="213"/>
      <c r="HM2" s="149" t="s">
        <v>2</v>
      </c>
      <c r="HN2" s="269"/>
      <c r="HP2" s="270" t="s">
        <v>109</v>
      </c>
      <c r="HS2" s="62" t="s">
        <v>0</v>
      </c>
      <c r="HT2" s="62"/>
      <c r="HU2" s="62" t="s">
        <v>2</v>
      </c>
      <c r="HV2" s="213"/>
      <c r="HW2" s="149" t="s">
        <v>2</v>
      </c>
      <c r="HY2" s="62" t="s">
        <v>0</v>
      </c>
      <c r="HZ2" s="62"/>
      <c r="IA2" s="62" t="s">
        <v>2</v>
      </c>
      <c r="IB2" s="213"/>
      <c r="IC2" s="149" t="s">
        <v>2</v>
      </c>
      <c r="IE2" s="62" t="s">
        <v>0</v>
      </c>
      <c r="IF2" s="62"/>
      <c r="IG2" s="62" t="s">
        <v>2</v>
      </c>
      <c r="IH2" s="213"/>
      <c r="II2" s="149" t="s">
        <v>2</v>
      </c>
    </row>
    <row r="3" customHeight="1" spans="2:243">
      <c r="B3" s="64" t="s">
        <v>37</v>
      </c>
      <c r="C3" s="65"/>
      <c r="D3" s="66">
        <v>1023</v>
      </c>
      <c r="F3" s="67" t="s">
        <v>53</v>
      </c>
      <c r="G3" s="68"/>
      <c r="H3" s="69">
        <v>797</v>
      </c>
      <c r="I3" s="77"/>
      <c r="J3" s="67" t="s">
        <v>60</v>
      </c>
      <c r="K3" s="68"/>
      <c r="L3" s="72">
        <v>540</v>
      </c>
      <c r="M3" s="78"/>
      <c r="N3" s="79">
        <v>44621</v>
      </c>
      <c r="O3" s="68"/>
      <c r="P3" s="72">
        <v>347</v>
      </c>
      <c r="R3" s="79">
        <v>44835</v>
      </c>
      <c r="S3" s="68"/>
      <c r="T3" s="72">
        <v>797</v>
      </c>
      <c r="V3" s="79">
        <v>44578</v>
      </c>
      <c r="W3" s="68"/>
      <c r="X3" s="72">
        <v>1359</v>
      </c>
      <c r="Z3" s="79">
        <v>44585</v>
      </c>
      <c r="AA3" s="68"/>
      <c r="AB3" s="72">
        <v>847</v>
      </c>
      <c r="AD3" s="93" t="s">
        <v>110</v>
      </c>
      <c r="AE3" s="68"/>
      <c r="AF3" s="72">
        <v>1716</v>
      </c>
      <c r="AH3" s="79">
        <v>44744</v>
      </c>
      <c r="AI3" s="68"/>
      <c r="AJ3" s="72">
        <v>514</v>
      </c>
      <c r="AL3" s="79">
        <v>44744</v>
      </c>
      <c r="AM3" s="68"/>
      <c r="AN3" s="72">
        <v>1719</v>
      </c>
      <c r="AP3" s="79" t="s">
        <v>111</v>
      </c>
      <c r="AQ3" s="68"/>
      <c r="AR3" s="72">
        <v>1030</v>
      </c>
      <c r="AT3" s="79" t="s">
        <v>112</v>
      </c>
      <c r="AU3" s="68"/>
      <c r="AV3" s="72">
        <v>601</v>
      </c>
      <c r="AX3" s="79" t="s">
        <v>112</v>
      </c>
      <c r="AY3" s="68"/>
      <c r="AZ3" s="72">
        <v>400</v>
      </c>
      <c r="BB3" s="79" t="s">
        <v>113</v>
      </c>
      <c r="BC3" s="68"/>
      <c r="BD3" s="72">
        <v>496</v>
      </c>
      <c r="BF3" s="79">
        <v>44715</v>
      </c>
      <c r="BG3" s="68"/>
      <c r="BH3" s="72">
        <v>1230</v>
      </c>
      <c r="BJ3" s="79">
        <v>44745</v>
      </c>
      <c r="BK3" s="68"/>
      <c r="BL3" s="72">
        <v>541</v>
      </c>
      <c r="BM3" s="127"/>
      <c r="BN3" s="79">
        <v>44807</v>
      </c>
      <c r="BO3" s="68"/>
      <c r="BP3" s="72">
        <v>574</v>
      </c>
      <c r="BR3" s="79" t="s">
        <v>114</v>
      </c>
      <c r="BS3" s="68"/>
      <c r="BT3" s="128">
        <v>631</v>
      </c>
      <c r="BU3" s="98">
        <v>29400</v>
      </c>
      <c r="BV3" s="79"/>
      <c r="BW3" s="68"/>
      <c r="BX3" s="128">
        <v>1394</v>
      </c>
      <c r="BZ3" s="79" t="s">
        <v>115</v>
      </c>
      <c r="CA3" s="68"/>
      <c r="CB3" s="128">
        <v>502</v>
      </c>
      <c r="CC3" s="133"/>
      <c r="CD3" s="79"/>
      <c r="CE3" s="68"/>
      <c r="CF3" s="134">
        <v>4316</v>
      </c>
      <c r="CH3" s="79" t="s">
        <v>116</v>
      </c>
      <c r="CI3" s="68"/>
      <c r="CJ3" s="128">
        <v>462</v>
      </c>
      <c r="CK3" s="132">
        <v>50000</v>
      </c>
      <c r="CL3" s="79"/>
      <c r="CM3" s="68"/>
      <c r="CN3" s="143">
        <v>1327</v>
      </c>
      <c r="CP3" s="79">
        <v>44655</v>
      </c>
      <c r="CQ3" s="68"/>
      <c r="CR3" s="128">
        <v>968</v>
      </c>
      <c r="CS3" s="138"/>
      <c r="CT3" s="79"/>
      <c r="CU3" s="68"/>
      <c r="CV3" s="134">
        <v>7040</v>
      </c>
      <c r="CX3" s="79">
        <v>44869</v>
      </c>
      <c r="CY3" s="68"/>
      <c r="CZ3" s="150">
        <v>506</v>
      </c>
      <c r="DA3" s="138"/>
      <c r="DB3" s="79"/>
      <c r="DC3" s="68"/>
      <c r="DD3" s="134">
        <v>920</v>
      </c>
      <c r="DF3" s="154" t="s">
        <v>117</v>
      </c>
      <c r="DG3" s="155"/>
      <c r="DH3" s="156">
        <v>528</v>
      </c>
      <c r="DI3" s="173">
        <v>50000</v>
      </c>
      <c r="DJ3" s="174"/>
      <c r="DK3" s="174"/>
      <c r="DL3" s="175">
        <v>2850</v>
      </c>
      <c r="DM3" s="176"/>
      <c r="DN3" s="154" t="s">
        <v>118</v>
      </c>
      <c r="DO3" s="174"/>
      <c r="DP3" s="156"/>
      <c r="DQ3" s="173">
        <v>57300</v>
      </c>
      <c r="DR3" s="174"/>
      <c r="DS3" s="174"/>
      <c r="DT3" s="175">
        <v>1176</v>
      </c>
      <c r="DU3" s="194"/>
      <c r="DV3" s="79">
        <v>44597</v>
      </c>
      <c r="DW3" s="174"/>
      <c r="DX3" s="156">
        <v>539</v>
      </c>
      <c r="DY3" s="179"/>
      <c r="DZ3" s="174"/>
      <c r="EA3" s="174"/>
      <c r="EB3" s="175">
        <v>902</v>
      </c>
      <c r="ED3" s="79">
        <v>44809</v>
      </c>
      <c r="EE3" s="174"/>
      <c r="EF3" s="156">
        <v>1185</v>
      </c>
      <c r="EG3" s="173">
        <v>54500</v>
      </c>
      <c r="EH3" s="79">
        <v>44809</v>
      </c>
      <c r="EI3" s="174"/>
      <c r="EJ3" s="175">
        <v>735</v>
      </c>
      <c r="EL3" s="79" t="s">
        <v>119</v>
      </c>
      <c r="EM3" s="174"/>
      <c r="EN3" s="156">
        <v>505</v>
      </c>
      <c r="EO3" s="204">
        <v>48465</v>
      </c>
      <c r="EP3" s="175"/>
      <c r="ES3" s="79" t="s">
        <v>120</v>
      </c>
      <c r="ET3" s="174"/>
      <c r="EU3" s="156">
        <v>614</v>
      </c>
      <c r="EV3" s="204">
        <v>19400</v>
      </c>
      <c r="EW3" s="207">
        <v>800</v>
      </c>
      <c r="EY3" s="79" t="s">
        <v>121</v>
      </c>
      <c r="FA3" s="208">
        <v>677</v>
      </c>
      <c r="FB3" s="209">
        <v>45430</v>
      </c>
      <c r="FC3" s="210">
        <v>1700</v>
      </c>
      <c r="FE3" s="79">
        <v>44718</v>
      </c>
      <c r="FF3" s="174"/>
      <c r="FG3" s="156">
        <v>559</v>
      </c>
      <c r="FH3" s="214">
        <v>34770</v>
      </c>
      <c r="FI3" s="210">
        <v>3825</v>
      </c>
      <c r="FK3" s="79" t="s">
        <v>122</v>
      </c>
      <c r="FL3" s="174"/>
      <c r="FM3" s="156">
        <v>580</v>
      </c>
      <c r="FN3" s="221"/>
      <c r="FO3" s="210">
        <v>541</v>
      </c>
      <c r="FQ3" s="79" t="s">
        <v>123</v>
      </c>
      <c r="FR3" s="174"/>
      <c r="FS3" s="156">
        <v>12728</v>
      </c>
      <c r="FT3" s="222">
        <v>53000</v>
      </c>
      <c r="FU3" s="210">
        <v>3000</v>
      </c>
      <c r="FW3" s="79" t="s">
        <v>124</v>
      </c>
      <c r="FX3" s="174"/>
      <c r="FY3" s="156">
        <v>517</v>
      </c>
      <c r="FZ3" s="222">
        <f>SUM(42200,4862)</f>
        <v>47062</v>
      </c>
      <c r="GA3" s="210">
        <v>5170</v>
      </c>
      <c r="GC3" s="79">
        <v>44658</v>
      </c>
      <c r="GD3" s="174"/>
      <c r="GE3" s="156">
        <v>567</v>
      </c>
      <c r="GF3" s="179"/>
      <c r="GG3" s="210">
        <v>2575</v>
      </c>
      <c r="GI3" s="79">
        <v>44753</v>
      </c>
      <c r="GJ3" s="174"/>
      <c r="GK3" s="233">
        <v>1189</v>
      </c>
      <c r="GL3" s="234">
        <v>57000</v>
      </c>
      <c r="GM3" s="235">
        <v>5562</v>
      </c>
      <c r="GO3" s="215" t="s">
        <v>125</v>
      </c>
      <c r="GP3" s="174"/>
      <c r="GQ3" s="233"/>
      <c r="GR3" s="236"/>
      <c r="GS3" s="235">
        <v>5250</v>
      </c>
      <c r="GU3" s="215" t="s">
        <v>126</v>
      </c>
      <c r="GV3" s="174"/>
      <c r="GW3" s="233">
        <v>1509.2</v>
      </c>
      <c r="GX3" s="236"/>
      <c r="GY3" s="235">
        <v>2469.6</v>
      </c>
      <c r="HC3" s="215">
        <v>44569</v>
      </c>
      <c r="HD3" s="174"/>
      <c r="HE3" s="233"/>
      <c r="HF3" s="236"/>
      <c r="HG3" s="235">
        <v>4020</v>
      </c>
      <c r="HI3" s="215">
        <v>44781</v>
      </c>
      <c r="HJ3" s="174"/>
      <c r="HK3" s="233">
        <v>712.8</v>
      </c>
      <c r="HL3" s="236"/>
      <c r="HM3" s="235">
        <v>756</v>
      </c>
      <c r="HN3" s="271"/>
      <c r="HO3" s="272" t="s">
        <v>127</v>
      </c>
      <c r="HP3" s="273">
        <v>2336.4</v>
      </c>
      <c r="HS3" s="215" t="s">
        <v>128</v>
      </c>
      <c r="HT3" s="174"/>
      <c r="HU3" s="233"/>
      <c r="HW3" s="235">
        <v>6018</v>
      </c>
      <c r="HY3" s="215" t="s">
        <v>129</v>
      </c>
      <c r="HZ3" s="174"/>
      <c r="IA3" s="233">
        <v>681.68</v>
      </c>
      <c r="IC3" s="235">
        <v>1860.39</v>
      </c>
      <c r="IE3" s="215" t="s">
        <v>130</v>
      </c>
      <c r="IF3" s="174"/>
      <c r="IG3" s="233"/>
      <c r="II3" s="235">
        <v>5940</v>
      </c>
    </row>
    <row r="4" customHeight="1" spans="2:243">
      <c r="B4" s="64"/>
      <c r="C4" s="65"/>
      <c r="D4" s="66">
        <v>1023</v>
      </c>
      <c r="F4" s="67"/>
      <c r="G4" s="68"/>
      <c r="H4" s="69">
        <v>797</v>
      </c>
      <c r="I4" s="77"/>
      <c r="J4" s="67"/>
      <c r="K4" s="68"/>
      <c r="L4" s="72">
        <v>623</v>
      </c>
      <c r="M4" s="80"/>
      <c r="N4" s="67"/>
      <c r="O4" s="68"/>
      <c r="P4" s="72">
        <v>381</v>
      </c>
      <c r="R4" s="67"/>
      <c r="S4" s="68"/>
      <c r="T4" s="72">
        <v>554</v>
      </c>
      <c r="V4" s="67"/>
      <c r="W4" s="68"/>
      <c r="X4" s="72">
        <v>715</v>
      </c>
      <c r="Z4" s="67"/>
      <c r="AA4" s="68"/>
      <c r="AB4" s="72">
        <v>1694</v>
      </c>
      <c r="AC4" s="91">
        <v>19000</v>
      </c>
      <c r="AD4" s="94"/>
      <c r="AE4" s="68"/>
      <c r="AF4" s="72">
        <v>515</v>
      </c>
      <c r="AH4" s="67"/>
      <c r="AI4" s="68"/>
      <c r="AJ4" s="72"/>
      <c r="AK4" s="98">
        <v>28200</v>
      </c>
      <c r="AL4" s="67"/>
      <c r="AM4" s="68"/>
      <c r="AN4" s="72"/>
      <c r="AP4" s="67"/>
      <c r="AQ4" s="68"/>
      <c r="AR4" s="72">
        <v>515</v>
      </c>
      <c r="AS4" s="105"/>
      <c r="AT4" s="67"/>
      <c r="AU4" s="68"/>
      <c r="AV4" s="72">
        <v>1030</v>
      </c>
      <c r="AW4" s="103"/>
      <c r="AX4" s="67"/>
      <c r="AY4" s="68"/>
      <c r="AZ4" s="72"/>
      <c r="BB4" s="67"/>
      <c r="BC4" s="68"/>
      <c r="BD4" s="72">
        <v>455</v>
      </c>
      <c r="BF4" s="67"/>
      <c r="BG4" s="68"/>
      <c r="BH4" s="72"/>
      <c r="BJ4" s="67"/>
      <c r="BK4" s="68"/>
      <c r="BL4" s="72">
        <v>966</v>
      </c>
      <c r="BM4" s="129"/>
      <c r="BN4" s="67"/>
      <c r="BO4" s="68"/>
      <c r="BP4" s="72">
        <v>820</v>
      </c>
      <c r="BR4" s="67"/>
      <c r="BS4" s="68"/>
      <c r="BT4" s="128">
        <v>1037</v>
      </c>
      <c r="BU4" s="129"/>
      <c r="BV4" s="67"/>
      <c r="BW4" s="68"/>
      <c r="BX4" s="128">
        <v>410</v>
      </c>
      <c r="BZ4" s="67"/>
      <c r="CA4" s="68"/>
      <c r="CB4" s="128">
        <v>502</v>
      </c>
      <c r="CC4" s="129"/>
      <c r="CD4" s="67"/>
      <c r="CE4" s="68"/>
      <c r="CF4" s="134">
        <v>4150</v>
      </c>
      <c r="CH4" s="67"/>
      <c r="CI4" s="68"/>
      <c r="CJ4" s="128">
        <v>462</v>
      </c>
      <c r="CK4" s="129"/>
      <c r="CL4" s="67"/>
      <c r="CM4" s="68"/>
      <c r="CN4" s="143">
        <v>1008</v>
      </c>
      <c r="CP4" s="67"/>
      <c r="CQ4" s="68"/>
      <c r="CR4" s="128"/>
      <c r="CS4" s="129"/>
      <c r="CT4" s="67"/>
      <c r="CU4" s="68"/>
      <c r="CV4" s="134">
        <v>1672</v>
      </c>
      <c r="CX4" s="67"/>
      <c r="CY4" s="68"/>
      <c r="CZ4" s="150">
        <v>506</v>
      </c>
      <c r="DA4" s="129"/>
      <c r="DB4" s="67"/>
      <c r="DC4" s="68"/>
      <c r="DD4" s="134">
        <v>1196</v>
      </c>
      <c r="DF4" s="154"/>
      <c r="DG4" s="155"/>
      <c r="DH4" s="156">
        <v>950</v>
      </c>
      <c r="DI4" s="177"/>
      <c r="DJ4" s="174"/>
      <c r="DK4" s="174"/>
      <c r="DL4" s="175">
        <v>1330</v>
      </c>
      <c r="DM4" s="176"/>
      <c r="DN4" s="174"/>
      <c r="DO4" s="174"/>
      <c r="DP4" s="156"/>
      <c r="DQ4" s="177"/>
      <c r="DR4" s="174"/>
      <c r="DS4" s="174"/>
      <c r="DT4" s="175">
        <v>1764</v>
      </c>
      <c r="DU4" s="194"/>
      <c r="DV4" s="174"/>
      <c r="DW4" s="174"/>
      <c r="DX4" s="156">
        <v>539</v>
      </c>
      <c r="DY4" s="177"/>
      <c r="DZ4" s="174"/>
      <c r="EA4" s="174"/>
      <c r="EB4" s="175">
        <v>956</v>
      </c>
      <c r="ED4" s="174"/>
      <c r="EE4" s="174"/>
      <c r="EF4" s="156">
        <v>1185</v>
      </c>
      <c r="EG4" s="177"/>
      <c r="EH4" s="174"/>
      <c r="EI4" s="174"/>
      <c r="EJ4" s="175">
        <v>2058</v>
      </c>
      <c r="EL4" s="174"/>
      <c r="EM4" s="174"/>
      <c r="EN4" s="156"/>
      <c r="EO4" s="177"/>
      <c r="EP4" s="175"/>
      <c r="ES4" s="174"/>
      <c r="ET4" s="174"/>
      <c r="EU4" s="156">
        <v>4259</v>
      </c>
      <c r="EV4" s="204">
        <v>9700</v>
      </c>
      <c r="EW4" s="175">
        <v>7782</v>
      </c>
      <c r="FB4" s="179"/>
      <c r="FC4" s="175">
        <v>4250</v>
      </c>
      <c r="FE4" s="174"/>
      <c r="FF4" s="174"/>
      <c r="FG4" s="156"/>
      <c r="FH4" s="179"/>
      <c r="FI4" s="175">
        <v>1700</v>
      </c>
      <c r="FK4" s="174"/>
      <c r="FL4" s="174"/>
      <c r="FM4" s="156">
        <v>677</v>
      </c>
      <c r="FN4" s="179"/>
      <c r="FO4" s="175">
        <v>3872</v>
      </c>
      <c r="FQ4" s="174"/>
      <c r="FR4" s="174"/>
      <c r="FS4" s="156">
        <v>1034</v>
      </c>
      <c r="FT4" s="179"/>
      <c r="FU4" s="175">
        <v>4203</v>
      </c>
      <c r="FW4" s="154"/>
      <c r="FX4" s="174"/>
      <c r="FY4" s="156">
        <v>517</v>
      </c>
      <c r="FZ4" s="179"/>
      <c r="GA4" s="175">
        <v>1652</v>
      </c>
      <c r="GC4" s="154"/>
      <c r="GD4" s="174"/>
      <c r="GE4" s="156">
        <v>1133</v>
      </c>
      <c r="GF4" s="179"/>
      <c r="GG4" s="175">
        <v>7210</v>
      </c>
      <c r="GI4" s="154"/>
      <c r="GJ4" s="174"/>
      <c r="GK4" s="233">
        <v>1133</v>
      </c>
      <c r="GL4" s="179"/>
      <c r="GM4" s="237">
        <v>2001</v>
      </c>
      <c r="GO4" s="227"/>
      <c r="GP4" s="238"/>
      <c r="GQ4" s="239"/>
      <c r="GR4" s="179"/>
      <c r="GS4" s="237">
        <v>1575</v>
      </c>
      <c r="GU4" s="227"/>
      <c r="GV4" s="238"/>
      <c r="GW4" s="239">
        <v>754.6</v>
      </c>
      <c r="GX4" s="179"/>
      <c r="GY4" s="237">
        <v>2450</v>
      </c>
      <c r="HC4" s="227"/>
      <c r="HD4" s="238"/>
      <c r="HE4" s="233">
        <v>2200</v>
      </c>
      <c r="HF4" s="179"/>
      <c r="HG4" s="237">
        <v>1112</v>
      </c>
      <c r="HI4" s="227"/>
      <c r="HJ4" s="238"/>
      <c r="HK4" s="233">
        <v>601.75</v>
      </c>
      <c r="HL4" s="179"/>
      <c r="HM4" s="237">
        <v>3358.8</v>
      </c>
      <c r="HN4" s="271"/>
      <c r="HO4" s="272" t="s">
        <v>131</v>
      </c>
      <c r="HP4" s="274">
        <v>3000.97</v>
      </c>
      <c r="HS4" s="227"/>
      <c r="HT4" s="238"/>
      <c r="HU4" s="233"/>
      <c r="HW4" s="237">
        <v>5900</v>
      </c>
      <c r="HY4" s="227"/>
      <c r="HZ4" s="238"/>
      <c r="IA4" s="233">
        <v>1091.48</v>
      </c>
      <c r="IC4" s="237">
        <v>1240</v>
      </c>
      <c r="IE4" s="215"/>
      <c r="IF4" s="238"/>
      <c r="IG4" s="233"/>
      <c r="II4" s="237"/>
    </row>
    <row r="5" customHeight="1" spans="2:243">
      <c r="B5" s="64"/>
      <c r="C5" s="65"/>
      <c r="D5" s="66">
        <v>341</v>
      </c>
      <c r="F5" s="67"/>
      <c r="G5" s="68"/>
      <c r="H5" s="69">
        <v>416</v>
      </c>
      <c r="I5" s="77"/>
      <c r="J5" s="67"/>
      <c r="K5" s="68"/>
      <c r="L5" s="72">
        <v>693</v>
      </c>
      <c r="N5" s="67"/>
      <c r="O5" s="68"/>
      <c r="P5" s="72">
        <v>554</v>
      </c>
      <c r="R5" s="67"/>
      <c r="S5" s="68"/>
      <c r="T5" s="72">
        <v>554</v>
      </c>
      <c r="V5" s="67"/>
      <c r="W5" s="68"/>
      <c r="X5" s="72">
        <v>501</v>
      </c>
      <c r="Z5" s="67"/>
      <c r="AA5" s="68"/>
      <c r="AB5" s="72">
        <v>465</v>
      </c>
      <c r="AD5" s="94"/>
      <c r="AE5" s="68"/>
      <c r="AF5" s="72">
        <v>471</v>
      </c>
      <c r="AH5" s="79">
        <v>44806</v>
      </c>
      <c r="AI5" s="68"/>
      <c r="AJ5" s="72">
        <v>858</v>
      </c>
      <c r="AL5" s="67"/>
      <c r="AM5" s="68"/>
      <c r="AN5" s="72"/>
      <c r="AP5" s="79"/>
      <c r="AQ5" s="68"/>
      <c r="AR5" s="72">
        <v>514</v>
      </c>
      <c r="AT5" s="79"/>
      <c r="AU5" s="68"/>
      <c r="AV5" s="72">
        <v>429</v>
      </c>
      <c r="AX5" s="99"/>
      <c r="AY5" s="100"/>
      <c r="AZ5" s="101"/>
      <c r="BB5" s="79"/>
      <c r="BC5" s="68"/>
      <c r="BD5" s="72">
        <v>906</v>
      </c>
      <c r="BF5" s="99"/>
      <c r="BG5" s="100"/>
      <c r="BH5" s="101"/>
      <c r="BJ5" s="67"/>
      <c r="BK5" s="68"/>
      <c r="BL5" s="72">
        <v>1338</v>
      </c>
      <c r="BM5" s="127"/>
      <c r="BN5" s="67"/>
      <c r="BO5" s="68"/>
      <c r="BP5" s="72">
        <v>3280</v>
      </c>
      <c r="BR5" s="67"/>
      <c r="BS5" s="68"/>
      <c r="BT5" s="128"/>
      <c r="BU5" s="127"/>
      <c r="BV5" s="67"/>
      <c r="BW5" s="68"/>
      <c r="BX5" s="128">
        <v>600</v>
      </c>
      <c r="BZ5" s="67"/>
      <c r="CA5" s="68"/>
      <c r="CB5" s="128">
        <v>507</v>
      </c>
      <c r="CC5" s="135"/>
      <c r="CD5" s="67"/>
      <c r="CE5" s="68"/>
      <c r="CF5" s="134">
        <v>1577</v>
      </c>
      <c r="CH5" s="67"/>
      <c r="CI5" s="68"/>
      <c r="CJ5" s="128">
        <v>508</v>
      </c>
      <c r="CK5" s="135"/>
      <c r="CL5" s="67"/>
      <c r="CM5" s="68"/>
      <c r="CN5" s="143">
        <v>3613</v>
      </c>
      <c r="CP5" s="79">
        <v>44685</v>
      </c>
      <c r="CQ5" s="68"/>
      <c r="CR5" s="128">
        <v>532</v>
      </c>
      <c r="CS5" s="135"/>
      <c r="CT5" s="67"/>
      <c r="CU5" s="68"/>
      <c r="CV5" s="134">
        <v>1232</v>
      </c>
      <c r="CX5" s="79"/>
      <c r="CY5" s="68"/>
      <c r="CZ5" s="150">
        <v>1416</v>
      </c>
      <c r="DA5" s="135"/>
      <c r="DB5" s="67"/>
      <c r="DC5" s="68"/>
      <c r="DD5" s="134">
        <v>1932</v>
      </c>
      <c r="DF5" s="154"/>
      <c r="DG5" s="155"/>
      <c r="DH5" s="156">
        <v>1056</v>
      </c>
      <c r="DI5" s="178"/>
      <c r="DJ5" s="174"/>
      <c r="DK5" s="174"/>
      <c r="DL5" s="175">
        <v>1140</v>
      </c>
      <c r="DM5" s="176"/>
      <c r="DN5" s="154" t="s">
        <v>132</v>
      </c>
      <c r="DO5" s="174"/>
      <c r="DP5" s="156">
        <v>646</v>
      </c>
      <c r="DQ5" s="178"/>
      <c r="DR5" s="174"/>
      <c r="DS5" s="174"/>
      <c r="DT5" s="175">
        <v>4500</v>
      </c>
      <c r="DU5" s="194"/>
      <c r="DV5" s="154"/>
      <c r="DW5" s="174"/>
      <c r="DX5" s="156"/>
      <c r="DY5" s="178"/>
      <c r="DZ5" s="174"/>
      <c r="EA5" s="174"/>
      <c r="EB5" s="175">
        <v>1020</v>
      </c>
      <c r="ED5" s="154"/>
      <c r="EE5" s="174"/>
      <c r="EF5" s="156">
        <v>1074</v>
      </c>
      <c r="EG5" s="178"/>
      <c r="EH5" s="174"/>
      <c r="EI5" s="174"/>
      <c r="EJ5" s="175">
        <v>5782</v>
      </c>
      <c r="EL5" s="79" t="s">
        <v>133</v>
      </c>
      <c r="EM5" s="174"/>
      <c r="EN5" s="156">
        <v>633</v>
      </c>
      <c r="EO5" s="178"/>
      <c r="EP5" s="175">
        <v>505</v>
      </c>
      <c r="ES5" s="79"/>
      <c r="ET5" s="174"/>
      <c r="EU5" s="156">
        <v>961</v>
      </c>
      <c r="EV5" s="205">
        <v>19400</v>
      </c>
      <c r="EW5" s="175"/>
      <c r="EY5" s="79">
        <v>44598</v>
      </c>
      <c r="EZ5" s="174"/>
      <c r="FA5" s="156">
        <v>504</v>
      </c>
      <c r="FB5" s="211"/>
      <c r="FC5" s="175">
        <v>6059</v>
      </c>
      <c r="FE5" s="79">
        <v>44748</v>
      </c>
      <c r="FF5" s="174"/>
      <c r="FG5" s="156">
        <v>485</v>
      </c>
      <c r="FH5" s="211"/>
      <c r="FI5" s="175">
        <v>6800</v>
      </c>
      <c r="FK5" s="79"/>
      <c r="FL5" s="174"/>
      <c r="FM5" s="156">
        <v>580</v>
      </c>
      <c r="FN5" s="211"/>
      <c r="FO5" s="175">
        <v>4400</v>
      </c>
      <c r="FQ5" s="79"/>
      <c r="FR5" s="174"/>
      <c r="FS5" s="156">
        <v>620</v>
      </c>
      <c r="FT5" s="211"/>
      <c r="FU5" s="175">
        <v>3884</v>
      </c>
      <c r="FW5" s="79"/>
      <c r="FX5" s="174"/>
      <c r="FY5" s="156">
        <v>5893</v>
      </c>
      <c r="FZ5" s="211"/>
      <c r="GA5" s="175"/>
      <c r="GC5" s="79"/>
      <c r="GD5" s="174"/>
      <c r="GE5" s="156">
        <v>1133</v>
      </c>
      <c r="GF5" s="211"/>
      <c r="GG5" s="175">
        <v>4841</v>
      </c>
      <c r="GI5" s="79"/>
      <c r="GJ5" s="174"/>
      <c r="GK5" s="233">
        <v>566</v>
      </c>
      <c r="GL5" s="211"/>
      <c r="GM5" s="237">
        <v>4264</v>
      </c>
      <c r="GO5" s="215" t="s">
        <v>134</v>
      </c>
      <c r="GP5" s="174"/>
      <c r="GQ5" s="233"/>
      <c r="GR5" s="234">
        <v>58500</v>
      </c>
      <c r="GS5" s="237">
        <v>3150</v>
      </c>
      <c r="GU5" s="215"/>
      <c r="GV5" s="174"/>
      <c r="GW5" s="233">
        <v>1500.58</v>
      </c>
      <c r="GX5" s="236"/>
      <c r="GY5" s="237">
        <v>490</v>
      </c>
      <c r="HC5" s="215"/>
      <c r="HD5" s="174"/>
      <c r="HE5" s="239"/>
      <c r="HF5" s="259"/>
      <c r="HG5" s="237">
        <v>1000</v>
      </c>
      <c r="HI5" s="215"/>
      <c r="HJ5" s="174"/>
      <c r="HK5" s="233"/>
      <c r="HL5" s="236"/>
      <c r="HM5" s="237">
        <v>2775</v>
      </c>
      <c r="HN5" s="271"/>
      <c r="HO5" s="272" t="s">
        <v>135</v>
      </c>
      <c r="HP5" s="274">
        <v>1168.21</v>
      </c>
      <c r="HS5" s="215" t="s">
        <v>131</v>
      </c>
      <c r="HT5" s="174"/>
      <c r="HU5" s="233">
        <v>1298</v>
      </c>
      <c r="HW5" s="237">
        <v>3540</v>
      </c>
      <c r="HY5" s="215"/>
      <c r="HZ5" s="174"/>
      <c r="IA5" s="233"/>
      <c r="IC5" s="237">
        <v>1240</v>
      </c>
      <c r="IE5" s="215" t="s">
        <v>136</v>
      </c>
      <c r="IF5" s="174"/>
      <c r="IG5" s="233">
        <v>726</v>
      </c>
      <c r="II5" s="237">
        <v>6000</v>
      </c>
    </row>
    <row r="6" customHeight="1" spans="2:243">
      <c r="B6" s="64"/>
      <c r="C6" s="65"/>
      <c r="D6" s="66">
        <v>341</v>
      </c>
      <c r="F6" s="67"/>
      <c r="G6" s="68"/>
      <c r="H6" s="69">
        <v>502</v>
      </c>
      <c r="I6" s="77"/>
      <c r="J6" s="67"/>
      <c r="K6" s="68"/>
      <c r="L6" s="72">
        <v>693</v>
      </c>
      <c r="N6" s="67"/>
      <c r="O6" s="68"/>
      <c r="P6" s="72">
        <v>554</v>
      </c>
      <c r="R6" s="67"/>
      <c r="S6" s="68"/>
      <c r="T6" s="72">
        <v>347</v>
      </c>
      <c r="V6" s="67"/>
      <c r="W6" s="68"/>
      <c r="X6" s="72">
        <v>608</v>
      </c>
      <c r="Z6" s="67"/>
      <c r="AA6" s="68"/>
      <c r="AB6" s="72">
        <v>974</v>
      </c>
      <c r="AD6" s="94"/>
      <c r="AE6" s="68"/>
      <c r="AF6" s="72">
        <v>777</v>
      </c>
      <c r="AH6" s="67"/>
      <c r="AI6" s="68"/>
      <c r="AJ6" s="72">
        <v>429</v>
      </c>
      <c r="AL6" s="99"/>
      <c r="AM6" s="100"/>
      <c r="AN6" s="101"/>
      <c r="AP6" s="67"/>
      <c r="AQ6" s="68"/>
      <c r="AR6" s="72">
        <v>429</v>
      </c>
      <c r="AT6" s="67"/>
      <c r="AU6" s="68"/>
      <c r="AV6" s="72">
        <v>501</v>
      </c>
      <c r="AX6" s="99"/>
      <c r="AY6" s="100"/>
      <c r="AZ6" s="101"/>
      <c r="BB6" s="67"/>
      <c r="BC6" s="68"/>
      <c r="BD6" s="72">
        <v>496</v>
      </c>
      <c r="BF6" s="99"/>
      <c r="BG6" s="100"/>
      <c r="BH6" s="101"/>
      <c r="BJ6" s="67"/>
      <c r="BK6" s="68"/>
      <c r="BL6" s="72">
        <v>590</v>
      </c>
      <c r="BM6" s="127"/>
      <c r="BN6" s="67"/>
      <c r="BO6" s="68"/>
      <c r="BP6" s="72"/>
      <c r="BR6" s="67" t="s">
        <v>137</v>
      </c>
      <c r="BS6" s="68"/>
      <c r="BT6" s="128">
        <v>447</v>
      </c>
      <c r="BU6" s="127"/>
      <c r="BV6" s="67"/>
      <c r="BW6" s="68"/>
      <c r="BX6" s="128">
        <v>3959</v>
      </c>
      <c r="BZ6" s="67"/>
      <c r="CA6" s="68"/>
      <c r="CB6" s="128">
        <v>547</v>
      </c>
      <c r="CC6" s="135"/>
      <c r="CD6" s="67"/>
      <c r="CE6" s="68"/>
      <c r="CF6" s="134">
        <v>4980</v>
      </c>
      <c r="CH6" s="67"/>
      <c r="CI6" s="68"/>
      <c r="CJ6" s="128">
        <v>508</v>
      </c>
      <c r="CK6" s="135"/>
      <c r="CL6" s="67"/>
      <c r="CM6" s="68"/>
      <c r="CN6" s="143">
        <v>1500</v>
      </c>
      <c r="CP6" s="67"/>
      <c r="CQ6" s="68"/>
      <c r="CR6" s="128"/>
      <c r="CS6" s="135"/>
      <c r="CT6" s="67"/>
      <c r="CU6" s="68"/>
      <c r="CV6" s="134">
        <v>968</v>
      </c>
      <c r="CX6" s="67"/>
      <c r="CY6" s="68"/>
      <c r="CZ6" s="150">
        <v>1518</v>
      </c>
      <c r="DA6" s="135"/>
      <c r="DB6" s="67"/>
      <c r="DC6" s="68"/>
      <c r="DD6" s="134">
        <v>1886</v>
      </c>
      <c r="DF6" s="154"/>
      <c r="DG6" s="155"/>
      <c r="DH6" s="156">
        <v>1848</v>
      </c>
      <c r="DI6" s="178"/>
      <c r="DJ6" s="174"/>
      <c r="DK6" s="174"/>
      <c r="DL6" s="175">
        <v>1440</v>
      </c>
      <c r="DM6" s="176"/>
      <c r="DN6" s="174"/>
      <c r="DO6" s="174"/>
      <c r="DP6" s="156">
        <v>1078</v>
      </c>
      <c r="DQ6" s="178"/>
      <c r="DR6" s="174"/>
      <c r="DS6" s="174"/>
      <c r="DT6" s="175">
        <v>501</v>
      </c>
      <c r="DU6" s="194"/>
      <c r="DV6" s="174"/>
      <c r="DW6" s="174"/>
      <c r="DX6" s="156">
        <v>1198</v>
      </c>
      <c r="DY6" s="178"/>
      <c r="DZ6" s="174"/>
      <c r="EA6" s="174"/>
      <c r="EB6" s="175">
        <v>955</v>
      </c>
      <c r="ED6" s="174"/>
      <c r="EE6" s="174"/>
      <c r="EF6" s="156">
        <v>1239</v>
      </c>
      <c r="EG6" s="178"/>
      <c r="EH6" s="174"/>
      <c r="EI6" s="174"/>
      <c r="EJ6" s="175">
        <v>3920</v>
      </c>
      <c r="EL6" s="174"/>
      <c r="EM6" s="174"/>
      <c r="EN6" s="156">
        <v>959</v>
      </c>
      <c r="EO6" s="178"/>
      <c r="EP6" s="175">
        <v>505</v>
      </c>
      <c r="ES6" s="174"/>
      <c r="ET6" s="174"/>
      <c r="EU6" s="156">
        <v>886</v>
      </c>
      <c r="EV6" s="178"/>
      <c r="EW6" s="175">
        <v>7920</v>
      </c>
      <c r="EY6" s="174"/>
      <c r="EZ6" s="174"/>
      <c r="FA6" s="156"/>
      <c r="FB6" s="178"/>
      <c r="FC6" s="175">
        <v>4250</v>
      </c>
      <c r="FE6" s="174"/>
      <c r="FF6" s="174"/>
      <c r="FG6" s="156">
        <v>561</v>
      </c>
      <c r="FH6" s="203"/>
      <c r="FI6" s="175">
        <v>4250</v>
      </c>
      <c r="FK6" s="174"/>
      <c r="FL6" s="174"/>
      <c r="FM6" s="156">
        <v>544</v>
      </c>
      <c r="FN6" s="203"/>
      <c r="FO6" s="175">
        <v>2728</v>
      </c>
      <c r="FQ6" s="174"/>
      <c r="FR6" s="174"/>
      <c r="FS6" s="156"/>
      <c r="FT6" s="203"/>
      <c r="FU6" s="175">
        <v>5170</v>
      </c>
      <c r="FW6" s="154"/>
      <c r="FX6" s="174"/>
      <c r="FY6" s="156">
        <v>517</v>
      </c>
      <c r="FZ6" s="203"/>
      <c r="GA6" s="175">
        <v>2538</v>
      </c>
      <c r="GC6" s="154"/>
      <c r="GD6" s="174"/>
      <c r="GE6" s="156"/>
      <c r="GF6" s="203"/>
      <c r="GG6" s="175">
        <v>2163</v>
      </c>
      <c r="GI6" s="154"/>
      <c r="GJ6" s="174"/>
      <c r="GK6" s="233">
        <v>3059</v>
      </c>
      <c r="GL6" s="203"/>
      <c r="GM6" s="237">
        <v>4017</v>
      </c>
      <c r="GO6" s="215"/>
      <c r="GP6" s="174"/>
      <c r="GQ6" s="233"/>
      <c r="GR6" s="203"/>
      <c r="GS6" s="237">
        <v>1501.5</v>
      </c>
      <c r="GU6" s="215"/>
      <c r="GV6" s="174"/>
      <c r="GW6" s="233">
        <v>539</v>
      </c>
      <c r="GX6" s="203"/>
      <c r="GY6" s="237"/>
      <c r="HC6" s="215"/>
      <c r="HD6" s="174"/>
      <c r="HE6" s="233"/>
      <c r="HF6" s="203"/>
      <c r="HG6" s="237"/>
      <c r="HI6" s="215">
        <v>44812</v>
      </c>
      <c r="HJ6" s="174"/>
      <c r="HK6" s="233">
        <v>2376</v>
      </c>
      <c r="HL6" s="234">
        <v>61500</v>
      </c>
      <c r="HM6" s="237">
        <v>2984.04</v>
      </c>
      <c r="HN6" s="271"/>
      <c r="HO6" s="272"/>
      <c r="HP6" s="274">
        <v>649</v>
      </c>
      <c r="HS6" s="215"/>
      <c r="HT6" s="174"/>
      <c r="HU6" s="233">
        <v>649</v>
      </c>
      <c r="HW6" s="237"/>
      <c r="HY6" s="215" t="s">
        <v>138</v>
      </c>
      <c r="HZ6" s="174"/>
      <c r="IA6" s="233">
        <v>688.93</v>
      </c>
      <c r="IC6" s="237">
        <v>4960</v>
      </c>
      <c r="IE6" s="215"/>
      <c r="IF6" s="174"/>
      <c r="IG6" s="233"/>
      <c r="II6" s="237">
        <v>2335.99</v>
      </c>
    </row>
    <row r="7" customHeight="1" spans="2:243">
      <c r="B7" s="64"/>
      <c r="C7" s="65"/>
      <c r="D7" s="66"/>
      <c r="F7" s="67"/>
      <c r="G7" s="68"/>
      <c r="H7" s="69">
        <v>997</v>
      </c>
      <c r="I7" s="77"/>
      <c r="J7" s="67"/>
      <c r="K7" s="68"/>
      <c r="L7" s="72">
        <v>381.1</v>
      </c>
      <c r="N7" s="67"/>
      <c r="O7" s="68"/>
      <c r="P7" s="72">
        <v>547</v>
      </c>
      <c r="R7" s="67"/>
      <c r="S7" s="68"/>
      <c r="T7" s="72">
        <v>346</v>
      </c>
      <c r="V7" s="67"/>
      <c r="W7" s="68"/>
      <c r="X7" s="72">
        <v>1227</v>
      </c>
      <c r="Z7" s="67"/>
      <c r="AA7" s="68"/>
      <c r="AB7" s="72">
        <v>1694</v>
      </c>
      <c r="AD7" s="94"/>
      <c r="AE7" s="68"/>
      <c r="AF7" s="72">
        <v>1713</v>
      </c>
      <c r="AH7" s="67"/>
      <c r="AI7" s="68"/>
      <c r="AJ7" s="72">
        <v>429</v>
      </c>
      <c r="AL7" s="99"/>
      <c r="AM7" s="100"/>
      <c r="AN7" s="101"/>
      <c r="AP7" s="67"/>
      <c r="AQ7" s="68"/>
      <c r="AR7" s="72">
        <v>4719</v>
      </c>
      <c r="AT7" s="67"/>
      <c r="AU7" s="68"/>
      <c r="AV7" s="72">
        <v>880</v>
      </c>
      <c r="AX7" s="99"/>
      <c r="AY7" s="100"/>
      <c r="AZ7" s="101"/>
      <c r="BB7" s="67"/>
      <c r="BC7" s="68"/>
      <c r="BD7" s="72"/>
      <c r="BJ7" s="67"/>
      <c r="BK7" s="68"/>
      <c r="BL7" s="72">
        <v>541</v>
      </c>
      <c r="BM7" s="127"/>
      <c r="BN7" s="67"/>
      <c r="BO7" s="68"/>
      <c r="BP7" s="72"/>
      <c r="BR7" s="67"/>
      <c r="BS7" s="68"/>
      <c r="BT7" s="128">
        <v>1082</v>
      </c>
      <c r="BU7" s="127"/>
      <c r="BV7" s="67"/>
      <c r="BW7" s="68"/>
      <c r="BX7" s="128">
        <v>790</v>
      </c>
      <c r="BZ7" s="67"/>
      <c r="CA7" s="68"/>
      <c r="CB7" s="128">
        <v>593</v>
      </c>
      <c r="CC7" s="135"/>
      <c r="CD7" s="67"/>
      <c r="CE7" s="68"/>
      <c r="CF7" s="134">
        <v>1107</v>
      </c>
      <c r="CH7" s="67"/>
      <c r="CI7" s="68"/>
      <c r="CJ7" s="128">
        <v>1062</v>
      </c>
      <c r="CK7" s="135"/>
      <c r="CL7" s="67"/>
      <c r="CM7" s="68"/>
      <c r="CN7" s="143">
        <v>5460</v>
      </c>
      <c r="CP7" s="79">
        <v>44716</v>
      </c>
      <c r="CQ7" s="68"/>
      <c r="CR7" s="128">
        <v>968</v>
      </c>
      <c r="CS7" s="132">
        <v>39455</v>
      </c>
      <c r="CT7" s="67"/>
      <c r="CU7" s="68"/>
      <c r="CV7" s="134">
        <v>3079</v>
      </c>
      <c r="CX7" s="79"/>
      <c r="CY7" s="68"/>
      <c r="CZ7" s="150">
        <v>1518</v>
      </c>
      <c r="DA7" s="138"/>
      <c r="DB7" s="67"/>
      <c r="DC7" s="68"/>
      <c r="DD7" s="134">
        <v>4600</v>
      </c>
      <c r="DF7" s="154"/>
      <c r="DG7" s="155"/>
      <c r="DH7" s="156">
        <v>1003</v>
      </c>
      <c r="DI7" s="179"/>
      <c r="DJ7" s="174"/>
      <c r="DK7" s="174"/>
      <c r="DL7" s="175">
        <v>931</v>
      </c>
      <c r="DM7" s="176"/>
      <c r="DN7" s="174"/>
      <c r="DO7" s="174"/>
      <c r="DP7" s="156">
        <v>1062</v>
      </c>
      <c r="DQ7" s="179"/>
      <c r="DR7" s="174"/>
      <c r="DS7" s="174"/>
      <c r="DT7" s="175">
        <v>1697</v>
      </c>
      <c r="DU7" s="194"/>
      <c r="DV7" s="174"/>
      <c r="DW7" s="174"/>
      <c r="DX7" s="156"/>
      <c r="DY7" s="179"/>
      <c r="DZ7" s="174"/>
      <c r="EA7" s="174"/>
      <c r="EB7" s="175">
        <v>1004</v>
      </c>
      <c r="ED7" s="174"/>
      <c r="EE7" s="174"/>
      <c r="EF7" s="156">
        <v>539</v>
      </c>
      <c r="EG7" s="179"/>
      <c r="EH7" s="174"/>
      <c r="EI7" s="174"/>
      <c r="EJ7" s="175">
        <v>3038</v>
      </c>
      <c r="EL7" s="174"/>
      <c r="EM7" s="174"/>
      <c r="EN7" s="156"/>
      <c r="EO7" s="179"/>
      <c r="EP7" s="175">
        <v>505</v>
      </c>
      <c r="ES7" s="174"/>
      <c r="ET7" s="174"/>
      <c r="EU7" s="156">
        <v>484</v>
      </c>
      <c r="EV7" s="179"/>
      <c r="EW7" s="175">
        <v>7480</v>
      </c>
      <c r="EY7" s="79">
        <v>44626</v>
      </c>
      <c r="EZ7" s="174"/>
      <c r="FA7" s="156"/>
      <c r="FB7" s="204">
        <v>38600</v>
      </c>
      <c r="FC7" s="175">
        <v>2380</v>
      </c>
      <c r="FE7" s="79"/>
      <c r="FF7" s="174"/>
      <c r="FG7" s="156">
        <v>1029</v>
      </c>
      <c r="FH7" s="179"/>
      <c r="FI7" s="175">
        <v>1329</v>
      </c>
      <c r="FK7" s="215"/>
      <c r="FL7" s="174"/>
      <c r="FM7" s="156">
        <v>500</v>
      </c>
      <c r="FN7" s="179"/>
      <c r="FO7" s="175">
        <v>2464</v>
      </c>
      <c r="FQ7" s="215" t="s">
        <v>139</v>
      </c>
      <c r="FR7" s="174"/>
      <c r="FS7" s="156">
        <v>827</v>
      </c>
      <c r="FT7" s="179"/>
      <c r="FU7" s="175">
        <v>752</v>
      </c>
      <c r="FW7" s="215"/>
      <c r="FX7" s="174"/>
      <c r="FY7" s="156">
        <v>2068</v>
      </c>
      <c r="FZ7" s="179"/>
      <c r="GA7" s="175">
        <v>950</v>
      </c>
      <c r="GC7" s="79">
        <v>44688</v>
      </c>
      <c r="GD7" s="174"/>
      <c r="GE7" s="156">
        <v>1472</v>
      </c>
      <c r="GF7" s="222">
        <v>44800</v>
      </c>
      <c r="GG7" s="175">
        <v>515</v>
      </c>
      <c r="GI7" s="230"/>
      <c r="GJ7" s="230"/>
      <c r="GK7" s="230"/>
      <c r="GL7" s="179"/>
      <c r="GM7" s="237">
        <v>1133</v>
      </c>
      <c r="GO7" s="215" t="s">
        <v>140</v>
      </c>
      <c r="GP7" s="174"/>
      <c r="GQ7" s="233">
        <v>577.5</v>
      </c>
      <c r="GR7" s="179"/>
      <c r="GS7" s="237">
        <v>883.42</v>
      </c>
      <c r="GU7" s="215"/>
      <c r="GV7" s="174"/>
      <c r="GW7" s="233">
        <v>1500.58</v>
      </c>
      <c r="GX7" s="179"/>
      <c r="GY7" s="237">
        <v>1273.88</v>
      </c>
      <c r="HC7" s="215">
        <v>44600</v>
      </c>
      <c r="HD7" s="174"/>
      <c r="HE7" s="233">
        <v>1100</v>
      </c>
      <c r="HF7" s="234">
        <v>33431</v>
      </c>
      <c r="HG7" s="237"/>
      <c r="HI7" s="215"/>
      <c r="HJ7" s="174"/>
      <c r="HK7" s="233">
        <v>1069.2</v>
      </c>
      <c r="HL7" s="236"/>
      <c r="HM7" s="237">
        <v>1080</v>
      </c>
      <c r="HN7" s="271"/>
      <c r="HO7" s="272"/>
      <c r="HP7" s="274">
        <v>2656.25</v>
      </c>
      <c r="HS7" s="215"/>
      <c r="HT7" s="174"/>
      <c r="HU7" s="233">
        <v>3000.97</v>
      </c>
      <c r="HW7" s="237">
        <v>5899.99</v>
      </c>
      <c r="HY7" s="215"/>
      <c r="HZ7" s="174"/>
      <c r="IA7" s="233"/>
      <c r="IC7" s="237">
        <v>3224</v>
      </c>
      <c r="IE7" s="215"/>
      <c r="IF7" s="174"/>
      <c r="IG7" s="233">
        <v>2904</v>
      </c>
      <c r="II7" s="237">
        <v>3300</v>
      </c>
    </row>
    <row r="8" customHeight="1" spans="2:243">
      <c r="B8" s="64"/>
      <c r="C8" s="65"/>
      <c r="D8" s="66"/>
      <c r="F8" s="67"/>
      <c r="G8" s="68"/>
      <c r="H8" s="69"/>
      <c r="I8" s="77"/>
      <c r="J8" s="67"/>
      <c r="K8" s="68"/>
      <c r="L8" s="72">
        <v>416</v>
      </c>
      <c r="N8" s="67"/>
      <c r="O8" s="68"/>
      <c r="P8" s="72">
        <v>347</v>
      </c>
      <c r="R8" s="67"/>
      <c r="S8" s="68"/>
      <c r="T8" s="72">
        <v>1386</v>
      </c>
      <c r="V8" s="67"/>
      <c r="W8" s="68"/>
      <c r="X8" s="72"/>
      <c r="Z8" s="67"/>
      <c r="AA8" s="68"/>
      <c r="AB8" s="72">
        <v>1694</v>
      </c>
      <c r="AD8" s="94"/>
      <c r="AE8" s="68"/>
      <c r="AF8" s="72">
        <v>429</v>
      </c>
      <c r="AH8" s="67"/>
      <c r="AI8" s="68"/>
      <c r="AJ8" s="72">
        <v>431</v>
      </c>
      <c r="AL8" s="99"/>
      <c r="AM8" s="100"/>
      <c r="AN8" s="101"/>
      <c r="AP8" s="67"/>
      <c r="AQ8" s="68"/>
      <c r="AR8" s="72"/>
      <c r="AT8" s="67"/>
      <c r="AU8" s="68"/>
      <c r="AV8" s="72">
        <v>1771</v>
      </c>
      <c r="AX8" s="99"/>
      <c r="AY8" s="100"/>
      <c r="AZ8" s="101"/>
      <c r="BB8" s="79">
        <v>44564</v>
      </c>
      <c r="BC8" s="68"/>
      <c r="BD8" s="72">
        <v>541</v>
      </c>
      <c r="BJ8" s="67"/>
      <c r="BK8" s="68"/>
      <c r="BL8" s="72">
        <v>902</v>
      </c>
      <c r="BM8" s="127"/>
      <c r="BN8" s="67"/>
      <c r="BO8" s="68"/>
      <c r="BP8" s="72"/>
      <c r="BR8" s="67"/>
      <c r="BS8" s="68"/>
      <c r="BT8" s="128">
        <v>500</v>
      </c>
      <c r="BU8" s="127"/>
      <c r="BV8" s="67"/>
      <c r="BW8" s="68"/>
      <c r="BX8" s="128">
        <v>5330</v>
      </c>
      <c r="BZ8" s="67"/>
      <c r="CA8" s="68"/>
      <c r="CB8" s="128">
        <v>913</v>
      </c>
      <c r="CC8" s="135"/>
      <c r="CD8" s="67"/>
      <c r="CE8" s="68"/>
      <c r="CF8" s="134">
        <v>830</v>
      </c>
      <c r="CH8" s="67"/>
      <c r="CI8" s="68"/>
      <c r="CJ8" s="128"/>
      <c r="CK8" s="135"/>
      <c r="CL8" s="67"/>
      <c r="CM8" s="68"/>
      <c r="CN8" s="143">
        <v>911</v>
      </c>
      <c r="CP8" s="67"/>
      <c r="CQ8" s="68"/>
      <c r="CR8" s="128">
        <v>3488</v>
      </c>
      <c r="CS8" s="135"/>
      <c r="CT8" s="67"/>
      <c r="CU8" s="68"/>
      <c r="CV8" s="134">
        <v>1760</v>
      </c>
      <c r="CX8" s="67"/>
      <c r="CY8" s="68"/>
      <c r="CZ8" s="150">
        <v>2024</v>
      </c>
      <c r="DA8" s="135"/>
      <c r="DB8" s="67"/>
      <c r="DC8" s="68"/>
      <c r="DD8" s="134">
        <v>5060</v>
      </c>
      <c r="DF8" s="154"/>
      <c r="DG8" s="155"/>
      <c r="DH8" s="156">
        <v>1689</v>
      </c>
      <c r="DI8" s="178"/>
      <c r="DJ8" s="174"/>
      <c r="DK8" s="174"/>
      <c r="DL8" s="175">
        <v>536</v>
      </c>
      <c r="DM8" s="176"/>
      <c r="DN8" s="174"/>
      <c r="DO8" s="174"/>
      <c r="DP8" s="156"/>
      <c r="DQ8" s="178"/>
      <c r="DR8" s="174"/>
      <c r="DS8" s="174"/>
      <c r="DT8" s="175">
        <v>6370</v>
      </c>
      <c r="DU8" s="194"/>
      <c r="DV8" s="79">
        <v>44625</v>
      </c>
      <c r="DW8" s="174"/>
      <c r="DX8" s="156">
        <v>1401</v>
      </c>
      <c r="DY8" s="178"/>
      <c r="DZ8" s="174"/>
      <c r="EA8" s="174"/>
      <c r="EB8" s="175">
        <v>490</v>
      </c>
      <c r="ED8" s="79"/>
      <c r="EE8" s="174"/>
      <c r="EF8" s="156">
        <v>539</v>
      </c>
      <c r="EG8" s="178"/>
      <c r="EH8" s="174"/>
      <c r="EI8" s="174"/>
      <c r="EJ8" s="175">
        <v>490</v>
      </c>
      <c r="EL8" s="79" t="s">
        <v>141</v>
      </c>
      <c r="EM8" s="174"/>
      <c r="EN8" s="156">
        <v>505</v>
      </c>
      <c r="EO8" s="178"/>
      <c r="EP8" s="175">
        <v>720</v>
      </c>
      <c r="ES8" s="79"/>
      <c r="ET8" s="174"/>
      <c r="EU8" s="156"/>
      <c r="EV8" s="178"/>
      <c r="EW8" s="175">
        <v>4047</v>
      </c>
      <c r="EY8" s="174"/>
      <c r="EZ8" s="174"/>
      <c r="FA8" s="156"/>
      <c r="FB8" s="178"/>
      <c r="FC8" s="175">
        <v>2805</v>
      </c>
      <c r="FE8" s="79"/>
      <c r="FF8" s="174"/>
      <c r="FG8" s="156"/>
      <c r="FH8" s="203"/>
      <c r="FI8" s="175">
        <v>6800</v>
      </c>
      <c r="FK8" s="215"/>
      <c r="FL8" s="174"/>
      <c r="FM8" s="156">
        <v>968</v>
      </c>
      <c r="FN8" s="203"/>
      <c r="FO8" s="175"/>
      <c r="FQ8" s="215"/>
      <c r="FR8" s="174"/>
      <c r="FS8" s="156">
        <v>1034</v>
      </c>
      <c r="FT8" s="203"/>
      <c r="FU8" s="225">
        <v>4512</v>
      </c>
      <c r="FW8" s="215"/>
      <c r="FX8" s="174"/>
      <c r="FY8" s="156"/>
      <c r="FZ8" s="203"/>
      <c r="GA8" s="175"/>
      <c r="GC8" s="79"/>
      <c r="GD8" s="174"/>
      <c r="GE8" s="156"/>
      <c r="GF8" s="203"/>
      <c r="GG8" s="175">
        <v>1030</v>
      </c>
      <c r="GI8" s="79">
        <v>44754</v>
      </c>
      <c r="GJ8" s="174"/>
      <c r="GK8" s="233">
        <v>566.5</v>
      </c>
      <c r="GL8" s="203"/>
      <c r="GM8" s="237">
        <v>1133</v>
      </c>
      <c r="GO8" s="215"/>
      <c r="GP8" s="174"/>
      <c r="GQ8" s="233">
        <v>1155</v>
      </c>
      <c r="GR8" s="203"/>
      <c r="GS8" s="237">
        <v>1060.44</v>
      </c>
      <c r="GU8" s="215"/>
      <c r="GV8" s="174"/>
      <c r="GW8" s="233">
        <v>539</v>
      </c>
      <c r="GX8" s="203"/>
      <c r="GY8" s="237">
        <v>588</v>
      </c>
      <c r="HC8" s="215"/>
      <c r="HD8" s="174"/>
      <c r="HE8" s="233">
        <v>550</v>
      </c>
      <c r="HF8" s="203"/>
      <c r="HG8" s="237">
        <v>1006</v>
      </c>
      <c r="HI8" s="215"/>
      <c r="HJ8" s="174"/>
      <c r="HK8" s="233">
        <v>712.8</v>
      </c>
      <c r="HL8" s="203"/>
      <c r="HM8" s="237">
        <v>2220</v>
      </c>
      <c r="HN8" s="271"/>
      <c r="HP8" s="274">
        <v>2795.09</v>
      </c>
      <c r="HS8" s="215"/>
      <c r="HT8" s="174"/>
      <c r="HU8" s="233"/>
      <c r="HW8" s="237">
        <v>1301.43</v>
      </c>
      <c r="HY8" s="215" t="s">
        <v>142</v>
      </c>
      <c r="HZ8" s="174"/>
      <c r="IA8" s="233">
        <v>682.01</v>
      </c>
      <c r="IC8" s="237"/>
      <c r="IE8" s="215"/>
      <c r="IF8" s="174"/>
      <c r="IG8" s="233">
        <v>2904</v>
      </c>
      <c r="II8" s="237">
        <v>1188</v>
      </c>
    </row>
    <row r="9" customHeight="1" spans="2:243">
      <c r="B9" s="64" t="s">
        <v>40</v>
      </c>
      <c r="C9" s="65"/>
      <c r="D9" s="66">
        <v>341</v>
      </c>
      <c r="F9" s="67" t="s">
        <v>54</v>
      </c>
      <c r="G9" s="68"/>
      <c r="H9" s="69">
        <v>347</v>
      </c>
      <c r="I9" s="77"/>
      <c r="J9" s="67"/>
      <c r="K9" s="68"/>
      <c r="L9" s="72">
        <v>347</v>
      </c>
      <c r="N9" s="67"/>
      <c r="O9" s="68"/>
      <c r="P9" s="72"/>
      <c r="R9" s="67"/>
      <c r="S9" s="68"/>
      <c r="T9" s="72">
        <v>693</v>
      </c>
      <c r="V9" s="79">
        <v>44579</v>
      </c>
      <c r="W9" s="68"/>
      <c r="X9" s="72">
        <v>1430</v>
      </c>
      <c r="Z9" s="79"/>
      <c r="AA9" s="68"/>
      <c r="AB9" s="72">
        <v>677</v>
      </c>
      <c r="AD9" s="93"/>
      <c r="AE9" s="68"/>
      <c r="AF9" s="72">
        <v>1372</v>
      </c>
      <c r="AH9" s="79"/>
      <c r="AI9" s="68"/>
      <c r="AJ9" s="72">
        <v>429</v>
      </c>
      <c r="AL9" s="102"/>
      <c r="AM9" s="100"/>
      <c r="AN9" s="101"/>
      <c r="AP9" s="79" t="s">
        <v>143</v>
      </c>
      <c r="AQ9" s="68"/>
      <c r="AR9" s="72">
        <v>1544</v>
      </c>
      <c r="AT9" s="79"/>
      <c r="AU9" s="68"/>
      <c r="AV9" s="72">
        <v>528</v>
      </c>
      <c r="AX9" s="102"/>
      <c r="AY9" s="100"/>
      <c r="AZ9" s="101"/>
      <c r="BB9" s="79"/>
      <c r="BC9" s="68"/>
      <c r="BD9" s="72">
        <v>496</v>
      </c>
      <c r="BJ9" s="79"/>
      <c r="BK9" s="68"/>
      <c r="BL9" s="72"/>
      <c r="BM9" s="127"/>
      <c r="BN9" s="79"/>
      <c r="BO9" s="68"/>
      <c r="BP9" s="72"/>
      <c r="BR9" s="79"/>
      <c r="BS9" s="68"/>
      <c r="BT9" s="128">
        <v>902</v>
      </c>
      <c r="BU9" s="127"/>
      <c r="BV9" s="79"/>
      <c r="BW9" s="68"/>
      <c r="BX9" s="128">
        <v>3034</v>
      </c>
      <c r="BZ9" s="79"/>
      <c r="CA9" s="68"/>
      <c r="CB9" s="128">
        <v>457</v>
      </c>
      <c r="CC9" s="135"/>
      <c r="CD9" s="79"/>
      <c r="CE9" s="68"/>
      <c r="CF9" s="134">
        <v>747</v>
      </c>
      <c r="CH9" s="79" t="s">
        <v>144</v>
      </c>
      <c r="CI9" s="68"/>
      <c r="CJ9" s="128">
        <v>2111</v>
      </c>
      <c r="CK9" s="135"/>
      <c r="CL9" s="79"/>
      <c r="CM9" s="68"/>
      <c r="CN9" s="143">
        <v>6720</v>
      </c>
      <c r="CP9" s="79"/>
      <c r="CQ9" s="68"/>
      <c r="CR9" s="128">
        <v>774</v>
      </c>
      <c r="CS9" s="135"/>
      <c r="CT9" s="79"/>
      <c r="CU9" s="68"/>
      <c r="CV9" s="134">
        <v>468</v>
      </c>
      <c r="CX9" s="79"/>
      <c r="CY9" s="68"/>
      <c r="CZ9" s="150">
        <v>1011</v>
      </c>
      <c r="DA9" s="135"/>
      <c r="DB9" s="79"/>
      <c r="DC9" s="68"/>
      <c r="DD9" s="134">
        <v>3192</v>
      </c>
      <c r="DF9" s="154"/>
      <c r="DG9" s="155"/>
      <c r="DH9" s="156">
        <v>1056</v>
      </c>
      <c r="DI9" s="178"/>
      <c r="DJ9" s="174"/>
      <c r="DK9" s="174"/>
      <c r="DL9" s="175">
        <v>1910</v>
      </c>
      <c r="DM9" s="176"/>
      <c r="DN9" s="154" t="s">
        <v>145</v>
      </c>
      <c r="DO9" s="174"/>
      <c r="DP9" s="156">
        <v>1078</v>
      </c>
      <c r="DQ9" s="178"/>
      <c r="DR9" s="174"/>
      <c r="DS9" s="174"/>
      <c r="DT9" s="175">
        <v>5096</v>
      </c>
      <c r="DU9" s="194"/>
      <c r="DV9" s="154"/>
      <c r="DW9" s="174"/>
      <c r="DX9" s="156">
        <v>539</v>
      </c>
      <c r="DY9" s="178"/>
      <c r="DZ9" s="174"/>
      <c r="EA9" s="174"/>
      <c r="EB9" s="175"/>
      <c r="ED9" s="154"/>
      <c r="EE9" s="174"/>
      <c r="EF9" s="156">
        <v>539</v>
      </c>
      <c r="EG9" s="178"/>
      <c r="EH9" s="174"/>
      <c r="EI9" s="174"/>
      <c r="EJ9" s="175"/>
      <c r="EL9" s="154"/>
      <c r="EM9" s="174"/>
      <c r="EN9" s="156">
        <v>556</v>
      </c>
      <c r="EO9" s="178"/>
      <c r="EP9" s="175">
        <v>5050</v>
      </c>
      <c r="ES9" s="79" t="s">
        <v>146</v>
      </c>
      <c r="ET9" s="174"/>
      <c r="EU9" s="156">
        <v>484</v>
      </c>
      <c r="EV9" s="178"/>
      <c r="EW9" s="175">
        <v>4048</v>
      </c>
      <c r="EY9" s="79">
        <v>44657</v>
      </c>
      <c r="EZ9" s="174"/>
      <c r="FA9" s="156">
        <v>1856</v>
      </c>
      <c r="FB9" s="178"/>
      <c r="FC9" s="175"/>
      <c r="FE9" s="79">
        <v>44779</v>
      </c>
      <c r="FF9" s="174"/>
      <c r="FG9" s="156">
        <v>1683</v>
      </c>
      <c r="FH9" s="204">
        <v>50500</v>
      </c>
      <c r="FI9" s="175">
        <v>4590</v>
      </c>
      <c r="FK9" s="215"/>
      <c r="FL9" s="174"/>
      <c r="FM9" s="156"/>
      <c r="FN9" s="179"/>
      <c r="FO9" s="175">
        <v>5280</v>
      </c>
      <c r="FQ9" s="215"/>
      <c r="FR9" s="174"/>
      <c r="FS9" s="156">
        <v>1034</v>
      </c>
      <c r="FT9" s="179"/>
      <c r="FU9" s="175"/>
      <c r="FW9" s="215" t="s">
        <v>147</v>
      </c>
      <c r="FX9" s="174"/>
      <c r="FY9" s="156">
        <v>620</v>
      </c>
      <c r="FZ9" s="179"/>
      <c r="GA9" s="175">
        <v>665</v>
      </c>
      <c r="GC9" s="79">
        <v>44719</v>
      </c>
      <c r="GD9" s="174"/>
      <c r="GE9" s="156">
        <v>566</v>
      </c>
      <c r="GF9" s="179"/>
      <c r="GG9" s="175"/>
      <c r="GI9" s="231"/>
      <c r="GJ9" s="232"/>
      <c r="GK9" s="230"/>
      <c r="GL9" s="179"/>
      <c r="GM9" s="237">
        <v>3090</v>
      </c>
      <c r="GO9" s="215"/>
      <c r="GP9" s="174"/>
      <c r="GQ9" s="233">
        <v>585.16</v>
      </c>
      <c r="GR9" s="179"/>
      <c r="GS9" s="237">
        <v>5250</v>
      </c>
      <c r="GU9" s="215"/>
      <c r="GV9" s="174"/>
      <c r="GW9" s="233">
        <v>539.01</v>
      </c>
      <c r="GX9" s="179"/>
      <c r="GY9" s="237">
        <v>4333.56</v>
      </c>
      <c r="HC9" s="215"/>
      <c r="HD9" s="174"/>
      <c r="HE9" s="233">
        <v>550</v>
      </c>
      <c r="HF9" s="179"/>
      <c r="HG9" s="237">
        <v>5543</v>
      </c>
      <c r="HI9" s="215"/>
      <c r="HJ9" s="174"/>
      <c r="HK9" s="233">
        <v>1068.88</v>
      </c>
      <c r="HL9" s="179"/>
      <c r="HM9" s="237"/>
      <c r="HN9" s="271"/>
      <c r="HO9" s="272"/>
      <c r="HP9" s="274">
        <v>2662</v>
      </c>
      <c r="HS9" s="215" t="s">
        <v>135</v>
      </c>
      <c r="HT9" s="174"/>
      <c r="HU9" s="233">
        <v>1168.21</v>
      </c>
      <c r="HW9" s="237">
        <v>3540</v>
      </c>
      <c r="HY9" s="215"/>
      <c r="HZ9" s="174"/>
      <c r="IA9" s="233"/>
      <c r="IC9" s="237">
        <v>620</v>
      </c>
      <c r="IE9" s="215"/>
      <c r="IF9" s="174"/>
      <c r="IG9" s="233">
        <v>726</v>
      </c>
      <c r="II9" s="237">
        <v>3168</v>
      </c>
    </row>
    <row r="10" customHeight="1" spans="2:243">
      <c r="B10" s="64"/>
      <c r="C10" s="65"/>
      <c r="D10" s="66">
        <v>1364</v>
      </c>
      <c r="F10" s="67"/>
      <c r="G10" s="68"/>
      <c r="H10" s="69">
        <v>347</v>
      </c>
      <c r="I10" s="77"/>
      <c r="J10" s="67"/>
      <c r="K10" s="68"/>
      <c r="L10" s="72">
        <v>381</v>
      </c>
      <c r="N10" s="79">
        <v>44652</v>
      </c>
      <c r="O10" s="68"/>
      <c r="P10" s="72">
        <v>797</v>
      </c>
      <c r="R10" s="79"/>
      <c r="S10" s="68"/>
      <c r="T10" s="72">
        <v>832</v>
      </c>
      <c r="V10" s="79"/>
      <c r="W10" s="68"/>
      <c r="X10" s="72">
        <v>1430</v>
      </c>
      <c r="Z10" s="79"/>
      <c r="AA10" s="68"/>
      <c r="AB10" s="72">
        <v>424</v>
      </c>
      <c r="AD10" s="93"/>
      <c r="AE10" s="68"/>
      <c r="AF10" s="72">
        <v>986</v>
      </c>
      <c r="AH10" s="79"/>
      <c r="AI10" s="68"/>
      <c r="AJ10" s="72"/>
      <c r="AL10" s="102"/>
      <c r="AM10" s="100"/>
      <c r="AN10" s="101"/>
      <c r="AP10" s="79"/>
      <c r="AQ10" s="68"/>
      <c r="AR10" s="72">
        <v>858</v>
      </c>
      <c r="AT10" s="79"/>
      <c r="AU10" s="68"/>
      <c r="AV10" s="72">
        <v>871</v>
      </c>
      <c r="AX10" s="102"/>
      <c r="AY10" s="100"/>
      <c r="AZ10" s="101"/>
      <c r="BB10" s="79"/>
      <c r="BC10" s="68"/>
      <c r="BD10" s="72">
        <v>541</v>
      </c>
      <c r="BJ10" s="79">
        <v>44776</v>
      </c>
      <c r="BK10" s="68"/>
      <c r="BL10" s="72">
        <v>455</v>
      </c>
      <c r="BM10" s="98">
        <v>19500</v>
      </c>
      <c r="BN10" s="79"/>
      <c r="BO10" s="68"/>
      <c r="BP10" s="72"/>
      <c r="BR10" s="79"/>
      <c r="BS10" s="68"/>
      <c r="BT10" s="128">
        <v>1984</v>
      </c>
      <c r="BU10" s="103"/>
      <c r="BV10" s="79"/>
      <c r="BW10" s="68"/>
      <c r="BX10" s="128">
        <v>4920</v>
      </c>
      <c r="BZ10" s="79"/>
      <c r="CA10" s="68"/>
      <c r="CB10" s="128">
        <v>457</v>
      </c>
      <c r="CC10" s="133"/>
      <c r="CD10" s="79"/>
      <c r="CE10" s="68"/>
      <c r="CF10" s="136">
        <v>3952</v>
      </c>
      <c r="CH10" s="79"/>
      <c r="CI10" s="68"/>
      <c r="CJ10" s="128">
        <v>1016</v>
      </c>
      <c r="CK10" s="133"/>
      <c r="CL10" s="79"/>
      <c r="CM10" s="68"/>
      <c r="CN10" s="143">
        <v>420</v>
      </c>
      <c r="CP10" s="79"/>
      <c r="CQ10" s="68"/>
      <c r="CR10" s="128"/>
      <c r="CS10" s="133"/>
      <c r="CT10" s="79"/>
      <c r="CU10" s="68"/>
      <c r="CV10" s="134">
        <v>5192</v>
      </c>
      <c r="CX10" s="79"/>
      <c r="CY10" s="68"/>
      <c r="CZ10" s="128"/>
      <c r="DA10" s="133"/>
      <c r="DB10" s="79"/>
      <c r="DC10" s="68"/>
      <c r="DD10" s="134">
        <v>2392</v>
      </c>
      <c r="DF10" s="154"/>
      <c r="DG10" s="155"/>
      <c r="DH10" s="156"/>
      <c r="DI10" s="180"/>
      <c r="DJ10" s="174"/>
      <c r="DK10" s="174"/>
      <c r="DL10" s="175">
        <v>1454</v>
      </c>
      <c r="DM10" s="176"/>
      <c r="DN10" s="174"/>
      <c r="DO10" s="174"/>
      <c r="DP10" s="156">
        <v>6145</v>
      </c>
      <c r="DQ10" s="180"/>
      <c r="DR10" s="174"/>
      <c r="DS10" s="174"/>
      <c r="DT10" s="175">
        <v>980</v>
      </c>
      <c r="DU10" s="194"/>
      <c r="DV10" s="174"/>
      <c r="DW10" s="174"/>
      <c r="DX10" s="156">
        <v>1616</v>
      </c>
      <c r="DY10" s="180"/>
      <c r="DZ10" s="174"/>
      <c r="EA10" s="174"/>
      <c r="EB10" s="175">
        <v>3920</v>
      </c>
      <c r="ED10" s="174"/>
      <c r="EE10" s="174"/>
      <c r="EF10" s="156">
        <v>539</v>
      </c>
      <c r="EG10" s="180"/>
      <c r="EH10" s="79">
        <v>44839</v>
      </c>
      <c r="EI10" s="174"/>
      <c r="EJ10" s="175">
        <v>1001</v>
      </c>
      <c r="EL10" s="174"/>
      <c r="EM10" s="174"/>
      <c r="EN10" s="156">
        <v>556</v>
      </c>
      <c r="EO10" s="180"/>
      <c r="EP10" s="175">
        <v>6245</v>
      </c>
      <c r="ES10" s="174"/>
      <c r="ET10" s="174"/>
      <c r="EU10" s="156">
        <v>581</v>
      </c>
      <c r="EV10" s="180"/>
      <c r="EW10" s="175"/>
      <c r="EY10" s="79"/>
      <c r="EZ10" s="174"/>
      <c r="FA10" s="156">
        <v>1870</v>
      </c>
      <c r="FB10" s="180"/>
      <c r="FC10" s="175">
        <v>5100</v>
      </c>
      <c r="FE10" s="174"/>
      <c r="FF10" s="174"/>
      <c r="FG10" s="156">
        <v>1515</v>
      </c>
      <c r="FH10" s="180"/>
      <c r="FI10" s="175">
        <v>1300</v>
      </c>
      <c r="FK10" s="216" t="s">
        <v>148</v>
      </c>
      <c r="FL10" s="174"/>
      <c r="FM10" s="156">
        <v>580</v>
      </c>
      <c r="FN10" s="180"/>
      <c r="FO10" s="175">
        <v>2024</v>
      </c>
      <c r="FQ10" s="216"/>
      <c r="FR10" s="174"/>
      <c r="FS10" s="156">
        <v>1757</v>
      </c>
      <c r="FT10" s="180"/>
      <c r="FU10" s="175">
        <v>2162</v>
      </c>
      <c r="FW10" s="215"/>
      <c r="FX10" s="174"/>
      <c r="FY10" s="156">
        <v>516</v>
      </c>
      <c r="FZ10" s="180"/>
      <c r="GA10" s="175">
        <v>1274</v>
      </c>
      <c r="GC10" s="79"/>
      <c r="GD10" s="174"/>
      <c r="GE10" s="156">
        <v>1025</v>
      </c>
      <c r="GF10" s="180"/>
      <c r="GG10" s="175">
        <v>515</v>
      </c>
      <c r="GI10" s="79">
        <v>44755</v>
      </c>
      <c r="GJ10" s="174"/>
      <c r="GK10" s="233">
        <v>2160.83</v>
      </c>
      <c r="GL10" s="180"/>
      <c r="GM10" s="240"/>
      <c r="GO10" s="215"/>
      <c r="GP10" s="174"/>
      <c r="GQ10" s="233">
        <v>585.33</v>
      </c>
      <c r="GR10" s="180"/>
      <c r="GS10" s="239"/>
      <c r="GU10" s="215"/>
      <c r="GV10" s="174"/>
      <c r="GW10" s="233">
        <v>538.17</v>
      </c>
      <c r="GX10" s="180"/>
      <c r="GY10" s="242">
        <v>980</v>
      </c>
      <c r="HC10" s="215"/>
      <c r="HD10" s="174"/>
      <c r="HE10" s="233">
        <v>550</v>
      </c>
      <c r="HF10" s="180"/>
      <c r="HG10" s="242">
        <v>998</v>
      </c>
      <c r="HI10" s="215"/>
      <c r="HJ10" s="174"/>
      <c r="HK10" s="233">
        <v>594</v>
      </c>
      <c r="HL10" s="180"/>
      <c r="HM10" s="237">
        <v>2220</v>
      </c>
      <c r="HN10" s="271"/>
      <c r="HO10" s="272" t="s">
        <v>149</v>
      </c>
      <c r="HP10" s="274">
        <v>2662</v>
      </c>
      <c r="HS10" s="215"/>
      <c r="HT10" s="174"/>
      <c r="HU10" s="233">
        <v>649</v>
      </c>
      <c r="HW10" s="242"/>
      <c r="HY10" s="215" t="s">
        <v>150</v>
      </c>
      <c r="HZ10" s="174"/>
      <c r="IA10" s="233"/>
      <c r="IB10" s="234">
        <v>42429.53</v>
      </c>
      <c r="IC10" s="242">
        <v>2480</v>
      </c>
      <c r="IE10" s="215"/>
      <c r="IF10" s="174"/>
      <c r="IG10" s="233"/>
      <c r="II10" s="242">
        <v>2640</v>
      </c>
    </row>
    <row r="11" customHeight="1" spans="2:243">
      <c r="B11" s="64"/>
      <c r="C11" s="65"/>
      <c r="D11" s="66">
        <v>1023</v>
      </c>
      <c r="F11" s="67"/>
      <c r="G11" s="68"/>
      <c r="H11" s="69">
        <v>381</v>
      </c>
      <c r="I11" s="77"/>
      <c r="J11" s="67"/>
      <c r="K11" s="68"/>
      <c r="L11" s="72">
        <v>1040</v>
      </c>
      <c r="N11" s="67"/>
      <c r="O11" s="68"/>
      <c r="P11" s="72">
        <v>381</v>
      </c>
      <c r="R11" s="67"/>
      <c r="S11" s="68"/>
      <c r="T11" s="72">
        <v>974</v>
      </c>
      <c r="V11" s="67"/>
      <c r="W11" s="68"/>
      <c r="X11" s="85"/>
      <c r="Z11" s="67"/>
      <c r="AA11" s="68"/>
      <c r="AB11" s="85">
        <v>1694</v>
      </c>
      <c r="AD11" s="94"/>
      <c r="AE11" s="68"/>
      <c r="AF11" s="85"/>
      <c r="AH11" s="79">
        <v>44867</v>
      </c>
      <c r="AI11" s="68"/>
      <c r="AJ11" s="85">
        <v>471.9</v>
      </c>
      <c r="AL11" s="99"/>
      <c r="AM11" s="100"/>
      <c r="AN11" s="101"/>
      <c r="AP11" s="79"/>
      <c r="AQ11" s="68"/>
      <c r="AR11" s="85">
        <v>1717</v>
      </c>
      <c r="AT11" s="79"/>
      <c r="AU11" s="68"/>
      <c r="AV11" s="85"/>
      <c r="AX11" s="99"/>
      <c r="AY11" s="100"/>
      <c r="AZ11" s="101"/>
      <c r="BB11" s="79"/>
      <c r="BC11" s="68"/>
      <c r="BD11" s="85"/>
      <c r="BJ11" s="67"/>
      <c r="BK11" s="68"/>
      <c r="BL11" s="85">
        <v>1443</v>
      </c>
      <c r="BM11" s="127"/>
      <c r="BN11" s="67"/>
      <c r="BO11" s="68"/>
      <c r="BP11" s="85"/>
      <c r="BR11" s="67"/>
      <c r="BS11" s="68"/>
      <c r="BT11" s="130">
        <v>501</v>
      </c>
      <c r="BU11" s="127"/>
      <c r="BV11" s="67"/>
      <c r="BW11" s="68"/>
      <c r="BX11" s="130">
        <v>6560</v>
      </c>
      <c r="BZ11" s="67"/>
      <c r="CA11" s="68"/>
      <c r="CB11" s="130">
        <v>1826</v>
      </c>
      <c r="CC11" s="135"/>
      <c r="CD11" s="67"/>
      <c r="CE11" s="68"/>
      <c r="CF11" s="137">
        <v>2904</v>
      </c>
      <c r="CH11" s="67"/>
      <c r="CI11" s="68"/>
      <c r="CJ11" s="130">
        <v>935</v>
      </c>
      <c r="CK11" s="135"/>
      <c r="CL11" s="67"/>
      <c r="CM11" s="68"/>
      <c r="CN11" s="144">
        <v>1111</v>
      </c>
      <c r="CP11" s="79">
        <v>44746</v>
      </c>
      <c r="CQ11" s="68"/>
      <c r="CR11" s="130">
        <v>968</v>
      </c>
      <c r="CS11" s="135"/>
      <c r="CT11" s="67"/>
      <c r="CU11" s="68"/>
      <c r="CV11" s="151">
        <v>3344</v>
      </c>
      <c r="CX11" s="79">
        <v>44899</v>
      </c>
      <c r="CY11" s="68"/>
      <c r="CZ11" s="130">
        <v>1801</v>
      </c>
      <c r="DA11" s="135"/>
      <c r="DB11" s="67"/>
      <c r="DC11" s="68"/>
      <c r="DD11" s="151">
        <v>656</v>
      </c>
      <c r="DF11" s="154" t="s">
        <v>151</v>
      </c>
      <c r="DG11" s="155"/>
      <c r="DH11" s="157">
        <v>1106</v>
      </c>
      <c r="DI11" s="178"/>
      <c r="DJ11" s="174"/>
      <c r="DK11" s="174"/>
      <c r="DL11" s="181">
        <v>1056</v>
      </c>
      <c r="DM11" s="176"/>
      <c r="DN11" s="174"/>
      <c r="DO11" s="174"/>
      <c r="DP11" s="157">
        <v>539</v>
      </c>
      <c r="DQ11" s="178"/>
      <c r="DR11" s="174"/>
      <c r="DS11" s="174"/>
      <c r="DT11" s="181">
        <v>4518</v>
      </c>
      <c r="DU11" s="194"/>
      <c r="DV11" s="174"/>
      <c r="DW11" s="174"/>
      <c r="DX11" s="157">
        <v>646</v>
      </c>
      <c r="DY11" s="178"/>
      <c r="DZ11" s="174"/>
      <c r="EA11" s="174"/>
      <c r="EB11" s="181">
        <v>490</v>
      </c>
      <c r="ED11" s="174"/>
      <c r="EE11" s="174"/>
      <c r="EF11" s="156">
        <v>539</v>
      </c>
      <c r="EG11" s="178"/>
      <c r="EH11" s="174"/>
      <c r="EI11" s="174"/>
      <c r="EJ11" s="181">
        <v>5007</v>
      </c>
      <c r="EL11" s="174"/>
      <c r="EM11" s="174"/>
      <c r="EN11" s="157"/>
      <c r="EO11" s="178"/>
      <c r="EP11" s="181"/>
      <c r="ES11" s="174"/>
      <c r="ET11" s="174"/>
      <c r="EU11" s="157"/>
      <c r="EV11" s="178"/>
      <c r="EW11" s="181">
        <v>440</v>
      </c>
      <c r="EY11" s="79"/>
      <c r="EZ11" s="174"/>
      <c r="FA11" s="156">
        <v>1032</v>
      </c>
      <c r="FB11" s="178"/>
      <c r="FC11" s="181">
        <v>4250</v>
      </c>
      <c r="FE11" s="79"/>
      <c r="FF11" s="174"/>
      <c r="FG11" s="157">
        <v>1122</v>
      </c>
      <c r="FH11" s="203"/>
      <c r="FI11" s="181"/>
      <c r="FK11" s="215"/>
      <c r="FL11" s="174"/>
      <c r="FM11" s="157">
        <v>580</v>
      </c>
      <c r="FN11" s="203"/>
      <c r="FO11" s="181">
        <v>2071</v>
      </c>
      <c r="FQ11" s="215"/>
      <c r="FR11" s="174"/>
      <c r="FS11" s="157">
        <v>620</v>
      </c>
      <c r="FT11" s="203"/>
      <c r="FU11" s="181"/>
      <c r="FW11" s="215"/>
      <c r="FX11" s="174"/>
      <c r="FY11" s="157">
        <v>2090</v>
      </c>
      <c r="FZ11" s="203"/>
      <c r="GA11" s="181">
        <v>1470</v>
      </c>
      <c r="GC11" s="79"/>
      <c r="GD11" s="174"/>
      <c r="GE11" s="157">
        <v>2266</v>
      </c>
      <c r="GF11" s="203"/>
      <c r="GG11" s="181">
        <v>5000</v>
      </c>
      <c r="GI11" s="79"/>
      <c r="GJ11" s="174"/>
      <c r="GK11" s="241">
        <v>2266</v>
      </c>
      <c r="GL11" s="203"/>
      <c r="GM11" s="242">
        <v>1030</v>
      </c>
      <c r="GO11" s="215"/>
      <c r="GP11" s="174"/>
      <c r="GQ11" s="241"/>
      <c r="GR11" s="203"/>
      <c r="GS11" s="242">
        <v>2519.92</v>
      </c>
      <c r="GU11" s="109"/>
      <c r="GV11" s="174"/>
      <c r="GW11" s="241"/>
      <c r="GX11" s="203"/>
      <c r="GY11" s="242">
        <v>1000</v>
      </c>
      <c r="HC11" s="109"/>
      <c r="HD11" s="174"/>
      <c r="HE11" s="241">
        <v>1100</v>
      </c>
      <c r="HF11" s="203"/>
      <c r="HG11" s="242">
        <v>3000</v>
      </c>
      <c r="HI11" s="109"/>
      <c r="HJ11" s="174"/>
      <c r="HK11" s="233"/>
      <c r="HL11" s="203"/>
      <c r="HM11" s="237">
        <v>1115.65</v>
      </c>
      <c r="HN11" s="271"/>
      <c r="HO11" s="272"/>
      <c r="HP11" s="274">
        <v>2727</v>
      </c>
      <c r="HS11" s="109"/>
      <c r="HT11" s="174"/>
      <c r="HU11" s="233">
        <v>2656.25</v>
      </c>
      <c r="HW11" s="242">
        <v>944</v>
      </c>
      <c r="HY11" s="109"/>
      <c r="HZ11" s="174"/>
      <c r="IA11" s="233"/>
      <c r="IC11" s="242">
        <v>3719.8</v>
      </c>
      <c r="IE11" s="215" t="s">
        <v>152</v>
      </c>
      <c r="IF11" s="174"/>
      <c r="IG11" s="233"/>
      <c r="II11" s="242">
        <v>2640</v>
      </c>
    </row>
    <row r="12" customHeight="1" spans="2:243">
      <c r="B12" s="64"/>
      <c r="C12" s="65"/>
      <c r="D12" s="66"/>
      <c r="F12" s="67"/>
      <c r="G12" s="68"/>
      <c r="H12" s="69"/>
      <c r="I12" s="77"/>
      <c r="J12" s="67"/>
      <c r="K12" s="68"/>
      <c r="L12" s="72"/>
      <c r="N12" s="67"/>
      <c r="O12" s="68"/>
      <c r="P12" s="72"/>
      <c r="R12" s="67"/>
      <c r="S12" s="68"/>
      <c r="T12" s="72"/>
      <c r="V12" s="67"/>
      <c r="W12" s="86"/>
      <c r="X12" s="85"/>
      <c r="Z12" s="67"/>
      <c r="AA12" s="86"/>
      <c r="AB12" s="85"/>
      <c r="AD12" s="94"/>
      <c r="AE12" s="86"/>
      <c r="AF12" s="85"/>
      <c r="AH12" s="79"/>
      <c r="AI12" s="86"/>
      <c r="AJ12" s="85"/>
      <c r="AL12" s="99"/>
      <c r="AM12" s="100"/>
      <c r="AN12" s="101"/>
      <c r="AP12" s="79"/>
      <c r="AQ12" s="86"/>
      <c r="AR12" s="89">
        <v>515</v>
      </c>
      <c r="AT12" s="79" t="s">
        <v>153</v>
      </c>
      <c r="AU12" s="86"/>
      <c r="AV12" s="89">
        <v>1672</v>
      </c>
      <c r="AX12" s="102"/>
      <c r="AY12" s="100"/>
      <c r="AZ12" s="104"/>
      <c r="BB12" s="79">
        <v>44595</v>
      </c>
      <c r="BC12" s="86"/>
      <c r="BD12" s="89">
        <v>1001</v>
      </c>
      <c r="BJ12" s="79"/>
      <c r="BK12" s="86"/>
      <c r="BL12" s="89">
        <v>451</v>
      </c>
      <c r="BM12" s="127"/>
      <c r="BN12" s="79"/>
      <c r="BO12" s="86"/>
      <c r="BP12" s="89"/>
      <c r="BR12" s="79"/>
      <c r="BS12" s="86"/>
      <c r="BT12" s="89">
        <v>902</v>
      </c>
      <c r="BU12" s="127"/>
      <c r="BV12" s="67"/>
      <c r="BW12" s="86"/>
      <c r="BX12" s="130">
        <v>511</v>
      </c>
      <c r="BZ12" s="79" t="s">
        <v>154</v>
      </c>
      <c r="CA12" s="86"/>
      <c r="CB12" s="89">
        <v>3469</v>
      </c>
      <c r="CC12" s="135"/>
      <c r="CD12" s="67"/>
      <c r="CE12" s="86"/>
      <c r="CF12" s="137">
        <v>2988</v>
      </c>
      <c r="CH12" s="79"/>
      <c r="CI12" s="86"/>
      <c r="CJ12" s="89">
        <v>969</v>
      </c>
      <c r="CK12" s="135"/>
      <c r="CL12" s="67"/>
      <c r="CM12" s="86"/>
      <c r="CN12" s="144">
        <v>3193</v>
      </c>
      <c r="CP12" s="79"/>
      <c r="CQ12" s="86"/>
      <c r="CR12" s="89">
        <v>532</v>
      </c>
      <c r="CS12" s="135"/>
      <c r="CT12" s="67"/>
      <c r="CU12" s="86"/>
      <c r="CV12" s="151">
        <v>2640</v>
      </c>
      <c r="CX12" s="79"/>
      <c r="CY12" s="86"/>
      <c r="CZ12" s="89">
        <v>1163</v>
      </c>
      <c r="DA12" s="135"/>
      <c r="DB12" s="67"/>
      <c r="DC12" s="86"/>
      <c r="DD12" s="151">
        <v>1379</v>
      </c>
      <c r="DF12" s="154"/>
      <c r="DG12" s="158"/>
      <c r="DH12" s="159"/>
      <c r="DI12" s="178"/>
      <c r="DJ12" s="174"/>
      <c r="DK12" s="182"/>
      <c r="DL12" s="181">
        <v>4800</v>
      </c>
      <c r="DM12" s="176"/>
      <c r="DN12" s="174"/>
      <c r="DO12" s="182"/>
      <c r="DP12" s="159">
        <v>539</v>
      </c>
      <c r="DQ12" s="178"/>
      <c r="DR12" s="174"/>
      <c r="DS12" s="182"/>
      <c r="DT12" s="181">
        <v>4900</v>
      </c>
      <c r="DU12" s="194"/>
      <c r="DV12" s="174"/>
      <c r="DW12" s="182"/>
      <c r="DX12" s="159">
        <v>539</v>
      </c>
      <c r="DY12" s="178"/>
      <c r="DZ12" s="174"/>
      <c r="EA12" s="182"/>
      <c r="EB12" s="181">
        <v>2500</v>
      </c>
      <c r="ED12" s="174"/>
      <c r="EE12" s="182"/>
      <c r="EF12" s="156">
        <v>539</v>
      </c>
      <c r="EG12" s="178"/>
      <c r="EH12" s="174"/>
      <c r="EI12" s="182"/>
      <c r="EJ12" s="109"/>
      <c r="EL12" s="79" t="s">
        <v>155</v>
      </c>
      <c r="EM12" s="182"/>
      <c r="EN12" s="159">
        <v>556</v>
      </c>
      <c r="EO12" s="178"/>
      <c r="EP12" s="181">
        <v>505</v>
      </c>
      <c r="ES12" s="79" t="s">
        <v>156</v>
      </c>
      <c r="ET12" s="182"/>
      <c r="EU12" s="159">
        <v>484</v>
      </c>
      <c r="EV12" s="178"/>
      <c r="EW12" s="206">
        <f>SUM(EW3:EW11)</f>
        <v>32517</v>
      </c>
      <c r="EY12" s="174"/>
      <c r="EZ12" s="174"/>
      <c r="FA12" s="156"/>
      <c r="FB12" s="178"/>
      <c r="FC12" s="181">
        <v>4020</v>
      </c>
      <c r="FE12" s="79"/>
      <c r="FF12" s="182"/>
      <c r="FG12" s="159">
        <v>1122</v>
      </c>
      <c r="FH12" s="203"/>
      <c r="FI12" s="181">
        <v>425</v>
      </c>
      <c r="FK12" s="215"/>
      <c r="FL12" s="182"/>
      <c r="FM12" s="159"/>
      <c r="FN12" s="203"/>
      <c r="FO12" s="181">
        <v>4400</v>
      </c>
      <c r="FQ12" s="215"/>
      <c r="FR12" s="182"/>
      <c r="FS12" s="159">
        <v>724</v>
      </c>
      <c r="FT12" s="203"/>
      <c r="FU12" s="181">
        <v>940</v>
      </c>
      <c r="FW12" s="215"/>
      <c r="FX12" s="182"/>
      <c r="FY12" s="159">
        <v>732</v>
      </c>
      <c r="FZ12" s="203"/>
      <c r="GA12" s="181">
        <v>600</v>
      </c>
      <c r="GC12" s="79"/>
      <c r="GD12" s="182"/>
      <c r="GE12" s="159">
        <v>567</v>
      </c>
      <c r="GF12" s="203"/>
      <c r="GG12" s="181">
        <v>5052</v>
      </c>
      <c r="GI12" s="79"/>
      <c r="GJ12" s="182"/>
      <c r="GK12" s="243">
        <v>2310</v>
      </c>
      <c r="GL12" s="203"/>
      <c r="GM12" s="244"/>
      <c r="GO12" s="215" t="s">
        <v>157</v>
      </c>
      <c r="GP12" s="182"/>
      <c r="GQ12" s="243">
        <v>1501.5</v>
      </c>
      <c r="GR12" s="203"/>
      <c r="GS12" s="242">
        <v>2100</v>
      </c>
      <c r="GU12" s="215" t="s">
        <v>158</v>
      </c>
      <c r="GV12" s="182"/>
      <c r="GW12" s="243">
        <v>1500.58</v>
      </c>
      <c r="GX12" s="203"/>
      <c r="GY12" s="242"/>
      <c r="HC12" s="215"/>
      <c r="HD12" s="182"/>
      <c r="HE12" s="243"/>
      <c r="HF12" s="203"/>
      <c r="HG12" s="242">
        <v>2000</v>
      </c>
      <c r="HI12" s="215">
        <v>44842</v>
      </c>
      <c r="HJ12" s="182"/>
      <c r="HK12" s="233">
        <v>1188</v>
      </c>
      <c r="HL12" s="203"/>
      <c r="HM12" s="237"/>
      <c r="HP12" s="274"/>
      <c r="HS12" s="215"/>
      <c r="HT12" s="182"/>
      <c r="HU12" s="233">
        <v>1064.81</v>
      </c>
      <c r="HV12" s="203"/>
      <c r="HW12" s="242">
        <v>1210</v>
      </c>
      <c r="HY12" s="215" t="s">
        <v>159</v>
      </c>
      <c r="HZ12" s="182"/>
      <c r="IA12" s="233">
        <v>688</v>
      </c>
      <c r="IB12" s="203"/>
      <c r="IC12" s="242">
        <v>867.97</v>
      </c>
      <c r="IE12" s="215"/>
      <c r="IF12" s="182"/>
      <c r="IG12" s="233"/>
      <c r="IH12" s="203"/>
      <c r="II12" s="242"/>
    </row>
    <row r="13" customHeight="1" spans="2:243">
      <c r="B13" s="64"/>
      <c r="C13" s="65"/>
      <c r="D13" s="66"/>
      <c r="F13" s="67"/>
      <c r="G13" s="68"/>
      <c r="H13" s="69"/>
      <c r="I13" s="77"/>
      <c r="J13" s="67"/>
      <c r="K13" s="68"/>
      <c r="L13" s="72"/>
      <c r="N13" s="67"/>
      <c r="O13" s="68"/>
      <c r="P13" s="72"/>
      <c r="R13" s="67"/>
      <c r="S13" s="68"/>
      <c r="T13" s="72"/>
      <c r="V13" s="67"/>
      <c r="W13" s="86"/>
      <c r="X13" s="85"/>
      <c r="Z13" s="67"/>
      <c r="AA13" s="86"/>
      <c r="AB13" s="85"/>
      <c r="AD13" s="94"/>
      <c r="AE13" s="86"/>
      <c r="AF13" s="85"/>
      <c r="AH13" s="79"/>
      <c r="AI13" s="86"/>
      <c r="AJ13" s="85"/>
      <c r="AL13" s="99"/>
      <c r="AM13" s="100"/>
      <c r="AN13" s="101"/>
      <c r="AP13" s="79"/>
      <c r="AQ13" s="86"/>
      <c r="AR13" s="90">
        <v>429</v>
      </c>
      <c r="AT13" s="79"/>
      <c r="AU13" s="68"/>
      <c r="AV13" s="90">
        <v>1408</v>
      </c>
      <c r="AX13" s="102"/>
      <c r="AY13" s="100"/>
      <c r="AZ13" s="101"/>
      <c r="BB13" s="79"/>
      <c r="BC13" s="68"/>
      <c r="BD13" s="90"/>
      <c r="BJ13" s="79"/>
      <c r="BK13" s="68"/>
      <c r="BL13" s="90">
        <v>1443</v>
      </c>
      <c r="BM13" s="127"/>
      <c r="BN13" s="79"/>
      <c r="BO13" s="68"/>
      <c r="BP13" s="90">
        <f>SUM(BP3,BP4,BP5)</f>
        <v>4674</v>
      </c>
      <c r="BR13" s="79"/>
      <c r="BS13" s="68"/>
      <c r="BT13" s="131">
        <v>501</v>
      </c>
      <c r="BU13" s="127"/>
      <c r="BV13" s="67"/>
      <c r="BW13" s="86"/>
      <c r="BX13" s="130">
        <v>705</v>
      </c>
      <c r="BZ13" s="79"/>
      <c r="CA13" s="68"/>
      <c r="CB13" s="131">
        <v>1370</v>
      </c>
      <c r="CC13" s="135"/>
      <c r="CD13" s="67"/>
      <c r="CE13" s="86"/>
      <c r="CF13" s="137">
        <v>1079</v>
      </c>
      <c r="CH13" s="79"/>
      <c r="CI13" s="68"/>
      <c r="CJ13" s="131"/>
      <c r="CK13" s="135"/>
      <c r="CL13" s="67"/>
      <c r="CM13" s="86"/>
      <c r="CN13" s="144">
        <v>924</v>
      </c>
      <c r="CP13" s="79"/>
      <c r="CQ13" s="68"/>
      <c r="CR13" s="131">
        <v>1548</v>
      </c>
      <c r="CS13" s="135"/>
      <c r="CT13" s="67"/>
      <c r="CU13" s="86"/>
      <c r="CV13" s="151">
        <v>2640</v>
      </c>
      <c r="CX13" s="79"/>
      <c r="CY13" s="68"/>
      <c r="CZ13" s="131">
        <v>506</v>
      </c>
      <c r="DA13" s="135"/>
      <c r="DB13" s="67"/>
      <c r="DC13" s="86"/>
      <c r="DD13" s="151">
        <v>920</v>
      </c>
      <c r="DF13" s="154" t="s">
        <v>160</v>
      </c>
      <c r="DG13" s="155"/>
      <c r="DH13" s="160">
        <v>1056</v>
      </c>
      <c r="DI13" s="173">
        <v>50000</v>
      </c>
      <c r="DJ13" s="174"/>
      <c r="DK13" s="182"/>
      <c r="DL13" s="181">
        <v>3840</v>
      </c>
      <c r="DM13" s="176"/>
      <c r="DN13" s="174"/>
      <c r="DO13" s="174"/>
      <c r="DP13" s="160">
        <v>539</v>
      </c>
      <c r="DQ13" s="179"/>
      <c r="DR13" s="174"/>
      <c r="DS13" s="182"/>
      <c r="DT13" s="181">
        <v>5096</v>
      </c>
      <c r="DU13" s="194"/>
      <c r="DV13" s="174"/>
      <c r="DW13" s="174"/>
      <c r="DX13" s="160"/>
      <c r="DY13" s="179"/>
      <c r="DZ13" s="174"/>
      <c r="EA13" s="182"/>
      <c r="EB13" s="181">
        <v>2940</v>
      </c>
      <c r="ED13" s="174"/>
      <c r="EE13" s="174"/>
      <c r="EF13" s="156">
        <v>2156</v>
      </c>
      <c r="EG13" s="179"/>
      <c r="EH13" s="79">
        <v>44870</v>
      </c>
      <c r="EI13" s="182"/>
      <c r="EJ13" s="181">
        <v>1004</v>
      </c>
      <c r="EL13" s="174"/>
      <c r="EM13" s="174"/>
      <c r="EN13" s="160">
        <v>10221</v>
      </c>
      <c r="EO13" s="179"/>
      <c r="EP13" s="181">
        <v>4840</v>
      </c>
      <c r="ES13" s="197" t="s">
        <v>161</v>
      </c>
      <c r="ET13" s="198"/>
      <c r="EU13" s="199">
        <f>SUM(EU16-(EU16/10),EW12)</f>
        <v>40394.7</v>
      </c>
      <c r="EV13" s="179"/>
      <c r="EW13" s="176"/>
      <c r="EY13" s="79">
        <v>44687</v>
      </c>
      <c r="EZ13" s="174"/>
      <c r="FA13" s="157">
        <v>950</v>
      </c>
      <c r="FB13" s="179"/>
      <c r="FC13" s="181"/>
      <c r="FE13" s="174"/>
      <c r="FF13" s="174"/>
      <c r="FG13" s="160">
        <v>467</v>
      </c>
      <c r="FH13" s="179"/>
      <c r="FI13" s="181"/>
      <c r="FK13" s="216" t="s">
        <v>162</v>
      </c>
      <c r="FL13" s="174"/>
      <c r="FM13" s="160">
        <v>1023</v>
      </c>
      <c r="FN13" s="179"/>
      <c r="FO13" s="181">
        <v>2640</v>
      </c>
      <c r="FQ13" s="216"/>
      <c r="FR13" s="174"/>
      <c r="FS13" s="160">
        <v>1034</v>
      </c>
      <c r="FT13" s="179"/>
      <c r="FU13" s="181"/>
      <c r="FW13" s="215"/>
      <c r="FX13" s="174"/>
      <c r="FY13" s="160"/>
      <c r="FZ13" s="179"/>
      <c r="GA13" s="181">
        <v>1100</v>
      </c>
      <c r="GC13" s="79"/>
      <c r="GD13" s="174"/>
      <c r="GE13" s="160">
        <v>1246</v>
      </c>
      <c r="GF13" s="179"/>
      <c r="GG13" s="175">
        <v>5252</v>
      </c>
      <c r="GI13" s="231"/>
      <c r="GJ13" s="232"/>
      <c r="GK13" s="245"/>
      <c r="GL13" s="179"/>
      <c r="GM13" s="237">
        <v>5150</v>
      </c>
      <c r="GO13" s="215"/>
      <c r="GP13" s="174"/>
      <c r="GQ13" s="246">
        <v>2310</v>
      </c>
      <c r="GR13" s="179"/>
      <c r="GS13" s="237">
        <v>1047.93</v>
      </c>
      <c r="GU13" s="215"/>
      <c r="GV13" s="174"/>
      <c r="GW13" s="246">
        <v>1078</v>
      </c>
      <c r="GX13" s="179"/>
      <c r="GY13" s="237">
        <v>5096.01</v>
      </c>
      <c r="HC13" s="215">
        <v>44628</v>
      </c>
      <c r="HD13" s="174"/>
      <c r="HE13" s="246">
        <v>550.31</v>
      </c>
      <c r="HF13" s="179"/>
      <c r="HG13" s="237">
        <v>1500</v>
      </c>
      <c r="HI13" s="215"/>
      <c r="HJ13" s="174"/>
      <c r="HK13" s="233">
        <v>2019.6</v>
      </c>
      <c r="HL13" s="179"/>
      <c r="HM13" s="237">
        <v>3885</v>
      </c>
      <c r="HN13" s="271"/>
      <c r="HO13" s="272"/>
      <c r="HP13" s="274"/>
      <c r="HS13" s="215"/>
      <c r="HT13" s="174"/>
      <c r="HU13" s="233">
        <v>2795.09</v>
      </c>
      <c r="HV13" s="179"/>
      <c r="HW13" s="237">
        <v>4114</v>
      </c>
      <c r="HY13" s="215"/>
      <c r="HZ13" s="174"/>
      <c r="IA13" s="233"/>
      <c r="IB13" s="179"/>
      <c r="IC13" s="237"/>
      <c r="IE13" s="215">
        <v>44629</v>
      </c>
      <c r="IF13" s="174"/>
      <c r="IG13" s="233">
        <v>1485</v>
      </c>
      <c r="IH13" s="234">
        <v>75000</v>
      </c>
      <c r="II13" s="237">
        <v>3500</v>
      </c>
    </row>
    <row r="14" customHeight="1" spans="2:243">
      <c r="B14" s="64"/>
      <c r="C14" s="65"/>
      <c r="D14" s="66"/>
      <c r="F14" s="67"/>
      <c r="G14" s="68"/>
      <c r="H14" s="69"/>
      <c r="I14" s="77"/>
      <c r="J14" s="67"/>
      <c r="K14" s="68"/>
      <c r="L14" s="72"/>
      <c r="N14" s="67"/>
      <c r="O14" s="68"/>
      <c r="P14" s="72"/>
      <c r="R14" s="67"/>
      <c r="S14" s="68"/>
      <c r="T14" s="72"/>
      <c r="V14" s="67"/>
      <c r="W14" s="86"/>
      <c r="X14" s="85"/>
      <c r="Z14" s="67"/>
      <c r="AA14" s="86"/>
      <c r="AB14" s="85"/>
      <c r="AD14" s="94"/>
      <c r="AE14" s="86"/>
      <c r="AF14" s="85"/>
      <c r="AH14" s="79"/>
      <c r="AI14" s="86"/>
      <c r="AJ14" s="85"/>
      <c r="AL14" s="99"/>
      <c r="AM14" s="100"/>
      <c r="AN14" s="101"/>
      <c r="AP14" s="79"/>
      <c r="AQ14" s="86"/>
      <c r="AR14" s="72">
        <v>515</v>
      </c>
      <c r="AT14" s="67"/>
      <c r="AU14" s="68"/>
      <c r="AV14" s="72">
        <v>881</v>
      </c>
      <c r="BB14" s="79">
        <v>44623</v>
      </c>
      <c r="BC14" s="68"/>
      <c r="BD14" s="72">
        <v>496</v>
      </c>
      <c r="BJ14" s="67"/>
      <c r="BK14" s="68"/>
      <c r="BL14" s="72">
        <v>1037</v>
      </c>
      <c r="BM14" s="127"/>
      <c r="BR14" s="67"/>
      <c r="BS14" s="68"/>
      <c r="BT14" s="128"/>
      <c r="BU14" s="127"/>
      <c r="BV14" s="67"/>
      <c r="BW14" s="86"/>
      <c r="BX14" s="130">
        <v>3362</v>
      </c>
      <c r="BZ14" s="67"/>
      <c r="CA14" s="68"/>
      <c r="CB14" s="128">
        <v>1096</v>
      </c>
      <c r="CC14" s="135"/>
      <c r="CD14" s="67"/>
      <c r="CE14" s="86"/>
      <c r="CF14" s="137">
        <v>1510</v>
      </c>
      <c r="CH14" s="79" t="s">
        <v>163</v>
      </c>
      <c r="CI14" s="68"/>
      <c r="CJ14" s="128">
        <v>500</v>
      </c>
      <c r="CK14" s="132">
        <v>50000</v>
      </c>
      <c r="CL14" s="67"/>
      <c r="CM14" s="86"/>
      <c r="CN14" s="144">
        <v>1275</v>
      </c>
      <c r="CP14" s="79"/>
      <c r="CQ14" s="68"/>
      <c r="CR14" s="128">
        <v>1064</v>
      </c>
      <c r="CS14" s="138"/>
      <c r="CT14" s="67"/>
      <c r="CU14" s="86"/>
      <c r="CV14" s="151">
        <v>2640</v>
      </c>
      <c r="CX14" s="79"/>
      <c r="CY14" s="68"/>
      <c r="CZ14" s="128">
        <v>1000</v>
      </c>
      <c r="DA14" s="138"/>
      <c r="DB14" s="67"/>
      <c r="DC14" s="86"/>
      <c r="DD14" s="151">
        <v>828</v>
      </c>
      <c r="DF14" s="154"/>
      <c r="DG14" s="155"/>
      <c r="DH14" s="156">
        <v>528</v>
      </c>
      <c r="DI14" s="179"/>
      <c r="DJ14" s="174"/>
      <c r="DK14" s="182"/>
      <c r="DL14" s="181">
        <v>3166</v>
      </c>
      <c r="DM14" s="176"/>
      <c r="DN14" s="174"/>
      <c r="DO14" s="174"/>
      <c r="DP14" s="156">
        <v>541</v>
      </c>
      <c r="DQ14" s="179"/>
      <c r="DR14" s="174"/>
      <c r="DS14" s="182"/>
      <c r="DT14" s="181">
        <v>500</v>
      </c>
      <c r="DU14" s="194"/>
      <c r="DV14" s="79">
        <v>44656</v>
      </c>
      <c r="DW14" s="174"/>
      <c r="DX14" s="156">
        <v>539</v>
      </c>
      <c r="DY14" s="179"/>
      <c r="DZ14" s="174"/>
      <c r="EA14" s="182"/>
      <c r="EB14" s="181"/>
      <c r="ED14" s="79"/>
      <c r="EE14" s="174"/>
      <c r="EF14" s="156">
        <v>539</v>
      </c>
      <c r="EG14" s="179"/>
      <c r="EH14" s="174"/>
      <c r="EI14" s="182"/>
      <c r="EJ14" s="181">
        <v>980</v>
      </c>
      <c r="EL14" s="79"/>
      <c r="EM14" s="174"/>
      <c r="EN14" s="156">
        <v>2111</v>
      </c>
      <c r="EO14" s="179"/>
      <c r="EP14" s="181">
        <v>5050</v>
      </c>
      <c r="ES14" s="189" t="s">
        <v>164</v>
      </c>
      <c r="ET14" s="176"/>
      <c r="EU14" s="200">
        <f>SUM(EU15-EU13)</f>
        <v>8105.3</v>
      </c>
      <c r="EV14" s="179"/>
      <c r="EW14" s="176"/>
      <c r="EY14" s="79"/>
      <c r="EZ14" s="174"/>
      <c r="FA14" s="156"/>
      <c r="FB14" s="179"/>
      <c r="FC14" s="181">
        <v>765</v>
      </c>
      <c r="FE14" s="79"/>
      <c r="FF14" s="174"/>
      <c r="FG14" s="156">
        <v>745</v>
      </c>
      <c r="FH14" s="179"/>
      <c r="FI14" s="181">
        <v>4096</v>
      </c>
      <c r="FK14" s="215"/>
      <c r="FL14" s="174"/>
      <c r="FM14" s="156">
        <v>1534</v>
      </c>
      <c r="FN14" s="179"/>
      <c r="FO14" s="181"/>
      <c r="FQ14" s="215"/>
      <c r="FR14" s="174"/>
      <c r="FS14" s="156">
        <v>517</v>
      </c>
      <c r="FT14" s="179"/>
      <c r="FU14" s="181"/>
      <c r="FW14" s="215" t="s">
        <v>165</v>
      </c>
      <c r="FX14" s="174"/>
      <c r="FY14" s="156"/>
      <c r="FZ14" s="179"/>
      <c r="GA14" s="181">
        <v>5000</v>
      </c>
      <c r="GC14" s="79"/>
      <c r="GD14" s="174"/>
      <c r="GE14" s="156"/>
      <c r="GF14" s="179"/>
      <c r="GG14" s="109"/>
      <c r="GI14" s="79">
        <v>44758</v>
      </c>
      <c r="GJ14" s="174"/>
      <c r="GK14" s="233">
        <v>579.15</v>
      </c>
      <c r="GL14" s="234">
        <v>36790</v>
      </c>
      <c r="GM14" s="242">
        <v>3731.69</v>
      </c>
      <c r="GO14" s="215"/>
      <c r="GP14" s="174"/>
      <c r="GQ14" s="233"/>
      <c r="GR14" s="236"/>
      <c r="GS14" s="242"/>
      <c r="GU14" s="215"/>
      <c r="GV14" s="174"/>
      <c r="GW14" s="233">
        <v>539</v>
      </c>
      <c r="GX14" s="236"/>
      <c r="GY14" s="242">
        <v>1225</v>
      </c>
      <c r="HC14" s="215"/>
      <c r="HD14" s="174"/>
      <c r="HE14" s="233">
        <v>2795</v>
      </c>
      <c r="HF14" s="236"/>
      <c r="HG14" s="242">
        <v>2000</v>
      </c>
      <c r="HI14" s="215"/>
      <c r="HJ14" s="174"/>
      <c r="HK14" s="233">
        <v>712.8</v>
      </c>
      <c r="HL14" s="236"/>
      <c r="HM14" s="237">
        <v>3093.57</v>
      </c>
      <c r="HN14" s="271"/>
      <c r="HO14" s="272"/>
      <c r="HP14" s="274"/>
      <c r="HS14" s="215"/>
      <c r="HT14" s="174"/>
      <c r="HU14" s="233">
        <v>2662</v>
      </c>
      <c r="HV14" s="236"/>
      <c r="HW14" s="242">
        <v>3071.41</v>
      </c>
      <c r="HY14" s="215" t="s">
        <v>166</v>
      </c>
      <c r="HZ14" s="174"/>
      <c r="IA14" s="233">
        <v>1408</v>
      </c>
      <c r="IB14" s="236"/>
      <c r="IC14" s="242">
        <v>1240</v>
      </c>
      <c r="IE14" s="215"/>
      <c r="IF14" s="174"/>
      <c r="IG14" s="233">
        <v>1485</v>
      </c>
      <c r="IH14" s="236"/>
      <c r="II14" s="242"/>
    </row>
    <row r="15" customHeight="1" spans="2:243">
      <c r="B15" s="64"/>
      <c r="C15" s="65"/>
      <c r="D15" s="66"/>
      <c r="F15" s="67"/>
      <c r="G15" s="68"/>
      <c r="H15" s="69"/>
      <c r="I15" s="77"/>
      <c r="J15" s="67"/>
      <c r="K15" s="68"/>
      <c r="L15" s="72"/>
      <c r="N15" s="67"/>
      <c r="O15" s="68"/>
      <c r="P15" s="72"/>
      <c r="R15" s="67"/>
      <c r="S15" s="68"/>
      <c r="T15" s="72"/>
      <c r="V15" s="67"/>
      <c r="W15" s="86"/>
      <c r="X15" s="85"/>
      <c r="Z15" s="67"/>
      <c r="AA15" s="86"/>
      <c r="AB15" s="85"/>
      <c r="AD15" s="94"/>
      <c r="AE15" s="86"/>
      <c r="AF15" s="85"/>
      <c r="AH15" s="79"/>
      <c r="AI15" s="86"/>
      <c r="AJ15" s="85"/>
      <c r="AL15" s="99"/>
      <c r="AM15" s="100"/>
      <c r="AN15" s="101"/>
      <c r="AP15" s="79"/>
      <c r="AQ15" s="86"/>
      <c r="AR15" s="72"/>
      <c r="AT15" s="67"/>
      <c r="AU15" s="68"/>
      <c r="AV15" s="72">
        <v>880</v>
      </c>
      <c r="BB15" s="67"/>
      <c r="BC15" s="68"/>
      <c r="BD15" s="72">
        <v>451</v>
      </c>
      <c r="BJ15" s="67"/>
      <c r="BK15" s="68"/>
      <c r="BL15" s="72">
        <v>1804</v>
      </c>
      <c r="BM15" s="127"/>
      <c r="BR15" s="67" t="s">
        <v>167</v>
      </c>
      <c r="BS15" s="68"/>
      <c r="BT15" s="128">
        <v>1353</v>
      </c>
      <c r="BU15" s="127"/>
      <c r="BV15" s="67"/>
      <c r="BW15" s="86"/>
      <c r="BX15" s="130">
        <v>4100</v>
      </c>
      <c r="BZ15" s="67"/>
      <c r="CA15" s="68"/>
      <c r="CB15" s="128">
        <v>457</v>
      </c>
      <c r="CC15" s="135"/>
      <c r="CD15" s="67"/>
      <c r="CE15" s="86"/>
      <c r="CF15" s="137">
        <v>1031</v>
      </c>
      <c r="CH15" s="67"/>
      <c r="CI15" s="68"/>
      <c r="CJ15" s="128">
        <v>561</v>
      </c>
      <c r="CK15" s="135"/>
      <c r="CL15" s="67"/>
      <c r="CM15" s="86"/>
      <c r="CN15" s="144">
        <v>425</v>
      </c>
      <c r="CP15" s="67"/>
      <c r="CQ15" s="68"/>
      <c r="CR15" s="128">
        <v>1548</v>
      </c>
      <c r="CS15" s="135"/>
      <c r="CT15" s="67"/>
      <c r="CU15" s="86"/>
      <c r="CV15" s="151">
        <v>2640</v>
      </c>
      <c r="CX15" s="67"/>
      <c r="CY15" s="68"/>
      <c r="CZ15" s="128"/>
      <c r="DA15" s="135"/>
      <c r="DB15" s="67"/>
      <c r="DC15" s="86"/>
      <c r="DD15" s="151">
        <v>920</v>
      </c>
      <c r="DF15" s="154"/>
      <c r="DG15" s="155"/>
      <c r="DH15" s="156">
        <v>528</v>
      </c>
      <c r="DI15" s="178"/>
      <c r="DJ15" s="174"/>
      <c r="DK15" s="182"/>
      <c r="DL15" s="181">
        <v>4128</v>
      </c>
      <c r="DM15" s="176"/>
      <c r="DN15" s="174"/>
      <c r="DO15" s="174"/>
      <c r="DP15" s="156">
        <v>2156</v>
      </c>
      <c r="DQ15" s="178"/>
      <c r="DR15" s="174"/>
      <c r="DS15" s="182"/>
      <c r="DT15" s="181">
        <v>4900</v>
      </c>
      <c r="DU15" s="194"/>
      <c r="DV15" s="174"/>
      <c r="DW15" s="174"/>
      <c r="DX15" s="156">
        <v>1001</v>
      </c>
      <c r="DY15" s="178"/>
      <c r="DZ15" s="174"/>
      <c r="EA15" s="182"/>
      <c r="EB15" s="181">
        <v>2000</v>
      </c>
      <c r="ED15" s="174"/>
      <c r="EE15" s="174"/>
      <c r="EF15" s="156"/>
      <c r="EG15" s="178"/>
      <c r="EH15" s="174"/>
      <c r="EI15" s="182"/>
      <c r="EJ15" s="181">
        <v>4900</v>
      </c>
      <c r="EL15" s="174"/>
      <c r="EM15" s="174"/>
      <c r="EN15" s="156">
        <v>1111</v>
      </c>
      <c r="EO15" s="178"/>
      <c r="EP15" s="206">
        <f>SUM(EP3:EP14)</f>
        <v>23925</v>
      </c>
      <c r="ES15" s="176"/>
      <c r="ET15" s="176"/>
      <c r="EU15" s="201">
        <f>SUM(EV3,EV4,EV5)</f>
        <v>48500</v>
      </c>
      <c r="EV15" s="178"/>
      <c r="EW15" s="176"/>
      <c r="EY15" s="197" t="s">
        <v>161</v>
      </c>
      <c r="EZ15" s="198"/>
      <c r="FA15" s="199">
        <f>SUM(FA18-(FA18/10),FC25)</f>
        <v>70546.1</v>
      </c>
      <c r="FB15" s="178"/>
      <c r="FC15" s="181">
        <v>1955</v>
      </c>
      <c r="FE15" s="174"/>
      <c r="FF15" s="174"/>
      <c r="FG15" s="156"/>
      <c r="FH15" s="203"/>
      <c r="FI15" s="181"/>
      <c r="FK15" s="217"/>
      <c r="FL15" s="174"/>
      <c r="FM15" s="156">
        <v>1023</v>
      </c>
      <c r="FN15" s="203"/>
      <c r="FO15" s="181">
        <v>744</v>
      </c>
      <c r="FQ15" s="217"/>
      <c r="FR15" s="174"/>
      <c r="FS15" s="156"/>
      <c r="FT15" s="203"/>
      <c r="FU15" s="181">
        <v>1000</v>
      </c>
      <c r="FW15" s="226"/>
      <c r="FX15" s="109"/>
      <c r="FY15" s="109"/>
      <c r="FZ15" s="203"/>
      <c r="GA15" s="181"/>
      <c r="GC15" s="79">
        <v>44749</v>
      </c>
      <c r="GD15" s="109"/>
      <c r="GE15" s="160">
        <v>1133</v>
      </c>
      <c r="GF15" s="203"/>
      <c r="GG15" s="181">
        <v>1236</v>
      </c>
      <c r="GI15" s="79"/>
      <c r="GJ15" s="109"/>
      <c r="GK15" s="246">
        <v>2772</v>
      </c>
      <c r="GL15" s="203"/>
      <c r="GM15" s="242">
        <v>2369</v>
      </c>
      <c r="GO15" s="215" t="s">
        <v>168</v>
      </c>
      <c r="GP15" s="109"/>
      <c r="GQ15" s="246">
        <v>2310</v>
      </c>
      <c r="GR15" s="234">
        <v>50000</v>
      </c>
      <c r="GS15" s="242">
        <v>5210.42</v>
      </c>
      <c r="GU15" s="215"/>
      <c r="GV15" s="109"/>
      <c r="GW15" s="246">
        <v>1500.58</v>
      </c>
      <c r="GX15" s="236"/>
      <c r="GY15" s="242"/>
      <c r="HC15" s="215"/>
      <c r="HD15" s="109"/>
      <c r="HE15" s="246">
        <v>1100</v>
      </c>
      <c r="HF15" s="236"/>
      <c r="HG15" s="242">
        <v>500</v>
      </c>
      <c r="HI15" s="215"/>
      <c r="HJ15" s="109"/>
      <c r="HK15" s="233">
        <v>712.8</v>
      </c>
      <c r="HL15" s="236"/>
      <c r="HM15" s="237">
        <v>2220</v>
      </c>
      <c r="HN15" s="271"/>
      <c r="HO15" s="272"/>
      <c r="HP15" s="274"/>
      <c r="HS15" s="215"/>
      <c r="HT15" s="109"/>
      <c r="HU15" s="233">
        <v>1331</v>
      </c>
      <c r="HV15" s="236"/>
      <c r="HW15" s="242"/>
      <c r="HY15" s="215"/>
      <c r="HZ15" s="109"/>
      <c r="IA15" s="233"/>
      <c r="IB15" s="236"/>
      <c r="IC15" s="242">
        <v>992</v>
      </c>
      <c r="IE15" s="215"/>
      <c r="IF15" s="109"/>
      <c r="IG15" s="233">
        <v>2970</v>
      </c>
      <c r="IH15" s="236"/>
      <c r="II15" s="242">
        <v>1360</v>
      </c>
    </row>
    <row r="16" customHeight="1" spans="2:243">
      <c r="B16" s="64"/>
      <c r="C16" s="65"/>
      <c r="D16" s="66"/>
      <c r="F16" s="67"/>
      <c r="G16" s="68"/>
      <c r="H16" s="69"/>
      <c r="I16" s="77"/>
      <c r="J16" s="67"/>
      <c r="K16" s="68"/>
      <c r="L16" s="72"/>
      <c r="N16" s="67"/>
      <c r="O16" s="68"/>
      <c r="P16" s="72"/>
      <c r="R16" s="67"/>
      <c r="S16" s="68"/>
      <c r="T16" s="72"/>
      <c r="V16" s="67"/>
      <c r="W16" s="86"/>
      <c r="X16" s="85"/>
      <c r="Z16" s="67"/>
      <c r="AA16" s="86"/>
      <c r="AB16" s="85"/>
      <c r="AD16" s="94"/>
      <c r="AE16" s="86"/>
      <c r="AF16" s="85"/>
      <c r="AH16" s="79"/>
      <c r="AI16" s="86"/>
      <c r="AJ16" s="85"/>
      <c r="AL16" s="99"/>
      <c r="AM16" s="100"/>
      <c r="AN16" s="101"/>
      <c r="AP16" s="79"/>
      <c r="AQ16" s="86"/>
      <c r="AR16" s="72">
        <v>986</v>
      </c>
      <c r="AT16" s="67"/>
      <c r="AU16" s="68"/>
      <c r="AV16" s="72">
        <v>532</v>
      </c>
      <c r="BB16" s="67"/>
      <c r="BC16" s="68"/>
      <c r="BD16" s="72">
        <v>451</v>
      </c>
      <c r="BJ16" s="67"/>
      <c r="BK16" s="68"/>
      <c r="BL16" s="72">
        <v>1804</v>
      </c>
      <c r="BM16" s="127"/>
      <c r="BR16" s="67"/>
      <c r="BS16" s="68"/>
      <c r="BT16" s="128"/>
      <c r="BU16" s="127"/>
      <c r="BV16" s="67"/>
      <c r="BW16" s="86"/>
      <c r="BX16" s="130">
        <v>492</v>
      </c>
      <c r="BZ16" s="67"/>
      <c r="CA16" s="68"/>
      <c r="CB16" s="128">
        <v>1826</v>
      </c>
      <c r="CC16" s="135"/>
      <c r="CD16" s="67"/>
      <c r="CE16" s="86"/>
      <c r="CF16" s="137">
        <v>1660</v>
      </c>
      <c r="CH16" s="67"/>
      <c r="CI16" s="68"/>
      <c r="CJ16" s="128">
        <v>561</v>
      </c>
      <c r="CK16" s="135"/>
      <c r="CL16" s="67"/>
      <c r="CM16" s="86"/>
      <c r="CN16" s="144">
        <v>3360</v>
      </c>
      <c r="CP16" s="67"/>
      <c r="CQ16" s="68"/>
      <c r="CR16" s="128">
        <v>968</v>
      </c>
      <c r="CS16" s="135"/>
      <c r="CT16" s="67"/>
      <c r="CU16" s="86"/>
      <c r="CV16" s="151">
        <v>4400</v>
      </c>
      <c r="CX16" s="79" t="s">
        <v>169</v>
      </c>
      <c r="CY16" s="68"/>
      <c r="CZ16" s="128">
        <v>2024</v>
      </c>
      <c r="DA16" s="135"/>
      <c r="DB16" s="67"/>
      <c r="DC16" s="86"/>
      <c r="DD16" s="151">
        <v>1004</v>
      </c>
      <c r="DF16" s="154"/>
      <c r="DG16" s="155"/>
      <c r="DH16" s="156">
        <v>1584</v>
      </c>
      <c r="DI16" s="178"/>
      <c r="DJ16" s="174"/>
      <c r="DK16" s="182"/>
      <c r="DL16" s="181">
        <v>480</v>
      </c>
      <c r="DM16" s="176"/>
      <c r="DN16" s="174"/>
      <c r="DO16" s="174"/>
      <c r="DP16" s="156"/>
      <c r="DQ16" s="178"/>
      <c r="DR16" s="174"/>
      <c r="DS16" s="182"/>
      <c r="DT16" s="181">
        <v>4900</v>
      </c>
      <c r="DU16" s="194"/>
      <c r="DV16" s="174"/>
      <c r="DW16" s="174"/>
      <c r="DX16" s="156">
        <v>681</v>
      </c>
      <c r="DY16" s="178"/>
      <c r="DZ16" s="174"/>
      <c r="EA16" s="182"/>
      <c r="EB16" s="181">
        <v>4900</v>
      </c>
      <c r="ED16" s="79">
        <v>44839</v>
      </c>
      <c r="EE16" s="174"/>
      <c r="EF16" s="156">
        <v>2156</v>
      </c>
      <c r="EG16" s="178"/>
      <c r="EH16" s="174"/>
      <c r="EI16" s="182"/>
      <c r="EJ16" s="181">
        <v>3920</v>
      </c>
      <c r="EL16" s="79"/>
      <c r="EM16" s="174"/>
      <c r="EN16" s="156">
        <v>1111</v>
      </c>
      <c r="EO16" s="178"/>
      <c r="EP16" s="176"/>
      <c r="ES16" s="176"/>
      <c r="ET16" s="176"/>
      <c r="EU16" s="201">
        <f>SUM(EU3:EU12)</f>
        <v>8753</v>
      </c>
      <c r="EV16" s="178"/>
      <c r="EW16" s="176"/>
      <c r="EY16" s="189" t="s">
        <v>164</v>
      </c>
      <c r="EZ16" s="176"/>
      <c r="FA16" s="200">
        <f>SUM(FA17-FA15)</f>
        <v>13483.9</v>
      </c>
      <c r="FB16" s="178"/>
      <c r="FC16" s="181">
        <v>4333</v>
      </c>
      <c r="FE16" s="79">
        <v>44810</v>
      </c>
      <c r="FF16" s="174"/>
      <c r="FG16" s="156">
        <v>480</v>
      </c>
      <c r="FH16" s="203"/>
      <c r="FI16" s="181">
        <v>2040</v>
      </c>
      <c r="FK16" s="215"/>
      <c r="FL16" s="174"/>
      <c r="FM16" s="156"/>
      <c r="FN16" s="203"/>
      <c r="FO16" s="181">
        <v>1953</v>
      </c>
      <c r="FQ16" s="215" t="s">
        <v>170</v>
      </c>
      <c r="FR16" s="174"/>
      <c r="FS16" s="156">
        <v>2068</v>
      </c>
      <c r="FT16" s="203"/>
      <c r="FU16" s="181">
        <v>1800</v>
      </c>
      <c r="FW16" s="215" t="s">
        <v>171</v>
      </c>
      <c r="FX16" s="174"/>
      <c r="FY16" s="156">
        <v>1246</v>
      </c>
      <c r="FZ16" s="203"/>
      <c r="GA16" s="181">
        <v>1000</v>
      </c>
      <c r="GC16" s="79"/>
      <c r="GD16" s="174"/>
      <c r="GE16" s="160">
        <v>680</v>
      </c>
      <c r="GF16" s="203"/>
      <c r="GG16" s="181">
        <v>618</v>
      </c>
      <c r="GI16" s="79"/>
      <c r="GJ16" s="174"/>
      <c r="GK16" s="246">
        <v>577.5</v>
      </c>
      <c r="GL16" s="203"/>
      <c r="GM16" s="242">
        <v>2500</v>
      </c>
      <c r="GO16" s="215"/>
      <c r="GP16" s="174"/>
      <c r="GQ16" s="246">
        <v>1078</v>
      </c>
      <c r="GR16" s="203"/>
      <c r="GS16" s="242">
        <v>525</v>
      </c>
      <c r="GU16" s="215"/>
      <c r="GV16" s="174"/>
      <c r="GW16" s="246">
        <v>1500.58</v>
      </c>
      <c r="GX16" s="203"/>
      <c r="GY16" s="242">
        <v>1004</v>
      </c>
      <c r="HC16" s="215"/>
      <c r="HD16" s="174"/>
      <c r="HE16" s="246"/>
      <c r="HF16" s="203"/>
      <c r="HG16" s="242"/>
      <c r="HI16" s="215"/>
      <c r="HJ16" s="174"/>
      <c r="HK16" s="233"/>
      <c r="HL16" s="203"/>
      <c r="HM16" s="237">
        <v>7548</v>
      </c>
      <c r="HN16" s="271"/>
      <c r="HO16" s="272"/>
      <c r="HP16" s="274"/>
      <c r="HS16" s="215"/>
      <c r="HT16" s="174"/>
      <c r="HU16" s="233">
        <v>931.7</v>
      </c>
      <c r="HV16" s="203"/>
      <c r="HW16" s="242">
        <v>626.2</v>
      </c>
      <c r="HY16" s="215" t="s">
        <v>172</v>
      </c>
      <c r="HZ16" s="174"/>
      <c r="IA16" s="233">
        <v>704</v>
      </c>
      <c r="IB16" s="203"/>
      <c r="IC16" s="242">
        <v>1116</v>
      </c>
      <c r="IE16" s="215"/>
      <c r="IF16" s="174"/>
      <c r="IG16" s="233">
        <v>1485</v>
      </c>
      <c r="IH16" s="203"/>
      <c r="II16" s="242"/>
    </row>
    <row r="17" customHeight="1" spans="2:243">
      <c r="B17" s="64"/>
      <c r="C17" s="65"/>
      <c r="D17" s="66"/>
      <c r="F17" s="67"/>
      <c r="G17" s="68"/>
      <c r="H17" s="69"/>
      <c r="I17" s="77"/>
      <c r="J17" s="67"/>
      <c r="K17" s="68"/>
      <c r="L17" s="72"/>
      <c r="N17" s="67"/>
      <c r="O17" s="68"/>
      <c r="P17" s="72"/>
      <c r="R17" s="67"/>
      <c r="S17" s="68"/>
      <c r="T17" s="72"/>
      <c r="V17" s="67"/>
      <c r="W17" s="86"/>
      <c r="X17" s="85"/>
      <c r="Z17" s="67"/>
      <c r="AA17" s="86"/>
      <c r="AB17" s="85"/>
      <c r="AD17" s="94"/>
      <c r="AE17" s="86"/>
      <c r="AF17" s="85"/>
      <c r="AH17" s="79"/>
      <c r="AI17" s="86"/>
      <c r="AJ17" s="85"/>
      <c r="AL17" s="99"/>
      <c r="AM17" s="100"/>
      <c r="AN17" s="101"/>
      <c r="AP17" s="79"/>
      <c r="AQ17" s="86"/>
      <c r="AR17" s="72">
        <v>515</v>
      </c>
      <c r="AT17" s="67"/>
      <c r="AU17" s="68"/>
      <c r="AV17" s="72">
        <v>528</v>
      </c>
      <c r="BB17" s="67"/>
      <c r="BC17" s="68"/>
      <c r="BD17" s="72">
        <v>451</v>
      </c>
      <c r="BJ17" s="67"/>
      <c r="BK17" s="68"/>
      <c r="BL17" s="72"/>
      <c r="BM17" s="127"/>
      <c r="BR17" s="67" t="s">
        <v>173</v>
      </c>
      <c r="BS17" s="68"/>
      <c r="BT17" s="128">
        <v>902</v>
      </c>
      <c r="BU17" s="132">
        <v>30000</v>
      </c>
      <c r="BV17" s="67"/>
      <c r="BW17" s="86"/>
      <c r="BX17" s="130">
        <v>2481</v>
      </c>
      <c r="BZ17" s="67"/>
      <c r="CA17" s="68"/>
      <c r="CB17" s="128">
        <v>1369</v>
      </c>
      <c r="CC17" s="138"/>
      <c r="CD17" s="67"/>
      <c r="CE17" s="86"/>
      <c r="CF17" s="137">
        <v>2075</v>
      </c>
      <c r="CH17" s="67"/>
      <c r="CI17" s="68"/>
      <c r="CJ17" s="128">
        <v>514</v>
      </c>
      <c r="CK17" s="145"/>
      <c r="CL17" s="67"/>
      <c r="CM17" s="86"/>
      <c r="CN17" s="144">
        <v>420</v>
      </c>
      <c r="CP17" s="67"/>
      <c r="CQ17" s="68"/>
      <c r="CR17" s="128">
        <v>968</v>
      </c>
      <c r="CS17" s="152"/>
      <c r="CT17" s="67"/>
      <c r="CU17" s="86"/>
      <c r="CV17" s="151">
        <v>572</v>
      </c>
      <c r="CX17" s="67"/>
      <c r="CY17" s="68"/>
      <c r="CZ17" s="128"/>
      <c r="DA17" s="152"/>
      <c r="DB17" s="67"/>
      <c r="DC17" s="86"/>
      <c r="DD17" s="151">
        <v>2511</v>
      </c>
      <c r="DF17" s="154"/>
      <c r="DG17" s="155"/>
      <c r="DH17" s="156">
        <v>1267</v>
      </c>
      <c r="DI17" s="183"/>
      <c r="DJ17" s="174"/>
      <c r="DK17" s="182"/>
      <c r="DL17" s="181">
        <v>3840</v>
      </c>
      <c r="DM17" s="176"/>
      <c r="DN17" s="154" t="s">
        <v>174</v>
      </c>
      <c r="DO17" s="174"/>
      <c r="DP17" s="156">
        <v>1078</v>
      </c>
      <c r="DQ17" s="179"/>
      <c r="DR17" s="174"/>
      <c r="DS17" s="182"/>
      <c r="DT17" s="181">
        <v>3998</v>
      </c>
      <c r="DU17" s="194"/>
      <c r="DV17" s="154"/>
      <c r="DW17" s="174"/>
      <c r="DX17" s="156">
        <v>539</v>
      </c>
      <c r="DY17" s="179"/>
      <c r="DZ17" s="174"/>
      <c r="EA17" s="182"/>
      <c r="EB17" s="181">
        <v>1274</v>
      </c>
      <c r="ED17" s="154"/>
      <c r="EE17" s="174"/>
      <c r="EF17" s="156">
        <v>539</v>
      </c>
      <c r="EG17" s="179"/>
      <c r="EH17" s="174"/>
      <c r="EI17" s="182"/>
      <c r="EJ17" s="181"/>
      <c r="EL17" s="154"/>
      <c r="EM17" s="174"/>
      <c r="EN17" s="156">
        <v>556</v>
      </c>
      <c r="EO17" s="179"/>
      <c r="EP17" s="176"/>
      <c r="EV17" s="179"/>
      <c r="EW17" s="176"/>
      <c r="EY17" s="176"/>
      <c r="EZ17" s="176"/>
      <c r="FA17" s="201">
        <f>SUM(FB3,FB7)</f>
        <v>84030</v>
      </c>
      <c r="FB17" s="179"/>
      <c r="FC17" s="181">
        <v>3825</v>
      </c>
      <c r="FE17" s="154"/>
      <c r="FF17" s="174"/>
      <c r="FG17" s="156">
        <v>467</v>
      </c>
      <c r="FH17" s="179"/>
      <c r="FI17" s="181">
        <v>4165</v>
      </c>
      <c r="FK17" s="215"/>
      <c r="FL17" s="174"/>
      <c r="FM17" s="156"/>
      <c r="FN17" s="179"/>
      <c r="FO17" s="181">
        <v>4650</v>
      </c>
      <c r="FQ17" s="215"/>
      <c r="FR17" s="174"/>
      <c r="FS17" s="156">
        <v>516</v>
      </c>
      <c r="FT17" s="179"/>
      <c r="FU17" s="181">
        <v>7400</v>
      </c>
      <c r="FW17" s="215"/>
      <c r="FX17" s="174"/>
      <c r="FY17" s="156">
        <v>906</v>
      </c>
      <c r="FZ17" s="179"/>
      <c r="GA17" s="181">
        <v>5000</v>
      </c>
      <c r="GC17" s="79"/>
      <c r="GD17" s="174"/>
      <c r="GE17" s="160"/>
      <c r="GF17" s="179"/>
      <c r="GG17" s="181">
        <v>5811</v>
      </c>
      <c r="GI17" s="79"/>
      <c r="GJ17" s="174"/>
      <c r="GK17" s="246">
        <v>1155</v>
      </c>
      <c r="GL17" s="179"/>
      <c r="GM17" s="247">
        <v>4200</v>
      </c>
      <c r="GO17" s="215"/>
      <c r="GP17" s="174"/>
      <c r="GQ17" s="246">
        <v>4689.29</v>
      </c>
      <c r="GR17" s="179"/>
      <c r="GS17" s="247">
        <v>3155.34</v>
      </c>
      <c r="GU17" s="215"/>
      <c r="GV17" s="174"/>
      <c r="GW17" s="246" t="s">
        <v>175</v>
      </c>
      <c r="GX17" s="179"/>
      <c r="GY17" s="247"/>
      <c r="HC17" s="215">
        <v>44659</v>
      </c>
      <c r="HD17" s="174"/>
      <c r="HE17" s="246">
        <v>2200</v>
      </c>
      <c r="HF17" s="179"/>
      <c r="HG17" s="247">
        <v>1000</v>
      </c>
      <c r="HI17" s="215">
        <v>44873</v>
      </c>
      <c r="HJ17" s="174"/>
      <c r="HK17" s="233">
        <v>3052.51</v>
      </c>
      <c r="HL17" s="179"/>
      <c r="HM17" s="250">
        <v>1000</v>
      </c>
      <c r="HN17" s="275"/>
      <c r="HO17" s="272"/>
      <c r="HP17" s="274"/>
      <c r="HS17" s="215"/>
      <c r="HT17" s="174"/>
      <c r="HU17" s="233">
        <v>665.53</v>
      </c>
      <c r="HV17" s="179"/>
      <c r="HW17" s="247">
        <v>4000.26</v>
      </c>
      <c r="HY17" s="215"/>
      <c r="HZ17" s="174"/>
      <c r="IA17" s="233">
        <v>703.96</v>
      </c>
      <c r="IB17" s="179"/>
      <c r="IC17" s="247">
        <v>930</v>
      </c>
      <c r="IE17" s="215"/>
      <c r="IF17" s="174"/>
      <c r="IG17" s="233">
        <v>1485</v>
      </c>
      <c r="IH17" s="179"/>
      <c r="II17" s="247"/>
    </row>
    <row r="18" customHeight="1" spans="2:243">
      <c r="B18" s="64"/>
      <c r="C18" s="65"/>
      <c r="D18" s="66"/>
      <c r="F18" s="67"/>
      <c r="G18" s="68"/>
      <c r="H18" s="69"/>
      <c r="I18" s="77"/>
      <c r="J18" s="67"/>
      <c r="K18" s="68"/>
      <c r="L18" s="72"/>
      <c r="N18" s="67"/>
      <c r="O18" s="68"/>
      <c r="P18" s="72"/>
      <c r="R18" s="67"/>
      <c r="S18" s="68"/>
      <c r="T18" s="87"/>
      <c r="V18" s="79"/>
      <c r="W18" s="86"/>
      <c r="X18" s="88"/>
      <c r="Z18" s="79"/>
      <c r="AA18" s="86"/>
      <c r="AB18" s="88"/>
      <c r="AD18" s="93"/>
      <c r="AE18" s="86"/>
      <c r="AF18" s="88"/>
      <c r="AG18" s="103"/>
      <c r="AH18" s="79"/>
      <c r="AI18" s="86"/>
      <c r="AJ18" s="88"/>
      <c r="AL18" s="102"/>
      <c r="AM18" s="100"/>
      <c r="AN18" s="104"/>
      <c r="AP18" s="79"/>
      <c r="AQ18" s="86"/>
      <c r="AR18" s="72"/>
      <c r="AT18" s="79"/>
      <c r="AU18" s="68"/>
      <c r="AV18" s="72">
        <v>440</v>
      </c>
      <c r="BB18" s="79"/>
      <c r="BC18" s="68"/>
      <c r="BD18" s="72"/>
      <c r="BJ18" s="79"/>
      <c r="BK18" s="68"/>
      <c r="BL18" s="72"/>
      <c r="BM18" s="127"/>
      <c r="BR18" s="109"/>
      <c r="BS18" s="109"/>
      <c r="BT18" s="128">
        <v>631</v>
      </c>
      <c r="BU18" s="127"/>
      <c r="BV18" s="79"/>
      <c r="BW18" s="86"/>
      <c r="BX18" s="89">
        <v>820</v>
      </c>
      <c r="BZ18" s="109"/>
      <c r="CA18" s="109"/>
      <c r="CB18" s="128">
        <v>457</v>
      </c>
      <c r="CC18" s="135"/>
      <c r="CD18" s="79"/>
      <c r="CE18" s="86"/>
      <c r="CF18" s="139">
        <v>664</v>
      </c>
      <c r="CH18" s="109"/>
      <c r="CI18" s="109"/>
      <c r="CJ18" s="128"/>
      <c r="CK18" s="135"/>
      <c r="CL18" s="79"/>
      <c r="CM18" s="86"/>
      <c r="CN18" s="146">
        <v>2125</v>
      </c>
      <c r="CP18" s="109"/>
      <c r="CQ18" s="109"/>
      <c r="CR18" s="128"/>
      <c r="CS18" s="135"/>
      <c r="CT18" s="79"/>
      <c r="CU18" s="86"/>
      <c r="CV18" s="153">
        <v>2761</v>
      </c>
      <c r="CX18" s="79" t="s">
        <v>176</v>
      </c>
      <c r="CY18" s="109"/>
      <c r="CZ18" s="128">
        <v>1012</v>
      </c>
      <c r="DA18" s="135"/>
      <c r="DB18" s="79"/>
      <c r="DC18" s="86"/>
      <c r="DD18" s="153">
        <v>2418</v>
      </c>
      <c r="DF18" s="154"/>
      <c r="DG18" s="161"/>
      <c r="DH18" s="156">
        <v>1478</v>
      </c>
      <c r="DI18" s="178"/>
      <c r="DJ18" s="174"/>
      <c r="DK18" s="182"/>
      <c r="DL18" s="184">
        <v>6240</v>
      </c>
      <c r="DM18" s="176"/>
      <c r="DN18" s="174"/>
      <c r="DO18" s="185"/>
      <c r="DP18" s="156">
        <v>539</v>
      </c>
      <c r="DQ18" s="178"/>
      <c r="DR18" s="174"/>
      <c r="DS18" s="182"/>
      <c r="DT18" s="184">
        <v>588</v>
      </c>
      <c r="DU18" s="194"/>
      <c r="DV18" s="174"/>
      <c r="DW18" s="185"/>
      <c r="DX18" s="156"/>
      <c r="DY18" s="178"/>
      <c r="DZ18" s="174"/>
      <c r="EA18" s="182"/>
      <c r="EB18" s="184">
        <v>686</v>
      </c>
      <c r="ED18" s="174"/>
      <c r="EE18" s="185"/>
      <c r="EF18" s="156">
        <v>2156</v>
      </c>
      <c r="EG18" s="178"/>
      <c r="EH18" s="79">
        <v>44900</v>
      </c>
      <c r="EI18" s="182"/>
      <c r="EJ18" s="181">
        <v>3920</v>
      </c>
      <c r="EL18" s="197" t="s">
        <v>161</v>
      </c>
      <c r="EM18" s="198"/>
      <c r="EN18" s="199">
        <f>SUM(EN21-(EN21/10),EP15)</f>
        <v>41367</v>
      </c>
      <c r="EO18" s="178"/>
      <c r="EP18" s="176"/>
      <c r="EV18" s="178"/>
      <c r="EW18" s="176"/>
      <c r="EY18" s="176"/>
      <c r="EZ18" s="176"/>
      <c r="FA18" s="201">
        <f>SUM(FA3:FA14)</f>
        <v>6889</v>
      </c>
      <c r="FB18" s="178"/>
      <c r="FC18" s="184">
        <v>425</v>
      </c>
      <c r="FE18" s="174"/>
      <c r="FF18" s="185"/>
      <c r="FG18" s="156">
        <v>1402.5</v>
      </c>
      <c r="FH18" s="203"/>
      <c r="FI18" s="218"/>
      <c r="FK18" s="217"/>
      <c r="FL18" s="185"/>
      <c r="FM18" s="156"/>
      <c r="FN18" s="203"/>
      <c r="FO18" s="218"/>
      <c r="FQ18" s="217"/>
      <c r="FR18" s="185"/>
      <c r="FS18" s="156">
        <v>517</v>
      </c>
      <c r="FT18" s="203"/>
      <c r="FU18" s="218">
        <v>3000</v>
      </c>
      <c r="FW18" s="215"/>
      <c r="FX18" s="174"/>
      <c r="FY18" s="156">
        <v>566</v>
      </c>
      <c r="FZ18" s="203"/>
      <c r="GA18" s="218">
        <v>5459</v>
      </c>
      <c r="GC18" s="79">
        <v>44750</v>
      </c>
      <c r="GD18" s="174"/>
      <c r="GE18" s="160">
        <v>680</v>
      </c>
      <c r="GF18" s="203"/>
      <c r="GG18" s="218">
        <v>515</v>
      </c>
      <c r="GI18" s="231"/>
      <c r="GJ18" s="232"/>
      <c r="GK18" s="245"/>
      <c r="GL18" s="203"/>
      <c r="GM18" s="247">
        <v>2100</v>
      </c>
      <c r="GO18" s="215"/>
      <c r="GP18" s="174"/>
      <c r="GQ18" s="246">
        <v>1994.3</v>
      </c>
      <c r="GR18" s="203"/>
      <c r="GS18" s="247">
        <v>607.58</v>
      </c>
      <c r="GU18" s="109"/>
      <c r="GV18" s="174"/>
      <c r="GW18" s="246"/>
      <c r="GX18" s="203"/>
      <c r="GY18" s="247">
        <v>900</v>
      </c>
      <c r="HC18" s="109"/>
      <c r="HD18" s="174"/>
      <c r="HE18" s="246"/>
      <c r="HF18" s="203"/>
      <c r="HG18" s="247">
        <v>7500</v>
      </c>
      <c r="HI18" s="109"/>
      <c r="HJ18" s="174"/>
      <c r="HK18" s="233">
        <v>1221</v>
      </c>
      <c r="HL18" s="203"/>
      <c r="HM18" s="250">
        <v>6660</v>
      </c>
      <c r="HN18" s="275"/>
      <c r="HO18" s="272"/>
      <c r="HP18" s="274"/>
      <c r="HS18" s="109"/>
      <c r="HT18" s="174"/>
      <c r="HU18" s="233">
        <v>1038.4</v>
      </c>
      <c r="HV18" s="203"/>
      <c r="HW18" s="247">
        <v>6049.99</v>
      </c>
      <c r="HY18" s="109"/>
      <c r="HZ18" s="174"/>
      <c r="IA18" s="233">
        <v>1548.8</v>
      </c>
      <c r="IB18" s="203"/>
      <c r="IC18" s="247">
        <v>756</v>
      </c>
      <c r="IE18" s="215"/>
      <c r="IF18" s="174"/>
      <c r="IG18" s="233">
        <v>1570.8</v>
      </c>
      <c r="IH18" s="203"/>
      <c r="II18" s="247"/>
    </row>
    <row r="19" customHeight="1" spans="2:243">
      <c r="B19" s="64"/>
      <c r="C19" s="65"/>
      <c r="D19" s="66"/>
      <c r="F19" s="67"/>
      <c r="G19" s="68"/>
      <c r="H19" s="69"/>
      <c r="I19" s="77"/>
      <c r="J19" s="67"/>
      <c r="K19" s="68"/>
      <c r="L19" s="72"/>
      <c r="N19" s="67"/>
      <c r="O19" s="68"/>
      <c r="P19" s="72"/>
      <c r="R19" s="67"/>
      <c r="S19" s="68"/>
      <c r="T19" s="87"/>
      <c r="V19" s="79"/>
      <c r="W19" s="86"/>
      <c r="X19" s="88"/>
      <c r="Z19" s="79"/>
      <c r="AA19" s="86"/>
      <c r="AB19" s="88"/>
      <c r="AD19" s="93"/>
      <c r="AE19" s="86"/>
      <c r="AF19" s="88"/>
      <c r="AG19" s="103"/>
      <c r="AH19" s="79"/>
      <c r="AI19" s="86"/>
      <c r="AJ19" s="88"/>
      <c r="AL19" s="102"/>
      <c r="AM19" s="100"/>
      <c r="AN19" s="104"/>
      <c r="AP19" s="79"/>
      <c r="AQ19" s="86"/>
      <c r="AR19" s="72">
        <v>429</v>
      </c>
      <c r="AT19" s="67"/>
      <c r="AU19" s="68"/>
      <c r="AV19" s="72">
        <v>1693</v>
      </c>
      <c r="BB19" s="79">
        <v>44654</v>
      </c>
      <c r="BC19" s="68"/>
      <c r="BD19" s="72">
        <v>893</v>
      </c>
      <c r="BJ19" s="67"/>
      <c r="BK19" s="68"/>
      <c r="BL19" s="72"/>
      <c r="BM19" s="129"/>
      <c r="BR19" s="109"/>
      <c r="BS19" s="109"/>
      <c r="BT19" s="128">
        <v>450</v>
      </c>
      <c r="BU19" s="127"/>
      <c r="BV19" s="79"/>
      <c r="BW19" s="68"/>
      <c r="BX19" s="128">
        <v>7352</v>
      </c>
      <c r="BZ19" s="109"/>
      <c r="CA19" s="109"/>
      <c r="CB19" s="128"/>
      <c r="CC19" s="135"/>
      <c r="CD19" s="79"/>
      <c r="CE19" s="68"/>
      <c r="CF19" s="136">
        <v>415</v>
      </c>
      <c r="CH19" s="79">
        <v>44652</v>
      </c>
      <c r="CI19" s="109"/>
      <c r="CJ19" s="128">
        <v>2244</v>
      </c>
      <c r="CK19" s="135"/>
      <c r="CL19" s="79"/>
      <c r="CM19" s="68"/>
      <c r="CN19" s="143">
        <v>1529</v>
      </c>
      <c r="CP19" s="79">
        <v>44838</v>
      </c>
      <c r="CQ19" s="109"/>
      <c r="CR19" s="128">
        <v>600</v>
      </c>
      <c r="CS19" s="132">
        <v>50000</v>
      </c>
      <c r="CT19" s="79"/>
      <c r="CU19" s="68"/>
      <c r="CV19" s="134"/>
      <c r="CX19" s="79"/>
      <c r="CY19" s="109"/>
      <c r="CZ19" s="128">
        <v>506</v>
      </c>
      <c r="DA19" s="138"/>
      <c r="DB19" s="79"/>
      <c r="DC19" s="68"/>
      <c r="DD19" s="134">
        <v>2300</v>
      </c>
      <c r="DF19" s="154"/>
      <c r="DG19" s="161"/>
      <c r="DH19" s="156">
        <v>2027</v>
      </c>
      <c r="DI19" s="179"/>
      <c r="DJ19" s="174"/>
      <c r="DK19" s="174"/>
      <c r="DL19" s="175">
        <v>3840</v>
      </c>
      <c r="DM19" s="176"/>
      <c r="DN19" s="174"/>
      <c r="DO19" s="185"/>
      <c r="DP19" s="156">
        <v>539</v>
      </c>
      <c r="DQ19" s="179"/>
      <c r="DR19" s="174"/>
      <c r="DS19" s="174"/>
      <c r="DT19" s="175"/>
      <c r="DU19" s="194"/>
      <c r="DV19" s="79">
        <v>44686</v>
      </c>
      <c r="DW19" s="185"/>
      <c r="DX19" s="156">
        <v>646</v>
      </c>
      <c r="DY19" s="179"/>
      <c r="DZ19" s="174"/>
      <c r="EA19" s="174"/>
      <c r="EB19" s="175"/>
      <c r="ED19" s="79"/>
      <c r="EE19" s="185"/>
      <c r="EF19" s="156">
        <v>1186</v>
      </c>
      <c r="EG19" s="179"/>
      <c r="EH19" s="174"/>
      <c r="EI19" s="174"/>
      <c r="EJ19" s="184">
        <v>3920</v>
      </c>
      <c r="EL19" s="189" t="s">
        <v>164</v>
      </c>
      <c r="EM19" s="176"/>
      <c r="EN19" s="200">
        <f>SUM(EN20-EN18)-9000</f>
        <v>-1902</v>
      </c>
      <c r="EO19" s="178"/>
      <c r="EP19" s="176"/>
      <c r="EV19" s="178"/>
      <c r="EW19" s="176"/>
      <c r="FB19" s="178"/>
      <c r="FC19" s="175">
        <v>476</v>
      </c>
      <c r="FE19" s="174"/>
      <c r="FF19" s="185"/>
      <c r="FG19" s="156">
        <v>561</v>
      </c>
      <c r="FH19" s="203"/>
      <c r="FI19" s="218">
        <v>2550</v>
      </c>
      <c r="FK19" s="217"/>
      <c r="FL19" s="185"/>
      <c r="FM19" s="156"/>
      <c r="FN19" s="203"/>
      <c r="FO19" s="218"/>
      <c r="FQ19" s="217"/>
      <c r="FR19" s="185"/>
      <c r="FS19" s="156">
        <v>517</v>
      </c>
      <c r="FT19" s="203"/>
      <c r="FU19" s="218">
        <v>5170</v>
      </c>
      <c r="FW19" s="215"/>
      <c r="FX19" s="185"/>
      <c r="FY19" s="156"/>
      <c r="FZ19" s="203"/>
      <c r="GA19" s="218"/>
      <c r="GC19" s="215"/>
      <c r="GD19" s="185"/>
      <c r="GE19" s="160">
        <v>569</v>
      </c>
      <c r="GF19" s="203"/>
      <c r="GG19" s="218">
        <v>515</v>
      </c>
      <c r="GI19" s="79">
        <v>44759</v>
      </c>
      <c r="GJ19" s="185"/>
      <c r="GK19" s="246">
        <v>2200.28</v>
      </c>
      <c r="GL19" s="203"/>
      <c r="GM19" s="247">
        <v>1154.96</v>
      </c>
      <c r="GO19" s="215"/>
      <c r="GP19" s="185"/>
      <c r="GQ19" s="246">
        <v>2048.19</v>
      </c>
      <c r="GR19" s="203"/>
      <c r="GS19" s="247">
        <v>4200</v>
      </c>
      <c r="GU19" s="215" t="s">
        <v>177</v>
      </c>
      <c r="GV19" s="185"/>
      <c r="GW19" s="246">
        <v>550</v>
      </c>
      <c r="GX19" s="203"/>
      <c r="GY19" s="247">
        <v>800</v>
      </c>
      <c r="HC19" s="215">
        <v>44689</v>
      </c>
      <c r="HD19" s="185"/>
      <c r="HE19" s="246">
        <v>712.8</v>
      </c>
      <c r="HF19" s="234">
        <v>60000</v>
      </c>
      <c r="HG19" s="247"/>
      <c r="HI19" s="215"/>
      <c r="HJ19" s="185"/>
      <c r="HK19" s="233">
        <v>610.5</v>
      </c>
      <c r="HL19" s="236"/>
      <c r="HM19" s="250">
        <v>2775</v>
      </c>
      <c r="HN19" s="275"/>
      <c r="HO19" s="272"/>
      <c r="HP19" s="274"/>
      <c r="HS19" s="215"/>
      <c r="HT19" s="185"/>
      <c r="HU19" s="233"/>
      <c r="HV19" s="236"/>
      <c r="HW19" s="247"/>
      <c r="HY19" s="215"/>
      <c r="HZ19" s="185"/>
      <c r="IA19" s="233">
        <v>1971.2</v>
      </c>
      <c r="IB19" s="236"/>
      <c r="IC19" s="247">
        <v>614.15</v>
      </c>
      <c r="IE19" s="215"/>
      <c r="IF19" s="185"/>
      <c r="IG19" s="233">
        <v>4488.01</v>
      </c>
      <c r="IH19" s="236"/>
      <c r="II19" s="247"/>
    </row>
    <row r="20" customHeight="1" spans="2:243">
      <c r="B20" s="64"/>
      <c r="C20" s="65"/>
      <c r="D20" s="66"/>
      <c r="F20" s="67"/>
      <c r="G20" s="68"/>
      <c r="H20" s="69"/>
      <c r="I20" s="77"/>
      <c r="J20" s="67"/>
      <c r="K20" s="68"/>
      <c r="L20" s="72"/>
      <c r="N20" s="67"/>
      <c r="O20" s="68"/>
      <c r="P20" s="72"/>
      <c r="R20" s="67"/>
      <c r="S20" s="68"/>
      <c r="T20" s="87"/>
      <c r="V20" s="79"/>
      <c r="W20" s="86"/>
      <c r="X20" s="88"/>
      <c r="Z20" s="79"/>
      <c r="AA20" s="86"/>
      <c r="AB20" s="88"/>
      <c r="AD20" s="93"/>
      <c r="AE20" s="86"/>
      <c r="AF20" s="88"/>
      <c r="AG20" s="103"/>
      <c r="AH20" s="79"/>
      <c r="AI20" s="86"/>
      <c r="AJ20" s="88"/>
      <c r="AL20" s="102"/>
      <c r="AM20" s="100"/>
      <c r="AN20" s="104"/>
      <c r="AP20" s="79"/>
      <c r="AQ20" s="86"/>
      <c r="AR20" s="72">
        <v>1716</v>
      </c>
      <c r="AT20" s="79"/>
      <c r="AU20" s="68"/>
      <c r="AV20" s="72"/>
      <c r="BB20" s="79"/>
      <c r="BC20" s="68"/>
      <c r="BD20" s="72"/>
      <c r="BJ20" s="79">
        <v>44807</v>
      </c>
      <c r="BK20" s="68"/>
      <c r="BL20" s="72">
        <v>902</v>
      </c>
      <c r="BM20" s="127"/>
      <c r="BR20" s="109"/>
      <c r="BS20" s="109"/>
      <c r="BT20" s="128">
        <v>451</v>
      </c>
      <c r="BU20" s="127"/>
      <c r="BV20" s="109"/>
      <c r="BW20" s="109"/>
      <c r="BX20" s="128">
        <v>410</v>
      </c>
      <c r="BZ20" s="87" t="s">
        <v>178</v>
      </c>
      <c r="CA20" s="109"/>
      <c r="CB20" s="128">
        <v>913</v>
      </c>
      <c r="CC20" s="132">
        <v>48750</v>
      </c>
      <c r="CD20" s="109"/>
      <c r="CE20" s="109"/>
      <c r="CF20" s="136">
        <v>2075</v>
      </c>
      <c r="CH20" s="87"/>
      <c r="CI20" s="109"/>
      <c r="CJ20" s="128">
        <v>467</v>
      </c>
      <c r="CK20" s="138"/>
      <c r="CL20" s="109"/>
      <c r="CM20" s="109"/>
      <c r="CN20" s="143">
        <v>3400</v>
      </c>
      <c r="CP20" s="87"/>
      <c r="CQ20" s="109"/>
      <c r="CR20" s="128">
        <v>506</v>
      </c>
      <c r="CS20" s="138"/>
      <c r="CT20" s="109"/>
      <c r="CU20" s="109"/>
      <c r="CV20" s="134"/>
      <c r="CX20" s="87"/>
      <c r="CY20" s="109"/>
      <c r="CZ20" s="128">
        <v>1023</v>
      </c>
      <c r="DA20" s="138"/>
      <c r="DB20" s="109"/>
      <c r="DC20" s="109"/>
      <c r="DD20" s="134">
        <v>1077</v>
      </c>
      <c r="DF20" s="162"/>
      <c r="DG20" s="161"/>
      <c r="DH20" s="156">
        <v>523</v>
      </c>
      <c r="DI20" s="179"/>
      <c r="DJ20" s="185"/>
      <c r="DK20" s="185"/>
      <c r="DL20" s="175">
        <v>1627</v>
      </c>
      <c r="DM20" s="176"/>
      <c r="DN20" s="174"/>
      <c r="DO20" s="185"/>
      <c r="DP20" s="156">
        <v>537</v>
      </c>
      <c r="DQ20" s="179"/>
      <c r="DR20" s="185"/>
      <c r="DS20" s="185"/>
      <c r="DT20" s="175"/>
      <c r="DU20" s="194"/>
      <c r="DV20" s="174"/>
      <c r="DW20" s="185"/>
      <c r="DX20" s="156"/>
      <c r="DY20" s="179"/>
      <c r="DZ20" s="185"/>
      <c r="EA20" s="185"/>
      <c r="EB20" s="175">
        <v>2940</v>
      </c>
      <c r="ED20" s="174"/>
      <c r="EE20" s="185"/>
      <c r="EF20" s="156">
        <v>1563</v>
      </c>
      <c r="EG20" s="179"/>
      <c r="EH20" s="185"/>
      <c r="EI20" s="185"/>
      <c r="EJ20" s="175">
        <v>3920</v>
      </c>
      <c r="EL20" s="176"/>
      <c r="EM20" s="176"/>
      <c r="EN20" s="201">
        <f>SUM((EO3))</f>
        <v>48465</v>
      </c>
      <c r="EO20" s="178"/>
      <c r="EP20" s="176"/>
      <c r="EV20" s="178"/>
      <c r="EW20" s="176"/>
      <c r="FB20" s="178"/>
      <c r="FC20" s="175">
        <v>6800</v>
      </c>
      <c r="FE20" s="174"/>
      <c r="FF20" s="185"/>
      <c r="FG20" s="156">
        <v>468</v>
      </c>
      <c r="FH20" s="203"/>
      <c r="FI20" s="218">
        <v>1020</v>
      </c>
      <c r="FK20" s="217"/>
      <c r="FL20" s="185"/>
      <c r="FM20" s="156"/>
      <c r="FN20" s="203"/>
      <c r="FO20" s="218"/>
      <c r="FQ20" s="223"/>
      <c r="FR20" s="224"/>
      <c r="FS20" s="169"/>
      <c r="FU20" s="218">
        <v>4044</v>
      </c>
      <c r="FW20" s="227">
        <v>44599</v>
      </c>
      <c r="FX20" s="224"/>
      <c r="FY20" s="169">
        <v>1133</v>
      </c>
      <c r="FZ20" s="222">
        <v>56500</v>
      </c>
      <c r="GA20" s="218">
        <v>2060</v>
      </c>
      <c r="GC20" s="227"/>
      <c r="GD20" s="224"/>
      <c r="GE20" s="160"/>
      <c r="GF20" s="179"/>
      <c r="GG20" s="218"/>
      <c r="GI20" s="79"/>
      <c r="GJ20" s="224"/>
      <c r="GK20" s="246">
        <v>596.59</v>
      </c>
      <c r="GL20" s="179"/>
      <c r="GM20" s="248"/>
      <c r="GO20" s="215"/>
      <c r="GP20" s="224"/>
      <c r="GQ20" s="246"/>
      <c r="GR20" s="179"/>
      <c r="GS20" s="247">
        <v>1680</v>
      </c>
      <c r="GU20" s="215"/>
      <c r="GV20" s="224"/>
      <c r="GW20" s="246"/>
      <c r="GX20" s="179"/>
      <c r="GY20" s="247">
        <v>500.03</v>
      </c>
      <c r="HC20" s="215"/>
      <c r="HD20" s="224"/>
      <c r="HE20" s="246">
        <v>1069.2</v>
      </c>
      <c r="HF20" s="179"/>
      <c r="HG20" s="247">
        <v>2699.92</v>
      </c>
      <c r="HI20" s="215"/>
      <c r="HJ20" s="224"/>
      <c r="HK20" s="233">
        <v>2442</v>
      </c>
      <c r="HL20" s="179"/>
      <c r="HM20" s="250"/>
      <c r="HN20" s="275"/>
      <c r="HO20" s="272"/>
      <c r="HP20" s="274"/>
      <c r="HS20" s="215" t="s">
        <v>149</v>
      </c>
      <c r="HT20" s="224"/>
      <c r="HU20" s="233">
        <v>2662</v>
      </c>
      <c r="HV20" s="234">
        <v>50000</v>
      </c>
      <c r="HW20" s="247">
        <v>1375.52</v>
      </c>
      <c r="HY20" s="215"/>
      <c r="HZ20" s="224"/>
      <c r="IA20" s="233">
        <v>1001</v>
      </c>
      <c r="IB20" s="236"/>
      <c r="IC20" s="247"/>
      <c r="IE20" s="215"/>
      <c r="IF20" s="224"/>
      <c r="IG20" s="233">
        <v>747.99</v>
      </c>
      <c r="IH20" s="236"/>
      <c r="II20" s="247"/>
    </row>
    <row r="21" customHeight="1" spans="2:243">
      <c r="B21" s="64"/>
      <c r="C21" s="65"/>
      <c r="D21" s="66"/>
      <c r="F21" s="67"/>
      <c r="G21" s="68"/>
      <c r="H21" s="69"/>
      <c r="I21" s="77"/>
      <c r="J21" s="67"/>
      <c r="K21" s="68"/>
      <c r="L21" s="72"/>
      <c r="N21" s="67"/>
      <c r="O21" s="68"/>
      <c r="P21" s="72"/>
      <c r="R21" s="67"/>
      <c r="S21" s="68"/>
      <c r="T21" s="87"/>
      <c r="V21" s="79"/>
      <c r="W21" s="86"/>
      <c r="X21" s="88"/>
      <c r="Z21" s="79"/>
      <c r="AA21" s="86"/>
      <c r="AB21" s="88"/>
      <c r="AD21" s="93"/>
      <c r="AE21" s="86"/>
      <c r="AF21" s="88"/>
      <c r="AG21" s="103"/>
      <c r="AH21" s="79"/>
      <c r="AI21" s="86"/>
      <c r="AJ21" s="88"/>
      <c r="AL21" s="102"/>
      <c r="AM21" s="100"/>
      <c r="AN21" s="104"/>
      <c r="AP21" s="79"/>
      <c r="AQ21" s="86"/>
      <c r="AR21" s="72">
        <v>429</v>
      </c>
      <c r="AT21" s="79" t="s">
        <v>179</v>
      </c>
      <c r="AU21" s="68"/>
      <c r="AV21" s="72">
        <v>1247</v>
      </c>
      <c r="BB21" s="79">
        <v>44684</v>
      </c>
      <c r="BC21" s="68"/>
      <c r="BD21" s="72">
        <v>1037</v>
      </c>
      <c r="BJ21" s="79"/>
      <c r="BK21" s="68"/>
      <c r="BL21" s="72">
        <v>1804</v>
      </c>
      <c r="BM21" s="127"/>
      <c r="BR21" s="109"/>
      <c r="BS21" s="109"/>
      <c r="BT21" s="128">
        <v>812</v>
      </c>
      <c r="BU21" s="127"/>
      <c r="BV21" s="109"/>
      <c r="BW21" s="109"/>
      <c r="BX21" s="128">
        <v>1079</v>
      </c>
      <c r="BZ21" s="109"/>
      <c r="CA21" s="109"/>
      <c r="CB21" s="128">
        <v>1369</v>
      </c>
      <c r="CC21" s="135"/>
      <c r="CD21" s="109"/>
      <c r="CE21" s="109"/>
      <c r="CF21" s="136">
        <v>747</v>
      </c>
      <c r="CH21" s="109"/>
      <c r="CI21" s="109"/>
      <c r="CJ21" s="128">
        <v>1742</v>
      </c>
      <c r="CK21" s="135"/>
      <c r="CL21" s="109"/>
      <c r="CM21" s="109"/>
      <c r="CN21" s="143">
        <v>756</v>
      </c>
      <c r="CP21" s="109"/>
      <c r="CQ21" s="109"/>
      <c r="CR21" s="128">
        <v>809</v>
      </c>
      <c r="CS21" s="135"/>
      <c r="CT21" s="109"/>
      <c r="CU21" s="109"/>
      <c r="CV21" s="134"/>
      <c r="CX21" s="109"/>
      <c r="CY21" s="109"/>
      <c r="CZ21" s="128"/>
      <c r="DA21" s="135"/>
      <c r="DB21" s="109"/>
      <c r="DC21" s="109"/>
      <c r="DD21" s="134"/>
      <c r="DF21" s="161"/>
      <c r="DG21" s="161"/>
      <c r="DH21" s="156">
        <v>528</v>
      </c>
      <c r="DI21" s="178"/>
      <c r="DJ21" s="185"/>
      <c r="DK21" s="185"/>
      <c r="DL21" s="175">
        <v>485</v>
      </c>
      <c r="DM21" s="176"/>
      <c r="DN21" s="185"/>
      <c r="DO21" s="185"/>
      <c r="DP21" s="156">
        <v>538</v>
      </c>
      <c r="DQ21" s="178"/>
      <c r="DR21" s="185"/>
      <c r="DS21" s="185"/>
      <c r="DT21" s="175"/>
      <c r="DU21" s="194"/>
      <c r="DV21" s="79">
        <v>44717</v>
      </c>
      <c r="DW21" s="185"/>
      <c r="DX21" s="156">
        <v>647</v>
      </c>
      <c r="DY21" s="178"/>
      <c r="DZ21" s="185"/>
      <c r="EA21" s="185"/>
      <c r="EB21" s="175"/>
      <c r="ED21" s="79"/>
      <c r="EE21" s="185"/>
      <c r="EF21" s="156">
        <v>1078</v>
      </c>
      <c r="EG21" s="178"/>
      <c r="EH21" s="185"/>
      <c r="EI21" s="185"/>
      <c r="EJ21" s="175">
        <v>3920</v>
      </c>
      <c r="EL21" s="176"/>
      <c r="EM21" s="176"/>
      <c r="EN21" s="201">
        <f>SUM(EN3:EN17)</f>
        <v>19380</v>
      </c>
      <c r="EO21" s="178"/>
      <c r="EP21" s="176"/>
      <c r="EV21" s="178"/>
      <c r="EW21" s="176"/>
      <c r="FB21" s="178"/>
      <c r="FC21" s="175"/>
      <c r="FE21" s="174"/>
      <c r="FF21" s="185"/>
      <c r="FG21" s="156">
        <v>1739</v>
      </c>
      <c r="FH21" s="203"/>
      <c r="FI21" s="218">
        <v>4250</v>
      </c>
      <c r="FK21" s="217"/>
      <c r="FL21" s="185"/>
      <c r="FM21" s="156"/>
      <c r="FN21" s="203"/>
      <c r="FO21" s="218"/>
      <c r="FP21" s="216"/>
      <c r="FR21" s="216" t="s">
        <v>180</v>
      </c>
      <c r="FS21" s="216"/>
      <c r="FU21" s="218">
        <v>1880</v>
      </c>
      <c r="FW21" s="226"/>
      <c r="FX21" s="216"/>
      <c r="FY21" s="156">
        <v>2039</v>
      </c>
      <c r="FZ21" s="221"/>
      <c r="GA21" s="218">
        <v>2369</v>
      </c>
      <c r="GC21" s="215"/>
      <c r="GD21" s="216"/>
      <c r="GE21" s="160"/>
      <c r="GF21" s="221"/>
      <c r="GG21" s="218">
        <v>2004</v>
      </c>
      <c r="GI21" s="79"/>
      <c r="GJ21" s="216"/>
      <c r="GK21" s="246">
        <v>1501.5</v>
      </c>
      <c r="GL21" s="221"/>
      <c r="GM21" s="247">
        <v>2949.55</v>
      </c>
      <c r="GO21" s="215" t="s">
        <v>181</v>
      </c>
      <c r="GP21" s="216"/>
      <c r="GQ21" s="246">
        <v>539.01</v>
      </c>
      <c r="GR21" s="221"/>
      <c r="GS21" s="247">
        <v>5103</v>
      </c>
      <c r="GU21" s="215" t="s">
        <v>182</v>
      </c>
      <c r="GV21" s="216"/>
      <c r="GW21" s="246">
        <v>1500</v>
      </c>
      <c r="GX21" s="234">
        <v>50000</v>
      </c>
      <c r="GY21" s="247">
        <v>1400</v>
      </c>
      <c r="HC21" s="215"/>
      <c r="HD21" s="216"/>
      <c r="HE21" s="246">
        <v>594</v>
      </c>
      <c r="HF21" s="236"/>
      <c r="HG21" s="247">
        <v>2269.08</v>
      </c>
      <c r="HI21" s="215"/>
      <c r="HJ21" s="216"/>
      <c r="HK21" s="233">
        <v>611.96</v>
      </c>
      <c r="HL21" s="236"/>
      <c r="HM21" s="250">
        <v>4278</v>
      </c>
      <c r="HN21" s="275"/>
      <c r="HO21" s="272"/>
      <c r="HP21" s="274"/>
      <c r="HS21" s="215"/>
      <c r="HT21" s="216"/>
      <c r="HU21" s="233">
        <v>2727.99</v>
      </c>
      <c r="HV21" s="236"/>
      <c r="HW21" s="247">
        <v>6200</v>
      </c>
      <c r="HY21" s="215"/>
      <c r="HZ21" s="216"/>
      <c r="IA21" s="233"/>
      <c r="IB21" s="236"/>
      <c r="IC21" s="247">
        <v>6930</v>
      </c>
      <c r="IE21" s="215"/>
      <c r="IF21" s="216"/>
      <c r="IG21" s="233">
        <v>741.97</v>
      </c>
      <c r="IH21" s="236"/>
      <c r="II21" s="247"/>
    </row>
    <row r="22" customHeight="1" spans="2:243">
      <c r="B22" s="64"/>
      <c r="C22" s="65"/>
      <c r="D22" s="66"/>
      <c r="F22" s="67"/>
      <c r="G22" s="68"/>
      <c r="H22" s="69"/>
      <c r="I22" s="77"/>
      <c r="J22" s="67"/>
      <c r="K22" s="68"/>
      <c r="L22" s="72"/>
      <c r="N22" s="67"/>
      <c r="O22" s="68"/>
      <c r="P22" s="72"/>
      <c r="R22" s="67"/>
      <c r="S22" s="68"/>
      <c r="T22" s="87"/>
      <c r="V22" s="79"/>
      <c r="W22" s="86"/>
      <c r="X22" s="88"/>
      <c r="Z22" s="79"/>
      <c r="AA22" s="86"/>
      <c r="AB22" s="88"/>
      <c r="AD22" s="93"/>
      <c r="AE22" s="86"/>
      <c r="AF22" s="88"/>
      <c r="AG22" s="103"/>
      <c r="AH22" s="79"/>
      <c r="AI22" s="86"/>
      <c r="AJ22" s="88"/>
      <c r="AL22" s="102"/>
      <c r="AM22" s="100"/>
      <c r="AN22" s="104"/>
      <c r="AP22" s="79"/>
      <c r="AQ22" s="86"/>
      <c r="AR22" s="72"/>
      <c r="AT22" s="79"/>
      <c r="AU22" s="68"/>
      <c r="AV22" s="72">
        <v>891</v>
      </c>
      <c r="BB22" s="79"/>
      <c r="BC22" s="68"/>
      <c r="BD22" s="72">
        <v>536</v>
      </c>
      <c r="BJ22" s="79"/>
      <c r="BK22" s="68"/>
      <c r="BL22" s="72">
        <v>722</v>
      </c>
      <c r="BM22" s="127"/>
      <c r="BR22" s="109"/>
      <c r="BS22" s="109"/>
      <c r="BT22" s="128">
        <v>812</v>
      </c>
      <c r="BU22" s="132">
        <v>22593</v>
      </c>
      <c r="BV22" s="109"/>
      <c r="BW22" s="109"/>
      <c r="BX22" s="128">
        <v>2241</v>
      </c>
      <c r="BZ22" s="109"/>
      <c r="CA22" s="109"/>
      <c r="CB22" s="128">
        <v>1825</v>
      </c>
      <c r="CC22" s="138"/>
      <c r="CD22" s="109"/>
      <c r="CE22" s="109"/>
      <c r="CF22" s="136">
        <v>2905</v>
      </c>
      <c r="CH22" s="109"/>
      <c r="CI22" s="109"/>
      <c r="CJ22" s="136"/>
      <c r="CK22" s="138"/>
      <c r="CL22" s="109"/>
      <c r="CM22" s="109"/>
      <c r="CN22" s="143">
        <v>425</v>
      </c>
      <c r="CP22" s="109"/>
      <c r="CQ22" s="109"/>
      <c r="CR22" s="128">
        <v>506</v>
      </c>
      <c r="CS22" s="138"/>
      <c r="CT22" s="109"/>
      <c r="CU22" s="109"/>
      <c r="CV22" s="134"/>
      <c r="CX22" s="79" t="s">
        <v>183</v>
      </c>
      <c r="CY22" s="109"/>
      <c r="CZ22" s="128">
        <v>1023</v>
      </c>
      <c r="DA22" s="132">
        <v>13665</v>
      </c>
      <c r="DB22" s="109"/>
      <c r="DC22" s="109"/>
      <c r="DD22" s="134"/>
      <c r="DF22" s="154"/>
      <c r="DG22" s="161"/>
      <c r="DH22" s="156"/>
      <c r="DI22" s="179"/>
      <c r="DJ22" s="185"/>
      <c r="DK22" s="185"/>
      <c r="DL22" s="175">
        <v>485</v>
      </c>
      <c r="DM22" s="176"/>
      <c r="DN22" s="174"/>
      <c r="DO22" s="185"/>
      <c r="DP22" s="156">
        <v>542</v>
      </c>
      <c r="DQ22" s="179"/>
      <c r="DR22" s="185"/>
      <c r="DS22" s="185"/>
      <c r="DT22" s="175"/>
      <c r="DU22" s="194"/>
      <c r="DV22" s="174"/>
      <c r="DW22" s="185"/>
      <c r="DX22" s="156">
        <v>539</v>
      </c>
      <c r="DY22" s="179"/>
      <c r="DZ22" s="185"/>
      <c r="EA22" s="185"/>
      <c r="EB22" s="175">
        <v>2058</v>
      </c>
      <c r="ED22" s="174"/>
      <c r="EE22" s="185"/>
      <c r="EF22" s="156">
        <v>539</v>
      </c>
      <c r="EG22" s="179"/>
      <c r="EH22" s="185"/>
      <c r="EI22" s="185"/>
      <c r="EJ22" s="175">
        <v>3920</v>
      </c>
      <c r="EO22" s="178"/>
      <c r="EP22" s="176"/>
      <c r="EV22" s="178"/>
      <c r="EW22" s="176"/>
      <c r="FB22" s="178"/>
      <c r="FC22" s="175">
        <v>1704</v>
      </c>
      <c r="FE22" s="174"/>
      <c r="FF22" s="185"/>
      <c r="FG22" s="156"/>
      <c r="FH22" s="203"/>
      <c r="FI22" s="218">
        <v>2640</v>
      </c>
      <c r="FK22" s="217"/>
      <c r="FL22" s="185"/>
      <c r="FM22" s="156"/>
      <c r="FN22" s="203"/>
      <c r="FO22" s="218"/>
      <c r="FP22" s="216"/>
      <c r="FQ22" s="216"/>
      <c r="FR22" s="216"/>
      <c r="FS22" s="216"/>
      <c r="FT22" s="203"/>
      <c r="FU22" s="218"/>
      <c r="FW22" s="215"/>
      <c r="FX22" s="216"/>
      <c r="FY22" s="156"/>
      <c r="FZ22" s="203"/>
      <c r="GA22" s="218">
        <v>4017</v>
      </c>
      <c r="GC22" s="215"/>
      <c r="GD22" s="216"/>
      <c r="GE22" s="160"/>
      <c r="GF22" s="203"/>
      <c r="GG22" s="218">
        <v>783</v>
      </c>
      <c r="GI22" s="79"/>
      <c r="GJ22" s="216"/>
      <c r="GK22" s="246">
        <v>4775.92</v>
      </c>
      <c r="GL22" s="203"/>
      <c r="GM22" s="247">
        <v>2100</v>
      </c>
      <c r="GO22" s="215"/>
      <c r="GP22" s="216"/>
      <c r="GQ22" s="246">
        <v>524.52</v>
      </c>
      <c r="GR22" s="203"/>
      <c r="GS22" s="247">
        <v>1785</v>
      </c>
      <c r="GU22" s="215"/>
      <c r="GV22" s="216"/>
      <c r="GW22" s="246">
        <v>1500</v>
      </c>
      <c r="GX22" s="203"/>
      <c r="GY22" s="247"/>
      <c r="HC22" s="215"/>
      <c r="HD22" s="216"/>
      <c r="HE22" s="246">
        <v>593.86</v>
      </c>
      <c r="HF22" s="203"/>
      <c r="HG22" s="247">
        <v>1620</v>
      </c>
      <c r="HI22" s="215"/>
      <c r="HJ22" s="216"/>
      <c r="HK22" s="233"/>
      <c r="HL22" s="203"/>
      <c r="HM22" s="250"/>
      <c r="HN22" s="275"/>
      <c r="HO22" s="272"/>
      <c r="HP22" s="274"/>
      <c r="HS22" s="215"/>
      <c r="HT22" s="216"/>
      <c r="HU22" s="233"/>
      <c r="HV22" s="203"/>
      <c r="HW22" s="247">
        <v>5084</v>
      </c>
      <c r="HY22" s="215"/>
      <c r="HZ22" s="216"/>
      <c r="IA22" s="233"/>
      <c r="IB22" s="203"/>
      <c r="IC22" s="247">
        <v>1638</v>
      </c>
      <c r="IE22" s="215"/>
      <c r="IF22" s="216"/>
      <c r="IG22" s="233"/>
      <c r="IH22" s="203"/>
      <c r="II22" s="247"/>
    </row>
    <row r="23" customHeight="1" spans="2:243">
      <c r="B23" s="64"/>
      <c r="C23" s="65"/>
      <c r="D23" s="66"/>
      <c r="F23" s="67"/>
      <c r="G23" s="68"/>
      <c r="H23" s="69"/>
      <c r="I23" s="77"/>
      <c r="J23" s="67"/>
      <c r="K23" s="68"/>
      <c r="L23" s="72"/>
      <c r="N23" s="67"/>
      <c r="O23" s="68"/>
      <c r="P23" s="72"/>
      <c r="R23" s="67"/>
      <c r="S23" s="68"/>
      <c r="T23" s="87"/>
      <c r="V23" s="79"/>
      <c r="W23" s="86"/>
      <c r="X23" s="88"/>
      <c r="Z23" s="79"/>
      <c r="AA23" s="86"/>
      <c r="AB23" s="88"/>
      <c r="AD23" s="93"/>
      <c r="AE23" s="86"/>
      <c r="AF23" s="88"/>
      <c r="AG23" s="103"/>
      <c r="AH23" s="79"/>
      <c r="AI23" s="86"/>
      <c r="AJ23" s="88"/>
      <c r="AL23" s="102"/>
      <c r="AM23" s="100"/>
      <c r="AN23" s="104"/>
      <c r="AP23" s="79"/>
      <c r="AQ23" s="86"/>
      <c r="AR23" s="72">
        <v>2145</v>
      </c>
      <c r="AS23" s="98">
        <v>28500</v>
      </c>
      <c r="AT23" s="67"/>
      <c r="AU23" s="68"/>
      <c r="AV23" s="72">
        <v>1867</v>
      </c>
      <c r="BB23" s="67"/>
      <c r="BC23" s="68"/>
      <c r="BD23" s="72">
        <v>450</v>
      </c>
      <c r="BJ23" s="67"/>
      <c r="BK23" s="68"/>
      <c r="BL23" s="72">
        <v>496</v>
      </c>
      <c r="BM23" s="127"/>
      <c r="BR23" s="109"/>
      <c r="BS23" s="109"/>
      <c r="BT23" s="128"/>
      <c r="BU23" s="127"/>
      <c r="BV23" s="109"/>
      <c r="BW23" s="109"/>
      <c r="BX23" s="128">
        <v>3735</v>
      </c>
      <c r="BZ23" s="109"/>
      <c r="CA23" s="109"/>
      <c r="CB23" s="128">
        <v>5820</v>
      </c>
      <c r="CC23" s="135"/>
      <c r="CD23" s="109"/>
      <c r="CE23" s="109"/>
      <c r="CF23" s="136">
        <v>1577</v>
      </c>
      <c r="CH23" s="109"/>
      <c r="CI23" s="109"/>
      <c r="CJ23" s="136"/>
      <c r="CK23" s="135"/>
      <c r="CL23" s="109"/>
      <c r="CM23" s="109"/>
      <c r="CN23" s="143">
        <v>1275</v>
      </c>
      <c r="CP23" s="109"/>
      <c r="CQ23" s="109"/>
      <c r="CR23" s="128">
        <v>1821</v>
      </c>
      <c r="CS23" s="135"/>
      <c r="CT23" s="109"/>
      <c r="CU23" s="109"/>
      <c r="CV23" s="134"/>
      <c r="CX23" s="109"/>
      <c r="CY23" s="109"/>
      <c r="CZ23" s="128">
        <v>1042</v>
      </c>
      <c r="DA23" s="135"/>
      <c r="DB23" s="109"/>
      <c r="DC23" s="109"/>
      <c r="DD23" s="134"/>
      <c r="DF23" s="154" t="s">
        <v>184</v>
      </c>
      <c r="DG23" s="161"/>
      <c r="DH23" s="156">
        <v>533</v>
      </c>
      <c r="DI23" s="178"/>
      <c r="DJ23" s="185"/>
      <c r="DK23" s="185"/>
      <c r="DL23" s="175">
        <v>4850</v>
      </c>
      <c r="DM23" s="176"/>
      <c r="DN23" s="154"/>
      <c r="DO23" s="185"/>
      <c r="DP23" s="156"/>
      <c r="DQ23" s="178"/>
      <c r="DR23" s="185"/>
      <c r="DS23" s="185"/>
      <c r="DT23" s="175"/>
      <c r="DU23" s="194"/>
      <c r="DV23" s="154"/>
      <c r="DW23" s="185"/>
      <c r="DX23" s="156">
        <v>539</v>
      </c>
      <c r="DY23" s="178"/>
      <c r="DZ23" s="185"/>
      <c r="EA23" s="185"/>
      <c r="EB23" s="175">
        <v>1176</v>
      </c>
      <c r="ED23" s="154"/>
      <c r="EE23" s="185"/>
      <c r="EF23" s="156">
        <v>539</v>
      </c>
      <c r="EG23" s="178"/>
      <c r="EH23" s="185"/>
      <c r="EI23" s="185"/>
      <c r="EJ23" s="175">
        <v>3920</v>
      </c>
      <c r="EO23" s="178"/>
      <c r="EP23" s="176"/>
      <c r="EV23" s="178"/>
      <c r="EW23" s="176"/>
      <c r="FB23" s="178"/>
      <c r="FC23" s="175">
        <v>4249</v>
      </c>
      <c r="FE23" s="79">
        <v>44840</v>
      </c>
      <c r="FF23" s="185"/>
      <c r="FG23" s="156">
        <v>1028</v>
      </c>
      <c r="FH23" s="203"/>
      <c r="FI23" s="218"/>
      <c r="FK23" s="215"/>
      <c r="FL23" s="185"/>
      <c r="FM23" s="156"/>
      <c r="FN23" s="203"/>
      <c r="FO23" s="218"/>
      <c r="FQ23" s="216" t="s">
        <v>185</v>
      </c>
      <c r="FR23" s="185"/>
      <c r="FS23" s="156">
        <v>3732</v>
      </c>
      <c r="FT23" s="203"/>
      <c r="FU23" s="218">
        <v>470</v>
      </c>
      <c r="FW23" s="215">
        <v>44627</v>
      </c>
      <c r="FX23" s="185"/>
      <c r="FY23" s="156">
        <v>566</v>
      </c>
      <c r="FZ23" s="203"/>
      <c r="GA23" s="218"/>
      <c r="GC23" s="215"/>
      <c r="GD23" s="185"/>
      <c r="GE23" s="160"/>
      <c r="GF23" s="203"/>
      <c r="GG23" s="218">
        <v>4588</v>
      </c>
      <c r="GI23" s="79"/>
      <c r="GJ23" s="185"/>
      <c r="GK23" s="246"/>
      <c r="GL23" s="203"/>
      <c r="GM23" s="109"/>
      <c r="GO23" s="215"/>
      <c r="GP23" s="185"/>
      <c r="GQ23" s="246">
        <v>1077.99</v>
      </c>
      <c r="GR23" s="203"/>
      <c r="GS23" s="109"/>
      <c r="GU23" s="215"/>
      <c r="GV23" s="185"/>
      <c r="GW23" s="246">
        <v>1500</v>
      </c>
      <c r="GX23" s="203"/>
      <c r="GY23" s="247">
        <v>2740</v>
      </c>
      <c r="HC23" s="215"/>
      <c r="HD23" s="185"/>
      <c r="HE23" s="246">
        <v>594</v>
      </c>
      <c r="HF23" s="203"/>
      <c r="HG23" s="247">
        <v>6479.99</v>
      </c>
      <c r="HI23" s="215">
        <v>44903</v>
      </c>
      <c r="HJ23" s="185"/>
      <c r="HK23" s="233">
        <v>610.5</v>
      </c>
      <c r="HL23" s="203"/>
      <c r="HM23" s="276">
        <v>1000</v>
      </c>
      <c r="HN23" s="275"/>
      <c r="HO23" s="272"/>
      <c r="HP23" s="274"/>
      <c r="HS23" s="215" t="s">
        <v>186</v>
      </c>
      <c r="HT23" s="185"/>
      <c r="HU23" s="233">
        <v>2046</v>
      </c>
      <c r="HV23" s="203"/>
      <c r="HW23" s="247">
        <v>620.04</v>
      </c>
      <c r="HY23" s="215"/>
      <c r="HZ23" s="185"/>
      <c r="IA23" s="233"/>
      <c r="IB23" s="203"/>
      <c r="IC23" s="247">
        <v>630</v>
      </c>
      <c r="IE23" s="215">
        <v>44660</v>
      </c>
      <c r="IF23" s="185"/>
      <c r="IG23" s="233"/>
      <c r="IH23" s="203"/>
      <c r="II23" s="247"/>
    </row>
    <row r="24" customHeight="1" spans="2:243">
      <c r="B24" s="64"/>
      <c r="C24" s="65"/>
      <c r="D24" s="66"/>
      <c r="F24" s="67"/>
      <c r="G24" s="68"/>
      <c r="H24" s="69"/>
      <c r="I24" s="77"/>
      <c r="J24" s="67"/>
      <c r="K24" s="68"/>
      <c r="L24" s="72"/>
      <c r="N24" s="67"/>
      <c r="O24" s="68"/>
      <c r="P24" s="72"/>
      <c r="R24" s="67"/>
      <c r="S24" s="68"/>
      <c r="T24" s="87"/>
      <c r="V24" s="79"/>
      <c r="W24" s="86"/>
      <c r="X24" s="88"/>
      <c r="Z24" s="79"/>
      <c r="AA24" s="86"/>
      <c r="AB24" s="88"/>
      <c r="AD24" s="93"/>
      <c r="AE24" s="86"/>
      <c r="AF24" s="88"/>
      <c r="AG24" s="103"/>
      <c r="AH24" s="79"/>
      <c r="AI24" s="86"/>
      <c r="AJ24" s="88"/>
      <c r="AL24" s="102"/>
      <c r="AM24" s="100"/>
      <c r="AN24" s="104"/>
      <c r="AP24" s="79"/>
      <c r="AQ24" s="86"/>
      <c r="AR24" s="72">
        <v>429</v>
      </c>
      <c r="AT24" s="67"/>
      <c r="AU24" s="68"/>
      <c r="AV24" s="72"/>
      <c r="BB24" s="67"/>
      <c r="BC24" s="68"/>
      <c r="BD24" s="72">
        <v>496</v>
      </c>
      <c r="BJ24" s="67"/>
      <c r="BK24" s="68"/>
      <c r="BL24" s="72"/>
      <c r="BM24" s="127"/>
      <c r="BR24" s="79" t="s">
        <v>187</v>
      </c>
      <c r="BS24" s="68"/>
      <c r="BT24" s="128">
        <v>541</v>
      </c>
      <c r="BU24" s="132">
        <v>39400</v>
      </c>
      <c r="BV24" s="109"/>
      <c r="BW24" s="109"/>
      <c r="BX24" s="128">
        <v>6225</v>
      </c>
      <c r="BZ24" s="79"/>
      <c r="CA24" s="68"/>
      <c r="CB24" s="128">
        <v>804</v>
      </c>
      <c r="CC24" s="138"/>
      <c r="CD24" s="109"/>
      <c r="CE24" s="109"/>
      <c r="CF24" s="136">
        <v>5560</v>
      </c>
      <c r="CH24" s="79">
        <v>44653</v>
      </c>
      <c r="CI24" s="109"/>
      <c r="CJ24" s="128">
        <v>580</v>
      </c>
      <c r="CK24" s="138"/>
      <c r="CL24" s="109"/>
      <c r="CM24" s="109"/>
      <c r="CN24" s="143">
        <v>2635</v>
      </c>
      <c r="CO24" s="145"/>
      <c r="CP24" s="79"/>
      <c r="CQ24" s="109"/>
      <c r="CR24" s="128">
        <v>1012</v>
      </c>
      <c r="CS24" s="138"/>
      <c r="CT24" s="109"/>
      <c r="CU24" s="109"/>
      <c r="CV24" s="134"/>
      <c r="CX24" s="79"/>
      <c r="CY24" s="109"/>
      <c r="CZ24" s="128">
        <v>3068</v>
      </c>
      <c r="DA24" s="138"/>
      <c r="DB24" s="109"/>
      <c r="DC24" s="109"/>
      <c r="DD24" s="134"/>
      <c r="DF24" s="154"/>
      <c r="DG24" s="161"/>
      <c r="DH24" s="156">
        <v>533</v>
      </c>
      <c r="DI24" s="179"/>
      <c r="DJ24" s="185"/>
      <c r="DK24" s="185"/>
      <c r="DL24" s="175">
        <v>3880</v>
      </c>
      <c r="DM24" s="176"/>
      <c r="DN24" s="79">
        <v>44566</v>
      </c>
      <c r="DO24" s="185"/>
      <c r="DP24" s="156">
        <v>6414</v>
      </c>
      <c r="DQ24" s="179"/>
      <c r="DR24" s="185"/>
      <c r="DS24" s="185"/>
      <c r="DT24" s="175"/>
      <c r="DU24" s="194"/>
      <c r="DV24" s="79"/>
      <c r="DW24" s="185"/>
      <c r="DX24" s="156">
        <v>539</v>
      </c>
      <c r="DY24" s="179"/>
      <c r="DZ24" s="185"/>
      <c r="EA24" s="185"/>
      <c r="EB24" s="175">
        <v>6860</v>
      </c>
      <c r="ED24" s="79"/>
      <c r="EE24" s="185"/>
      <c r="EF24" s="156">
        <v>755</v>
      </c>
      <c r="EG24" s="179"/>
      <c r="EH24" s="185"/>
      <c r="EI24" s="185"/>
      <c r="EJ24" s="175">
        <v>3920</v>
      </c>
      <c r="EO24" s="178"/>
      <c r="EP24" s="176"/>
      <c r="EV24" s="178"/>
      <c r="EW24" s="176"/>
      <c r="FB24" s="178"/>
      <c r="FC24" s="175">
        <v>5000</v>
      </c>
      <c r="FE24" s="174"/>
      <c r="FF24" s="185"/>
      <c r="FG24" s="156">
        <v>1028</v>
      </c>
      <c r="FH24" s="203"/>
      <c r="FI24" s="218">
        <v>1540</v>
      </c>
      <c r="FK24" s="217"/>
      <c r="FL24" s="185"/>
      <c r="FM24" s="156"/>
      <c r="FN24" s="203"/>
      <c r="FO24" s="218"/>
      <c r="FQ24" s="217"/>
      <c r="FR24" s="185"/>
      <c r="FS24" s="156">
        <v>1034</v>
      </c>
      <c r="FT24" s="203"/>
      <c r="FU24" s="218">
        <v>1053</v>
      </c>
      <c r="FW24" s="215"/>
      <c r="FX24" s="185"/>
      <c r="FY24" s="156"/>
      <c r="FZ24" s="203"/>
      <c r="GA24" s="218">
        <v>4017</v>
      </c>
      <c r="GC24" s="215"/>
      <c r="GD24" s="185"/>
      <c r="GE24" s="160"/>
      <c r="GF24" s="203"/>
      <c r="GG24" s="218">
        <v>2060</v>
      </c>
      <c r="GI24" s="79"/>
      <c r="GJ24" s="185"/>
      <c r="GK24" s="246"/>
      <c r="GL24" s="203"/>
      <c r="GM24" s="249"/>
      <c r="GO24" s="215"/>
      <c r="GP24" s="185"/>
      <c r="GQ24" s="246">
        <v>1200.02</v>
      </c>
      <c r="GR24" s="203"/>
      <c r="GS24" s="249">
        <v>5249.99</v>
      </c>
      <c r="GU24" s="215"/>
      <c r="GV24" s="185"/>
      <c r="GW24" s="246"/>
      <c r="GX24" s="203"/>
      <c r="GY24" s="247">
        <v>4953</v>
      </c>
      <c r="HC24" s="215"/>
      <c r="HD24" s="185"/>
      <c r="HE24" s="246"/>
      <c r="HF24" s="203"/>
      <c r="HG24" s="247">
        <v>1227.75</v>
      </c>
      <c r="HI24" s="215"/>
      <c r="HJ24" s="185"/>
      <c r="HK24" s="233"/>
      <c r="HL24" s="203"/>
      <c r="HM24" s="250"/>
      <c r="HN24" s="275"/>
      <c r="HO24" s="272"/>
      <c r="HP24" s="274"/>
      <c r="HS24" s="215"/>
      <c r="HT24" s="185"/>
      <c r="HU24" s="233">
        <v>682</v>
      </c>
      <c r="HV24" s="203"/>
      <c r="HW24" s="247">
        <v>6200</v>
      </c>
      <c r="HY24" s="215"/>
      <c r="HZ24" s="185"/>
      <c r="IA24" s="233"/>
      <c r="IB24" s="203"/>
      <c r="IC24" s="247">
        <v>630</v>
      </c>
      <c r="IE24" s="215"/>
      <c r="IF24" s="185"/>
      <c r="IG24" s="233"/>
      <c r="IH24" s="203"/>
      <c r="II24" s="247"/>
    </row>
    <row r="25" customHeight="1" spans="2:243">
      <c r="B25" s="64"/>
      <c r="C25" s="65"/>
      <c r="D25" s="66"/>
      <c r="F25" s="67"/>
      <c r="G25" s="68"/>
      <c r="H25" s="69"/>
      <c r="I25" s="77"/>
      <c r="J25" s="67"/>
      <c r="K25" s="68"/>
      <c r="L25" s="72"/>
      <c r="N25" s="67"/>
      <c r="O25" s="68"/>
      <c r="P25" s="72"/>
      <c r="R25" s="67"/>
      <c r="S25" s="68"/>
      <c r="T25" s="87"/>
      <c r="V25" s="79"/>
      <c r="W25" s="86"/>
      <c r="X25" s="88"/>
      <c r="Z25" s="79"/>
      <c r="AA25" s="86"/>
      <c r="AB25" s="88"/>
      <c r="AD25" s="93"/>
      <c r="AE25" s="86"/>
      <c r="AF25" s="88"/>
      <c r="AG25" s="103"/>
      <c r="AH25" s="79"/>
      <c r="AI25" s="86"/>
      <c r="AJ25" s="88"/>
      <c r="AL25" s="102"/>
      <c r="AM25" s="100"/>
      <c r="AN25" s="104"/>
      <c r="AP25" s="79"/>
      <c r="AQ25" s="86"/>
      <c r="AR25" s="72">
        <v>500</v>
      </c>
      <c r="AT25" s="106" t="s">
        <v>188</v>
      </c>
      <c r="AU25" s="107"/>
      <c r="AV25" s="108"/>
      <c r="AW25" s="98">
        <v>29460</v>
      </c>
      <c r="BB25" s="122"/>
      <c r="BC25" s="123"/>
      <c r="BD25" s="110">
        <v>1001</v>
      </c>
      <c r="BJ25" s="67"/>
      <c r="BK25" s="68"/>
      <c r="BL25" s="72">
        <v>2624</v>
      </c>
      <c r="BM25" s="127"/>
      <c r="BR25" s="67"/>
      <c r="BS25" s="68"/>
      <c r="BT25" s="128">
        <v>421</v>
      </c>
      <c r="BU25" s="129"/>
      <c r="BV25" s="109"/>
      <c r="BW25" s="109"/>
      <c r="BX25" s="128">
        <v>5400</v>
      </c>
      <c r="BZ25" s="67"/>
      <c r="CA25" s="68"/>
      <c r="CB25" s="128">
        <v>1049</v>
      </c>
      <c r="CC25" s="129"/>
      <c r="CD25" s="109"/>
      <c r="CE25" s="109"/>
      <c r="CF25" s="136">
        <v>1159</v>
      </c>
      <c r="CH25" s="79"/>
      <c r="CI25" s="68"/>
      <c r="CJ25" s="128">
        <v>968</v>
      </c>
      <c r="CK25" s="129"/>
      <c r="CL25" s="109"/>
      <c r="CM25" s="109"/>
      <c r="CN25" s="143">
        <v>1020</v>
      </c>
      <c r="CO25" s="145"/>
      <c r="CP25" s="79"/>
      <c r="CQ25" s="68"/>
      <c r="CR25" s="128">
        <v>607</v>
      </c>
      <c r="CS25" s="129"/>
      <c r="CT25" s="109"/>
      <c r="CU25" s="109"/>
      <c r="CV25" s="134"/>
      <c r="CX25" s="79"/>
      <c r="CY25" s="68"/>
      <c r="CZ25" s="128"/>
      <c r="DA25" s="129"/>
      <c r="DB25" s="109"/>
      <c r="DC25" s="109"/>
      <c r="DD25" s="134"/>
      <c r="DF25" s="154"/>
      <c r="DG25" s="155"/>
      <c r="DH25" s="156">
        <v>533</v>
      </c>
      <c r="DI25" s="177"/>
      <c r="DJ25" s="185"/>
      <c r="DK25" s="185"/>
      <c r="DL25" s="175">
        <v>1795</v>
      </c>
      <c r="DM25" s="176"/>
      <c r="DN25" s="174"/>
      <c r="DO25" s="174"/>
      <c r="DP25" s="156">
        <v>539</v>
      </c>
      <c r="DQ25" s="177"/>
      <c r="DR25" s="185"/>
      <c r="DS25" s="185"/>
      <c r="DT25" s="175"/>
      <c r="DU25" s="194"/>
      <c r="DV25" s="174"/>
      <c r="DW25" s="174"/>
      <c r="DX25" s="156">
        <v>600</v>
      </c>
      <c r="DY25" s="177"/>
      <c r="DZ25" s="185"/>
      <c r="EA25" s="185"/>
      <c r="EB25" s="175">
        <v>4080</v>
      </c>
      <c r="ED25" s="174"/>
      <c r="EE25" s="174"/>
      <c r="EF25" s="156">
        <v>2479</v>
      </c>
      <c r="EG25" s="177"/>
      <c r="EH25" s="185"/>
      <c r="EI25" s="185"/>
      <c r="EJ25" s="175">
        <v>3920</v>
      </c>
      <c r="EO25" s="178"/>
      <c r="EP25" s="176"/>
      <c r="EV25" s="178"/>
      <c r="EW25" s="176"/>
      <c r="FB25" s="178"/>
      <c r="FC25" s="206">
        <f>SUM(FC3:FC24)</f>
        <v>64346</v>
      </c>
      <c r="FE25" s="174"/>
      <c r="FF25" s="185"/>
      <c r="FG25" s="156">
        <v>1683</v>
      </c>
      <c r="FH25" s="203"/>
      <c r="FI25" s="218">
        <v>749</v>
      </c>
      <c r="FK25" s="217"/>
      <c r="FL25" s="185"/>
      <c r="FM25" s="156"/>
      <c r="FN25" s="203"/>
      <c r="FO25" s="218"/>
      <c r="FQ25" s="215"/>
      <c r="FR25" s="185"/>
      <c r="FS25" s="156">
        <v>517</v>
      </c>
      <c r="FT25" s="203"/>
      <c r="FU25" s="218">
        <v>2350</v>
      </c>
      <c r="FW25" s="215"/>
      <c r="FX25" s="185"/>
      <c r="FY25" s="156"/>
      <c r="FZ25" s="203"/>
      <c r="GA25" s="218">
        <v>3605</v>
      </c>
      <c r="GC25" s="215"/>
      <c r="GD25" s="185"/>
      <c r="GE25" s="160"/>
      <c r="GF25" s="203"/>
      <c r="GG25" s="218">
        <v>2678</v>
      </c>
      <c r="GI25" s="79"/>
      <c r="GJ25" s="185"/>
      <c r="GK25" s="246"/>
      <c r="GL25" s="203"/>
      <c r="GM25" s="247"/>
      <c r="GO25" s="215"/>
      <c r="GP25" s="185"/>
      <c r="GQ25" s="246">
        <v>1000</v>
      </c>
      <c r="GR25" s="203"/>
      <c r="GS25" s="247">
        <v>7245</v>
      </c>
      <c r="GU25" s="215"/>
      <c r="GV25" s="185"/>
      <c r="GW25" s="255">
        <v>1500.58</v>
      </c>
      <c r="GX25" s="203"/>
      <c r="GY25" s="247">
        <v>4510</v>
      </c>
      <c r="HA25" s="260">
        <v>1500.58</v>
      </c>
      <c r="HC25" s="215">
        <v>44720</v>
      </c>
      <c r="HD25" s="185"/>
      <c r="HE25" s="246">
        <v>1188</v>
      </c>
      <c r="HF25" s="203"/>
      <c r="HG25" s="247">
        <v>648</v>
      </c>
      <c r="HI25" s="215" t="s">
        <v>189</v>
      </c>
      <c r="HJ25" s="185"/>
      <c r="HK25" s="233">
        <v>1069.2</v>
      </c>
      <c r="HL25" s="234">
        <v>65500</v>
      </c>
      <c r="HM25" s="250"/>
      <c r="HN25" s="275"/>
      <c r="HO25" s="272"/>
      <c r="HP25" s="274"/>
      <c r="HS25" s="215"/>
      <c r="HT25" s="185"/>
      <c r="HU25" s="233"/>
      <c r="HV25" s="236"/>
      <c r="HW25" s="247">
        <v>868</v>
      </c>
      <c r="HY25" s="215"/>
      <c r="HZ25" s="185"/>
      <c r="IA25" s="233"/>
      <c r="IB25" s="236"/>
      <c r="IC25" s="247">
        <v>630</v>
      </c>
      <c r="IE25" s="215"/>
      <c r="IF25" s="185"/>
      <c r="IG25" s="233"/>
      <c r="IH25" s="236"/>
      <c r="II25" s="247"/>
    </row>
    <row r="26" customHeight="1" spans="2:243">
      <c r="B26" s="64"/>
      <c r="C26" s="65"/>
      <c r="D26" s="66"/>
      <c r="F26" s="67"/>
      <c r="G26" s="68"/>
      <c r="H26" s="69"/>
      <c r="I26" s="77"/>
      <c r="J26" s="67"/>
      <c r="K26" s="68"/>
      <c r="L26" s="72"/>
      <c r="N26" s="67"/>
      <c r="O26" s="68"/>
      <c r="P26" s="72"/>
      <c r="R26" s="67"/>
      <c r="S26" s="68"/>
      <c r="T26" s="87"/>
      <c r="V26" s="79"/>
      <c r="W26" s="86"/>
      <c r="X26" s="88"/>
      <c r="Z26" s="79"/>
      <c r="AA26" s="86"/>
      <c r="AB26" s="88"/>
      <c r="AD26" s="93"/>
      <c r="AE26" s="86"/>
      <c r="AF26" s="88"/>
      <c r="AG26" s="103"/>
      <c r="AH26" s="79"/>
      <c r="AI26" s="86"/>
      <c r="AJ26" s="88"/>
      <c r="AL26" s="102"/>
      <c r="AM26" s="100"/>
      <c r="AN26" s="104"/>
      <c r="AP26" s="79"/>
      <c r="AQ26" s="86"/>
      <c r="AR26" s="72">
        <v>853</v>
      </c>
      <c r="AT26" s="109"/>
      <c r="AU26" s="68"/>
      <c r="AV26" s="72"/>
      <c r="BB26" s="109"/>
      <c r="BC26" s="68"/>
      <c r="BD26" s="72"/>
      <c r="BJ26" s="79"/>
      <c r="BK26" s="68"/>
      <c r="BL26" s="72">
        <v>1804</v>
      </c>
      <c r="BM26" s="127"/>
      <c r="BR26" s="79"/>
      <c r="BS26" s="68"/>
      <c r="BT26" s="128"/>
      <c r="BU26" s="127"/>
      <c r="BV26" s="109"/>
      <c r="BW26" s="109"/>
      <c r="BX26" s="128">
        <v>4150</v>
      </c>
      <c r="BZ26" s="79"/>
      <c r="CA26" s="68"/>
      <c r="CB26" s="128">
        <v>1004</v>
      </c>
      <c r="CC26" s="127"/>
      <c r="CD26" s="109"/>
      <c r="CE26" s="109"/>
      <c r="CF26" s="136">
        <v>4150</v>
      </c>
      <c r="CH26" s="67"/>
      <c r="CI26" s="68"/>
      <c r="CJ26" s="128">
        <v>1742</v>
      </c>
      <c r="CK26" s="127"/>
      <c r="CL26" s="109"/>
      <c r="CM26" s="109"/>
      <c r="CN26" s="143">
        <v>737</v>
      </c>
      <c r="CO26" s="147"/>
      <c r="CP26" s="67"/>
      <c r="CQ26" s="68"/>
      <c r="CR26" s="128"/>
      <c r="CS26" s="127"/>
      <c r="CT26" s="109"/>
      <c r="CU26" s="109"/>
      <c r="CV26" s="134"/>
      <c r="CX26" s="67"/>
      <c r="CY26" s="68"/>
      <c r="CZ26" s="128"/>
      <c r="DA26" s="127"/>
      <c r="DB26" s="109"/>
      <c r="DC26" s="109"/>
      <c r="DD26" s="134"/>
      <c r="DF26" s="154"/>
      <c r="DG26" s="155"/>
      <c r="DH26" s="156">
        <v>533</v>
      </c>
      <c r="DI26" s="186"/>
      <c r="DJ26" s="185"/>
      <c r="DK26" s="185"/>
      <c r="DL26" s="175">
        <v>918</v>
      </c>
      <c r="DM26" s="176"/>
      <c r="DN26" s="174"/>
      <c r="DO26" s="174"/>
      <c r="DP26" s="156"/>
      <c r="DQ26" s="186"/>
      <c r="DR26" s="185"/>
      <c r="DS26" s="185"/>
      <c r="DT26" s="175"/>
      <c r="DU26" s="194"/>
      <c r="DV26" s="174"/>
      <c r="DW26" s="174"/>
      <c r="DX26" s="156">
        <v>550</v>
      </c>
      <c r="DY26" s="186"/>
      <c r="DZ26" s="185"/>
      <c r="EA26" s="185"/>
      <c r="EB26" s="175">
        <v>3037</v>
      </c>
      <c r="ED26" s="174"/>
      <c r="EE26" s="174"/>
      <c r="EF26" s="156">
        <v>539</v>
      </c>
      <c r="EG26" s="186"/>
      <c r="EH26" s="185"/>
      <c r="EI26" s="185"/>
      <c r="EJ26" s="175"/>
      <c r="EO26" s="178"/>
      <c r="EP26" s="176"/>
      <c r="EV26" s="178"/>
      <c r="EW26" s="176"/>
      <c r="FB26" s="178"/>
      <c r="FC26" s="176"/>
      <c r="FE26" s="174"/>
      <c r="FF26" s="185"/>
      <c r="FG26" s="156">
        <v>484</v>
      </c>
      <c r="FH26" s="203"/>
      <c r="FI26" s="218">
        <v>6248</v>
      </c>
      <c r="FK26" s="217"/>
      <c r="FL26" s="185"/>
      <c r="FM26" s="156"/>
      <c r="FN26" s="203"/>
      <c r="FO26" s="218"/>
      <c r="FQ26" s="217"/>
      <c r="FR26" s="185"/>
      <c r="FS26" s="156">
        <v>2068</v>
      </c>
      <c r="FT26" s="203"/>
      <c r="FU26" s="218">
        <v>4700</v>
      </c>
      <c r="FW26" s="215"/>
      <c r="FX26" s="185"/>
      <c r="FY26" s="156"/>
      <c r="FZ26" s="203"/>
      <c r="GA26" s="218"/>
      <c r="GC26" s="215"/>
      <c r="GD26" s="185"/>
      <c r="GE26" s="160"/>
      <c r="GF26" s="203"/>
      <c r="GG26" s="218">
        <v>2501</v>
      </c>
      <c r="GI26" s="79"/>
      <c r="GJ26" s="185"/>
      <c r="GK26" s="246"/>
      <c r="GL26" s="203"/>
      <c r="GM26" s="247"/>
      <c r="GO26" s="215"/>
      <c r="GP26" s="185"/>
      <c r="GQ26" s="246">
        <v>539.01</v>
      </c>
      <c r="GR26" s="203"/>
      <c r="GS26" s="247">
        <v>1575</v>
      </c>
      <c r="GU26" s="215"/>
      <c r="GV26" s="185"/>
      <c r="GW26" s="255">
        <v>2102.1</v>
      </c>
      <c r="GX26" s="203"/>
      <c r="GY26" s="247"/>
      <c r="HA26" s="261">
        <v>2102.1</v>
      </c>
      <c r="HC26" s="215"/>
      <c r="HD26" s="185"/>
      <c r="HE26" s="246"/>
      <c r="HF26" s="203"/>
      <c r="HG26" s="247">
        <v>792.98</v>
      </c>
      <c r="HI26" s="215"/>
      <c r="HJ26" s="185"/>
      <c r="HK26" s="233">
        <v>759</v>
      </c>
      <c r="HL26" s="203"/>
      <c r="HM26" s="250"/>
      <c r="HN26" s="275"/>
      <c r="HO26" s="272"/>
      <c r="HP26" s="274"/>
      <c r="HS26" s="215" t="s">
        <v>190</v>
      </c>
      <c r="HT26" s="185"/>
      <c r="HU26" s="233">
        <v>1227.6</v>
      </c>
      <c r="HV26" s="234">
        <v>70500</v>
      </c>
      <c r="HW26" s="247"/>
      <c r="HY26" s="215"/>
      <c r="HZ26" s="185"/>
      <c r="IA26" s="233"/>
      <c r="IB26" s="236"/>
      <c r="IC26" s="247"/>
      <c r="IE26" s="215"/>
      <c r="IF26" s="185"/>
      <c r="IG26" s="233"/>
      <c r="IH26" s="236"/>
      <c r="II26" s="247"/>
    </row>
    <row r="27" customHeight="1" spans="2:243">
      <c r="B27" s="64"/>
      <c r="C27" s="65"/>
      <c r="D27" s="66"/>
      <c r="F27" s="67"/>
      <c r="G27" s="68"/>
      <c r="H27" s="69"/>
      <c r="I27" s="77"/>
      <c r="J27" s="67"/>
      <c r="K27" s="68"/>
      <c r="L27" s="72"/>
      <c r="N27" s="67"/>
      <c r="O27" s="68"/>
      <c r="P27" s="72"/>
      <c r="R27" s="67"/>
      <c r="S27" s="68"/>
      <c r="T27" s="87"/>
      <c r="V27" s="79"/>
      <c r="W27" s="86"/>
      <c r="X27" s="88"/>
      <c r="Z27" s="79"/>
      <c r="AA27" s="86"/>
      <c r="AB27" s="88"/>
      <c r="AD27" s="93"/>
      <c r="AE27" s="86"/>
      <c r="AF27" s="88"/>
      <c r="AG27" s="103"/>
      <c r="AH27" s="79"/>
      <c r="AI27" s="86"/>
      <c r="AJ27" s="88"/>
      <c r="AL27" s="102"/>
      <c r="AM27" s="100"/>
      <c r="AN27" s="104"/>
      <c r="AP27" s="79"/>
      <c r="AQ27" s="86"/>
      <c r="AR27" s="72">
        <v>429</v>
      </c>
      <c r="AT27" s="67" t="s">
        <v>191</v>
      </c>
      <c r="AU27" s="68"/>
      <c r="AV27" s="72">
        <v>496</v>
      </c>
      <c r="BB27" s="79"/>
      <c r="BC27" s="68"/>
      <c r="BD27" s="124"/>
      <c r="BJ27" s="67"/>
      <c r="BK27" s="68"/>
      <c r="BL27" s="72">
        <v>1037</v>
      </c>
      <c r="BM27" s="127"/>
      <c r="BR27" s="79" t="s">
        <v>192</v>
      </c>
      <c r="BS27" s="68"/>
      <c r="BT27" s="128">
        <v>457</v>
      </c>
      <c r="BU27" s="127"/>
      <c r="BV27" s="109"/>
      <c r="BW27" s="109"/>
      <c r="BX27" s="128"/>
      <c r="BZ27" s="79"/>
      <c r="CA27" s="68"/>
      <c r="CB27" s="128">
        <v>1552</v>
      </c>
      <c r="CC27" s="127"/>
      <c r="CD27" s="109"/>
      <c r="CE27" s="109"/>
      <c r="CF27" s="136">
        <v>913</v>
      </c>
      <c r="CH27" s="79"/>
      <c r="CI27" s="68"/>
      <c r="CJ27" s="128"/>
      <c r="CK27" s="127"/>
      <c r="CL27" s="109"/>
      <c r="CM27" s="109"/>
      <c r="CN27" s="143">
        <v>1056</v>
      </c>
      <c r="CP27" s="79"/>
      <c r="CQ27" s="68"/>
      <c r="CR27" s="128"/>
      <c r="CS27" s="127"/>
      <c r="CT27" s="109"/>
      <c r="CU27" s="109"/>
      <c r="CV27" s="134"/>
      <c r="CX27" s="79"/>
      <c r="CY27" s="68"/>
      <c r="CZ27" s="128"/>
      <c r="DA27" s="127"/>
      <c r="DB27" s="109"/>
      <c r="DC27" s="109"/>
      <c r="DD27" s="134"/>
      <c r="DF27" s="154"/>
      <c r="DG27" s="155"/>
      <c r="DH27" s="156"/>
      <c r="DI27" s="186"/>
      <c r="DJ27" s="185"/>
      <c r="DK27" s="185"/>
      <c r="DL27" s="175">
        <v>1067</v>
      </c>
      <c r="DM27" s="176"/>
      <c r="DN27" s="174"/>
      <c r="DO27" s="174"/>
      <c r="DP27" s="156"/>
      <c r="DQ27" s="186"/>
      <c r="DR27" s="185"/>
      <c r="DS27" s="185"/>
      <c r="DT27" s="175"/>
      <c r="DU27" s="194"/>
      <c r="DV27" s="174"/>
      <c r="DW27" s="174"/>
      <c r="DX27" s="156">
        <v>1000</v>
      </c>
      <c r="DY27" s="186"/>
      <c r="DZ27" s="185"/>
      <c r="EA27" s="185"/>
      <c r="EB27" s="175">
        <v>882</v>
      </c>
      <c r="ED27" s="174"/>
      <c r="EE27" s="174"/>
      <c r="EF27" s="156"/>
      <c r="EG27" s="186"/>
      <c r="EH27" s="174" t="s">
        <v>193</v>
      </c>
      <c r="EI27" s="185"/>
      <c r="EJ27" s="175">
        <v>1255</v>
      </c>
      <c r="EO27" s="178"/>
      <c r="EP27" s="176"/>
      <c r="EV27" s="178"/>
      <c r="EW27" s="176"/>
      <c r="FB27" s="178"/>
      <c r="FC27" s="176"/>
      <c r="FE27" s="174"/>
      <c r="FF27" s="185"/>
      <c r="FG27" s="156"/>
      <c r="FH27" s="203"/>
      <c r="FI27" s="218">
        <v>3986</v>
      </c>
      <c r="FK27" s="217"/>
      <c r="FL27" s="185"/>
      <c r="FM27" s="156"/>
      <c r="FN27" s="203"/>
      <c r="FO27" s="218"/>
      <c r="FQ27" s="217"/>
      <c r="FR27" s="185"/>
      <c r="FS27" s="156">
        <v>1551</v>
      </c>
      <c r="FT27" s="203"/>
      <c r="FU27" s="218">
        <v>1128</v>
      </c>
      <c r="FW27" s="215"/>
      <c r="FX27" s="185"/>
      <c r="FY27" s="156"/>
      <c r="FZ27" s="203"/>
      <c r="GA27" s="218"/>
      <c r="GC27" s="215"/>
      <c r="GD27" s="185"/>
      <c r="GE27" s="160"/>
      <c r="GF27" s="203"/>
      <c r="GG27" s="218"/>
      <c r="GI27" s="79"/>
      <c r="GJ27" s="185"/>
      <c r="GK27" s="246"/>
      <c r="GL27" s="203"/>
      <c r="GM27" s="247"/>
      <c r="GO27" s="215"/>
      <c r="GP27" s="185"/>
      <c r="GQ27" s="246">
        <v>539.03</v>
      </c>
      <c r="GR27" s="203"/>
      <c r="GS27" s="247">
        <v>3885</v>
      </c>
      <c r="GU27" s="215"/>
      <c r="GV27" s="185"/>
      <c r="GW27" s="255">
        <v>1500</v>
      </c>
      <c r="GX27" s="203"/>
      <c r="GY27" s="247">
        <v>1005</v>
      </c>
      <c r="HA27" s="261">
        <v>1500</v>
      </c>
      <c r="HC27" s="215">
        <v>44750</v>
      </c>
      <c r="HD27" s="185"/>
      <c r="HE27" s="246">
        <v>1188</v>
      </c>
      <c r="HF27" s="203"/>
      <c r="HG27" s="247">
        <v>4000.32</v>
      </c>
      <c r="HI27" s="215"/>
      <c r="HJ27" s="185"/>
      <c r="HK27" s="233"/>
      <c r="HL27" s="203"/>
      <c r="HM27" s="250"/>
      <c r="HN27" s="275"/>
      <c r="HO27" s="272"/>
      <c r="HP27" s="274"/>
      <c r="HS27" s="215"/>
      <c r="HT27" s="185"/>
      <c r="HU27" s="233">
        <v>1364</v>
      </c>
      <c r="HV27" s="203"/>
      <c r="HW27" s="247">
        <v>2480</v>
      </c>
      <c r="HY27" s="215"/>
      <c r="HZ27" s="185"/>
      <c r="IA27" s="233"/>
      <c r="IB27" s="203"/>
      <c r="IC27" s="247"/>
      <c r="IE27" s="215"/>
      <c r="IF27" s="185"/>
      <c r="IG27" s="233"/>
      <c r="IH27" s="203"/>
      <c r="II27" s="247"/>
    </row>
    <row r="28" customHeight="1" spans="2:243">
      <c r="B28" s="64"/>
      <c r="C28" s="65"/>
      <c r="D28" s="66"/>
      <c r="F28" s="67"/>
      <c r="G28" s="68"/>
      <c r="H28" s="69"/>
      <c r="I28" s="77"/>
      <c r="J28" s="67"/>
      <c r="K28" s="68"/>
      <c r="L28" s="72"/>
      <c r="N28" s="67"/>
      <c r="O28" s="68"/>
      <c r="P28" s="72"/>
      <c r="R28" s="67"/>
      <c r="S28" s="68"/>
      <c r="T28" s="87"/>
      <c r="V28" s="79"/>
      <c r="W28" s="86"/>
      <c r="X28" s="88"/>
      <c r="Z28" s="79"/>
      <c r="AA28" s="86"/>
      <c r="AB28" s="88"/>
      <c r="AD28" s="93"/>
      <c r="AE28" s="86"/>
      <c r="AF28" s="88"/>
      <c r="AG28" s="103"/>
      <c r="AH28" s="79"/>
      <c r="AI28" s="86"/>
      <c r="AJ28" s="88"/>
      <c r="AL28" s="102"/>
      <c r="AM28" s="100"/>
      <c r="AN28" s="104"/>
      <c r="AP28" s="79"/>
      <c r="AQ28" s="86"/>
      <c r="AR28" s="72"/>
      <c r="AT28" s="67"/>
      <c r="AU28" s="68"/>
      <c r="AV28" s="72">
        <v>505</v>
      </c>
      <c r="BB28" s="67"/>
      <c r="BC28" s="68"/>
      <c r="BD28" s="72"/>
      <c r="BJ28" s="67"/>
      <c r="BK28" s="68"/>
      <c r="BL28" s="72">
        <v>451</v>
      </c>
      <c r="BM28" s="127"/>
      <c r="BR28" s="79"/>
      <c r="BS28" s="68"/>
      <c r="BT28" s="128">
        <v>1239</v>
      </c>
      <c r="BU28" s="127"/>
      <c r="BV28" s="109"/>
      <c r="BW28" s="109"/>
      <c r="BX28" s="128"/>
      <c r="BZ28" s="79"/>
      <c r="CA28" s="68"/>
      <c r="CB28" s="128">
        <v>1542</v>
      </c>
      <c r="CC28" s="127"/>
      <c r="CD28" s="109"/>
      <c r="CE28" s="109"/>
      <c r="CF28" s="136">
        <v>1079</v>
      </c>
      <c r="CH28" s="79">
        <v>44654</v>
      </c>
      <c r="CI28" s="68"/>
      <c r="CJ28" s="128">
        <v>484</v>
      </c>
      <c r="CK28" s="127"/>
      <c r="CL28" s="109"/>
      <c r="CM28" s="109"/>
      <c r="CN28" s="143">
        <v>1320</v>
      </c>
      <c r="CP28" s="79"/>
      <c r="CQ28" s="68"/>
      <c r="CR28" s="128"/>
      <c r="CS28" s="127"/>
      <c r="CT28" s="109"/>
      <c r="CU28" s="109"/>
      <c r="CV28" s="134"/>
      <c r="CX28" s="79"/>
      <c r="CY28" s="68"/>
      <c r="CZ28" s="128"/>
      <c r="DA28" s="127"/>
      <c r="DB28" s="109"/>
      <c r="DC28" s="109"/>
      <c r="DD28" s="134"/>
      <c r="DF28" s="154"/>
      <c r="DG28" s="155"/>
      <c r="DH28" s="156"/>
      <c r="DI28" s="186"/>
      <c r="DJ28" s="185"/>
      <c r="DK28" s="185"/>
      <c r="DL28" s="175">
        <v>801</v>
      </c>
      <c r="DM28" s="176"/>
      <c r="DN28" s="174"/>
      <c r="DO28" s="174"/>
      <c r="DP28" s="156"/>
      <c r="DQ28" s="186"/>
      <c r="DR28" s="185"/>
      <c r="DS28" s="185"/>
      <c r="DT28" s="175"/>
      <c r="DU28" s="194"/>
      <c r="DV28" s="174"/>
      <c r="DW28" s="174"/>
      <c r="DX28" s="156">
        <v>647</v>
      </c>
      <c r="DY28" s="186"/>
      <c r="DZ28" s="185"/>
      <c r="EA28" s="185"/>
      <c r="EB28" s="175">
        <v>3920</v>
      </c>
      <c r="ED28" s="79">
        <v>44870</v>
      </c>
      <c r="EE28" s="174"/>
      <c r="EF28" s="156">
        <v>3557</v>
      </c>
      <c r="EG28" s="186"/>
      <c r="EH28" s="185"/>
      <c r="EI28" s="185"/>
      <c r="EJ28" s="175">
        <v>2548</v>
      </c>
      <c r="EO28" s="178"/>
      <c r="EP28" s="176"/>
      <c r="EV28" s="178"/>
      <c r="EW28" s="176"/>
      <c r="FB28" s="178"/>
      <c r="FC28" s="176"/>
      <c r="FE28" s="216">
        <v>44871</v>
      </c>
      <c r="FF28" s="185"/>
      <c r="FG28" s="156">
        <v>1064</v>
      </c>
      <c r="FH28" s="203"/>
      <c r="FI28" s="218">
        <v>4312</v>
      </c>
      <c r="FK28" s="216"/>
      <c r="FL28" s="185"/>
      <c r="FM28" s="156"/>
      <c r="FN28" s="203"/>
      <c r="FO28" s="218"/>
      <c r="FQ28" s="216"/>
      <c r="FR28" s="185"/>
      <c r="FS28" s="156">
        <v>1034</v>
      </c>
      <c r="FT28" s="203"/>
      <c r="FU28" s="218">
        <v>1033</v>
      </c>
      <c r="FW28" s="215"/>
      <c r="FX28" s="185"/>
      <c r="FY28" s="156"/>
      <c r="FZ28" s="203"/>
      <c r="GA28" s="218"/>
      <c r="GC28" s="215"/>
      <c r="GD28" s="185"/>
      <c r="GE28" s="160"/>
      <c r="GF28" s="203"/>
      <c r="GG28" s="218">
        <v>1751</v>
      </c>
      <c r="GI28" s="79"/>
      <c r="GJ28" s="185"/>
      <c r="GK28" s="246"/>
      <c r="GL28" s="203"/>
      <c r="GM28" s="247"/>
      <c r="GO28" s="215"/>
      <c r="GP28" s="185"/>
      <c r="GQ28" s="246"/>
      <c r="GR28" s="203"/>
      <c r="GS28" s="247">
        <v>2005.95</v>
      </c>
      <c r="GU28" s="215"/>
      <c r="GV28" s="185"/>
      <c r="GW28" s="246"/>
      <c r="GX28" s="203"/>
      <c r="GY28" s="247">
        <v>4958</v>
      </c>
      <c r="HA28" s="262"/>
      <c r="HC28" s="215"/>
      <c r="HD28" s="185"/>
      <c r="HE28" s="246"/>
      <c r="HF28" s="203"/>
      <c r="HG28" s="247"/>
      <c r="HI28" s="215" t="s">
        <v>127</v>
      </c>
      <c r="HJ28" s="185"/>
      <c r="HK28" s="277">
        <v>2336.4</v>
      </c>
      <c r="HL28" s="203"/>
      <c r="HM28" s="250"/>
      <c r="HN28" s="275"/>
      <c r="HO28" s="272"/>
      <c r="HP28" s="274"/>
      <c r="HS28" s="215"/>
      <c r="HT28" s="185"/>
      <c r="HU28" s="233"/>
      <c r="HV28" s="203"/>
      <c r="HW28" s="247">
        <v>3100</v>
      </c>
      <c r="HY28" s="215"/>
      <c r="HZ28" s="185"/>
      <c r="IA28" s="233"/>
      <c r="IB28" s="203"/>
      <c r="IC28" s="247"/>
      <c r="IE28" s="215"/>
      <c r="IF28" s="185"/>
      <c r="IG28" s="233"/>
      <c r="IH28" s="203"/>
      <c r="II28" s="247"/>
    </row>
    <row r="29" customHeight="1" spans="2:243">
      <c r="B29" s="64"/>
      <c r="C29" s="65"/>
      <c r="D29" s="66"/>
      <c r="F29" s="67"/>
      <c r="G29" s="68"/>
      <c r="H29" s="69"/>
      <c r="I29" s="77"/>
      <c r="J29" s="67"/>
      <c r="K29" s="68"/>
      <c r="L29" s="72"/>
      <c r="N29" s="67"/>
      <c r="O29" s="68"/>
      <c r="P29" s="72"/>
      <c r="R29" s="67"/>
      <c r="S29" s="68"/>
      <c r="T29" s="87"/>
      <c r="V29" s="79"/>
      <c r="W29" s="86"/>
      <c r="X29" s="88"/>
      <c r="Z29" s="79"/>
      <c r="AA29" s="86"/>
      <c r="AB29" s="88"/>
      <c r="AD29" s="93"/>
      <c r="AE29" s="86"/>
      <c r="AF29" s="88"/>
      <c r="AG29" s="103"/>
      <c r="AH29" s="79"/>
      <c r="AI29" s="86"/>
      <c r="AJ29" s="88"/>
      <c r="AL29" s="102"/>
      <c r="AM29" s="100"/>
      <c r="AN29" s="104"/>
      <c r="AP29" s="79"/>
      <c r="AQ29" s="86"/>
      <c r="AR29" s="72">
        <v>429</v>
      </c>
      <c r="AT29" s="96"/>
      <c r="AU29" s="82"/>
      <c r="AV29" s="72">
        <v>541</v>
      </c>
      <c r="BB29" s="96"/>
      <c r="BC29" s="82"/>
      <c r="BD29" s="72"/>
      <c r="BJ29" s="96"/>
      <c r="BK29" s="82"/>
      <c r="BL29" s="72">
        <v>902</v>
      </c>
      <c r="BM29" s="127"/>
      <c r="BR29" s="67"/>
      <c r="BS29" s="68"/>
      <c r="BT29" s="128">
        <v>502</v>
      </c>
      <c r="BU29" s="127"/>
      <c r="BV29" s="109"/>
      <c r="BW29" s="109"/>
      <c r="BX29" s="131">
        <f>SUM(BX3:BX28)</f>
        <v>70060</v>
      </c>
      <c r="BZ29" s="67"/>
      <c r="CA29" s="68"/>
      <c r="CB29" s="128"/>
      <c r="CC29" s="127"/>
      <c r="CD29" s="109"/>
      <c r="CE29" s="109"/>
      <c r="CF29" s="136">
        <v>3104</v>
      </c>
      <c r="CH29" s="79"/>
      <c r="CI29" s="68"/>
      <c r="CJ29" s="128">
        <v>580</v>
      </c>
      <c r="CK29" s="127"/>
      <c r="CL29" s="109"/>
      <c r="CM29" s="109"/>
      <c r="CN29" s="143">
        <v>7920</v>
      </c>
      <c r="CP29" s="79"/>
      <c r="CQ29" s="68"/>
      <c r="CR29" s="128"/>
      <c r="CS29" s="127"/>
      <c r="CT29" s="109"/>
      <c r="CU29" s="109"/>
      <c r="CV29" s="134"/>
      <c r="CX29" s="79"/>
      <c r="CY29" s="68"/>
      <c r="CZ29" s="128"/>
      <c r="DA29" s="127"/>
      <c r="DB29" s="109"/>
      <c r="DC29" s="109"/>
      <c r="DD29" s="134"/>
      <c r="DF29" s="154"/>
      <c r="DG29" s="155"/>
      <c r="DH29" s="156"/>
      <c r="DI29" s="186"/>
      <c r="DJ29" s="185"/>
      <c r="DK29" s="185"/>
      <c r="DL29" s="175">
        <v>3880</v>
      </c>
      <c r="DM29" s="176"/>
      <c r="DN29" s="174"/>
      <c r="DO29" s="174"/>
      <c r="DP29" s="156"/>
      <c r="DQ29" s="186"/>
      <c r="DR29" s="185"/>
      <c r="DS29" s="185"/>
      <c r="DT29" s="175"/>
      <c r="DU29" s="194"/>
      <c r="DV29" s="174"/>
      <c r="DW29" s="174"/>
      <c r="DX29" s="156">
        <v>3880</v>
      </c>
      <c r="DY29" s="186"/>
      <c r="DZ29" s="185"/>
      <c r="EA29" s="185"/>
      <c r="EB29" s="175">
        <v>3920</v>
      </c>
      <c r="ED29" s="174"/>
      <c r="EE29" s="174"/>
      <c r="EF29" s="156">
        <v>539</v>
      </c>
      <c r="EG29" s="186"/>
      <c r="EH29" s="185"/>
      <c r="EI29" s="185"/>
      <c r="EJ29" s="175">
        <v>4908</v>
      </c>
      <c r="EO29" s="178"/>
      <c r="EP29" s="176"/>
      <c r="EV29" s="178"/>
      <c r="EW29" s="176"/>
      <c r="FB29" s="178"/>
      <c r="FC29" s="176"/>
      <c r="FE29" s="217"/>
      <c r="FF29" s="185"/>
      <c r="FG29" s="156">
        <v>1936</v>
      </c>
      <c r="FH29" s="203"/>
      <c r="FI29" s="218">
        <v>5812</v>
      </c>
      <c r="FK29" s="217"/>
      <c r="FL29" s="185"/>
      <c r="FM29" s="156"/>
      <c r="FN29" s="203"/>
      <c r="FO29" s="218"/>
      <c r="FQ29" s="217"/>
      <c r="FR29" s="185"/>
      <c r="FS29" s="156">
        <v>1034</v>
      </c>
      <c r="FT29" s="203"/>
      <c r="FU29" s="218"/>
      <c r="FW29" s="215"/>
      <c r="FX29" s="185"/>
      <c r="FY29" s="156"/>
      <c r="FZ29" s="203"/>
      <c r="GA29" s="218"/>
      <c r="GC29" s="215"/>
      <c r="GD29" s="185"/>
      <c r="GE29" s="160"/>
      <c r="GF29" s="203"/>
      <c r="GG29" s="218">
        <v>1328</v>
      </c>
      <c r="GI29" s="79"/>
      <c r="GJ29" s="185"/>
      <c r="GK29" s="246"/>
      <c r="GL29" s="203"/>
      <c r="GM29" s="247"/>
      <c r="GO29" s="215"/>
      <c r="GP29" s="185"/>
      <c r="GQ29" s="246"/>
      <c r="GR29" s="203"/>
      <c r="GS29" s="247">
        <v>3000.9</v>
      </c>
      <c r="GU29" s="215" t="s">
        <v>194</v>
      </c>
      <c r="GV29" s="185"/>
      <c r="GW29" s="255">
        <v>1100</v>
      </c>
      <c r="GX29" s="203"/>
      <c r="GY29" s="247"/>
      <c r="HA29" s="261">
        <v>1100</v>
      </c>
      <c r="HC29" s="215"/>
      <c r="HD29" s="185"/>
      <c r="HE29" s="246"/>
      <c r="HF29" s="203"/>
      <c r="HG29" s="247">
        <v>5400</v>
      </c>
      <c r="HI29" s="215"/>
      <c r="HJ29" s="185"/>
      <c r="HK29" s="233"/>
      <c r="HL29" s="203"/>
      <c r="HM29" s="250"/>
      <c r="HN29" s="275"/>
      <c r="HO29" s="272"/>
      <c r="HP29" s="278">
        <f>SUM(HP3:HP28)+HQ30</f>
        <v>20701.92</v>
      </c>
      <c r="HQ29" s="283">
        <f>SUM(10000+10500-HP29-HQ30)</f>
        <v>-246.919999999998</v>
      </c>
      <c r="HS29" s="215" t="s">
        <v>195</v>
      </c>
      <c r="HT29" s="185"/>
      <c r="HU29" s="233">
        <v>2694.95</v>
      </c>
      <c r="HV29" s="203"/>
      <c r="HW29" s="247">
        <v>1079.85</v>
      </c>
      <c r="HY29" s="215"/>
      <c r="HZ29" s="185"/>
      <c r="IA29" s="233"/>
      <c r="IB29" s="203"/>
      <c r="IC29" s="247"/>
      <c r="IE29" s="215"/>
      <c r="IF29" s="185"/>
      <c r="IG29" s="233"/>
      <c r="IH29" s="203"/>
      <c r="II29" s="247"/>
    </row>
    <row r="30" customHeight="1" spans="2:243">
      <c r="B30" s="64"/>
      <c r="C30" s="65"/>
      <c r="D30" s="66"/>
      <c r="F30" s="67"/>
      <c r="G30" s="68"/>
      <c r="H30" s="69"/>
      <c r="I30" s="77"/>
      <c r="J30" s="67"/>
      <c r="K30" s="68"/>
      <c r="L30" s="72"/>
      <c r="N30" s="67"/>
      <c r="O30" s="68"/>
      <c r="P30" s="72"/>
      <c r="R30" s="67"/>
      <c r="S30" s="68"/>
      <c r="T30" s="87"/>
      <c r="V30" s="79"/>
      <c r="W30" s="86"/>
      <c r="X30" s="88"/>
      <c r="Z30" s="79"/>
      <c r="AA30" s="86"/>
      <c r="AB30" s="88"/>
      <c r="AD30" s="93"/>
      <c r="AE30" s="86"/>
      <c r="AF30" s="88"/>
      <c r="AG30" s="103"/>
      <c r="AH30" s="79"/>
      <c r="AI30" s="86"/>
      <c r="AJ30" s="88"/>
      <c r="AL30" s="102"/>
      <c r="AM30" s="100"/>
      <c r="AN30" s="104"/>
      <c r="AP30" s="79"/>
      <c r="AQ30" s="86"/>
      <c r="AR30" s="72">
        <v>429</v>
      </c>
      <c r="AT30" s="76"/>
      <c r="AU30" s="55"/>
      <c r="AV30" s="72">
        <v>812</v>
      </c>
      <c r="BB30" s="76"/>
      <c r="BC30" s="55"/>
      <c r="BD30" s="72"/>
      <c r="BJ30" s="76"/>
      <c r="BK30" s="55"/>
      <c r="BL30" s="72"/>
      <c r="BM30" s="127"/>
      <c r="BR30" s="67"/>
      <c r="BS30" s="68"/>
      <c r="BT30" s="128">
        <v>2008</v>
      </c>
      <c r="BU30" s="127"/>
      <c r="BZ30" s="87" t="s">
        <v>196</v>
      </c>
      <c r="CA30" s="68"/>
      <c r="CB30" s="128">
        <v>493</v>
      </c>
      <c r="CC30" s="127"/>
      <c r="CD30" s="109"/>
      <c r="CE30" s="109"/>
      <c r="CF30" s="136">
        <v>1660</v>
      </c>
      <c r="CH30" s="67"/>
      <c r="CI30" s="68"/>
      <c r="CJ30" s="128">
        <v>1936</v>
      </c>
      <c r="CK30" s="127"/>
      <c r="CL30" s="109"/>
      <c r="CM30" s="109"/>
      <c r="CN30" s="143">
        <v>1760</v>
      </c>
      <c r="CP30" s="67"/>
      <c r="CQ30" s="68"/>
      <c r="CR30" s="128"/>
      <c r="CS30" s="127"/>
      <c r="CT30" s="109"/>
      <c r="CU30" s="109"/>
      <c r="CV30" s="134"/>
      <c r="CX30" s="67"/>
      <c r="CY30" s="68"/>
      <c r="CZ30" s="128"/>
      <c r="DA30" s="127"/>
      <c r="DB30" s="109"/>
      <c r="DC30" s="109"/>
      <c r="DD30" s="134"/>
      <c r="DF30" s="154"/>
      <c r="DG30" s="155"/>
      <c r="DH30" s="156"/>
      <c r="DI30" s="186"/>
      <c r="DJ30" s="185"/>
      <c r="DK30" s="185"/>
      <c r="DL30" s="175">
        <v>2912</v>
      </c>
      <c r="DM30" s="176"/>
      <c r="DN30" s="174"/>
      <c r="DO30" s="174"/>
      <c r="DP30" s="156"/>
      <c r="DQ30" s="186"/>
      <c r="DR30" s="185"/>
      <c r="DS30" s="185"/>
      <c r="DT30" s="175"/>
      <c r="DU30" s="194"/>
      <c r="DV30" s="174"/>
      <c r="DW30" s="174"/>
      <c r="DX30" s="156">
        <v>539</v>
      </c>
      <c r="DY30" s="186"/>
      <c r="DZ30" s="185"/>
      <c r="EA30" s="185"/>
      <c r="EB30" s="175">
        <v>3920</v>
      </c>
      <c r="ED30" s="174"/>
      <c r="EE30" s="174"/>
      <c r="EF30" s="156"/>
      <c r="EG30" s="186"/>
      <c r="EH30" s="185"/>
      <c r="EI30" s="185"/>
      <c r="EJ30" s="202">
        <f>SUM(EJ3:EJ29)</f>
        <v>72906</v>
      </c>
      <c r="EO30" s="178"/>
      <c r="EP30" s="176"/>
      <c r="EV30" s="178"/>
      <c r="EW30" s="176"/>
      <c r="FB30" s="178"/>
      <c r="FC30" s="176"/>
      <c r="FE30" s="217"/>
      <c r="FF30" s="185"/>
      <c r="FG30" s="156">
        <v>968</v>
      </c>
      <c r="FH30" s="203"/>
      <c r="FI30" s="218"/>
      <c r="FK30" s="217"/>
      <c r="FL30" s="185"/>
      <c r="FM30" s="156"/>
      <c r="FN30" s="203"/>
      <c r="FO30" s="218"/>
      <c r="FQ30" s="217"/>
      <c r="FR30" s="185"/>
      <c r="FS30" s="156">
        <v>517</v>
      </c>
      <c r="FT30" s="203"/>
      <c r="FU30" s="218"/>
      <c r="FW30" s="215"/>
      <c r="FX30" s="185"/>
      <c r="FY30" s="156"/>
      <c r="FZ30" s="203"/>
      <c r="GA30" s="218"/>
      <c r="GC30" s="215"/>
      <c r="GD30" s="185"/>
      <c r="GE30" s="160"/>
      <c r="GF30" s="203"/>
      <c r="GG30" s="218">
        <v>2307</v>
      </c>
      <c r="GI30" s="79"/>
      <c r="GJ30" s="185"/>
      <c r="GK30" s="246"/>
      <c r="GL30" s="203"/>
      <c r="GM30" s="247"/>
      <c r="GO30" s="215"/>
      <c r="GP30" s="185"/>
      <c r="GQ30" s="246"/>
      <c r="GR30" s="203"/>
      <c r="GS30" s="247">
        <v>2354.1</v>
      </c>
      <c r="GU30" s="215"/>
      <c r="GV30" s="185"/>
      <c r="GW30" s="255"/>
      <c r="GX30" s="203"/>
      <c r="GY30" s="256">
        <v>481.67</v>
      </c>
      <c r="HA30" s="261"/>
      <c r="HC30" s="215"/>
      <c r="HD30" s="185"/>
      <c r="HE30" s="246"/>
      <c r="HF30" s="203"/>
      <c r="HG30" s="247">
        <v>1620</v>
      </c>
      <c r="HI30" s="215"/>
      <c r="HJ30" s="185"/>
      <c r="HK30" s="276">
        <v>990</v>
      </c>
      <c r="HL30" s="203"/>
      <c r="HM30" s="250"/>
      <c r="HN30" s="275"/>
      <c r="HQ30" s="53">
        <f>COUNT(HP3:HP28)*5</f>
        <v>45</v>
      </c>
      <c r="HS30" s="215"/>
      <c r="HT30" s="185"/>
      <c r="HU30" s="233">
        <v>1091.21</v>
      </c>
      <c r="HV30" s="203"/>
      <c r="HW30" s="247"/>
      <c r="HY30" s="215"/>
      <c r="HZ30" s="185"/>
      <c r="IA30" s="233"/>
      <c r="IB30" s="203"/>
      <c r="IC30" s="247"/>
      <c r="IE30" s="215"/>
      <c r="IF30" s="185"/>
      <c r="IG30" s="233"/>
      <c r="IH30" s="203"/>
      <c r="II30" s="247"/>
    </row>
    <row r="31" customHeight="1" spans="2:243">
      <c r="B31" s="64"/>
      <c r="C31" s="65"/>
      <c r="D31" s="66"/>
      <c r="F31" s="67"/>
      <c r="G31" s="68"/>
      <c r="H31" s="69"/>
      <c r="I31" s="77"/>
      <c r="J31" s="67"/>
      <c r="K31" s="68"/>
      <c r="L31" s="72"/>
      <c r="N31" s="67"/>
      <c r="O31" s="68"/>
      <c r="P31" s="72"/>
      <c r="R31" s="67"/>
      <c r="S31" s="68"/>
      <c r="T31" s="87"/>
      <c r="V31" s="79"/>
      <c r="W31" s="86"/>
      <c r="X31" s="88"/>
      <c r="Z31" s="79"/>
      <c r="AA31" s="86"/>
      <c r="AB31" s="88"/>
      <c r="AD31" s="93"/>
      <c r="AE31" s="86"/>
      <c r="AF31" s="88"/>
      <c r="AG31" s="103"/>
      <c r="AH31" s="79"/>
      <c r="AI31" s="86"/>
      <c r="AJ31" s="88"/>
      <c r="AL31" s="102"/>
      <c r="AM31" s="100"/>
      <c r="AN31" s="104"/>
      <c r="AP31" s="79"/>
      <c r="AQ31" s="86"/>
      <c r="AR31" s="72">
        <v>429</v>
      </c>
      <c r="AT31" s="83"/>
      <c r="AU31" s="74"/>
      <c r="AV31" s="72"/>
      <c r="BB31" s="83"/>
      <c r="BC31" s="74"/>
      <c r="BD31" s="72"/>
      <c r="BJ31" s="83"/>
      <c r="BK31" s="74"/>
      <c r="BL31" s="72"/>
      <c r="BM31" s="127"/>
      <c r="BR31" s="67"/>
      <c r="BS31" s="68"/>
      <c r="BT31" s="128">
        <v>2501</v>
      </c>
      <c r="BU31" s="127"/>
      <c r="BZ31" s="67"/>
      <c r="CA31" s="68"/>
      <c r="CB31" s="128">
        <v>547</v>
      </c>
      <c r="CC31" s="127"/>
      <c r="CD31" s="109"/>
      <c r="CE31" s="109"/>
      <c r="CF31" s="136">
        <v>1233</v>
      </c>
      <c r="CH31" s="87"/>
      <c r="CI31" s="68"/>
      <c r="CJ31" s="128">
        <v>2032</v>
      </c>
      <c r="CK31" s="127"/>
      <c r="CL31" s="109"/>
      <c r="CM31" s="109"/>
      <c r="CN31" s="143">
        <v>1585</v>
      </c>
      <c r="CP31" s="87"/>
      <c r="CQ31" s="68"/>
      <c r="CR31" s="128"/>
      <c r="CS31" s="127"/>
      <c r="CT31" s="109"/>
      <c r="CU31" s="109"/>
      <c r="CV31" s="134"/>
      <c r="CX31" s="87"/>
      <c r="CY31" s="68"/>
      <c r="CZ31" s="128"/>
      <c r="DA31" s="127"/>
      <c r="DB31" s="109"/>
      <c r="DC31" s="109"/>
      <c r="DD31" s="134"/>
      <c r="DF31" s="162"/>
      <c r="DG31" s="155"/>
      <c r="DH31" s="156"/>
      <c r="DI31" s="186"/>
      <c r="DJ31" s="185"/>
      <c r="DK31" s="185"/>
      <c r="DL31" s="175">
        <v>486</v>
      </c>
      <c r="DM31" s="176"/>
      <c r="DN31" s="174"/>
      <c r="DO31" s="174"/>
      <c r="DP31" s="156"/>
      <c r="DQ31" s="186"/>
      <c r="DR31" s="185"/>
      <c r="DS31" s="185"/>
      <c r="DT31" s="175"/>
      <c r="DU31" s="194"/>
      <c r="DV31" s="174"/>
      <c r="DW31" s="174"/>
      <c r="DX31" s="156"/>
      <c r="DY31" s="186"/>
      <c r="DZ31" s="185"/>
      <c r="EA31" s="185"/>
      <c r="EB31" s="175">
        <v>3920</v>
      </c>
      <c r="ED31" s="79">
        <v>44900</v>
      </c>
      <c r="EE31" s="174"/>
      <c r="EF31" s="156"/>
      <c r="EG31" s="173">
        <v>34050</v>
      </c>
      <c r="EH31" s="176"/>
      <c r="EI31" s="176"/>
      <c r="EJ31" s="176"/>
      <c r="EO31" s="178"/>
      <c r="EP31" s="176"/>
      <c r="EV31" s="178"/>
      <c r="EW31" s="176"/>
      <c r="FB31" s="178"/>
      <c r="FC31" s="176"/>
      <c r="FE31" s="217"/>
      <c r="FF31" s="185"/>
      <c r="FG31" s="156">
        <v>500</v>
      </c>
      <c r="FH31" s="203"/>
      <c r="FI31" s="218">
        <v>1003</v>
      </c>
      <c r="FK31" s="217"/>
      <c r="FL31" s="185"/>
      <c r="FM31" s="156"/>
      <c r="FN31" s="203"/>
      <c r="FO31" s="218"/>
      <c r="FQ31" s="216" t="s">
        <v>197</v>
      </c>
      <c r="FR31" s="185"/>
      <c r="FS31" s="156">
        <v>1137</v>
      </c>
      <c r="FT31" s="222">
        <v>53500</v>
      </c>
      <c r="FU31" s="218"/>
      <c r="FW31" s="215"/>
      <c r="FX31" s="185"/>
      <c r="FY31" s="156"/>
      <c r="FZ31" s="179"/>
      <c r="GA31" s="218"/>
      <c r="GC31" s="215"/>
      <c r="GD31" s="185"/>
      <c r="GE31" s="160"/>
      <c r="GF31" s="179"/>
      <c r="GG31" s="218">
        <v>4635</v>
      </c>
      <c r="GI31" s="79"/>
      <c r="GJ31" s="185"/>
      <c r="GK31" s="246"/>
      <c r="GL31" s="179"/>
      <c r="GM31" s="247"/>
      <c r="GO31" s="215"/>
      <c r="GP31" s="185"/>
      <c r="GQ31" s="246"/>
      <c r="GR31" s="179"/>
      <c r="GS31" s="247"/>
      <c r="GU31" s="215" t="s">
        <v>198</v>
      </c>
      <c r="GV31" s="185"/>
      <c r="GW31" s="255">
        <v>753.5</v>
      </c>
      <c r="GX31" s="179"/>
      <c r="GY31" s="247"/>
      <c r="HA31" s="261">
        <v>753.5</v>
      </c>
      <c r="HC31" s="215"/>
      <c r="HD31" s="185"/>
      <c r="HE31" s="255"/>
      <c r="HF31" s="179"/>
      <c r="HG31" s="247">
        <v>7128</v>
      </c>
      <c r="HI31" s="215"/>
      <c r="HJ31" s="185"/>
      <c r="HK31" s="233"/>
      <c r="HL31" s="179"/>
      <c r="HM31" s="250"/>
      <c r="HN31" s="275"/>
      <c r="HS31" s="215"/>
      <c r="HT31" s="185"/>
      <c r="HU31" s="233">
        <v>954.81</v>
      </c>
      <c r="HV31" s="179"/>
      <c r="HW31" s="247">
        <v>2350.79</v>
      </c>
      <c r="HY31" s="215"/>
      <c r="HZ31" s="185"/>
      <c r="IA31" s="233"/>
      <c r="IB31" s="179"/>
      <c r="IC31" s="247"/>
      <c r="IE31" s="215"/>
      <c r="IF31" s="185"/>
      <c r="IG31" s="233"/>
      <c r="IH31" s="179"/>
      <c r="II31" s="247"/>
    </row>
    <row r="32" customHeight="1" spans="2:243">
      <c r="B32" s="64"/>
      <c r="C32" s="65"/>
      <c r="D32" s="66"/>
      <c r="F32" s="67"/>
      <c r="G32" s="68"/>
      <c r="H32" s="69"/>
      <c r="I32" s="77"/>
      <c r="J32" s="67"/>
      <c r="K32" s="68"/>
      <c r="L32" s="72"/>
      <c r="N32" s="67"/>
      <c r="O32" s="68"/>
      <c r="P32" s="72"/>
      <c r="R32" s="67"/>
      <c r="S32" s="68"/>
      <c r="T32" s="87"/>
      <c r="V32" s="79"/>
      <c r="W32" s="86"/>
      <c r="X32" s="88"/>
      <c r="Z32" s="79"/>
      <c r="AA32" s="86"/>
      <c r="AB32" s="88"/>
      <c r="AD32" s="93"/>
      <c r="AE32" s="86"/>
      <c r="AF32" s="88"/>
      <c r="AG32" s="103"/>
      <c r="AH32" s="79"/>
      <c r="AI32" s="86"/>
      <c r="AJ32" s="88"/>
      <c r="AL32" s="102"/>
      <c r="AM32" s="100"/>
      <c r="AN32" s="104"/>
      <c r="AP32" s="79"/>
      <c r="AQ32" s="86"/>
      <c r="AR32" s="72"/>
      <c r="AT32" s="67"/>
      <c r="AU32" s="74"/>
      <c r="AV32" s="72"/>
      <c r="BB32" s="67"/>
      <c r="BC32" s="74"/>
      <c r="BD32" s="72"/>
      <c r="BJ32" s="97"/>
      <c r="BK32" s="74"/>
      <c r="BL32" s="72"/>
      <c r="BM32" s="127"/>
      <c r="BR32" s="79"/>
      <c r="BS32" s="68"/>
      <c r="BT32" s="128"/>
      <c r="BU32" s="127"/>
      <c r="BZ32" s="79"/>
      <c r="CA32" s="68"/>
      <c r="CB32" s="128">
        <v>1643</v>
      </c>
      <c r="CC32" s="127"/>
      <c r="CD32" s="109"/>
      <c r="CE32" s="109"/>
      <c r="CF32" s="136"/>
      <c r="CH32" s="79"/>
      <c r="CI32" s="68"/>
      <c r="CJ32" s="128">
        <v>1936</v>
      </c>
      <c r="CK32" s="127"/>
      <c r="CL32" s="109"/>
      <c r="CM32" s="109"/>
      <c r="CN32" s="143">
        <v>1320</v>
      </c>
      <c r="CP32" s="79"/>
      <c r="CQ32" s="68"/>
      <c r="CR32" s="128"/>
      <c r="CS32" s="127"/>
      <c r="CT32" s="109"/>
      <c r="CU32" s="109"/>
      <c r="CV32" s="134"/>
      <c r="CX32" s="79"/>
      <c r="CY32" s="68"/>
      <c r="CZ32" s="128"/>
      <c r="DA32" s="127"/>
      <c r="DB32" s="109"/>
      <c r="DC32" s="109"/>
      <c r="DD32" s="134"/>
      <c r="DF32" s="154"/>
      <c r="DG32" s="155"/>
      <c r="DH32" s="156"/>
      <c r="DI32" s="186"/>
      <c r="DJ32" s="185"/>
      <c r="DK32" s="185"/>
      <c r="DL32" s="175">
        <v>5820</v>
      </c>
      <c r="DM32" s="176"/>
      <c r="DN32" s="174"/>
      <c r="DO32" s="174"/>
      <c r="DP32" s="156"/>
      <c r="DQ32" s="186"/>
      <c r="DR32" s="185"/>
      <c r="DS32" s="185"/>
      <c r="DT32" s="175"/>
      <c r="DU32" s="194"/>
      <c r="DV32" s="174"/>
      <c r="DW32" s="174"/>
      <c r="DX32" s="156"/>
      <c r="DY32" s="186"/>
      <c r="DZ32" s="185"/>
      <c r="EA32" s="185"/>
      <c r="EB32" s="175">
        <v>3920</v>
      </c>
      <c r="ED32" s="174"/>
      <c r="EE32" s="174"/>
      <c r="EF32" s="156"/>
      <c r="EG32" s="186"/>
      <c r="EH32" s="176"/>
      <c r="EI32" s="176"/>
      <c r="EJ32" s="176"/>
      <c r="EO32" s="178"/>
      <c r="EP32" s="176"/>
      <c r="EV32" s="178"/>
      <c r="EW32" s="176"/>
      <c r="FB32" s="178"/>
      <c r="FC32" s="176"/>
      <c r="FE32" s="217"/>
      <c r="FF32" s="185"/>
      <c r="FG32" s="156"/>
      <c r="FH32" s="203"/>
      <c r="FI32" s="218">
        <v>880</v>
      </c>
      <c r="FK32" s="217"/>
      <c r="FL32" s="185"/>
      <c r="FM32" s="156"/>
      <c r="FN32" s="203"/>
      <c r="FO32" s="218"/>
      <c r="FQ32" s="217"/>
      <c r="FR32" s="185"/>
      <c r="FS32" s="156">
        <v>1000</v>
      </c>
      <c r="FT32" s="203"/>
      <c r="FU32" s="218"/>
      <c r="FW32" s="215"/>
      <c r="FX32" s="185"/>
      <c r="FY32" s="156"/>
      <c r="FZ32" s="203"/>
      <c r="GA32" s="218"/>
      <c r="GC32" s="215"/>
      <c r="GD32" s="185"/>
      <c r="GE32" s="160"/>
      <c r="GF32" s="203"/>
      <c r="GG32" s="218"/>
      <c r="GI32" s="79"/>
      <c r="GJ32" s="185"/>
      <c r="GK32" s="246"/>
      <c r="GL32" s="203"/>
      <c r="GM32" s="247"/>
      <c r="GO32" s="215"/>
      <c r="GP32" s="185"/>
      <c r="GQ32" s="246"/>
      <c r="GR32" s="203"/>
      <c r="GS32" s="247">
        <v>1013.25</v>
      </c>
      <c r="GU32" s="215"/>
      <c r="GV32" s="185"/>
      <c r="GW32" s="255"/>
      <c r="GX32" s="203"/>
      <c r="GY32" s="247"/>
      <c r="HA32" s="261"/>
      <c r="HC32" s="215"/>
      <c r="HD32" s="185"/>
      <c r="HE32" s="255"/>
      <c r="HF32" s="203"/>
      <c r="HG32" s="247">
        <v>2160</v>
      </c>
      <c r="HI32" s="215"/>
      <c r="HJ32" s="185"/>
      <c r="HK32" s="233"/>
      <c r="HL32" s="203"/>
      <c r="HM32" s="250"/>
      <c r="HN32" s="275"/>
      <c r="HS32" s="215"/>
      <c r="HT32" s="185"/>
      <c r="HU32" s="233">
        <v>682</v>
      </c>
      <c r="HV32" s="203"/>
      <c r="HW32" s="247">
        <v>4934.2</v>
      </c>
      <c r="HY32" s="215"/>
      <c r="HZ32" s="185"/>
      <c r="IA32" s="233"/>
      <c r="IB32" s="203"/>
      <c r="IC32" s="247"/>
      <c r="IE32" s="215"/>
      <c r="IF32" s="185"/>
      <c r="IG32" s="233"/>
      <c r="IH32" s="203"/>
      <c r="II32" s="247"/>
    </row>
    <row r="33" customHeight="1" spans="2:243">
      <c r="B33" s="64"/>
      <c r="C33" s="65"/>
      <c r="D33" s="66"/>
      <c r="F33" s="67"/>
      <c r="G33" s="68"/>
      <c r="H33" s="69"/>
      <c r="I33" s="77"/>
      <c r="J33" s="67"/>
      <c r="K33" s="68"/>
      <c r="L33" s="72"/>
      <c r="N33" s="67"/>
      <c r="O33" s="68"/>
      <c r="P33" s="72"/>
      <c r="R33" s="67"/>
      <c r="S33" s="68"/>
      <c r="T33" s="87"/>
      <c r="V33" s="79"/>
      <c r="W33" s="86"/>
      <c r="X33" s="88"/>
      <c r="Z33" s="79"/>
      <c r="AA33" s="86"/>
      <c r="AB33" s="88"/>
      <c r="AD33" s="93"/>
      <c r="AE33" s="86"/>
      <c r="AF33" s="88"/>
      <c r="AG33" s="103"/>
      <c r="AH33" s="79"/>
      <c r="AI33" s="86"/>
      <c r="AJ33" s="88"/>
      <c r="AL33" s="102"/>
      <c r="AM33" s="100"/>
      <c r="AN33" s="104"/>
      <c r="AP33" s="79"/>
      <c r="AQ33" s="86"/>
      <c r="AR33" s="72"/>
      <c r="AT33" s="67"/>
      <c r="AU33" s="74"/>
      <c r="AV33" s="72"/>
      <c r="BB33" s="67"/>
      <c r="BC33" s="74"/>
      <c r="BD33" s="72"/>
      <c r="BJ33" s="97"/>
      <c r="BK33" s="74"/>
      <c r="BL33" s="72"/>
      <c r="BM33" s="127"/>
      <c r="BR33" s="67"/>
      <c r="BS33" s="68"/>
      <c r="BT33" s="72"/>
      <c r="BU33" s="127"/>
      <c r="BZ33" s="67"/>
      <c r="CA33" s="68"/>
      <c r="CB33" s="72">
        <v>502</v>
      </c>
      <c r="CC33" s="127"/>
      <c r="CD33" s="109"/>
      <c r="CE33" s="109"/>
      <c r="CF33" s="136"/>
      <c r="CH33" s="67"/>
      <c r="CI33" s="68"/>
      <c r="CJ33" s="72">
        <v>968</v>
      </c>
      <c r="CK33" s="127"/>
      <c r="CL33" s="109"/>
      <c r="CM33" s="109"/>
      <c r="CN33" s="143">
        <v>1408</v>
      </c>
      <c r="CP33" s="67"/>
      <c r="CQ33" s="68"/>
      <c r="CR33" s="72"/>
      <c r="CS33" s="127"/>
      <c r="CT33" s="109"/>
      <c r="CU33" s="109"/>
      <c r="CV33" s="134"/>
      <c r="CX33" s="67"/>
      <c r="CY33" s="68"/>
      <c r="CZ33" s="72"/>
      <c r="DA33" s="127"/>
      <c r="DB33" s="109"/>
      <c r="DC33" s="109"/>
      <c r="DD33" s="134"/>
      <c r="DF33" s="154"/>
      <c r="DG33" s="155"/>
      <c r="DH33" s="156"/>
      <c r="DI33" s="186"/>
      <c r="DJ33" s="185"/>
      <c r="DK33" s="185"/>
      <c r="DL33" s="175"/>
      <c r="DM33" s="176"/>
      <c r="DN33" s="174"/>
      <c r="DO33" s="174"/>
      <c r="DP33" s="156"/>
      <c r="DQ33" s="186"/>
      <c r="DR33" s="185"/>
      <c r="DS33" s="185"/>
      <c r="DT33" s="175"/>
      <c r="DU33" s="194"/>
      <c r="DV33" s="174"/>
      <c r="DW33" s="174"/>
      <c r="DX33" s="156"/>
      <c r="DY33" s="186"/>
      <c r="DZ33" s="185"/>
      <c r="EA33" s="185"/>
      <c r="EB33" s="175">
        <v>3920</v>
      </c>
      <c r="ED33" s="174" t="s">
        <v>193</v>
      </c>
      <c r="EE33" s="174"/>
      <c r="EF33" s="156">
        <v>539</v>
      </c>
      <c r="EG33" s="186"/>
      <c r="EH33" s="176"/>
      <c r="EI33" s="176"/>
      <c r="EJ33" s="176"/>
      <c r="EO33" s="178"/>
      <c r="EP33" s="176"/>
      <c r="EV33" s="178"/>
      <c r="EW33" s="176"/>
      <c r="FB33" s="178"/>
      <c r="FC33" s="176"/>
      <c r="FE33" s="216">
        <v>44901</v>
      </c>
      <c r="FF33" s="185"/>
      <c r="FG33" s="156">
        <v>1936</v>
      </c>
      <c r="FH33" s="204">
        <v>51000</v>
      </c>
      <c r="FI33" s="218">
        <v>1577</v>
      </c>
      <c r="FK33" s="216"/>
      <c r="FL33" s="185"/>
      <c r="FM33" s="156"/>
      <c r="FN33" s="179"/>
      <c r="FO33" s="218"/>
      <c r="FQ33" s="216"/>
      <c r="FR33" s="185"/>
      <c r="FS33" s="156">
        <v>1062</v>
      </c>
      <c r="FT33" s="179"/>
      <c r="FU33" s="218"/>
      <c r="FW33" s="215"/>
      <c r="FX33" s="185"/>
      <c r="FY33" s="156"/>
      <c r="FZ33" s="179"/>
      <c r="GA33" s="218"/>
      <c r="GC33" s="215"/>
      <c r="GD33" s="185"/>
      <c r="GE33" s="160"/>
      <c r="GF33" s="179"/>
      <c r="GG33" s="218"/>
      <c r="GI33" s="79"/>
      <c r="GJ33" s="185"/>
      <c r="GK33" s="246"/>
      <c r="GL33" s="179"/>
      <c r="GM33" s="247"/>
      <c r="GO33" s="215"/>
      <c r="GP33" s="185"/>
      <c r="GQ33" s="246"/>
      <c r="GR33" s="179"/>
      <c r="GS33" s="247">
        <v>1076.24</v>
      </c>
      <c r="GU33" s="215" t="s">
        <v>199</v>
      </c>
      <c r="GV33" s="185"/>
      <c r="GW33" s="255">
        <v>1100</v>
      </c>
      <c r="GX33" s="179"/>
      <c r="GY33" s="247"/>
      <c r="HA33" s="261">
        <v>1100</v>
      </c>
      <c r="HC33" s="215"/>
      <c r="HD33" s="185"/>
      <c r="HE33" s="255"/>
      <c r="HF33" s="179"/>
      <c r="HG33" s="247">
        <v>5076</v>
      </c>
      <c r="HI33" s="215"/>
      <c r="HJ33" s="185"/>
      <c r="HK33" s="233"/>
      <c r="HL33" s="179"/>
      <c r="HM33" s="250"/>
      <c r="HN33" s="275"/>
      <c r="HS33" s="215"/>
      <c r="HT33" s="185"/>
      <c r="HU33" s="233">
        <v>682</v>
      </c>
      <c r="HV33" s="179"/>
      <c r="HW33" s="247"/>
      <c r="HY33" s="215"/>
      <c r="HZ33" s="185"/>
      <c r="IA33" s="233"/>
      <c r="IB33" s="179"/>
      <c r="IC33" s="247"/>
      <c r="IE33" s="215"/>
      <c r="IF33" s="185"/>
      <c r="IG33" s="233"/>
      <c r="IH33" s="179"/>
      <c r="II33" s="247"/>
    </row>
    <row r="34" customHeight="1" spans="2:243">
      <c r="B34" s="64"/>
      <c r="C34" s="65"/>
      <c r="D34" s="66"/>
      <c r="F34" s="67"/>
      <c r="G34" s="68"/>
      <c r="H34" s="69"/>
      <c r="I34" s="77"/>
      <c r="J34" s="67"/>
      <c r="K34" s="68"/>
      <c r="L34" s="72"/>
      <c r="N34" s="67"/>
      <c r="O34" s="68"/>
      <c r="P34" s="72"/>
      <c r="R34" s="67"/>
      <c r="S34" s="68"/>
      <c r="T34" s="87"/>
      <c r="V34" s="79"/>
      <c r="W34" s="86"/>
      <c r="X34" s="88"/>
      <c r="Z34" s="79"/>
      <c r="AA34" s="86"/>
      <c r="AB34" s="88"/>
      <c r="AD34" s="93"/>
      <c r="AE34" s="86"/>
      <c r="AF34" s="88"/>
      <c r="AG34" s="103"/>
      <c r="AH34" s="79"/>
      <c r="AI34" s="86"/>
      <c r="AJ34" s="88"/>
      <c r="AL34" s="102"/>
      <c r="AM34" s="100"/>
      <c r="AN34" s="104"/>
      <c r="AP34" s="79"/>
      <c r="AQ34" s="86"/>
      <c r="AR34" s="72"/>
      <c r="AT34" s="67"/>
      <c r="AU34" s="74"/>
      <c r="AV34" s="72"/>
      <c r="BB34" s="67"/>
      <c r="BC34" s="74"/>
      <c r="BD34" s="72"/>
      <c r="BJ34" s="97"/>
      <c r="BK34" s="74"/>
      <c r="BL34" s="72"/>
      <c r="BM34" s="127"/>
      <c r="BR34" s="67"/>
      <c r="BS34" s="68"/>
      <c r="BT34" s="72"/>
      <c r="BU34" s="127"/>
      <c r="BZ34" s="67"/>
      <c r="CA34" s="68"/>
      <c r="CB34" s="72"/>
      <c r="CC34" s="127"/>
      <c r="CD34" s="109"/>
      <c r="CE34" s="109"/>
      <c r="CF34" s="136"/>
      <c r="CH34" s="67"/>
      <c r="CI34" s="68"/>
      <c r="CJ34" s="72"/>
      <c r="CK34" s="127"/>
      <c r="CL34" s="109"/>
      <c r="CM34" s="109"/>
      <c r="CN34" s="143">
        <v>805</v>
      </c>
      <c r="CP34" s="67"/>
      <c r="CQ34" s="68"/>
      <c r="CR34" s="72"/>
      <c r="CS34" s="127"/>
      <c r="CT34" s="109"/>
      <c r="CU34" s="109"/>
      <c r="CV34" s="134"/>
      <c r="CX34" s="67"/>
      <c r="CY34" s="68"/>
      <c r="CZ34" s="72"/>
      <c r="DA34" s="127"/>
      <c r="DB34" s="109"/>
      <c r="DC34" s="109"/>
      <c r="DD34" s="134"/>
      <c r="DF34" s="154"/>
      <c r="DG34" s="155"/>
      <c r="DH34" s="156"/>
      <c r="DI34" s="186"/>
      <c r="DJ34" s="185"/>
      <c r="DK34" s="185"/>
      <c r="DL34" s="175"/>
      <c r="DM34" s="176"/>
      <c r="DN34" s="174"/>
      <c r="DO34" s="174"/>
      <c r="DP34" s="156"/>
      <c r="DQ34" s="186"/>
      <c r="DR34" s="185"/>
      <c r="DS34" s="185"/>
      <c r="DT34" s="175"/>
      <c r="DU34" s="194"/>
      <c r="DV34" s="174"/>
      <c r="DW34" s="174"/>
      <c r="DX34" s="156"/>
      <c r="DY34" s="186"/>
      <c r="DZ34" s="185"/>
      <c r="EA34" s="185"/>
      <c r="EB34" s="175">
        <v>3920</v>
      </c>
      <c r="ED34" s="174"/>
      <c r="EE34" s="174"/>
      <c r="EF34" s="156">
        <v>541</v>
      </c>
      <c r="EG34" s="186"/>
      <c r="EH34" s="176"/>
      <c r="EI34" s="176"/>
      <c r="EJ34" s="176"/>
      <c r="EO34" s="178"/>
      <c r="EP34" s="176"/>
      <c r="EV34" s="178"/>
      <c r="EW34" s="176"/>
      <c r="FB34" s="178"/>
      <c r="FC34" s="176"/>
      <c r="FE34" s="217"/>
      <c r="FF34" s="185"/>
      <c r="FG34" s="156">
        <v>1935</v>
      </c>
      <c r="FH34" s="203"/>
      <c r="FI34" s="218"/>
      <c r="FK34" s="217"/>
      <c r="FL34" s="185"/>
      <c r="FM34" s="156"/>
      <c r="FN34" s="203"/>
      <c r="FO34" s="218"/>
      <c r="FQ34" s="217"/>
      <c r="FR34" s="185"/>
      <c r="FS34" s="156">
        <v>620</v>
      </c>
      <c r="FT34" s="203"/>
      <c r="FU34" s="218"/>
      <c r="FW34" s="215"/>
      <c r="FX34" s="185"/>
      <c r="FY34" s="156"/>
      <c r="FZ34" s="203"/>
      <c r="GA34" s="218"/>
      <c r="GC34" s="215"/>
      <c r="GD34" s="185"/>
      <c r="GE34" s="160"/>
      <c r="GF34" s="203"/>
      <c r="GG34" s="218"/>
      <c r="GI34" s="79"/>
      <c r="GJ34" s="185"/>
      <c r="GK34" s="246"/>
      <c r="GL34" s="203"/>
      <c r="GM34" s="247"/>
      <c r="GO34" s="215"/>
      <c r="GP34" s="185"/>
      <c r="GQ34" s="246"/>
      <c r="GR34" s="203"/>
      <c r="GS34" s="247">
        <v>1666</v>
      </c>
      <c r="GU34" s="215"/>
      <c r="GV34" s="185"/>
      <c r="GW34" s="255">
        <v>990</v>
      </c>
      <c r="GX34" s="203"/>
      <c r="GY34" s="247"/>
      <c r="HA34" s="261">
        <v>990</v>
      </c>
      <c r="HC34" s="215"/>
      <c r="HD34" s="185"/>
      <c r="HE34" s="255"/>
      <c r="HF34" s="203"/>
      <c r="HG34" s="247"/>
      <c r="HI34" s="215"/>
      <c r="HJ34" s="185"/>
      <c r="HK34" s="233"/>
      <c r="HL34" s="203"/>
      <c r="HM34" s="250"/>
      <c r="HN34" s="275"/>
      <c r="HS34" s="215"/>
      <c r="HT34" s="185"/>
      <c r="HU34" s="233"/>
      <c r="HV34" s="203"/>
      <c r="HW34" s="247"/>
      <c r="HY34" s="215"/>
      <c r="HZ34" s="185"/>
      <c r="IA34" s="233"/>
      <c r="IB34" s="203"/>
      <c r="IC34" s="247"/>
      <c r="IE34" s="215"/>
      <c r="IF34" s="185"/>
      <c r="IG34" s="233"/>
      <c r="IH34" s="203"/>
      <c r="II34" s="247"/>
    </row>
    <row r="35" customHeight="1" spans="2:243">
      <c r="B35" s="64"/>
      <c r="C35" s="65"/>
      <c r="D35" s="66"/>
      <c r="F35" s="67"/>
      <c r="G35" s="68"/>
      <c r="H35" s="69"/>
      <c r="I35" s="77"/>
      <c r="J35" s="67"/>
      <c r="K35" s="68"/>
      <c r="L35" s="72"/>
      <c r="N35" s="67"/>
      <c r="O35" s="68"/>
      <c r="P35" s="72"/>
      <c r="R35" s="67"/>
      <c r="S35" s="68"/>
      <c r="T35" s="87"/>
      <c r="V35" s="79"/>
      <c r="W35" s="86"/>
      <c r="X35" s="88"/>
      <c r="Z35" s="79"/>
      <c r="AA35" s="86"/>
      <c r="AB35" s="88"/>
      <c r="AD35" s="93"/>
      <c r="AE35" s="86"/>
      <c r="AF35" s="88"/>
      <c r="AG35" s="103"/>
      <c r="AH35" s="79"/>
      <c r="AI35" s="86"/>
      <c r="AJ35" s="88"/>
      <c r="AL35" s="102"/>
      <c r="AM35" s="100"/>
      <c r="AN35" s="104"/>
      <c r="AP35" s="79"/>
      <c r="AQ35" s="68"/>
      <c r="AR35" s="72"/>
      <c r="AT35" s="67"/>
      <c r="AU35" s="74"/>
      <c r="AV35" s="72"/>
      <c r="BB35" s="67"/>
      <c r="BC35" s="74"/>
      <c r="BD35" s="72"/>
      <c r="BJ35" s="97"/>
      <c r="BK35" s="74"/>
      <c r="BL35" s="72"/>
      <c r="BM35" s="127"/>
      <c r="BR35" s="96"/>
      <c r="BS35" s="82"/>
      <c r="BT35" s="72"/>
      <c r="BU35" s="127"/>
      <c r="BZ35" s="96" t="s">
        <v>200</v>
      </c>
      <c r="CA35" s="82"/>
      <c r="CB35" s="72">
        <v>452</v>
      </c>
      <c r="CC35" s="127"/>
      <c r="CD35" s="109"/>
      <c r="CE35" s="109"/>
      <c r="CF35" s="136"/>
      <c r="CH35" s="96"/>
      <c r="CI35" s="82"/>
      <c r="CJ35" s="72"/>
      <c r="CK35" s="127"/>
      <c r="CL35" s="109"/>
      <c r="CM35" s="109"/>
      <c r="CN35" s="143"/>
      <c r="CP35" s="96"/>
      <c r="CQ35" s="82"/>
      <c r="CR35" s="72"/>
      <c r="CS35" s="127"/>
      <c r="CT35" s="109"/>
      <c r="CU35" s="109"/>
      <c r="CV35" s="134"/>
      <c r="CX35" s="96"/>
      <c r="CY35" s="82"/>
      <c r="CZ35" s="72"/>
      <c r="DA35" s="127"/>
      <c r="DB35" s="109"/>
      <c r="DC35" s="109"/>
      <c r="DD35" s="134"/>
      <c r="DF35" s="163"/>
      <c r="DG35" s="164"/>
      <c r="DH35" s="156"/>
      <c r="DI35" s="186"/>
      <c r="DJ35" s="185"/>
      <c r="DK35" s="185"/>
      <c r="DL35" s="175"/>
      <c r="DM35" s="176"/>
      <c r="DN35" s="187"/>
      <c r="DO35" s="188"/>
      <c r="DP35" s="156"/>
      <c r="DQ35" s="186"/>
      <c r="DR35" s="185"/>
      <c r="DS35" s="185"/>
      <c r="DT35" s="175"/>
      <c r="DU35" s="194"/>
      <c r="DV35" s="187"/>
      <c r="DW35" s="188"/>
      <c r="DX35" s="156"/>
      <c r="DY35" s="186"/>
      <c r="DZ35" s="185"/>
      <c r="EA35" s="185"/>
      <c r="EB35" s="175">
        <v>4900</v>
      </c>
      <c r="ED35" s="187"/>
      <c r="EE35" s="188"/>
      <c r="EF35" s="156">
        <v>546</v>
      </c>
      <c r="EG35" s="186"/>
      <c r="EH35" s="176"/>
      <c r="EI35" s="176"/>
      <c r="EJ35" s="176"/>
      <c r="EO35" s="178"/>
      <c r="EP35" s="176"/>
      <c r="EV35" s="178"/>
      <c r="EW35" s="176"/>
      <c r="FB35" s="178"/>
      <c r="FC35" s="176"/>
      <c r="FE35" s="217"/>
      <c r="FF35" s="185"/>
      <c r="FG35" s="156">
        <v>1936</v>
      </c>
      <c r="FH35" s="203"/>
      <c r="FI35" s="218"/>
      <c r="FK35" s="217"/>
      <c r="FL35" s="185"/>
      <c r="FM35" s="156"/>
      <c r="FN35" s="203"/>
      <c r="FO35" s="218"/>
      <c r="FQ35" s="217"/>
      <c r="FR35" s="185"/>
      <c r="FS35" s="156">
        <v>1757</v>
      </c>
      <c r="FT35" s="203"/>
      <c r="FU35" s="218"/>
      <c r="FW35" s="215"/>
      <c r="FX35" s="185"/>
      <c r="FY35" s="156"/>
      <c r="FZ35" s="203"/>
      <c r="GA35" s="218"/>
      <c r="GC35" s="215"/>
      <c r="GD35" s="185"/>
      <c r="GE35" s="160"/>
      <c r="GF35" s="203"/>
      <c r="GG35" s="218"/>
      <c r="GI35" s="79"/>
      <c r="GJ35" s="185"/>
      <c r="GK35" s="246"/>
      <c r="GL35" s="203"/>
      <c r="GM35" s="247"/>
      <c r="GO35" s="215"/>
      <c r="GP35" s="185"/>
      <c r="GQ35" s="246"/>
      <c r="GR35" s="203"/>
      <c r="GS35" s="247"/>
      <c r="GU35" s="215"/>
      <c r="GV35" s="185"/>
      <c r="GW35" s="255">
        <v>550</v>
      </c>
      <c r="GX35" s="203"/>
      <c r="GY35" s="247"/>
      <c r="HA35" s="261">
        <v>550</v>
      </c>
      <c r="HC35" s="215"/>
      <c r="HD35" s="185"/>
      <c r="HE35" s="255"/>
      <c r="HF35" s="203"/>
      <c r="HG35" s="247">
        <v>6264</v>
      </c>
      <c r="HI35" s="215"/>
      <c r="HJ35" s="185"/>
      <c r="HK35" s="276"/>
      <c r="HL35" s="203"/>
      <c r="HM35" s="276"/>
      <c r="HN35" s="279"/>
      <c r="HS35" s="215"/>
      <c r="HT35" s="185"/>
      <c r="HU35" s="276"/>
      <c r="HV35" s="203"/>
      <c r="HW35" s="276"/>
      <c r="HY35" s="215"/>
      <c r="HZ35" s="185"/>
      <c r="IA35" s="276"/>
      <c r="IB35" s="203"/>
      <c r="IC35" s="276"/>
      <c r="IE35" s="215"/>
      <c r="IF35" s="185"/>
      <c r="IG35" s="276"/>
      <c r="IH35" s="203"/>
      <c r="II35" s="276"/>
    </row>
    <row r="36" customHeight="1" spans="2:243">
      <c r="B36" s="64"/>
      <c r="C36" s="65"/>
      <c r="D36" s="66"/>
      <c r="F36" s="67"/>
      <c r="G36" s="68"/>
      <c r="H36" s="69"/>
      <c r="I36" s="77"/>
      <c r="J36" s="67"/>
      <c r="K36" s="68"/>
      <c r="L36" s="72"/>
      <c r="N36" s="67"/>
      <c r="O36" s="68"/>
      <c r="P36" s="72"/>
      <c r="R36" s="67"/>
      <c r="S36" s="68"/>
      <c r="T36" s="87"/>
      <c r="V36" s="79"/>
      <c r="W36" s="86"/>
      <c r="X36" s="88"/>
      <c r="Z36" s="79"/>
      <c r="AA36" s="86"/>
      <c r="AB36" s="88"/>
      <c r="AD36" s="93"/>
      <c r="AE36" s="86"/>
      <c r="AF36" s="88"/>
      <c r="AG36" s="103"/>
      <c r="AH36" s="79"/>
      <c r="AI36" s="86"/>
      <c r="AJ36" s="88"/>
      <c r="AL36" s="102"/>
      <c r="AM36" s="100"/>
      <c r="AN36" s="104"/>
      <c r="AP36" s="67"/>
      <c r="AQ36" s="68"/>
      <c r="AR36" s="72"/>
      <c r="AT36" s="67"/>
      <c r="AU36" s="74"/>
      <c r="AV36" s="72"/>
      <c r="BB36" s="67"/>
      <c r="BC36" s="74"/>
      <c r="BD36" s="72"/>
      <c r="BJ36" s="97"/>
      <c r="BK36" s="74"/>
      <c r="BL36" s="72"/>
      <c r="BM36" s="127"/>
      <c r="BR36" s="76"/>
      <c r="BS36" s="55"/>
      <c r="BT36" s="72"/>
      <c r="BU36" s="127"/>
      <c r="BZ36" s="76"/>
      <c r="CA36" s="55"/>
      <c r="CB36" s="72">
        <v>456</v>
      </c>
      <c r="CC36" s="127"/>
      <c r="CD36" s="109"/>
      <c r="CE36" s="109"/>
      <c r="CF36" s="136"/>
      <c r="CH36" s="76"/>
      <c r="CI36" s="55"/>
      <c r="CJ36" s="72"/>
      <c r="CK36" s="127"/>
      <c r="CL36" s="109"/>
      <c r="CM36" s="109"/>
      <c r="CN36" s="143"/>
      <c r="CP36" s="76"/>
      <c r="CQ36" s="55"/>
      <c r="CR36" s="72"/>
      <c r="CS36" s="127"/>
      <c r="CT36" s="109"/>
      <c r="CU36" s="109"/>
      <c r="CV36" s="134"/>
      <c r="CX36" s="76"/>
      <c r="CY36" s="55"/>
      <c r="CZ36" s="72"/>
      <c r="DA36" s="127"/>
      <c r="DB36" s="109"/>
      <c r="DC36" s="109"/>
      <c r="DD36" s="134"/>
      <c r="DF36" s="163"/>
      <c r="DG36" s="165"/>
      <c r="DH36" s="156"/>
      <c r="DI36" s="186"/>
      <c r="DJ36" s="185"/>
      <c r="DK36" s="185"/>
      <c r="DL36" s="175"/>
      <c r="DM36" s="176"/>
      <c r="DN36" s="187"/>
      <c r="DO36" s="189"/>
      <c r="DP36" s="156"/>
      <c r="DQ36" s="186"/>
      <c r="DR36" s="185"/>
      <c r="DS36" s="185"/>
      <c r="DT36" s="175"/>
      <c r="DU36" s="194"/>
      <c r="DV36" s="187"/>
      <c r="DW36" s="189"/>
      <c r="DX36" s="156"/>
      <c r="DY36" s="186"/>
      <c r="DZ36" s="185"/>
      <c r="EA36" s="185"/>
      <c r="EB36" s="175"/>
      <c r="ED36" s="187"/>
      <c r="EE36" s="189"/>
      <c r="EF36" s="156">
        <v>1078</v>
      </c>
      <c r="EG36" s="186"/>
      <c r="EH36" s="176"/>
      <c r="EI36" s="176"/>
      <c r="EJ36" s="176"/>
      <c r="EO36" s="178"/>
      <c r="EP36" s="176"/>
      <c r="EV36" s="178"/>
      <c r="EW36" s="176"/>
      <c r="FB36" s="178"/>
      <c r="FC36" s="176"/>
      <c r="FE36" s="217"/>
      <c r="FF36" s="185"/>
      <c r="FG36" s="156">
        <v>4549</v>
      </c>
      <c r="FH36" s="203"/>
      <c r="FI36" s="218"/>
      <c r="FK36" s="217"/>
      <c r="FL36" s="185"/>
      <c r="FM36" s="156"/>
      <c r="FN36" s="203"/>
      <c r="FO36" s="218"/>
      <c r="FQ36" s="217"/>
      <c r="FR36" s="185"/>
      <c r="FS36" s="156">
        <v>1500</v>
      </c>
      <c r="FT36" s="203"/>
      <c r="FU36" s="218"/>
      <c r="FW36" s="215"/>
      <c r="FX36" s="185"/>
      <c r="FY36" s="156"/>
      <c r="FZ36" s="203"/>
      <c r="GA36" s="218"/>
      <c r="GC36" s="215"/>
      <c r="GD36" s="185"/>
      <c r="GE36" s="160"/>
      <c r="GF36" s="203"/>
      <c r="GG36" s="218"/>
      <c r="GI36" s="79"/>
      <c r="GJ36" s="185"/>
      <c r="GK36" s="246"/>
      <c r="GL36" s="203"/>
      <c r="GM36" s="247"/>
      <c r="GO36" s="215"/>
      <c r="GP36" s="185"/>
      <c r="GQ36" s="246"/>
      <c r="GR36" s="203"/>
      <c r="GS36" s="247"/>
      <c r="GU36" s="215"/>
      <c r="GV36" s="185"/>
      <c r="GW36" s="255">
        <v>559</v>
      </c>
      <c r="GX36" s="203"/>
      <c r="GY36" s="247"/>
      <c r="HA36" s="261">
        <v>559</v>
      </c>
      <c r="HC36" s="215"/>
      <c r="HD36" s="185"/>
      <c r="HE36" s="255"/>
      <c r="HF36" s="203"/>
      <c r="HG36" s="247">
        <v>545.4</v>
      </c>
      <c r="HI36" s="215"/>
      <c r="HJ36" s="185"/>
      <c r="HK36" s="233"/>
      <c r="HL36" s="203"/>
      <c r="HM36" s="250"/>
      <c r="HN36" s="275"/>
      <c r="HS36" s="215"/>
      <c r="HT36" s="185"/>
      <c r="HU36" s="233"/>
      <c r="HV36" s="203"/>
      <c r="HW36" s="247"/>
      <c r="HY36" s="215"/>
      <c r="HZ36" s="185"/>
      <c r="IA36" s="233"/>
      <c r="IB36" s="203"/>
      <c r="IC36" s="247"/>
      <c r="IE36" s="215"/>
      <c r="IF36" s="185"/>
      <c r="IG36" s="233"/>
      <c r="IH36" s="203"/>
      <c r="II36" s="247"/>
    </row>
    <row r="37" customHeight="1" spans="2:243">
      <c r="B37" s="64"/>
      <c r="C37" s="65"/>
      <c r="D37" s="66"/>
      <c r="F37" s="67"/>
      <c r="G37" s="68"/>
      <c r="H37" s="69"/>
      <c r="I37" s="77"/>
      <c r="J37" s="67"/>
      <c r="K37" s="68"/>
      <c r="L37" s="72"/>
      <c r="N37" s="67"/>
      <c r="O37" s="68"/>
      <c r="P37" s="72"/>
      <c r="R37" s="67"/>
      <c r="S37" s="68"/>
      <c r="T37" s="87"/>
      <c r="V37" s="79"/>
      <c r="W37" s="86"/>
      <c r="X37" s="88"/>
      <c r="Z37" s="79"/>
      <c r="AA37" s="86"/>
      <c r="AB37" s="88"/>
      <c r="AD37" s="93"/>
      <c r="AE37" s="86"/>
      <c r="AF37" s="88"/>
      <c r="AG37" s="103"/>
      <c r="AH37" s="79"/>
      <c r="AI37" s="86"/>
      <c r="AJ37" s="88"/>
      <c r="AL37" s="102"/>
      <c r="AM37" s="100"/>
      <c r="AN37" s="104"/>
      <c r="AP37" s="67"/>
      <c r="AQ37" s="68"/>
      <c r="AR37" s="72"/>
      <c r="AT37" s="67"/>
      <c r="AU37" s="74"/>
      <c r="AV37" s="72"/>
      <c r="BB37" s="67"/>
      <c r="BC37" s="74"/>
      <c r="BD37" s="72"/>
      <c r="BJ37" s="97"/>
      <c r="BK37" s="74"/>
      <c r="BL37" s="72"/>
      <c r="BM37" s="127"/>
      <c r="BR37" s="83"/>
      <c r="BS37" s="74"/>
      <c r="BT37" s="72"/>
      <c r="BU37" s="127"/>
      <c r="BZ37" s="83"/>
      <c r="CA37" s="74"/>
      <c r="CB37" s="72">
        <v>639</v>
      </c>
      <c r="CC37" s="127"/>
      <c r="CD37" s="109"/>
      <c r="CE37" s="109"/>
      <c r="CF37" s="136"/>
      <c r="CH37" s="83"/>
      <c r="CI37" s="74"/>
      <c r="CJ37" s="72"/>
      <c r="CK37" s="127"/>
      <c r="CL37" s="109"/>
      <c r="CM37" s="109"/>
      <c r="CN37" s="143"/>
      <c r="CP37" s="83"/>
      <c r="CQ37" s="74"/>
      <c r="CR37" s="72"/>
      <c r="CS37" s="127"/>
      <c r="CT37" s="109"/>
      <c r="CU37" s="109"/>
      <c r="CV37" s="134"/>
      <c r="CX37" s="83"/>
      <c r="CY37" s="74"/>
      <c r="CZ37" s="72"/>
      <c r="DA37" s="127"/>
      <c r="DB37" s="109"/>
      <c r="DC37" s="109"/>
      <c r="DD37" s="134"/>
      <c r="DF37" s="166"/>
      <c r="DG37" s="167"/>
      <c r="DH37" s="156"/>
      <c r="DI37" s="186"/>
      <c r="DJ37" s="185"/>
      <c r="DK37" s="185"/>
      <c r="DL37" s="175"/>
      <c r="DM37" s="176"/>
      <c r="DN37" s="187"/>
      <c r="DO37" s="188"/>
      <c r="DP37" s="156"/>
      <c r="DQ37" s="186"/>
      <c r="DR37" s="185"/>
      <c r="DS37" s="185"/>
      <c r="DT37" s="175"/>
      <c r="DU37" s="194"/>
      <c r="DV37" s="187"/>
      <c r="DW37" s="188"/>
      <c r="DX37" s="156"/>
      <c r="DY37" s="186"/>
      <c r="DZ37" s="185"/>
      <c r="EA37" s="185"/>
      <c r="EB37" s="175">
        <v>2004</v>
      </c>
      <c r="ED37" s="187"/>
      <c r="EE37" s="188"/>
      <c r="EF37" s="156">
        <v>970</v>
      </c>
      <c r="EG37" s="186"/>
      <c r="EH37" s="176"/>
      <c r="EI37" s="176"/>
      <c r="EJ37" s="176"/>
      <c r="EO37" s="178"/>
      <c r="EP37" s="176"/>
      <c r="EV37" s="178"/>
      <c r="EW37" s="176"/>
      <c r="FB37" s="178"/>
      <c r="FC37" s="176"/>
      <c r="FE37" s="217"/>
      <c r="FF37" s="185"/>
      <c r="FG37" s="156">
        <v>503</v>
      </c>
      <c r="FH37" s="203"/>
      <c r="FI37" s="218"/>
      <c r="FK37" s="217"/>
      <c r="FL37" s="185"/>
      <c r="FM37" s="156"/>
      <c r="FN37" s="203"/>
      <c r="FO37" s="218"/>
      <c r="FQ37" s="217"/>
      <c r="FR37" s="185"/>
      <c r="FS37" s="156">
        <v>1035</v>
      </c>
      <c r="FT37" s="203"/>
      <c r="FU37" s="218"/>
      <c r="FW37" s="215"/>
      <c r="FX37" s="185"/>
      <c r="FY37" s="156"/>
      <c r="FZ37" s="203"/>
      <c r="GA37" s="218"/>
      <c r="GC37" s="215"/>
      <c r="GD37" s="185"/>
      <c r="GE37" s="160"/>
      <c r="GF37" s="203"/>
      <c r="GG37" s="218"/>
      <c r="GI37" s="79"/>
      <c r="GJ37" s="185"/>
      <c r="GK37" s="246"/>
      <c r="GL37" s="203"/>
      <c r="GM37" s="247"/>
      <c r="GO37" s="215"/>
      <c r="GP37" s="185"/>
      <c r="GQ37" s="246"/>
      <c r="GR37" s="203"/>
      <c r="GS37" s="247"/>
      <c r="GU37" s="215"/>
      <c r="GV37" s="185"/>
      <c r="GW37" s="255">
        <v>2200</v>
      </c>
      <c r="GX37" s="203"/>
      <c r="GY37" s="247"/>
      <c r="HA37" s="261">
        <v>2200</v>
      </c>
      <c r="HC37" s="215"/>
      <c r="HD37" s="185"/>
      <c r="HE37" s="255"/>
      <c r="HF37" s="203"/>
      <c r="HG37" s="247">
        <v>5400</v>
      </c>
      <c r="HI37" s="215"/>
      <c r="HJ37" s="185"/>
      <c r="HK37" s="233"/>
      <c r="HL37" s="203"/>
      <c r="HM37" s="250"/>
      <c r="HN37" s="275"/>
      <c r="HS37" s="215"/>
      <c r="HT37" s="185"/>
      <c r="HU37" s="233"/>
      <c r="HV37" s="203"/>
      <c r="HW37" s="247"/>
      <c r="HY37" s="215"/>
      <c r="HZ37" s="185"/>
      <c r="IA37" s="233"/>
      <c r="IB37" s="203"/>
      <c r="IC37" s="247"/>
      <c r="IE37" s="215"/>
      <c r="IF37" s="185"/>
      <c r="IG37" s="233"/>
      <c r="IH37" s="203"/>
      <c r="II37" s="247"/>
    </row>
    <row r="38" customHeight="1" spans="2:243">
      <c r="B38" s="64"/>
      <c r="C38" s="65"/>
      <c r="D38" s="66"/>
      <c r="F38" s="67"/>
      <c r="G38" s="68"/>
      <c r="H38" s="69"/>
      <c r="I38" s="77"/>
      <c r="J38" s="67"/>
      <c r="K38" s="68"/>
      <c r="L38" s="72"/>
      <c r="N38" s="67"/>
      <c r="O38" s="68"/>
      <c r="P38" s="72"/>
      <c r="R38" s="67"/>
      <c r="S38" s="68"/>
      <c r="T38" s="87"/>
      <c r="V38" s="79"/>
      <c r="W38" s="86"/>
      <c r="X38" s="88"/>
      <c r="Z38" s="79"/>
      <c r="AA38" s="86"/>
      <c r="AB38" s="88"/>
      <c r="AD38" s="93"/>
      <c r="AE38" s="86"/>
      <c r="AF38" s="88"/>
      <c r="AG38" s="103"/>
      <c r="AH38" s="79"/>
      <c r="AI38" s="86"/>
      <c r="AJ38" s="88"/>
      <c r="AL38" s="102"/>
      <c r="AM38" s="100"/>
      <c r="AN38" s="104"/>
      <c r="AP38" s="79" t="s">
        <v>201</v>
      </c>
      <c r="AQ38" s="68"/>
      <c r="AR38" s="72">
        <v>1030</v>
      </c>
      <c r="AT38" s="67" t="s">
        <v>202</v>
      </c>
      <c r="AU38" s="74"/>
      <c r="AV38" s="72">
        <v>541</v>
      </c>
      <c r="BB38" s="67"/>
      <c r="BC38" s="74"/>
      <c r="BD38" s="72"/>
      <c r="BJ38" s="97"/>
      <c r="BK38" s="74"/>
      <c r="BL38" s="72"/>
      <c r="BM38" s="127"/>
      <c r="BR38" s="97"/>
      <c r="BS38" s="74"/>
      <c r="BT38" s="72"/>
      <c r="BU38" s="127"/>
      <c r="BZ38" s="97"/>
      <c r="CA38" s="74"/>
      <c r="CB38" s="72"/>
      <c r="CC38" s="127"/>
      <c r="CD38" s="109"/>
      <c r="CE38" s="109"/>
      <c r="CF38" s="140"/>
      <c r="CH38" s="97"/>
      <c r="CI38" s="74"/>
      <c r="CJ38" s="72"/>
      <c r="CK38" s="127"/>
      <c r="CL38" s="109"/>
      <c r="CM38" s="109"/>
      <c r="CN38" s="148"/>
      <c r="CP38" s="97"/>
      <c r="CQ38" s="74"/>
      <c r="CR38" s="72"/>
      <c r="CS38" s="127"/>
      <c r="CT38" s="109"/>
      <c r="CU38" s="109"/>
      <c r="CV38" s="140"/>
      <c r="CX38" s="97"/>
      <c r="CY38" s="74"/>
      <c r="CZ38" s="72"/>
      <c r="DA38" s="127"/>
      <c r="DB38" s="109"/>
      <c r="DC38" s="109"/>
      <c r="DD38" s="168"/>
      <c r="DF38" s="167"/>
      <c r="DG38" s="167"/>
      <c r="DH38" s="156"/>
      <c r="DI38" s="186"/>
      <c r="DJ38" s="185"/>
      <c r="DK38" s="185"/>
      <c r="DL38" s="190"/>
      <c r="DM38" s="176"/>
      <c r="DN38" s="188"/>
      <c r="DO38" s="188"/>
      <c r="DP38" s="156"/>
      <c r="DQ38" s="186"/>
      <c r="DR38" s="185"/>
      <c r="DS38" s="185"/>
      <c r="DT38" s="190"/>
      <c r="DU38" s="194"/>
      <c r="DV38" s="188"/>
      <c r="DW38" s="188"/>
      <c r="DX38" s="156"/>
      <c r="DY38" s="186"/>
      <c r="DZ38" s="185"/>
      <c r="EA38" s="185"/>
      <c r="EB38" s="195">
        <v>5460</v>
      </c>
      <c r="ED38" s="188"/>
      <c r="EE38" s="188"/>
      <c r="EF38" s="156">
        <v>539</v>
      </c>
      <c r="EG38" s="186"/>
      <c r="EH38" s="176"/>
      <c r="EI38" s="176"/>
      <c r="EJ38" s="176"/>
      <c r="EO38" s="178"/>
      <c r="EP38" s="176"/>
      <c r="EV38" s="178"/>
      <c r="EW38" s="176"/>
      <c r="FB38" s="178"/>
      <c r="FC38" s="176"/>
      <c r="FE38" s="217"/>
      <c r="FF38" s="185"/>
      <c r="FG38" s="156"/>
      <c r="FH38" s="203"/>
      <c r="FI38" s="218"/>
      <c r="FK38" s="217"/>
      <c r="FL38" s="185"/>
      <c r="FM38" s="156"/>
      <c r="FN38" s="203"/>
      <c r="FO38" s="218"/>
      <c r="FQ38" s="217"/>
      <c r="FR38" s="185"/>
      <c r="FS38" s="156"/>
      <c r="FT38" s="203"/>
      <c r="FU38" s="218"/>
      <c r="FW38" s="215"/>
      <c r="FX38" s="185"/>
      <c r="FY38" s="156"/>
      <c r="FZ38" s="203"/>
      <c r="GA38" s="218"/>
      <c r="GC38" s="215"/>
      <c r="GD38" s="185"/>
      <c r="GE38" s="160"/>
      <c r="GF38" s="203"/>
      <c r="GG38" s="218"/>
      <c r="GI38" s="79"/>
      <c r="GJ38" s="185"/>
      <c r="GK38" s="246"/>
      <c r="GL38" s="203"/>
      <c r="GM38" s="247"/>
      <c r="GO38" s="215"/>
      <c r="GP38" s="185"/>
      <c r="GQ38" s="246"/>
      <c r="GR38" s="203"/>
      <c r="GS38" s="247"/>
      <c r="GU38" s="215"/>
      <c r="GV38" s="185"/>
      <c r="GW38" s="255">
        <v>554</v>
      </c>
      <c r="GX38" s="203"/>
      <c r="GY38" s="247"/>
      <c r="HA38" s="261">
        <v>554</v>
      </c>
      <c r="HC38" s="215"/>
      <c r="HD38" s="185"/>
      <c r="HE38" s="255"/>
      <c r="HF38" s="203"/>
      <c r="HG38" s="247"/>
      <c r="HI38" s="215"/>
      <c r="HJ38" s="185"/>
      <c r="HK38" s="233"/>
      <c r="HL38" s="203"/>
      <c r="HM38" s="250"/>
      <c r="HN38" s="275"/>
      <c r="HS38" s="215"/>
      <c r="HT38" s="185"/>
      <c r="HU38" s="233"/>
      <c r="HV38" s="203"/>
      <c r="HW38" s="247"/>
      <c r="HY38" s="215"/>
      <c r="HZ38" s="185"/>
      <c r="IA38" s="233"/>
      <c r="IB38" s="203"/>
      <c r="IC38" s="247"/>
      <c r="IE38" s="215"/>
      <c r="IF38" s="185"/>
      <c r="IG38" s="233"/>
      <c r="IH38" s="203"/>
      <c r="II38" s="247"/>
    </row>
    <row r="39" customHeight="1" spans="2:243">
      <c r="B39" s="64"/>
      <c r="C39" s="65"/>
      <c r="D39" s="66"/>
      <c r="F39" s="67"/>
      <c r="G39" s="68"/>
      <c r="H39" s="69"/>
      <c r="I39" s="77"/>
      <c r="J39" s="67"/>
      <c r="K39" s="68"/>
      <c r="L39" s="72"/>
      <c r="N39" s="67"/>
      <c r="O39" s="68"/>
      <c r="P39" s="72"/>
      <c r="R39" s="67"/>
      <c r="S39" s="68"/>
      <c r="T39" s="87"/>
      <c r="V39" s="79"/>
      <c r="W39" s="86"/>
      <c r="X39" s="88"/>
      <c r="Z39" s="79"/>
      <c r="AA39" s="86"/>
      <c r="AB39" s="88"/>
      <c r="AD39" s="93"/>
      <c r="AE39" s="86"/>
      <c r="AF39" s="88"/>
      <c r="AG39" s="103"/>
      <c r="AH39" s="79"/>
      <c r="AI39" s="86"/>
      <c r="AJ39" s="88"/>
      <c r="AL39" s="102"/>
      <c r="AM39" s="100"/>
      <c r="AN39" s="104"/>
      <c r="AP39" s="67"/>
      <c r="AQ39" s="68"/>
      <c r="AR39" s="72">
        <v>1287</v>
      </c>
      <c r="AT39" s="74"/>
      <c r="AU39" s="74"/>
      <c r="AV39" s="72">
        <v>545</v>
      </c>
      <c r="BB39" s="74"/>
      <c r="BC39" s="74"/>
      <c r="BD39" s="72"/>
      <c r="BJ39" s="74"/>
      <c r="BK39" s="74"/>
      <c r="BL39" s="72"/>
      <c r="BM39" s="127"/>
      <c r="BR39" s="97"/>
      <c r="BS39" s="74"/>
      <c r="BT39" s="72"/>
      <c r="BU39" s="127"/>
      <c r="BZ39" s="97"/>
      <c r="CA39" s="74"/>
      <c r="CB39" s="72"/>
      <c r="CC39" s="127"/>
      <c r="CD39" s="109"/>
      <c r="CE39" s="109"/>
      <c r="CF39" s="140"/>
      <c r="CH39" s="97"/>
      <c r="CI39" s="74"/>
      <c r="CJ39" s="72"/>
      <c r="CK39" s="127"/>
      <c r="CL39" s="109"/>
      <c r="CM39" s="109"/>
      <c r="CN39" s="148"/>
      <c r="CP39" s="97"/>
      <c r="CQ39" s="74"/>
      <c r="CR39" s="72"/>
      <c r="CS39" s="127"/>
      <c r="CT39" s="109"/>
      <c r="CU39" s="109"/>
      <c r="CV39" s="140"/>
      <c r="CX39" s="97"/>
      <c r="CY39" s="74"/>
      <c r="CZ39" s="72"/>
      <c r="DA39" s="127"/>
      <c r="DB39" s="109"/>
      <c r="DC39" s="109"/>
      <c r="DD39" s="168"/>
      <c r="DF39" s="167"/>
      <c r="DG39" s="167"/>
      <c r="DH39" s="156"/>
      <c r="DI39" s="186"/>
      <c r="DJ39" s="185"/>
      <c r="DK39" s="185"/>
      <c r="DL39" s="190"/>
      <c r="DM39" s="176"/>
      <c r="DN39" s="188"/>
      <c r="DO39" s="188"/>
      <c r="DP39" s="156"/>
      <c r="DQ39" s="186"/>
      <c r="DR39" s="185"/>
      <c r="DS39" s="185"/>
      <c r="DT39" s="190"/>
      <c r="DU39" s="194"/>
      <c r="DV39" s="188"/>
      <c r="DW39" s="188"/>
      <c r="DX39" s="156"/>
      <c r="DY39" s="186"/>
      <c r="DZ39" s="185"/>
      <c r="EA39" s="185"/>
      <c r="EB39" s="190"/>
      <c r="ED39" s="188"/>
      <c r="EE39" s="188"/>
      <c r="EF39" s="156">
        <v>1617</v>
      </c>
      <c r="EG39" s="186"/>
      <c r="EH39" s="176"/>
      <c r="EI39" s="176"/>
      <c r="EJ39" s="176"/>
      <c r="EO39" s="178"/>
      <c r="EP39" s="176"/>
      <c r="EV39" s="178"/>
      <c r="EW39" s="176"/>
      <c r="FB39" s="178"/>
      <c r="FC39" s="176"/>
      <c r="FE39" s="217"/>
      <c r="FF39" s="185"/>
      <c r="FG39" s="156"/>
      <c r="FH39" s="203"/>
      <c r="FI39" s="218"/>
      <c r="FK39" s="217"/>
      <c r="FL39" s="185"/>
      <c r="FM39" s="156"/>
      <c r="FN39" s="203"/>
      <c r="FO39" s="218"/>
      <c r="FQ39" s="217"/>
      <c r="FR39" s="185"/>
      <c r="FS39" s="156"/>
      <c r="FT39" s="203"/>
      <c r="FU39" s="218"/>
      <c r="FW39" s="215"/>
      <c r="FX39" s="185"/>
      <c r="FY39" s="156"/>
      <c r="FZ39" s="203"/>
      <c r="GA39" s="218"/>
      <c r="GC39" s="215"/>
      <c r="GD39" s="185"/>
      <c r="GE39" s="160"/>
      <c r="GF39" s="203"/>
      <c r="GG39" s="218"/>
      <c r="GI39" s="79"/>
      <c r="GJ39" s="185"/>
      <c r="GK39" s="246"/>
      <c r="GL39" s="203"/>
      <c r="GM39" s="247"/>
      <c r="GO39" s="215"/>
      <c r="GP39" s="185"/>
      <c r="GQ39" s="246"/>
      <c r="GR39" s="203"/>
      <c r="GS39" s="247"/>
      <c r="GU39" s="215"/>
      <c r="GV39" s="185"/>
      <c r="GW39" s="255"/>
      <c r="GX39" s="203"/>
      <c r="GY39" s="247"/>
      <c r="HA39" s="263">
        <v>990</v>
      </c>
      <c r="HC39" s="215"/>
      <c r="HD39" s="185"/>
      <c r="HE39" s="255"/>
      <c r="HF39" s="203"/>
      <c r="HG39" s="247"/>
      <c r="HI39" s="215"/>
      <c r="HJ39" s="185"/>
      <c r="HK39" s="233"/>
      <c r="HL39" s="203"/>
      <c r="HM39" s="250"/>
      <c r="HN39" s="275"/>
      <c r="HS39" s="215"/>
      <c r="HT39" s="185"/>
      <c r="HU39" s="233"/>
      <c r="HV39" s="203"/>
      <c r="HW39" s="247"/>
      <c r="HY39" s="215"/>
      <c r="HZ39" s="185"/>
      <c r="IA39" s="233"/>
      <c r="IB39" s="203"/>
      <c r="IC39" s="247"/>
      <c r="IE39" s="215"/>
      <c r="IF39" s="185"/>
      <c r="IG39" s="233"/>
      <c r="IH39" s="203"/>
      <c r="II39" s="247"/>
    </row>
    <row r="40" customHeight="1" spans="2:243">
      <c r="B40" s="64"/>
      <c r="C40" s="65"/>
      <c r="D40" s="66">
        <v>832</v>
      </c>
      <c r="F40" s="67"/>
      <c r="G40" s="68"/>
      <c r="H40" s="69">
        <v>347</v>
      </c>
      <c r="I40" s="77"/>
      <c r="J40" s="67"/>
      <c r="K40" s="68"/>
      <c r="L40" s="72">
        <v>381</v>
      </c>
      <c r="N40" s="67"/>
      <c r="O40" s="68"/>
      <c r="P40" s="72">
        <v>346</v>
      </c>
      <c r="R40" s="67"/>
      <c r="S40" s="68"/>
      <c r="T40" s="87"/>
      <c r="V40" s="79">
        <v>44580</v>
      </c>
      <c r="W40" s="86"/>
      <c r="X40" s="89">
        <v>360.4</v>
      </c>
      <c r="Z40" s="79"/>
      <c r="AA40" s="86"/>
      <c r="AB40" s="89">
        <v>424</v>
      </c>
      <c r="AD40" s="93">
        <v>44563</v>
      </c>
      <c r="AE40" s="86"/>
      <c r="AF40" s="89">
        <v>601</v>
      </c>
      <c r="AG40" s="98">
        <v>18900</v>
      </c>
      <c r="AH40" s="79"/>
      <c r="AI40" s="86"/>
      <c r="AJ40" s="89">
        <v>1544</v>
      </c>
      <c r="AL40" s="102"/>
      <c r="AM40" s="100"/>
      <c r="AN40" s="104"/>
      <c r="AP40" s="109"/>
      <c r="AQ40" s="68"/>
      <c r="AR40" s="110">
        <v>772</v>
      </c>
      <c r="AT40" s="96"/>
      <c r="AU40" s="111"/>
      <c r="AV40" s="110">
        <v>496</v>
      </c>
      <c r="BB40" s="96"/>
      <c r="BC40" s="111"/>
      <c r="BD40" s="110"/>
      <c r="BJ40" s="96"/>
      <c r="BK40" s="111"/>
      <c r="BL40" s="110"/>
      <c r="BM40" s="127"/>
      <c r="BR40" s="97"/>
      <c r="BS40" s="74"/>
      <c r="BT40" s="72"/>
      <c r="BU40" s="127"/>
      <c r="BZ40" s="97"/>
      <c r="CA40" s="74"/>
      <c r="CB40" s="72"/>
      <c r="CC40" s="127"/>
      <c r="CD40" s="109"/>
      <c r="CE40" s="109"/>
      <c r="CF40" s="140"/>
      <c r="CH40" s="97"/>
      <c r="CI40" s="74"/>
      <c r="CJ40" s="72"/>
      <c r="CK40" s="127"/>
      <c r="CL40" s="109"/>
      <c r="CM40" s="109"/>
      <c r="CN40" s="148"/>
      <c r="CP40" s="97"/>
      <c r="CQ40" s="74"/>
      <c r="CR40" s="72"/>
      <c r="CS40" s="127"/>
      <c r="CT40" s="109"/>
      <c r="CU40" s="109"/>
      <c r="CV40" s="140"/>
      <c r="CX40" s="97"/>
      <c r="CY40" s="74"/>
      <c r="CZ40" s="72"/>
      <c r="DA40" s="127"/>
      <c r="DB40" s="109"/>
      <c r="DC40" s="109"/>
      <c r="DD40" s="168"/>
      <c r="DF40" s="167"/>
      <c r="DG40" s="167"/>
      <c r="DH40" s="156"/>
      <c r="DI40" s="186"/>
      <c r="DJ40" s="185"/>
      <c r="DK40" s="185"/>
      <c r="DL40" s="190"/>
      <c r="DM40" s="176"/>
      <c r="DN40" s="188"/>
      <c r="DO40" s="188"/>
      <c r="DP40" s="156"/>
      <c r="DQ40" s="186"/>
      <c r="DR40" s="185"/>
      <c r="DS40" s="185"/>
      <c r="DT40" s="190"/>
      <c r="DU40" s="194"/>
      <c r="DV40" s="188"/>
      <c r="DW40" s="188"/>
      <c r="DX40" s="156"/>
      <c r="DY40" s="186"/>
      <c r="DZ40" s="185"/>
      <c r="EA40" s="185"/>
      <c r="EB40" s="190"/>
      <c r="ED40" s="188"/>
      <c r="EE40" s="188"/>
      <c r="EF40" s="156">
        <v>1086</v>
      </c>
      <c r="EG40" s="186"/>
      <c r="EH40" s="176"/>
      <c r="EI40" s="176"/>
      <c r="EJ40" s="176"/>
      <c r="EO40" s="178"/>
      <c r="EP40" s="176"/>
      <c r="EV40" s="178"/>
      <c r="EW40" s="176"/>
      <c r="FB40" s="178"/>
      <c r="FC40" s="176"/>
      <c r="FE40" s="217"/>
      <c r="FF40" s="185"/>
      <c r="FG40" s="109"/>
      <c r="FH40" s="203"/>
      <c r="FI40" s="184"/>
      <c r="FK40" s="217"/>
      <c r="FL40" s="185"/>
      <c r="FM40" s="109"/>
      <c r="FN40" s="203"/>
      <c r="FO40" s="184"/>
      <c r="FQ40" s="217"/>
      <c r="FR40" s="185"/>
      <c r="FS40" s="156"/>
      <c r="FT40" s="203"/>
      <c r="FU40" s="184"/>
      <c r="FW40" s="215"/>
      <c r="FX40" s="185"/>
      <c r="FY40" s="156"/>
      <c r="FZ40" s="203"/>
      <c r="GA40" s="184"/>
      <c r="GC40" s="215"/>
      <c r="GD40" s="185"/>
      <c r="GE40" s="160"/>
      <c r="GF40" s="203"/>
      <c r="GG40" s="184"/>
      <c r="GI40" s="79"/>
      <c r="GJ40" s="185"/>
      <c r="GK40" s="246"/>
      <c r="GL40" s="203"/>
      <c r="GM40" s="250"/>
      <c r="GO40" s="215"/>
      <c r="GP40" s="185"/>
      <c r="GQ40" s="246"/>
      <c r="GR40" s="203"/>
      <c r="GS40" s="250"/>
      <c r="GU40" s="215"/>
      <c r="GV40" s="185"/>
      <c r="GW40" s="246"/>
      <c r="GX40" s="203"/>
      <c r="GY40" s="247"/>
      <c r="HA40" s="264">
        <v>12509.26</v>
      </c>
      <c r="HC40" s="215"/>
      <c r="HD40" s="185"/>
      <c r="HE40" s="246"/>
      <c r="HF40" s="203"/>
      <c r="HG40" s="247"/>
      <c r="HI40" s="215"/>
      <c r="HJ40" s="185"/>
      <c r="HK40" s="233"/>
      <c r="HL40" s="203"/>
      <c r="HM40" s="250"/>
      <c r="HN40" s="275"/>
      <c r="HS40" s="215"/>
      <c r="HT40" s="185"/>
      <c r="HU40" s="233"/>
      <c r="HV40" s="203"/>
      <c r="HW40" s="247"/>
      <c r="HY40" s="215"/>
      <c r="HZ40" s="185"/>
      <c r="IA40" s="233"/>
      <c r="IB40" s="203"/>
      <c r="IC40" s="247"/>
      <c r="IE40" s="215"/>
      <c r="IF40" s="185"/>
      <c r="IG40" s="233"/>
      <c r="IH40" s="203"/>
      <c r="II40" s="247"/>
    </row>
    <row r="41" customHeight="1" spans="2:243">
      <c r="B41" s="64"/>
      <c r="C41" s="65"/>
      <c r="D41" s="66">
        <v>1023</v>
      </c>
      <c r="F41" s="67"/>
      <c r="G41" s="68"/>
      <c r="H41" s="69">
        <v>1109</v>
      </c>
      <c r="I41" s="77"/>
      <c r="J41" s="67"/>
      <c r="K41" s="68"/>
      <c r="L41" s="72">
        <v>381</v>
      </c>
      <c r="N41" s="67"/>
      <c r="O41" s="68"/>
      <c r="P41" s="72">
        <v>347</v>
      </c>
      <c r="R41" s="79">
        <v>44866</v>
      </c>
      <c r="S41" s="68"/>
      <c r="T41" s="72">
        <v>797</v>
      </c>
      <c r="V41" s="79"/>
      <c r="W41" s="68"/>
      <c r="X41" s="90">
        <v>737</v>
      </c>
      <c r="Z41" s="79"/>
      <c r="AA41" s="68"/>
      <c r="AB41" s="90">
        <v>429</v>
      </c>
      <c r="AD41" s="93"/>
      <c r="AE41" s="68"/>
      <c r="AF41" s="90">
        <v>472</v>
      </c>
      <c r="AH41" s="79"/>
      <c r="AI41" s="68"/>
      <c r="AJ41" s="90"/>
      <c r="AL41" s="102"/>
      <c r="AM41" s="100"/>
      <c r="AN41" s="101"/>
      <c r="AP41" s="79" t="s">
        <v>203</v>
      </c>
      <c r="AQ41" s="68"/>
      <c r="AR41" s="72">
        <v>1571</v>
      </c>
      <c r="AT41" s="112"/>
      <c r="AU41" s="111"/>
      <c r="AV41" s="72">
        <v>496</v>
      </c>
      <c r="BB41" s="112"/>
      <c r="BC41" s="111"/>
      <c r="BD41" s="72"/>
      <c r="BJ41" s="112"/>
      <c r="BK41" s="111"/>
      <c r="BL41" s="72"/>
      <c r="BM41" s="127"/>
      <c r="BR41" s="97"/>
      <c r="BS41" s="74"/>
      <c r="BT41" s="72"/>
      <c r="BU41" s="127"/>
      <c r="BZ41" s="97"/>
      <c r="CA41" s="74"/>
      <c r="CB41" s="72"/>
      <c r="CC41" s="127"/>
      <c r="CD41" s="109"/>
      <c r="CE41" s="109"/>
      <c r="CF41" s="140"/>
      <c r="CH41" s="97"/>
      <c r="CI41" s="74"/>
      <c r="CJ41" s="72"/>
      <c r="CK41" s="127"/>
      <c r="CL41" s="109"/>
      <c r="CM41" s="109"/>
      <c r="CN41" s="148"/>
      <c r="CP41" s="97"/>
      <c r="CQ41" s="74"/>
      <c r="CR41" s="72"/>
      <c r="CS41" s="127"/>
      <c r="CT41" s="109"/>
      <c r="CU41" s="109"/>
      <c r="CV41" s="140"/>
      <c r="CX41" s="97"/>
      <c r="CY41" s="74"/>
      <c r="CZ41" s="72"/>
      <c r="DA41" s="127"/>
      <c r="DB41" s="109"/>
      <c r="DC41" s="109"/>
      <c r="DD41" s="168"/>
      <c r="DF41" s="167"/>
      <c r="DG41" s="167"/>
      <c r="DH41" s="156"/>
      <c r="DI41" s="186"/>
      <c r="DJ41" s="185"/>
      <c r="DK41" s="185"/>
      <c r="DL41" s="190"/>
      <c r="DM41" s="176"/>
      <c r="DN41" s="188"/>
      <c r="DO41" s="188"/>
      <c r="DP41" s="156"/>
      <c r="DQ41" s="186"/>
      <c r="DR41" s="185"/>
      <c r="DS41" s="185"/>
      <c r="DT41" s="190"/>
      <c r="DU41" s="194"/>
      <c r="DV41" s="188"/>
      <c r="DW41" s="188"/>
      <c r="DX41" s="156"/>
      <c r="DY41" s="186"/>
      <c r="DZ41" s="185"/>
      <c r="EA41" s="185"/>
      <c r="EB41" s="190"/>
      <c r="ED41" s="188"/>
      <c r="EE41" s="188"/>
      <c r="EF41" s="169">
        <v>1078</v>
      </c>
      <c r="EG41" s="186"/>
      <c r="EH41" s="176"/>
      <c r="EI41" s="176"/>
      <c r="EJ41" s="176"/>
      <c r="EO41" s="179"/>
      <c r="EP41" s="176"/>
      <c r="EV41" s="179"/>
      <c r="EW41" s="176"/>
      <c r="FB41" s="179"/>
      <c r="FC41" s="176"/>
      <c r="FE41" s="215"/>
      <c r="FF41" s="185"/>
      <c r="FG41" s="109"/>
      <c r="FH41" s="179"/>
      <c r="FI41" s="175"/>
      <c r="FK41" s="215"/>
      <c r="FL41" s="185"/>
      <c r="FM41" s="109"/>
      <c r="FN41" s="179"/>
      <c r="FO41" s="175"/>
      <c r="FQ41" s="215"/>
      <c r="FR41" s="185"/>
      <c r="FS41" s="156"/>
      <c r="FT41" s="179"/>
      <c r="FU41" s="175"/>
      <c r="FW41" s="215"/>
      <c r="FX41" s="185"/>
      <c r="FY41" s="156"/>
      <c r="FZ41" s="179"/>
      <c r="GA41" s="175"/>
      <c r="GC41" s="215"/>
      <c r="GD41" s="185"/>
      <c r="GE41" s="160"/>
      <c r="GF41" s="179"/>
      <c r="GG41" s="175"/>
      <c r="GI41" s="79"/>
      <c r="GJ41" s="185"/>
      <c r="GK41" s="246"/>
      <c r="GL41" s="179"/>
      <c r="GM41" s="237"/>
      <c r="GO41" s="215"/>
      <c r="GP41" s="185"/>
      <c r="GQ41" s="246"/>
      <c r="GR41" s="179"/>
      <c r="GS41" s="237"/>
      <c r="GU41" s="215"/>
      <c r="GV41" s="185"/>
      <c r="GW41" s="246"/>
      <c r="GX41" s="179"/>
      <c r="GY41" s="247"/>
      <c r="HC41" s="215"/>
      <c r="HD41" s="185"/>
      <c r="HE41" s="246"/>
      <c r="HF41" s="179"/>
      <c r="HG41" s="247"/>
      <c r="HI41" s="215"/>
      <c r="HJ41" s="185"/>
      <c r="HK41" s="233"/>
      <c r="HL41" s="179"/>
      <c r="HM41" s="250"/>
      <c r="HN41" s="275"/>
      <c r="HS41" s="215"/>
      <c r="HT41" s="185"/>
      <c r="HU41" s="233"/>
      <c r="HV41" s="179"/>
      <c r="HW41" s="247"/>
      <c r="HY41" s="215"/>
      <c r="HZ41" s="185"/>
      <c r="IA41" s="233"/>
      <c r="IB41" s="179"/>
      <c r="IC41" s="247"/>
      <c r="IE41" s="215"/>
      <c r="IF41" s="185"/>
      <c r="IG41" s="233"/>
      <c r="IH41" s="179"/>
      <c r="II41" s="247"/>
    </row>
    <row r="42" customHeight="1" spans="2:243">
      <c r="B42" s="64"/>
      <c r="C42" s="65"/>
      <c r="D42" s="70">
        <v>682</v>
      </c>
      <c r="F42" s="67"/>
      <c r="G42" s="68"/>
      <c r="H42" s="69">
        <v>381</v>
      </c>
      <c r="I42" s="77"/>
      <c r="J42" s="67"/>
      <c r="K42" s="68"/>
      <c r="L42" s="72"/>
      <c r="N42" s="67"/>
      <c r="O42" s="68"/>
      <c r="P42" s="72">
        <v>500</v>
      </c>
      <c r="R42" s="67"/>
      <c r="S42" s="68"/>
      <c r="T42" s="72">
        <v>347</v>
      </c>
      <c r="V42" s="67"/>
      <c r="W42" s="68"/>
      <c r="X42" s="72">
        <v>375</v>
      </c>
      <c r="Z42" s="67"/>
      <c r="AA42" s="68"/>
      <c r="AB42" s="72">
        <v>429</v>
      </c>
      <c r="AD42" s="94"/>
      <c r="AE42" s="68"/>
      <c r="AF42" s="72">
        <v>1030</v>
      </c>
      <c r="AH42" s="67" t="s">
        <v>204</v>
      </c>
      <c r="AI42" s="68"/>
      <c r="AJ42" s="72">
        <v>3003</v>
      </c>
      <c r="AP42" s="79"/>
      <c r="AQ42" s="68"/>
      <c r="AR42" s="72">
        <v>429</v>
      </c>
      <c r="AT42" s="112"/>
      <c r="AU42" s="111"/>
      <c r="AV42" s="72">
        <v>1037</v>
      </c>
      <c r="BB42" s="112"/>
      <c r="BC42" s="111"/>
      <c r="BD42" s="72"/>
      <c r="BJ42" s="112"/>
      <c r="BK42" s="111"/>
      <c r="BL42" s="72"/>
      <c r="BM42" s="127"/>
      <c r="BR42" s="97"/>
      <c r="BS42" s="74"/>
      <c r="BT42" s="72"/>
      <c r="BU42" s="127"/>
      <c r="BZ42" s="97"/>
      <c r="CA42" s="74"/>
      <c r="CB42" s="72"/>
      <c r="CC42" s="127"/>
      <c r="CD42" s="109"/>
      <c r="CE42" s="109"/>
      <c r="CF42" s="140"/>
      <c r="CH42" s="97"/>
      <c r="CI42" s="74"/>
      <c r="CJ42" s="72"/>
      <c r="CK42" s="127"/>
      <c r="CL42" s="109"/>
      <c r="CM42" s="109"/>
      <c r="CN42" s="148"/>
      <c r="CP42" s="97"/>
      <c r="CQ42" s="74"/>
      <c r="CR42" s="72"/>
      <c r="CS42" s="127"/>
      <c r="CT42" s="109"/>
      <c r="CU42" s="109"/>
      <c r="CV42" s="140"/>
      <c r="CX42" s="97"/>
      <c r="CY42" s="74"/>
      <c r="CZ42" s="72"/>
      <c r="DA42" s="127"/>
      <c r="DB42" s="109"/>
      <c r="DC42" s="109"/>
      <c r="DD42" s="168"/>
      <c r="DF42" s="167"/>
      <c r="DG42" s="167"/>
      <c r="DH42" s="156"/>
      <c r="DI42" s="186"/>
      <c r="DJ42" s="185"/>
      <c r="DK42" s="185"/>
      <c r="DL42" s="190"/>
      <c r="DM42" s="176"/>
      <c r="DN42" s="188"/>
      <c r="DO42" s="188"/>
      <c r="DP42" s="156"/>
      <c r="DQ42" s="186"/>
      <c r="DR42" s="185"/>
      <c r="DS42" s="185"/>
      <c r="DT42" s="190"/>
      <c r="DU42" s="194"/>
      <c r="DV42" s="188"/>
      <c r="DW42" s="188"/>
      <c r="DX42" s="156"/>
      <c r="DY42" s="186"/>
      <c r="DZ42" s="185"/>
      <c r="EA42" s="185"/>
      <c r="EB42" s="190"/>
      <c r="ED42" s="188"/>
      <c r="EE42" s="188"/>
      <c r="EF42" s="156"/>
      <c r="EG42" s="186"/>
      <c r="EH42" s="176"/>
      <c r="EI42" s="176"/>
      <c r="EJ42" s="176"/>
      <c r="EO42" s="179"/>
      <c r="EP42" s="176"/>
      <c r="EV42" s="179"/>
      <c r="EW42" s="176"/>
      <c r="FB42" s="179"/>
      <c r="FC42" s="176"/>
      <c r="FE42" s="217"/>
      <c r="FF42" s="185"/>
      <c r="FG42" s="109"/>
      <c r="FH42" s="179"/>
      <c r="FI42" s="175"/>
      <c r="FK42" s="217"/>
      <c r="FL42" s="185"/>
      <c r="FM42" s="109"/>
      <c r="FN42" s="179"/>
      <c r="FO42" s="175"/>
      <c r="FQ42" s="217"/>
      <c r="FR42" s="185"/>
      <c r="FS42" s="156"/>
      <c r="FT42" s="179"/>
      <c r="FU42" s="175"/>
      <c r="FW42" s="215"/>
      <c r="FX42" s="185"/>
      <c r="FY42" s="156"/>
      <c r="FZ42" s="179"/>
      <c r="GA42" s="175"/>
      <c r="GC42" s="215"/>
      <c r="GD42" s="185"/>
      <c r="GE42" s="160"/>
      <c r="GF42" s="179"/>
      <c r="GG42" s="175"/>
      <c r="GI42" s="79"/>
      <c r="GJ42" s="185"/>
      <c r="GK42" s="246"/>
      <c r="GL42" s="179"/>
      <c r="GM42" s="237"/>
      <c r="GO42" s="215"/>
      <c r="GP42" s="185"/>
      <c r="GQ42" s="246"/>
      <c r="GR42" s="179"/>
      <c r="GS42" s="237"/>
      <c r="GU42" s="215"/>
      <c r="GV42" s="185"/>
      <c r="GW42" s="246"/>
      <c r="GX42" s="179"/>
      <c r="GY42" s="247"/>
      <c r="HC42" s="215"/>
      <c r="HD42" s="185"/>
      <c r="HE42" s="246"/>
      <c r="HF42" s="179"/>
      <c r="HG42" s="247"/>
      <c r="HI42" s="215"/>
      <c r="HJ42" s="185"/>
      <c r="HK42" s="233"/>
      <c r="HL42" s="179"/>
      <c r="HM42" s="250"/>
      <c r="HN42" s="275"/>
      <c r="HS42" s="215"/>
      <c r="HT42" s="185"/>
      <c r="HU42" s="233"/>
      <c r="HV42" s="179"/>
      <c r="HW42" s="247"/>
      <c r="HY42" s="215"/>
      <c r="HZ42" s="185"/>
      <c r="IA42" s="233"/>
      <c r="IB42" s="179"/>
      <c r="IC42" s="247"/>
      <c r="IE42" s="215"/>
      <c r="IF42" s="185"/>
      <c r="IG42" s="233"/>
      <c r="IH42" s="179"/>
      <c r="II42" s="247"/>
    </row>
    <row r="43" customHeight="1" spans="2:243">
      <c r="B43" s="64"/>
      <c r="C43" s="65"/>
      <c r="D43" s="70">
        <v>744</v>
      </c>
      <c r="F43" s="67"/>
      <c r="G43" s="68"/>
      <c r="H43" s="69">
        <v>797</v>
      </c>
      <c r="I43" s="77"/>
      <c r="J43" s="67" t="s">
        <v>62</v>
      </c>
      <c r="K43" s="68"/>
      <c r="L43" s="72">
        <v>350</v>
      </c>
      <c r="N43" s="67"/>
      <c r="O43" s="68"/>
      <c r="P43" s="72">
        <v>414</v>
      </c>
      <c r="R43" s="67"/>
      <c r="S43" s="68"/>
      <c r="T43" s="72">
        <v>1378</v>
      </c>
      <c r="V43" s="67"/>
      <c r="W43" s="68"/>
      <c r="X43" s="72">
        <v>1474</v>
      </c>
      <c r="Z43" s="67"/>
      <c r="AA43" s="68"/>
      <c r="AB43" s="72">
        <v>429</v>
      </c>
      <c r="AD43" s="94"/>
      <c r="AE43" s="68"/>
      <c r="AF43" s="72">
        <v>1716</v>
      </c>
      <c r="AH43" s="67"/>
      <c r="AI43" s="68"/>
      <c r="AJ43" s="72">
        <v>471</v>
      </c>
      <c r="AP43" s="79"/>
      <c r="AQ43" s="68"/>
      <c r="AR43" s="72">
        <v>472</v>
      </c>
      <c r="AT43" s="96"/>
      <c r="AU43" s="111"/>
      <c r="AV43" s="72">
        <v>992</v>
      </c>
      <c r="BB43" s="96"/>
      <c r="BC43" s="111"/>
      <c r="BD43" s="72"/>
      <c r="BJ43" s="96"/>
      <c r="BK43" s="111"/>
      <c r="BL43" s="72"/>
      <c r="BM43" s="105"/>
      <c r="BR43" s="97"/>
      <c r="BS43" s="74"/>
      <c r="BT43" s="72"/>
      <c r="BU43" s="127"/>
      <c r="BZ43" s="97"/>
      <c r="CA43" s="74"/>
      <c r="CB43" s="72"/>
      <c r="CC43" s="127"/>
      <c r="CD43" s="109"/>
      <c r="CE43" s="109"/>
      <c r="CF43" s="140"/>
      <c r="CH43" s="97"/>
      <c r="CI43" s="74"/>
      <c r="CJ43" s="72"/>
      <c r="CK43" s="127"/>
      <c r="CL43" s="109"/>
      <c r="CM43" s="109"/>
      <c r="CN43" s="148"/>
      <c r="CP43" s="97"/>
      <c r="CQ43" s="74"/>
      <c r="CR43" s="72"/>
      <c r="CS43" s="127"/>
      <c r="CT43" s="109"/>
      <c r="CU43" s="109"/>
      <c r="CV43" s="140"/>
      <c r="CX43" s="97"/>
      <c r="CY43" s="74"/>
      <c r="CZ43" s="72"/>
      <c r="DA43" s="127"/>
      <c r="DB43" s="109"/>
      <c r="DC43" s="109"/>
      <c r="DD43" s="168"/>
      <c r="DF43" s="167"/>
      <c r="DG43" s="167"/>
      <c r="DH43" s="156"/>
      <c r="DI43" s="186"/>
      <c r="DJ43" s="185"/>
      <c r="DK43" s="185"/>
      <c r="DL43" s="190"/>
      <c r="DM43" s="176"/>
      <c r="DN43" s="188"/>
      <c r="DO43" s="188"/>
      <c r="DP43" s="156"/>
      <c r="DQ43" s="186"/>
      <c r="DR43" s="185"/>
      <c r="DS43" s="185"/>
      <c r="DT43" s="190"/>
      <c r="DU43" s="194"/>
      <c r="DV43" s="188"/>
      <c r="DW43" s="188"/>
      <c r="DX43" s="156"/>
      <c r="DY43" s="186"/>
      <c r="DZ43" s="185"/>
      <c r="EA43" s="185"/>
      <c r="EB43" s="190"/>
      <c r="ED43" s="188"/>
      <c r="EE43" s="188"/>
      <c r="EF43" s="156"/>
      <c r="EG43" s="186"/>
      <c r="EH43" s="176"/>
      <c r="EI43" s="176"/>
      <c r="EJ43" s="176"/>
      <c r="EO43" s="178"/>
      <c r="EP43" s="176"/>
      <c r="EV43" s="178"/>
      <c r="EW43" s="176"/>
      <c r="FB43" s="178"/>
      <c r="FC43" s="176"/>
      <c r="FE43" s="215"/>
      <c r="FF43" s="185"/>
      <c r="FG43" s="109"/>
      <c r="FH43" s="203"/>
      <c r="FI43" s="175"/>
      <c r="FK43" s="215"/>
      <c r="FL43" s="185"/>
      <c r="FM43" s="109"/>
      <c r="FN43" s="203"/>
      <c r="FO43" s="175"/>
      <c r="FQ43" s="215"/>
      <c r="FR43" s="185"/>
      <c r="FS43" s="156"/>
      <c r="FT43" s="203"/>
      <c r="FU43" s="175"/>
      <c r="FW43" s="215"/>
      <c r="FX43" s="185"/>
      <c r="FY43" s="156"/>
      <c r="FZ43" s="203"/>
      <c r="GA43" s="175"/>
      <c r="GC43" s="215"/>
      <c r="GD43" s="185"/>
      <c r="GE43" s="160"/>
      <c r="GF43" s="203"/>
      <c r="GG43" s="175"/>
      <c r="GI43" s="79"/>
      <c r="GJ43" s="185"/>
      <c r="GK43" s="246"/>
      <c r="GL43" s="203"/>
      <c r="GM43" s="237"/>
      <c r="GO43" s="215"/>
      <c r="GP43" s="185"/>
      <c r="GQ43" s="246"/>
      <c r="GR43" s="203"/>
      <c r="GS43" s="237"/>
      <c r="GU43" s="215"/>
      <c r="GV43" s="185"/>
      <c r="GW43" s="246"/>
      <c r="GX43" s="203"/>
      <c r="GY43" s="247"/>
      <c r="HC43" s="215"/>
      <c r="HD43" s="185"/>
      <c r="HE43" s="246"/>
      <c r="HF43" s="203"/>
      <c r="HG43" s="247"/>
      <c r="HI43" s="215"/>
      <c r="HJ43" s="185"/>
      <c r="HK43" s="246"/>
      <c r="HL43" s="203"/>
      <c r="HM43" s="250"/>
      <c r="HN43" s="275"/>
      <c r="HS43" s="215"/>
      <c r="HT43" s="185"/>
      <c r="HU43" s="246"/>
      <c r="HV43" s="203"/>
      <c r="HW43" s="247"/>
      <c r="HY43" s="215"/>
      <c r="HZ43" s="185"/>
      <c r="IA43" s="246"/>
      <c r="IB43" s="203"/>
      <c r="IC43" s="247"/>
      <c r="IE43" s="215"/>
      <c r="IF43" s="185"/>
      <c r="IG43" s="246"/>
      <c r="IH43" s="203"/>
      <c r="II43" s="247"/>
    </row>
    <row r="44" customHeight="1" spans="2:243">
      <c r="B44" s="64"/>
      <c r="C44" s="65"/>
      <c r="D44" s="66">
        <v>341</v>
      </c>
      <c r="F44" s="67"/>
      <c r="G44" s="68"/>
      <c r="H44" s="69"/>
      <c r="I44" s="77"/>
      <c r="J44" s="67"/>
      <c r="K44" s="68"/>
      <c r="L44" s="72">
        <v>1511</v>
      </c>
      <c r="N44" s="67"/>
      <c r="O44" s="68"/>
      <c r="P44" s="72">
        <v>347</v>
      </c>
      <c r="R44" s="67"/>
      <c r="S44" s="68"/>
      <c r="T44" s="72">
        <v>1004</v>
      </c>
      <c r="V44" s="67"/>
      <c r="W44" s="68"/>
      <c r="X44" s="72">
        <v>367</v>
      </c>
      <c r="Z44" s="67"/>
      <c r="AA44" s="68"/>
      <c r="AB44" s="72">
        <v>429</v>
      </c>
      <c r="AD44" s="94"/>
      <c r="AE44" s="68"/>
      <c r="AF44" s="72">
        <v>986</v>
      </c>
      <c r="AH44" s="67"/>
      <c r="AI44" s="68"/>
      <c r="AJ44" s="72">
        <v>1462</v>
      </c>
      <c r="AP44" s="79"/>
      <c r="AQ44" s="68"/>
      <c r="AR44" s="72">
        <v>472</v>
      </c>
      <c r="AT44" s="112"/>
      <c r="AU44" s="111"/>
      <c r="AV44" s="72">
        <v>453</v>
      </c>
      <c r="BB44" s="112"/>
      <c r="BC44" s="111"/>
      <c r="BD44" s="72"/>
      <c r="BJ44" s="112"/>
      <c r="BK44" s="111"/>
      <c r="BL44" s="72"/>
      <c r="BM44" s="127"/>
      <c r="BR44" s="97"/>
      <c r="BS44" s="74"/>
      <c r="BT44" s="72"/>
      <c r="BU44" s="127"/>
      <c r="BZ44" s="97"/>
      <c r="CA44" s="74"/>
      <c r="CB44" s="72">
        <v>3013</v>
      </c>
      <c r="CC44" s="127"/>
      <c r="CD44" s="109"/>
      <c r="CE44" s="109"/>
      <c r="CF44" s="140">
        <f>SUM(CF3:CF37)</f>
        <v>62147</v>
      </c>
      <c r="CH44" s="97"/>
      <c r="CI44" s="74"/>
      <c r="CJ44" s="72"/>
      <c r="CK44" s="127"/>
      <c r="CL44" s="109"/>
      <c r="CM44" s="109"/>
      <c r="CN44" s="148">
        <f>SUM(CN3:CN37)</f>
        <v>62743</v>
      </c>
      <c r="CP44" s="97"/>
      <c r="CQ44" s="74"/>
      <c r="CR44" s="72"/>
      <c r="CS44" s="127"/>
      <c r="CT44" s="109"/>
      <c r="CU44" s="109"/>
      <c r="CV44" s="140">
        <f>SUM(CV3:CV37)</f>
        <v>43048</v>
      </c>
      <c r="CX44" s="97"/>
      <c r="CY44" s="74"/>
      <c r="CZ44" s="72"/>
      <c r="DA44" s="127"/>
      <c r="DB44" s="109"/>
      <c r="DC44" s="109"/>
      <c r="DD44" s="168">
        <f>SUM(DD3:DD37)</f>
        <v>35191</v>
      </c>
      <c r="DF44" s="167"/>
      <c r="DG44" s="167"/>
      <c r="DH44" s="156"/>
      <c r="DI44" s="186"/>
      <c r="DJ44" s="185"/>
      <c r="DK44" s="185"/>
      <c r="DL44" s="190">
        <f>SUM(DL3:DL37)</f>
        <v>71987</v>
      </c>
      <c r="DM44" s="176"/>
      <c r="DN44" s="188"/>
      <c r="DO44" s="188"/>
      <c r="DP44" s="156"/>
      <c r="DQ44" s="186"/>
      <c r="DR44" s="185"/>
      <c r="DS44" s="185"/>
      <c r="DT44" s="190">
        <f>SUM(DT3:DT37)</f>
        <v>51484</v>
      </c>
      <c r="DU44" s="194"/>
      <c r="DV44" s="188"/>
      <c r="DW44" s="188"/>
      <c r="DX44" s="156"/>
      <c r="DY44" s="186"/>
      <c r="DZ44" s="185"/>
      <c r="EA44" s="185"/>
      <c r="EB44" s="190">
        <f>SUM(EB3:EB38)</f>
        <v>84874</v>
      </c>
      <c r="ED44" s="188"/>
      <c r="EE44" s="188"/>
      <c r="EF44" s="156"/>
      <c r="EG44" s="186"/>
      <c r="EH44" s="176"/>
      <c r="EI44" s="176"/>
      <c r="EJ44" s="176"/>
      <c r="EO44" s="179"/>
      <c r="EP44" s="176"/>
      <c r="EV44" s="179"/>
      <c r="EW44" s="176"/>
      <c r="FB44" s="179"/>
      <c r="FC44" s="176"/>
      <c r="FE44" s="217"/>
      <c r="FF44" s="185"/>
      <c r="FG44" s="156"/>
      <c r="FH44" s="179"/>
      <c r="FI44" s="175"/>
      <c r="FK44" s="217"/>
      <c r="FL44" s="185"/>
      <c r="FM44" s="156"/>
      <c r="FN44" s="179"/>
      <c r="FO44" s="175"/>
      <c r="FQ44" s="217"/>
      <c r="FR44" s="185"/>
      <c r="FS44" s="156"/>
      <c r="FT44" s="179"/>
      <c r="FU44" s="175"/>
      <c r="FW44" s="215"/>
      <c r="FX44" s="185"/>
      <c r="FY44" s="156"/>
      <c r="FZ44" s="179"/>
      <c r="GA44" s="175"/>
      <c r="GC44" s="215"/>
      <c r="GD44" s="185"/>
      <c r="GE44" s="160"/>
      <c r="GF44" s="179"/>
      <c r="GG44" s="175"/>
      <c r="GI44" s="79"/>
      <c r="GJ44" s="185"/>
      <c r="GK44" s="246"/>
      <c r="GL44" s="179"/>
      <c r="GM44" s="237"/>
      <c r="GO44" s="215"/>
      <c r="GP44" s="185"/>
      <c r="GQ44" s="246"/>
      <c r="GR44" s="179"/>
      <c r="GS44" s="237"/>
      <c r="GU44" s="215"/>
      <c r="GV44" s="185"/>
      <c r="GW44" s="246"/>
      <c r="GX44" s="179"/>
      <c r="GY44" s="247"/>
      <c r="HC44" s="215"/>
      <c r="HD44" s="185"/>
      <c r="HE44" s="246"/>
      <c r="HF44" s="179"/>
      <c r="HG44" s="247"/>
      <c r="HI44" s="215"/>
      <c r="HJ44" s="185"/>
      <c r="HK44" s="246"/>
      <c r="HL44" s="179"/>
      <c r="HM44" s="250"/>
      <c r="HN44" s="275"/>
      <c r="HS44" s="215"/>
      <c r="HT44" s="185"/>
      <c r="HU44" s="246"/>
      <c r="HV44" s="179"/>
      <c r="HW44" s="247"/>
      <c r="HY44" s="215"/>
      <c r="HZ44" s="185"/>
      <c r="IA44" s="246"/>
      <c r="IB44" s="179"/>
      <c r="IC44" s="247"/>
      <c r="IE44" s="215"/>
      <c r="IF44" s="185"/>
      <c r="IG44" s="246"/>
      <c r="IH44" s="179"/>
      <c r="II44" s="247"/>
    </row>
    <row r="45" customHeight="1" spans="2:243">
      <c r="B45" s="64"/>
      <c r="C45" s="65"/>
      <c r="D45" s="66"/>
      <c r="F45" s="67" t="s">
        <v>55</v>
      </c>
      <c r="G45" s="68"/>
      <c r="H45" s="69">
        <v>1048</v>
      </c>
      <c r="I45" s="81" t="s">
        <v>205</v>
      </c>
      <c r="J45" s="67"/>
      <c r="K45" s="68"/>
      <c r="L45" s="72">
        <v>1389</v>
      </c>
      <c r="N45" s="67"/>
      <c r="O45" s="68"/>
      <c r="P45" s="72">
        <v>347</v>
      </c>
      <c r="R45" s="67"/>
      <c r="S45" s="68"/>
      <c r="T45" s="72">
        <v>797</v>
      </c>
      <c r="V45" s="67"/>
      <c r="W45" s="68"/>
      <c r="X45" s="72">
        <v>368</v>
      </c>
      <c r="Z45" s="67"/>
      <c r="AA45" s="68"/>
      <c r="AB45" s="72"/>
      <c r="AD45" s="94"/>
      <c r="AE45" s="68"/>
      <c r="AF45" s="72">
        <v>1716</v>
      </c>
      <c r="AH45" s="67"/>
      <c r="AI45" s="68"/>
      <c r="AJ45" s="72">
        <v>440</v>
      </c>
      <c r="AP45" s="79" t="s">
        <v>206</v>
      </c>
      <c r="AQ45" s="68"/>
      <c r="AR45" s="72"/>
      <c r="AT45" s="79"/>
      <c r="AU45" s="111"/>
      <c r="AV45" s="72">
        <v>456</v>
      </c>
      <c r="BB45" s="79"/>
      <c r="BC45" s="111"/>
      <c r="BD45" s="72"/>
      <c r="BJ45" s="79"/>
      <c r="BK45" s="111"/>
      <c r="BL45" s="72"/>
      <c r="BM45" s="127"/>
      <c r="BR45" s="74"/>
      <c r="BS45" s="74"/>
      <c r="BT45" s="72"/>
      <c r="BU45" s="127"/>
      <c r="BZ45" s="74"/>
      <c r="CA45" s="74"/>
      <c r="CB45" s="72"/>
      <c r="CC45" s="127"/>
      <c r="CH45" s="74"/>
      <c r="CI45" s="74"/>
      <c r="CJ45" s="72"/>
      <c r="CK45" s="127"/>
      <c r="CP45" s="74"/>
      <c r="CQ45" s="74"/>
      <c r="CR45" s="72"/>
      <c r="CS45" s="127"/>
      <c r="CX45" s="74"/>
      <c r="CY45" s="74"/>
      <c r="CZ45" s="72"/>
      <c r="DA45" s="127"/>
      <c r="DF45" s="167"/>
      <c r="DG45" s="167"/>
      <c r="DH45" s="156"/>
      <c r="DI45" s="186"/>
      <c r="DJ45" s="176"/>
      <c r="DK45" s="176"/>
      <c r="DL45" s="176"/>
      <c r="DM45" s="176"/>
      <c r="DN45" s="188"/>
      <c r="DO45" s="188"/>
      <c r="DP45" s="156"/>
      <c r="DQ45" s="186"/>
      <c r="DR45" s="176"/>
      <c r="DS45" s="176"/>
      <c r="DT45" s="176"/>
      <c r="DU45" s="194"/>
      <c r="DV45" s="188"/>
      <c r="DW45" s="188"/>
      <c r="DX45" s="156"/>
      <c r="DY45" s="186"/>
      <c r="DZ45" s="176"/>
      <c r="EA45" s="176"/>
      <c r="EB45" s="176"/>
      <c r="ED45" s="188"/>
      <c r="EE45" s="188"/>
      <c r="EF45" s="156"/>
      <c r="EG45" s="186"/>
      <c r="EH45" s="176"/>
      <c r="EI45" s="176"/>
      <c r="EJ45" s="176"/>
      <c r="EO45" s="178"/>
      <c r="EP45" s="176"/>
      <c r="EV45" s="178"/>
      <c r="EW45" s="176"/>
      <c r="FB45" s="178"/>
      <c r="FC45" s="176"/>
      <c r="FE45" s="197" t="s">
        <v>161</v>
      </c>
      <c r="FF45" s="198"/>
      <c r="FG45" s="219">
        <f>SUM(FG48-(FG48/10),FI47)</f>
        <v>108446.95</v>
      </c>
      <c r="FH45" s="203"/>
      <c r="FI45" s="175"/>
      <c r="FK45" s="197" t="s">
        <v>161</v>
      </c>
      <c r="FL45" s="198"/>
      <c r="FM45" s="219">
        <f>SUM(FM48-(FM48/10),FO47)</f>
        <v>45497.1</v>
      </c>
      <c r="FN45" s="203"/>
      <c r="FO45" s="175"/>
      <c r="FQ45" s="197" t="s">
        <v>161</v>
      </c>
      <c r="FR45" s="198"/>
      <c r="FS45" s="219">
        <f>SUM(FS48-(FS48/10),FU47)</f>
        <v>100281.5</v>
      </c>
      <c r="FT45" s="203"/>
      <c r="FU45" s="175"/>
      <c r="FW45" s="197" t="s">
        <v>161</v>
      </c>
      <c r="FX45" s="198"/>
      <c r="FY45" s="219">
        <f>SUM(FY48-(FY48/10),GA47)</f>
        <v>65879.4</v>
      </c>
      <c r="FZ45" s="203"/>
      <c r="GA45" s="175"/>
      <c r="GC45" s="197" t="s">
        <v>161</v>
      </c>
      <c r="GD45" s="198"/>
      <c r="GE45" s="219">
        <f>SUM(GE48-(GE48/10),GG47)</f>
        <v>79216.3</v>
      </c>
      <c r="GF45" s="203"/>
      <c r="GG45" s="175"/>
      <c r="GI45" s="197" t="s">
        <v>161</v>
      </c>
      <c r="GJ45" s="198"/>
      <c r="GK45" s="251">
        <f>SUM(GK48-(GK48/10),GM47)</f>
        <v>73152.643</v>
      </c>
      <c r="GL45" s="203"/>
      <c r="GM45" s="237"/>
      <c r="GO45" s="197" t="s">
        <v>161</v>
      </c>
      <c r="GP45" s="198"/>
      <c r="GQ45" s="251">
        <f>SUM(GQ48-(GQ48/10),GS47)</f>
        <v>97504.445</v>
      </c>
      <c r="GR45" s="203"/>
      <c r="GS45" s="237"/>
      <c r="GU45" s="197" t="s">
        <v>161</v>
      </c>
      <c r="GV45" s="198"/>
      <c r="GW45" s="251">
        <f>SUM(GW48-(GW48/10),GY47)</f>
        <v>71506.004</v>
      </c>
      <c r="GX45" s="203"/>
      <c r="GY45" s="247"/>
      <c r="HC45" s="197" t="s">
        <v>161</v>
      </c>
      <c r="HD45" s="198"/>
      <c r="HE45" s="251">
        <f>SUM(HE48-(HE48/10),HG47)</f>
        <v>101282.093</v>
      </c>
      <c r="HF45" s="203"/>
      <c r="HG45" s="247"/>
      <c r="HI45" s="197" t="s">
        <v>161</v>
      </c>
      <c r="HJ45" s="198"/>
      <c r="HK45" s="251">
        <f>SUM(HK48-(HK48/10),HM47)</f>
        <v>71893.59</v>
      </c>
      <c r="HL45" s="203"/>
      <c r="HM45" s="250"/>
      <c r="HN45" s="275"/>
      <c r="HS45" s="197" t="s">
        <v>161</v>
      </c>
      <c r="HT45" s="198"/>
      <c r="HU45" s="251">
        <f>SUM(HU48-(HU48/10),HW47)</f>
        <v>113559.748</v>
      </c>
      <c r="HV45" s="203"/>
      <c r="HW45" s="247"/>
      <c r="HY45" s="197" t="s">
        <v>161</v>
      </c>
      <c r="HZ45" s="198"/>
      <c r="IA45" s="251">
        <f>SUM(IA48-(IA48/10),IC47,)</f>
        <v>46370.464</v>
      </c>
      <c r="IB45" s="203"/>
      <c r="IC45" s="247"/>
      <c r="IE45" s="197" t="s">
        <v>161</v>
      </c>
      <c r="IF45" s="198"/>
      <c r="IG45" s="251">
        <f>SUM(IG48-(IG48/10),II47,)</f>
        <v>53418.883</v>
      </c>
      <c r="IH45" s="203"/>
      <c r="II45" s="247"/>
    </row>
    <row r="46" customHeight="1" spans="2:243">
      <c r="B46" s="64"/>
      <c r="C46" s="65"/>
      <c r="D46" s="66"/>
      <c r="F46" s="67"/>
      <c r="G46" s="68"/>
      <c r="H46" s="69">
        <v>1386</v>
      </c>
      <c r="I46" s="77"/>
      <c r="J46" s="67"/>
      <c r="K46" s="68"/>
      <c r="L46" s="72">
        <v>523</v>
      </c>
      <c r="N46" s="67"/>
      <c r="O46" s="68"/>
      <c r="P46" s="72">
        <v>347</v>
      </c>
      <c r="R46" s="67"/>
      <c r="S46" s="68"/>
      <c r="T46" s="72">
        <v>797</v>
      </c>
      <c r="V46" s="67"/>
      <c r="W46" s="68"/>
      <c r="X46" s="72">
        <v>730</v>
      </c>
      <c r="Z46" s="79">
        <v>43855</v>
      </c>
      <c r="AA46" s="68"/>
      <c r="AB46" s="72">
        <v>851</v>
      </c>
      <c r="AD46" s="93"/>
      <c r="AE46" s="68"/>
      <c r="AF46" s="72">
        <v>986</v>
      </c>
      <c r="AH46" s="79"/>
      <c r="AI46" s="68"/>
      <c r="AJ46" s="72">
        <v>1716</v>
      </c>
      <c r="AP46" s="67"/>
      <c r="AQ46" s="68"/>
      <c r="AR46" s="72">
        <v>511</v>
      </c>
      <c r="AT46" s="112"/>
      <c r="AU46" s="111"/>
      <c r="AV46" s="72"/>
      <c r="BB46" s="112"/>
      <c r="BC46" s="111"/>
      <c r="BD46" s="72"/>
      <c r="BJ46" s="112"/>
      <c r="BK46" s="111"/>
      <c r="BL46" s="72"/>
      <c r="BM46" s="127"/>
      <c r="BR46" s="96"/>
      <c r="BS46" s="111"/>
      <c r="BT46" s="110"/>
      <c r="BU46" s="127"/>
      <c r="BZ46" s="96" t="s">
        <v>207</v>
      </c>
      <c r="CA46" s="111"/>
      <c r="CB46" s="110">
        <v>456</v>
      </c>
      <c r="CC46" s="132">
        <v>19800</v>
      </c>
      <c r="CH46" s="96"/>
      <c r="CI46" s="111"/>
      <c r="CJ46" s="110"/>
      <c r="CK46" s="138"/>
      <c r="CP46" s="96"/>
      <c r="CQ46" s="111"/>
      <c r="CR46" s="110"/>
      <c r="CS46" s="138"/>
      <c r="CX46" s="96"/>
      <c r="CY46" s="111"/>
      <c r="CZ46" s="110"/>
      <c r="DA46" s="138"/>
      <c r="DF46" s="163"/>
      <c r="DG46" s="167"/>
      <c r="DH46" s="169"/>
      <c r="DI46" s="179"/>
      <c r="DJ46" s="176"/>
      <c r="DK46" s="176"/>
      <c r="DL46" s="176"/>
      <c r="DM46" s="176"/>
      <c r="DN46" s="187"/>
      <c r="DO46" s="188"/>
      <c r="DP46" s="169"/>
      <c r="DQ46" s="179"/>
      <c r="DR46" s="176"/>
      <c r="DS46" s="176"/>
      <c r="DT46" s="176"/>
      <c r="DU46" s="194"/>
      <c r="DV46" s="187"/>
      <c r="DW46" s="188"/>
      <c r="DX46" s="169"/>
      <c r="DY46" s="179"/>
      <c r="DZ46" s="176"/>
      <c r="EA46" s="176"/>
      <c r="EB46" s="176"/>
      <c r="ED46" s="187"/>
      <c r="EE46" s="188"/>
      <c r="EF46" s="156"/>
      <c r="EG46" s="179"/>
      <c r="EH46" s="176"/>
      <c r="EI46" s="176"/>
      <c r="EJ46" s="176"/>
      <c r="EO46" s="179"/>
      <c r="EP46" s="176"/>
      <c r="EV46" s="179"/>
      <c r="EW46" s="176"/>
      <c r="FB46" s="179"/>
      <c r="FC46" s="176"/>
      <c r="FE46" s="189" t="s">
        <v>164</v>
      </c>
      <c r="FF46" s="176"/>
      <c r="FG46" s="200">
        <f>SUM(FG47-FG45)</f>
        <v>41306.95</v>
      </c>
      <c r="FH46" s="179"/>
      <c r="FI46" s="175"/>
      <c r="FK46" s="189" t="s">
        <v>164</v>
      </c>
      <c r="FL46" s="176"/>
      <c r="FM46" s="200">
        <f>SUM(FM47-FM45)</f>
        <v>-4190.15</v>
      </c>
      <c r="FN46" s="179"/>
      <c r="FO46" s="175"/>
      <c r="FQ46" s="189" t="s">
        <v>164</v>
      </c>
      <c r="FR46" s="176"/>
      <c r="FS46" s="200">
        <f>SUM(FS47-FS45)</f>
        <v>2028.35000000001</v>
      </c>
      <c r="FT46" s="179"/>
      <c r="FU46" s="175"/>
      <c r="FW46" s="189" t="s">
        <v>164</v>
      </c>
      <c r="FX46" s="176"/>
      <c r="FY46" s="228">
        <f>SUM(FY47-FY45)</f>
        <v>39710.95</v>
      </c>
      <c r="FZ46" s="179"/>
      <c r="GA46" s="175"/>
      <c r="GC46" s="189" t="s">
        <v>164</v>
      </c>
      <c r="GD46" s="176"/>
      <c r="GE46" s="228">
        <f>SUM(GE47-GE45)</f>
        <v>5294.65000000001</v>
      </c>
      <c r="GF46" s="179"/>
      <c r="GG46" s="175"/>
      <c r="GI46" s="189" t="s">
        <v>164</v>
      </c>
      <c r="GJ46" s="176"/>
      <c r="GK46" s="252">
        <f>SUM(GK47-GK45)</f>
        <v>25932.007</v>
      </c>
      <c r="GL46" s="179"/>
      <c r="GM46" s="237"/>
      <c r="GO46" s="189" t="s">
        <v>164</v>
      </c>
      <c r="GP46" s="176"/>
      <c r="GQ46" s="252">
        <f>SUM(GQ47-GQ45)</f>
        <v>36927.562</v>
      </c>
      <c r="GR46" s="179"/>
      <c r="GS46" s="237"/>
      <c r="GU46" s="189" t="s">
        <v>164</v>
      </c>
      <c r="GV46" s="176"/>
      <c r="GW46" s="252">
        <f>SUM(GW47-GW45)</f>
        <v>15421.558</v>
      </c>
      <c r="GX46" s="179"/>
      <c r="GY46" s="247"/>
      <c r="HC46" s="189" t="s">
        <v>164</v>
      </c>
      <c r="HD46" s="176"/>
      <c r="HE46" s="252">
        <f>SUM(HE47-HE45)</f>
        <v>7570.46500000001</v>
      </c>
      <c r="HF46" s="179"/>
      <c r="HG46" s="247"/>
      <c r="HI46" s="189" t="s">
        <v>164</v>
      </c>
      <c r="HJ46" s="176"/>
      <c r="HK46" s="252">
        <f>SUM(HK47-HK45)</f>
        <v>62676.875</v>
      </c>
      <c r="HL46" s="179"/>
      <c r="HM46" s="250"/>
      <c r="HN46" s="275"/>
      <c r="HS46" s="189" t="s">
        <v>164</v>
      </c>
      <c r="HT46" s="176"/>
      <c r="HU46" s="252">
        <f>SUM(HU47-HU45-'Exterior - Internet'!D5-'Exterior - Internet'!J25)</f>
        <v>65972.127</v>
      </c>
      <c r="HV46" s="179"/>
      <c r="HW46" s="247"/>
      <c r="HY46" s="189" t="s">
        <v>164</v>
      </c>
      <c r="HZ46" s="176"/>
      <c r="IA46" s="252">
        <f>SUM(IA47-IA45-'Exterior - Internet'!D29-'Exterior - Internet'!J41)</f>
        <v>49359.193</v>
      </c>
      <c r="IB46" s="179"/>
      <c r="IC46" s="247"/>
      <c r="IE46" s="189" t="s">
        <v>164</v>
      </c>
      <c r="IF46" s="176"/>
      <c r="IG46" s="252">
        <f>SUM(IG47-IG45-'Exterior - Internet'!J39-'Exterior - Internet'!J55)</f>
        <v>69167.31</v>
      </c>
      <c r="IH46" s="179"/>
      <c r="II46" s="247"/>
    </row>
    <row r="47" customHeight="1" spans="2:243">
      <c r="B47" s="64" t="s">
        <v>44</v>
      </c>
      <c r="C47" s="65"/>
      <c r="D47" s="71">
        <v>818</v>
      </c>
      <c r="F47" s="67"/>
      <c r="G47" s="68"/>
      <c r="H47" s="69">
        <v>1386</v>
      </c>
      <c r="I47" s="77"/>
      <c r="J47" s="67"/>
      <c r="K47" s="68"/>
      <c r="L47" s="72">
        <v>1378</v>
      </c>
      <c r="N47" s="67"/>
      <c r="O47" s="68"/>
      <c r="P47" s="72">
        <v>970</v>
      </c>
      <c r="R47" s="67"/>
      <c r="S47" s="68"/>
      <c r="T47" s="72"/>
      <c r="V47" s="67"/>
      <c r="W47" s="68"/>
      <c r="X47" s="72">
        <v>1474</v>
      </c>
      <c r="Y47" s="91">
        <v>17600</v>
      </c>
      <c r="Z47" s="67"/>
      <c r="AA47" s="68"/>
      <c r="AB47" s="72">
        <v>987</v>
      </c>
      <c r="AC47" s="95"/>
      <c r="AD47" s="94"/>
      <c r="AE47" s="68"/>
      <c r="AF47" s="72"/>
      <c r="AH47" s="67"/>
      <c r="AI47" s="68"/>
      <c r="AJ47" s="72"/>
      <c r="AP47" s="67"/>
      <c r="AQ47" s="68"/>
      <c r="AR47" s="72">
        <v>472</v>
      </c>
      <c r="AT47" s="67" t="s">
        <v>208</v>
      </c>
      <c r="AU47" s="111"/>
      <c r="AV47" s="72">
        <v>496</v>
      </c>
      <c r="BB47" s="67"/>
      <c r="BC47" s="111"/>
      <c r="BD47" s="72"/>
      <c r="BJ47" s="125"/>
      <c r="BK47" s="111"/>
      <c r="BL47" s="72"/>
      <c r="BM47" s="127"/>
      <c r="BR47" s="112"/>
      <c r="BS47" s="111"/>
      <c r="BT47" s="72"/>
      <c r="BU47" s="127"/>
      <c r="BZ47" s="112"/>
      <c r="CA47" s="111"/>
      <c r="CB47" s="72"/>
      <c r="CC47" s="127"/>
      <c r="CH47" s="112"/>
      <c r="CI47" s="111"/>
      <c r="CJ47" s="72"/>
      <c r="CK47" s="127"/>
      <c r="CP47" s="112"/>
      <c r="CQ47" s="111"/>
      <c r="CR47" s="72"/>
      <c r="CS47" s="127"/>
      <c r="CX47" s="112"/>
      <c r="CY47" s="111"/>
      <c r="CZ47" s="72"/>
      <c r="DA47" s="127"/>
      <c r="DF47" s="154"/>
      <c r="DG47" s="167"/>
      <c r="DH47" s="156"/>
      <c r="DI47" s="186"/>
      <c r="DJ47" s="176"/>
      <c r="DK47" s="176"/>
      <c r="DL47" s="176"/>
      <c r="DM47" s="176"/>
      <c r="DN47" s="174"/>
      <c r="DO47" s="188"/>
      <c r="DP47" s="156"/>
      <c r="DQ47" s="186"/>
      <c r="DR47" s="176"/>
      <c r="DS47" s="176"/>
      <c r="DT47" s="176"/>
      <c r="DU47" s="194"/>
      <c r="DV47" s="174"/>
      <c r="DW47" s="188"/>
      <c r="DX47" s="156"/>
      <c r="DY47" s="186"/>
      <c r="DZ47" s="176"/>
      <c r="EA47" s="176"/>
      <c r="EB47" s="176"/>
      <c r="ED47" s="174"/>
      <c r="EE47" s="188"/>
      <c r="EF47" s="156"/>
      <c r="EG47" s="186"/>
      <c r="EH47" s="176"/>
      <c r="EI47" s="176"/>
      <c r="EJ47" s="176"/>
      <c r="EO47" s="177"/>
      <c r="EP47" s="176"/>
      <c r="EV47" s="177"/>
      <c r="EW47" s="176"/>
      <c r="FB47" s="177"/>
      <c r="FC47" s="176"/>
      <c r="FE47" s="176"/>
      <c r="FF47" s="176"/>
      <c r="FG47" s="201">
        <f>SUM(FA16,FH3,FH33,FH9)</f>
        <v>149753.9</v>
      </c>
      <c r="FH47" s="179"/>
      <c r="FI47" s="206">
        <f>SUM(FI3:FI46)</f>
        <v>77887</v>
      </c>
      <c r="FK47" s="176"/>
      <c r="FL47" s="176"/>
      <c r="FM47" s="201">
        <f>SUM(FG46)</f>
        <v>41306.95</v>
      </c>
      <c r="FN47" s="179"/>
      <c r="FO47" s="206">
        <f>SUM(FO3:FO46)</f>
        <v>37767</v>
      </c>
      <c r="FQ47" s="176"/>
      <c r="FR47" s="176"/>
      <c r="FS47" s="201">
        <f>SUM(FM46+FT3+FT31)</f>
        <v>102309.85</v>
      </c>
      <c r="FT47" s="179"/>
      <c r="FU47" s="206">
        <f>SUM(FU3:FU46)</f>
        <v>59651</v>
      </c>
      <c r="FW47" s="176"/>
      <c r="FX47" s="176"/>
      <c r="FY47" s="201">
        <f>SUM(FS46+FZ3+FZ20)</f>
        <v>105590.35</v>
      </c>
      <c r="FZ47" s="179"/>
      <c r="GA47" s="229">
        <f>SUM(GA3:GA46)</f>
        <v>47946</v>
      </c>
      <c r="GC47" s="176"/>
      <c r="GD47" s="176"/>
      <c r="GE47" s="201">
        <f>SUM(FY46+GF7)</f>
        <v>84510.95</v>
      </c>
      <c r="GF47" s="179"/>
      <c r="GG47" s="229">
        <f>SUM(GG3:GG46)</f>
        <v>67483</v>
      </c>
      <c r="GI47" s="176"/>
      <c r="GJ47" s="176"/>
      <c r="GK47" s="253">
        <f>SUM(GE46+GL3+GL14)</f>
        <v>99084.65</v>
      </c>
      <c r="GL47" s="179"/>
      <c r="GM47" s="254">
        <f>SUM(GM3:GM46)</f>
        <v>48485.2</v>
      </c>
      <c r="GO47" s="176"/>
      <c r="GP47" s="176"/>
      <c r="GQ47" s="253">
        <f>SUM(GK46+GR15+GR5)</f>
        <v>134432.007</v>
      </c>
      <c r="GR47" s="179"/>
      <c r="GS47" s="254">
        <f>SUM(GS3:GS46)</f>
        <v>75675.98</v>
      </c>
      <c r="GU47" s="176"/>
      <c r="GV47" s="176"/>
      <c r="GW47" s="253">
        <f>SUM(GQ46+GX21)</f>
        <v>86927.562</v>
      </c>
      <c r="GX47" s="179"/>
      <c r="GY47" s="254">
        <f>SUM(GY3:GY46)</f>
        <v>43157.75</v>
      </c>
      <c r="HC47" s="176"/>
      <c r="HD47" s="176"/>
      <c r="HE47" s="253">
        <f>SUM(GW46+HF7+HF19)</f>
        <v>108852.558</v>
      </c>
      <c r="HF47" s="179"/>
      <c r="HG47" s="254">
        <f>SUM(HG3:HG46)</f>
        <v>84510.44</v>
      </c>
      <c r="HI47" s="176"/>
      <c r="HJ47" s="176"/>
      <c r="HK47" s="253">
        <f>SUM(HE46+HL6+HL25)</f>
        <v>134570.465</v>
      </c>
      <c r="HL47" s="179"/>
      <c r="HM47" s="280">
        <f>SUM(HM3:HM46)</f>
        <v>48969.06</v>
      </c>
      <c r="HN47" s="281"/>
      <c r="HS47" s="176"/>
      <c r="HT47" s="176"/>
      <c r="HU47" s="253">
        <f>SUM(HK46+HV20+HV26)</f>
        <v>183176.875</v>
      </c>
      <c r="HV47" s="179"/>
      <c r="HW47" s="254">
        <f>SUM(HW3:HW46)</f>
        <v>80507.68</v>
      </c>
      <c r="HY47" s="176"/>
      <c r="HZ47" s="176"/>
      <c r="IA47" s="253">
        <f>SUM(HU46+IB10)</f>
        <v>108401.657</v>
      </c>
      <c r="IB47" s="179"/>
      <c r="IC47" s="254">
        <f>SUM(IC3:IC46)</f>
        <v>36318.31</v>
      </c>
      <c r="IE47" s="176"/>
      <c r="IF47" s="176"/>
      <c r="IG47" s="253">
        <f>SUM(IA46+IH13)</f>
        <v>124359.193</v>
      </c>
      <c r="IH47" s="179"/>
      <c r="II47" s="254">
        <f>SUM(II3:II46)</f>
        <v>32071.99</v>
      </c>
    </row>
    <row r="48" customHeight="1" spans="2:243">
      <c r="B48" s="64"/>
      <c r="C48" s="65"/>
      <c r="D48" s="71">
        <v>1023</v>
      </c>
      <c r="F48" s="67"/>
      <c r="G48" s="68"/>
      <c r="H48" s="69"/>
      <c r="I48" s="77"/>
      <c r="J48" s="67"/>
      <c r="K48" s="68"/>
      <c r="L48" s="72">
        <v>534</v>
      </c>
      <c r="N48" s="67"/>
      <c r="O48" s="68"/>
      <c r="P48" s="72">
        <v>797</v>
      </c>
      <c r="R48" s="79">
        <v>44896</v>
      </c>
      <c r="S48" s="68"/>
      <c r="T48" s="72">
        <v>1386</v>
      </c>
      <c r="V48" s="79"/>
      <c r="W48" s="68"/>
      <c r="X48" s="72"/>
      <c r="Z48" s="79"/>
      <c r="AA48" s="68"/>
      <c r="AB48" s="72">
        <v>1716</v>
      </c>
      <c r="AD48" s="93">
        <v>44594</v>
      </c>
      <c r="AE48" s="68"/>
      <c r="AF48" s="72">
        <v>514</v>
      </c>
      <c r="AH48" s="79"/>
      <c r="AI48" s="68"/>
      <c r="AJ48" s="72"/>
      <c r="AP48" s="79"/>
      <c r="AQ48" s="68"/>
      <c r="AR48" s="72">
        <v>515</v>
      </c>
      <c r="AT48" s="83"/>
      <c r="AU48" s="111"/>
      <c r="AV48" s="72">
        <v>812</v>
      </c>
      <c r="BB48" s="83"/>
      <c r="BC48" s="111"/>
      <c r="BD48" s="72"/>
      <c r="BJ48" s="83"/>
      <c r="BK48" s="111"/>
      <c r="BL48" s="72"/>
      <c r="BM48" s="127"/>
      <c r="BR48" s="112"/>
      <c r="BS48" s="111"/>
      <c r="BT48" s="72"/>
      <c r="BU48" s="127"/>
      <c r="BZ48" s="96" t="s">
        <v>209</v>
      </c>
      <c r="CA48" s="111"/>
      <c r="CB48" s="72">
        <v>1735</v>
      </c>
      <c r="CC48" s="127"/>
      <c r="CH48" s="96"/>
      <c r="CI48" s="111"/>
      <c r="CJ48" s="72"/>
      <c r="CK48" s="127"/>
      <c r="CP48" s="96"/>
      <c r="CQ48" s="111"/>
      <c r="CR48" s="72"/>
      <c r="CS48" s="127"/>
      <c r="CX48" s="96"/>
      <c r="CY48" s="111"/>
      <c r="CZ48" s="72"/>
      <c r="DA48" s="127"/>
      <c r="DF48" s="163"/>
      <c r="DG48" s="167"/>
      <c r="DH48" s="156"/>
      <c r="DI48" s="186"/>
      <c r="DJ48" s="176"/>
      <c r="DK48" s="176"/>
      <c r="DL48" s="176"/>
      <c r="DM48" s="176"/>
      <c r="DN48" s="187"/>
      <c r="DO48" s="188"/>
      <c r="DP48" s="156"/>
      <c r="DQ48" s="186"/>
      <c r="DR48" s="176"/>
      <c r="DS48" s="176"/>
      <c r="DT48" s="176"/>
      <c r="DU48" s="194"/>
      <c r="DV48" s="187"/>
      <c r="DW48" s="188"/>
      <c r="DX48" s="156"/>
      <c r="DY48" s="186"/>
      <c r="DZ48" s="176"/>
      <c r="EA48" s="176"/>
      <c r="EB48" s="176"/>
      <c r="ED48" s="187"/>
      <c r="EE48" s="188"/>
      <c r="EF48" s="156"/>
      <c r="EG48" s="186"/>
      <c r="EH48" s="176"/>
      <c r="EI48" s="176"/>
      <c r="EJ48" s="176"/>
      <c r="EO48" s="186"/>
      <c r="EP48" s="176"/>
      <c r="EV48" s="186"/>
      <c r="EW48" s="176"/>
      <c r="FB48" s="186"/>
      <c r="FC48" s="176"/>
      <c r="FE48" s="176"/>
      <c r="FF48" s="176"/>
      <c r="FG48" s="201">
        <f>SUM(FG3:FG44)</f>
        <v>33955.5</v>
      </c>
      <c r="FH48" s="220"/>
      <c r="FI48" s="176"/>
      <c r="FK48" s="176"/>
      <c r="FL48" s="176"/>
      <c r="FM48" s="201">
        <f>SUM(FM3:FM44)</f>
        <v>8589</v>
      </c>
      <c r="FN48" s="220"/>
      <c r="FO48" s="176"/>
      <c r="FQ48" s="176"/>
      <c r="FR48" s="176"/>
      <c r="FS48" s="201">
        <f>SUM(FS3:FS44)</f>
        <v>45145</v>
      </c>
      <c r="FT48" s="220"/>
      <c r="FU48" s="176"/>
      <c r="FW48" s="176"/>
      <c r="FX48" s="176"/>
      <c r="FY48" s="201">
        <f>SUM(FY3:FY44)</f>
        <v>19926</v>
      </c>
      <c r="FZ48" s="220"/>
      <c r="GA48" s="176"/>
      <c r="GC48" s="176"/>
      <c r="GD48" s="176"/>
      <c r="GE48" s="201">
        <f>SUM(GE3:GE44)</f>
        <v>13037</v>
      </c>
      <c r="GF48" s="220"/>
      <c r="GG48" s="176"/>
      <c r="GI48" s="176"/>
      <c r="GJ48" s="176"/>
      <c r="GK48" s="253">
        <f>SUM(GK3:GK44)</f>
        <v>27408.27</v>
      </c>
      <c r="GL48" s="220"/>
      <c r="GM48" s="176"/>
      <c r="GO48" s="176"/>
      <c r="GP48" s="176"/>
      <c r="GQ48" s="253">
        <f>SUM(GQ3:GQ44)</f>
        <v>24253.85</v>
      </c>
      <c r="GR48" s="220"/>
      <c r="GS48" s="176"/>
      <c r="GU48" s="176"/>
      <c r="GV48" s="176"/>
      <c r="GW48" s="253">
        <f>SUM(GW3:GW44)</f>
        <v>31498.06</v>
      </c>
      <c r="GX48" s="220"/>
      <c r="GY48" s="176"/>
      <c r="HC48" s="176"/>
      <c r="HD48" s="176"/>
      <c r="HE48" s="253">
        <f>SUM(HE3:HE44)</f>
        <v>18635.17</v>
      </c>
      <c r="HF48" s="220"/>
      <c r="HG48" s="176"/>
      <c r="HI48" s="176"/>
      <c r="HJ48" s="176"/>
      <c r="HK48" s="253">
        <f>SUM(HK3:HK44)</f>
        <v>25471.7</v>
      </c>
      <c r="HL48" s="220"/>
      <c r="HM48" s="176"/>
      <c r="HN48" s="176"/>
      <c r="HS48" s="176"/>
      <c r="HT48" s="176"/>
      <c r="HU48" s="253">
        <f>SUM(HU3:HU44)</f>
        <v>36724.52</v>
      </c>
      <c r="HV48" s="220"/>
      <c r="HW48" s="176"/>
      <c r="HY48" s="176"/>
      <c r="HZ48" s="176"/>
      <c r="IA48" s="253">
        <f>SUM(IA3:IA44)</f>
        <v>11169.06</v>
      </c>
      <c r="IB48" s="220"/>
      <c r="IC48" s="176"/>
      <c r="IE48" s="176"/>
      <c r="IF48" s="176"/>
      <c r="IG48" s="253">
        <f>SUM(IG3:IG44)</f>
        <v>23718.77</v>
      </c>
      <c r="IH48" s="220"/>
      <c r="II48" s="176"/>
    </row>
    <row r="49" customHeight="1" spans="2:159">
      <c r="B49" s="64"/>
      <c r="C49" s="65"/>
      <c r="D49" s="71">
        <v>342</v>
      </c>
      <c r="F49" s="67" t="s">
        <v>56</v>
      </c>
      <c r="G49" s="68"/>
      <c r="H49" s="72">
        <v>1386</v>
      </c>
      <c r="I49" s="77"/>
      <c r="J49" s="67"/>
      <c r="K49" s="68"/>
      <c r="L49" s="72">
        <v>693</v>
      </c>
      <c r="N49" s="67"/>
      <c r="O49" s="68"/>
      <c r="P49" s="72"/>
      <c r="R49" s="67"/>
      <c r="S49" s="68"/>
      <c r="T49" s="72">
        <v>797</v>
      </c>
      <c r="V49" s="79">
        <v>44581</v>
      </c>
      <c r="W49" s="68"/>
      <c r="X49" s="72">
        <v>374</v>
      </c>
      <c r="Z49" s="79"/>
      <c r="AA49" s="68"/>
      <c r="AB49" s="72">
        <v>517</v>
      </c>
      <c r="AD49" s="93"/>
      <c r="AE49" s="68"/>
      <c r="AF49" s="72">
        <v>506</v>
      </c>
      <c r="AH49" s="79"/>
      <c r="AI49" s="68"/>
      <c r="AJ49" s="72"/>
      <c r="AP49" s="67"/>
      <c r="AQ49" s="68"/>
      <c r="AR49" s="72">
        <v>500</v>
      </c>
      <c r="AT49" s="111"/>
      <c r="AU49" s="111"/>
      <c r="AV49" s="72">
        <v>451</v>
      </c>
      <c r="BB49" s="111"/>
      <c r="BC49" s="111"/>
      <c r="BD49" s="72"/>
      <c r="BJ49" s="111"/>
      <c r="BK49" s="111"/>
      <c r="BL49" s="72"/>
      <c r="BM49" s="127"/>
      <c r="BR49" s="96"/>
      <c r="BS49" s="111"/>
      <c r="BT49" s="72"/>
      <c r="BU49" s="105"/>
      <c r="BZ49" s="96"/>
      <c r="CA49" s="111"/>
      <c r="CB49" s="72">
        <v>446</v>
      </c>
      <c r="CC49" s="105"/>
      <c r="CH49" s="96"/>
      <c r="CI49" s="111"/>
      <c r="CJ49" s="72"/>
      <c r="CK49" s="105"/>
      <c r="CP49" s="96"/>
      <c r="CQ49" s="111"/>
      <c r="CR49" s="72"/>
      <c r="CS49" s="105"/>
      <c r="CX49" s="96"/>
      <c r="CY49" s="111"/>
      <c r="CZ49" s="72"/>
      <c r="DA49" s="105"/>
      <c r="DF49" s="163"/>
      <c r="DG49" s="167"/>
      <c r="DH49" s="156"/>
      <c r="DI49" s="191"/>
      <c r="DJ49" s="176"/>
      <c r="DK49" s="176"/>
      <c r="DL49" s="176"/>
      <c r="DM49" s="176"/>
      <c r="DN49" s="187"/>
      <c r="DO49" s="188"/>
      <c r="DP49" s="156"/>
      <c r="DQ49" s="191"/>
      <c r="DR49" s="176"/>
      <c r="DS49" s="176"/>
      <c r="DT49" s="176"/>
      <c r="DU49" s="194"/>
      <c r="DV49" s="187"/>
      <c r="DW49" s="188"/>
      <c r="DX49" s="156"/>
      <c r="DY49" s="191"/>
      <c r="DZ49" s="176"/>
      <c r="EA49" s="176"/>
      <c r="EB49" s="176"/>
      <c r="ED49" s="187"/>
      <c r="EE49" s="188"/>
      <c r="EF49" s="156"/>
      <c r="EG49" s="191"/>
      <c r="EH49" s="176"/>
      <c r="EI49" s="176"/>
      <c r="EJ49" s="176"/>
      <c r="EO49" s="186"/>
      <c r="EP49" s="176"/>
      <c r="EV49" s="186"/>
      <c r="EW49" s="176"/>
      <c r="FB49" s="186"/>
      <c r="FC49" s="176"/>
    </row>
    <row r="50" customHeight="1" spans="2:229">
      <c r="B50" s="64"/>
      <c r="C50" s="65"/>
      <c r="D50" s="66"/>
      <c r="F50" s="67"/>
      <c r="G50" s="68"/>
      <c r="H50" s="72">
        <v>693</v>
      </c>
      <c r="I50" s="77"/>
      <c r="J50" s="67"/>
      <c r="K50" s="68"/>
      <c r="L50" s="72">
        <v>501</v>
      </c>
      <c r="N50" s="79">
        <v>44682</v>
      </c>
      <c r="O50" s="68"/>
      <c r="P50" s="72">
        <v>1802</v>
      </c>
      <c r="R50" s="79"/>
      <c r="S50" s="68"/>
      <c r="T50" s="72"/>
      <c r="V50" s="79"/>
      <c r="W50" s="68"/>
      <c r="X50" s="72">
        <v>374</v>
      </c>
      <c r="Z50" s="79"/>
      <c r="AA50" s="68"/>
      <c r="AB50" s="72">
        <v>429</v>
      </c>
      <c r="AD50" s="93"/>
      <c r="AE50" s="68"/>
      <c r="AF50" s="72">
        <v>1544</v>
      </c>
      <c r="AH50" s="79"/>
      <c r="AI50" s="68"/>
      <c r="AJ50" s="72"/>
      <c r="AP50" s="67"/>
      <c r="AQ50" s="68"/>
      <c r="AR50" s="110">
        <v>472</v>
      </c>
      <c r="AT50" s="111"/>
      <c r="AU50" s="111"/>
      <c r="AV50" s="110">
        <v>451</v>
      </c>
      <c r="BB50" s="111"/>
      <c r="BC50" s="111"/>
      <c r="BD50" s="110"/>
      <c r="BJ50" s="111"/>
      <c r="BK50" s="111"/>
      <c r="BL50" s="110"/>
      <c r="BM50" s="127"/>
      <c r="BR50" s="112"/>
      <c r="BS50" s="111"/>
      <c r="BT50" s="72"/>
      <c r="BU50" s="127"/>
      <c r="BZ50" s="112"/>
      <c r="CA50" s="111"/>
      <c r="CB50" s="72"/>
      <c r="CC50" s="127"/>
      <c r="CH50" s="112"/>
      <c r="CI50" s="111"/>
      <c r="CJ50" s="72"/>
      <c r="CK50" s="127"/>
      <c r="CP50" s="112"/>
      <c r="CQ50" s="111"/>
      <c r="CR50" s="72"/>
      <c r="CS50" s="127"/>
      <c r="CX50" s="112"/>
      <c r="CY50" s="111"/>
      <c r="CZ50" s="72"/>
      <c r="DA50" s="127"/>
      <c r="DF50" s="154"/>
      <c r="DG50" s="167"/>
      <c r="DH50" s="156"/>
      <c r="DI50" s="186"/>
      <c r="DJ50" s="176"/>
      <c r="DK50" s="176"/>
      <c r="DL50" s="176"/>
      <c r="DM50" s="176"/>
      <c r="DN50" s="174"/>
      <c r="DO50" s="188"/>
      <c r="DP50" s="156"/>
      <c r="DQ50" s="186"/>
      <c r="DR50" s="176"/>
      <c r="DS50" s="176"/>
      <c r="DT50" s="176"/>
      <c r="DU50" s="194"/>
      <c r="DV50" s="174"/>
      <c r="DW50" s="188"/>
      <c r="DX50" s="156"/>
      <c r="DY50" s="186"/>
      <c r="DZ50" s="176"/>
      <c r="EA50" s="176"/>
      <c r="EB50" s="176"/>
      <c r="ED50" s="174"/>
      <c r="EE50" s="188"/>
      <c r="EF50" s="156"/>
      <c r="EG50" s="186"/>
      <c r="EH50" s="176"/>
      <c r="EI50" s="176"/>
      <c r="EJ50" s="176"/>
      <c r="EO50" s="186"/>
      <c r="EP50" s="176"/>
      <c r="HC50" s="265" t="s">
        <v>210</v>
      </c>
      <c r="HD50" s="266"/>
      <c r="HE50" s="266"/>
      <c r="HF50" s="266"/>
      <c r="HK50" s="282" t="s">
        <v>211</v>
      </c>
      <c r="HU50" s="282" t="s">
        <v>212</v>
      </c>
    </row>
    <row r="51" customHeight="1" spans="2:229">
      <c r="B51" s="64"/>
      <c r="C51" s="65"/>
      <c r="D51" s="66"/>
      <c r="F51" s="67"/>
      <c r="G51" s="68"/>
      <c r="H51" s="72">
        <v>551</v>
      </c>
      <c r="I51" s="77"/>
      <c r="J51" s="67"/>
      <c r="K51" s="68"/>
      <c r="L51" s="72">
        <v>347</v>
      </c>
      <c r="N51" s="67"/>
      <c r="O51" s="68"/>
      <c r="P51" s="72">
        <v>693</v>
      </c>
      <c r="R51" s="67" t="s">
        <v>65</v>
      </c>
      <c r="S51" s="68"/>
      <c r="T51" s="72">
        <v>506</v>
      </c>
      <c r="V51" s="67"/>
      <c r="W51" s="68"/>
      <c r="X51" s="72">
        <v>388</v>
      </c>
      <c r="Z51" s="67"/>
      <c r="AA51" s="68"/>
      <c r="AB51" s="72">
        <v>1373</v>
      </c>
      <c r="AD51" s="94"/>
      <c r="AE51" s="68"/>
      <c r="AF51" s="72">
        <v>515</v>
      </c>
      <c r="AH51" s="67"/>
      <c r="AI51" s="68"/>
      <c r="AJ51" s="72"/>
      <c r="AP51" s="79" t="s">
        <v>213</v>
      </c>
      <c r="AQ51" s="82"/>
      <c r="AR51" s="110">
        <v>1287</v>
      </c>
      <c r="AT51" s="111"/>
      <c r="AU51" s="111"/>
      <c r="AV51" s="110">
        <v>902</v>
      </c>
      <c r="BB51" s="111"/>
      <c r="BC51" s="111"/>
      <c r="BD51" s="110"/>
      <c r="BJ51" s="111"/>
      <c r="BK51" s="111"/>
      <c r="BL51" s="110"/>
      <c r="BM51" s="127"/>
      <c r="BR51" s="79"/>
      <c r="BS51" s="111"/>
      <c r="BT51" s="72"/>
      <c r="BU51" s="127"/>
      <c r="BZ51" s="79"/>
      <c r="CA51" s="111"/>
      <c r="CB51" s="72"/>
      <c r="CC51" s="127"/>
      <c r="CH51" s="79"/>
      <c r="CI51" s="111"/>
      <c r="CJ51" s="72"/>
      <c r="CK51" s="127"/>
      <c r="CP51" s="79"/>
      <c r="CQ51" s="111"/>
      <c r="CR51" s="72"/>
      <c r="CS51" s="127"/>
      <c r="CX51" s="79"/>
      <c r="CY51" s="111"/>
      <c r="CZ51" s="72"/>
      <c r="DA51" s="127"/>
      <c r="DF51" s="154"/>
      <c r="DG51" s="167"/>
      <c r="DH51" s="156"/>
      <c r="DI51" s="186"/>
      <c r="DJ51" s="176"/>
      <c r="DK51" s="176"/>
      <c r="DL51" s="176"/>
      <c r="DM51" s="176"/>
      <c r="DN51" s="174"/>
      <c r="DO51" s="188"/>
      <c r="DP51" s="156"/>
      <c r="DQ51" s="186"/>
      <c r="DR51" s="176"/>
      <c r="DS51" s="176"/>
      <c r="DT51" s="176"/>
      <c r="DU51" s="194"/>
      <c r="DV51" s="174"/>
      <c r="DW51" s="188"/>
      <c r="DX51" s="156"/>
      <c r="DY51" s="186"/>
      <c r="DZ51" s="176"/>
      <c r="EA51" s="176"/>
      <c r="EB51" s="176"/>
      <c r="ED51" s="174"/>
      <c r="EE51" s="188"/>
      <c r="EF51" s="169"/>
      <c r="EG51" s="186"/>
      <c r="EH51" s="176"/>
      <c r="EI51" s="176"/>
      <c r="EJ51" s="176"/>
      <c r="EO51" s="186"/>
      <c r="EP51" s="176"/>
      <c r="HC51" t="s">
        <v>214</v>
      </c>
      <c r="HK51" s="282" t="s">
        <v>215</v>
      </c>
      <c r="HU51" s="282" t="s">
        <v>216</v>
      </c>
    </row>
    <row r="52" customHeight="1" spans="2:229">
      <c r="B52" s="64" t="s">
        <v>46</v>
      </c>
      <c r="C52" s="65"/>
      <c r="D52" s="66">
        <v>375</v>
      </c>
      <c r="F52" s="67"/>
      <c r="G52" s="68"/>
      <c r="H52" s="72">
        <v>556</v>
      </c>
      <c r="I52" s="77"/>
      <c r="J52" s="67"/>
      <c r="K52" s="68"/>
      <c r="L52" s="72"/>
      <c r="N52" s="67"/>
      <c r="O52" s="68"/>
      <c r="P52" s="72">
        <v>797</v>
      </c>
      <c r="R52" s="67"/>
      <c r="S52" s="68"/>
      <c r="T52" s="72">
        <v>381</v>
      </c>
      <c r="V52" s="67"/>
      <c r="W52" s="68"/>
      <c r="X52" s="72">
        <v>776</v>
      </c>
      <c r="Z52" s="67"/>
      <c r="AA52" s="68"/>
      <c r="AB52" s="72">
        <v>1703</v>
      </c>
      <c r="AD52" s="94"/>
      <c r="AE52" s="68"/>
      <c r="AF52" s="72">
        <v>987</v>
      </c>
      <c r="AH52" s="67"/>
      <c r="AI52" s="68"/>
      <c r="AJ52" s="72"/>
      <c r="AP52" s="76"/>
      <c r="AQ52" s="55"/>
      <c r="AR52" s="111"/>
      <c r="AT52" s="111"/>
      <c r="AU52" s="111"/>
      <c r="AV52" s="110">
        <v>541</v>
      </c>
      <c r="BB52" s="111"/>
      <c r="BC52" s="111"/>
      <c r="BD52" s="110"/>
      <c r="BJ52" s="111"/>
      <c r="BK52" s="111"/>
      <c r="BL52" s="111"/>
      <c r="BM52" s="127"/>
      <c r="BR52" s="112"/>
      <c r="BS52" s="111"/>
      <c r="BT52" s="72"/>
      <c r="BU52" s="127"/>
      <c r="BZ52" s="112"/>
      <c r="CA52" s="111"/>
      <c r="CB52" s="72"/>
      <c r="CC52" s="127"/>
      <c r="CH52" s="112"/>
      <c r="CI52" s="111"/>
      <c r="CJ52" s="72"/>
      <c r="CK52" s="127"/>
      <c r="CP52" s="112"/>
      <c r="CQ52" s="111"/>
      <c r="CR52" s="72"/>
      <c r="CS52" s="127"/>
      <c r="CX52" s="112"/>
      <c r="CY52" s="111"/>
      <c r="CZ52" s="72"/>
      <c r="DA52" s="127"/>
      <c r="DF52" s="154"/>
      <c r="DG52" s="167"/>
      <c r="DH52" s="156"/>
      <c r="DI52" s="186"/>
      <c r="DJ52" s="176"/>
      <c r="DK52" s="176"/>
      <c r="DL52" s="176"/>
      <c r="DM52" s="176"/>
      <c r="DN52" s="174"/>
      <c r="DO52" s="188"/>
      <c r="DP52" s="156"/>
      <c r="DQ52" s="186"/>
      <c r="DR52" s="176"/>
      <c r="DS52" s="176"/>
      <c r="DT52" s="176"/>
      <c r="DU52" s="194"/>
      <c r="DV52" s="174"/>
      <c r="DW52" s="188"/>
      <c r="DX52" s="156"/>
      <c r="DY52" s="186"/>
      <c r="DZ52" s="176"/>
      <c r="EA52" s="176"/>
      <c r="EB52" s="176"/>
      <c r="ED52" s="174"/>
      <c r="EE52" s="188"/>
      <c r="EF52" s="169"/>
      <c r="EG52" s="186"/>
      <c r="EH52" s="176"/>
      <c r="EI52" s="176"/>
      <c r="EJ52" s="176"/>
      <c r="EO52" s="186"/>
      <c r="EP52" s="176"/>
      <c r="HU52" s="282" t="s">
        <v>217</v>
      </c>
    </row>
    <row r="53" customHeight="1" spans="2:229">
      <c r="B53" s="64"/>
      <c r="C53" s="65"/>
      <c r="D53" s="66">
        <v>341</v>
      </c>
      <c r="F53" s="67"/>
      <c r="G53" s="68"/>
      <c r="H53" s="72">
        <v>970</v>
      </c>
      <c r="I53" s="77"/>
      <c r="J53" s="67" t="s">
        <v>63</v>
      </c>
      <c r="K53" s="68"/>
      <c r="L53" s="72">
        <v>1108</v>
      </c>
      <c r="N53" s="67"/>
      <c r="O53" s="68"/>
      <c r="P53" s="72"/>
      <c r="R53" s="67"/>
      <c r="S53" s="68"/>
      <c r="T53" s="72">
        <v>706</v>
      </c>
      <c r="V53" s="67"/>
      <c r="W53" s="68"/>
      <c r="X53" s="72">
        <v>1085</v>
      </c>
      <c r="Z53" s="67"/>
      <c r="AA53" s="68"/>
      <c r="AB53" s="72">
        <v>1287</v>
      </c>
      <c r="AD53" s="94"/>
      <c r="AE53" s="68"/>
      <c r="AF53" s="72">
        <v>472</v>
      </c>
      <c r="AH53" s="67"/>
      <c r="AI53" s="68"/>
      <c r="AJ53" s="72"/>
      <c r="AP53" s="83"/>
      <c r="AQ53" s="74"/>
      <c r="AR53" s="110"/>
      <c r="AT53" s="96"/>
      <c r="AU53" s="113"/>
      <c r="AV53" s="110">
        <v>1082</v>
      </c>
      <c r="BB53" s="96"/>
      <c r="BC53" s="113"/>
      <c r="BD53" s="110"/>
      <c r="BJ53" s="96"/>
      <c r="BK53" s="113"/>
      <c r="BL53" s="110"/>
      <c r="BM53" s="127"/>
      <c r="BR53" s="125"/>
      <c r="BS53" s="111"/>
      <c r="BT53" s="72"/>
      <c r="BU53" s="127"/>
      <c r="BZ53" s="125"/>
      <c r="CA53" s="111"/>
      <c r="CB53" s="72"/>
      <c r="CC53" s="127"/>
      <c r="CH53" s="125"/>
      <c r="CI53" s="111"/>
      <c r="CJ53" s="72"/>
      <c r="CK53" s="127"/>
      <c r="CP53" s="125"/>
      <c r="CQ53" s="111"/>
      <c r="CR53" s="72"/>
      <c r="CS53" s="127"/>
      <c r="CX53" s="125"/>
      <c r="CY53" s="111"/>
      <c r="CZ53" s="72"/>
      <c r="DA53" s="127"/>
      <c r="DF53" s="163"/>
      <c r="DG53" s="167"/>
      <c r="DH53" s="156"/>
      <c r="DI53" s="186"/>
      <c r="DJ53" s="176"/>
      <c r="DK53" s="176"/>
      <c r="DL53" s="176"/>
      <c r="DM53" s="176"/>
      <c r="DN53" s="187"/>
      <c r="DO53" s="188"/>
      <c r="DP53" s="156"/>
      <c r="DQ53" s="186"/>
      <c r="DR53" s="176"/>
      <c r="DS53" s="176"/>
      <c r="DT53" s="176"/>
      <c r="DU53" s="194"/>
      <c r="DV53" s="187"/>
      <c r="DW53" s="188"/>
      <c r="DX53" s="156"/>
      <c r="DY53" s="186"/>
      <c r="DZ53" s="176"/>
      <c r="EA53" s="176"/>
      <c r="EB53" s="176"/>
      <c r="ED53" s="187"/>
      <c r="EE53" s="188"/>
      <c r="EF53" s="169"/>
      <c r="EG53" s="186"/>
      <c r="EH53" s="176"/>
      <c r="EI53" s="176"/>
      <c r="EJ53" s="176"/>
      <c r="EO53" s="179"/>
      <c r="EP53" s="176"/>
      <c r="EV53" s="179"/>
      <c r="EW53" s="176"/>
      <c r="FB53" s="179"/>
      <c r="FC53" s="176"/>
      <c r="GU53" s="257" t="s">
        <v>218</v>
      </c>
      <c r="GV53" s="258"/>
      <c r="GW53" s="258"/>
      <c r="GX53" s="258"/>
      <c r="GY53" s="258"/>
      <c r="GZ53" s="258"/>
      <c r="HA53" s="258"/>
      <c r="HB53" s="258"/>
      <c r="HU53" s="282" t="s">
        <v>219</v>
      </c>
    </row>
    <row r="54" customHeight="1" spans="2:229">
      <c r="B54" s="64"/>
      <c r="C54" s="65"/>
      <c r="D54" s="66">
        <v>682</v>
      </c>
      <c r="F54" s="67"/>
      <c r="G54" s="68"/>
      <c r="H54" s="72">
        <v>1040</v>
      </c>
      <c r="I54" s="77"/>
      <c r="J54" s="67"/>
      <c r="K54" s="68"/>
      <c r="L54" s="72">
        <v>347</v>
      </c>
      <c r="N54" s="79">
        <v>44713</v>
      </c>
      <c r="O54" s="68"/>
      <c r="P54" s="72">
        <v>485</v>
      </c>
      <c r="R54" s="79"/>
      <c r="S54" s="68"/>
      <c r="T54" s="72">
        <v>347</v>
      </c>
      <c r="V54" s="79"/>
      <c r="W54" s="68"/>
      <c r="X54" s="72">
        <v>387</v>
      </c>
      <c r="Z54" s="79"/>
      <c r="AA54" s="68"/>
      <c r="AB54" s="72">
        <v>858</v>
      </c>
      <c r="AD54" s="93"/>
      <c r="AE54" s="68"/>
      <c r="AF54" s="72">
        <v>436</v>
      </c>
      <c r="AH54" s="79"/>
      <c r="AI54" s="68"/>
      <c r="AJ54" s="72"/>
      <c r="AP54" s="97"/>
      <c r="AQ54" s="74"/>
      <c r="AR54" s="110"/>
      <c r="AT54" s="114"/>
      <c r="AU54" s="113"/>
      <c r="AV54" s="110"/>
      <c r="BB54" s="114"/>
      <c r="BC54" s="113"/>
      <c r="BD54" s="110"/>
      <c r="BJ54" s="114"/>
      <c r="BK54" s="113"/>
      <c r="BL54" s="110"/>
      <c r="BM54" s="127"/>
      <c r="BR54" s="83"/>
      <c r="BS54" s="111"/>
      <c r="BT54" s="72"/>
      <c r="BU54" s="127"/>
      <c r="BZ54" s="83"/>
      <c r="CA54" s="111"/>
      <c r="CB54" s="72"/>
      <c r="CC54" s="127"/>
      <c r="CH54" s="83"/>
      <c r="CI54" s="111"/>
      <c r="CJ54" s="72"/>
      <c r="CK54" s="127"/>
      <c r="CP54" s="83"/>
      <c r="CQ54" s="111"/>
      <c r="CR54" s="72"/>
      <c r="CS54" s="127"/>
      <c r="CX54" s="83"/>
      <c r="CY54" s="111"/>
      <c r="CZ54" s="72"/>
      <c r="DA54" s="127"/>
      <c r="DF54" s="166"/>
      <c r="DG54" s="167"/>
      <c r="DH54" s="156"/>
      <c r="DI54" s="186"/>
      <c r="DJ54" s="176"/>
      <c r="DK54" s="176"/>
      <c r="DL54" s="176"/>
      <c r="DM54" s="176"/>
      <c r="DN54" s="187"/>
      <c r="DO54" s="188"/>
      <c r="DP54" s="156"/>
      <c r="DQ54" s="186"/>
      <c r="DR54" s="176"/>
      <c r="DS54" s="176"/>
      <c r="DT54" s="176"/>
      <c r="DU54" s="194"/>
      <c r="DV54" s="187"/>
      <c r="DW54" s="188"/>
      <c r="DX54" s="156"/>
      <c r="DY54" s="186"/>
      <c r="DZ54" s="176"/>
      <c r="EA54" s="176"/>
      <c r="EB54" s="176"/>
      <c r="ED54" s="187"/>
      <c r="EE54" s="188"/>
      <c r="EF54" s="169"/>
      <c r="EG54" s="186"/>
      <c r="EH54" s="176"/>
      <c r="EI54" s="176"/>
      <c r="EJ54" s="176"/>
      <c r="EO54" s="186"/>
      <c r="EP54" s="176"/>
      <c r="EV54" s="186"/>
      <c r="EW54" s="176"/>
      <c r="FB54" s="186"/>
      <c r="FC54" s="176"/>
      <c r="HU54" s="282" t="s">
        <v>220</v>
      </c>
    </row>
    <row r="55" customHeight="1" spans="2:229">
      <c r="B55" s="64"/>
      <c r="C55" s="65"/>
      <c r="D55" s="66">
        <v>682</v>
      </c>
      <c r="F55" s="67"/>
      <c r="G55" s="68"/>
      <c r="H55" s="72">
        <v>1040</v>
      </c>
      <c r="I55" s="77"/>
      <c r="J55" s="67"/>
      <c r="K55" s="68"/>
      <c r="L55" s="72">
        <v>347</v>
      </c>
      <c r="N55" s="67"/>
      <c r="O55" s="68"/>
      <c r="P55" s="72">
        <v>700</v>
      </c>
      <c r="R55" s="67"/>
      <c r="S55" s="68"/>
      <c r="T55" s="72">
        <v>347</v>
      </c>
      <c r="V55" s="67"/>
      <c r="W55" s="68"/>
      <c r="X55" s="72">
        <v>1551</v>
      </c>
      <c r="Z55" s="67"/>
      <c r="AA55" s="68"/>
      <c r="AB55" s="72">
        <v>986</v>
      </c>
      <c r="AD55" s="94"/>
      <c r="AE55" s="68"/>
      <c r="AF55" s="72">
        <v>987</v>
      </c>
      <c r="AH55" s="67"/>
      <c r="AI55" s="68"/>
      <c r="AJ55" s="72"/>
      <c r="AP55" s="97"/>
      <c r="AQ55" s="74"/>
      <c r="AR55" s="110"/>
      <c r="AT55" s="114"/>
      <c r="AU55" s="113"/>
      <c r="AV55" s="110"/>
      <c r="BB55" s="114"/>
      <c r="BC55" s="113"/>
      <c r="BD55" s="110"/>
      <c r="BJ55" s="114"/>
      <c r="BK55" s="113"/>
      <c r="BL55" s="110"/>
      <c r="BM55" s="127"/>
      <c r="BR55" s="111"/>
      <c r="BS55" s="111"/>
      <c r="BT55" s="72"/>
      <c r="BU55" s="127"/>
      <c r="BZ55" s="111"/>
      <c r="CA55" s="111"/>
      <c r="CB55" s="72"/>
      <c r="CC55" s="127"/>
      <c r="CH55" s="111"/>
      <c r="CI55" s="111"/>
      <c r="CJ55" s="72"/>
      <c r="CK55" s="127"/>
      <c r="CP55" s="111"/>
      <c r="CQ55" s="111"/>
      <c r="CR55" s="72"/>
      <c r="CS55" s="127"/>
      <c r="CX55" s="111"/>
      <c r="CY55" s="111"/>
      <c r="CZ55" s="72"/>
      <c r="DA55" s="127"/>
      <c r="DF55" s="167"/>
      <c r="DG55" s="167"/>
      <c r="DH55" s="156"/>
      <c r="DI55" s="186"/>
      <c r="DJ55" s="176"/>
      <c r="DK55" s="176"/>
      <c r="DL55" s="176"/>
      <c r="DM55" s="176"/>
      <c r="DN55" s="188"/>
      <c r="DO55" s="188"/>
      <c r="DP55" s="156"/>
      <c r="DQ55" s="186"/>
      <c r="DR55" s="176"/>
      <c r="DS55" s="176"/>
      <c r="DT55" s="176"/>
      <c r="DU55" s="194"/>
      <c r="DV55" s="188"/>
      <c r="DW55" s="188"/>
      <c r="DX55" s="156"/>
      <c r="DY55" s="186"/>
      <c r="DZ55" s="176"/>
      <c r="EA55" s="176"/>
      <c r="EB55" s="176"/>
      <c r="ED55" s="188"/>
      <c r="EE55" s="188"/>
      <c r="EF55" s="169"/>
      <c r="EG55" s="186"/>
      <c r="EH55" s="176"/>
      <c r="EI55" s="176"/>
      <c r="EJ55" s="176"/>
      <c r="EO55" s="186"/>
      <c r="EP55" s="176"/>
      <c r="EV55" s="186"/>
      <c r="EW55" s="176"/>
      <c r="FB55" s="186"/>
      <c r="FC55" s="176"/>
      <c r="HU55" s="282" t="s">
        <v>221</v>
      </c>
    </row>
    <row r="56" customHeight="1" spans="2:229">
      <c r="B56" s="64"/>
      <c r="C56" s="65"/>
      <c r="D56" s="66">
        <v>682</v>
      </c>
      <c r="F56" s="67"/>
      <c r="G56" s="68"/>
      <c r="H56" s="72">
        <v>797</v>
      </c>
      <c r="I56" s="77"/>
      <c r="J56" s="67"/>
      <c r="K56" s="68"/>
      <c r="L56" s="72">
        <v>556</v>
      </c>
      <c r="N56" s="67"/>
      <c r="O56" s="68"/>
      <c r="P56" s="72">
        <v>554</v>
      </c>
      <c r="R56" s="67"/>
      <c r="S56" s="68"/>
      <c r="T56" s="72">
        <v>347</v>
      </c>
      <c r="V56" s="67"/>
      <c r="W56" s="68"/>
      <c r="X56" s="72">
        <v>776</v>
      </c>
      <c r="Z56" s="67"/>
      <c r="AA56" s="68"/>
      <c r="AB56" s="72"/>
      <c r="AD56" s="94"/>
      <c r="AE56" s="68"/>
      <c r="AF56" s="72">
        <v>987</v>
      </c>
      <c r="AH56" s="67"/>
      <c r="AI56" s="68"/>
      <c r="AJ56" s="72"/>
      <c r="AP56" s="97"/>
      <c r="AQ56" s="74"/>
      <c r="AR56" s="110"/>
      <c r="AT56" s="114"/>
      <c r="AU56" s="113"/>
      <c r="AV56" s="110"/>
      <c r="BB56" s="114"/>
      <c r="BC56" s="113"/>
      <c r="BD56" s="110"/>
      <c r="BJ56" s="114"/>
      <c r="BK56" s="113"/>
      <c r="BL56" s="110"/>
      <c r="BM56" s="127"/>
      <c r="BR56" s="111"/>
      <c r="BS56" s="111"/>
      <c r="BT56" s="110"/>
      <c r="BU56" s="127"/>
      <c r="BZ56" s="111"/>
      <c r="CA56" s="111"/>
      <c r="CB56" s="110"/>
      <c r="CC56" s="127"/>
      <c r="CH56" s="111"/>
      <c r="CI56" s="111"/>
      <c r="CJ56" s="110"/>
      <c r="CK56" s="127"/>
      <c r="CP56" s="111"/>
      <c r="CQ56" s="111"/>
      <c r="CR56" s="110"/>
      <c r="CS56" s="127"/>
      <c r="CX56" s="111"/>
      <c r="CY56" s="111"/>
      <c r="CZ56" s="110"/>
      <c r="DA56" s="127"/>
      <c r="DF56" s="167"/>
      <c r="DG56" s="167"/>
      <c r="DH56" s="169"/>
      <c r="DI56" s="186"/>
      <c r="DJ56" s="176"/>
      <c r="DK56" s="176"/>
      <c r="DL56" s="176"/>
      <c r="DM56" s="176"/>
      <c r="DN56" s="188"/>
      <c r="DO56" s="188"/>
      <c r="DP56" s="169"/>
      <c r="DQ56" s="186"/>
      <c r="DR56" s="176"/>
      <c r="DS56" s="176"/>
      <c r="DT56" s="176"/>
      <c r="DU56" s="194"/>
      <c r="DV56" s="188"/>
      <c r="DW56" s="188"/>
      <c r="DX56" s="169"/>
      <c r="DY56" s="186"/>
      <c r="DZ56" s="176"/>
      <c r="EA56" s="176"/>
      <c r="EB56" s="176"/>
      <c r="ED56" s="188"/>
      <c r="EE56" s="188"/>
      <c r="EF56" s="169"/>
      <c r="EG56" s="186"/>
      <c r="EH56" s="176"/>
      <c r="EI56" s="176"/>
      <c r="EJ56" s="176"/>
      <c r="EO56" s="186"/>
      <c r="EP56" s="176"/>
      <c r="EV56" s="186"/>
      <c r="EW56" s="176"/>
      <c r="FB56" s="186"/>
      <c r="FC56" s="176"/>
      <c r="HU56" s="282" t="s">
        <v>222</v>
      </c>
    </row>
    <row r="57" customHeight="1" spans="2:229">
      <c r="B57" s="64"/>
      <c r="C57" s="65"/>
      <c r="D57" s="66">
        <v>682</v>
      </c>
      <c r="E57" s="73"/>
      <c r="F57" s="74"/>
      <c r="G57" s="74"/>
      <c r="H57" s="75">
        <v>1386</v>
      </c>
      <c r="J57" s="74"/>
      <c r="K57" s="82"/>
      <c r="L57" s="72">
        <v>347</v>
      </c>
      <c r="N57" s="74"/>
      <c r="O57" s="82"/>
      <c r="P57" s="72">
        <v>409</v>
      </c>
      <c r="R57" s="74"/>
      <c r="S57" s="82"/>
      <c r="T57" s="72"/>
      <c r="V57" s="74"/>
      <c r="W57" s="82"/>
      <c r="X57" s="72">
        <v>500</v>
      </c>
      <c r="Z57" s="96">
        <v>44587</v>
      </c>
      <c r="AA57" s="82"/>
      <c r="AB57" s="72">
        <v>172</v>
      </c>
      <c r="AD57" s="96"/>
      <c r="AE57" s="82"/>
      <c r="AF57" s="72">
        <v>1029</v>
      </c>
      <c r="AH57" s="96"/>
      <c r="AI57" s="82"/>
      <c r="AJ57" s="72"/>
      <c r="AP57" s="97"/>
      <c r="AQ57" s="74"/>
      <c r="AR57" s="110"/>
      <c r="AT57" s="114"/>
      <c r="AU57" s="113"/>
      <c r="AV57" s="110"/>
      <c r="BB57" s="114"/>
      <c r="BC57" s="113"/>
      <c r="BD57" s="110"/>
      <c r="BJ57" s="114"/>
      <c r="BK57" s="113"/>
      <c r="BL57" s="110"/>
      <c r="BM57" s="127"/>
      <c r="BR57" s="111"/>
      <c r="BS57" s="111"/>
      <c r="BT57" s="110"/>
      <c r="BU57" s="127"/>
      <c r="BZ57" s="111"/>
      <c r="CA57" s="111"/>
      <c r="CB57" s="110"/>
      <c r="CC57" s="127"/>
      <c r="CH57" s="111"/>
      <c r="CI57" s="111"/>
      <c r="CJ57" s="110"/>
      <c r="CK57" s="127"/>
      <c r="CP57" s="111"/>
      <c r="CQ57" s="111"/>
      <c r="CR57" s="110"/>
      <c r="CS57" s="127"/>
      <c r="CX57" s="111"/>
      <c r="CY57" s="111"/>
      <c r="CZ57" s="110"/>
      <c r="DA57" s="127"/>
      <c r="DF57" s="167"/>
      <c r="DG57" s="167"/>
      <c r="DH57" s="169"/>
      <c r="DI57" s="186"/>
      <c r="DJ57" s="176"/>
      <c r="DK57" s="176"/>
      <c r="DL57" s="176"/>
      <c r="DM57" s="176"/>
      <c r="DN57" s="188"/>
      <c r="DO57" s="188"/>
      <c r="DP57" s="169"/>
      <c r="DQ57" s="186"/>
      <c r="DR57" s="176"/>
      <c r="DS57" s="176"/>
      <c r="DT57" s="176"/>
      <c r="DU57" s="194"/>
      <c r="DV57" s="188"/>
      <c r="DW57" s="188"/>
      <c r="DX57" s="169"/>
      <c r="DY57" s="186"/>
      <c r="DZ57" s="176"/>
      <c r="EA57" s="176"/>
      <c r="EB57" s="176"/>
      <c r="ED57" s="188"/>
      <c r="EE57" s="188"/>
      <c r="EF57" s="169"/>
      <c r="EG57" s="186"/>
      <c r="EH57" s="176"/>
      <c r="EI57" s="176"/>
      <c r="EJ57" s="176"/>
      <c r="EO57" s="186"/>
      <c r="EP57" s="176"/>
      <c r="EV57" s="186"/>
      <c r="EW57" s="176"/>
      <c r="FB57" s="186"/>
      <c r="FC57" s="176"/>
      <c r="HU57" s="282" t="s">
        <v>223</v>
      </c>
    </row>
    <row r="58" customHeight="1" spans="2:229">
      <c r="B58" s="64"/>
      <c r="C58" s="65"/>
      <c r="D58" s="66"/>
      <c r="E58" s="73"/>
      <c r="F58" s="76" t="s">
        <v>57</v>
      </c>
      <c r="G58" s="74"/>
      <c r="H58" s="72">
        <v>554</v>
      </c>
      <c r="J58" s="76"/>
      <c r="L58" s="72">
        <v>320</v>
      </c>
      <c r="N58" s="76"/>
      <c r="P58" s="72"/>
      <c r="R58" s="76" t="s">
        <v>66</v>
      </c>
      <c r="T58" s="72">
        <v>693</v>
      </c>
      <c r="U58" s="91">
        <v>881</v>
      </c>
      <c r="V58" s="76"/>
      <c r="W58" s="55"/>
      <c r="X58" s="72">
        <v>1008</v>
      </c>
      <c r="Z58" s="76"/>
      <c r="AA58" s="55"/>
      <c r="AB58" s="72">
        <v>1716</v>
      </c>
      <c r="AD58" s="76"/>
      <c r="AE58" s="55"/>
      <c r="AF58" s="72"/>
      <c r="AH58" s="76"/>
      <c r="AI58" s="55"/>
      <c r="AJ58" s="72"/>
      <c r="AP58" s="97"/>
      <c r="AQ58" s="74"/>
      <c r="AR58" s="115"/>
      <c r="AT58" s="116"/>
      <c r="AU58" s="113"/>
      <c r="AV58" s="115"/>
      <c r="BB58" s="116"/>
      <c r="BC58" s="113"/>
      <c r="BD58" s="115"/>
      <c r="BJ58" s="116"/>
      <c r="BK58" s="113"/>
      <c r="BL58" s="115"/>
      <c r="BM58" s="105"/>
      <c r="BR58" s="111"/>
      <c r="BS58" s="111"/>
      <c r="BT58" s="110"/>
      <c r="BU58" s="127"/>
      <c r="BZ58" s="111"/>
      <c r="CA58" s="111"/>
      <c r="CB58" s="110"/>
      <c r="CC58" s="127"/>
      <c r="CH58" s="111"/>
      <c r="CI58" s="111"/>
      <c r="CJ58" s="110"/>
      <c r="CK58" s="127"/>
      <c r="CP58" s="111"/>
      <c r="CQ58" s="111"/>
      <c r="CR58" s="110"/>
      <c r="CS58" s="127"/>
      <c r="CX58" s="111"/>
      <c r="CY58" s="111"/>
      <c r="CZ58" s="110"/>
      <c r="DA58" s="127"/>
      <c r="DF58" s="167"/>
      <c r="DG58" s="167"/>
      <c r="DH58" s="169"/>
      <c r="DI58" s="186"/>
      <c r="DJ58" s="176"/>
      <c r="DK58" s="176"/>
      <c r="DL58" s="176"/>
      <c r="DM58" s="176"/>
      <c r="DN58" s="188"/>
      <c r="DO58" s="188"/>
      <c r="DP58" s="169"/>
      <c r="DQ58" s="186"/>
      <c r="DR58" s="176"/>
      <c r="DS58" s="176"/>
      <c r="DT58" s="176"/>
      <c r="DU58" s="194"/>
      <c r="DV58" s="188"/>
      <c r="DW58" s="188"/>
      <c r="DX58" s="169"/>
      <c r="DY58" s="186"/>
      <c r="DZ58" s="176"/>
      <c r="EA58" s="176"/>
      <c r="EB58" s="176"/>
      <c r="ED58" s="188"/>
      <c r="EE58" s="188"/>
      <c r="EF58" s="169"/>
      <c r="EG58" s="186"/>
      <c r="EH58" s="176"/>
      <c r="EI58" s="176"/>
      <c r="EJ58" s="176"/>
      <c r="EO58" s="186"/>
      <c r="EP58" s="176"/>
      <c r="EV58" s="186"/>
      <c r="EW58" s="176"/>
      <c r="FB58" s="186"/>
      <c r="FC58" s="176"/>
      <c r="HU58" s="282" t="s">
        <v>224</v>
      </c>
    </row>
    <row r="59" customHeight="1" spans="2:159">
      <c r="B59" s="64"/>
      <c r="C59" s="65"/>
      <c r="D59" s="66"/>
      <c r="E59" s="73"/>
      <c r="F59" s="74"/>
      <c r="G59" s="74"/>
      <c r="H59" s="72">
        <v>347</v>
      </c>
      <c r="J59" s="74"/>
      <c r="K59" s="74"/>
      <c r="L59" s="72">
        <v>416</v>
      </c>
      <c r="N59" s="83">
        <v>44743</v>
      </c>
      <c r="O59" s="74"/>
      <c r="P59" s="72">
        <v>347</v>
      </c>
      <c r="R59" s="83"/>
      <c r="S59" s="74"/>
      <c r="T59" s="72">
        <v>704</v>
      </c>
      <c r="U59" s="92">
        <v>16200</v>
      </c>
      <c r="V59" s="83"/>
      <c r="W59" s="74"/>
      <c r="X59" s="72"/>
      <c r="Z59" s="83"/>
      <c r="AA59" s="74"/>
      <c r="AB59" s="72">
        <v>500</v>
      </c>
      <c r="AD59" s="83">
        <v>44622</v>
      </c>
      <c r="AE59" s="74"/>
      <c r="AF59" s="72">
        <v>472</v>
      </c>
      <c r="AH59" s="83"/>
      <c r="AI59" s="74"/>
      <c r="AJ59" s="72"/>
      <c r="AP59" s="97"/>
      <c r="AQ59" s="74"/>
      <c r="AR59" s="115"/>
      <c r="AT59" s="116"/>
      <c r="AU59" s="113"/>
      <c r="AV59" s="115"/>
      <c r="BB59" s="116"/>
      <c r="BC59" s="113"/>
      <c r="BD59" s="115"/>
      <c r="BJ59" s="116"/>
      <c r="BK59" s="113"/>
      <c r="BL59" s="115"/>
      <c r="BM59" s="127"/>
      <c r="BR59" s="96"/>
      <c r="BS59" s="113"/>
      <c r="BT59" s="110"/>
      <c r="BU59" s="127"/>
      <c r="BZ59" s="96"/>
      <c r="CA59" s="113"/>
      <c r="CB59" s="110"/>
      <c r="CC59" s="127"/>
      <c r="CH59" s="96"/>
      <c r="CI59" s="113"/>
      <c r="CJ59" s="110"/>
      <c r="CK59" s="127"/>
      <c r="CP59" s="96"/>
      <c r="CQ59" s="113"/>
      <c r="CR59" s="110"/>
      <c r="CS59" s="127"/>
      <c r="CX59" s="96"/>
      <c r="CY59" s="113"/>
      <c r="CZ59" s="110"/>
      <c r="DA59" s="127"/>
      <c r="DF59" s="163"/>
      <c r="DG59" s="170"/>
      <c r="DH59" s="169"/>
      <c r="DI59" s="186"/>
      <c r="DJ59" s="176"/>
      <c r="DK59" s="176"/>
      <c r="DL59" s="176"/>
      <c r="DM59" s="176"/>
      <c r="DN59" s="187"/>
      <c r="DO59" s="192"/>
      <c r="DP59" s="169"/>
      <c r="DQ59" s="186"/>
      <c r="DR59" s="176"/>
      <c r="DS59" s="176"/>
      <c r="DT59" s="176"/>
      <c r="DU59" s="194"/>
      <c r="DV59" s="187"/>
      <c r="DW59" s="192"/>
      <c r="DX59" s="169"/>
      <c r="DY59" s="186"/>
      <c r="DZ59" s="176"/>
      <c r="EA59" s="176"/>
      <c r="EB59" s="176"/>
      <c r="ED59" s="187"/>
      <c r="EE59" s="192"/>
      <c r="EF59" s="172"/>
      <c r="EG59" s="186"/>
      <c r="EH59" s="176"/>
      <c r="EI59" s="176"/>
      <c r="EJ59" s="176"/>
      <c r="EO59" s="186"/>
      <c r="EP59" s="176"/>
      <c r="EV59" s="186"/>
      <c r="EW59" s="176"/>
      <c r="FB59" s="186"/>
      <c r="FC59" s="176"/>
    </row>
    <row r="60" customHeight="1" spans="2:158">
      <c r="B60" s="64"/>
      <c r="C60" s="65"/>
      <c r="D60" s="66"/>
      <c r="E60" s="73"/>
      <c r="F60" s="74"/>
      <c r="G60" s="74"/>
      <c r="H60" s="72"/>
      <c r="J60" s="74"/>
      <c r="K60" s="74"/>
      <c r="L60" s="72"/>
      <c r="N60" s="74"/>
      <c r="O60" s="74"/>
      <c r="P60" s="72"/>
      <c r="R60" s="74"/>
      <c r="S60" s="74"/>
      <c r="T60" s="72"/>
      <c r="V60" s="83"/>
      <c r="W60" s="74"/>
      <c r="X60" s="72"/>
      <c r="Z60" s="97"/>
      <c r="AA60" s="74"/>
      <c r="AB60" s="72"/>
      <c r="AD60" s="96"/>
      <c r="AE60" s="74"/>
      <c r="AF60" s="72"/>
      <c r="AH60" s="97"/>
      <c r="AI60" s="74"/>
      <c r="AJ60" s="72"/>
      <c r="AP60" s="97"/>
      <c r="AQ60" s="74"/>
      <c r="AR60" s="115"/>
      <c r="AT60" s="116"/>
      <c r="AU60" s="113"/>
      <c r="AV60" s="115"/>
      <c r="BB60" s="116"/>
      <c r="BC60" s="113"/>
      <c r="BD60" s="115"/>
      <c r="BJ60" s="116"/>
      <c r="BK60" s="113"/>
      <c r="BL60" s="115"/>
      <c r="BM60" s="127"/>
      <c r="BR60" s="114"/>
      <c r="BS60" s="113"/>
      <c r="BT60" s="110"/>
      <c r="BU60" s="127"/>
      <c r="BZ60" s="114"/>
      <c r="CA60" s="113"/>
      <c r="CB60" s="110"/>
      <c r="CC60" s="127"/>
      <c r="CH60" s="114"/>
      <c r="CI60" s="113"/>
      <c r="CJ60" s="110"/>
      <c r="CK60" s="127"/>
      <c r="CP60" s="114"/>
      <c r="CQ60" s="113"/>
      <c r="CR60" s="110"/>
      <c r="CS60" s="127"/>
      <c r="CX60" s="114"/>
      <c r="CY60" s="113"/>
      <c r="CZ60" s="110"/>
      <c r="DA60" s="127"/>
      <c r="DF60" s="171"/>
      <c r="DG60" s="170"/>
      <c r="DH60" s="169"/>
      <c r="DI60" s="186"/>
      <c r="DJ60" s="176"/>
      <c r="DK60" s="176"/>
      <c r="DL60" s="176"/>
      <c r="DM60" s="176"/>
      <c r="DN60" s="193"/>
      <c r="DO60" s="192"/>
      <c r="DP60" s="169"/>
      <c r="DQ60" s="186"/>
      <c r="DR60" s="176"/>
      <c r="DS60" s="176"/>
      <c r="DT60" s="176"/>
      <c r="DU60" s="194"/>
      <c r="DV60" s="193"/>
      <c r="DW60" s="192"/>
      <c r="DX60" s="169"/>
      <c r="DY60" s="186"/>
      <c r="DZ60" s="176"/>
      <c r="EA60" s="176"/>
      <c r="EB60" s="176"/>
      <c r="ED60" s="193"/>
      <c r="EE60" s="192"/>
      <c r="EF60" s="172"/>
      <c r="EG60" s="186"/>
      <c r="EH60" s="176"/>
      <c r="EI60" s="176"/>
      <c r="EJ60" s="176"/>
      <c r="EO60" s="186"/>
      <c r="EP60" s="176"/>
      <c r="EV60" s="186"/>
      <c r="EW60" s="176"/>
      <c r="FB60" s="186"/>
    </row>
    <row r="61" customHeight="1" spans="2:158">
      <c r="B61" s="64"/>
      <c r="C61" s="65"/>
      <c r="D61" s="66"/>
      <c r="E61" s="73"/>
      <c r="F61" s="74"/>
      <c r="G61" s="74"/>
      <c r="H61" s="72"/>
      <c r="J61" s="74"/>
      <c r="K61" s="74"/>
      <c r="L61" s="72"/>
      <c r="N61" s="74"/>
      <c r="O61" s="74"/>
      <c r="P61" s="72"/>
      <c r="R61" s="74"/>
      <c r="S61" s="74"/>
      <c r="T61" s="72"/>
      <c r="V61" s="83"/>
      <c r="W61" s="74"/>
      <c r="X61" s="72"/>
      <c r="Z61" s="97"/>
      <c r="AA61" s="74"/>
      <c r="AB61" s="72"/>
      <c r="AD61" s="96"/>
      <c r="AE61" s="74"/>
      <c r="AF61" s="72"/>
      <c r="AH61" s="97"/>
      <c r="AI61" s="74"/>
      <c r="AJ61" s="72"/>
      <c r="AP61" s="74"/>
      <c r="AQ61" s="74"/>
      <c r="AR61" s="117"/>
      <c r="AT61" s="116"/>
      <c r="AU61" s="118"/>
      <c r="AV61" s="117"/>
      <c r="BB61" s="116"/>
      <c r="BC61" s="118"/>
      <c r="BD61" s="117"/>
      <c r="BJ61" s="116"/>
      <c r="BK61" s="118"/>
      <c r="BL61" s="117"/>
      <c r="BM61" s="127"/>
      <c r="BR61" s="114"/>
      <c r="BS61" s="113"/>
      <c r="BT61" s="110"/>
      <c r="BU61" s="127"/>
      <c r="BZ61" s="114"/>
      <c r="CA61" s="113"/>
      <c r="CB61" s="110"/>
      <c r="CC61" s="127"/>
      <c r="CH61" s="114"/>
      <c r="CI61" s="113"/>
      <c r="CJ61" s="110"/>
      <c r="CK61" s="127"/>
      <c r="CP61" s="114"/>
      <c r="CQ61" s="113"/>
      <c r="CR61" s="110"/>
      <c r="CS61" s="127"/>
      <c r="CX61" s="114"/>
      <c r="CY61" s="113"/>
      <c r="CZ61" s="110"/>
      <c r="DA61" s="127"/>
      <c r="DF61" s="171"/>
      <c r="DG61" s="170"/>
      <c r="DH61" s="169"/>
      <c r="DI61" s="186"/>
      <c r="DJ61" s="176"/>
      <c r="DK61" s="176"/>
      <c r="DL61" s="176"/>
      <c r="DM61" s="176"/>
      <c r="DN61" s="193"/>
      <c r="DO61" s="192"/>
      <c r="DP61" s="169"/>
      <c r="DQ61" s="186"/>
      <c r="DR61" s="176"/>
      <c r="DS61" s="176"/>
      <c r="DT61" s="176"/>
      <c r="DU61" s="194"/>
      <c r="DV61" s="193"/>
      <c r="DW61" s="192"/>
      <c r="DX61" s="169"/>
      <c r="DY61" s="186"/>
      <c r="DZ61" s="176"/>
      <c r="EA61" s="176"/>
      <c r="EB61" s="176"/>
      <c r="ED61" s="193"/>
      <c r="EE61" s="192"/>
      <c r="EF61" s="172"/>
      <c r="EG61" s="186"/>
      <c r="EH61" s="176"/>
      <c r="EI61" s="176"/>
      <c r="EJ61" s="176"/>
      <c r="EO61" s="186"/>
      <c r="EP61" s="176"/>
      <c r="EV61" s="186"/>
      <c r="EW61" s="176"/>
      <c r="FB61" s="186"/>
    </row>
    <row r="62" customHeight="1" spans="2:158">
      <c r="B62" s="64"/>
      <c r="C62" s="65"/>
      <c r="D62" s="66"/>
      <c r="E62" s="73"/>
      <c r="F62" s="74"/>
      <c r="G62" s="74"/>
      <c r="H62" s="72"/>
      <c r="J62" s="74"/>
      <c r="K62" s="74"/>
      <c r="L62" s="72"/>
      <c r="N62" s="74"/>
      <c r="O62" s="74"/>
      <c r="P62" s="72"/>
      <c r="R62" s="74"/>
      <c r="S62" s="74"/>
      <c r="T62" s="72"/>
      <c r="V62" s="83"/>
      <c r="W62" s="74"/>
      <c r="X62" s="72"/>
      <c r="Z62" s="97"/>
      <c r="AA62" s="74"/>
      <c r="AB62" s="72"/>
      <c r="AD62" s="96"/>
      <c r="AE62" s="74"/>
      <c r="AF62" s="72"/>
      <c r="AH62" s="97"/>
      <c r="AI62" s="74"/>
      <c r="AJ62" s="72"/>
      <c r="AP62" s="96"/>
      <c r="AQ62" s="111"/>
      <c r="AR62" s="119"/>
      <c r="AT62" s="120"/>
      <c r="AU62" s="109"/>
      <c r="AV62" s="119"/>
      <c r="BB62" s="120"/>
      <c r="BC62" s="109"/>
      <c r="BD62" s="119"/>
      <c r="BJ62" s="120"/>
      <c r="BK62" s="109"/>
      <c r="BL62" s="119"/>
      <c r="BM62" s="127"/>
      <c r="BR62" s="114"/>
      <c r="BS62" s="113"/>
      <c r="BT62" s="110"/>
      <c r="BU62" s="127"/>
      <c r="BZ62" s="114"/>
      <c r="CA62" s="113"/>
      <c r="CB62" s="110"/>
      <c r="CC62" s="127"/>
      <c r="CH62" s="114"/>
      <c r="CI62" s="113"/>
      <c r="CJ62" s="110"/>
      <c r="CK62" s="127"/>
      <c r="CP62" s="114"/>
      <c r="CQ62" s="113"/>
      <c r="CR62" s="110"/>
      <c r="CS62" s="127"/>
      <c r="CX62" s="114"/>
      <c r="CY62" s="113"/>
      <c r="CZ62" s="110"/>
      <c r="DA62" s="127"/>
      <c r="DF62" s="171"/>
      <c r="DG62" s="170"/>
      <c r="DH62" s="169"/>
      <c r="DI62" s="186"/>
      <c r="DJ62" s="176"/>
      <c r="DK62" s="176"/>
      <c r="DL62" s="176"/>
      <c r="DM62" s="176"/>
      <c r="DN62" s="193"/>
      <c r="DO62" s="192"/>
      <c r="DP62" s="169"/>
      <c r="DQ62" s="186"/>
      <c r="DR62" s="176"/>
      <c r="DS62" s="176"/>
      <c r="DT62" s="176"/>
      <c r="DU62" s="194"/>
      <c r="DV62" s="193"/>
      <c r="DW62" s="192"/>
      <c r="DX62" s="169"/>
      <c r="DY62" s="186"/>
      <c r="DZ62" s="176"/>
      <c r="EA62" s="176"/>
      <c r="EB62" s="176"/>
      <c r="ED62" s="193"/>
      <c r="EE62" s="192"/>
      <c r="EF62" s="159"/>
      <c r="EG62" s="186"/>
      <c r="EH62" s="203"/>
      <c r="EI62" s="176"/>
      <c r="EJ62" s="176"/>
      <c r="EO62" s="186"/>
      <c r="EP62" s="176"/>
      <c r="EV62" s="186"/>
      <c r="EW62" s="176"/>
      <c r="FB62" s="186"/>
    </row>
    <row r="63" customHeight="1" spans="2:158">
      <c r="B63" s="64"/>
      <c r="C63" s="65"/>
      <c r="D63" s="66"/>
      <c r="E63" s="73"/>
      <c r="F63" s="74"/>
      <c r="G63" s="74"/>
      <c r="H63" s="72"/>
      <c r="J63" s="74"/>
      <c r="K63" s="74"/>
      <c r="L63" s="72"/>
      <c r="N63" s="74"/>
      <c r="O63" s="74"/>
      <c r="P63" s="72"/>
      <c r="R63" s="74"/>
      <c r="S63" s="74"/>
      <c r="T63" s="72"/>
      <c r="V63" s="83"/>
      <c r="W63" s="74"/>
      <c r="X63" s="72"/>
      <c r="Z63" s="97"/>
      <c r="AA63" s="74"/>
      <c r="AB63" s="72"/>
      <c r="AD63" s="96"/>
      <c r="AE63" s="74"/>
      <c r="AF63" s="72"/>
      <c r="AH63" s="97"/>
      <c r="AI63" s="74"/>
      <c r="AJ63" s="72"/>
      <c r="AP63" s="112"/>
      <c r="AQ63" s="111"/>
      <c r="AR63" s="121"/>
      <c r="AT63" s="120"/>
      <c r="AU63" s="109"/>
      <c r="AV63" s="121"/>
      <c r="BB63" s="120"/>
      <c r="BC63" s="109"/>
      <c r="BD63" s="121"/>
      <c r="BJ63" s="120"/>
      <c r="BK63" s="109"/>
      <c r="BL63" s="121"/>
      <c r="BM63" s="127"/>
      <c r="BR63" s="114"/>
      <c r="BS63" s="113"/>
      <c r="BT63" s="110"/>
      <c r="BU63" s="127"/>
      <c r="BZ63" s="114"/>
      <c r="CA63" s="113"/>
      <c r="CB63" s="110"/>
      <c r="CC63" s="127"/>
      <c r="CH63" s="114"/>
      <c r="CI63" s="113"/>
      <c r="CJ63" s="110"/>
      <c r="CK63" s="127"/>
      <c r="CP63" s="114"/>
      <c r="CQ63" s="113"/>
      <c r="CR63" s="110"/>
      <c r="CS63" s="127"/>
      <c r="CX63" s="114"/>
      <c r="CY63" s="113"/>
      <c r="CZ63" s="110"/>
      <c r="DA63" s="127"/>
      <c r="DF63" s="171"/>
      <c r="DG63" s="170"/>
      <c r="DH63" s="169"/>
      <c r="DI63" s="186"/>
      <c r="DJ63" s="176"/>
      <c r="DK63" s="176"/>
      <c r="DL63" s="176"/>
      <c r="DM63" s="176"/>
      <c r="DN63" s="193"/>
      <c r="DO63" s="192"/>
      <c r="DP63" s="169"/>
      <c r="DQ63" s="186"/>
      <c r="DR63" s="176"/>
      <c r="DS63" s="176"/>
      <c r="DT63" s="176"/>
      <c r="DU63" s="194"/>
      <c r="DV63" s="193"/>
      <c r="DW63" s="192"/>
      <c r="DX63" s="169"/>
      <c r="DY63" s="186"/>
      <c r="DZ63" s="176"/>
      <c r="EA63" s="176"/>
      <c r="EB63" s="176"/>
      <c r="ED63" s="193"/>
      <c r="EE63" s="192"/>
      <c r="EF63" s="196"/>
      <c r="EG63" s="186"/>
      <c r="EH63" s="176"/>
      <c r="EI63" s="176"/>
      <c r="EJ63" s="176"/>
      <c r="EO63" s="186"/>
      <c r="EP63" s="176"/>
      <c r="EV63" s="186"/>
      <c r="EW63" s="176"/>
      <c r="FB63" s="186"/>
    </row>
    <row r="64" customHeight="1" spans="2:158">
      <c r="B64" s="64"/>
      <c r="C64" s="65"/>
      <c r="D64" s="66"/>
      <c r="E64" s="73"/>
      <c r="F64" s="74"/>
      <c r="G64" s="74"/>
      <c r="H64" s="72"/>
      <c r="J64" s="74"/>
      <c r="K64" s="74"/>
      <c r="L64" s="72"/>
      <c r="N64" s="74"/>
      <c r="O64" s="74"/>
      <c r="P64" s="72"/>
      <c r="R64" s="74"/>
      <c r="S64" s="74"/>
      <c r="T64" s="72"/>
      <c r="V64" s="83"/>
      <c r="W64" s="74"/>
      <c r="X64" s="72"/>
      <c r="Z64" s="97"/>
      <c r="AA64" s="74"/>
      <c r="AB64" s="72"/>
      <c r="AD64" s="96"/>
      <c r="AE64" s="74"/>
      <c r="AF64" s="72"/>
      <c r="AH64" s="97"/>
      <c r="AI64" s="74"/>
      <c r="AJ64" s="72"/>
      <c r="AP64" s="112"/>
      <c r="AQ64" s="111"/>
      <c r="AR64" s="121"/>
      <c r="AT64" s="120"/>
      <c r="AU64" s="109"/>
      <c r="AV64" s="121"/>
      <c r="BB64" s="120"/>
      <c r="BC64" s="109"/>
      <c r="BD64" s="121"/>
      <c r="BJ64" s="120"/>
      <c r="BK64" s="109"/>
      <c r="BL64" s="121"/>
      <c r="BM64" s="127"/>
      <c r="BR64" s="116"/>
      <c r="BS64" s="113"/>
      <c r="BT64" s="115"/>
      <c r="BU64" s="105"/>
      <c r="BZ64" s="116"/>
      <c r="CA64" s="113"/>
      <c r="CB64" s="115"/>
      <c r="CC64" s="105"/>
      <c r="CH64" s="116"/>
      <c r="CI64" s="113"/>
      <c r="CJ64" s="115"/>
      <c r="CK64" s="105"/>
      <c r="CP64" s="116"/>
      <c r="CQ64" s="113"/>
      <c r="CR64" s="115"/>
      <c r="CS64" s="105"/>
      <c r="CX64" s="116"/>
      <c r="CY64" s="113"/>
      <c r="CZ64" s="115"/>
      <c r="DA64" s="105"/>
      <c r="DF64" s="171"/>
      <c r="DG64" s="170"/>
      <c r="DH64" s="172"/>
      <c r="DI64" s="191"/>
      <c r="DJ64" s="176"/>
      <c r="DK64" s="176"/>
      <c r="DL64" s="176"/>
      <c r="DM64" s="176"/>
      <c r="DN64" s="193"/>
      <c r="DO64" s="192"/>
      <c r="DP64" s="172"/>
      <c r="DQ64" s="191"/>
      <c r="DR64" s="176"/>
      <c r="DS64" s="176"/>
      <c r="DT64" s="176"/>
      <c r="DU64" s="194"/>
      <c r="DV64" s="193"/>
      <c r="DW64" s="192"/>
      <c r="DX64" s="172"/>
      <c r="DY64" s="191"/>
      <c r="DZ64" s="176"/>
      <c r="EA64" s="176"/>
      <c r="EB64" s="176"/>
      <c r="ED64" s="193"/>
      <c r="EE64" s="192"/>
      <c r="EF64" s="196"/>
      <c r="EG64" s="191"/>
      <c r="EH64" s="176"/>
      <c r="EI64" s="176"/>
      <c r="EJ64" s="176"/>
      <c r="EO64" s="186"/>
      <c r="EP64" s="176"/>
      <c r="EV64" s="186"/>
      <c r="EW64" s="176"/>
      <c r="FB64" s="186"/>
    </row>
    <row r="65" customHeight="1" spans="2:158">
      <c r="B65" s="64"/>
      <c r="C65" s="65"/>
      <c r="D65" s="66"/>
      <c r="E65" s="73"/>
      <c r="F65" s="74"/>
      <c r="G65" s="74"/>
      <c r="H65" s="72"/>
      <c r="J65" s="74"/>
      <c r="K65" s="74"/>
      <c r="L65" s="72"/>
      <c r="N65" s="74"/>
      <c r="O65" s="74"/>
      <c r="P65" s="72"/>
      <c r="R65" s="74"/>
      <c r="S65" s="74"/>
      <c r="T65" s="72"/>
      <c r="V65" s="83"/>
      <c r="W65" s="74"/>
      <c r="X65" s="72"/>
      <c r="Z65" s="97"/>
      <c r="AA65" s="74"/>
      <c r="AB65" s="72"/>
      <c r="AD65" s="96"/>
      <c r="AE65" s="74"/>
      <c r="AF65" s="72"/>
      <c r="AH65" s="97"/>
      <c r="AI65" s="74"/>
      <c r="AJ65" s="72"/>
      <c r="AP65" s="96"/>
      <c r="AQ65" s="111"/>
      <c r="AR65" s="121"/>
      <c r="AT65" s="120"/>
      <c r="AU65" s="109"/>
      <c r="AV65" s="121"/>
      <c r="BB65" s="120"/>
      <c r="BC65" s="109"/>
      <c r="BD65" s="121"/>
      <c r="BJ65" s="120"/>
      <c r="BK65" s="109"/>
      <c r="BL65" s="121"/>
      <c r="BM65" s="127"/>
      <c r="BR65" s="116"/>
      <c r="BS65" s="113"/>
      <c r="BT65" s="115"/>
      <c r="BU65" s="127"/>
      <c r="BZ65" s="116"/>
      <c r="CA65" s="113"/>
      <c r="CB65" s="115"/>
      <c r="CC65" s="127"/>
      <c r="CH65" s="116"/>
      <c r="CI65" s="113"/>
      <c r="CJ65" s="115"/>
      <c r="CK65" s="127"/>
      <c r="CP65" s="116"/>
      <c r="CQ65" s="113"/>
      <c r="CR65" s="115"/>
      <c r="CS65" s="127"/>
      <c r="CX65" s="116"/>
      <c r="CY65" s="113"/>
      <c r="CZ65" s="115"/>
      <c r="DA65" s="127"/>
      <c r="DF65" s="171"/>
      <c r="DG65" s="170"/>
      <c r="DH65" s="172"/>
      <c r="DI65" s="186"/>
      <c r="DJ65" s="176"/>
      <c r="DK65" s="176"/>
      <c r="DL65" s="176"/>
      <c r="DM65" s="176"/>
      <c r="DN65" s="193"/>
      <c r="DO65" s="192"/>
      <c r="DP65" s="172"/>
      <c r="DQ65" s="186"/>
      <c r="DR65" s="176"/>
      <c r="DS65" s="176"/>
      <c r="DT65" s="176"/>
      <c r="DU65" s="194"/>
      <c r="DV65" s="193"/>
      <c r="DW65" s="192"/>
      <c r="DX65" s="172"/>
      <c r="DY65" s="186"/>
      <c r="DZ65" s="176"/>
      <c r="EA65" s="176"/>
      <c r="EB65" s="176"/>
      <c r="ED65" s="193"/>
      <c r="EE65" s="192"/>
      <c r="EF65" s="196"/>
      <c r="EG65" s="186"/>
      <c r="EO65" s="186"/>
      <c r="EP65" s="176"/>
      <c r="EV65" s="186"/>
      <c r="EW65" s="176"/>
      <c r="FB65" s="186"/>
    </row>
    <row r="66" customHeight="1" spans="2:158">
      <c r="B66" s="64" t="s">
        <v>51</v>
      </c>
      <c r="C66" s="65"/>
      <c r="D66" s="66">
        <v>818</v>
      </c>
      <c r="E66" s="73"/>
      <c r="F66" s="74"/>
      <c r="G66" s="74"/>
      <c r="H66" s="72">
        <v>485</v>
      </c>
      <c r="J66" s="74"/>
      <c r="K66" s="74"/>
      <c r="L66" s="72">
        <v>970</v>
      </c>
      <c r="N66" s="74"/>
      <c r="O66" s="74"/>
      <c r="P66" s="72">
        <v>797</v>
      </c>
      <c r="R66" s="74"/>
      <c r="S66" s="74"/>
      <c r="T66" s="72">
        <v>1408</v>
      </c>
      <c r="V66" s="83">
        <v>44583</v>
      </c>
      <c r="W66" s="74"/>
      <c r="X66" s="72">
        <v>514</v>
      </c>
      <c r="Z66" s="97"/>
      <c r="AA66" s="74"/>
      <c r="AB66" s="72">
        <v>429</v>
      </c>
      <c r="AD66" s="96"/>
      <c r="AE66" s="74"/>
      <c r="AF66" s="72">
        <v>515</v>
      </c>
      <c r="AH66" s="97"/>
      <c r="AI66" s="74"/>
      <c r="AJ66" s="72"/>
      <c r="AP66" s="112"/>
      <c r="AQ66" s="111"/>
      <c r="AR66" s="121"/>
      <c r="AT66" s="120"/>
      <c r="AU66" s="109"/>
      <c r="AV66" s="121"/>
      <c r="BB66" s="120"/>
      <c r="BC66" s="109"/>
      <c r="BD66" s="121"/>
      <c r="BJ66" s="120"/>
      <c r="BK66" s="109"/>
      <c r="BL66" s="121"/>
      <c r="BM66" s="127"/>
      <c r="BR66" s="116"/>
      <c r="BS66" s="113"/>
      <c r="BT66" s="115"/>
      <c r="BU66" s="127"/>
      <c r="BZ66" s="116"/>
      <c r="CA66" s="113"/>
      <c r="CB66" s="115"/>
      <c r="CC66" s="127"/>
      <c r="CH66" s="116"/>
      <c r="CI66" s="113"/>
      <c r="CJ66" s="115"/>
      <c r="CK66" s="127"/>
      <c r="CP66" s="116"/>
      <c r="CQ66" s="113"/>
      <c r="CR66" s="115"/>
      <c r="CS66" s="127"/>
      <c r="CX66" s="116"/>
      <c r="CY66" s="113"/>
      <c r="CZ66" s="115"/>
      <c r="DA66" s="127"/>
      <c r="DF66" s="171"/>
      <c r="DG66" s="170"/>
      <c r="DH66" s="172"/>
      <c r="DI66" s="186"/>
      <c r="DJ66" s="176"/>
      <c r="DK66" s="176"/>
      <c r="DL66" s="176"/>
      <c r="DM66" s="176"/>
      <c r="DN66" s="193"/>
      <c r="DO66" s="192"/>
      <c r="DP66" s="172"/>
      <c r="DQ66" s="186"/>
      <c r="DR66" s="176"/>
      <c r="DS66" s="176"/>
      <c r="DT66" s="176"/>
      <c r="DU66" s="194"/>
      <c r="DV66" s="193"/>
      <c r="DW66" s="192"/>
      <c r="DX66" s="172"/>
      <c r="DY66" s="186"/>
      <c r="DZ66" s="176"/>
      <c r="EA66" s="176"/>
      <c r="EB66" s="176"/>
      <c r="ED66" s="193"/>
      <c r="EE66" s="192"/>
      <c r="EF66" s="196"/>
      <c r="EG66" s="186"/>
      <c r="EO66" s="186"/>
      <c r="EP66" s="176"/>
      <c r="EV66" s="186"/>
      <c r="EW66" s="176"/>
      <c r="FB66" s="186"/>
    </row>
    <row r="67" customHeight="1" spans="2:158">
      <c r="B67" s="64"/>
      <c r="C67" s="65"/>
      <c r="D67" s="66">
        <v>341</v>
      </c>
      <c r="E67" s="73"/>
      <c r="F67" s="74"/>
      <c r="G67" s="74"/>
      <c r="H67" s="72">
        <v>347</v>
      </c>
      <c r="J67" s="74"/>
      <c r="K67" s="74"/>
      <c r="L67" s="72"/>
      <c r="N67" s="74"/>
      <c r="O67" s="74"/>
      <c r="P67" s="72">
        <v>970.2</v>
      </c>
      <c r="R67" s="74"/>
      <c r="S67" s="74"/>
      <c r="T67" s="72">
        <v>352</v>
      </c>
      <c r="V67" s="74"/>
      <c r="W67" s="74"/>
      <c r="X67" s="72">
        <v>791</v>
      </c>
      <c r="Z67" s="74"/>
      <c r="AA67" s="74"/>
      <c r="AB67" s="72"/>
      <c r="AD67" s="76"/>
      <c r="AE67" s="74"/>
      <c r="AF67" s="72">
        <v>858</v>
      </c>
      <c r="AH67" s="74"/>
      <c r="AI67" s="74"/>
      <c r="AJ67" s="72"/>
      <c r="AP67" s="79"/>
      <c r="AQ67" s="111"/>
      <c r="AR67" s="121"/>
      <c r="AT67" s="120"/>
      <c r="AU67" s="109"/>
      <c r="AV67" s="121"/>
      <c r="BB67" s="120"/>
      <c r="BC67" s="109"/>
      <c r="BD67" s="121"/>
      <c r="BJ67" s="120"/>
      <c r="BK67" s="109"/>
      <c r="BL67" s="121"/>
      <c r="BM67" s="127"/>
      <c r="BR67" s="116"/>
      <c r="BS67" s="118"/>
      <c r="BT67" s="313"/>
      <c r="BU67" s="127"/>
      <c r="BZ67" s="116"/>
      <c r="CA67" s="118"/>
      <c r="CB67" s="313"/>
      <c r="CC67" s="127"/>
      <c r="CH67" s="116"/>
      <c r="CI67" s="118"/>
      <c r="CJ67" s="313"/>
      <c r="CK67" s="127"/>
      <c r="CP67" s="116"/>
      <c r="CQ67" s="118"/>
      <c r="CR67" s="313"/>
      <c r="CS67" s="127"/>
      <c r="CX67" s="116"/>
      <c r="CY67" s="118"/>
      <c r="CZ67" s="313"/>
      <c r="DA67" s="127"/>
      <c r="DF67" s="171"/>
      <c r="DG67" s="326"/>
      <c r="DH67" s="159"/>
      <c r="DI67" s="186"/>
      <c r="DJ67" s="176"/>
      <c r="DK67" s="176"/>
      <c r="DL67" s="176"/>
      <c r="DM67" s="176"/>
      <c r="DN67" s="193"/>
      <c r="DO67" s="335"/>
      <c r="DP67" s="159"/>
      <c r="DQ67" s="186"/>
      <c r="DR67" s="176"/>
      <c r="DS67" s="176"/>
      <c r="DT67" s="176"/>
      <c r="DU67" s="194"/>
      <c r="DV67" s="193"/>
      <c r="DW67" s="335"/>
      <c r="DX67" s="159"/>
      <c r="DY67" s="186"/>
      <c r="DZ67" s="176"/>
      <c r="EA67" s="176"/>
      <c r="EB67" s="176"/>
      <c r="ED67" s="193"/>
      <c r="EE67" s="335"/>
      <c r="EF67" s="196"/>
      <c r="EG67" s="186"/>
      <c r="EO67" s="186"/>
      <c r="EP67" s="176"/>
      <c r="EV67" s="186"/>
      <c r="EW67" s="176"/>
      <c r="FB67" s="186"/>
    </row>
    <row r="68" customHeight="1" spans="2:158">
      <c r="B68" s="64"/>
      <c r="C68" s="65"/>
      <c r="D68" s="66">
        <v>614</v>
      </c>
      <c r="E68" s="73"/>
      <c r="F68" s="74"/>
      <c r="G68" s="74"/>
      <c r="H68" s="74"/>
      <c r="J68" s="125" t="s">
        <v>64</v>
      </c>
      <c r="K68" s="111"/>
      <c r="L68" s="110">
        <v>693</v>
      </c>
      <c r="N68" s="125"/>
      <c r="O68" s="111"/>
      <c r="P68" s="110">
        <v>693</v>
      </c>
      <c r="R68" s="125"/>
      <c r="S68" s="111"/>
      <c r="T68" s="110">
        <v>1408</v>
      </c>
      <c r="V68" s="125"/>
      <c r="W68" s="111"/>
      <c r="X68" s="110">
        <v>569</v>
      </c>
      <c r="Z68" s="96">
        <v>44588</v>
      </c>
      <c r="AA68" s="111"/>
      <c r="AB68" s="110">
        <v>429</v>
      </c>
      <c r="AD68" s="96"/>
      <c r="AE68" s="111"/>
      <c r="AF68" s="110">
        <v>1372</v>
      </c>
      <c r="AH68" s="96"/>
      <c r="AI68" s="111"/>
      <c r="AJ68" s="110"/>
      <c r="AP68" s="79" t="s">
        <v>225</v>
      </c>
      <c r="AQ68" s="111"/>
      <c r="AR68" s="310"/>
      <c r="AT68" s="309"/>
      <c r="AU68" s="109"/>
      <c r="AV68" s="310"/>
      <c r="BB68" s="309"/>
      <c r="BC68" s="109"/>
      <c r="BD68" s="310"/>
      <c r="BJ68" s="309"/>
      <c r="BK68" s="109"/>
      <c r="BL68" s="310"/>
      <c r="BM68" s="127"/>
      <c r="BR68" s="120"/>
      <c r="BS68" s="109"/>
      <c r="BT68" s="314"/>
      <c r="BU68" s="127"/>
      <c r="BZ68" s="120"/>
      <c r="CA68" s="109"/>
      <c r="CB68" s="314"/>
      <c r="CC68" s="127"/>
      <c r="CH68" s="120"/>
      <c r="CI68" s="109"/>
      <c r="CJ68" s="314"/>
      <c r="CK68" s="127"/>
      <c r="CP68" s="120"/>
      <c r="CQ68" s="109"/>
      <c r="CR68" s="314"/>
      <c r="CS68" s="127"/>
      <c r="CX68" s="120"/>
      <c r="CY68" s="109"/>
      <c r="CZ68" s="314"/>
      <c r="DA68" s="127"/>
      <c r="DF68" s="327"/>
      <c r="DG68" s="161"/>
      <c r="DH68" s="196"/>
      <c r="DI68" s="186"/>
      <c r="DJ68" s="176"/>
      <c r="DK68" s="176"/>
      <c r="DL68" s="176"/>
      <c r="DM68" s="176"/>
      <c r="DN68" s="336"/>
      <c r="DO68" s="185"/>
      <c r="DP68" s="196"/>
      <c r="DQ68" s="186"/>
      <c r="DR68" s="176"/>
      <c r="DS68" s="176"/>
      <c r="DT68" s="176"/>
      <c r="DU68" s="194"/>
      <c r="DV68" s="336"/>
      <c r="DW68" s="185"/>
      <c r="DX68" s="196"/>
      <c r="DY68" s="186"/>
      <c r="DZ68" s="176"/>
      <c r="EA68" s="176"/>
      <c r="EB68" s="176"/>
      <c r="ED68" s="336"/>
      <c r="EE68" s="185"/>
      <c r="EF68" s="196"/>
      <c r="EG68" s="186"/>
      <c r="EO68" s="179"/>
      <c r="EP68" s="176"/>
      <c r="EV68" s="179"/>
      <c r="EW68" s="176"/>
      <c r="FB68" s="179"/>
    </row>
    <row r="69" customHeight="1" spans="2:158">
      <c r="B69" s="64"/>
      <c r="C69" s="65"/>
      <c r="D69" s="66">
        <v>341</v>
      </c>
      <c r="E69" s="73"/>
      <c r="F69" s="67" t="s">
        <v>58</v>
      </c>
      <c r="G69" s="74"/>
      <c r="H69" s="72">
        <v>554</v>
      </c>
      <c r="I69" s="91">
        <v>21750</v>
      </c>
      <c r="J69" s="112"/>
      <c r="K69" s="111"/>
      <c r="L69" s="72">
        <v>796</v>
      </c>
      <c r="N69" s="112"/>
      <c r="O69" s="111"/>
      <c r="P69" s="72">
        <v>381</v>
      </c>
      <c r="R69" s="112"/>
      <c r="S69" s="111"/>
      <c r="T69" s="72"/>
      <c r="V69" s="112"/>
      <c r="W69" s="111"/>
      <c r="X69" s="72">
        <v>1000</v>
      </c>
      <c r="Z69" s="112"/>
      <c r="AA69" s="111"/>
      <c r="AB69" s="72">
        <v>429</v>
      </c>
      <c r="AD69" s="302"/>
      <c r="AE69" s="111"/>
      <c r="AF69" s="72">
        <v>471</v>
      </c>
      <c r="AH69" s="112"/>
      <c r="AI69" s="111"/>
      <c r="AJ69" s="72"/>
      <c r="AP69" s="125"/>
      <c r="AQ69" s="111"/>
      <c r="AR69" s="300">
        <f>SUM(AR72-(AR72/10))</f>
        <v>29063.7</v>
      </c>
      <c r="AT69" s="303" t="s">
        <v>161</v>
      </c>
      <c r="AU69" s="304"/>
      <c r="AV69" s="300">
        <f>SUM(AV72-(AV72/10),SUM(AZ3))</f>
        <v>28079.5</v>
      </c>
      <c r="BB69" s="303" t="s">
        <v>161</v>
      </c>
      <c r="BC69" s="304"/>
      <c r="BD69" s="300">
        <f>SUM(BD72-(BD72/10),BH3)</f>
        <v>11304.6</v>
      </c>
      <c r="BJ69" s="303" t="s">
        <v>161</v>
      </c>
      <c r="BK69" s="304"/>
      <c r="BL69" s="300">
        <f>SUM(BL72-(BL72/10),BP13)</f>
        <v>26325.3</v>
      </c>
      <c r="BM69" s="315"/>
      <c r="BR69" s="120"/>
      <c r="BS69" s="109"/>
      <c r="BT69" s="314"/>
      <c r="BU69" s="127"/>
      <c r="BZ69" s="120"/>
      <c r="CA69" s="109"/>
      <c r="CB69" s="314"/>
      <c r="CC69" s="127"/>
      <c r="CH69" s="120"/>
      <c r="CI69" s="109"/>
      <c r="CJ69" s="314"/>
      <c r="CK69" s="127"/>
      <c r="CP69" s="120"/>
      <c r="CQ69" s="109"/>
      <c r="CR69" s="314"/>
      <c r="CS69" s="127"/>
      <c r="CX69" s="120"/>
      <c r="CY69" s="109"/>
      <c r="CZ69" s="314"/>
      <c r="DA69" s="127"/>
      <c r="DF69" s="327"/>
      <c r="DG69" s="161"/>
      <c r="DH69" s="196"/>
      <c r="DI69" s="186"/>
      <c r="DJ69" s="176"/>
      <c r="DK69" s="176"/>
      <c r="DL69" s="176"/>
      <c r="DM69" s="176"/>
      <c r="DN69" s="336"/>
      <c r="DO69" s="185"/>
      <c r="DP69" s="196"/>
      <c r="DQ69" s="186"/>
      <c r="DR69" s="176"/>
      <c r="DS69" s="176"/>
      <c r="DT69" s="176"/>
      <c r="DU69" s="194"/>
      <c r="DV69" s="336"/>
      <c r="DW69" s="185"/>
      <c r="DX69" s="196"/>
      <c r="DY69" s="186"/>
      <c r="DZ69" s="176"/>
      <c r="EA69" s="176"/>
      <c r="EB69" s="176"/>
      <c r="ED69" s="336"/>
      <c r="EE69" s="185"/>
      <c r="EF69" s="329"/>
      <c r="EG69" s="186"/>
      <c r="EO69" s="186"/>
      <c r="EP69" s="176"/>
      <c r="EV69" s="186"/>
      <c r="FB69" s="186"/>
    </row>
    <row r="70" customHeight="1" spans="2:158">
      <c r="B70" s="64"/>
      <c r="C70" s="65"/>
      <c r="D70" s="66">
        <v>547</v>
      </c>
      <c r="E70" s="73"/>
      <c r="F70" s="67"/>
      <c r="G70" s="74"/>
      <c r="H70" s="72">
        <v>485</v>
      </c>
      <c r="J70" s="112"/>
      <c r="K70" s="111"/>
      <c r="L70" s="72">
        <v>796</v>
      </c>
      <c r="N70" s="112"/>
      <c r="O70" s="111"/>
      <c r="P70" s="72"/>
      <c r="R70" s="112" t="s">
        <v>67</v>
      </c>
      <c r="S70" s="111"/>
      <c r="T70" s="72">
        <v>565</v>
      </c>
      <c r="V70" s="112"/>
      <c r="W70" s="111"/>
      <c r="X70" s="72">
        <v>1628</v>
      </c>
      <c r="Z70" s="112"/>
      <c r="AA70" s="111"/>
      <c r="AB70" s="72"/>
      <c r="AD70" s="302"/>
      <c r="AE70" s="111"/>
      <c r="AF70" s="72">
        <v>514</v>
      </c>
      <c r="AH70" s="112"/>
      <c r="AI70" s="111"/>
      <c r="AJ70" s="72"/>
      <c r="AP70" s="83"/>
      <c r="AQ70" s="111"/>
      <c r="AR70" s="92">
        <f>SUM(AR71-AR69)</f>
        <v>17306.75</v>
      </c>
      <c r="AS70" s="306">
        <v>1070</v>
      </c>
      <c r="AT70" s="78" t="s">
        <v>164</v>
      </c>
      <c r="AV70" s="92">
        <f>SUM(AV71-AV69-AX68)</f>
        <v>18687.25</v>
      </c>
      <c r="BB70" s="78" t="s">
        <v>164</v>
      </c>
      <c r="BD70" s="92">
        <f>SUM(BD71-BD69)</f>
        <v>7382.65</v>
      </c>
      <c r="BJ70" s="78" t="s">
        <v>164</v>
      </c>
      <c r="BL70" s="92">
        <f>SUM(BL71-BL69)</f>
        <v>557.350000000002</v>
      </c>
      <c r="BM70" s="316">
        <v>189</v>
      </c>
      <c r="BN70" s="317">
        <f>SUM(BL70-BM70)</f>
        <v>368.350000000002</v>
      </c>
      <c r="BO70" s="318"/>
      <c r="BR70" s="120"/>
      <c r="BS70" s="109"/>
      <c r="BT70" s="314"/>
      <c r="BU70" s="127"/>
      <c r="BZ70" s="120"/>
      <c r="CA70" s="109"/>
      <c r="CB70" s="314"/>
      <c r="CC70" s="127"/>
      <c r="CH70" s="120"/>
      <c r="CI70" s="109"/>
      <c r="CJ70" s="314"/>
      <c r="CK70" s="127"/>
      <c r="CP70" s="120"/>
      <c r="CQ70" s="109"/>
      <c r="CR70" s="314"/>
      <c r="CS70" s="127"/>
      <c r="CX70" s="120"/>
      <c r="CY70" s="109"/>
      <c r="CZ70" s="314"/>
      <c r="DA70" s="127"/>
      <c r="DF70" s="327"/>
      <c r="DG70" s="161"/>
      <c r="DH70" s="196"/>
      <c r="DI70" s="186"/>
      <c r="DJ70" s="176"/>
      <c r="DK70" s="176"/>
      <c r="DL70" s="176"/>
      <c r="DM70" s="176"/>
      <c r="DN70" s="336"/>
      <c r="DO70" s="185"/>
      <c r="DP70" s="196"/>
      <c r="DQ70" s="186"/>
      <c r="DR70" s="176"/>
      <c r="DS70" s="176"/>
      <c r="DT70" s="176"/>
      <c r="DU70" s="194"/>
      <c r="DV70" s="336"/>
      <c r="DW70" s="185"/>
      <c r="DX70" s="196"/>
      <c r="DY70" s="186"/>
      <c r="DZ70" s="176"/>
      <c r="EA70" s="176"/>
      <c r="EB70" s="176"/>
      <c r="ED70" s="197" t="s">
        <v>161</v>
      </c>
      <c r="EE70" s="198"/>
      <c r="EF70" s="199">
        <f>SUM(EF73-(EF73/10),EJ30)</f>
        <v>105513.9</v>
      </c>
      <c r="EG70" s="338">
        <v>4045</v>
      </c>
      <c r="EO70" s="186"/>
      <c r="EP70" s="176"/>
      <c r="EV70" s="186"/>
      <c r="FB70" s="186"/>
    </row>
    <row r="71" customHeight="1" spans="2:158">
      <c r="B71" s="64"/>
      <c r="C71" s="65"/>
      <c r="D71" s="66">
        <v>375</v>
      </c>
      <c r="E71" s="73"/>
      <c r="F71" s="67"/>
      <c r="G71" s="74"/>
      <c r="H71" s="72">
        <v>347</v>
      </c>
      <c r="I71" s="292">
        <f>SUM(H4:H79)</f>
        <v>24067</v>
      </c>
      <c r="J71" s="112"/>
      <c r="K71" s="111"/>
      <c r="L71" s="72">
        <v>693</v>
      </c>
      <c r="N71" s="83">
        <v>44774</v>
      </c>
      <c r="O71" s="111"/>
      <c r="P71" s="72">
        <v>381</v>
      </c>
      <c r="Q71" s="92">
        <v>22590</v>
      </c>
      <c r="R71" s="112"/>
      <c r="S71" s="111"/>
      <c r="T71" s="72">
        <v>358</v>
      </c>
      <c r="V71" s="112"/>
      <c r="W71" s="111"/>
      <c r="X71" s="72">
        <v>814</v>
      </c>
      <c r="Z71" s="96">
        <v>44589</v>
      </c>
      <c r="AA71" s="111"/>
      <c r="AB71" s="72">
        <v>429</v>
      </c>
      <c r="AC71" s="98">
        <v>2800</v>
      </c>
      <c r="AD71" s="96"/>
      <c r="AE71" s="111"/>
      <c r="AF71" s="72"/>
      <c r="AH71" s="96"/>
      <c r="AI71" s="111"/>
      <c r="AJ71" s="72"/>
      <c r="AP71" s="111"/>
      <c r="AQ71" s="111"/>
      <c r="AR71" s="308">
        <f>SUM(AJ98,AS23)</f>
        <v>46370.45</v>
      </c>
      <c r="AV71" s="311">
        <f>SUM(AR70,AW4,AW25)</f>
        <v>46766.75</v>
      </c>
      <c r="BD71" s="312">
        <f>SUM(AV70)</f>
        <v>18687.25</v>
      </c>
      <c r="BL71" s="308">
        <f>SUM(BD70,BM10)</f>
        <v>26882.65</v>
      </c>
      <c r="BM71" s="301"/>
      <c r="BN71" s="301"/>
      <c r="BR71" s="120"/>
      <c r="BS71" s="109"/>
      <c r="BT71" s="314"/>
      <c r="BU71" s="127"/>
      <c r="BZ71" s="120"/>
      <c r="CA71" s="109"/>
      <c r="CB71" s="314"/>
      <c r="CC71" s="127"/>
      <c r="CH71" s="120"/>
      <c r="CI71" s="109"/>
      <c r="CJ71" s="314"/>
      <c r="CK71" s="127"/>
      <c r="CP71" s="120"/>
      <c r="CQ71" s="109"/>
      <c r="CR71" s="314"/>
      <c r="CS71" s="127"/>
      <c r="CX71" s="120"/>
      <c r="CY71" s="109"/>
      <c r="CZ71" s="314"/>
      <c r="DA71" s="127"/>
      <c r="DF71" s="327"/>
      <c r="DG71" s="161"/>
      <c r="DH71" s="196"/>
      <c r="DI71" s="186"/>
      <c r="DJ71" s="176"/>
      <c r="DK71" s="176"/>
      <c r="DL71" s="176"/>
      <c r="DM71" s="176"/>
      <c r="DN71" s="336"/>
      <c r="DO71" s="185"/>
      <c r="DP71" s="196"/>
      <c r="DQ71" s="186"/>
      <c r="DR71" s="176"/>
      <c r="DS71" s="176"/>
      <c r="DT71" s="176"/>
      <c r="DU71" s="194"/>
      <c r="DV71" s="336"/>
      <c r="DW71" s="185"/>
      <c r="DX71" s="196"/>
      <c r="DY71" s="186"/>
      <c r="DZ71" s="176"/>
      <c r="EA71" s="176"/>
      <c r="EB71" s="176"/>
      <c r="ED71" s="189" t="s">
        <v>164</v>
      </c>
      <c r="EE71" s="176"/>
      <c r="EF71" s="341">
        <f>SUM(EF72-EF70)-DY81</f>
        <v>-16963.9</v>
      </c>
      <c r="EG71" s="186"/>
      <c r="EO71" s="191"/>
      <c r="EP71" s="176"/>
      <c r="EV71" s="191"/>
      <c r="FB71" s="191"/>
    </row>
    <row r="72" customHeight="1" spans="2:216">
      <c r="B72" s="64"/>
      <c r="C72" s="65"/>
      <c r="D72" s="66">
        <v>375</v>
      </c>
      <c r="E72" s="73"/>
      <c r="F72" s="67"/>
      <c r="G72" s="74"/>
      <c r="H72" s="72">
        <v>347</v>
      </c>
      <c r="J72" s="112"/>
      <c r="K72" s="111"/>
      <c r="L72" s="72"/>
      <c r="N72" s="112"/>
      <c r="O72" s="111"/>
      <c r="P72" s="72">
        <v>347</v>
      </c>
      <c r="R72" s="112"/>
      <c r="S72" s="111"/>
      <c r="T72" s="72">
        <v>644</v>
      </c>
      <c r="V72" s="112"/>
      <c r="W72" s="111"/>
      <c r="X72" s="72"/>
      <c r="Z72" s="112"/>
      <c r="AA72" s="111"/>
      <c r="AB72" s="72">
        <v>429</v>
      </c>
      <c r="AD72" s="83">
        <v>44653</v>
      </c>
      <c r="AE72" s="111"/>
      <c r="AF72" s="72">
        <v>1630</v>
      </c>
      <c r="AH72" s="112"/>
      <c r="AI72" s="111"/>
      <c r="AJ72" s="72"/>
      <c r="AP72" s="111"/>
      <c r="AQ72" s="111"/>
      <c r="AR72" s="308">
        <f>SUM(AR3:AR68)</f>
        <v>32293</v>
      </c>
      <c r="AV72" s="308">
        <f>SUM(AV3:AV68)</f>
        <v>30755</v>
      </c>
      <c r="BD72" s="308">
        <f>SUM(BD3:BD68)</f>
        <v>11194</v>
      </c>
      <c r="BL72" s="308">
        <f>SUM(BL3:BL68)</f>
        <v>24057</v>
      </c>
      <c r="BR72" s="120"/>
      <c r="BS72" s="109"/>
      <c r="BT72" s="314"/>
      <c r="BU72" s="127"/>
      <c r="BZ72" s="120"/>
      <c r="CA72" s="109"/>
      <c r="CB72" s="314"/>
      <c r="CC72" s="127"/>
      <c r="CH72" s="120"/>
      <c r="CI72" s="109"/>
      <c r="CJ72" s="314"/>
      <c r="CK72" s="127"/>
      <c r="CP72" s="120"/>
      <c r="CQ72" s="109"/>
      <c r="CR72" s="314"/>
      <c r="CS72" s="127"/>
      <c r="CX72" s="120"/>
      <c r="CY72" s="109"/>
      <c r="CZ72" s="314"/>
      <c r="DA72" s="127"/>
      <c r="DF72" s="327"/>
      <c r="DG72" s="161"/>
      <c r="DH72" s="196"/>
      <c r="DI72" s="186"/>
      <c r="DJ72" s="176"/>
      <c r="DK72" s="176"/>
      <c r="DL72" s="176"/>
      <c r="DM72" s="176"/>
      <c r="DN72" s="336"/>
      <c r="DO72" s="185"/>
      <c r="DP72" s="196"/>
      <c r="DQ72" s="186"/>
      <c r="DR72" s="176"/>
      <c r="DS72" s="176"/>
      <c r="DT72" s="176"/>
      <c r="DU72" s="194"/>
      <c r="DV72" s="336"/>
      <c r="DW72" s="185"/>
      <c r="DX72" s="196"/>
      <c r="DY72" s="186"/>
      <c r="DZ72" s="176"/>
      <c r="EA72" s="176"/>
      <c r="EB72" s="176"/>
      <c r="ED72" s="176"/>
      <c r="EE72" s="176"/>
      <c r="EF72" s="201">
        <f>SUM((EG3,EG31))</f>
        <v>88550</v>
      </c>
      <c r="EG72" s="186"/>
      <c r="EO72" s="186"/>
      <c r="EV72" s="186"/>
      <c r="FB72" s="186"/>
      <c r="FG72" s="186"/>
      <c r="FH72" s="176"/>
      <c r="FM72" s="186"/>
      <c r="FN72" s="176"/>
      <c r="FS72" s="58"/>
      <c r="GJ72" s="343"/>
      <c r="GQ72" s="345">
        <f>SUM(GE46-GP74)</f>
        <v>2376.27000000001</v>
      </c>
      <c r="GV72" s="347">
        <v>-679.64</v>
      </c>
      <c r="HB72" s="347">
        <v>-500</v>
      </c>
      <c r="HH72" s="347">
        <v>-374</v>
      </c>
    </row>
    <row r="73" customHeight="1" spans="2:210">
      <c r="B73" s="64"/>
      <c r="C73" s="65"/>
      <c r="D73" s="66"/>
      <c r="E73" s="73"/>
      <c r="F73" s="67"/>
      <c r="G73" s="74"/>
      <c r="H73" s="72">
        <v>381</v>
      </c>
      <c r="J73" s="79">
        <v>44562</v>
      </c>
      <c r="K73" s="111"/>
      <c r="L73" s="72">
        <v>520</v>
      </c>
      <c r="M73" s="92">
        <v>21900</v>
      </c>
      <c r="N73" s="111"/>
      <c r="O73" s="111"/>
      <c r="P73" s="72">
        <v>554</v>
      </c>
      <c r="R73" s="79"/>
      <c r="S73" s="111"/>
      <c r="T73" s="72">
        <v>715</v>
      </c>
      <c r="V73" s="79">
        <v>44584</v>
      </c>
      <c r="W73" s="111"/>
      <c r="X73" s="72">
        <v>569</v>
      </c>
      <c r="Z73" s="79"/>
      <c r="AA73" s="111"/>
      <c r="AB73" s="72">
        <v>429</v>
      </c>
      <c r="AD73" s="93"/>
      <c r="AE73" s="111"/>
      <c r="AF73" s="72">
        <v>472</v>
      </c>
      <c r="AH73" s="79"/>
      <c r="AI73" s="111"/>
      <c r="AJ73" s="72"/>
      <c r="AP73" s="111"/>
      <c r="AQ73" s="111"/>
      <c r="BR73" s="120"/>
      <c r="BS73" s="109"/>
      <c r="BT73" s="314"/>
      <c r="BU73" s="127"/>
      <c r="BZ73" s="120"/>
      <c r="CA73" s="109"/>
      <c r="CB73" s="314"/>
      <c r="CC73" s="127"/>
      <c r="CH73" s="120"/>
      <c r="CI73" s="109"/>
      <c r="CJ73" s="314"/>
      <c r="CK73" s="127"/>
      <c r="CP73" s="120"/>
      <c r="CQ73" s="109"/>
      <c r="CR73" s="314"/>
      <c r="CS73" s="127"/>
      <c r="CX73" s="120"/>
      <c r="CY73" s="109"/>
      <c r="CZ73" s="314"/>
      <c r="DA73" s="127"/>
      <c r="DF73" s="327"/>
      <c r="DG73" s="161"/>
      <c r="DH73" s="196"/>
      <c r="DI73" s="186"/>
      <c r="DJ73" s="176"/>
      <c r="DK73" s="176"/>
      <c r="DL73" s="176"/>
      <c r="DM73" s="176"/>
      <c r="DN73" s="336"/>
      <c r="DO73" s="185"/>
      <c r="DP73" s="196"/>
      <c r="DQ73" s="186"/>
      <c r="DR73" s="176"/>
      <c r="DS73" s="176"/>
      <c r="DT73" s="176"/>
      <c r="DU73" s="194"/>
      <c r="DV73" s="336"/>
      <c r="DW73" s="185"/>
      <c r="DX73" s="196"/>
      <c r="DY73" s="186"/>
      <c r="DZ73" s="176"/>
      <c r="EA73" s="176"/>
      <c r="EB73" s="176"/>
      <c r="ED73" s="176"/>
      <c r="EE73" s="176"/>
      <c r="EF73" s="201">
        <f>SUM(EF3:EF69)</f>
        <v>36231</v>
      </c>
      <c r="EG73" s="186"/>
      <c r="EO73" s="186"/>
      <c r="EV73" s="186"/>
      <c r="FB73" s="186"/>
      <c r="FG73" s="186"/>
      <c r="FH73" s="176"/>
      <c r="FM73" s="186"/>
      <c r="FN73" s="176"/>
      <c r="FS73" s="58"/>
      <c r="GJ73" s="344">
        <v>-582.91</v>
      </c>
      <c r="GV73" s="347">
        <v>-800</v>
      </c>
      <c r="HB73" s="347">
        <v>-100</v>
      </c>
    </row>
    <row r="74" customHeight="1" spans="2:198">
      <c r="B74" s="64" t="s">
        <v>52</v>
      </c>
      <c r="C74" s="65"/>
      <c r="D74" s="66">
        <v>682</v>
      </c>
      <c r="E74" s="73"/>
      <c r="F74" s="67" t="s">
        <v>59</v>
      </c>
      <c r="G74" s="74"/>
      <c r="H74" s="72">
        <v>485</v>
      </c>
      <c r="J74" s="112"/>
      <c r="K74" s="111"/>
      <c r="L74" s="72">
        <v>1386</v>
      </c>
      <c r="N74" s="83"/>
      <c r="O74" s="111"/>
      <c r="P74" s="72">
        <v>347</v>
      </c>
      <c r="R74" s="112"/>
      <c r="S74" s="111"/>
      <c r="T74" s="72"/>
      <c r="V74" s="112"/>
      <c r="W74" s="111"/>
      <c r="X74" s="72">
        <v>423</v>
      </c>
      <c r="Z74" s="112"/>
      <c r="AA74" s="111"/>
      <c r="AB74" s="72">
        <v>429</v>
      </c>
      <c r="AD74" s="302"/>
      <c r="AE74" s="111"/>
      <c r="AF74" s="72"/>
      <c r="AH74" s="112"/>
      <c r="AI74" s="111"/>
      <c r="AJ74" s="72"/>
      <c r="AP74" s="111"/>
      <c r="AQ74" s="111"/>
      <c r="BE74">
        <v>30.74</v>
      </c>
      <c r="BR74" s="309"/>
      <c r="BS74" s="109"/>
      <c r="BT74" s="319"/>
      <c r="BU74" s="127"/>
      <c r="BZ74" s="309"/>
      <c r="CA74" s="109"/>
      <c r="CB74" s="319"/>
      <c r="CC74" s="127"/>
      <c r="CH74" s="309"/>
      <c r="CI74" s="109"/>
      <c r="CJ74" s="319"/>
      <c r="CK74" s="127"/>
      <c r="CP74" s="309"/>
      <c r="CQ74" s="109"/>
      <c r="CR74" s="319"/>
      <c r="CS74" s="127"/>
      <c r="CX74" s="309"/>
      <c r="CY74" s="109"/>
      <c r="CZ74" s="319"/>
      <c r="DA74" s="127"/>
      <c r="DF74" s="328"/>
      <c r="DG74" s="161"/>
      <c r="DH74" s="329"/>
      <c r="DI74" s="186"/>
      <c r="DJ74" s="176"/>
      <c r="DK74" s="176"/>
      <c r="DL74" s="176"/>
      <c r="DM74" s="176"/>
      <c r="DN74" s="337"/>
      <c r="DO74" s="185"/>
      <c r="DP74" s="329"/>
      <c r="DQ74" s="186"/>
      <c r="DR74" s="176"/>
      <c r="DS74" s="176"/>
      <c r="DT74" s="176"/>
      <c r="DU74" s="194"/>
      <c r="DV74" s="337"/>
      <c r="DW74" s="185"/>
      <c r="DX74" s="329"/>
      <c r="DY74" s="186"/>
      <c r="DZ74" s="176"/>
      <c r="EA74" s="176"/>
      <c r="EB74" s="176"/>
      <c r="EG74" s="186"/>
      <c r="EO74" s="186"/>
      <c r="EV74" s="186"/>
      <c r="FB74" s="186"/>
      <c r="FG74" s="186"/>
      <c r="FH74" s="176"/>
      <c r="FM74" s="186"/>
      <c r="FN74" s="176"/>
      <c r="FS74" s="58"/>
      <c r="GP74" s="346">
        <v>2918.38</v>
      </c>
    </row>
    <row r="75" customHeight="1" spans="2:158">
      <c r="B75" s="64"/>
      <c r="C75" s="65"/>
      <c r="D75" s="66">
        <v>682</v>
      </c>
      <c r="E75" s="73"/>
      <c r="F75" s="74"/>
      <c r="G75" s="74"/>
      <c r="H75" s="72">
        <v>347</v>
      </c>
      <c r="J75" s="111"/>
      <c r="K75" s="111"/>
      <c r="L75" s="72"/>
      <c r="N75" s="111"/>
      <c r="O75" s="111"/>
      <c r="P75" s="72">
        <v>554</v>
      </c>
      <c r="R75" s="125" t="s">
        <v>68</v>
      </c>
      <c r="S75" s="111"/>
      <c r="T75" s="72">
        <v>357</v>
      </c>
      <c r="V75" s="125"/>
      <c r="W75" s="111"/>
      <c r="X75" s="72"/>
      <c r="Z75" s="125"/>
      <c r="AA75" s="111"/>
      <c r="AB75" s="72">
        <v>429</v>
      </c>
      <c r="AD75" s="83">
        <v>44683</v>
      </c>
      <c r="AE75" s="111"/>
      <c r="AF75" s="72">
        <v>1716</v>
      </c>
      <c r="AG75" s="98">
        <v>3000</v>
      </c>
      <c r="AH75" s="125"/>
      <c r="AI75" s="111"/>
      <c r="AJ75" s="72"/>
      <c r="AP75" s="96"/>
      <c r="AQ75" s="113"/>
      <c r="BR75" s="303" t="s">
        <v>161</v>
      </c>
      <c r="BS75" s="304"/>
      <c r="BT75" s="320">
        <f>SUM(BT78-(BT78/10),BX29)</f>
        <v>89470.3</v>
      </c>
      <c r="BU75" s="315"/>
      <c r="BZ75" s="303" t="s">
        <v>161</v>
      </c>
      <c r="CA75" s="304"/>
      <c r="CB75" s="320">
        <f>SUM(CB78-(CB78/10),CF44)</f>
        <v>100494.2</v>
      </c>
      <c r="CC75" s="315"/>
      <c r="CH75" s="303" t="s">
        <v>161</v>
      </c>
      <c r="CI75" s="304"/>
      <c r="CJ75" s="320">
        <f>SUM(CJ78-(CJ78/10),CN44)</f>
        <v>86006.2</v>
      </c>
      <c r="CK75" s="315"/>
      <c r="CP75" s="303" t="s">
        <v>161</v>
      </c>
      <c r="CQ75" s="304"/>
      <c r="CR75" s="320">
        <f>SUM(CR78-(CR78/10),CV44)</f>
        <v>61216.3</v>
      </c>
      <c r="CS75" s="315">
        <v>3449</v>
      </c>
      <c r="CX75" s="303" t="s">
        <v>161</v>
      </c>
      <c r="CY75" s="304"/>
      <c r="CZ75" s="320">
        <f>SUM(CZ78-(CZ78/10),DD44)</f>
        <v>55591.3</v>
      </c>
      <c r="DA75" s="315">
        <v>5898</v>
      </c>
      <c r="DF75" s="330" t="s">
        <v>161</v>
      </c>
      <c r="DG75" s="331"/>
      <c r="DH75" s="332">
        <f>SUM(DH78-(DH78/10),DL44)</f>
        <v>90785.3</v>
      </c>
      <c r="DI75" s="338">
        <v>2224</v>
      </c>
      <c r="DJ75" s="176"/>
      <c r="DK75" s="176"/>
      <c r="DL75" s="176"/>
      <c r="DM75" s="176"/>
      <c r="DN75" s="197" t="s">
        <v>161</v>
      </c>
      <c r="DO75" s="198"/>
      <c r="DP75" s="332">
        <f>SUM(DP78-(DP78/10),DT44)</f>
        <v>74028.1</v>
      </c>
      <c r="DQ75" s="338">
        <v>3631</v>
      </c>
      <c r="DR75" s="176"/>
      <c r="DS75" s="176"/>
      <c r="DT75" s="176"/>
      <c r="DU75" s="194"/>
      <c r="DV75" s="197" t="s">
        <v>161</v>
      </c>
      <c r="DW75" s="198"/>
      <c r="DX75" s="332">
        <f>SUM(DX78-(DX78/10),EB44)</f>
        <v>102786.7</v>
      </c>
      <c r="DY75" s="338">
        <v>2960</v>
      </c>
      <c r="DZ75" s="176"/>
      <c r="EA75" s="176"/>
      <c r="EB75" s="176"/>
      <c r="EO75" s="186"/>
      <c r="EV75" s="186"/>
      <c r="FB75" s="186"/>
    </row>
    <row r="76" customHeight="1" spans="2:158">
      <c r="B76" s="64"/>
      <c r="C76" s="65"/>
      <c r="D76" s="66">
        <v>818</v>
      </c>
      <c r="E76" s="73"/>
      <c r="F76" s="74"/>
      <c r="G76" s="74"/>
      <c r="H76" s="72">
        <v>347</v>
      </c>
      <c r="J76" s="83">
        <v>44593</v>
      </c>
      <c r="K76" s="111"/>
      <c r="L76" s="72">
        <v>381</v>
      </c>
      <c r="N76" s="111"/>
      <c r="O76" s="111"/>
      <c r="P76" s="110">
        <v>381</v>
      </c>
      <c r="R76" s="83"/>
      <c r="S76" s="111"/>
      <c r="T76" s="72">
        <v>358</v>
      </c>
      <c r="V76" s="83"/>
      <c r="W76" s="111"/>
      <c r="X76" s="72"/>
      <c r="Z76" s="83"/>
      <c r="AA76" s="111"/>
      <c r="AB76" s="72">
        <v>472</v>
      </c>
      <c r="AD76" s="83"/>
      <c r="AE76" s="111"/>
      <c r="AF76" s="72">
        <v>1716</v>
      </c>
      <c r="AH76" s="83"/>
      <c r="AI76" s="111"/>
      <c r="AJ76" s="72"/>
      <c r="AP76" s="114"/>
      <c r="AQ76" s="113"/>
      <c r="BR76" s="78" t="s">
        <v>164</v>
      </c>
      <c r="BT76" s="321">
        <f>SUM(BT77-BT75)</f>
        <v>32480.05</v>
      </c>
      <c r="BU76" s="322"/>
      <c r="BV76" s="1"/>
      <c r="BZ76" s="78" t="s">
        <v>164</v>
      </c>
      <c r="CB76" s="323">
        <f>SUM(CB77-CB75)</f>
        <v>535.850000000006</v>
      </c>
      <c r="CC76" s="322"/>
      <c r="CD76" s="1"/>
      <c r="CH76" s="78" t="s">
        <v>164</v>
      </c>
      <c r="CJ76" s="323">
        <f>SUM(CJ77-CJ75)</f>
        <v>13994.65</v>
      </c>
      <c r="CK76" s="1"/>
      <c r="CP76" s="78" t="s">
        <v>164</v>
      </c>
      <c r="CR76" s="324">
        <f>SUM(CR77-CR75)</f>
        <v>42233.35</v>
      </c>
      <c r="CS76" s="1"/>
      <c r="CX76" s="78" t="s">
        <v>164</v>
      </c>
      <c r="CZ76" s="324">
        <f>SUM(CZ77-CZ75)</f>
        <v>307.050000000003</v>
      </c>
      <c r="DA76" s="333"/>
      <c r="DF76" s="165" t="s">
        <v>164</v>
      </c>
      <c r="DG76" s="194"/>
      <c r="DH76" s="200">
        <f>SUM(DH77-DH75)</f>
        <v>174.75</v>
      </c>
      <c r="DI76" s="339"/>
      <c r="DJ76" s="176"/>
      <c r="DK76" s="176"/>
      <c r="DL76" s="176"/>
      <c r="DM76" s="176"/>
      <c r="DN76" s="189" t="s">
        <v>164</v>
      </c>
      <c r="DO76" s="176"/>
      <c r="DP76" s="200">
        <f>SUM(DP77-DP75)</f>
        <v>-16553.35</v>
      </c>
      <c r="DQ76" s="339">
        <v>225</v>
      </c>
      <c r="DR76" s="176"/>
      <c r="DS76" s="176"/>
      <c r="DT76" s="176"/>
      <c r="DU76" s="194"/>
      <c r="DV76" s="189" t="s">
        <v>164</v>
      </c>
      <c r="DW76" s="176"/>
      <c r="DX76" s="200">
        <f>SUM(DX77-DX75)</f>
        <v>4044.3</v>
      </c>
      <c r="DY76" s="339"/>
      <c r="DZ76" s="342">
        <v>524</v>
      </c>
      <c r="EA76" s="176"/>
      <c r="EB76" s="176"/>
      <c r="EG76" s="339"/>
      <c r="EO76" s="186"/>
      <c r="EV76" s="186"/>
      <c r="FB76" s="186"/>
    </row>
    <row r="77" customHeight="1" spans="2:158">
      <c r="B77" s="64"/>
      <c r="C77" s="65"/>
      <c r="D77" s="66">
        <v>546</v>
      </c>
      <c r="E77" s="73"/>
      <c r="F77" s="74"/>
      <c r="G77" s="74"/>
      <c r="H77" s="72">
        <v>381</v>
      </c>
      <c r="J77" s="111"/>
      <c r="K77" s="111"/>
      <c r="L77" s="72">
        <v>1386</v>
      </c>
      <c r="N77" s="111"/>
      <c r="O77" s="111"/>
      <c r="P77" s="110">
        <v>693</v>
      </c>
      <c r="R77" s="111"/>
      <c r="S77" s="111"/>
      <c r="T77" s="72">
        <v>358</v>
      </c>
      <c r="U77" s="297">
        <f>SUM((P84,U59,U58))</f>
        <v>34928.72</v>
      </c>
      <c r="V77" s="111"/>
      <c r="W77" s="111"/>
      <c r="X77" s="72"/>
      <c r="Y77" s="301">
        <f>SUM(Y47,T83)</f>
        <v>30622.72</v>
      </c>
      <c r="Z77" s="111"/>
      <c r="AA77" s="111"/>
      <c r="AB77" s="72">
        <v>500</v>
      </c>
      <c r="AD77" s="303" t="s">
        <v>161</v>
      </c>
      <c r="AE77" s="304"/>
      <c r="AF77" s="300">
        <v>29879.1</v>
      </c>
      <c r="AH77" s="111"/>
      <c r="AI77" s="111"/>
      <c r="AJ77" s="72"/>
      <c r="AP77" s="114"/>
      <c r="AQ77" s="113"/>
      <c r="BT77" s="311">
        <f>SUM(BL70,BU17,BU3,BU24,BU22)</f>
        <v>121950.35</v>
      </c>
      <c r="CB77" s="311">
        <f>SUM(BT76,CC17,CC3,CC24,CC20,CC46)</f>
        <v>101030.05</v>
      </c>
      <c r="CJ77" s="311">
        <f>SUM(CB76,,CK3,CK14)-535</f>
        <v>100000.85</v>
      </c>
      <c r="CK77" s="325"/>
      <c r="CR77" s="311">
        <f>SUM(CJ76,CS7,CS19)</f>
        <v>103449.65</v>
      </c>
      <c r="CS77" s="325"/>
      <c r="CZ77" s="311">
        <f>SUM(CR76+DA22)</f>
        <v>55898.35</v>
      </c>
      <c r="DF77" s="194"/>
      <c r="DG77" s="194"/>
      <c r="DH77" s="201">
        <f>SUM(CZ76+DI3+DI13)-DA75-CS75</f>
        <v>90960.05</v>
      </c>
      <c r="DI77" s="176"/>
      <c r="DJ77" s="176"/>
      <c r="DK77" s="176"/>
      <c r="DL77" s="176"/>
      <c r="DM77" s="176"/>
      <c r="DN77" s="176"/>
      <c r="DO77" s="176"/>
      <c r="DP77" s="201">
        <f>SUM(DH76+DQ3+DQ13+DQ17)</f>
        <v>57474.75</v>
      </c>
      <c r="DQ77" s="176">
        <v>270</v>
      </c>
      <c r="DR77" s="176"/>
      <c r="DS77" s="176"/>
      <c r="DT77" s="176"/>
      <c r="DU77" s="194"/>
      <c r="DV77" s="176"/>
      <c r="DW77" s="176"/>
      <c r="DX77" s="201">
        <v>106831</v>
      </c>
      <c r="DY77" s="176"/>
      <c r="DZ77" s="176"/>
      <c r="EA77" s="176"/>
      <c r="EB77" s="176"/>
      <c r="EG77" s="176"/>
      <c r="EO77" s="186"/>
      <c r="EV77" s="186"/>
      <c r="FB77" s="186"/>
    </row>
    <row r="78" customHeight="1" spans="2:158">
      <c r="B78" s="64"/>
      <c r="C78" s="65"/>
      <c r="D78" s="66"/>
      <c r="E78" s="73"/>
      <c r="F78" s="74"/>
      <c r="G78" s="74"/>
      <c r="H78" s="74"/>
      <c r="J78" s="111"/>
      <c r="K78" s="111"/>
      <c r="L78" s="110">
        <v>832</v>
      </c>
      <c r="N78" s="111"/>
      <c r="O78" s="111"/>
      <c r="P78" s="110"/>
      <c r="R78" s="111"/>
      <c r="S78" s="111"/>
      <c r="T78" s="110"/>
      <c r="V78" s="111"/>
      <c r="W78" s="111"/>
      <c r="X78" s="110"/>
      <c r="Z78" s="111"/>
      <c r="AA78" s="111"/>
      <c r="AB78" s="110">
        <v>1030</v>
      </c>
      <c r="AD78" s="78" t="s">
        <v>164</v>
      </c>
      <c r="AF78" s="92">
        <f>SUM(AF79-AF77)</f>
        <v>2367.56</v>
      </c>
      <c r="AH78" s="111"/>
      <c r="AI78" s="111"/>
      <c r="AJ78" s="110"/>
      <c r="AP78" s="114"/>
      <c r="AQ78" s="113"/>
      <c r="BT78" s="311">
        <f>SUM(BT3:BT74)</f>
        <v>21567</v>
      </c>
      <c r="CB78" s="311">
        <f>SUM(CB3:CB74)</f>
        <v>42608</v>
      </c>
      <c r="CJ78" s="311">
        <f>SUM(CJ3:CJ74)</f>
        <v>25848</v>
      </c>
      <c r="CK78" s="325"/>
      <c r="CR78" s="311">
        <f>SUM(CR3:CR74)</f>
        <v>20187</v>
      </c>
      <c r="CS78" s="325"/>
      <c r="CZ78" s="311">
        <f>SUM(CZ3:CZ74)</f>
        <v>22667</v>
      </c>
      <c r="DA78" s="325"/>
      <c r="DF78" s="194"/>
      <c r="DG78" s="194"/>
      <c r="DH78" s="201">
        <f>SUM(DH3:DH74)</f>
        <v>20887</v>
      </c>
      <c r="DI78" s="339"/>
      <c r="DJ78" s="176"/>
      <c r="DK78" s="176"/>
      <c r="DL78" s="176"/>
      <c r="DM78" s="176"/>
      <c r="DN78" s="176"/>
      <c r="DO78" s="176"/>
      <c r="DP78" s="201">
        <f>SUM(DP3:DP74)</f>
        <v>25049</v>
      </c>
      <c r="DQ78" s="339">
        <v>225</v>
      </c>
      <c r="DR78" s="176"/>
      <c r="DS78" s="176"/>
      <c r="DT78" s="176"/>
      <c r="DU78" s="194"/>
      <c r="DV78" s="176"/>
      <c r="DW78" s="176"/>
      <c r="DX78" s="201">
        <f>SUM(DX3:DX74)</f>
        <v>19903</v>
      </c>
      <c r="DY78" s="339"/>
      <c r="DZ78" s="176"/>
      <c r="EA78" s="176"/>
      <c r="EB78" s="176"/>
      <c r="EG78" s="339"/>
      <c r="EO78" s="186"/>
      <c r="EV78" s="186"/>
      <c r="FB78" s="186"/>
    </row>
    <row r="79" customHeight="1" spans="2:158">
      <c r="B79" s="64" t="s">
        <v>20</v>
      </c>
      <c r="C79" s="65"/>
      <c r="D79" s="66">
        <v>341</v>
      </c>
      <c r="E79" s="284">
        <v>9990</v>
      </c>
      <c r="F79" s="74"/>
      <c r="G79" s="74"/>
      <c r="H79" s="74"/>
      <c r="J79" s="111"/>
      <c r="K79" s="111"/>
      <c r="L79" s="110">
        <v>624</v>
      </c>
      <c r="N79" s="83">
        <v>44805</v>
      </c>
      <c r="O79" s="111"/>
      <c r="P79" s="110">
        <v>912</v>
      </c>
      <c r="R79" s="111"/>
      <c r="S79" s="111"/>
      <c r="T79" s="110"/>
      <c r="V79" s="111"/>
      <c r="W79" s="111"/>
      <c r="X79" s="110"/>
      <c r="Z79" s="111"/>
      <c r="AA79" s="111"/>
      <c r="AB79" s="110">
        <v>858</v>
      </c>
      <c r="AD79" s="305" t="s">
        <v>226</v>
      </c>
      <c r="AF79">
        <f>SUM(AB94,AG40,AG75)</f>
        <v>32246.66</v>
      </c>
      <c r="AH79" s="111"/>
      <c r="AI79" s="111"/>
      <c r="AJ79" s="110"/>
      <c r="AP79" s="114"/>
      <c r="AQ79" s="113"/>
      <c r="DF79" s="194"/>
      <c r="DG79" s="194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>
        <v>800</v>
      </c>
      <c r="DR79" s="176"/>
      <c r="DS79" s="176"/>
      <c r="DT79" s="176"/>
      <c r="DU79" s="194"/>
      <c r="DV79" s="194"/>
      <c r="DW79" s="194"/>
      <c r="EO79" s="186"/>
      <c r="EV79" s="186"/>
      <c r="FB79" s="186"/>
    </row>
    <row r="80" customHeight="1" spans="2:158">
      <c r="B80" s="64"/>
      <c r="C80" s="65"/>
      <c r="D80" s="66">
        <v>614</v>
      </c>
      <c r="E80" s="73"/>
      <c r="F80" s="74"/>
      <c r="G80" s="74"/>
      <c r="H80" s="74"/>
      <c r="J80" s="111"/>
      <c r="K80" s="111"/>
      <c r="L80" s="111"/>
      <c r="N80" s="111"/>
      <c r="O80" s="111"/>
      <c r="P80" s="110">
        <v>762</v>
      </c>
      <c r="R80" s="111"/>
      <c r="S80" s="111"/>
      <c r="T80" s="111"/>
      <c r="V80" s="111"/>
      <c r="W80" s="111"/>
      <c r="X80" s="111"/>
      <c r="Z80" s="111"/>
      <c r="AA80" s="111"/>
      <c r="AB80" s="111"/>
      <c r="AD80" s="305">
        <v>55116049</v>
      </c>
      <c r="AF80">
        <f>SUM(AF3:AF76)</f>
        <v>33199</v>
      </c>
      <c r="AH80" s="111"/>
      <c r="AI80" s="111"/>
      <c r="AJ80" s="111"/>
      <c r="AP80" s="116"/>
      <c r="AQ80" s="113"/>
      <c r="DF80" s="194"/>
      <c r="DG80" s="194"/>
      <c r="DH80" s="176"/>
      <c r="DI80" s="176"/>
      <c r="DJ80" s="176"/>
      <c r="DK80" s="176"/>
      <c r="DL80" s="176"/>
      <c r="DM80" s="176"/>
      <c r="DN80" s="176"/>
      <c r="DO80" s="176"/>
      <c r="DP80" s="176"/>
      <c r="DQ80" s="176">
        <v>270</v>
      </c>
      <c r="DR80" s="176"/>
      <c r="DS80" s="176"/>
      <c r="DT80" s="176"/>
      <c r="DU80" s="194"/>
      <c r="DV80" s="194"/>
      <c r="DW80" s="194"/>
      <c r="EO80" s="186"/>
      <c r="EV80" s="186"/>
      <c r="FB80" s="186"/>
    </row>
    <row r="81" customHeight="1" spans="2:158">
      <c r="B81" s="64"/>
      <c r="C81" s="65"/>
      <c r="D81" s="66">
        <v>341</v>
      </c>
      <c r="E81" s="73"/>
      <c r="F81" s="74"/>
      <c r="G81" s="74"/>
      <c r="H81" s="74"/>
      <c r="J81" s="111"/>
      <c r="K81" s="111"/>
      <c r="L81" s="111"/>
      <c r="N81" s="87"/>
      <c r="O81" s="87"/>
      <c r="P81" s="87"/>
      <c r="R81" s="111"/>
      <c r="S81" s="111"/>
      <c r="T81" s="111"/>
      <c r="V81" s="113"/>
      <c r="W81" s="113"/>
      <c r="X81" s="111"/>
      <c r="Z81" s="96">
        <v>44590</v>
      </c>
      <c r="AA81" s="113"/>
      <c r="AB81" s="110">
        <v>1372</v>
      </c>
      <c r="AH81" s="96"/>
      <c r="AI81" s="113"/>
      <c r="AJ81" s="110"/>
      <c r="AP81" s="116"/>
      <c r="AQ81" s="113"/>
      <c r="DF81" s="194"/>
      <c r="DG81" s="194"/>
      <c r="DH81" s="176"/>
      <c r="DI81" s="176"/>
      <c r="DJ81" s="176"/>
      <c r="DK81" s="176"/>
      <c r="DL81" s="176"/>
      <c r="DM81" s="176"/>
      <c r="DN81" s="176"/>
      <c r="DO81" s="176"/>
      <c r="DP81" s="176"/>
      <c r="DQ81" s="340">
        <f>SUM(DQ76,DQ77,DQ78,DQ79,DQ80)</f>
        <v>1790</v>
      </c>
      <c r="DR81" s="176"/>
      <c r="DS81" s="176"/>
      <c r="DT81" s="176"/>
      <c r="DU81" s="194"/>
      <c r="DV81" s="194"/>
      <c r="DW81" s="194"/>
      <c r="EO81" s="186"/>
      <c r="EV81" s="186"/>
      <c r="FB81" s="186"/>
    </row>
    <row r="82" customHeight="1" spans="2:158">
      <c r="B82" s="285"/>
      <c r="C82" s="286" t="s">
        <v>161</v>
      </c>
      <c r="D82" s="287">
        <v>20846.7</v>
      </c>
      <c r="E82" s="288">
        <v>875</v>
      </c>
      <c r="F82" s="289"/>
      <c r="G82" s="286" t="s">
        <v>161</v>
      </c>
      <c r="H82" s="287">
        <v>22477.6</v>
      </c>
      <c r="I82" s="293">
        <v>1090</v>
      </c>
      <c r="J82" s="294"/>
      <c r="K82" s="295" t="s">
        <v>161</v>
      </c>
      <c r="L82" s="287">
        <f>SUM(K88-(K88/10))</f>
        <v>23058.09</v>
      </c>
      <c r="M82" s="293">
        <v>1120</v>
      </c>
      <c r="N82" s="87"/>
      <c r="O82" s="87"/>
      <c r="P82" s="87"/>
      <c r="R82" s="294"/>
      <c r="S82" s="295" t="s">
        <v>161</v>
      </c>
      <c r="T82" s="287">
        <f>SUM(S85-(S85/10))</f>
        <v>21906</v>
      </c>
      <c r="V82" s="298" t="s">
        <v>161</v>
      </c>
      <c r="W82" s="299"/>
      <c r="X82" s="300">
        <f>SUM(W85-(W85/10))</f>
        <v>24014.16</v>
      </c>
      <c r="Y82" s="306">
        <v>925</v>
      </c>
      <c r="Z82" s="114"/>
      <c r="AA82" s="113"/>
      <c r="AB82" s="110">
        <v>429</v>
      </c>
      <c r="AH82" s="114"/>
      <c r="AI82" s="113"/>
      <c r="AJ82" s="110"/>
      <c r="AP82" s="116"/>
      <c r="AQ82" s="113"/>
      <c r="CZ82">
        <v>57300</v>
      </c>
      <c r="DF82" s="194"/>
      <c r="DG82" s="194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94"/>
      <c r="DV82" s="194"/>
      <c r="DW82" s="194"/>
      <c r="EO82" s="186"/>
      <c r="EV82" s="186"/>
      <c r="FB82" s="186"/>
    </row>
    <row r="83" customHeight="1" spans="7:158">
      <c r="G83" s="290"/>
      <c r="H83" s="291"/>
      <c r="J83" s="78"/>
      <c r="K83" s="63" t="s">
        <v>164</v>
      </c>
      <c r="L83" s="296">
        <v>14951.7</v>
      </c>
      <c r="N83" s="294"/>
      <c r="O83" s="295" t="s">
        <v>161</v>
      </c>
      <c r="P83" s="287">
        <f>SUM(O85-(O85/10))</f>
        <v>19693.98</v>
      </c>
      <c r="Q83" s="293">
        <v>670</v>
      </c>
      <c r="R83" s="78"/>
      <c r="S83" s="63" t="s">
        <v>227</v>
      </c>
      <c r="T83" s="92">
        <f>SUM(U77-T82)</f>
        <v>13022.72</v>
      </c>
      <c r="V83" s="78" t="s">
        <v>164</v>
      </c>
      <c r="W83" s="63"/>
      <c r="X83" s="92">
        <f>SUM(Y77-X82)</f>
        <v>6608.56</v>
      </c>
      <c r="Z83" s="114"/>
      <c r="AA83" s="113"/>
      <c r="AB83" s="110">
        <v>1802</v>
      </c>
      <c r="AH83" s="114"/>
      <c r="AI83" s="113"/>
      <c r="AJ83" s="110"/>
      <c r="AP83" s="116"/>
      <c r="AQ83" s="118"/>
      <c r="CZ83">
        <v>100000</v>
      </c>
      <c r="DA83">
        <v>50000</v>
      </c>
      <c r="DC83">
        <v>40785</v>
      </c>
      <c r="DF83" s="194"/>
      <c r="DG83" s="194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94"/>
      <c r="DV83" s="194"/>
      <c r="DW83" s="194"/>
      <c r="EO83" s="186"/>
      <c r="EV83" s="186"/>
      <c r="FB83" s="186"/>
    </row>
    <row r="84" customHeight="1" spans="10:158">
      <c r="J84" s="78"/>
      <c r="K84" s="78"/>
      <c r="N84" s="78"/>
      <c r="O84" s="63" t="s">
        <v>164</v>
      </c>
      <c r="P84" s="92">
        <v>17847.72</v>
      </c>
      <c r="Z84" s="114"/>
      <c r="AA84" s="113"/>
      <c r="AB84" s="110">
        <v>500</v>
      </c>
      <c r="AH84" s="114"/>
      <c r="AI84" s="113"/>
      <c r="AJ84" s="110"/>
      <c r="AP84" s="120"/>
      <c r="AQ84" s="109"/>
      <c r="DC84">
        <v>94416</v>
      </c>
      <c r="DF84" s="194"/>
      <c r="DG84" s="194"/>
      <c r="DH84" s="176"/>
      <c r="DI84" s="176"/>
      <c r="DJ84" s="176"/>
      <c r="DK84" s="176"/>
      <c r="DL84" s="176"/>
      <c r="DM84" s="176"/>
      <c r="DN84" s="176"/>
      <c r="DO84" s="176"/>
      <c r="DP84" s="176"/>
      <c r="DQ84" s="176"/>
      <c r="DR84" s="176"/>
      <c r="DS84" s="176"/>
      <c r="DT84" s="176"/>
      <c r="DU84" s="194"/>
      <c r="DV84" s="194"/>
      <c r="DW84" s="194"/>
      <c r="EO84" s="186"/>
      <c r="EV84" s="186"/>
      <c r="FB84" s="186"/>
    </row>
    <row r="85" customHeight="1" spans="8:158">
      <c r="H85" s="292"/>
      <c r="J85" s="78"/>
      <c r="K85" s="78"/>
      <c r="L85" s="78"/>
      <c r="O85" s="292">
        <f>SUM(P3:P80)</f>
        <v>21882.2</v>
      </c>
      <c r="S85" s="292">
        <f>SUM(T3:T81)</f>
        <v>24340</v>
      </c>
      <c r="W85" s="301">
        <f>SUM(X3:X81)</f>
        <v>26682.4</v>
      </c>
      <c r="Z85" s="114"/>
      <c r="AA85" s="113"/>
      <c r="AB85" s="110"/>
      <c r="AH85" s="114"/>
      <c r="AI85" s="113"/>
      <c r="AJ85" s="110"/>
      <c r="AP85" s="120"/>
      <c r="AQ85" s="109"/>
      <c r="DC85">
        <v>50000</v>
      </c>
      <c r="DH85" s="334"/>
      <c r="DI85" s="334"/>
      <c r="DJ85" s="334"/>
      <c r="DK85" s="334"/>
      <c r="DL85" s="334"/>
      <c r="DM85" s="334"/>
      <c r="DN85" s="334"/>
      <c r="DO85" s="334"/>
      <c r="DP85" s="334"/>
      <c r="DQ85" s="334"/>
      <c r="DR85" s="334"/>
      <c r="DS85" s="334"/>
      <c r="DT85" s="334"/>
      <c r="EO85" s="186"/>
      <c r="EV85" s="186"/>
      <c r="FB85" s="186"/>
    </row>
    <row r="86" customHeight="1" spans="10:158">
      <c r="J86" s="78"/>
      <c r="K86" s="78"/>
      <c r="L86" s="78"/>
      <c r="Z86" s="116">
        <v>44591</v>
      </c>
      <c r="AA86" s="113"/>
      <c r="AB86" s="115">
        <v>858</v>
      </c>
      <c r="AC86" s="98">
        <v>19100</v>
      </c>
      <c r="AH86" s="116"/>
      <c r="AI86" s="113"/>
      <c r="AJ86" s="115"/>
      <c r="AP86" s="120"/>
      <c r="AQ86" s="109"/>
      <c r="DD86">
        <v>44416</v>
      </c>
      <c r="DF86">
        <v>50000</v>
      </c>
      <c r="DH86" s="334"/>
      <c r="DI86" s="334"/>
      <c r="DJ86" s="334"/>
      <c r="DK86" s="334"/>
      <c r="DL86" s="334"/>
      <c r="DM86" s="334"/>
      <c r="DN86" s="334"/>
      <c r="DO86" s="334"/>
      <c r="DP86" s="334"/>
      <c r="DQ86" s="334"/>
      <c r="DR86" s="334"/>
      <c r="DS86" s="334"/>
      <c r="DT86" s="334"/>
      <c r="EO86" s="191"/>
      <c r="EV86" s="191"/>
      <c r="FB86" s="191"/>
    </row>
    <row r="87" customHeight="1" spans="10:158">
      <c r="J87" s="78"/>
      <c r="K87" s="78"/>
      <c r="L87" s="78"/>
      <c r="Z87" s="116"/>
      <c r="AA87" s="113"/>
      <c r="AB87" s="115">
        <v>952</v>
      </c>
      <c r="AH87" s="116"/>
      <c r="AI87" s="113"/>
      <c r="AJ87" s="115"/>
      <c r="AP87" s="120"/>
      <c r="AQ87" s="109"/>
      <c r="DH87" s="334"/>
      <c r="DI87" s="334"/>
      <c r="DJ87" s="334"/>
      <c r="DK87" s="334"/>
      <c r="DL87" s="334"/>
      <c r="DM87" s="334"/>
      <c r="DN87" s="334"/>
      <c r="DO87" s="334"/>
      <c r="DP87" s="334"/>
      <c r="DQ87" s="334"/>
      <c r="DR87" s="334"/>
      <c r="DS87" s="334"/>
      <c r="DT87" s="334"/>
      <c r="EO87" s="186"/>
      <c r="EV87" s="186"/>
      <c r="FB87" s="186"/>
    </row>
    <row r="88" customHeight="1" spans="10:158">
      <c r="J88" s="78"/>
      <c r="K88" s="292">
        <f>SUM(L3:L79)</f>
        <v>25620.1</v>
      </c>
      <c r="L88" s="78"/>
      <c r="Z88" s="116"/>
      <c r="AA88" s="113"/>
      <c r="AB88" s="115">
        <v>1029</v>
      </c>
      <c r="AH88" s="116"/>
      <c r="AI88" s="113"/>
      <c r="AJ88" s="115"/>
      <c r="AP88" s="120"/>
      <c r="AQ88" s="109"/>
      <c r="DD88">
        <v>50000</v>
      </c>
      <c r="DF88" t="s">
        <v>228</v>
      </c>
      <c r="DH88" s="334"/>
      <c r="DI88" s="334"/>
      <c r="DJ88" s="334"/>
      <c r="DK88" s="334"/>
      <c r="DL88" s="334"/>
      <c r="DM88" s="334"/>
      <c r="DN88" s="334"/>
      <c r="DO88" s="334"/>
      <c r="DP88" s="334"/>
      <c r="DQ88" s="334"/>
      <c r="DR88" s="334"/>
      <c r="DS88" s="334"/>
      <c r="DT88" s="334"/>
      <c r="EO88" s="186"/>
      <c r="EV88" s="186"/>
      <c r="FB88" s="186"/>
    </row>
    <row r="89" customHeight="1" spans="10:158">
      <c r="J89" s="78"/>
      <c r="K89" s="78"/>
      <c r="L89" s="78"/>
      <c r="Z89" s="116"/>
      <c r="AA89" s="118"/>
      <c r="AB89" s="117">
        <v>429</v>
      </c>
      <c r="AH89" s="116"/>
      <c r="AI89" s="118"/>
      <c r="AJ89" s="117"/>
      <c r="AP89" s="120"/>
      <c r="AQ89" s="109"/>
      <c r="DH89" s="334"/>
      <c r="DI89" s="334"/>
      <c r="DJ89" s="334"/>
      <c r="DK89" s="334"/>
      <c r="DL89" s="334"/>
      <c r="DM89" s="334"/>
      <c r="DN89" s="334"/>
      <c r="DO89" s="334"/>
      <c r="DP89" s="334"/>
      <c r="DQ89" s="334"/>
      <c r="DR89" s="334"/>
      <c r="DS89" s="334"/>
      <c r="DT89" s="334"/>
      <c r="EO89" s="186"/>
      <c r="EV89" s="186"/>
      <c r="FB89" s="186"/>
    </row>
    <row r="90" customHeight="1" spans="10:158">
      <c r="J90" s="78"/>
      <c r="K90" s="78"/>
      <c r="L90" s="78"/>
      <c r="Z90" s="120"/>
      <c r="AA90" s="109"/>
      <c r="AB90" s="119">
        <v>429</v>
      </c>
      <c r="AH90" s="120"/>
      <c r="AI90" s="109"/>
      <c r="AJ90" s="119"/>
      <c r="AP90" s="309"/>
      <c r="AQ90" s="109"/>
      <c r="DH90" s="334"/>
      <c r="DI90" s="334"/>
      <c r="DJ90" s="334"/>
      <c r="DK90" s="334"/>
      <c r="DL90" s="334"/>
      <c r="DM90" s="334"/>
      <c r="DN90" s="334"/>
      <c r="DO90" s="334"/>
      <c r="DP90" s="334"/>
      <c r="DQ90" s="334"/>
      <c r="DR90" s="334"/>
      <c r="DS90" s="334"/>
      <c r="DT90" s="334"/>
      <c r="EO90" s="186"/>
      <c r="EV90" s="186"/>
      <c r="FB90" s="186"/>
    </row>
    <row r="91" customHeight="1" spans="10:158">
      <c r="J91" s="78"/>
      <c r="K91" s="78"/>
      <c r="L91" s="78"/>
      <c r="Z91" s="120"/>
      <c r="AA91" s="109"/>
      <c r="AB91" s="121">
        <v>858</v>
      </c>
      <c r="AH91" s="120"/>
      <c r="AI91" s="109"/>
      <c r="AJ91" s="121"/>
      <c r="AP91" s="303" t="s">
        <v>161</v>
      </c>
      <c r="AQ91" s="304"/>
      <c r="DH91" s="334"/>
      <c r="DI91" s="334"/>
      <c r="DJ91" s="334"/>
      <c r="DK91" s="334"/>
      <c r="DL91" s="334"/>
      <c r="DM91" s="334"/>
      <c r="DN91" s="334"/>
      <c r="DO91" s="334"/>
      <c r="DP91" s="334"/>
      <c r="DQ91" s="334"/>
      <c r="DR91" s="334"/>
      <c r="DS91" s="334"/>
      <c r="DT91" s="334"/>
      <c r="EO91" s="186"/>
      <c r="EV91" s="186"/>
      <c r="FB91" s="186"/>
    </row>
    <row r="92" customHeight="1" spans="10:158">
      <c r="J92" s="78"/>
      <c r="K92" s="78"/>
      <c r="L92" s="78"/>
      <c r="Z92" s="120"/>
      <c r="AA92" s="109"/>
      <c r="AB92" s="121">
        <v>943</v>
      </c>
      <c r="AH92" s="120"/>
      <c r="AI92" s="109"/>
      <c r="AJ92" s="121"/>
      <c r="AP92" s="78" t="s">
        <v>164</v>
      </c>
      <c r="DH92" s="334"/>
      <c r="DI92" s="334"/>
      <c r="DJ92" s="334"/>
      <c r="DK92" s="334"/>
      <c r="DL92" s="334"/>
      <c r="DM92" s="334"/>
      <c r="DN92" s="334"/>
      <c r="DO92" s="334"/>
      <c r="DP92" s="334"/>
      <c r="DQ92" s="334"/>
      <c r="DR92" s="334"/>
      <c r="DS92" s="334"/>
      <c r="DT92" s="334"/>
      <c r="EO92" s="186"/>
      <c r="EV92" s="186"/>
      <c r="FB92" s="186"/>
    </row>
    <row r="93" customHeight="1" spans="10:158">
      <c r="J93" s="78"/>
      <c r="K93" s="78"/>
      <c r="L93" s="78"/>
      <c r="Z93" s="303" t="s">
        <v>161</v>
      </c>
      <c r="AA93" s="307"/>
      <c r="AB93" s="300">
        <f>SUM(AB96-(AB96/10))</f>
        <v>37161.9</v>
      </c>
      <c r="AC93" s="306">
        <v>1430</v>
      </c>
      <c r="AH93" s="120"/>
      <c r="AI93" s="109"/>
      <c r="AJ93" s="121"/>
      <c r="DH93" s="334"/>
      <c r="DI93" s="334"/>
      <c r="DJ93" s="334"/>
      <c r="DK93" s="334"/>
      <c r="DL93" s="334"/>
      <c r="DM93" s="334"/>
      <c r="DN93" s="334"/>
      <c r="DO93" s="334"/>
      <c r="DP93" s="334"/>
      <c r="DQ93" s="334"/>
      <c r="DR93" s="334"/>
      <c r="DS93" s="334"/>
      <c r="DT93" s="334"/>
      <c r="EO93" s="186"/>
      <c r="EV93" s="186"/>
      <c r="FB93" s="186"/>
    </row>
    <row r="94" customHeight="1" spans="10:158">
      <c r="J94" s="78"/>
      <c r="K94" s="78"/>
      <c r="L94" s="78"/>
      <c r="Z94" s="78" t="s">
        <v>164</v>
      </c>
      <c r="AB94" s="92">
        <f>SUM(AB95-AB93)</f>
        <v>10346.66</v>
      </c>
      <c r="AH94" s="120"/>
      <c r="AI94" s="109"/>
      <c r="AJ94" s="121"/>
      <c r="DH94" s="334"/>
      <c r="DI94" s="334"/>
      <c r="DJ94" s="334"/>
      <c r="DK94" s="334"/>
      <c r="DL94" s="334"/>
      <c r="DM94" s="334"/>
      <c r="DN94" s="334"/>
      <c r="DO94" s="334"/>
      <c r="DP94" s="334"/>
      <c r="DQ94" s="334"/>
      <c r="DR94" s="334"/>
      <c r="DS94" s="334"/>
      <c r="DT94" s="334"/>
      <c r="EO94" s="186"/>
      <c r="EV94" s="186"/>
      <c r="FB94" s="186"/>
    </row>
    <row r="95" customHeight="1" spans="10:158">
      <c r="J95" s="78"/>
      <c r="K95" s="78"/>
      <c r="L95" s="78"/>
      <c r="AB95" s="308">
        <f>SUM(AC4,X83,AC71,AC86)</f>
        <v>47508.56</v>
      </c>
      <c r="AH95" s="120"/>
      <c r="AI95" s="109"/>
      <c r="AJ95" s="121"/>
      <c r="DH95" s="334"/>
      <c r="DI95" s="334"/>
      <c r="DJ95" s="334"/>
      <c r="DK95" s="334"/>
      <c r="DL95" s="334"/>
      <c r="DM95" s="334"/>
      <c r="DN95" s="334"/>
      <c r="DO95" s="334"/>
      <c r="DP95" s="334"/>
      <c r="DQ95" s="334"/>
      <c r="DR95" s="334"/>
      <c r="DS95" s="334"/>
      <c r="DT95" s="334"/>
      <c r="EO95" s="186"/>
      <c r="EV95" s="186"/>
      <c r="FB95" s="186"/>
    </row>
    <row r="96" customHeight="1" spans="10:158">
      <c r="J96" s="78"/>
      <c r="K96" s="78"/>
      <c r="L96" s="78"/>
      <c r="AB96" s="308">
        <f>SUM(AB3:AB92)</f>
        <v>41291</v>
      </c>
      <c r="AH96" s="309"/>
      <c r="AI96" s="109"/>
      <c r="AJ96" s="310"/>
      <c r="DH96" s="334"/>
      <c r="DI96" s="334"/>
      <c r="DJ96" s="334"/>
      <c r="DK96" s="334"/>
      <c r="DL96" s="334"/>
      <c r="DM96" s="334"/>
      <c r="DN96" s="334"/>
      <c r="DO96" s="334"/>
      <c r="DP96" s="334"/>
      <c r="DQ96" s="334"/>
      <c r="DR96" s="334"/>
      <c r="DS96" s="334"/>
      <c r="DT96" s="334"/>
      <c r="EO96" s="186"/>
      <c r="EV96" s="186"/>
      <c r="FB96" s="186"/>
    </row>
    <row r="97" customHeight="1" spans="12:158">
      <c r="L97" s="78"/>
      <c r="AH97" s="303" t="s">
        <v>161</v>
      </c>
      <c r="AI97" s="304"/>
      <c r="AJ97" s="300">
        <f>SUM(AJ100-(AJ100/10))</f>
        <v>10978.11</v>
      </c>
      <c r="DH97" s="334"/>
      <c r="DI97" s="334"/>
      <c r="DJ97" s="334"/>
      <c r="DK97" s="334"/>
      <c r="DL97" s="334"/>
      <c r="DM97" s="334"/>
      <c r="DN97" s="334"/>
      <c r="DO97" s="334"/>
      <c r="DP97" s="334"/>
      <c r="DQ97" s="334"/>
      <c r="DR97" s="334"/>
      <c r="DS97" s="334"/>
      <c r="DT97" s="334"/>
      <c r="EO97" s="338" t="s">
        <v>90</v>
      </c>
      <c r="EV97" s="338"/>
      <c r="FB97" s="338"/>
    </row>
    <row r="98" customHeight="1" spans="12:158">
      <c r="L98" s="78"/>
      <c r="AG98" s="306">
        <v>1175</v>
      </c>
      <c r="AH98" s="78" t="s">
        <v>164</v>
      </c>
      <c r="AJ98" s="92">
        <f>SUM(AJ99-AJ97-AN3)</f>
        <v>17870.45</v>
      </c>
      <c r="AK98" s="306">
        <v>495</v>
      </c>
      <c r="DH98" s="334"/>
      <c r="DI98" s="334"/>
      <c r="DJ98" s="334"/>
      <c r="DK98" s="334"/>
      <c r="DL98" s="334"/>
      <c r="DM98" s="334"/>
      <c r="DN98" s="334"/>
      <c r="DO98" s="334"/>
      <c r="DP98" s="334"/>
      <c r="DQ98" s="334"/>
      <c r="DR98" s="334"/>
      <c r="DS98" s="334"/>
      <c r="DT98" s="334"/>
      <c r="EO98" s="339"/>
      <c r="EV98" s="339"/>
      <c r="FB98" s="339"/>
    </row>
    <row r="99" customHeight="1" spans="12:158">
      <c r="L99" s="78"/>
      <c r="AJ99" s="308">
        <f>SUM(AF78,AK4)</f>
        <v>30567.56</v>
      </c>
      <c r="DH99" s="334"/>
      <c r="DI99" s="334"/>
      <c r="DJ99" s="334"/>
      <c r="DK99" s="334"/>
      <c r="DL99" s="334"/>
      <c r="DM99" s="334"/>
      <c r="DN99" s="334"/>
      <c r="DO99" s="334"/>
      <c r="DP99" s="334"/>
      <c r="DQ99" s="334"/>
      <c r="DR99" s="334"/>
      <c r="DS99" s="334"/>
      <c r="DT99" s="334"/>
      <c r="EO99" s="176"/>
      <c r="EV99" s="176"/>
      <c r="FB99" s="176"/>
    </row>
    <row r="100" customHeight="1" spans="10:158">
      <c r="J100" s="78"/>
      <c r="K100" s="78"/>
      <c r="L100" s="78"/>
      <c r="AJ100" s="308">
        <f>SUM(AJ3:AJ96)</f>
        <v>12197.9</v>
      </c>
      <c r="DH100" s="334"/>
      <c r="DI100" s="334"/>
      <c r="DJ100" s="334"/>
      <c r="DK100" s="334"/>
      <c r="DL100" s="334"/>
      <c r="DM100" s="334"/>
      <c r="DN100" s="334"/>
      <c r="DO100" s="334"/>
      <c r="DP100" s="334"/>
      <c r="DQ100" s="334"/>
      <c r="DR100" s="334"/>
      <c r="DS100" s="334"/>
      <c r="DT100" s="334"/>
      <c r="EO100" s="339"/>
      <c r="EV100" s="339"/>
      <c r="FB100" s="339"/>
    </row>
    <row r="101" spans="10:124">
      <c r="J101" s="78"/>
      <c r="K101" s="78"/>
      <c r="L101" s="78"/>
      <c r="DH101" s="334"/>
      <c r="DI101" s="334"/>
      <c r="DJ101" s="334"/>
      <c r="DK101" s="334"/>
      <c r="DL101" s="334"/>
      <c r="DM101" s="334"/>
      <c r="DN101" s="334"/>
      <c r="DO101" s="334"/>
      <c r="DP101" s="334"/>
      <c r="DQ101" s="334"/>
      <c r="DR101" s="334"/>
      <c r="DS101" s="334"/>
      <c r="DT101" s="334"/>
    </row>
    <row r="102" spans="10:124">
      <c r="J102" s="78"/>
      <c r="K102" s="78"/>
      <c r="L102" s="78"/>
      <c r="DH102" s="334"/>
      <c r="DI102" s="334"/>
      <c r="DJ102" s="334"/>
      <c r="DK102" s="334"/>
      <c r="DL102" s="334"/>
      <c r="DM102" s="334"/>
      <c r="DN102" s="334"/>
      <c r="DO102" s="334"/>
      <c r="DP102" s="334"/>
      <c r="DQ102" s="334"/>
      <c r="DR102" s="334"/>
      <c r="DS102" s="334"/>
      <c r="DT102" s="334"/>
    </row>
    <row r="103" spans="10:124">
      <c r="J103" s="78"/>
      <c r="K103" s="78"/>
      <c r="L103" s="78"/>
      <c r="DH103" s="334"/>
      <c r="DI103" s="334"/>
      <c r="DJ103" s="334"/>
      <c r="DK103" s="334"/>
      <c r="DL103" s="334"/>
      <c r="DM103" s="334"/>
      <c r="DN103" s="334"/>
      <c r="DO103" s="334"/>
      <c r="DP103" s="334"/>
      <c r="DQ103" s="334"/>
      <c r="DR103" s="334"/>
      <c r="DS103" s="334"/>
      <c r="DT103" s="334"/>
    </row>
    <row r="104" spans="10:124">
      <c r="J104" s="78"/>
      <c r="K104" s="78"/>
      <c r="L104" s="78"/>
      <c r="DH104" s="334"/>
      <c r="DI104" s="334"/>
      <c r="DJ104" s="334"/>
      <c r="DK104" s="334"/>
      <c r="DL104" s="334"/>
      <c r="DM104" s="334"/>
      <c r="DN104" s="334"/>
      <c r="DO104" s="334"/>
      <c r="DP104" s="334"/>
      <c r="DQ104" s="334"/>
      <c r="DR104" s="334"/>
      <c r="DS104" s="334"/>
      <c r="DT104" s="334"/>
    </row>
    <row r="105" spans="10:124">
      <c r="J105" s="78"/>
      <c r="K105" s="78"/>
      <c r="L105" s="78"/>
      <c r="DH105" s="334"/>
      <c r="DI105" s="334"/>
      <c r="DJ105" s="334"/>
      <c r="DK105" s="334"/>
      <c r="DL105" s="334"/>
      <c r="DM105" s="334"/>
      <c r="DN105" s="334"/>
      <c r="DO105" s="334"/>
      <c r="DP105" s="334"/>
      <c r="DQ105" s="334"/>
      <c r="DR105" s="334"/>
      <c r="DS105" s="334"/>
      <c r="DT105" s="334"/>
    </row>
    <row r="106" spans="10:124">
      <c r="J106" s="78"/>
      <c r="K106" s="78"/>
      <c r="L106" s="78"/>
      <c r="DH106" s="334"/>
      <c r="DI106" s="334"/>
      <c r="DJ106" s="334"/>
      <c r="DK106" s="334"/>
      <c r="DL106" s="334"/>
      <c r="DM106" s="334"/>
      <c r="DN106" s="334"/>
      <c r="DO106" s="334"/>
      <c r="DP106" s="334"/>
      <c r="DQ106" s="334"/>
      <c r="DR106" s="334"/>
      <c r="DS106" s="334"/>
      <c r="DT106" s="334"/>
    </row>
    <row r="107" spans="10:124">
      <c r="J107" s="78"/>
      <c r="K107" s="78"/>
      <c r="L107" s="78"/>
      <c r="DH107" s="334"/>
      <c r="DI107" s="334"/>
      <c r="DJ107" s="334"/>
      <c r="DK107" s="334"/>
      <c r="DL107" s="334"/>
      <c r="DM107" s="334"/>
      <c r="DN107" s="334"/>
      <c r="DO107" s="334"/>
      <c r="DP107" s="334"/>
      <c r="DQ107" s="334"/>
      <c r="DR107" s="334"/>
      <c r="DS107" s="334"/>
      <c r="DT107" s="334"/>
    </row>
    <row r="108" spans="10:124">
      <c r="J108" s="78"/>
      <c r="K108" s="78"/>
      <c r="L108" s="78"/>
      <c r="DH108" s="334"/>
      <c r="DI108" s="334"/>
      <c r="DJ108" s="334"/>
      <c r="DK108" s="334"/>
      <c r="DL108" s="334"/>
      <c r="DM108" s="334"/>
      <c r="DN108" s="334"/>
      <c r="DO108" s="334"/>
      <c r="DP108" s="334"/>
      <c r="DQ108" s="334"/>
      <c r="DR108" s="334"/>
      <c r="DS108" s="334"/>
      <c r="DT108" s="334"/>
    </row>
    <row r="109" spans="112:124">
      <c r="DH109" s="334"/>
      <c r="DI109" s="334"/>
      <c r="DJ109" s="334"/>
      <c r="DK109" s="334"/>
      <c r="DL109" s="334"/>
      <c r="DM109" s="334"/>
      <c r="DN109" s="334"/>
      <c r="DO109" s="334"/>
      <c r="DP109" s="334"/>
      <c r="DQ109" s="334"/>
      <c r="DR109" s="334"/>
      <c r="DS109" s="334"/>
      <c r="DT109" s="334"/>
    </row>
    <row r="110" spans="112:124">
      <c r="DH110" s="334"/>
      <c r="DI110" s="334"/>
      <c r="DJ110" s="334"/>
      <c r="DK110" s="334"/>
      <c r="DL110" s="334"/>
      <c r="DM110" s="334"/>
      <c r="DN110" s="334"/>
      <c r="DO110" s="334"/>
      <c r="DP110" s="334"/>
      <c r="DQ110" s="334"/>
      <c r="DR110" s="334"/>
      <c r="DS110" s="334"/>
      <c r="DT110" s="334"/>
    </row>
    <row r="111" spans="112:124">
      <c r="DH111" s="334"/>
      <c r="DI111" s="334"/>
      <c r="DJ111" s="334"/>
      <c r="DK111" s="334"/>
      <c r="DL111" s="334"/>
      <c r="DM111" s="334"/>
      <c r="DN111" s="334"/>
      <c r="DO111" s="334"/>
      <c r="DP111" s="334"/>
      <c r="DQ111" s="334"/>
      <c r="DR111" s="334"/>
      <c r="DS111" s="334"/>
      <c r="DT111" s="33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0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>SUM(C31+5)</f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>SUM(C32+5)</f>
        <v>505</v>
      </c>
    </row>
    <row r="33" spans="2:11">
      <c r="B33" s="49"/>
      <c r="C33" s="42">
        <v>748</v>
      </c>
      <c r="D33" s="43">
        <f>SUM(C33+5)</f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50">
        <f>SUM(D37-F38)</f>
        <v>54454.23</v>
      </c>
      <c r="D37" s="51">
        <f>SUM(D3:D36)</f>
        <v>54599.23</v>
      </c>
      <c r="F37" s="52">
        <f>SUM(J3+J8+J11+J9+J12+J26+J31+J33+J16-D37-F38)</f>
        <v>9913.57000000001</v>
      </c>
    </row>
    <row r="38" spans="6:6">
      <c r="F38" s="53">
        <f>COUNT(C3:C36)*5</f>
        <v>145</v>
      </c>
    </row>
    <row r="46" spans="241:241">
      <c r="IG46">
        <f>SUM(IG47-IG45-'Exterior - Internet'!J39-'Exterior - Internet'!J55)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zoomScale="85" zoomScaleNormal="85" topLeftCell="A36" workbookViewId="0">
      <selection activeCell="D39" sqref="D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44660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26"/>
      <c r="I55" s="31">
        <f>SUM(I44:I54)</f>
        <v>1860</v>
      </c>
      <c r="J55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2022-09-03T17:03:58Z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