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<sst xmlns="http://schemas.openxmlformats.org/spreadsheetml/2006/main" count="614" uniqueCount="279">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</sst>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_(&quot;$&quot;* #,##0.000_);_(&quot;$&quot;* \(#,##0.000\);_(&quot;$&quot;* &quot;-&quot;??.0_);_(@_)"/>
    <numFmt numFmtId="178" formatCode="_ * #,##0_ ;_ * \-#,##0_ ;_ * &quot;-&quot;_ ;_ @_ "/>
    <numFmt numFmtId="8" formatCode="&quot;$&quot;#,##0.00_);[Red]\(&quot;$&quot;#,##0.00\)"/>
    <numFmt numFmtId="179" formatCode="m/d/yyyy;@"/>
    <numFmt numFmtId="180" formatCode="h:mm:ss\ AM/PM;@"/>
    <numFmt numFmtId="181" formatCode="_ * #,##0.00_ ;_ * \-#,##0.00_ ;_ * &quot;-&quot;??_ ;_ @_ "/>
    <numFmt numFmtId="182" formatCode="&quot;$&quot;#,##0.0_);[Red]\(&quot;$&quot;#,##0.0\)"/>
    <numFmt numFmtId="42" formatCode="_(&quot;$&quot;* #,##0_);_(&quot;$&quot;* \(#,##0\);_(&quot;$&quot;* &quot;-&quot;_);_(@_)"/>
    <numFmt numFmtId="183" formatCode="0.00_ "/>
    <numFmt numFmtId="44" formatCode="_(&quot;$&quot;* #,##0.00_);_(&quot;$&quot;* \(#,##0.00\);_(&quot;$&quot;* &quot;-&quot;??_);_(@_)"/>
    <numFmt numFmtId="184" formatCode="&quot;$&quot;#,###.00_);[Red]\(&quot;$&quot;#,###.00\)"/>
    <numFmt numFmtId="185" formatCode="&quot;$&quot;#,###.##000_);[Red]\(&quot;$&quot;#,###.##000\)"/>
    <numFmt numFmtId="186" formatCode="&quot;$&quot;#,###.0_);[Red]\(&quot;$&quot;#,###.0\)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sz val="10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31" borderId="21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3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6" fillId="38" borderId="23" applyNumberFormat="0" applyAlignment="0" applyProtection="0">
      <alignment vertical="center"/>
    </xf>
    <xf numFmtId="0" fontId="94" fillId="31" borderId="23" applyNumberFormat="0" applyAlignment="0" applyProtection="0">
      <alignment vertical="center"/>
    </xf>
    <xf numFmtId="0" fontId="95" fillId="37" borderId="24" applyNumberFormat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97" fillId="4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0" fillId="49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9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9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9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9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9" fontId="6" fillId="0" borderId="2" xfId="0" applyNumberFormat="1" applyFont="1" applyBorder="1" applyAlignment="1">
      <alignment horizontal="left" vertical="center"/>
    </xf>
    <xf numFmtId="179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4" fontId="13" fillId="6" borderId="1" xfId="0" applyNumberFormat="1" applyFont="1" applyFill="1" applyBorder="1" applyAlignment="1">
      <alignment horizontal="center" vertical="center"/>
    </xf>
    <xf numFmtId="184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4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5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7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7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7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7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7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5" fontId="19" fillId="0" borderId="0" xfId="0" applyNumberFormat="1" applyFont="1" applyProtection="1">
      <alignment vertical="center"/>
      <protection locked="0"/>
    </xf>
    <xf numFmtId="185" fontId="23" fillId="8" borderId="1" xfId="0" applyNumberFormat="1" applyFont="1" applyFill="1" applyBorder="1" applyAlignment="1">
      <alignment horizontal="center" vertical="center"/>
    </xf>
    <xf numFmtId="185" fontId="34" fillId="0" borderId="1" xfId="0" applyNumberFormat="1" applyFont="1" applyBorder="1" applyAlignment="1">
      <alignment horizontal="justify" vertical="center"/>
    </xf>
    <xf numFmtId="185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5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5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6" fontId="19" fillId="0" borderId="1" xfId="0" applyNumberFormat="1" applyFont="1" applyBorder="1" applyAlignment="1">
      <alignment horizontal="left" vertical="center"/>
    </xf>
    <xf numFmtId="186" fontId="19" fillId="0" borderId="1" xfId="0" applyNumberFormat="1" applyFont="1" applyBorder="1" applyAlignment="1">
      <alignment horizontal="center" vertical="center"/>
    </xf>
    <xf numFmtId="186" fontId="24" fillId="0" borderId="1" xfId="0" applyNumberFormat="1" applyFont="1" applyBorder="1" applyAlignment="1">
      <alignment horizontal="right" vertical="center"/>
    </xf>
    <xf numFmtId="186" fontId="24" fillId="0" borderId="2" xfId="0" applyNumberFormat="1" applyFont="1" applyBorder="1" applyAlignment="1">
      <alignment horizontal="right" vertical="center"/>
    </xf>
    <xf numFmtId="186" fontId="19" fillId="0" borderId="7" xfId="0" applyNumberFormat="1" applyFont="1" applyBorder="1" applyAlignment="1">
      <alignment horizontal="center" vertical="center"/>
    </xf>
    <xf numFmtId="186" fontId="24" fillId="0" borderId="1" xfId="5" applyNumberFormat="1" applyFont="1" applyBorder="1" applyAlignment="1">
      <alignment horizontal="right" vertical="center"/>
    </xf>
    <xf numFmtId="186" fontId="24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9" fillId="0" borderId="1" xfId="0" applyNumberFormat="1" applyFont="1" applyBorder="1">
      <alignment vertical="center"/>
    </xf>
    <xf numFmtId="186" fontId="28" fillId="0" borderId="1" xfId="0" applyNumberFormat="1" applyFont="1" applyFill="1" applyBorder="1">
      <alignment vertical="center"/>
    </xf>
    <xf numFmtId="186" fontId="27" fillId="0" borderId="1" xfId="0" applyNumberFormat="1" applyFont="1" applyFill="1" applyBorder="1" applyAlignment="1">
      <alignment horizontal="center" vertical="center"/>
    </xf>
    <xf numFmtId="186" fontId="19" fillId="0" borderId="0" xfId="0" applyNumberFormat="1" applyFont="1">
      <alignment vertical="center"/>
    </xf>
    <xf numFmtId="186" fontId="28" fillId="0" borderId="1" xfId="0" applyNumberFormat="1" applyFont="1" applyFill="1" applyBorder="1" applyAlignment="1">
      <alignment horizontal="left" vertical="center"/>
    </xf>
    <xf numFmtId="186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7" fillId="0" borderId="2" xfId="0" applyNumberFormat="1" applyFont="1" applyFill="1" applyBorder="1">
      <alignment vertical="center"/>
    </xf>
    <xf numFmtId="186" fontId="28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31" fillId="10" borderId="0" xfId="0" applyNumberFormat="1" applyFont="1" applyFill="1" applyAlignment="1">
      <alignment horizontal="right" vertical="center"/>
    </xf>
    <xf numFmtId="186" fontId="19" fillId="0" borderId="1" xfId="0" applyNumberFormat="1" applyFont="1" applyBorder="1" applyAlignment="1">
      <alignment horizontal="right" vertical="center"/>
    </xf>
    <xf numFmtId="186" fontId="34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8" fillId="0" borderId="0" xfId="0" applyNumberFormat="1" applyFont="1" applyFill="1" applyAlignment="1">
      <alignment horizontal="right" vertical="center"/>
    </xf>
    <xf numFmtId="186" fontId="3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31" fillId="0" borderId="0" xfId="5" applyNumberFormat="1" applyFont="1" applyFill="1" applyAlignment="1">
      <alignment horizontal="right" vertical="center"/>
    </xf>
    <xf numFmtId="186" fontId="34" fillId="0" borderId="2" xfId="0" applyNumberFormat="1" applyFont="1" applyBorder="1" applyAlignment="1">
      <alignment horizontal="right" vertical="center"/>
    </xf>
    <xf numFmtId="186" fontId="19" fillId="0" borderId="7" xfId="0" applyNumberFormat="1" applyFont="1" applyBorder="1" applyAlignment="1">
      <alignment horizontal="right" vertical="center"/>
    </xf>
    <xf numFmtId="186" fontId="36" fillId="0" borderId="0" xfId="0" applyNumberFormat="1" applyFont="1" applyFill="1" applyAlignment="1">
      <alignment horizontal="right" vertical="center"/>
    </xf>
    <xf numFmtId="186" fontId="34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8" fillId="0" borderId="1" xfId="0" applyNumberFormat="1" applyFont="1" applyFill="1" applyBorder="1" applyAlignment="1">
      <alignment horizontal="right" vertical="center"/>
    </xf>
    <xf numFmtId="186" fontId="27" fillId="0" borderId="1" xfId="0" applyNumberFormat="1" applyFont="1" applyFill="1" applyBorder="1" applyAlignment="1">
      <alignment horizontal="right" vertical="center"/>
    </xf>
    <xf numFmtId="186" fontId="19" fillId="0" borderId="0" xfId="0" applyNumberFormat="1" applyFont="1" applyAlignment="1">
      <alignment horizontal="right" vertical="center"/>
    </xf>
    <xf numFmtId="186" fontId="38" fillId="0" borderId="5" xfId="0" applyNumberFormat="1" applyFont="1" applyBorder="1" applyAlignment="1">
      <alignment horizontal="right" vertical="center"/>
    </xf>
    <xf numFmtId="186" fontId="19" fillId="0" borderId="0" xfId="5" applyNumberFormat="1" applyFont="1" applyFill="1" applyAlignment="1">
      <alignment horizontal="right" vertical="center"/>
    </xf>
    <xf numFmtId="186" fontId="27" fillId="0" borderId="2" xfId="0" applyNumberFormat="1" applyFont="1" applyFill="1" applyBorder="1" applyAlignment="1">
      <alignment horizontal="right" vertical="center"/>
    </xf>
    <xf numFmtId="186" fontId="28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9" fillId="0" borderId="5" xfId="0" applyNumberFormat="1" applyFont="1" applyBorder="1" applyAlignment="1">
      <alignment horizontal="right" vertical="center"/>
    </xf>
    <xf numFmtId="186" fontId="24" fillId="0" borderId="4" xfId="5" applyNumberFormat="1" applyFont="1" applyBorder="1" applyAlignment="1">
      <alignment horizontal="right" vertical="center"/>
    </xf>
    <xf numFmtId="186" fontId="40" fillId="0" borderId="10" xfId="0" applyNumberFormat="1" applyFont="1" applyFill="1" applyBorder="1" applyAlignment="1">
      <alignment horizontal="right" vertical="center"/>
    </xf>
    <xf numFmtId="186" fontId="19" fillId="0" borderId="5" xfId="0" applyNumberFormat="1" applyFont="1" applyBorder="1" applyAlignment="1">
      <alignment horizontal="right" vertical="center"/>
    </xf>
    <xf numFmtId="186" fontId="41" fillId="11" borderId="11" xfId="0" applyNumberFormat="1" applyFont="1" applyFill="1" applyBorder="1" applyAlignment="1">
      <alignment horizontal="right" vertical="center"/>
    </xf>
    <xf numFmtId="186" fontId="10" fillId="9" borderId="0" xfId="0" applyNumberFormat="1" applyFont="1" applyFill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4" fillId="0" borderId="0" xfId="0" applyNumberFormat="1" applyFont="1" applyFill="1" applyAlignment="1">
      <alignment horizontal="right" vertical="center"/>
    </xf>
    <xf numFmtId="186" fontId="31" fillId="13" borderId="0" xfId="0" applyNumberFormat="1" applyFont="1" applyFill="1" applyAlignment="1">
      <alignment horizontal="right" vertical="center"/>
    </xf>
    <xf numFmtId="186" fontId="44" fillId="13" borderId="0" xfId="0" applyNumberFormat="1" applyFont="1" applyFill="1" applyAlignment="1">
      <alignment horizontal="right" vertical="center"/>
    </xf>
    <xf numFmtId="186" fontId="45" fillId="12" borderId="5" xfId="0" applyNumberFormat="1" applyFont="1" applyFill="1" applyBorder="1" applyAlignment="1">
      <alignment horizontal="right" vertical="center"/>
    </xf>
    <xf numFmtId="186" fontId="34" fillId="14" borderId="1" xfId="0" applyNumberFormat="1" applyFont="1" applyFill="1" applyBorder="1" applyAlignment="1">
      <alignment horizontal="right" vertical="center"/>
    </xf>
    <xf numFmtId="182" fontId="33" fillId="0" borderId="0" xfId="0" applyNumberFormat="1" applyFont="1">
      <alignment vertical="center"/>
    </xf>
    <xf numFmtId="186" fontId="35" fillId="13" borderId="0" xfId="0" applyNumberFormat="1" applyFont="1" applyFill="1" applyAlignment="1">
      <alignment horizontal="right" vertical="center"/>
    </xf>
    <xf numFmtId="186" fontId="34" fillId="0" borderId="1" xfId="0" applyNumberFormat="1" applyFont="1" applyFill="1" applyBorder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6" fontId="46" fillId="13" borderId="0" xfId="0" applyNumberFormat="1" applyFont="1" applyFill="1" applyAlignment="1">
      <alignment horizontal="right" vertical="center"/>
    </xf>
    <xf numFmtId="179" fontId="19" fillId="0" borderId="1" xfId="0" applyNumberFormat="1" applyFont="1" applyBorder="1" applyAlignment="1">
      <alignment horizontal="left" vertical="center"/>
    </xf>
    <xf numFmtId="179" fontId="19" fillId="0" borderId="1" xfId="0" applyNumberFormat="1" applyFont="1" applyBorder="1" applyAlignment="1">
      <alignment horizontal="justify" vertical="center"/>
    </xf>
    <xf numFmtId="179" fontId="19" fillId="0" borderId="1" xfId="0" applyNumberFormat="1" applyFont="1" applyBorder="1" applyAlignment="1">
      <alignment horizontal="right" vertical="center"/>
    </xf>
    <xf numFmtId="186" fontId="34" fillId="0" borderId="2" xfId="5" applyNumberFormat="1" applyFont="1" applyBorder="1" applyAlignment="1">
      <alignment horizontal="right" vertical="center"/>
    </xf>
    <xf numFmtId="186" fontId="47" fillId="11" borderId="11" xfId="0" applyNumberFormat="1" applyFont="1" applyFill="1" applyBorder="1" applyAlignment="1">
      <alignment horizontal="right" vertical="center"/>
    </xf>
    <xf numFmtId="186" fontId="13" fillId="0" borderId="0" xfId="0" applyNumberFormat="1" applyFont="1" applyFill="1" applyAlignment="1">
      <alignment horizontal="right" vertical="center"/>
    </xf>
    <xf numFmtId="186" fontId="46" fillId="0" borderId="0" xfId="0" applyNumberFormat="1" applyFont="1" applyFill="1" applyAlignment="1">
      <alignment horizontal="right" vertical="center"/>
    </xf>
    <xf numFmtId="186" fontId="31" fillId="15" borderId="0" xfId="0" applyNumberFormat="1" applyFont="1" applyFill="1" applyAlignment="1">
      <alignment horizontal="right" vertical="center"/>
    </xf>
    <xf numFmtId="179" fontId="19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186" fontId="48" fillId="9" borderId="0" xfId="0" applyNumberFormat="1" applyFont="1" applyFill="1" applyAlignment="1">
      <alignment horizontal="right" vertical="center"/>
    </xf>
    <xf numFmtId="186" fontId="41" fillId="12" borderId="5" xfId="0" applyNumberFormat="1" applyFont="1" applyFill="1" applyBorder="1" applyAlignment="1">
      <alignment horizontal="right" vertical="center"/>
    </xf>
    <xf numFmtId="184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6" fontId="19" fillId="16" borderId="1" xfId="0" applyNumberFormat="1" applyFont="1" applyFill="1" applyBorder="1" applyAlignment="1">
      <alignment horizontal="right" vertical="center"/>
    </xf>
    <xf numFmtId="184" fontId="24" fillId="0" borderId="1" xfId="0" applyNumberFormat="1" applyFont="1" applyBorder="1" applyAlignment="1">
      <alignment horizontal="right" vertical="center"/>
    </xf>
    <xf numFmtId="184" fontId="31" fillId="15" borderId="0" xfId="0" applyNumberFormat="1" applyFont="1" applyFill="1" applyAlignment="1">
      <alignment horizontal="right" vertical="center"/>
    </xf>
    <xf numFmtId="184" fontId="34" fillId="0" borderId="1" xfId="0" applyNumberFormat="1" applyFont="1" applyFill="1" applyBorder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6" fontId="19" fillId="0" borderId="1" xfId="0" applyNumberFormat="1" applyFont="1" applyFill="1" applyBorder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34" fillId="16" borderId="1" xfId="0" applyNumberFormat="1" applyFont="1" applyFill="1" applyBorder="1" applyAlignment="1">
      <alignment horizontal="right" vertical="center"/>
    </xf>
    <xf numFmtId="184" fontId="24" fillId="0" borderId="2" xfId="0" applyNumberFormat="1" applyFont="1" applyBorder="1" applyAlignment="1">
      <alignment horizontal="right" vertical="center"/>
    </xf>
    <xf numFmtId="184" fontId="34" fillId="0" borderId="2" xfId="0" applyNumberFormat="1" applyFont="1" applyBorder="1" applyAlignment="1">
      <alignment horizontal="right" vertical="center"/>
    </xf>
    <xf numFmtId="184" fontId="24" fillId="0" borderId="1" xfId="5" applyNumberFormat="1" applyFont="1" applyBorder="1" applyAlignment="1">
      <alignment horizontal="right" vertical="center"/>
    </xf>
    <xf numFmtId="184" fontId="34" fillId="16" borderId="2" xfId="0" applyNumberFormat="1" applyFont="1" applyFill="1" applyBorder="1" applyAlignment="1">
      <alignment horizontal="right" vertical="center"/>
    </xf>
    <xf numFmtId="184" fontId="24" fillId="16" borderId="5" xfId="0" applyNumberFormat="1" applyFont="1" applyFill="1" applyBorder="1" applyAlignment="1">
      <alignment horizontal="right" vertical="center"/>
    </xf>
    <xf numFmtId="184" fontId="24" fillId="0" borderId="5" xfId="0" applyNumberFormat="1" applyFont="1" applyBorder="1" applyAlignment="1">
      <alignment horizontal="right" vertical="center"/>
    </xf>
    <xf numFmtId="184" fontId="34" fillId="0" borderId="2" xfId="5" applyNumberFormat="1" applyFont="1" applyBorder="1" applyAlignment="1">
      <alignment horizontal="right" vertical="center"/>
    </xf>
    <xf numFmtId="184" fontId="34" fillId="16" borderId="2" xfId="5" applyNumberFormat="1" applyFont="1" applyFill="1" applyBorder="1" applyAlignment="1">
      <alignment horizontal="right" vertical="center"/>
    </xf>
    <xf numFmtId="184" fontId="34" fillId="0" borderId="12" xfId="5" applyNumberFormat="1" applyFont="1" applyBorder="1" applyAlignment="1">
      <alignment horizontal="right" vertical="center"/>
    </xf>
    <xf numFmtId="184" fontId="34" fillId="0" borderId="1" xfId="5" applyNumberFormat="1" applyFont="1" applyBorder="1" applyAlignment="1">
      <alignment horizontal="right" vertical="center"/>
    </xf>
    <xf numFmtId="184" fontId="47" fillId="11" borderId="11" xfId="0" applyNumberFormat="1" applyFont="1" applyFill="1" applyBorder="1" applyAlignment="1">
      <alignment horizontal="right" vertical="center"/>
    </xf>
    <xf numFmtId="184" fontId="48" fillId="9" borderId="0" xfId="0" applyNumberFormat="1" applyFont="1" applyFill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184" fontId="41" fillId="12" borderId="5" xfId="0" applyNumberFormat="1" applyFont="1" applyFill="1" applyBorder="1" applyAlignment="1">
      <alignment horizontal="right" vertical="center"/>
    </xf>
    <xf numFmtId="184" fontId="40" fillId="0" borderId="5" xfId="0" applyNumberFormat="1" applyFont="1" applyFill="1" applyBorder="1" applyAlignment="1">
      <alignment horizontal="right" vertical="center"/>
    </xf>
    <xf numFmtId="184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4" fontId="31" fillId="0" borderId="0" xfId="0" applyNumberFormat="1" applyFont="1" applyFill="1" applyAlignment="1">
      <alignment horizontal="center" vertical="center"/>
    </xf>
    <xf numFmtId="184" fontId="40" fillId="0" borderId="13" xfId="0" applyNumberFormat="1" applyFont="1" applyFill="1" applyBorder="1" applyAlignment="1">
      <alignment horizontal="right" vertical="center"/>
    </xf>
    <xf numFmtId="184" fontId="40" fillId="0" borderId="14" xfId="0" applyNumberFormat="1" applyFont="1" applyFill="1" applyBorder="1" applyAlignment="1">
      <alignment horizontal="right" vertical="center"/>
    </xf>
    <xf numFmtId="184" fontId="24" fillId="0" borderId="14" xfId="0" applyNumberFormat="1" applyFont="1" applyBorder="1" applyAlignment="1">
      <alignment horizontal="right" vertical="center"/>
    </xf>
    <xf numFmtId="184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4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6" fontId="39" fillId="0" borderId="1" xfId="0" applyNumberFormat="1" applyFont="1" applyBorder="1" applyAlignment="1">
      <alignment horizontal="right" vertical="center"/>
    </xf>
    <xf numFmtId="184" fontId="39" fillId="0" borderId="1" xfId="0" applyNumberFormat="1" applyFont="1" applyBorder="1" applyAlignment="1">
      <alignment horizontal="right" vertical="center"/>
    </xf>
    <xf numFmtId="184" fontId="34" fillId="0" borderId="0" xfId="5" applyNumberFormat="1" applyFont="1" applyFill="1" applyBorder="1" applyAlignment="1">
      <alignment horizontal="right" vertical="center"/>
    </xf>
    <xf numFmtId="184" fontId="21" fillId="0" borderId="1" xfId="0" applyNumberFormat="1" applyFont="1" applyBorder="1" applyAlignment="1">
      <alignment horizontal="right" vertical="center"/>
    </xf>
    <xf numFmtId="186" fontId="26" fillId="0" borderId="1" xfId="0" applyNumberFormat="1" applyFont="1" applyBorder="1" applyAlignment="1">
      <alignment horizontal="right" vertical="center"/>
    </xf>
    <xf numFmtId="184" fontId="45" fillId="12" borderId="1" xfId="0" applyNumberFormat="1" applyFont="1" applyFill="1" applyBorder="1" applyAlignment="1">
      <alignment horizontal="right" vertical="center"/>
    </xf>
    <xf numFmtId="184" fontId="21" fillId="0" borderId="0" xfId="0" applyNumberFormat="1" applyFont="1" applyFill="1" applyBorder="1" applyAlignment="1">
      <alignment horizontal="right" vertical="center"/>
    </xf>
    <xf numFmtId="184" fontId="41" fillId="12" borderId="1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4" fontId="29" fillId="3" borderId="1" xfId="0" applyNumberFormat="1" applyFont="1" applyFill="1" applyBorder="1" applyAlignment="1">
      <alignment horizontal="right" vertical="center"/>
    </xf>
    <xf numFmtId="184" fontId="29" fillId="0" borderId="1" xfId="0" applyNumberFormat="1" applyFont="1" applyFill="1" applyBorder="1" applyAlignment="1">
      <alignment horizontal="right" vertical="center"/>
    </xf>
    <xf numFmtId="184" fontId="29" fillId="0" borderId="1" xfId="0" applyNumberFormat="1" applyFont="1" applyBorder="1" applyAlignment="1">
      <alignment horizontal="right" vertical="center"/>
    </xf>
    <xf numFmtId="184" fontId="29" fillId="0" borderId="5" xfId="0" applyNumberFormat="1" applyFont="1" applyBorder="1" applyAlignment="1">
      <alignment horizontal="right" vertical="center"/>
    </xf>
    <xf numFmtId="184" fontId="35" fillId="0" borderId="2" xfId="5" applyNumberFormat="1" applyFont="1" applyBorder="1" applyAlignment="1">
      <alignment horizontal="right" vertical="center"/>
    </xf>
    <xf numFmtId="184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4" fontId="35" fillId="0" borderId="2" xfId="0" applyNumberFormat="1" applyFont="1" applyBorder="1" applyAlignment="1">
      <alignment horizontal="right" vertical="center"/>
    </xf>
    <xf numFmtId="179" fontId="19" fillId="0" borderId="2" xfId="0" applyNumberFormat="1" applyFont="1" applyBorder="1" applyAlignment="1">
      <alignment horizontal="left" vertical="center"/>
    </xf>
    <xf numFmtId="186" fontId="0" fillId="0" borderId="2" xfId="0" applyNumberFormat="1" applyBorder="1" applyAlignment="1">
      <alignment horizontal="right" vertical="center"/>
    </xf>
    <xf numFmtId="186" fontId="40" fillId="0" borderId="1" xfId="0" applyNumberFormat="1" applyFont="1" applyFill="1" applyBorder="1" applyAlignment="1">
      <alignment horizontal="left" vertical="center"/>
    </xf>
    <xf numFmtId="186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4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7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7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8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4" fillId="0" borderId="4" xfId="5" applyNumberFormat="1" applyFont="1" applyFill="1" applyBorder="1" applyAlignment="1">
      <alignment horizontal="right" vertical="center"/>
    </xf>
    <xf numFmtId="186" fontId="40" fillId="0" borderId="10" xfId="0" applyNumberFormat="1" applyFont="1" applyFill="1" applyBorder="1" applyAlignment="1">
      <alignment horizontal="center" vertical="center"/>
    </xf>
    <xf numFmtId="186" fontId="19" fillId="0" borderId="5" xfId="0" applyNumberFormat="1" applyFont="1" applyBorder="1" applyAlignment="1">
      <alignment horizontal="center" vertical="center"/>
    </xf>
    <xf numFmtId="186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5" fontId="0" fillId="0" borderId="0" xfId="0" applyNumberFormat="1" applyAlignment="1">
      <alignment horizontal="right" vertical="center"/>
    </xf>
    <xf numFmtId="186" fontId="28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3" fillId="0" borderId="0" xfId="0" applyNumberFormat="1" applyFont="1" applyAlignment="1">
      <alignment horizontal="right" vertical="center"/>
    </xf>
    <xf numFmtId="186" fontId="64" fillId="9" borderId="0" xfId="0" applyNumberFormat="1" applyFont="1" applyFill="1" applyAlignment="1">
      <alignment horizontal="right" vertical="center"/>
    </xf>
    <xf numFmtId="186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6" fontId="66" fillId="0" borderId="0" xfId="0" applyNumberFormat="1" applyFont="1">
      <alignment vertical="center"/>
    </xf>
    <xf numFmtId="186" fontId="67" fillId="0" borderId="0" xfId="0" applyNumberFormat="1" applyFont="1">
      <alignment vertical="center"/>
    </xf>
    <xf numFmtId="183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9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9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0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4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310"/>
      <c r="N2" s="100" t="s">
        <v>10</v>
      </c>
      <c r="O2" s="410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0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0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0"/>
    </row>
    <row r="6" spans="2:15">
      <c r="B6" s="382"/>
      <c r="C6" s="81">
        <v>54565108</v>
      </c>
      <c r="D6" s="383">
        <v>1140</v>
      </c>
      <c r="E6" s="384"/>
      <c r="J6" s="411"/>
      <c r="N6" s="100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2"/>
    </row>
    <row r="8" spans="2:15">
      <c r="B8" s="382"/>
      <c r="D8" s="383"/>
      <c r="E8" s="384"/>
      <c r="N8" s="100" t="s">
        <v>16</v>
      </c>
      <c r="O8" s="410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0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19">
        <v>44208</v>
      </c>
      <c r="C76" s="81" t="s">
        <v>32</v>
      </c>
    </row>
    <row r="78" spans="2:4">
      <c r="B78" s="419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1">
        <v>54023389</v>
      </c>
      <c r="D82" s="85">
        <v>330</v>
      </c>
    </row>
    <row r="83" spans="2:2">
      <c r="B83" s="393"/>
    </row>
    <row r="85" spans="2:4">
      <c r="B85" s="419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1" t="s">
        <v>33</v>
      </c>
      <c r="D94" s="85">
        <v>537</v>
      </c>
    </row>
    <row r="95" spans="2:2">
      <c r="B95" s="393"/>
    </row>
    <row r="97" spans="2:4">
      <c r="B97" s="419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0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19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1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1">
        <v>682</v>
      </c>
      <c r="H137" s="432">
        <f>SUM(D137,D138,D142,D143,D144)</f>
        <v>3609</v>
      </c>
    </row>
    <row r="138" spans="3:4">
      <c r="C138" s="81">
        <v>55013409</v>
      </c>
      <c r="D138" s="431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3">
        <v>818</v>
      </c>
    </row>
    <row r="143" spans="3:4">
      <c r="C143" s="81">
        <v>51467216</v>
      </c>
      <c r="D143" s="433">
        <v>1023</v>
      </c>
    </row>
    <row r="144" spans="3:4">
      <c r="C144" s="81">
        <v>52921146</v>
      </c>
      <c r="D144" s="433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2"/>
      <c r="C217" s="423"/>
      <c r="D217" s="424"/>
      <c r="E217" s="425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2"/>
      <c r="C261" s="423"/>
      <c r="D261" s="424"/>
      <c r="E261" s="425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16" activePane="bottomLeft" state="frozen"/>
      <selection/>
      <selection pane="bottomLeft" activeCell="JK48" sqref="JK48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112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113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114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115</v>
      </c>
      <c r="AQ3" s="81"/>
      <c r="AR3" s="85">
        <v>1030</v>
      </c>
      <c r="AT3" s="92" t="s">
        <v>116</v>
      </c>
      <c r="AU3" s="81"/>
      <c r="AV3" s="85">
        <v>601</v>
      </c>
      <c r="AX3" s="92" t="s">
        <v>116</v>
      </c>
      <c r="AY3" s="81"/>
      <c r="AZ3" s="85">
        <v>400</v>
      </c>
      <c r="BB3" s="92" t="s">
        <v>117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118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119</v>
      </c>
      <c r="CA3" s="81"/>
      <c r="CB3" s="140">
        <v>502</v>
      </c>
      <c r="CC3" s="145"/>
      <c r="CD3" s="92"/>
      <c r="CE3" s="81"/>
      <c r="CF3" s="146">
        <v>4316</v>
      </c>
      <c r="CH3" s="92" t="s">
        <v>120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121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122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123</v>
      </c>
      <c r="EM3" s="186"/>
      <c r="EN3" s="168">
        <v>505</v>
      </c>
      <c r="EO3" s="216">
        <v>48465</v>
      </c>
      <c r="EP3" s="187"/>
      <c r="ES3" s="92" t="s">
        <v>124</v>
      </c>
      <c r="ET3" s="186"/>
      <c r="EU3" s="168">
        <v>614</v>
      </c>
      <c r="EV3" s="216">
        <v>19400</v>
      </c>
      <c r="EW3" s="219">
        <v>800</v>
      </c>
      <c r="EY3" s="92" t="s">
        <v>125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126</v>
      </c>
      <c r="FL3" s="186"/>
      <c r="FM3" s="168">
        <v>580</v>
      </c>
      <c r="FN3" s="233"/>
      <c r="FO3" s="222">
        <v>541</v>
      </c>
      <c r="FQ3" s="92" t="s">
        <v>127</v>
      </c>
      <c r="FR3" s="186"/>
      <c r="FS3" s="168">
        <v>12728</v>
      </c>
      <c r="FT3" s="234">
        <v>53000</v>
      </c>
      <c r="FU3" s="222">
        <v>3000</v>
      </c>
      <c r="FW3" s="92" t="s">
        <v>128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129</v>
      </c>
      <c r="GP3" s="186"/>
      <c r="GQ3" s="245"/>
      <c r="GR3" s="248"/>
      <c r="GS3" s="247">
        <v>5250</v>
      </c>
      <c r="GU3" s="227" t="s">
        <v>130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131</v>
      </c>
      <c r="HP3" s="285">
        <v>2336.4</v>
      </c>
      <c r="HS3" s="227" t="s">
        <v>132</v>
      </c>
      <c r="HT3" s="186"/>
      <c r="HU3" s="245"/>
      <c r="HW3" s="247">
        <v>6018</v>
      </c>
      <c r="HY3" s="227" t="s">
        <v>133</v>
      </c>
      <c r="HZ3" s="186"/>
      <c r="IA3" s="245">
        <v>681.68</v>
      </c>
      <c r="IC3" s="247">
        <v>1860.39</v>
      </c>
      <c r="IE3" s="227" t="s">
        <v>134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135</v>
      </c>
      <c r="IX3" s="197"/>
      <c r="IY3" s="297">
        <v>2059.21</v>
      </c>
      <c r="JA3" s="300">
        <v>5460</v>
      </c>
      <c r="JC3" s="227" t="s">
        <v>136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137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138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139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140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141</v>
      </c>
      <c r="HP5" s="286">
        <v>1168.21</v>
      </c>
      <c r="HS5" s="227" t="s">
        <v>137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142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143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144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145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146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147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148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149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150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151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152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153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141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154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155</v>
      </c>
      <c r="HP10" s="286">
        <v>2662</v>
      </c>
      <c r="HS10" s="227"/>
      <c r="HT10" s="186"/>
      <c r="HU10" s="245">
        <v>649</v>
      </c>
      <c r="HW10" s="254"/>
      <c r="HY10" s="227" t="s">
        <v>156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157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158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159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160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161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162</v>
      </c>
      <c r="EM12" s="194"/>
      <c r="EN12" s="171">
        <v>556</v>
      </c>
      <c r="EO12" s="190"/>
      <c r="EP12" s="193">
        <v>505</v>
      </c>
      <c r="ES12" s="92" t="s">
        <v>163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164</v>
      </c>
      <c r="GP12" s="194"/>
      <c r="GQ12" s="255">
        <v>1501.5</v>
      </c>
      <c r="GR12" s="215"/>
      <c r="GS12" s="254">
        <v>2100</v>
      </c>
      <c r="GU12" s="227" t="s">
        <v>165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166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167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168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169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170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171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172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173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174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175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176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168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177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178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179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172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180</v>
      </c>
      <c r="FR16" s="186"/>
      <c r="FS16" s="168">
        <v>2068</v>
      </c>
      <c r="FT16" s="215"/>
      <c r="FU16" s="193">
        <v>1800</v>
      </c>
      <c r="FW16" s="227" t="s">
        <v>181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182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183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184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185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186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187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168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172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188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189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190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155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191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192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193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194</v>
      </c>
      <c r="GP21" s="228"/>
      <c r="GQ21" s="258">
        <v>539.01</v>
      </c>
      <c r="GR21" s="233"/>
      <c r="GS21" s="259">
        <v>5103</v>
      </c>
      <c r="GU21" s="227" t="s">
        <v>195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196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197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198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199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200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201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202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203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204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3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205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206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</row>
    <row r="27" customHeight="1" spans="2:273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207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208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209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131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/>
      <c r="JL28" s="215"/>
      <c r="JM28" s="300"/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210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211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/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212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/>
      <c r="JJ30" s="197"/>
      <c r="JK30" s="297"/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213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214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/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215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/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209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216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217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/>
      <c r="JJ34" s="197"/>
      <c r="JK34" s="297"/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218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/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/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219</v>
      </c>
      <c r="IR37" s="197"/>
      <c r="IS37" s="297">
        <v>2059.2</v>
      </c>
      <c r="IT37" s="215"/>
      <c r="IU37" s="300"/>
      <c r="IW37" s="227" t="s">
        <v>220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221</v>
      </c>
      <c r="AQ38" s="81"/>
      <c r="AR38" s="85">
        <v>1030</v>
      </c>
      <c r="AT38" s="80" t="s">
        <v>222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223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224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225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226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168</v>
      </c>
      <c r="FF45" s="210"/>
      <c r="FG45" s="231">
        <f>SUM(FG48-(FG48/10),FI47)</f>
        <v>108446.95</v>
      </c>
      <c r="FH45" s="215"/>
      <c r="FI45" s="187"/>
      <c r="FK45" s="209" t="s">
        <v>168</v>
      </c>
      <c r="FL45" s="210"/>
      <c r="FM45" s="231">
        <f>SUM(FM48-(FM48/10),FO47)</f>
        <v>45497.1</v>
      </c>
      <c r="FN45" s="215"/>
      <c r="FO45" s="187"/>
      <c r="FQ45" s="209" t="s">
        <v>168</v>
      </c>
      <c r="FR45" s="210"/>
      <c r="FS45" s="231">
        <f>SUM(FS48-(FS48/10),FU47)</f>
        <v>100281.5</v>
      </c>
      <c r="FT45" s="215"/>
      <c r="FU45" s="187"/>
      <c r="FW45" s="209" t="s">
        <v>168</v>
      </c>
      <c r="FX45" s="210"/>
      <c r="FY45" s="231">
        <f>SUM(FY48-(FY48/10),GA47)</f>
        <v>65879.4</v>
      </c>
      <c r="FZ45" s="215"/>
      <c r="GA45" s="187"/>
      <c r="GC45" s="209" t="s">
        <v>168</v>
      </c>
      <c r="GD45" s="210"/>
      <c r="GE45" s="231">
        <f>SUM(GE48-(GE48/10),GG47)</f>
        <v>79216.3</v>
      </c>
      <c r="GF45" s="215"/>
      <c r="GG45" s="187"/>
      <c r="GI45" s="209" t="s">
        <v>168</v>
      </c>
      <c r="GJ45" s="210"/>
      <c r="GK45" s="263">
        <f>SUM(GK48-(GK48/10),GM47)</f>
        <v>73152.643</v>
      </c>
      <c r="GL45" s="215"/>
      <c r="GM45" s="249"/>
      <c r="GO45" s="209" t="s">
        <v>168</v>
      </c>
      <c r="GP45" s="210"/>
      <c r="GQ45" s="263">
        <f>SUM(GQ48-(GQ48/10),GS47)</f>
        <v>97504.445</v>
      </c>
      <c r="GR45" s="215"/>
      <c r="GS45" s="249"/>
      <c r="GU45" s="209" t="s">
        <v>168</v>
      </c>
      <c r="GV45" s="210"/>
      <c r="GW45" s="263">
        <f>SUM(GW48-(GW48/10),GY47)</f>
        <v>71506.004</v>
      </c>
      <c r="GX45" s="215"/>
      <c r="GY45" s="259"/>
      <c r="HC45" s="209" t="s">
        <v>168</v>
      </c>
      <c r="HD45" s="210"/>
      <c r="HE45" s="263">
        <f>SUM(HE48-(HE48/10),HG47)</f>
        <v>101282.093</v>
      </c>
      <c r="HF45" s="215"/>
      <c r="HG45" s="259"/>
      <c r="HI45" s="209" t="s">
        <v>168</v>
      </c>
      <c r="HJ45" s="210"/>
      <c r="HK45" s="263">
        <f>SUM(HK48-(HK48/10),HM47)</f>
        <v>71893.59</v>
      </c>
      <c r="HL45" s="215"/>
      <c r="HM45" s="262"/>
      <c r="HN45" s="287"/>
      <c r="HS45" s="209" t="s">
        <v>168</v>
      </c>
      <c r="HT45" s="210"/>
      <c r="HU45" s="263">
        <f>SUM(HU48-(HU48/10),HW47)</f>
        <v>113559.748</v>
      </c>
      <c r="HV45" s="215"/>
      <c r="HW45" s="259"/>
      <c r="HY45" s="209" t="s">
        <v>168</v>
      </c>
      <c r="HZ45" s="210"/>
      <c r="IA45" s="263">
        <f>SUM(IA48-(IA48/10),IC47,)</f>
        <v>46370.464</v>
      </c>
      <c r="IB45" s="215"/>
      <c r="IC45" s="259"/>
      <c r="IE45" s="209" t="s">
        <v>168</v>
      </c>
      <c r="IF45" s="210"/>
      <c r="IG45" s="263">
        <f>SUM(IG48-(IG48/10),II47,)</f>
        <v>55118.303</v>
      </c>
      <c r="IH45" s="215"/>
      <c r="II45" s="259"/>
      <c r="IK45" s="209" t="s">
        <v>168</v>
      </c>
      <c r="IL45" s="210"/>
      <c r="IM45" s="263">
        <f>SUM(IM48-(IM48/10),IO47,)</f>
        <v>139103.663</v>
      </c>
      <c r="IN45" s="215"/>
      <c r="IO45" s="259"/>
      <c r="IQ45" s="306" t="s">
        <v>168</v>
      </c>
      <c r="IR45" s="186"/>
      <c r="IS45" s="263">
        <f>SUM(IS48-(IS48/10),IU47,)</f>
        <v>122805.032</v>
      </c>
      <c r="IT45" s="215"/>
      <c r="IU45" s="300"/>
      <c r="IW45" s="306" t="s">
        <v>168</v>
      </c>
      <c r="IX45" s="186"/>
      <c r="IY45" s="263">
        <f>SUM(IY48-(IY48/10),JA47,)</f>
        <v>103828.34</v>
      </c>
      <c r="IZ45" s="215"/>
      <c r="JA45" s="300"/>
      <c r="JC45" s="306" t="s">
        <v>168</v>
      </c>
      <c r="JD45" s="186"/>
      <c r="JE45" s="263">
        <f>SUM(JE48-(JE48/10),JG47,)</f>
        <v>61471.632</v>
      </c>
      <c r="JF45" s="215"/>
      <c r="JG45" s="300"/>
      <c r="JI45" s="306" t="s">
        <v>168</v>
      </c>
      <c r="JJ45" s="186"/>
      <c r="JK45" s="263">
        <f>SUM(JK48*0.9,JM47,)</f>
        <v>103096.65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227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172</v>
      </c>
      <c r="FF46" s="188"/>
      <c r="FG46" s="212">
        <f>SUM(FG47-FG45)</f>
        <v>41306.95</v>
      </c>
      <c r="FH46" s="191"/>
      <c r="FI46" s="187"/>
      <c r="FK46" s="201" t="s">
        <v>172</v>
      </c>
      <c r="FL46" s="188"/>
      <c r="FM46" s="212">
        <f>SUM(FM47-FM45)</f>
        <v>-4190.15</v>
      </c>
      <c r="FN46" s="191"/>
      <c r="FO46" s="187"/>
      <c r="FQ46" s="201" t="s">
        <v>172</v>
      </c>
      <c r="FR46" s="188"/>
      <c r="FS46" s="212">
        <f>SUM(FS47-FS45)</f>
        <v>2028.35000000001</v>
      </c>
      <c r="FT46" s="191"/>
      <c r="FU46" s="187"/>
      <c r="FW46" s="201" t="s">
        <v>172</v>
      </c>
      <c r="FX46" s="188"/>
      <c r="FY46" s="240">
        <f>SUM(FY47-FY45)</f>
        <v>39710.95</v>
      </c>
      <c r="FZ46" s="191"/>
      <c r="GA46" s="187"/>
      <c r="GC46" s="201" t="s">
        <v>172</v>
      </c>
      <c r="GD46" s="188"/>
      <c r="GE46" s="240">
        <f>SUM(GE47-GE45)</f>
        <v>5294.65000000001</v>
      </c>
      <c r="GF46" s="191"/>
      <c r="GG46" s="187"/>
      <c r="GI46" s="201" t="s">
        <v>172</v>
      </c>
      <c r="GJ46" s="188"/>
      <c r="GK46" s="264">
        <f>SUM(GK47-GK45)</f>
        <v>25932.007</v>
      </c>
      <c r="GL46" s="191"/>
      <c r="GM46" s="249"/>
      <c r="GO46" s="201" t="s">
        <v>172</v>
      </c>
      <c r="GP46" s="188"/>
      <c r="GQ46" s="264">
        <f>SUM(GQ47-GQ45)</f>
        <v>36927.562</v>
      </c>
      <c r="GR46" s="191"/>
      <c r="GS46" s="249"/>
      <c r="GU46" s="201" t="s">
        <v>172</v>
      </c>
      <c r="GV46" s="188"/>
      <c r="GW46" s="264">
        <f>SUM(GW47-GW45)</f>
        <v>15421.558</v>
      </c>
      <c r="GX46" s="191"/>
      <c r="GY46" s="259"/>
      <c r="HC46" s="201" t="s">
        <v>172</v>
      </c>
      <c r="HD46" s="188"/>
      <c r="HE46" s="264">
        <f>SUM(HE47-HE45)</f>
        <v>7570.46500000001</v>
      </c>
      <c r="HF46" s="191"/>
      <c r="HG46" s="259"/>
      <c r="HI46" s="201" t="s">
        <v>172</v>
      </c>
      <c r="HJ46" s="188"/>
      <c r="HK46" s="264">
        <f>SUM(HK47-HK45)</f>
        <v>62676.875</v>
      </c>
      <c r="HL46" s="191"/>
      <c r="HM46" s="262"/>
      <c r="HN46" s="287"/>
      <c r="HS46" s="201" t="s">
        <v>172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172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172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172</v>
      </c>
      <c r="IL46" s="188"/>
      <c r="IM46" s="264">
        <v>60686.43</v>
      </c>
      <c r="IN46" s="191"/>
      <c r="IO46" s="259"/>
      <c r="IQ46" s="201" t="s">
        <v>172</v>
      </c>
      <c r="IR46" s="188"/>
      <c r="IS46" s="264">
        <f>SUM(IS47-IS45-'Exterior - Internet'!D45)</f>
        <v>60006.398</v>
      </c>
      <c r="IT46" s="191"/>
      <c r="IU46" s="300"/>
      <c r="IW46" s="201" t="s">
        <v>172</v>
      </c>
      <c r="IX46" s="188"/>
      <c r="IY46" s="264">
        <f>SUM(IY47-IY45)</f>
        <v>56178.058</v>
      </c>
      <c r="IZ46" s="191"/>
      <c r="JA46" s="300"/>
      <c r="JC46" s="201" t="s">
        <v>172</v>
      </c>
      <c r="JD46" s="188"/>
      <c r="JE46" s="264">
        <f>SUM(JE47-JE45-'Exterior - Internet'!D48)</f>
        <v>-6418.574</v>
      </c>
      <c r="JF46" s="191"/>
      <c r="JG46" s="300"/>
      <c r="JI46" s="201" t="s">
        <v>172</v>
      </c>
      <c r="JJ46" s="188"/>
      <c r="JK46" s="264">
        <f>SUM(JK47-JK45)</f>
        <v>93840.776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228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78576.24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229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27244.9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230</v>
      </c>
      <c r="HD50" s="278"/>
      <c r="HE50" s="278"/>
      <c r="HF50" s="278"/>
      <c r="HK50" s="294" t="s">
        <v>231</v>
      </c>
      <c r="HU50" s="294" t="s">
        <v>232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233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234</v>
      </c>
      <c r="HK51" s="294" t="s">
        <v>235</v>
      </c>
      <c r="HU51" s="294" t="s">
        <v>236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237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238</v>
      </c>
      <c r="GV53" s="270"/>
      <c r="GW53" s="270"/>
      <c r="GX53" s="270"/>
      <c r="GY53" s="270"/>
      <c r="GZ53" s="270"/>
      <c r="HA53" s="270"/>
      <c r="HB53" s="270"/>
      <c r="HU53" s="294" t="s">
        <v>239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240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241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242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243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244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0"/>
      <c r="BU67" s="139"/>
      <c r="BZ67" s="128"/>
      <c r="CA67" s="130"/>
      <c r="CB67" s="340"/>
      <c r="CC67" s="139"/>
      <c r="CH67" s="128"/>
      <c r="CI67" s="130"/>
      <c r="CJ67" s="340"/>
      <c r="CK67" s="139"/>
      <c r="CP67" s="128"/>
      <c r="CQ67" s="130"/>
      <c r="CR67" s="340"/>
      <c r="CS67" s="139"/>
      <c r="CX67" s="128"/>
      <c r="CY67" s="130"/>
      <c r="CZ67" s="340"/>
      <c r="DA67" s="139"/>
      <c r="DF67" s="183"/>
      <c r="DG67" s="352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245</v>
      </c>
      <c r="AQ68" s="123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9"/>
      <c r="BR68" s="132"/>
      <c r="BS68" s="6"/>
      <c r="BT68" s="341"/>
      <c r="BU68" s="139"/>
      <c r="BZ68" s="132"/>
      <c r="CA68" s="6"/>
      <c r="CB68" s="341"/>
      <c r="CC68" s="139"/>
      <c r="CH68" s="132"/>
      <c r="CI68" s="6"/>
      <c r="CJ68" s="341"/>
      <c r="CK68" s="139"/>
      <c r="CP68" s="132"/>
      <c r="CQ68" s="6"/>
      <c r="CR68" s="341"/>
      <c r="CS68" s="139"/>
      <c r="CX68" s="132"/>
      <c r="CY68" s="6"/>
      <c r="CZ68" s="341"/>
      <c r="DA68" s="139"/>
      <c r="DF68" s="353"/>
      <c r="DG68" s="173"/>
      <c r="DH68" s="208"/>
      <c r="DI68" s="198"/>
      <c r="DJ68" s="188"/>
      <c r="DK68" s="188"/>
      <c r="DL68" s="188"/>
      <c r="DM68" s="188"/>
      <c r="DN68" s="361"/>
      <c r="DO68" s="197"/>
      <c r="DP68" s="208"/>
      <c r="DQ68" s="198"/>
      <c r="DR68" s="188"/>
      <c r="DS68" s="188"/>
      <c r="DT68" s="188"/>
      <c r="DU68" s="206"/>
      <c r="DV68" s="361"/>
      <c r="DW68" s="197"/>
      <c r="DX68" s="208"/>
      <c r="DY68" s="198"/>
      <c r="DZ68" s="188"/>
      <c r="EA68" s="188"/>
      <c r="EB68" s="188"/>
      <c r="ED68" s="361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29"/>
      <c r="AE69" s="123"/>
      <c r="AF69" s="85">
        <v>471</v>
      </c>
      <c r="AH69" s="124"/>
      <c r="AI69" s="123"/>
      <c r="AJ69" s="85"/>
      <c r="AP69" s="137"/>
      <c r="AQ69" s="123"/>
      <c r="AR69" s="327">
        <f>SUM(AR72-(AR72/10))</f>
        <v>29063.7</v>
      </c>
      <c r="AT69" s="330" t="s">
        <v>168</v>
      </c>
      <c r="AU69" s="331"/>
      <c r="AV69" s="327">
        <f>SUM(AV72-(AV72/10),SUM(AZ3))</f>
        <v>28079.5</v>
      </c>
      <c r="BB69" s="330" t="s">
        <v>168</v>
      </c>
      <c r="BC69" s="331"/>
      <c r="BD69" s="327">
        <f>SUM(BD72-(BD72/10),BH3)</f>
        <v>11304.6</v>
      </c>
      <c r="BJ69" s="330" t="s">
        <v>168</v>
      </c>
      <c r="BK69" s="331"/>
      <c r="BL69" s="327">
        <f>SUM(BL72-(BL72/10),BP13)</f>
        <v>26325.3</v>
      </c>
      <c r="BM69" s="342"/>
      <c r="BR69" s="132"/>
      <c r="BS69" s="6"/>
      <c r="BT69" s="341"/>
      <c r="BU69" s="139"/>
      <c r="BZ69" s="132"/>
      <c r="CA69" s="6"/>
      <c r="CB69" s="341"/>
      <c r="CC69" s="139"/>
      <c r="CH69" s="132"/>
      <c r="CI69" s="6"/>
      <c r="CJ69" s="341"/>
      <c r="CK69" s="139"/>
      <c r="CP69" s="132"/>
      <c r="CQ69" s="6"/>
      <c r="CR69" s="341"/>
      <c r="CS69" s="139"/>
      <c r="CX69" s="132"/>
      <c r="CY69" s="6"/>
      <c r="CZ69" s="341"/>
      <c r="DA69" s="139"/>
      <c r="DF69" s="353"/>
      <c r="DG69" s="173"/>
      <c r="DH69" s="208"/>
      <c r="DI69" s="198"/>
      <c r="DJ69" s="188"/>
      <c r="DK69" s="188"/>
      <c r="DL69" s="188"/>
      <c r="DM69" s="188"/>
      <c r="DN69" s="361"/>
      <c r="DO69" s="197"/>
      <c r="DP69" s="208"/>
      <c r="DQ69" s="198"/>
      <c r="DR69" s="188"/>
      <c r="DS69" s="188"/>
      <c r="DT69" s="188"/>
      <c r="DU69" s="206"/>
      <c r="DV69" s="361"/>
      <c r="DW69" s="197"/>
      <c r="DX69" s="208"/>
      <c r="DY69" s="198"/>
      <c r="DZ69" s="188"/>
      <c r="EA69" s="188"/>
      <c r="EB69" s="188"/>
      <c r="ED69" s="361"/>
      <c r="EE69" s="197"/>
      <c r="EF69" s="355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29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3">
        <v>1070</v>
      </c>
      <c r="AT70" s="91" t="s">
        <v>172</v>
      </c>
      <c r="AV70" s="105">
        <f>SUM(AV71-AV69-AX68)</f>
        <v>18687.25</v>
      </c>
      <c r="BB70" s="91" t="s">
        <v>172</v>
      </c>
      <c r="BD70" s="105">
        <f>SUM(BD71-BD69)</f>
        <v>7382.65</v>
      </c>
      <c r="BJ70" s="91" t="s">
        <v>172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2"/>
      <c r="BS70" s="6"/>
      <c r="BT70" s="341"/>
      <c r="BU70" s="139"/>
      <c r="BZ70" s="132"/>
      <c r="CA70" s="6"/>
      <c r="CB70" s="341"/>
      <c r="CC70" s="139"/>
      <c r="CH70" s="132"/>
      <c r="CI70" s="6"/>
      <c r="CJ70" s="341"/>
      <c r="CK70" s="139"/>
      <c r="CP70" s="132"/>
      <c r="CQ70" s="6"/>
      <c r="CR70" s="341"/>
      <c r="CS70" s="139"/>
      <c r="CX70" s="132"/>
      <c r="CY70" s="6"/>
      <c r="CZ70" s="341"/>
      <c r="DA70" s="139"/>
      <c r="DF70" s="353"/>
      <c r="DG70" s="173"/>
      <c r="DH70" s="208"/>
      <c r="DI70" s="198"/>
      <c r="DJ70" s="188"/>
      <c r="DK70" s="188"/>
      <c r="DL70" s="188"/>
      <c r="DM70" s="188"/>
      <c r="DN70" s="361"/>
      <c r="DO70" s="197"/>
      <c r="DP70" s="208"/>
      <c r="DQ70" s="198"/>
      <c r="DR70" s="188"/>
      <c r="DS70" s="188"/>
      <c r="DT70" s="188"/>
      <c r="DU70" s="206"/>
      <c r="DV70" s="361"/>
      <c r="DW70" s="197"/>
      <c r="DX70" s="208"/>
      <c r="DY70" s="198"/>
      <c r="DZ70" s="188"/>
      <c r="EA70" s="188"/>
      <c r="EB70" s="188"/>
      <c r="ED70" s="209" t="s">
        <v>168</v>
      </c>
      <c r="EE70" s="210"/>
      <c r="EF70" s="211">
        <f>SUM(EF73-(EF73/10),EJ30)</f>
        <v>105513.9</v>
      </c>
      <c r="EG70" s="363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2"/>
      <c r="BS71" s="6"/>
      <c r="BT71" s="341"/>
      <c r="BU71" s="139"/>
      <c r="BZ71" s="132"/>
      <c r="CA71" s="6"/>
      <c r="CB71" s="341"/>
      <c r="CC71" s="139"/>
      <c r="CH71" s="132"/>
      <c r="CI71" s="6"/>
      <c r="CJ71" s="341"/>
      <c r="CK71" s="139"/>
      <c r="CP71" s="132"/>
      <c r="CQ71" s="6"/>
      <c r="CR71" s="341"/>
      <c r="CS71" s="139"/>
      <c r="CX71" s="132"/>
      <c r="CY71" s="6"/>
      <c r="CZ71" s="341"/>
      <c r="DA71" s="139"/>
      <c r="DF71" s="353"/>
      <c r="DG71" s="173"/>
      <c r="DH71" s="208"/>
      <c r="DI71" s="198"/>
      <c r="DJ71" s="188"/>
      <c r="DK71" s="188"/>
      <c r="DL71" s="188"/>
      <c r="DM71" s="188"/>
      <c r="DN71" s="361"/>
      <c r="DO71" s="197"/>
      <c r="DP71" s="208"/>
      <c r="DQ71" s="198"/>
      <c r="DR71" s="188"/>
      <c r="DS71" s="188"/>
      <c r="DT71" s="188"/>
      <c r="DU71" s="206"/>
      <c r="DV71" s="361"/>
      <c r="DW71" s="197"/>
      <c r="DX71" s="208"/>
      <c r="DY71" s="198"/>
      <c r="DZ71" s="188"/>
      <c r="EA71" s="188"/>
      <c r="EB71" s="188"/>
      <c r="ED71" s="201" t="s">
        <v>172</v>
      </c>
      <c r="EE71" s="188"/>
      <c r="EF71" s="366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2"/>
      <c r="BS72" s="6"/>
      <c r="BT72" s="341"/>
      <c r="BU72" s="139"/>
      <c r="BZ72" s="132"/>
      <c r="CA72" s="6"/>
      <c r="CB72" s="341"/>
      <c r="CC72" s="139"/>
      <c r="CH72" s="132"/>
      <c r="CI72" s="6"/>
      <c r="CJ72" s="341"/>
      <c r="CK72" s="139"/>
      <c r="CP72" s="132"/>
      <c r="CQ72" s="6"/>
      <c r="CR72" s="341"/>
      <c r="CS72" s="139"/>
      <c r="CX72" s="132"/>
      <c r="CY72" s="6"/>
      <c r="CZ72" s="341"/>
      <c r="DA72" s="139"/>
      <c r="DF72" s="353"/>
      <c r="DG72" s="173"/>
      <c r="DH72" s="208"/>
      <c r="DI72" s="198"/>
      <c r="DJ72" s="188"/>
      <c r="DK72" s="188"/>
      <c r="DL72" s="188"/>
      <c r="DM72" s="188"/>
      <c r="DN72" s="361"/>
      <c r="DO72" s="197"/>
      <c r="DP72" s="208"/>
      <c r="DQ72" s="198"/>
      <c r="DR72" s="188"/>
      <c r="DS72" s="188"/>
      <c r="DT72" s="188"/>
      <c r="DU72" s="206"/>
      <c r="DV72" s="361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1"/>
      <c r="BU73" s="139"/>
      <c r="BZ73" s="132"/>
      <c r="CA73" s="6"/>
      <c r="CB73" s="341"/>
      <c r="CC73" s="139"/>
      <c r="CH73" s="132"/>
      <c r="CI73" s="6"/>
      <c r="CJ73" s="341"/>
      <c r="CK73" s="139"/>
      <c r="CP73" s="132"/>
      <c r="CQ73" s="6"/>
      <c r="CR73" s="341"/>
      <c r="CS73" s="139"/>
      <c r="CX73" s="132"/>
      <c r="CY73" s="6"/>
      <c r="CZ73" s="341"/>
      <c r="DA73" s="139"/>
      <c r="DF73" s="353"/>
      <c r="DG73" s="173"/>
      <c r="DH73" s="208"/>
      <c r="DI73" s="198"/>
      <c r="DJ73" s="188"/>
      <c r="DK73" s="188"/>
      <c r="DL73" s="188"/>
      <c r="DM73" s="188"/>
      <c r="DN73" s="361"/>
      <c r="DO73" s="197"/>
      <c r="DP73" s="208"/>
      <c r="DQ73" s="198"/>
      <c r="DR73" s="188"/>
      <c r="DS73" s="188"/>
      <c r="DT73" s="188"/>
      <c r="DU73" s="206"/>
      <c r="DV73" s="361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29"/>
      <c r="AE74" s="123"/>
      <c r="AF74" s="85"/>
      <c r="AH74" s="124"/>
      <c r="AI74" s="123"/>
      <c r="AJ74" s="85"/>
      <c r="AP74" s="123"/>
      <c r="AQ74" s="123"/>
      <c r="BE74">
        <v>30.74</v>
      </c>
      <c r="BR74" s="336"/>
      <c r="BS74" s="6"/>
      <c r="BT74" s="346"/>
      <c r="BU74" s="139"/>
      <c r="BZ74" s="336"/>
      <c r="CA74" s="6"/>
      <c r="CB74" s="346"/>
      <c r="CC74" s="139"/>
      <c r="CH74" s="336"/>
      <c r="CI74" s="6"/>
      <c r="CJ74" s="346"/>
      <c r="CK74" s="139"/>
      <c r="CP74" s="336"/>
      <c r="CQ74" s="6"/>
      <c r="CR74" s="346"/>
      <c r="CS74" s="139"/>
      <c r="CX74" s="336"/>
      <c r="CY74" s="6"/>
      <c r="CZ74" s="346"/>
      <c r="DA74" s="139"/>
      <c r="DF74" s="354"/>
      <c r="DG74" s="173"/>
      <c r="DH74" s="355"/>
      <c r="DI74" s="198"/>
      <c r="DJ74" s="188"/>
      <c r="DK74" s="188"/>
      <c r="DL74" s="188"/>
      <c r="DM74" s="188"/>
      <c r="DN74" s="362"/>
      <c r="DO74" s="197"/>
      <c r="DP74" s="355"/>
      <c r="DQ74" s="198"/>
      <c r="DR74" s="188"/>
      <c r="DS74" s="188"/>
      <c r="DT74" s="188"/>
      <c r="DU74" s="206"/>
      <c r="DV74" s="362"/>
      <c r="DW74" s="197"/>
      <c r="DX74" s="355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0" t="s">
        <v>168</v>
      </c>
      <c r="BS75" s="331"/>
      <c r="BT75" s="347">
        <f>SUM(BT78-(BT78/10),BX29)</f>
        <v>89470.3</v>
      </c>
      <c r="BU75" s="342"/>
      <c r="BZ75" s="330" t="s">
        <v>168</v>
      </c>
      <c r="CA75" s="331"/>
      <c r="CB75" s="347">
        <f>SUM(CB78-(CB78/10),CF44)</f>
        <v>100494.2</v>
      </c>
      <c r="CC75" s="342"/>
      <c r="CH75" s="330" t="s">
        <v>168</v>
      </c>
      <c r="CI75" s="331"/>
      <c r="CJ75" s="347">
        <f>SUM(CJ78-(CJ78/10),CN44)</f>
        <v>86006.2</v>
      </c>
      <c r="CK75" s="342"/>
      <c r="CP75" s="330" t="s">
        <v>168</v>
      </c>
      <c r="CQ75" s="331"/>
      <c r="CR75" s="347">
        <f>SUM(CR78-(CR78/10),CV44)</f>
        <v>61216.3</v>
      </c>
      <c r="CS75" s="342">
        <v>3449</v>
      </c>
      <c r="CX75" s="330" t="s">
        <v>168</v>
      </c>
      <c r="CY75" s="331"/>
      <c r="CZ75" s="347">
        <f>SUM(CZ78-(CZ78/10),DD44)</f>
        <v>55591.3</v>
      </c>
      <c r="DA75" s="342">
        <v>5898</v>
      </c>
      <c r="DF75" s="356" t="s">
        <v>168</v>
      </c>
      <c r="DG75" s="357"/>
      <c r="DH75" s="358">
        <f>SUM(DH78-(DH78/10),DL44)</f>
        <v>90785.3</v>
      </c>
      <c r="DI75" s="363">
        <v>2224</v>
      </c>
      <c r="DJ75" s="188"/>
      <c r="DK75" s="188"/>
      <c r="DL75" s="188"/>
      <c r="DM75" s="188"/>
      <c r="DN75" s="209" t="s">
        <v>168</v>
      </c>
      <c r="DO75" s="210"/>
      <c r="DP75" s="358">
        <f>SUM(DP78-(DP78/10),DT44)</f>
        <v>74028.1</v>
      </c>
      <c r="DQ75" s="363">
        <v>3631</v>
      </c>
      <c r="DR75" s="188"/>
      <c r="DS75" s="188"/>
      <c r="DT75" s="188"/>
      <c r="DU75" s="206"/>
      <c r="DV75" s="209" t="s">
        <v>168</v>
      </c>
      <c r="DW75" s="210"/>
      <c r="DX75" s="358">
        <f>SUM(DX78-(DX78/10),EB44)</f>
        <v>102786.7</v>
      </c>
      <c r="DY75" s="363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172</v>
      </c>
      <c r="BT76" s="348">
        <f>SUM(BT77-BT75)</f>
        <v>32480.05</v>
      </c>
      <c r="BU76" s="349"/>
      <c r="BV76" s="12"/>
      <c r="BZ76" s="91" t="s">
        <v>172</v>
      </c>
      <c r="CB76" s="350">
        <f>SUM(CB77-CB75)</f>
        <v>535.850000000006</v>
      </c>
      <c r="CC76" s="349"/>
      <c r="CD76" s="12"/>
      <c r="CH76" s="91" t="s">
        <v>172</v>
      </c>
      <c r="CJ76" s="350">
        <f>SUM(CJ77-CJ75)</f>
        <v>13994.65</v>
      </c>
      <c r="CK76" s="12"/>
      <c r="CP76" s="91" t="s">
        <v>172</v>
      </c>
      <c r="CR76" s="351">
        <f>SUM(CR77-CR75)</f>
        <v>42233.35</v>
      </c>
      <c r="CS76" s="12"/>
      <c r="CX76" s="91" t="s">
        <v>172</v>
      </c>
      <c r="CZ76" s="351">
        <f>SUM(CZ77-CZ75)</f>
        <v>307.050000000003</v>
      </c>
      <c r="DA76" s="359"/>
      <c r="DF76" s="177" t="s">
        <v>172</v>
      </c>
      <c r="DG76" s="206"/>
      <c r="DH76" s="212">
        <f>SUM(DH77-DH75)</f>
        <v>174.75</v>
      </c>
      <c r="DI76" s="364"/>
      <c r="DJ76" s="188"/>
      <c r="DK76" s="188"/>
      <c r="DL76" s="188"/>
      <c r="DM76" s="188"/>
      <c r="DN76" s="201" t="s">
        <v>172</v>
      </c>
      <c r="DO76" s="188"/>
      <c r="DP76" s="212">
        <f>SUM(DP77-DP75)</f>
        <v>-16553.35</v>
      </c>
      <c r="DQ76" s="364">
        <v>225</v>
      </c>
      <c r="DR76" s="188"/>
      <c r="DS76" s="188"/>
      <c r="DT76" s="188"/>
      <c r="DU76" s="206"/>
      <c r="DV76" s="201" t="s">
        <v>172</v>
      </c>
      <c r="DW76" s="188"/>
      <c r="DX76" s="212">
        <f>SUM(DX77-DX75)</f>
        <v>4044.3</v>
      </c>
      <c r="DY76" s="364"/>
      <c r="DZ76" s="367">
        <v>524</v>
      </c>
      <c r="EA76" s="188"/>
      <c r="EB76" s="188"/>
      <c r="EG76" s="364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4">
        <f>SUM((P84,U59,U58))</f>
        <v>34928.72</v>
      </c>
      <c r="V77" s="123"/>
      <c r="W77" s="123"/>
      <c r="X77" s="85"/>
      <c r="Y77" s="328">
        <f>SUM(Y47,T83)</f>
        <v>30622.72</v>
      </c>
      <c r="Z77" s="123"/>
      <c r="AA77" s="123"/>
      <c r="AB77" s="85">
        <v>500</v>
      </c>
      <c r="AD77" s="330" t="s">
        <v>168</v>
      </c>
      <c r="AE77" s="331"/>
      <c r="AF77" s="327">
        <v>29879.1</v>
      </c>
      <c r="AH77" s="123"/>
      <c r="AI77" s="123"/>
      <c r="AJ77" s="85"/>
      <c r="AP77" s="126"/>
      <c r="AQ77" s="125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2"/>
      <c r="CR77" s="338">
        <f>SUM(CJ76,CS7,CS19)</f>
        <v>103449.65</v>
      </c>
      <c r="CS77" s="302"/>
      <c r="CZ77" s="338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172</v>
      </c>
      <c r="AF78" s="105">
        <f>SUM(AF79-AF77)</f>
        <v>2367.56</v>
      </c>
      <c r="AH78" s="123"/>
      <c r="AI78" s="123"/>
      <c r="AJ78" s="122"/>
      <c r="AP78" s="126"/>
      <c r="AQ78" s="125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2"/>
      <c r="CR78" s="338">
        <f>SUM(CR3:CR74)</f>
        <v>20187</v>
      </c>
      <c r="CS78" s="302"/>
      <c r="CZ78" s="338">
        <f>SUM(CZ3:CZ74)</f>
        <v>22667</v>
      </c>
      <c r="DA78" s="302"/>
      <c r="DF78" s="206"/>
      <c r="DG78" s="206"/>
      <c r="DH78" s="213">
        <f>SUM(DH3:DH74)</f>
        <v>20887</v>
      </c>
      <c r="DI78" s="364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4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4"/>
      <c r="DZ78" s="188"/>
      <c r="EA78" s="188"/>
      <c r="EB78" s="188"/>
      <c r="EG78" s="364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2" t="s">
        <v>246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2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5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2"/>
      <c r="C82" s="313" t="s">
        <v>168</v>
      </c>
      <c r="D82" s="314">
        <v>20846.7</v>
      </c>
      <c r="E82" s="315">
        <v>875</v>
      </c>
      <c r="F82" s="316"/>
      <c r="G82" s="313" t="s">
        <v>168</v>
      </c>
      <c r="H82" s="314">
        <v>22477.6</v>
      </c>
      <c r="I82" s="320">
        <v>1090</v>
      </c>
      <c r="J82" s="321"/>
      <c r="K82" s="322" t="s">
        <v>168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168</v>
      </c>
      <c r="T82" s="314">
        <f>SUM(S85-(S85/10))</f>
        <v>21906</v>
      </c>
      <c r="V82" s="325" t="s">
        <v>168</v>
      </c>
      <c r="W82" s="326"/>
      <c r="X82" s="327">
        <f>SUM(W85-(W85/10))</f>
        <v>24014.16</v>
      </c>
      <c r="Y82" s="333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7"/>
      <c r="H83" s="318"/>
      <c r="J83" s="91"/>
      <c r="K83" s="76" t="s">
        <v>172</v>
      </c>
      <c r="L83" s="323">
        <v>14951.7</v>
      </c>
      <c r="N83" s="321"/>
      <c r="O83" s="322" t="s">
        <v>168</v>
      </c>
      <c r="P83" s="314">
        <f>SUM(O85-(O85/10))</f>
        <v>19693.98</v>
      </c>
      <c r="Q83" s="320">
        <v>670</v>
      </c>
      <c r="R83" s="91"/>
      <c r="S83" s="76" t="s">
        <v>247</v>
      </c>
      <c r="T83" s="105">
        <f>SUM(U77-T82)</f>
        <v>13022.72</v>
      </c>
      <c r="V83" s="91" t="s">
        <v>172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172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8"/>
      <c r="EV87" s="198"/>
      <c r="FB87" s="198"/>
    </row>
    <row r="88" customHeight="1" spans="10:158">
      <c r="J88" s="91"/>
      <c r="K88" s="319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248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0" t="s">
        <v>168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172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8"/>
      <c r="EV92" s="198"/>
      <c r="FB92" s="198"/>
    </row>
    <row r="93" customHeight="1" spans="10:158">
      <c r="J93" s="91"/>
      <c r="K93" s="91"/>
      <c r="L93" s="91"/>
      <c r="Z93" s="330" t="s">
        <v>168</v>
      </c>
      <c r="AA93" s="334"/>
      <c r="AB93" s="327">
        <f>SUM(AB96-(AB96/10))</f>
        <v>37161.9</v>
      </c>
      <c r="AC93" s="333">
        <v>1430</v>
      </c>
      <c r="AH93" s="132"/>
      <c r="AI93" s="6"/>
      <c r="AJ93" s="133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8"/>
      <c r="EV93" s="198"/>
      <c r="FB93" s="198"/>
    </row>
    <row r="94" customHeight="1" spans="10:158">
      <c r="J94" s="91"/>
      <c r="K94" s="91"/>
      <c r="L94" s="91"/>
      <c r="Z94" s="91" t="s">
        <v>172</v>
      </c>
      <c r="AB94" s="105">
        <f>SUM(AB95-AB93)</f>
        <v>10346.66</v>
      </c>
      <c r="AH94" s="132"/>
      <c r="AI94" s="6"/>
      <c r="AJ94" s="133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8"/>
      <c r="EV94" s="198"/>
      <c r="FB94" s="198"/>
    </row>
    <row r="95" customHeight="1" spans="10:158">
      <c r="J95" s="91"/>
      <c r="K95" s="91"/>
      <c r="L95" s="91"/>
      <c r="AB95" s="335">
        <f>SUM(AC4,X83,AC71,AC86)</f>
        <v>47508.56</v>
      </c>
      <c r="AH95" s="132"/>
      <c r="AI95" s="6"/>
      <c r="AJ95" s="133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8"/>
      <c r="EV95" s="198"/>
      <c r="FB95" s="198"/>
    </row>
    <row r="96" customHeight="1" spans="10:158">
      <c r="J96" s="91"/>
      <c r="K96" s="91"/>
      <c r="L96" s="91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8"/>
      <c r="EV96" s="198"/>
      <c r="FB96" s="198"/>
    </row>
    <row r="97" customHeight="1" spans="12:158">
      <c r="L97" s="91"/>
      <c r="AH97" s="330" t="s">
        <v>168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172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8"/>
      <c r="EV99" s="188"/>
      <c r="FB99" s="188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249</v>
      </c>
      <c r="D2" s="53" t="s">
        <v>250</v>
      </c>
    </row>
    <row r="3" spans="1:11">
      <c r="A3" s="54" t="s">
        <v>251</v>
      </c>
      <c r="B3" s="55" t="s">
        <v>131</v>
      </c>
      <c r="C3" s="56">
        <v>2336.4</v>
      </c>
      <c r="D3" s="57">
        <f>SUM(C3+5)</f>
        <v>2341.4</v>
      </c>
      <c r="E3" s="52" t="s">
        <v>252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253</v>
      </c>
      <c r="B5" s="55" t="s">
        <v>137</v>
      </c>
      <c r="C5" s="56">
        <v>3000.97</v>
      </c>
      <c r="D5" s="57">
        <f t="shared" ref="D5:D16" si="0">SUM(C5+5)</f>
        <v>3005.97</v>
      </c>
    </row>
    <row r="6" spans="2:4">
      <c r="B6" s="55" t="s">
        <v>141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254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254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155</v>
      </c>
      <c r="C11" s="56">
        <v>2662</v>
      </c>
      <c r="D11" s="57">
        <f t="shared" si="0"/>
        <v>2667</v>
      </c>
      <c r="E11" t="s">
        <v>255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256</v>
      </c>
      <c r="J12" s="50">
        <v>9000</v>
      </c>
      <c r="K12" s="51">
        <v>7830</v>
      </c>
    </row>
    <row r="13" spans="2:4">
      <c r="B13" s="55" t="s">
        <v>200</v>
      </c>
      <c r="C13" s="56">
        <v>2046</v>
      </c>
      <c r="D13" s="57">
        <f t="shared" si="0"/>
        <v>2051</v>
      </c>
    </row>
    <row r="14" spans="2:4">
      <c r="B14" s="55" t="s">
        <v>205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211</v>
      </c>
      <c r="C16" s="56">
        <v>2694.95</v>
      </c>
      <c r="D16" s="57">
        <f t="shared" si="0"/>
        <v>2699.95</v>
      </c>
      <c r="E16" t="s">
        <v>257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258</v>
      </c>
      <c r="B18" s="55" t="s">
        <v>259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260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261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262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263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264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262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263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168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265</v>
      </c>
      <c r="F1" s="16"/>
      <c r="I1" s="12" t="s">
        <v>266</v>
      </c>
    </row>
    <row r="2" spans="2:10">
      <c r="B2" s="17" t="s">
        <v>0</v>
      </c>
      <c r="C2" s="18" t="s">
        <v>2</v>
      </c>
      <c r="D2" s="19" t="s">
        <v>267</v>
      </c>
      <c r="H2" s="17" t="s">
        <v>0</v>
      </c>
      <c r="I2" s="18" t="s">
        <v>2</v>
      </c>
      <c r="J2" s="19" t="s">
        <v>267</v>
      </c>
    </row>
    <row r="3" spans="2:10">
      <c r="B3" s="20" t="s">
        <v>155</v>
      </c>
      <c r="C3" s="21">
        <v>1325</v>
      </c>
      <c r="D3" s="22">
        <v>1125</v>
      </c>
      <c r="H3" s="20" t="s">
        <v>200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267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205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166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267</v>
      </c>
    </row>
    <row r="28" spans="2:10">
      <c r="B28" s="20" t="s">
        <v>174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267</v>
      </c>
      <c r="H31" s="20" t="s">
        <v>268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269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267</v>
      </c>
      <c r="E35" s="30"/>
      <c r="H35" s="20" t="s">
        <v>270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259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267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267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267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175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271</v>
      </c>
      <c r="D2" s="2" t="s">
        <v>272</v>
      </c>
      <c r="E2" s="2" t="s">
        <v>273</v>
      </c>
      <c r="H2" s="3">
        <v>0.02</v>
      </c>
    </row>
    <row r="3" spans="2:8">
      <c r="B3" s="4" t="s">
        <v>274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275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276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277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278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2022-10-03T16:28:37Z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