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<sst xmlns="http://schemas.openxmlformats.org/spreadsheetml/2006/main" count="596" uniqueCount="275">
  <si>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</si>
  <si>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</si>
  <si>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</si>
  <si>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</si>
  <si>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</si>
  <si>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</si>
  <si>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</si>
  <si>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</si>
  <si>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</si>
  <si>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</si>
  <si>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</si>
  <si>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</si>
  <si>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</si>
  <si>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</si>
  <si>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</si>
  <si>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</si>
  <si>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</si>
  <si>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</si>
  <si>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</si>
  <si>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</si>
  <si>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</si>
  <si>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</si>
  <si>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</si>
  <si>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</si>
  <si>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</si>
  <si>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</si>
  <si>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</si>
  <si>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</si>
  <si>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</si>
  <si>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</si>
  <si>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</si>
  <si>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</si>
  <si>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</si>
  <si>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</si>
  <si>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</si>
  <si>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</si>
  <si>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</si>
  <si>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</si>
  <si>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</si>
  <si>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</si>
  <si>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</si>
  <si>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</si>
  <si>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</si>
  <si>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</si>
  <si>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</si>
  <si>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</si>
  <si>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</si>
  <si>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</si>
  <si>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</si>
  <si>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</si>
  <si>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</si>
  <si>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</si>
  <si>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</si>
  <si>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</si>
  <si>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</si>
  <si>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</si>
  <si>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</si>
  <si>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</si>
  <si>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</si>
  <si>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</si>
  <si>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</si>
  <si>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</si>
  <si>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</si>
  <si>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</si>
  <si>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</si>
  <si>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</si>
  <si>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</si>
  <si>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</si>
  <si>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</si>
  <si>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</si>
  <si>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</si>
  <si>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</si>
  <si>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</si>
  <si>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</si>
  <si>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</si>
  <si>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</si>
  <si>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</si>
  <si>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</si>
  <si>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</si>
  <si>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</si>
  <si>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</si>
  <si>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</si>
  <si>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</si>
  <si>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</si>
  <si>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</si>
  <si>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</si>
  <si>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</si>
  <si>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</si>
  <si>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</si>
  <si>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</si>
  <si>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</si>
  <si>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</si>
  <si>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</si>
  <si>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</si>
  <si>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</si>
  <si>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</si>
  <si>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</si>
  <si>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</si>
  <si>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</si>
  <si>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</si>
  <si>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</si>
  <si>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</si>
  <si>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</si>
  <si>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</si>
  <si>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</si>
  <si>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</si>
  <si>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</si>
  <si>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</si>
  <si>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</si>
  <si>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</si>
  <si>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</si>
  <si>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</si>
  <si>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</si>
  <si>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</si>
  <si>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</si>
  <si>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</si>
  <si>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</si>
  <si>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</si>
  <si>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</si>
  <si>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</si>
  <si>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</si>
  <si>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</si>
  <si>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</si>
  <si>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</si>
  <si>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</si>
  <si>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</si>
  <si>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</si>
  <si>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</si>
  <si>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</si>
  <si>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</si>
  <si>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</si>
  <si>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</si>
  <si>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</si>
  <si>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</si>
  <si>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</si>
  <si>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</si>
  <si>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</si>
  <si>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</si>
  <si>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</si>
  <si>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</si>
  <si>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</si>
  <si>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</si>
  <si>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</si>
  <si>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</si>
  <si>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</si>
  <si>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</si>
  <si>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</si>
  <si>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</si>
  <si>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</si>
  <si>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</si>
  <si>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</si>
  <si>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</si>
  <si>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</si>
  <si>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</si>
  <si>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</si>
  <si>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</si>
  <si>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</si>
  <si>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</si>
  <si>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</si>
  <si>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</si>
  <si>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</si>
  <si>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</si>
  <si>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</si>
  <si>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</si>
  <si>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</si>
  <si>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</si>
  <si>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</si>
  <si>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</si>
  <si>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</si>
  <si>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</si>
  <si>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</si>
  <si>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</si>
  <si>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</si>
  <si>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</si>
  <si>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</si>
  <si>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</si>
  <si>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</si>
  <si>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</si>
  <si>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</si>
  <si>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</si>
  <si>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</si>
  <si>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</si>
  <si>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</si>
  <si>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</si>
  <si>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</si>
  <si>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</si>
  <si>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</si>
  <si>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</si>
  <si>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</si>
  <si>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</si>
  <si>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</si>
  <si>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</si>
  <si>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</si>
  <si>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</si>
  <si>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</si>
  <si>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</si>
  <si>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</si>
  <si>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</si>
  <si>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</si>
  <si>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</si>
  <si>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</si>
  <si>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</si>
  <si>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23/9/2022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</si>
  <si>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</si>
  <si>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</si>
  <si>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</si>
  <si>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</si>
  <si>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</si>
  <si>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</si>
  <si>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</si>
  <si>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</si>
  <si>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</si>
  <si>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</si>
  <si>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24/9/2022</t>
  </si>
  <si>
    <t>25/3/2022</t>
  </si>
  <si>
    <t>18/9/2022</t>
  </si>
  <si>
    <t>16/2/2022</t>
  </si>
  <si>
    <t>26/2/2022</t>
  </si>
  <si>
    <t>25/9/2022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</si>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</sst>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8" formatCode="&quot;$&quot;#,##0.00_);[Red]\(&quot;$&quot;#,##0.00\)"/>
    <numFmt numFmtId="177" formatCode="&quot;$&quot;#,###.00_);[Red]\(&quot;$&quot;#,###.00\)"/>
    <numFmt numFmtId="178" formatCode="m/d/yyyy;@"/>
    <numFmt numFmtId="179" formatCode="h:mm:ss\ AM/PM;@"/>
    <numFmt numFmtId="180" formatCode="&quot;$&quot;#,###.##000_);[Red]\(&quot;$&quot;#,###.##000\)"/>
    <numFmt numFmtId="181" formatCode="_ * #,##0_ ;_ * \-#,##0_ ;_ * &quot;-&quot;_ ;_ @_ "/>
    <numFmt numFmtId="44" formatCode="_(&quot;$&quot;* #,##0.00_);_(&quot;$&quot;* \(#,##0.00\);_(&quot;$&quot;* &quot;-&quot;??_);_(@_)"/>
    <numFmt numFmtId="182" formatCode="_ * #,##0.00_ ;_ * \-#,##0.00_ ;_ * &quot;-&quot;??_ ;_ @_ "/>
    <numFmt numFmtId="42" formatCode="_(&quot;$&quot;* #,##0_);_(&quot;$&quot;* \(#,##0\);_(&quot;$&quot;* &quot;-&quot;_);_(@_)"/>
    <numFmt numFmtId="183" formatCode="&quot;$&quot;#,###.0_);[Red]\(&quot;$&quot;#,###.0\)"/>
    <numFmt numFmtId="184" formatCode="_(&quot;$&quot;* #,##0.000_);_(&quot;$&quot;* \(#,##0.000\);_(&quot;$&quot;* &quot;-&quot;??.0_);_(@_)"/>
    <numFmt numFmtId="185" formatCode="&quot;$&quot;#,##0.0_);[Red]\(&quot;$&quot;#,##0.0\)"/>
    <numFmt numFmtId="186" formatCode="0.00_ 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5" fillId="44" borderId="24" applyNumberFormat="0" applyAlignment="0" applyProtection="0">
      <alignment vertical="center"/>
    </xf>
    <xf numFmtId="0" fontId="0" fillId="37" borderId="23" applyNumberFormat="0" applyFont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9" fillId="34" borderId="20" applyNumberFormat="0" applyAlignment="0" applyProtection="0">
      <alignment vertical="center"/>
    </xf>
    <xf numFmtId="0" fontId="96" fillId="44" borderId="20" applyNumberFormat="0" applyAlignment="0" applyProtection="0">
      <alignment vertical="center"/>
    </xf>
    <xf numFmtId="0" fontId="85" fillId="30" borderId="19" applyNumberFormat="0" applyAlignment="0" applyProtection="0">
      <alignment vertical="center"/>
    </xf>
    <xf numFmtId="0" fontId="92" fillId="0" borderId="22" applyNumberFormat="0" applyFill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94" fillId="4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8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8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8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8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8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8" fontId="6" fillId="0" borderId="2" xfId="0" applyNumberFormat="1" applyFont="1" applyBorder="1" applyAlignment="1">
      <alignment horizontal="left" vertical="center"/>
    </xf>
    <xf numFmtId="178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77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0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4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4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4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4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4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0" fontId="19" fillId="0" borderId="0" xfId="0" applyNumberFormat="1" applyFont="1" applyProtection="1">
      <alignment vertical="center"/>
      <protection locked="0"/>
    </xf>
    <xf numFmtId="180" fontId="23" fillId="8" borderId="1" xfId="0" applyNumberFormat="1" applyFont="1" applyFill="1" applyBorder="1" applyAlignment="1">
      <alignment horizontal="center" vertical="center"/>
    </xf>
    <xf numFmtId="180" fontId="34" fillId="0" borderId="1" xfId="0" applyNumberFormat="1" applyFont="1" applyBorder="1" applyAlignment="1">
      <alignment horizontal="justify" vertical="center"/>
    </xf>
    <xf numFmtId="180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0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0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3" fontId="19" fillId="0" borderId="1" xfId="0" applyNumberFormat="1" applyFont="1" applyBorder="1" applyAlignment="1">
      <alignment horizontal="left" vertical="center"/>
    </xf>
    <xf numFmtId="183" fontId="19" fillId="0" borderId="1" xfId="0" applyNumberFormat="1" applyFont="1" applyBorder="1" applyAlignment="1">
      <alignment horizontal="center" vertical="center"/>
    </xf>
    <xf numFmtId="183" fontId="24" fillId="0" borderId="1" xfId="0" applyNumberFormat="1" applyFont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center" vertical="center"/>
    </xf>
    <xf numFmtId="183" fontId="24" fillId="0" borderId="1" xfId="5" applyNumberFormat="1" applyFont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9" fillId="0" borderId="1" xfId="0" applyNumberFormat="1" applyFont="1" applyBorder="1">
      <alignment vertical="center"/>
    </xf>
    <xf numFmtId="183" fontId="28" fillId="0" borderId="1" xfId="0" applyNumberFormat="1" applyFont="1" applyFill="1" applyBorder="1">
      <alignment vertical="center"/>
    </xf>
    <xf numFmtId="183" fontId="27" fillId="0" borderId="1" xfId="0" applyNumberFormat="1" applyFont="1" applyFill="1" applyBorder="1" applyAlignment="1">
      <alignment horizontal="center" vertical="center"/>
    </xf>
    <xf numFmtId="183" fontId="19" fillId="0" borderId="0" xfId="0" applyNumberFormat="1" applyFont="1">
      <alignment vertical="center"/>
    </xf>
    <xf numFmtId="183" fontId="28" fillId="0" borderId="1" xfId="0" applyNumberFormat="1" applyFont="1" applyFill="1" applyBorder="1" applyAlignment="1">
      <alignment horizontal="left" vertical="center"/>
    </xf>
    <xf numFmtId="183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7" fillId="0" borderId="2" xfId="0" applyNumberFormat="1" applyFont="1" applyFill="1" applyBorder="1">
      <alignment vertical="center"/>
    </xf>
    <xf numFmtId="183" fontId="28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31" fillId="10" borderId="0" xfId="0" applyNumberFormat="1" applyFont="1" applyFill="1" applyAlignment="1">
      <alignment horizontal="right" vertical="center"/>
    </xf>
    <xf numFmtId="183" fontId="19" fillId="0" borderId="1" xfId="0" applyNumberFormat="1" applyFont="1" applyBorder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8" fillId="0" borderId="0" xfId="0" applyNumberFormat="1" applyFont="1" applyFill="1" applyAlignment="1">
      <alignment horizontal="right" vertical="center"/>
    </xf>
    <xf numFmtId="183" fontId="3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1" fillId="0" borderId="0" xfId="5" applyNumberFormat="1" applyFont="1" applyFill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right" vertical="center"/>
    </xf>
    <xf numFmtId="183" fontId="36" fillId="0" borderId="0" xfId="0" applyNumberFormat="1" applyFont="1" applyFill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27" fillId="0" borderId="1" xfId="0" applyNumberFormat="1" applyFont="1" applyFill="1" applyBorder="1" applyAlignment="1">
      <alignment horizontal="right" vertical="center"/>
    </xf>
    <xf numFmtId="183" fontId="19" fillId="0" borderId="0" xfId="0" applyNumberFormat="1" applyFont="1" applyAlignment="1">
      <alignment horizontal="right" vertical="center"/>
    </xf>
    <xf numFmtId="183" fontId="38" fillId="0" borderId="5" xfId="0" applyNumberFormat="1" applyFont="1" applyBorder="1" applyAlignment="1">
      <alignment horizontal="right" vertical="center"/>
    </xf>
    <xf numFmtId="183" fontId="19" fillId="0" borderId="0" xfId="5" applyNumberFormat="1" applyFont="1" applyFill="1" applyAlignment="1">
      <alignment horizontal="right" vertical="center"/>
    </xf>
    <xf numFmtId="183" fontId="27" fillId="0" borderId="2" xfId="0" applyNumberFormat="1" applyFont="1" applyFill="1" applyBorder="1" applyAlignment="1">
      <alignment horizontal="right" vertical="center"/>
    </xf>
    <xf numFmtId="183" fontId="28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9" fillId="0" borderId="5" xfId="0" applyNumberFormat="1" applyFont="1" applyBorder="1" applyAlignment="1">
      <alignment horizontal="right" vertical="center"/>
    </xf>
    <xf numFmtId="183" fontId="24" fillId="0" borderId="4" xfId="5" applyNumberFormat="1" applyFont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right" vertical="center"/>
    </xf>
    <xf numFmtId="183" fontId="19" fillId="0" borderId="5" xfId="0" applyNumberFormat="1" applyFont="1" applyBorder="1" applyAlignment="1">
      <alignment horizontal="right" vertical="center"/>
    </xf>
    <xf numFmtId="183" fontId="41" fillId="11" borderId="11" xfId="0" applyNumberFormat="1" applyFont="1" applyFill="1" applyBorder="1" applyAlignment="1">
      <alignment horizontal="right" vertical="center"/>
    </xf>
    <xf numFmtId="183" fontId="10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4" fillId="0" borderId="0" xfId="0" applyNumberFormat="1" applyFont="1" applyFill="1" applyAlignment="1">
      <alignment horizontal="right" vertical="center"/>
    </xf>
    <xf numFmtId="183" fontId="31" fillId="13" borderId="0" xfId="0" applyNumberFormat="1" applyFont="1" applyFill="1" applyAlignment="1">
      <alignment horizontal="right" vertical="center"/>
    </xf>
    <xf numFmtId="183" fontId="44" fillId="13" borderId="0" xfId="0" applyNumberFormat="1" applyFont="1" applyFill="1" applyAlignment="1">
      <alignment horizontal="right" vertical="center"/>
    </xf>
    <xf numFmtId="183" fontId="45" fillId="12" borderId="5" xfId="0" applyNumberFormat="1" applyFont="1" applyFill="1" applyBorder="1" applyAlignment="1">
      <alignment horizontal="right" vertical="center"/>
    </xf>
    <xf numFmtId="183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83" fontId="35" fillId="13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3" fontId="46" fillId="13" borderId="0" xfId="0" applyNumberFormat="1" applyFont="1" applyFill="1" applyAlignment="1">
      <alignment horizontal="right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justify" vertical="center"/>
    </xf>
    <xf numFmtId="178" fontId="19" fillId="0" borderId="1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13" fillId="0" borderId="0" xfId="0" applyNumberFormat="1" applyFont="1" applyFill="1" applyAlignment="1">
      <alignment horizontal="right" vertical="center"/>
    </xf>
    <xf numFmtId="183" fontId="46" fillId="0" borderId="0" xfId="0" applyNumberFormat="1" applyFont="1" applyFill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78" fontId="19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9" fillId="0" borderId="1" xfId="0" applyNumberFormat="1" applyFont="1" applyFill="1" applyBorder="1" applyAlignment="1">
      <alignment horizontal="left" vertical="center"/>
    </xf>
    <xf numFmtId="183" fontId="48" fillId="9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77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3" fontId="19" fillId="16" borderId="1" xfId="0" applyNumberFormat="1" applyFont="1" applyFill="1" applyBorder="1" applyAlignment="1">
      <alignment horizontal="right" vertical="center"/>
    </xf>
    <xf numFmtId="177" fontId="24" fillId="0" borderId="1" xfId="0" applyNumberFormat="1" applyFont="1" applyBorder="1" applyAlignment="1">
      <alignment horizontal="right" vertical="center"/>
    </xf>
    <xf numFmtId="177" fontId="31" fillId="15" borderId="0" xfId="0" applyNumberFormat="1" applyFont="1" applyFill="1" applyAlignment="1">
      <alignment horizontal="right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31" fillId="0" borderId="0" xfId="0" applyNumberFormat="1" applyFont="1" applyFill="1" applyAlignment="1">
      <alignment horizontal="right" vertical="center"/>
    </xf>
    <xf numFmtId="177" fontId="34" fillId="0" borderId="1" xfId="0" applyNumberFormat="1" applyFont="1" applyBorder="1" applyAlignment="1">
      <alignment horizontal="right" vertical="center"/>
    </xf>
    <xf numFmtId="183" fontId="19" fillId="0" borderId="1" xfId="0" applyNumberFormat="1" applyFont="1" applyFill="1" applyBorder="1" applyAlignment="1">
      <alignment horizontal="right" vertical="center"/>
    </xf>
    <xf numFmtId="177" fontId="24" fillId="0" borderId="1" xfId="0" applyNumberFormat="1" applyFont="1" applyFill="1" applyBorder="1" applyAlignment="1">
      <alignment horizontal="right" vertical="center"/>
    </xf>
    <xf numFmtId="177" fontId="34" fillId="16" borderId="1" xfId="0" applyNumberFormat="1" applyFont="1" applyFill="1" applyBorder="1" applyAlignment="1">
      <alignment horizontal="right" vertical="center"/>
    </xf>
    <xf numFmtId="177" fontId="24" fillId="0" borderId="2" xfId="0" applyNumberFormat="1" applyFont="1" applyBorder="1" applyAlignment="1">
      <alignment horizontal="right" vertical="center"/>
    </xf>
    <xf numFmtId="177" fontId="34" fillId="0" borderId="2" xfId="0" applyNumberFormat="1" applyFont="1" applyBorder="1" applyAlignment="1">
      <alignment horizontal="right" vertical="center"/>
    </xf>
    <xf numFmtId="177" fontId="24" fillId="0" borderId="1" xfId="5" applyNumberFormat="1" applyFont="1" applyBorder="1" applyAlignment="1">
      <alignment horizontal="right" vertical="center"/>
    </xf>
    <xf numFmtId="177" fontId="34" fillId="16" borderId="2" xfId="0" applyNumberFormat="1" applyFont="1" applyFill="1" applyBorder="1" applyAlignment="1">
      <alignment horizontal="right" vertical="center"/>
    </xf>
    <xf numFmtId="177" fontId="24" fillId="16" borderId="5" xfId="0" applyNumberFormat="1" applyFont="1" applyFill="1" applyBorder="1" applyAlignment="1">
      <alignment horizontal="right" vertical="center"/>
    </xf>
    <xf numFmtId="177" fontId="24" fillId="0" borderId="5" xfId="0" applyNumberFormat="1" applyFont="1" applyBorder="1" applyAlignment="1">
      <alignment horizontal="right" vertical="center"/>
    </xf>
    <xf numFmtId="177" fontId="34" fillId="0" borderId="2" xfId="5" applyNumberFormat="1" applyFont="1" applyBorder="1" applyAlignment="1">
      <alignment horizontal="right" vertical="center"/>
    </xf>
    <xf numFmtId="177" fontId="34" fillId="16" borderId="2" xfId="5" applyNumberFormat="1" applyFont="1" applyFill="1" applyBorder="1" applyAlignment="1">
      <alignment horizontal="right" vertical="center"/>
    </xf>
    <xf numFmtId="177" fontId="34" fillId="0" borderId="12" xfId="5" applyNumberFormat="1" applyFont="1" applyBorder="1" applyAlignment="1">
      <alignment horizontal="right" vertical="center"/>
    </xf>
    <xf numFmtId="177" fontId="34" fillId="0" borderId="1" xfId="5" applyNumberFormat="1" applyFont="1" applyBorder="1" applyAlignment="1">
      <alignment horizontal="right" vertical="center"/>
    </xf>
    <xf numFmtId="177" fontId="47" fillId="11" borderId="11" xfId="0" applyNumberFormat="1" applyFont="1" applyFill="1" applyBorder="1" applyAlignment="1">
      <alignment horizontal="right" vertical="center"/>
    </xf>
    <xf numFmtId="177" fontId="48" fillId="9" borderId="0" xfId="0" applyNumberFormat="1" applyFont="1" applyFill="1" applyAlignment="1">
      <alignment horizontal="right" vertical="center"/>
    </xf>
    <xf numFmtId="177" fontId="42" fillId="0" borderId="0" xfId="0" applyNumberFormat="1" applyFont="1" applyFill="1" applyAlignment="1">
      <alignment horizontal="right" vertical="center"/>
    </xf>
    <xf numFmtId="177" fontId="41" fillId="12" borderId="5" xfId="0" applyNumberFormat="1" applyFont="1" applyFill="1" applyBorder="1" applyAlignment="1">
      <alignment horizontal="right" vertical="center"/>
    </xf>
    <xf numFmtId="177" fontId="40" fillId="0" borderId="5" xfId="0" applyNumberFormat="1" applyFont="1" applyFill="1" applyBorder="1" applyAlignment="1">
      <alignment horizontal="right" vertical="center"/>
    </xf>
    <xf numFmtId="177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77" fontId="31" fillId="0" borderId="0" xfId="0" applyNumberFormat="1" applyFont="1" applyFill="1" applyAlignment="1">
      <alignment horizontal="center" vertical="center"/>
    </xf>
    <xf numFmtId="177" fontId="40" fillId="0" borderId="13" xfId="0" applyNumberFormat="1" applyFont="1" applyFill="1" applyBorder="1" applyAlignment="1">
      <alignment horizontal="right" vertical="center"/>
    </xf>
    <xf numFmtId="177" fontId="40" fillId="0" borderId="14" xfId="0" applyNumberFormat="1" applyFont="1" applyFill="1" applyBorder="1" applyAlignment="1">
      <alignment horizontal="right" vertical="center"/>
    </xf>
    <xf numFmtId="177" fontId="24" fillId="0" borderId="14" xfId="0" applyNumberFormat="1" applyFont="1" applyBorder="1" applyAlignment="1">
      <alignment horizontal="right" vertical="center"/>
    </xf>
    <xf numFmtId="177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77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3" fontId="39" fillId="0" borderId="1" xfId="0" applyNumberFormat="1" applyFont="1" applyBorder="1" applyAlignment="1">
      <alignment horizontal="right" vertical="center"/>
    </xf>
    <xf numFmtId="177" fontId="39" fillId="0" borderId="1" xfId="0" applyNumberFormat="1" applyFont="1" applyBorder="1" applyAlignment="1">
      <alignment horizontal="right" vertical="center"/>
    </xf>
    <xf numFmtId="177" fontId="34" fillId="0" borderId="0" xfId="5" applyNumberFormat="1" applyFont="1" applyFill="1" applyBorder="1" applyAlignment="1">
      <alignment horizontal="right" vertical="center"/>
    </xf>
    <xf numFmtId="177" fontId="21" fillId="0" borderId="1" xfId="0" applyNumberFormat="1" applyFont="1" applyBorder="1" applyAlignment="1">
      <alignment horizontal="right" vertical="center"/>
    </xf>
    <xf numFmtId="183" fontId="26" fillId="0" borderId="1" xfId="0" applyNumberFormat="1" applyFont="1" applyBorder="1" applyAlignment="1">
      <alignment horizontal="right" vertical="center"/>
    </xf>
    <xf numFmtId="177" fontId="45" fillId="12" borderId="1" xfId="0" applyNumberFormat="1" applyFont="1" applyFill="1" applyBorder="1" applyAlignment="1">
      <alignment horizontal="right" vertical="center"/>
    </xf>
    <xf numFmtId="177" fontId="21" fillId="0" borderId="0" xfId="0" applyNumberFormat="1" applyFont="1" applyFill="1" applyBorder="1" applyAlignment="1">
      <alignment horizontal="right" vertical="center"/>
    </xf>
    <xf numFmtId="177" fontId="41" fillId="12" borderId="1" xfId="0" applyNumberFormat="1" applyFont="1" applyFill="1" applyBorder="1" applyAlignment="1">
      <alignment horizontal="right" vertical="center"/>
    </xf>
    <xf numFmtId="177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77" fontId="29" fillId="3" borderId="1" xfId="0" applyNumberFormat="1" applyFont="1" applyFill="1" applyBorder="1" applyAlignment="1">
      <alignment horizontal="right" vertical="center"/>
    </xf>
    <xf numFmtId="177" fontId="29" fillId="0" borderId="1" xfId="0" applyNumberFormat="1" applyFont="1" applyFill="1" applyBorder="1" applyAlignment="1">
      <alignment horizontal="right" vertical="center"/>
    </xf>
    <xf numFmtId="177" fontId="29" fillId="0" borderId="1" xfId="0" applyNumberFormat="1" applyFont="1" applyBorder="1" applyAlignment="1">
      <alignment horizontal="right" vertical="center"/>
    </xf>
    <xf numFmtId="177" fontId="29" fillId="0" borderId="5" xfId="0" applyNumberFormat="1" applyFont="1" applyBorder="1" applyAlignment="1">
      <alignment horizontal="right" vertical="center"/>
    </xf>
    <xf numFmtId="177" fontId="35" fillId="0" borderId="2" xfId="5" applyNumberFormat="1" applyFont="1" applyBorder="1" applyAlignment="1">
      <alignment horizontal="right" vertical="center"/>
    </xf>
    <xf numFmtId="177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7" fontId="35" fillId="0" borderId="2" xfId="0" applyNumberFormat="1" applyFont="1" applyBorder="1" applyAlignment="1">
      <alignment horizontal="right" vertical="center"/>
    </xf>
    <xf numFmtId="178" fontId="19" fillId="0" borderId="2" xfId="0" applyNumberFormat="1" applyFont="1" applyBorder="1" applyAlignment="1">
      <alignment horizontal="left" vertical="center"/>
    </xf>
    <xf numFmtId="183" fontId="0" fillId="0" borderId="2" xfId="0" applyNumberFormat="1" applyBorder="1" applyAlignment="1">
      <alignment horizontal="right" vertical="center"/>
    </xf>
    <xf numFmtId="183" fontId="40" fillId="0" borderId="1" xfId="0" applyNumberFormat="1" applyFont="1" applyFill="1" applyBorder="1" applyAlignment="1">
      <alignment horizontal="left" vertical="center"/>
    </xf>
    <xf numFmtId="183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4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4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8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4" fillId="0" borderId="4" xfId="5" applyNumberFormat="1" applyFont="1" applyFill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center" vertical="center"/>
    </xf>
    <xf numFmtId="183" fontId="19" fillId="0" borderId="5" xfId="0" applyNumberFormat="1" applyFont="1" applyBorder="1" applyAlignment="1">
      <alignment horizontal="center" vertical="center"/>
    </xf>
    <xf numFmtId="183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0" fontId="0" fillId="0" borderId="0" xfId="0" applyNumberFormat="1" applyAlignment="1">
      <alignment horizontal="right" vertical="center"/>
    </xf>
    <xf numFmtId="183" fontId="28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3" fillId="0" borderId="0" xfId="0" applyNumberFormat="1" applyFont="1" applyAlignment="1">
      <alignment horizontal="right" vertical="center"/>
    </xf>
    <xf numFmtId="183" fontId="64" fillId="9" borderId="0" xfId="0" applyNumberFormat="1" applyFont="1" applyFill="1" applyAlignment="1">
      <alignment horizontal="right" vertical="center"/>
    </xf>
    <xf numFmtId="183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3" fontId="66" fillId="0" borderId="0" xfId="0" applyNumberFormat="1" applyFont="1">
      <alignment vertical="center"/>
    </xf>
    <xf numFmtId="183" fontId="67" fillId="0" borderId="0" xfId="0" applyNumberFormat="1" applyFont="1">
      <alignment vertical="center"/>
    </xf>
    <xf numFmtId="186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8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8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79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0" hidden="1" customWidth="1"/>
    <col min="6" max="6" width="7.28571428571429" style="371" hidden="1" customWidth="1"/>
    <col min="7" max="7" width="9.14285714285714" style="67"/>
    <col min="8" max="8" width="14" style="372"/>
    <col min="9" max="9" width="9.14285714285714" style="373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9"/>
      <c r="O1" s="406" t="s">
        <v>8</v>
      </c>
      <c r="P1" s="90"/>
      <c r="Q1" s="412">
        <f>SUM(K1-(K1/10))</f>
        <v>187006.23</v>
      </c>
    </row>
    <row r="2" spans="2:15">
      <c r="B2" s="379" t="s">
        <v>9</v>
      </c>
      <c r="C2" s="80">
        <v>54410743</v>
      </c>
      <c r="D2" s="380">
        <v>319</v>
      </c>
      <c r="E2" s="381"/>
      <c r="F2" s="382"/>
      <c r="H2" s="383">
        <v>5000</v>
      </c>
      <c r="J2" s="371"/>
      <c r="K2" s="407"/>
      <c r="N2" s="99" t="s">
        <v>10</v>
      </c>
      <c r="O2" s="408">
        <v>515</v>
      </c>
    </row>
    <row r="3" spans="2:15">
      <c r="B3" s="379"/>
      <c r="C3" s="80">
        <v>58140426</v>
      </c>
      <c r="D3" s="380">
        <v>316</v>
      </c>
      <c r="E3" s="381"/>
      <c r="N3" s="99" t="s">
        <v>11</v>
      </c>
      <c r="O3" s="408"/>
    </row>
    <row r="4" spans="2:15">
      <c r="B4" s="379"/>
      <c r="C4" s="80">
        <v>55251468</v>
      </c>
      <c r="D4" s="380">
        <v>574</v>
      </c>
      <c r="E4" s="381"/>
      <c r="N4" s="99" t="s">
        <v>12</v>
      </c>
      <c r="O4" s="408"/>
    </row>
    <row r="5" spans="2:15">
      <c r="B5" s="379"/>
      <c r="C5" s="80">
        <v>55691141</v>
      </c>
      <c r="D5" s="380">
        <v>957</v>
      </c>
      <c r="E5" s="381"/>
      <c r="N5" s="99" t="s">
        <v>13</v>
      </c>
      <c r="O5" s="408"/>
    </row>
    <row r="6" spans="2:15">
      <c r="B6" s="379"/>
      <c r="C6" s="80">
        <v>54565108</v>
      </c>
      <c r="D6" s="380">
        <v>1140</v>
      </c>
      <c r="E6" s="381"/>
      <c r="J6" s="409"/>
      <c r="N6" s="99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9" t="s">
        <v>15</v>
      </c>
      <c r="O7" s="410"/>
    </row>
    <row r="8" spans="2:15">
      <c r="B8" s="379"/>
      <c r="D8" s="380"/>
      <c r="E8" s="381"/>
      <c r="N8" s="99" t="s">
        <v>16</v>
      </c>
      <c r="O8" s="408"/>
    </row>
    <row r="9" spans="2:15">
      <c r="B9" s="379" t="s">
        <v>17</v>
      </c>
      <c r="C9" s="80">
        <v>55234336</v>
      </c>
      <c r="D9" s="380">
        <v>1021</v>
      </c>
      <c r="E9" s="381"/>
      <c r="H9" s="383">
        <v>5000</v>
      </c>
      <c r="N9" s="99" t="s">
        <v>18</v>
      </c>
      <c r="O9" s="408"/>
    </row>
    <row r="10" spans="2:15">
      <c r="B10" s="379"/>
      <c r="C10" s="80">
        <v>54395472</v>
      </c>
      <c r="D10" s="380">
        <v>1925</v>
      </c>
      <c r="E10" s="381"/>
      <c r="N10" s="99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80">
        <v>54335675</v>
      </c>
      <c r="D13" s="380">
        <v>528</v>
      </c>
      <c r="E13" s="381"/>
      <c r="H13" s="391"/>
    </row>
    <row r="14" spans="2:8">
      <c r="B14" s="379"/>
      <c r="C14" s="80">
        <v>54932894</v>
      </c>
      <c r="D14" s="380">
        <v>330</v>
      </c>
      <c r="E14" s="381"/>
      <c r="H14" s="391"/>
    </row>
    <row r="15" spans="2:5">
      <c r="B15" s="379"/>
      <c r="C15" s="80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80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80">
        <v>53051695</v>
      </c>
      <c r="D20" s="392">
        <v>660</v>
      </c>
      <c r="E20" s="381"/>
    </row>
    <row r="21" spans="2:4">
      <c r="B21" s="390"/>
      <c r="C21" s="80">
        <v>58166785</v>
      </c>
      <c r="D21" s="84">
        <v>1001</v>
      </c>
    </row>
    <row r="22" spans="2:4">
      <c r="B22" s="390"/>
      <c r="C22" s="80">
        <v>58618066</v>
      </c>
      <c r="D22" s="84">
        <v>327</v>
      </c>
    </row>
    <row r="23" spans="2:4">
      <c r="B23" s="390"/>
      <c r="C23" s="80">
        <v>59487006</v>
      </c>
      <c r="D23" s="84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80">
        <v>54670169</v>
      </c>
      <c r="D26" s="84">
        <v>330</v>
      </c>
    </row>
    <row r="27" spans="2:4">
      <c r="B27" s="390"/>
      <c r="C27" s="80">
        <v>53568516</v>
      </c>
      <c r="D27" s="84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80">
        <v>59582399</v>
      </c>
      <c r="D30" s="84">
        <v>1980</v>
      </c>
    </row>
    <row r="31" spans="2:4">
      <c r="B31" s="390"/>
      <c r="C31" s="80">
        <v>58943687</v>
      </c>
      <c r="D31" s="84">
        <v>396</v>
      </c>
    </row>
    <row r="32" spans="2:4">
      <c r="B32" s="390"/>
      <c r="C32" s="80">
        <v>52841998</v>
      </c>
      <c r="D32" s="84">
        <v>330</v>
      </c>
    </row>
    <row r="33" spans="2:4">
      <c r="B33" s="390"/>
      <c r="C33" s="80">
        <v>55096219</v>
      </c>
      <c r="D33" s="84">
        <v>528</v>
      </c>
    </row>
    <row r="34" spans="2:8">
      <c r="B34" s="390"/>
      <c r="C34" s="80">
        <v>59068257</v>
      </c>
      <c r="D34" s="84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80">
        <v>58717486</v>
      </c>
      <c r="D37" s="84">
        <v>528</v>
      </c>
    </row>
    <row r="38" spans="2:4">
      <c r="B38" s="390"/>
      <c r="C38" s="80">
        <v>58253225</v>
      </c>
      <c r="D38" s="84">
        <v>358</v>
      </c>
    </row>
    <row r="39" spans="2:4">
      <c r="B39" s="390"/>
      <c r="C39" s="80">
        <v>53986384</v>
      </c>
      <c r="D39" s="84">
        <v>330</v>
      </c>
    </row>
    <row r="40" spans="2:4">
      <c r="B40" s="390"/>
      <c r="C40" s="80">
        <v>53986384</v>
      </c>
      <c r="D40" s="84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80">
        <v>51462510</v>
      </c>
      <c r="D43" s="84">
        <v>330</v>
      </c>
    </row>
    <row r="44" spans="2:4">
      <c r="B44" s="390"/>
      <c r="C44" s="80">
        <v>56626988</v>
      </c>
      <c r="D44" s="84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80">
        <v>52899184</v>
      </c>
      <c r="D47" s="84">
        <v>330</v>
      </c>
    </row>
    <row r="48" spans="2:4">
      <c r="B48" s="390"/>
      <c r="C48" s="80">
        <v>53718268</v>
      </c>
      <c r="D48" s="84">
        <v>330</v>
      </c>
    </row>
    <row r="49" spans="2:4">
      <c r="B49" s="390"/>
      <c r="C49" s="80">
        <v>53536147</v>
      </c>
      <c r="D49" s="84">
        <v>1056</v>
      </c>
    </row>
    <row r="50" spans="2:4">
      <c r="B50" s="390"/>
      <c r="C50" s="80">
        <v>53311265</v>
      </c>
      <c r="D50" s="84">
        <v>1522</v>
      </c>
    </row>
    <row r="51" spans="2:4">
      <c r="B51" s="390"/>
      <c r="C51" s="80">
        <v>54420626</v>
      </c>
      <c r="D51" s="84">
        <v>462</v>
      </c>
    </row>
    <row r="52" spans="2:4">
      <c r="B52" s="390"/>
      <c r="C52" s="80">
        <v>54036196</v>
      </c>
      <c r="D52" s="84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80">
        <v>58435785</v>
      </c>
      <c r="D55" s="84">
        <v>462</v>
      </c>
      <c r="H55" s="401">
        <v>5000</v>
      </c>
    </row>
    <row r="56" spans="2:4">
      <c r="B56" s="390"/>
      <c r="C56" s="80">
        <v>56799133</v>
      </c>
      <c r="D56" s="84">
        <v>660</v>
      </c>
    </row>
    <row r="57" spans="2:4">
      <c r="B57" s="390"/>
      <c r="C57" s="80">
        <v>58717486</v>
      </c>
      <c r="D57" s="84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80">
        <v>56127369</v>
      </c>
      <c r="D60" s="84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80">
        <v>56412311</v>
      </c>
      <c r="D64" s="84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80">
        <v>56544511</v>
      </c>
      <c r="D68" s="84">
        <v>396</v>
      </c>
    </row>
    <row r="69" spans="2:4">
      <c r="B69" s="390"/>
      <c r="C69" s="80">
        <v>58816636</v>
      </c>
      <c r="D69" s="84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80">
        <v>51779569</v>
      </c>
      <c r="D72" s="84">
        <v>330</v>
      </c>
    </row>
    <row r="73" spans="2:4">
      <c r="B73" s="390"/>
      <c r="C73" s="80">
        <v>59487006</v>
      </c>
      <c r="D73" s="84">
        <v>396</v>
      </c>
    </row>
    <row r="74" spans="5:5">
      <c r="E74" s="370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0"/>
      <c r="C79" s="80">
        <v>55751127</v>
      </c>
      <c r="D79" s="84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80">
        <v>54023389</v>
      </c>
      <c r="D82" s="84">
        <v>330</v>
      </c>
    </row>
    <row r="83" spans="2:2">
      <c r="B83" s="390"/>
    </row>
    <row r="85" spans="2:4">
      <c r="B85" s="417">
        <v>44298</v>
      </c>
      <c r="C85" s="80">
        <v>56412311</v>
      </c>
      <c r="D85" s="84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80">
        <v>54660213</v>
      </c>
      <c r="D88" s="84">
        <v>369</v>
      </c>
    </row>
    <row r="89" spans="2:4">
      <c r="B89" s="390"/>
      <c r="C89" s="80">
        <v>56626988</v>
      </c>
      <c r="D89" s="84">
        <v>336</v>
      </c>
    </row>
    <row r="90" spans="2:4">
      <c r="B90" s="390"/>
      <c r="C90" s="80">
        <v>55094605</v>
      </c>
      <c r="D90" s="84">
        <v>369</v>
      </c>
    </row>
    <row r="91" spans="2:4">
      <c r="B91" s="390"/>
      <c r="C91" s="80">
        <v>59068257</v>
      </c>
      <c r="D91" s="84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0"/>
    </row>
    <row r="97" spans="2:4">
      <c r="B97" s="417">
        <v>44389</v>
      </c>
      <c r="C97" s="80">
        <v>51439774</v>
      </c>
      <c r="D97" s="84">
        <v>396</v>
      </c>
    </row>
    <row r="98" spans="2:4">
      <c r="B98" s="390"/>
      <c r="C98" s="80">
        <v>55999682</v>
      </c>
      <c r="D98" s="84">
        <v>369</v>
      </c>
    </row>
    <row r="99" spans="2:4">
      <c r="B99" s="390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3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2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2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2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70" zoomScaleNormal="70" topLeftCell="IM1" workbookViewId="0">
      <pane ySplit="1" topLeftCell="A2" activePane="bottomLeft" state="frozen"/>
      <selection/>
      <selection pane="bottomLeft" activeCell="IZ23" sqref="IZ23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</cols>
  <sheetData>
    <row r="1" s="66" customFormat="1" customHeight="1" spans="1:261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</row>
    <row r="2" customHeight="1" spans="2:261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112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</row>
    <row r="3" customHeight="1" spans="2:261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113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114</v>
      </c>
      <c r="AQ3" s="80"/>
      <c r="AR3" s="84">
        <v>1030</v>
      </c>
      <c r="AT3" s="91" t="s">
        <v>115</v>
      </c>
      <c r="AU3" s="80"/>
      <c r="AV3" s="84">
        <v>601</v>
      </c>
      <c r="AX3" s="91" t="s">
        <v>115</v>
      </c>
      <c r="AY3" s="80"/>
      <c r="AZ3" s="84">
        <v>400</v>
      </c>
      <c r="BB3" s="91" t="s">
        <v>116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117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118</v>
      </c>
      <c r="CA3" s="80"/>
      <c r="CB3" s="139">
        <v>502</v>
      </c>
      <c r="CC3" s="144"/>
      <c r="CD3" s="91"/>
      <c r="CE3" s="80"/>
      <c r="CF3" s="145">
        <v>4316</v>
      </c>
      <c r="CH3" s="91" t="s">
        <v>119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120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121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122</v>
      </c>
      <c r="EM3" s="185"/>
      <c r="EN3" s="167">
        <v>505</v>
      </c>
      <c r="EO3" s="215">
        <v>48465</v>
      </c>
      <c r="EP3" s="186"/>
      <c r="ES3" s="91" t="s">
        <v>123</v>
      </c>
      <c r="ET3" s="185"/>
      <c r="EU3" s="167">
        <v>614</v>
      </c>
      <c r="EV3" s="215">
        <v>19400</v>
      </c>
      <c r="EW3" s="218">
        <v>800</v>
      </c>
      <c r="EY3" s="91" t="s">
        <v>124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125</v>
      </c>
      <c r="FL3" s="185"/>
      <c r="FM3" s="167">
        <v>580</v>
      </c>
      <c r="FN3" s="232"/>
      <c r="FO3" s="221">
        <v>541</v>
      </c>
      <c r="FQ3" s="91" t="s">
        <v>126</v>
      </c>
      <c r="FR3" s="185"/>
      <c r="FS3" s="167">
        <v>12728</v>
      </c>
      <c r="FT3" s="233">
        <v>53000</v>
      </c>
      <c r="FU3" s="221">
        <v>3000</v>
      </c>
      <c r="FW3" s="91" t="s">
        <v>127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128</v>
      </c>
      <c r="GP3" s="185"/>
      <c r="GQ3" s="244"/>
      <c r="GR3" s="247"/>
      <c r="GS3" s="246">
        <v>5250</v>
      </c>
      <c r="GU3" s="226" t="s">
        <v>129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130</v>
      </c>
      <c r="HP3" s="284">
        <v>2336.4</v>
      </c>
      <c r="HS3" s="226" t="s">
        <v>131</v>
      </c>
      <c r="HT3" s="185"/>
      <c r="HU3" s="244"/>
      <c r="HW3" s="246">
        <v>6018</v>
      </c>
      <c r="HY3" s="226" t="s">
        <v>132</v>
      </c>
      <c r="HZ3" s="185"/>
      <c r="IA3" s="244">
        <v>681.68</v>
      </c>
      <c r="IC3" s="246">
        <v>1860.39</v>
      </c>
      <c r="IE3" s="226" t="s">
        <v>133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134</v>
      </c>
      <c r="IX3" s="196"/>
      <c r="IY3" s="296">
        <v>2059.21</v>
      </c>
      <c r="JA3" s="299">
        <v>5460</v>
      </c>
    </row>
    <row r="4" customHeight="1" spans="2:261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135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</row>
    <row r="5" customHeight="1" spans="2:261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136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137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138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139</v>
      </c>
      <c r="HP5" s="285">
        <v>1168.21</v>
      </c>
      <c r="HS5" s="226" t="s">
        <v>135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140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</row>
    <row r="6" customHeight="1" spans="2:261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141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142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</row>
    <row r="7" customHeight="1" spans="2:261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143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144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</row>
    <row r="8" customHeight="1" spans="2:261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145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146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</row>
    <row r="9" customHeight="1" spans="2:261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147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148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149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150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151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139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</row>
    <row r="10" customHeight="1" spans="2:261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152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153</v>
      </c>
      <c r="HP10" s="285">
        <v>2662</v>
      </c>
      <c r="HS10" s="226"/>
      <c r="HT10" s="185"/>
      <c r="HU10" s="244">
        <v>649</v>
      </c>
      <c r="HW10" s="253"/>
      <c r="HY10" s="226" t="s">
        <v>154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</row>
    <row r="11" customHeight="1" spans="2:261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155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156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157</v>
      </c>
      <c r="IR11" s="185"/>
      <c r="IS11" s="296"/>
      <c r="IU11" s="299">
        <v>2920</v>
      </c>
      <c r="IW11" s="226"/>
      <c r="IX11" s="185"/>
      <c r="IY11" s="296">
        <v>1029.73</v>
      </c>
      <c r="JA11" s="299"/>
    </row>
    <row r="12" customHeight="1" spans="2:261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158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159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160</v>
      </c>
      <c r="EM12" s="193"/>
      <c r="EN12" s="170">
        <v>556</v>
      </c>
      <c r="EO12" s="189"/>
      <c r="EP12" s="192">
        <v>505</v>
      </c>
      <c r="ES12" s="91" t="s">
        <v>161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162</v>
      </c>
      <c r="GP12" s="193"/>
      <c r="GQ12" s="254">
        <v>1501.5</v>
      </c>
      <c r="GR12" s="214"/>
      <c r="GS12" s="253">
        <v>2100</v>
      </c>
      <c r="GU12" s="226" t="s">
        <v>163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164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</row>
    <row r="13" customHeight="1" spans="2:261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165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166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167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168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</row>
    <row r="14" customHeight="1" spans="2:261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169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170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171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172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</row>
    <row r="15" customHeight="1" spans="2:261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173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166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174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175</v>
      </c>
      <c r="IX15" s="6"/>
      <c r="IY15" s="296">
        <v>858</v>
      </c>
      <c r="IZ15" s="247"/>
      <c r="JA15" s="299">
        <v>1977.06</v>
      </c>
    </row>
    <row r="16" customHeight="1" spans="2:261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176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170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177</v>
      </c>
      <c r="FR16" s="185"/>
      <c r="FS16" s="167">
        <v>2068</v>
      </c>
      <c r="FT16" s="214"/>
      <c r="FU16" s="192">
        <v>1800</v>
      </c>
      <c r="FW16" s="226" t="s">
        <v>178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179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</row>
    <row r="17" customHeight="1" spans="2:261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180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181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182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183</v>
      </c>
      <c r="IX17" s="185"/>
      <c r="IY17" s="296">
        <v>3944.59</v>
      </c>
      <c r="IZ17" s="190"/>
      <c r="JA17" s="299">
        <v>3320</v>
      </c>
    </row>
    <row r="18" customHeight="1" spans="2:261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184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166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</row>
    <row r="19" customHeight="1" spans="2:261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170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185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</row>
    <row r="20" customHeight="1" spans="2:261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186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153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187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</row>
    <row r="21" customHeight="1" spans="2:261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188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189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190</v>
      </c>
      <c r="GP21" s="227"/>
      <c r="GQ21" s="257">
        <v>539.01</v>
      </c>
      <c r="GR21" s="232"/>
      <c r="GS21" s="258">
        <v>5103</v>
      </c>
      <c r="GU21" s="226" t="s">
        <v>191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/>
    </row>
    <row r="22" customHeight="1" spans="2:261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192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193</v>
      </c>
      <c r="IX22" s="227"/>
      <c r="IY22" s="296">
        <v>1075.8</v>
      </c>
      <c r="IZ22" s="214"/>
      <c r="JA22" s="299"/>
    </row>
    <row r="23" customHeight="1" spans="2:261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194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195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196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/>
    </row>
    <row r="24" customHeight="1" spans="2:261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197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</row>
    <row r="25" customHeight="1" spans="2:261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198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199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/>
      <c r="IX25" s="196"/>
      <c r="IY25" s="296"/>
      <c r="IZ25" s="247"/>
      <c r="JA25" s="299"/>
    </row>
    <row r="26" customHeight="1" spans="2:261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200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201</v>
      </c>
      <c r="IR26" s="196"/>
      <c r="IS26" s="296">
        <v>3557.41</v>
      </c>
      <c r="IT26" s="247"/>
      <c r="IU26" s="299"/>
      <c r="IW26" s="226" t="s">
        <v>202</v>
      </c>
      <c r="IX26" s="196"/>
      <c r="IY26" s="296">
        <v>907.27</v>
      </c>
      <c r="IZ26" s="245">
        <v>100000</v>
      </c>
      <c r="JA26" s="299"/>
    </row>
    <row r="27" customHeight="1" spans="2:261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203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204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205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896.5</v>
      </c>
      <c r="IZ27" s="214"/>
      <c r="JA27" s="299"/>
    </row>
    <row r="28" customHeight="1" spans="2:261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130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1826</v>
      </c>
      <c r="IZ28" s="214"/>
      <c r="JA28" s="299"/>
    </row>
    <row r="29" customHeight="1" spans="2:261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206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207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913</v>
      </c>
      <c r="IZ29" s="214"/>
      <c r="JA29" s="299"/>
    </row>
    <row r="30" customHeight="1" spans="2:261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208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250</v>
      </c>
      <c r="IZ30" s="214"/>
      <c r="JA30" s="299"/>
    </row>
    <row r="31" customHeight="1" spans="2:261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209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210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>
        <v>912.99</v>
      </c>
      <c r="IZ31" s="190"/>
      <c r="JA31" s="299"/>
    </row>
    <row r="32" customHeight="1" spans="2:261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/>
      <c r="IX32" s="196"/>
      <c r="IY32" s="296"/>
      <c r="IZ32" s="247"/>
      <c r="JA32" s="299"/>
    </row>
    <row r="33" customHeight="1" spans="2:261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205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211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212</v>
      </c>
      <c r="IR33" s="196"/>
      <c r="IS33" s="296">
        <v>847</v>
      </c>
      <c r="IT33" s="190"/>
      <c r="IU33" s="299"/>
      <c r="IW33" s="226" t="s">
        <v>213</v>
      </c>
      <c r="IX33" s="196"/>
      <c r="IY33" s="296">
        <v>2008.6</v>
      </c>
      <c r="IZ33" s="190"/>
      <c r="JA33" s="299"/>
    </row>
    <row r="34" customHeight="1" spans="2:261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250</v>
      </c>
      <c r="IZ34" s="214"/>
      <c r="JA34" s="299"/>
    </row>
    <row r="35" customHeight="1" spans="2:261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214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2556.4</v>
      </c>
      <c r="IZ35" s="214"/>
      <c r="JA35" s="299"/>
    </row>
    <row r="36" customHeight="1" spans="2:261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924</v>
      </c>
      <c r="IZ36" s="214"/>
      <c r="JA36" s="299"/>
    </row>
    <row r="37" customHeight="1" spans="2:261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215</v>
      </c>
      <c r="IR37" s="196"/>
      <c r="IS37" s="296">
        <v>2059.2</v>
      </c>
      <c r="IT37" s="214"/>
      <c r="IU37" s="299"/>
      <c r="IW37" s="226"/>
      <c r="IX37" s="196"/>
      <c r="IY37" s="296"/>
      <c r="IZ37" s="214"/>
      <c r="JA37" s="299"/>
    </row>
    <row r="38" customHeight="1" spans="2:261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216</v>
      </c>
      <c r="AQ38" s="80"/>
      <c r="AR38" s="84">
        <v>1030</v>
      </c>
      <c r="AT38" s="79" t="s">
        <v>217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 t="s">
        <v>218</v>
      </c>
      <c r="IX38" s="196"/>
      <c r="IY38" s="296">
        <v>250</v>
      </c>
      <c r="IZ38" s="214"/>
      <c r="JA38" s="299"/>
    </row>
    <row r="39" customHeight="1" spans="2:261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2032.8</v>
      </c>
      <c r="IZ39" s="214"/>
      <c r="JA39" s="299"/>
    </row>
    <row r="40" customHeight="1" spans="2:261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/>
      <c r="IZ40" s="214"/>
      <c r="JA40" s="299"/>
    </row>
    <row r="41" customHeight="1" spans="2:261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219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/>
      <c r="IZ41" s="190"/>
      <c r="JA41" s="299"/>
    </row>
    <row r="42" customHeight="1" spans="2:261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220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/>
      <c r="IZ42" s="190"/>
      <c r="JA42" s="299"/>
    </row>
    <row r="43" customHeight="1" spans="2:261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226"/>
      <c r="IX43" s="196"/>
      <c r="IY43" s="296"/>
      <c r="IZ43" s="214"/>
      <c r="JA43" s="299"/>
    </row>
    <row r="44" customHeight="1" spans="2:261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/>
      <c r="IZ44" s="190"/>
      <c r="JA44" s="299"/>
    </row>
    <row r="45" customHeight="1" spans="2:261">
      <c r="B45" s="76"/>
      <c r="C45" s="77"/>
      <c r="D45" s="78"/>
      <c r="F45" s="79" t="s">
        <v>55</v>
      </c>
      <c r="G45" s="80"/>
      <c r="H45" s="81">
        <v>1048</v>
      </c>
      <c r="I45" s="93" t="s">
        <v>221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222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166</v>
      </c>
      <c r="FF45" s="209"/>
      <c r="FG45" s="230">
        <f>SUM(FG48-(FG48/10),FI47)</f>
        <v>108446.95</v>
      </c>
      <c r="FH45" s="214"/>
      <c r="FI45" s="186"/>
      <c r="FK45" s="208" t="s">
        <v>166</v>
      </c>
      <c r="FL45" s="209"/>
      <c r="FM45" s="230">
        <f>SUM(FM48-(FM48/10),FO47)</f>
        <v>45497.1</v>
      </c>
      <c r="FN45" s="214"/>
      <c r="FO45" s="186"/>
      <c r="FQ45" s="208" t="s">
        <v>166</v>
      </c>
      <c r="FR45" s="209"/>
      <c r="FS45" s="230">
        <f>SUM(FS48-(FS48/10),FU47)</f>
        <v>100281.5</v>
      </c>
      <c r="FT45" s="214"/>
      <c r="FU45" s="186"/>
      <c r="FW45" s="208" t="s">
        <v>166</v>
      </c>
      <c r="FX45" s="209"/>
      <c r="FY45" s="230">
        <f>SUM(FY48-(FY48/10),GA47)</f>
        <v>65879.4</v>
      </c>
      <c r="FZ45" s="214"/>
      <c r="GA45" s="186"/>
      <c r="GC45" s="208" t="s">
        <v>166</v>
      </c>
      <c r="GD45" s="209"/>
      <c r="GE45" s="230">
        <f>SUM(GE48-(GE48/10),GG47)</f>
        <v>79216.3</v>
      </c>
      <c r="GF45" s="214"/>
      <c r="GG45" s="186"/>
      <c r="GI45" s="208" t="s">
        <v>166</v>
      </c>
      <c r="GJ45" s="209"/>
      <c r="GK45" s="262">
        <f>SUM(GK48-(GK48/10),GM47)</f>
        <v>73152.643</v>
      </c>
      <c r="GL45" s="214"/>
      <c r="GM45" s="248"/>
      <c r="GO45" s="208" t="s">
        <v>166</v>
      </c>
      <c r="GP45" s="209"/>
      <c r="GQ45" s="262">
        <f>SUM(GQ48-(GQ48/10),GS47)</f>
        <v>97504.445</v>
      </c>
      <c r="GR45" s="214"/>
      <c r="GS45" s="248"/>
      <c r="GU45" s="208" t="s">
        <v>166</v>
      </c>
      <c r="GV45" s="209"/>
      <c r="GW45" s="262">
        <f>SUM(GW48-(GW48/10),GY47)</f>
        <v>71506.004</v>
      </c>
      <c r="GX45" s="214"/>
      <c r="GY45" s="258"/>
      <c r="HC45" s="208" t="s">
        <v>166</v>
      </c>
      <c r="HD45" s="209"/>
      <c r="HE45" s="262">
        <f>SUM(HE48-(HE48/10),HG47)</f>
        <v>101282.093</v>
      </c>
      <c r="HF45" s="214"/>
      <c r="HG45" s="258"/>
      <c r="HI45" s="208" t="s">
        <v>166</v>
      </c>
      <c r="HJ45" s="209"/>
      <c r="HK45" s="262">
        <f>SUM(HK48-(HK48/10),HM47)</f>
        <v>71893.59</v>
      </c>
      <c r="HL45" s="214"/>
      <c r="HM45" s="261"/>
      <c r="HN45" s="286"/>
      <c r="HS45" s="208" t="s">
        <v>166</v>
      </c>
      <c r="HT45" s="209"/>
      <c r="HU45" s="262">
        <f>SUM(HU48-(HU48/10),HW47)</f>
        <v>113559.748</v>
      </c>
      <c r="HV45" s="214"/>
      <c r="HW45" s="258"/>
      <c r="HY45" s="208" t="s">
        <v>166</v>
      </c>
      <c r="HZ45" s="209"/>
      <c r="IA45" s="262">
        <f>SUM(IA48-(IA48/10),IC47,)</f>
        <v>46370.464</v>
      </c>
      <c r="IB45" s="214"/>
      <c r="IC45" s="258"/>
      <c r="IE45" s="208" t="s">
        <v>166</v>
      </c>
      <c r="IF45" s="209"/>
      <c r="IG45" s="262">
        <f>SUM(IG48-(IG48/10),II47,)</f>
        <v>55118.303</v>
      </c>
      <c r="IH45" s="214"/>
      <c r="II45" s="258"/>
      <c r="IK45" s="208" t="s">
        <v>166</v>
      </c>
      <c r="IL45" s="209"/>
      <c r="IM45" s="262">
        <f>SUM(IM48-(IM48/10),IO47,)</f>
        <v>139103.663</v>
      </c>
      <c r="IN45" s="214"/>
      <c r="IO45" s="258"/>
      <c r="IQ45" s="305" t="s">
        <v>166</v>
      </c>
      <c r="IR45" s="185"/>
      <c r="IS45" s="262">
        <f>SUM(IS48-(IS48/10),IU47,)</f>
        <v>122805.032</v>
      </c>
      <c r="IT45" s="214"/>
      <c r="IU45" s="299"/>
      <c r="IW45" s="305" t="s">
        <v>166</v>
      </c>
      <c r="IX45" s="185"/>
      <c r="IY45" s="262">
        <f>SUM(IY48-(IY48/10),JA47,)</f>
        <v>78425.869</v>
      </c>
      <c r="IZ45" s="214"/>
      <c r="JA45" s="299"/>
    </row>
    <row r="46" customHeight="1" spans="2:261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223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170</v>
      </c>
      <c r="FF46" s="187"/>
      <c r="FG46" s="211">
        <f>SUM(FG47-FG45)</f>
        <v>41306.95</v>
      </c>
      <c r="FH46" s="190"/>
      <c r="FI46" s="186"/>
      <c r="FK46" s="200" t="s">
        <v>170</v>
      </c>
      <c r="FL46" s="187"/>
      <c r="FM46" s="211">
        <f>SUM(FM47-FM45)</f>
        <v>-4190.15</v>
      </c>
      <c r="FN46" s="190"/>
      <c r="FO46" s="186"/>
      <c r="FQ46" s="200" t="s">
        <v>170</v>
      </c>
      <c r="FR46" s="187"/>
      <c r="FS46" s="211">
        <f>SUM(FS47-FS45)</f>
        <v>2028.35000000001</v>
      </c>
      <c r="FT46" s="190"/>
      <c r="FU46" s="186"/>
      <c r="FW46" s="200" t="s">
        <v>170</v>
      </c>
      <c r="FX46" s="187"/>
      <c r="FY46" s="239">
        <f>SUM(FY47-FY45)</f>
        <v>39710.95</v>
      </c>
      <c r="FZ46" s="190"/>
      <c r="GA46" s="186"/>
      <c r="GC46" s="200" t="s">
        <v>170</v>
      </c>
      <c r="GD46" s="187"/>
      <c r="GE46" s="239">
        <f>SUM(GE47-GE45)</f>
        <v>5294.65000000001</v>
      </c>
      <c r="GF46" s="190"/>
      <c r="GG46" s="186"/>
      <c r="GI46" s="200" t="s">
        <v>170</v>
      </c>
      <c r="GJ46" s="187"/>
      <c r="GK46" s="263">
        <f>SUM(GK47-GK45)</f>
        <v>25932.007</v>
      </c>
      <c r="GL46" s="190"/>
      <c r="GM46" s="248"/>
      <c r="GO46" s="200" t="s">
        <v>170</v>
      </c>
      <c r="GP46" s="187"/>
      <c r="GQ46" s="263">
        <f>SUM(GQ47-GQ45)</f>
        <v>36927.562</v>
      </c>
      <c r="GR46" s="190"/>
      <c r="GS46" s="248"/>
      <c r="GU46" s="200" t="s">
        <v>170</v>
      </c>
      <c r="GV46" s="187"/>
      <c r="GW46" s="263">
        <f>SUM(GW47-GW45)</f>
        <v>15421.558</v>
      </c>
      <c r="GX46" s="190"/>
      <c r="GY46" s="258"/>
      <c r="HC46" s="200" t="s">
        <v>170</v>
      </c>
      <c r="HD46" s="187"/>
      <c r="HE46" s="263">
        <f>SUM(HE47-HE45)</f>
        <v>7570.46500000001</v>
      </c>
      <c r="HF46" s="190"/>
      <c r="HG46" s="258"/>
      <c r="HI46" s="200" t="s">
        <v>170</v>
      </c>
      <c r="HJ46" s="187"/>
      <c r="HK46" s="263">
        <f>SUM(HK47-HK45)</f>
        <v>62676.875</v>
      </c>
      <c r="HL46" s="190"/>
      <c r="HM46" s="261"/>
      <c r="HN46" s="286"/>
      <c r="HS46" s="200" t="s">
        <v>170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170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170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170</v>
      </c>
      <c r="IL46" s="187"/>
      <c r="IM46" s="263">
        <v>60686.43</v>
      </c>
      <c r="IN46" s="190"/>
      <c r="IO46" s="258"/>
      <c r="IQ46" s="200" t="s">
        <v>170</v>
      </c>
      <c r="IR46" s="187"/>
      <c r="IS46" s="263">
        <f>SUM(IS47-IS45-'Exterior - Internet'!D45)</f>
        <v>60006.398</v>
      </c>
      <c r="IT46" s="190"/>
      <c r="IU46" s="299"/>
      <c r="IW46" s="200" t="s">
        <v>170</v>
      </c>
      <c r="IX46" s="187"/>
      <c r="IY46" s="263">
        <f>SUM(IY47-IY45-'Exterior - Internet'!J51)</f>
        <v>81580.529</v>
      </c>
      <c r="IZ46" s="190"/>
      <c r="JA46" s="299"/>
    </row>
    <row r="47" customHeight="1" spans="2:261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224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42960.28</v>
      </c>
    </row>
    <row r="48" customHeight="1" spans="2:261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225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39406.21</v>
      </c>
      <c r="IZ48" s="231"/>
      <c r="JA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226</v>
      </c>
      <c r="HD50" s="277"/>
      <c r="HE50" s="277"/>
      <c r="HF50" s="277"/>
      <c r="HK50" s="293" t="s">
        <v>227</v>
      </c>
      <c r="HU50" s="293" t="s">
        <v>228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229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230</v>
      </c>
      <c r="HK51" s="293" t="s">
        <v>231</v>
      </c>
      <c r="HU51" s="293" t="s">
        <v>232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233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234</v>
      </c>
      <c r="GV53" s="269"/>
      <c r="GW53" s="269"/>
      <c r="GX53" s="269"/>
      <c r="GY53" s="269"/>
      <c r="GZ53" s="269"/>
      <c r="HA53" s="269"/>
      <c r="HB53" s="269"/>
      <c r="HU53" s="293" t="s">
        <v>235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236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237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238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239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240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7"/>
      <c r="BU67" s="138"/>
      <c r="BZ67" s="127"/>
      <c r="CA67" s="129"/>
      <c r="CB67" s="337"/>
      <c r="CC67" s="138"/>
      <c r="CH67" s="127"/>
      <c r="CI67" s="129"/>
      <c r="CJ67" s="337"/>
      <c r="CK67" s="138"/>
      <c r="CP67" s="127"/>
      <c r="CQ67" s="129"/>
      <c r="CR67" s="337"/>
      <c r="CS67" s="138"/>
      <c r="CX67" s="127"/>
      <c r="CY67" s="129"/>
      <c r="CZ67" s="337"/>
      <c r="DA67" s="138"/>
      <c r="DF67" s="182"/>
      <c r="DG67" s="349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241</v>
      </c>
      <c r="AQ68" s="122"/>
      <c r="AR68" s="334"/>
      <c r="AT68" s="333"/>
      <c r="AU68" s="6"/>
      <c r="AV68" s="334"/>
      <c r="BB68" s="333"/>
      <c r="BC68" s="6"/>
      <c r="BD68" s="334"/>
      <c r="BJ68" s="333"/>
      <c r="BK68" s="6"/>
      <c r="BL68" s="334"/>
      <c r="BM68" s="138"/>
      <c r="BR68" s="131"/>
      <c r="BS68" s="6"/>
      <c r="BT68" s="338"/>
      <c r="BU68" s="138"/>
      <c r="BZ68" s="131"/>
      <c r="CA68" s="6"/>
      <c r="CB68" s="338"/>
      <c r="CC68" s="138"/>
      <c r="CH68" s="131"/>
      <c r="CI68" s="6"/>
      <c r="CJ68" s="338"/>
      <c r="CK68" s="138"/>
      <c r="CP68" s="131"/>
      <c r="CQ68" s="6"/>
      <c r="CR68" s="338"/>
      <c r="CS68" s="138"/>
      <c r="CX68" s="131"/>
      <c r="CY68" s="6"/>
      <c r="CZ68" s="338"/>
      <c r="DA68" s="138"/>
      <c r="DF68" s="350"/>
      <c r="DG68" s="172"/>
      <c r="DH68" s="207"/>
      <c r="DI68" s="197"/>
      <c r="DJ68" s="187"/>
      <c r="DK68" s="187"/>
      <c r="DL68" s="187"/>
      <c r="DM68" s="187"/>
      <c r="DN68" s="358"/>
      <c r="DO68" s="196"/>
      <c r="DP68" s="207"/>
      <c r="DQ68" s="197"/>
      <c r="DR68" s="187"/>
      <c r="DS68" s="187"/>
      <c r="DT68" s="187"/>
      <c r="DU68" s="205"/>
      <c r="DV68" s="358"/>
      <c r="DW68" s="196"/>
      <c r="DX68" s="207"/>
      <c r="DY68" s="197"/>
      <c r="DZ68" s="187"/>
      <c r="EA68" s="187"/>
      <c r="EB68" s="187"/>
      <c r="ED68" s="358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6"/>
      <c r="AE69" s="122"/>
      <c r="AF69" s="84">
        <v>471</v>
      </c>
      <c r="AH69" s="123"/>
      <c r="AI69" s="122"/>
      <c r="AJ69" s="84"/>
      <c r="AP69" s="136"/>
      <c r="AQ69" s="122"/>
      <c r="AR69" s="324">
        <f>SUM(AR72-(AR72/10))</f>
        <v>29063.7</v>
      </c>
      <c r="AT69" s="327" t="s">
        <v>166</v>
      </c>
      <c r="AU69" s="328"/>
      <c r="AV69" s="324">
        <f>SUM(AV72-(AV72/10),SUM(AZ3))</f>
        <v>28079.5</v>
      </c>
      <c r="BB69" s="327" t="s">
        <v>166</v>
      </c>
      <c r="BC69" s="328"/>
      <c r="BD69" s="324">
        <f>SUM(BD72-(BD72/10),BH3)</f>
        <v>11304.6</v>
      </c>
      <c r="BJ69" s="327" t="s">
        <v>166</v>
      </c>
      <c r="BK69" s="328"/>
      <c r="BL69" s="324">
        <f>SUM(BL72-(BL72/10),BP13)</f>
        <v>26325.3</v>
      </c>
      <c r="BM69" s="339"/>
      <c r="BR69" s="131"/>
      <c r="BS69" s="6"/>
      <c r="BT69" s="338"/>
      <c r="BU69" s="138"/>
      <c r="BZ69" s="131"/>
      <c r="CA69" s="6"/>
      <c r="CB69" s="338"/>
      <c r="CC69" s="138"/>
      <c r="CH69" s="131"/>
      <c r="CI69" s="6"/>
      <c r="CJ69" s="338"/>
      <c r="CK69" s="138"/>
      <c r="CP69" s="131"/>
      <c r="CQ69" s="6"/>
      <c r="CR69" s="338"/>
      <c r="CS69" s="138"/>
      <c r="CX69" s="131"/>
      <c r="CY69" s="6"/>
      <c r="CZ69" s="338"/>
      <c r="DA69" s="138"/>
      <c r="DF69" s="350"/>
      <c r="DG69" s="172"/>
      <c r="DH69" s="207"/>
      <c r="DI69" s="197"/>
      <c r="DJ69" s="187"/>
      <c r="DK69" s="187"/>
      <c r="DL69" s="187"/>
      <c r="DM69" s="187"/>
      <c r="DN69" s="358"/>
      <c r="DO69" s="196"/>
      <c r="DP69" s="207"/>
      <c r="DQ69" s="197"/>
      <c r="DR69" s="187"/>
      <c r="DS69" s="187"/>
      <c r="DT69" s="187"/>
      <c r="DU69" s="205"/>
      <c r="DV69" s="358"/>
      <c r="DW69" s="196"/>
      <c r="DX69" s="207"/>
      <c r="DY69" s="197"/>
      <c r="DZ69" s="187"/>
      <c r="EA69" s="187"/>
      <c r="EB69" s="187"/>
      <c r="ED69" s="358"/>
      <c r="EE69" s="196"/>
      <c r="EF69" s="352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6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0">
        <v>1070</v>
      </c>
      <c r="AT70" s="90" t="s">
        <v>170</v>
      </c>
      <c r="AV70" s="104">
        <f>SUM(AV71-AV69-AX68)</f>
        <v>18687.25</v>
      </c>
      <c r="BB70" s="90" t="s">
        <v>170</v>
      </c>
      <c r="BD70" s="104">
        <f>SUM(BD71-BD69)</f>
        <v>7382.65</v>
      </c>
      <c r="BJ70" s="90" t="s">
        <v>170</v>
      </c>
      <c r="BL70" s="104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31"/>
      <c r="BS70" s="6"/>
      <c r="BT70" s="338"/>
      <c r="BU70" s="138"/>
      <c r="BZ70" s="131"/>
      <c r="CA70" s="6"/>
      <c r="CB70" s="338"/>
      <c r="CC70" s="138"/>
      <c r="CH70" s="131"/>
      <c r="CI70" s="6"/>
      <c r="CJ70" s="338"/>
      <c r="CK70" s="138"/>
      <c r="CP70" s="131"/>
      <c r="CQ70" s="6"/>
      <c r="CR70" s="338"/>
      <c r="CS70" s="138"/>
      <c r="CX70" s="131"/>
      <c r="CY70" s="6"/>
      <c r="CZ70" s="338"/>
      <c r="DA70" s="138"/>
      <c r="DF70" s="350"/>
      <c r="DG70" s="172"/>
      <c r="DH70" s="207"/>
      <c r="DI70" s="197"/>
      <c r="DJ70" s="187"/>
      <c r="DK70" s="187"/>
      <c r="DL70" s="187"/>
      <c r="DM70" s="187"/>
      <c r="DN70" s="358"/>
      <c r="DO70" s="196"/>
      <c r="DP70" s="207"/>
      <c r="DQ70" s="197"/>
      <c r="DR70" s="187"/>
      <c r="DS70" s="187"/>
      <c r="DT70" s="187"/>
      <c r="DU70" s="205"/>
      <c r="DV70" s="358"/>
      <c r="DW70" s="196"/>
      <c r="DX70" s="207"/>
      <c r="DY70" s="197"/>
      <c r="DZ70" s="187"/>
      <c r="EA70" s="187"/>
      <c r="EB70" s="187"/>
      <c r="ED70" s="208" t="s">
        <v>166</v>
      </c>
      <c r="EE70" s="209"/>
      <c r="EF70" s="210">
        <f>SUM(EF73-(EF73/10),EJ30)</f>
        <v>105513.9</v>
      </c>
      <c r="EG70" s="360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6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31"/>
      <c r="BS71" s="6"/>
      <c r="BT71" s="338"/>
      <c r="BU71" s="138"/>
      <c r="BZ71" s="131"/>
      <c r="CA71" s="6"/>
      <c r="CB71" s="338"/>
      <c r="CC71" s="138"/>
      <c r="CH71" s="131"/>
      <c r="CI71" s="6"/>
      <c r="CJ71" s="338"/>
      <c r="CK71" s="138"/>
      <c r="CP71" s="131"/>
      <c r="CQ71" s="6"/>
      <c r="CR71" s="338"/>
      <c r="CS71" s="138"/>
      <c r="CX71" s="131"/>
      <c r="CY71" s="6"/>
      <c r="CZ71" s="338"/>
      <c r="DA71" s="138"/>
      <c r="DF71" s="350"/>
      <c r="DG71" s="172"/>
      <c r="DH71" s="207"/>
      <c r="DI71" s="197"/>
      <c r="DJ71" s="187"/>
      <c r="DK71" s="187"/>
      <c r="DL71" s="187"/>
      <c r="DM71" s="187"/>
      <c r="DN71" s="358"/>
      <c r="DO71" s="196"/>
      <c r="DP71" s="207"/>
      <c r="DQ71" s="197"/>
      <c r="DR71" s="187"/>
      <c r="DS71" s="187"/>
      <c r="DT71" s="187"/>
      <c r="DU71" s="205"/>
      <c r="DV71" s="358"/>
      <c r="DW71" s="196"/>
      <c r="DX71" s="207"/>
      <c r="DY71" s="197"/>
      <c r="DZ71" s="187"/>
      <c r="EA71" s="187"/>
      <c r="EB71" s="187"/>
      <c r="ED71" s="200" t="s">
        <v>170</v>
      </c>
      <c r="EE71" s="187"/>
      <c r="EF71" s="363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31"/>
      <c r="BS72" s="6"/>
      <c r="BT72" s="338"/>
      <c r="BU72" s="138"/>
      <c r="BZ72" s="131"/>
      <c r="CA72" s="6"/>
      <c r="CB72" s="338"/>
      <c r="CC72" s="138"/>
      <c r="CH72" s="131"/>
      <c r="CI72" s="6"/>
      <c r="CJ72" s="338"/>
      <c r="CK72" s="138"/>
      <c r="CP72" s="131"/>
      <c r="CQ72" s="6"/>
      <c r="CR72" s="338"/>
      <c r="CS72" s="138"/>
      <c r="CX72" s="131"/>
      <c r="CY72" s="6"/>
      <c r="CZ72" s="338"/>
      <c r="DA72" s="138"/>
      <c r="DF72" s="350"/>
      <c r="DG72" s="172"/>
      <c r="DH72" s="207"/>
      <c r="DI72" s="197"/>
      <c r="DJ72" s="187"/>
      <c r="DK72" s="187"/>
      <c r="DL72" s="187"/>
      <c r="DM72" s="187"/>
      <c r="DN72" s="358"/>
      <c r="DO72" s="196"/>
      <c r="DP72" s="207"/>
      <c r="DQ72" s="197"/>
      <c r="DR72" s="187"/>
      <c r="DS72" s="187"/>
      <c r="DT72" s="187"/>
      <c r="DU72" s="205"/>
      <c r="DV72" s="358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8"/>
      <c r="BU73" s="138"/>
      <c r="BZ73" s="131"/>
      <c r="CA73" s="6"/>
      <c r="CB73" s="338"/>
      <c r="CC73" s="138"/>
      <c r="CH73" s="131"/>
      <c r="CI73" s="6"/>
      <c r="CJ73" s="338"/>
      <c r="CK73" s="138"/>
      <c r="CP73" s="131"/>
      <c r="CQ73" s="6"/>
      <c r="CR73" s="338"/>
      <c r="CS73" s="138"/>
      <c r="CX73" s="131"/>
      <c r="CY73" s="6"/>
      <c r="CZ73" s="338"/>
      <c r="DA73" s="138"/>
      <c r="DF73" s="350"/>
      <c r="DG73" s="172"/>
      <c r="DH73" s="207"/>
      <c r="DI73" s="197"/>
      <c r="DJ73" s="187"/>
      <c r="DK73" s="187"/>
      <c r="DL73" s="187"/>
      <c r="DM73" s="187"/>
      <c r="DN73" s="358"/>
      <c r="DO73" s="196"/>
      <c r="DP73" s="207"/>
      <c r="DQ73" s="197"/>
      <c r="DR73" s="187"/>
      <c r="DS73" s="187"/>
      <c r="DT73" s="187"/>
      <c r="DU73" s="205"/>
      <c r="DV73" s="358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6">
        <v>-582.91</v>
      </c>
      <c r="GV73" s="369">
        <v>-800</v>
      </c>
      <c r="HB73" s="369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6"/>
      <c r="AE74" s="122"/>
      <c r="AF74" s="84"/>
      <c r="AH74" s="123"/>
      <c r="AI74" s="122"/>
      <c r="AJ74" s="84"/>
      <c r="AP74" s="122"/>
      <c r="AQ74" s="122"/>
      <c r="BE74">
        <v>30.74</v>
      </c>
      <c r="BR74" s="333"/>
      <c r="BS74" s="6"/>
      <c r="BT74" s="343"/>
      <c r="BU74" s="138"/>
      <c r="BZ74" s="333"/>
      <c r="CA74" s="6"/>
      <c r="CB74" s="343"/>
      <c r="CC74" s="138"/>
      <c r="CH74" s="333"/>
      <c r="CI74" s="6"/>
      <c r="CJ74" s="343"/>
      <c r="CK74" s="138"/>
      <c r="CP74" s="333"/>
      <c r="CQ74" s="6"/>
      <c r="CR74" s="343"/>
      <c r="CS74" s="138"/>
      <c r="CX74" s="333"/>
      <c r="CY74" s="6"/>
      <c r="CZ74" s="343"/>
      <c r="DA74" s="138"/>
      <c r="DF74" s="351"/>
      <c r="DG74" s="172"/>
      <c r="DH74" s="352"/>
      <c r="DI74" s="197"/>
      <c r="DJ74" s="187"/>
      <c r="DK74" s="187"/>
      <c r="DL74" s="187"/>
      <c r="DM74" s="187"/>
      <c r="DN74" s="359"/>
      <c r="DO74" s="196"/>
      <c r="DP74" s="352"/>
      <c r="DQ74" s="197"/>
      <c r="DR74" s="187"/>
      <c r="DS74" s="187"/>
      <c r="DT74" s="187"/>
      <c r="DU74" s="205"/>
      <c r="DV74" s="359"/>
      <c r="DW74" s="196"/>
      <c r="DX74" s="352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8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7" t="s">
        <v>166</v>
      </c>
      <c r="BS75" s="328"/>
      <c r="BT75" s="344">
        <f>SUM(BT78-(BT78/10),BX29)</f>
        <v>89470.3</v>
      </c>
      <c r="BU75" s="339"/>
      <c r="BZ75" s="327" t="s">
        <v>166</v>
      </c>
      <c r="CA75" s="328"/>
      <c r="CB75" s="344">
        <f>SUM(CB78-(CB78/10),CF44)</f>
        <v>100494.2</v>
      </c>
      <c r="CC75" s="339"/>
      <c r="CH75" s="327" t="s">
        <v>166</v>
      </c>
      <c r="CI75" s="328"/>
      <c r="CJ75" s="344">
        <f>SUM(CJ78-(CJ78/10),CN44)</f>
        <v>86006.2</v>
      </c>
      <c r="CK75" s="339"/>
      <c r="CP75" s="327" t="s">
        <v>166</v>
      </c>
      <c r="CQ75" s="328"/>
      <c r="CR75" s="344">
        <f>SUM(CR78-(CR78/10),CV44)</f>
        <v>61216.3</v>
      </c>
      <c r="CS75" s="339">
        <v>3449</v>
      </c>
      <c r="CX75" s="327" t="s">
        <v>166</v>
      </c>
      <c r="CY75" s="328"/>
      <c r="CZ75" s="344">
        <f>SUM(CZ78-(CZ78/10),DD44)</f>
        <v>55591.3</v>
      </c>
      <c r="DA75" s="339">
        <v>5898</v>
      </c>
      <c r="DF75" s="353" t="s">
        <v>166</v>
      </c>
      <c r="DG75" s="354"/>
      <c r="DH75" s="355">
        <f>SUM(DH78-(DH78/10),DL44)</f>
        <v>90785.3</v>
      </c>
      <c r="DI75" s="360">
        <v>2224</v>
      </c>
      <c r="DJ75" s="187"/>
      <c r="DK75" s="187"/>
      <c r="DL75" s="187"/>
      <c r="DM75" s="187"/>
      <c r="DN75" s="208" t="s">
        <v>166</v>
      </c>
      <c r="DO75" s="209"/>
      <c r="DP75" s="355">
        <f>SUM(DP78-(DP78/10),DT44)</f>
        <v>74028.1</v>
      </c>
      <c r="DQ75" s="360">
        <v>3631</v>
      </c>
      <c r="DR75" s="187"/>
      <c r="DS75" s="187"/>
      <c r="DT75" s="187"/>
      <c r="DU75" s="205"/>
      <c r="DV75" s="208" t="s">
        <v>166</v>
      </c>
      <c r="DW75" s="209"/>
      <c r="DX75" s="355">
        <f>SUM(DX78-(DX78/10),EB44)</f>
        <v>102786.7</v>
      </c>
      <c r="DY75" s="360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170</v>
      </c>
      <c r="BT76" s="345">
        <f>SUM(BT77-BT75)</f>
        <v>32480.05</v>
      </c>
      <c r="BU76" s="346"/>
      <c r="BV76" s="12"/>
      <c r="BZ76" s="90" t="s">
        <v>170</v>
      </c>
      <c r="CB76" s="347">
        <f>SUM(CB77-CB75)</f>
        <v>535.850000000006</v>
      </c>
      <c r="CC76" s="346"/>
      <c r="CD76" s="12"/>
      <c r="CH76" s="90" t="s">
        <v>170</v>
      </c>
      <c r="CJ76" s="347">
        <f>SUM(CJ77-CJ75)</f>
        <v>13994.65</v>
      </c>
      <c r="CK76" s="12"/>
      <c r="CP76" s="90" t="s">
        <v>170</v>
      </c>
      <c r="CR76" s="348">
        <f>SUM(CR77-CR75)</f>
        <v>42233.35</v>
      </c>
      <c r="CS76" s="12"/>
      <c r="CX76" s="90" t="s">
        <v>170</v>
      </c>
      <c r="CZ76" s="348">
        <f>SUM(CZ77-CZ75)</f>
        <v>307.050000000003</v>
      </c>
      <c r="DA76" s="356"/>
      <c r="DF76" s="176" t="s">
        <v>170</v>
      </c>
      <c r="DG76" s="205"/>
      <c r="DH76" s="211">
        <f>SUM(DH77-DH75)</f>
        <v>174.75</v>
      </c>
      <c r="DI76" s="361"/>
      <c r="DJ76" s="187"/>
      <c r="DK76" s="187"/>
      <c r="DL76" s="187"/>
      <c r="DM76" s="187"/>
      <c r="DN76" s="200" t="s">
        <v>170</v>
      </c>
      <c r="DO76" s="187"/>
      <c r="DP76" s="211">
        <f>SUM(DP77-DP75)</f>
        <v>-16553.35</v>
      </c>
      <c r="DQ76" s="361">
        <v>225</v>
      </c>
      <c r="DR76" s="187"/>
      <c r="DS76" s="187"/>
      <c r="DT76" s="187"/>
      <c r="DU76" s="205"/>
      <c r="DV76" s="200" t="s">
        <v>170</v>
      </c>
      <c r="DW76" s="187"/>
      <c r="DX76" s="211">
        <f>SUM(DX77-DX75)</f>
        <v>4044.3</v>
      </c>
      <c r="DY76" s="361"/>
      <c r="DZ76" s="364">
        <v>524</v>
      </c>
      <c r="EA76" s="187"/>
      <c r="EB76" s="187"/>
      <c r="EG76" s="361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1">
        <f>SUM((P84,U59,U58))</f>
        <v>34928.72</v>
      </c>
      <c r="V77" s="122"/>
      <c r="W77" s="122"/>
      <c r="X77" s="84"/>
      <c r="Y77" s="325">
        <f>SUM(Y47,T83)</f>
        <v>30622.72</v>
      </c>
      <c r="Z77" s="122"/>
      <c r="AA77" s="122"/>
      <c r="AB77" s="84">
        <v>500</v>
      </c>
      <c r="AD77" s="327" t="s">
        <v>166</v>
      </c>
      <c r="AE77" s="328"/>
      <c r="AF77" s="324">
        <v>29879.1</v>
      </c>
      <c r="AH77" s="122"/>
      <c r="AI77" s="122"/>
      <c r="AJ77" s="84"/>
      <c r="AP77" s="125"/>
      <c r="AQ77" s="124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301"/>
      <c r="CR77" s="335">
        <f>SUM(CJ76,CS7,CS19)</f>
        <v>103449.65</v>
      </c>
      <c r="CS77" s="301"/>
      <c r="CZ77" s="335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170</v>
      </c>
      <c r="AF78" s="104">
        <f>SUM(AF79-AF77)</f>
        <v>2367.56</v>
      </c>
      <c r="AH78" s="122"/>
      <c r="AI78" s="122"/>
      <c r="AJ78" s="121"/>
      <c r="AP78" s="125"/>
      <c r="AQ78" s="124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301"/>
      <c r="CR78" s="335">
        <f>SUM(CR3:CR74)</f>
        <v>20187</v>
      </c>
      <c r="CS78" s="301"/>
      <c r="CZ78" s="335">
        <f>SUM(CZ3:CZ74)</f>
        <v>22667</v>
      </c>
      <c r="DA78" s="301"/>
      <c r="DF78" s="205"/>
      <c r="DG78" s="205"/>
      <c r="DH78" s="212">
        <f>SUM(DH3:DH74)</f>
        <v>20887</v>
      </c>
      <c r="DI78" s="361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1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1"/>
      <c r="DZ78" s="187"/>
      <c r="EA78" s="187"/>
      <c r="EB78" s="187"/>
      <c r="EG78" s="361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8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29" t="s">
        <v>242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29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2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09"/>
      <c r="C82" s="310" t="s">
        <v>166</v>
      </c>
      <c r="D82" s="311">
        <v>20846.7</v>
      </c>
      <c r="E82" s="312">
        <v>875</v>
      </c>
      <c r="F82" s="313"/>
      <c r="G82" s="310" t="s">
        <v>166</v>
      </c>
      <c r="H82" s="311">
        <v>22477.6</v>
      </c>
      <c r="I82" s="317">
        <v>1090</v>
      </c>
      <c r="J82" s="318"/>
      <c r="K82" s="319" t="s">
        <v>166</v>
      </c>
      <c r="L82" s="311">
        <f>SUM(K88-(K88/10))</f>
        <v>23058.09</v>
      </c>
      <c r="M82" s="317">
        <v>1120</v>
      </c>
      <c r="N82" s="99"/>
      <c r="O82" s="99"/>
      <c r="P82" s="99"/>
      <c r="R82" s="318"/>
      <c r="S82" s="319" t="s">
        <v>166</v>
      </c>
      <c r="T82" s="311">
        <f>SUM(S85-(S85/10))</f>
        <v>21906</v>
      </c>
      <c r="V82" s="322" t="s">
        <v>166</v>
      </c>
      <c r="W82" s="323"/>
      <c r="X82" s="324">
        <f>SUM(W85-(W85/10))</f>
        <v>24014.16</v>
      </c>
      <c r="Y82" s="330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4"/>
      <c r="H83" s="315"/>
      <c r="J83" s="90"/>
      <c r="K83" s="75" t="s">
        <v>170</v>
      </c>
      <c r="L83" s="320">
        <v>14951.7</v>
      </c>
      <c r="N83" s="318"/>
      <c r="O83" s="319" t="s">
        <v>166</v>
      </c>
      <c r="P83" s="311">
        <f>SUM(O85-(O85/10))</f>
        <v>19693.98</v>
      </c>
      <c r="Q83" s="317">
        <v>670</v>
      </c>
      <c r="R83" s="90"/>
      <c r="S83" s="75" t="s">
        <v>243</v>
      </c>
      <c r="T83" s="104">
        <f>SUM(U77-T82)</f>
        <v>13022.72</v>
      </c>
      <c r="V83" s="90" t="s">
        <v>170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170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6"/>
      <c r="J85" s="90"/>
      <c r="K85" s="90"/>
      <c r="L85" s="90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7"/>
      <c r="EV87" s="197"/>
      <c r="FB87" s="197"/>
    </row>
    <row r="88" customHeight="1" spans="10:158">
      <c r="J88" s="90"/>
      <c r="K88" s="316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244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3"/>
      <c r="AQ90" s="6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7" t="s">
        <v>166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170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7"/>
      <c r="EV92" s="197"/>
      <c r="FB92" s="197"/>
    </row>
    <row r="93" customHeight="1" spans="10:158">
      <c r="J93" s="90"/>
      <c r="K93" s="90"/>
      <c r="L93" s="90"/>
      <c r="Z93" s="327" t="s">
        <v>166</v>
      </c>
      <c r="AA93" s="331"/>
      <c r="AB93" s="324">
        <f>SUM(AB96-(AB96/10))</f>
        <v>37161.9</v>
      </c>
      <c r="AC93" s="330">
        <v>1430</v>
      </c>
      <c r="AH93" s="131"/>
      <c r="AI93" s="6"/>
      <c r="AJ93" s="132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7"/>
      <c r="EV93" s="197"/>
      <c r="FB93" s="197"/>
    </row>
    <row r="94" customHeight="1" spans="10:158">
      <c r="J94" s="90"/>
      <c r="K94" s="90"/>
      <c r="L94" s="90"/>
      <c r="Z94" s="90" t="s">
        <v>170</v>
      </c>
      <c r="AB94" s="104">
        <f>SUM(AB95-AB93)</f>
        <v>10346.66</v>
      </c>
      <c r="AH94" s="131"/>
      <c r="AI94" s="6"/>
      <c r="AJ94" s="132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7"/>
      <c r="EV94" s="197"/>
      <c r="FB94" s="197"/>
    </row>
    <row r="95" customHeight="1" spans="10:158">
      <c r="J95" s="90"/>
      <c r="K95" s="90"/>
      <c r="L95" s="90"/>
      <c r="AB95" s="332">
        <f>SUM(AC4,X83,AC71,AC86)</f>
        <v>47508.56</v>
      </c>
      <c r="AH95" s="131"/>
      <c r="AI95" s="6"/>
      <c r="AJ95" s="132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7"/>
      <c r="EV95" s="197"/>
      <c r="FB95" s="197"/>
    </row>
    <row r="96" customHeight="1" spans="10:158">
      <c r="J96" s="90"/>
      <c r="K96" s="90"/>
      <c r="L96" s="90"/>
      <c r="AB96" s="332">
        <f>SUM(AB3:AB92)</f>
        <v>41291</v>
      </c>
      <c r="AH96" s="333"/>
      <c r="AI96" s="6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7"/>
      <c r="EV96" s="197"/>
      <c r="FB96" s="197"/>
    </row>
    <row r="97" customHeight="1" spans="12:158">
      <c r="L97" s="90"/>
      <c r="AH97" s="327" t="s">
        <v>166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90"/>
      <c r="AG98" s="330">
        <v>1175</v>
      </c>
      <c r="AH98" s="90" t="s">
        <v>170</v>
      </c>
      <c r="AJ98" s="104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90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7"/>
      <c r="EV99" s="187"/>
      <c r="FB99" s="187"/>
    </row>
    <row r="100" customHeight="1" spans="10:158">
      <c r="J100" s="90"/>
      <c r="K100" s="90"/>
      <c r="L100" s="90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90"/>
      <c r="K101" s="90"/>
      <c r="L101" s="90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90"/>
      <c r="K102" s="90"/>
      <c r="L102" s="90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90"/>
      <c r="K103" s="90"/>
      <c r="L103" s="90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90"/>
      <c r="K104" s="90"/>
      <c r="L104" s="90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90"/>
      <c r="K105" s="90"/>
      <c r="L105" s="90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90"/>
      <c r="K106" s="90"/>
      <c r="L106" s="90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90"/>
      <c r="K107" s="90"/>
      <c r="L107" s="90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90"/>
      <c r="K108" s="90"/>
      <c r="L108" s="90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245</v>
      </c>
      <c r="D2" s="52" t="s">
        <v>246</v>
      </c>
    </row>
    <row r="3" spans="1:11">
      <c r="A3" s="53" t="s">
        <v>247</v>
      </c>
      <c r="B3" s="54" t="s">
        <v>130</v>
      </c>
      <c r="C3" s="55">
        <v>2336.4</v>
      </c>
      <c r="D3" s="56">
        <f>SUM(C3+5)</f>
        <v>2341.4</v>
      </c>
      <c r="E3" s="51" t="s">
        <v>248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249</v>
      </c>
      <c r="B5" s="54" t="s">
        <v>135</v>
      </c>
      <c r="C5" s="55">
        <v>3000.97</v>
      </c>
      <c r="D5" s="56">
        <f t="shared" ref="D5:D16" si="0">SUM(C5+5)</f>
        <v>3005.97</v>
      </c>
    </row>
    <row r="6" spans="2:4">
      <c r="B6" s="54" t="s">
        <v>139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250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250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153</v>
      </c>
      <c r="C11" s="55">
        <v>2662</v>
      </c>
      <c r="D11" s="56">
        <f t="shared" si="0"/>
        <v>2667</v>
      </c>
      <c r="E11" t="s">
        <v>251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252</v>
      </c>
      <c r="J12" s="49">
        <v>9000</v>
      </c>
      <c r="K12" s="50">
        <v>7830</v>
      </c>
    </row>
    <row r="13" spans="2:4">
      <c r="B13" s="54" t="s">
        <v>196</v>
      </c>
      <c r="C13" s="55">
        <v>2046</v>
      </c>
      <c r="D13" s="56">
        <f t="shared" si="0"/>
        <v>2051</v>
      </c>
    </row>
    <row r="14" spans="2:4">
      <c r="B14" s="54" t="s">
        <v>200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207</v>
      </c>
      <c r="C16" s="55">
        <v>2694.95</v>
      </c>
      <c r="D16" s="56">
        <f t="shared" si="0"/>
        <v>2699.95</v>
      </c>
      <c r="E16" t="s">
        <v>253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254</v>
      </c>
      <c r="B18" s="54" t="s">
        <v>255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256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257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258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259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260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258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259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166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261</v>
      </c>
      <c r="F1" s="16"/>
      <c r="I1" s="12" t="s">
        <v>262</v>
      </c>
    </row>
    <row r="2" spans="2:10">
      <c r="B2" s="17" t="s">
        <v>0</v>
      </c>
      <c r="C2" s="18" t="s">
        <v>2</v>
      </c>
      <c r="D2" s="19" t="s">
        <v>263</v>
      </c>
      <c r="H2" s="17" t="s">
        <v>0</v>
      </c>
      <c r="I2" s="18" t="s">
        <v>2</v>
      </c>
      <c r="J2" s="19" t="s">
        <v>263</v>
      </c>
    </row>
    <row r="3" spans="2:10">
      <c r="B3" s="20" t="s">
        <v>153</v>
      </c>
      <c r="C3" s="21">
        <v>1325</v>
      </c>
      <c r="D3" s="22">
        <v>1125</v>
      </c>
      <c r="H3" s="20" t="s">
        <v>196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263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200</v>
      </c>
      <c r="I9" s="21">
        <v>110</v>
      </c>
      <c r="J9" s="35">
        <f t="shared" si="0"/>
        <v>99</v>
      </c>
    </row>
    <row r="10" spans="2:10">
      <c r="B10" s="20" t="s">
        <v>142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146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164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263</v>
      </c>
    </row>
    <row r="28" spans="2:10">
      <c r="B28" s="20" t="s">
        <v>172</v>
      </c>
      <c r="C28" s="21">
        <v>1325</v>
      </c>
      <c r="D28" s="22">
        <v>1125</v>
      </c>
      <c r="H28" s="20" t="s">
        <v>146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263</v>
      </c>
      <c r="H31" s="20" t="s">
        <v>264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265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263</v>
      </c>
      <c r="E35" s="30"/>
      <c r="H35" s="20" t="s">
        <v>266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157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255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263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263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140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263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156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267</v>
      </c>
      <c r="D2" s="2" t="s">
        <v>268</v>
      </c>
      <c r="E2" s="2" t="s">
        <v>269</v>
      </c>
      <c r="H2" s="3">
        <v>0.02</v>
      </c>
    </row>
    <row r="3" spans="2:8">
      <c r="B3" s="4" t="s">
        <v>270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271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272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273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274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2022-09-21T11:22:52Z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