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5.xml.rels" ContentType="application/vnd.openxmlformats-package.relationships+xml"/>
  <Override PartName="/xl/drawings/_rels/drawing3.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_rels/drawing1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ANPs" sheetId="1" state="visible" r:id="rId2"/>
    <sheet name="Superficies" sheetId="2" state="visible" r:id="rId3"/>
    <sheet name="Partidos" sheetId="3" state="visible" r:id="rId4"/>
    <sheet name="Ecorregiones" sheetId="4" state="visible" r:id="rId5"/>
    <sheet name="Administración" sheetId="5" state="visible" r:id="rId6"/>
    <sheet name="Decadas" sheetId="6" state="visible" r:id="rId7"/>
    <sheet name="Categoría Internacional" sheetId="7" state="visible" r:id="rId8"/>
    <sheet name="Plan de Manejo" sheetId="8" state="visible" r:id="rId9"/>
    <sheet name="Guardaparques" sheetId="9" state="visible" r:id="rId10"/>
    <sheet name="Infraestructura" sheetId="10" state="visible" r:id="rId11"/>
    <sheet name="Atención a visitantes" sheetId="11" state="visible" r:id="rId12"/>
    <sheet name="Proyectos Potenciales" sheetId="12" state="visible" r:id="rId13"/>
  </sheets>
  <definedNames>
    <definedName function="false" hidden="true" localSheetId="0" name="_xlnm._FilterDatabase" vbProcedure="false">ANPs!$A$1:$M$48</definedName>
    <definedName function="false" hidden="true" localSheetId="2" name="_xlnm._FilterDatabase" vbProcedure="false">Partidos!$A$1:$K$45</definedName>
    <definedName function="false" hidden="false" localSheetId="0" name="_xlnm._FilterDatabase" vbProcedure="false">ANPs!$A$1:$M$48</definedName>
    <definedName function="false" hidden="false" localSheetId="2" name="_xlnm._FilterDatabase" vbProcedure="false">Partidos!$A$1:$K$45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<sst xmlns="http://schemas.openxmlformats.org/spreadsheetml/2006/main" count="755" uniqueCount="247">
  <si>
    <t xml:space="preserve">N°</t>
  </si>
  <si>
    <t xml:space="preserve">Área Natural Protegida</t>
  </si>
  <si>
    <t xml:space="preserve">Superficie (ha.)</t>
  </si>
  <si>
    <t xml:space="preserve">Ecorregión</t>
  </si>
  <si>
    <t xml:space="preserve">Municipio</t>
  </si>
  <si>
    <t xml:space="preserve">Localidad</t>
  </si>
  <si>
    <t xml:space="preserve">Administración</t>
  </si>
  <si>
    <t xml:space="preserve">Año de creación</t>
  </si>
  <si>
    <t xml:space="preserve">Categoría Internacional</t>
  </si>
  <si>
    <t xml:space="preserve">Plan de Manejo</t>
  </si>
  <si>
    <t xml:space="preserve">Guardaparques</t>
  </si>
  <si>
    <t xml:space="preserve">Infraestructura</t>
  </si>
  <si>
    <t xml:space="preserve">Atención a visitantes</t>
  </si>
  <si>
    <t xml:space="preserve">Descripcion</t>
  </si>
  <si>
    <t xml:space="preserve">Paisaje Protegido "Bosque Alegre"</t>
  </si>
  <si>
    <t xml:space="preserve">Pampa</t>
  </si>
  <si>
    <t xml:space="preserve">San isidro</t>
  </si>
  <si>
    <t xml:space="preserve">Acassuso</t>
  </si>
  <si>
    <t xml:space="preserve">Municipal</t>
  </si>
  <si>
    <t xml:space="preserve">No</t>
  </si>
  <si>
    <t xml:space="preserve">n/a</t>
  </si>
  <si>
    <t xml:space="preserve">Fue creado en el año 2012 para proteger la perpetuidad de un juncal en crecimiento, del matorral ribereño (que es propio del Río de la Plata y se encuentra amenazado), de un bosque de alisos y un bosque de sauces criollos.</t>
  </si>
  <si>
    <t xml:space="preserve">Paisaje Protegido "Cuenca del arroyo El Pescado"</t>
  </si>
  <si>
    <t xml:space="preserve">Pampa y Delta e islas del Paraná</t>
  </si>
  <si>
    <t xml:space="preserve">La Plata</t>
  </si>
  <si>
    <t xml:space="preserve">Los Hornos, Lisandro Olmos, Villa Elvira, Magdalena</t>
  </si>
  <si>
    <t xml:space="preserve">Mixta</t>
  </si>
  <si>
    <t xml:space="preserve">Fue creado en el año 1999 con la finalidad de conservar el arroyo El Pescado como un recurso hídrico libre de contaminación y proteger la integridad del paisaje de su área de influencia, manteniendo sus condiciones naturales actuales.</t>
  </si>
  <si>
    <t xml:space="preserve">Paisaje Protegido "Monte Ribereño Isla Paulino - Isla Santiago"</t>
  </si>
  <si>
    <t xml:space="preserve">Ensenada y Berisso</t>
  </si>
  <si>
    <t xml:space="preserve">Fue creado en el año 2001 con la finalidad de conservar y preservar la integridad del paisaje natural, geomorfológico, histórico y urbanístico de dicha zona.</t>
  </si>
  <si>
    <t xml:space="preserve">Paisaje Protegido "Reserva Parque - Paseo del bosque"</t>
  </si>
  <si>
    <t xml:space="preserve">Fue creado en el año 2007 para conservar y preservar el área como parque urbano de importancia regional, sitio de valor natural y ambiente antropizados de valor paisajístico, sociocultural, ecológico y de paseo y recreación para la comunidad.</t>
  </si>
  <si>
    <t xml:space="preserve">Paisaje Protegido Barrio Parque Residencial Suhr Horeis </t>
  </si>
  <si>
    <t xml:space="preserve">San Martín</t>
  </si>
  <si>
    <t xml:space="preserve">José León Suarez</t>
  </si>
  <si>
    <t xml:space="preserve">Fue creado en el año 1999 con la finalidad de conservar y preservar la integridad del paisaje fitogeográfico, geomorfológico y ecourbanístico de la zona.</t>
  </si>
  <si>
    <t xml:space="preserve">Paisaje Protegido Delta Terra</t>
  </si>
  <si>
    <t xml:space="preserve">Delta e Islas del Paraná</t>
  </si>
  <si>
    <t xml:space="preserve">Tigre</t>
  </si>
  <si>
    <t xml:space="preserve">Delta del Tigre</t>
  </si>
  <si>
    <t xml:space="preserve">Privada</t>
  </si>
  <si>
    <t xml:space="preserve">Si</t>
  </si>
  <si>
    <t xml:space="preserve">Fue creado en el año 2013 para la conservación del ambiente con su flora y fauna, la educación e interpretación ambiental y el desarrollo del turismo responsable en el Delta.</t>
  </si>
  <si>
    <t xml:space="preserve">Parque  Natural  Municipal Barranca de la Quinta Los Ombúes </t>
  </si>
  <si>
    <t xml:space="preserve">San Isidro</t>
  </si>
  <si>
    <t xml:space="preserve">Fue creada en el año 2009 con la finalidad de restaurar y proteger el “talar de barranca”, formación de bosque nativo constituido por diversas especies provenientes de la región chaqueña.</t>
  </si>
  <si>
    <t xml:space="preserve">Parque Ecológico Municipal (Ambiente Pastizal Pampeano)</t>
  </si>
  <si>
    <t xml:space="preserve">Villa Elisa</t>
  </si>
  <si>
    <t xml:space="preserve">Fue creado en el año 1992 con el fin de conservar un espacio con características únicas, para ser usado como herramienta didáctica a través de visitas guiadas y observación de la naturaleza. El Ambiente Pastizal Pampeano (1999) es un sitio que alberga gran cantidad de especies de fauna y flora típicas de los humedales de la región pampeana y tiene una importante función ecológica en la zona, en cuanto a la depuración de las aguas contaminadas.</t>
  </si>
  <si>
    <t xml:space="preserve">Parque Municipal Dique Ingeniero Roggero</t>
  </si>
  <si>
    <t xml:space="preserve">Moreno</t>
  </si>
  <si>
    <t xml:space="preserve">La Reja</t>
  </si>
  <si>
    <t xml:space="preserve">Parque Natural Municipal Barranca Pueyrredón</t>
  </si>
  <si>
    <t xml:space="preserve">Fue creado en el año 2009 con la finalidad de proteger el “talar de barranca”, formación de bosque nativo constituido por diversas especies provenientes de la región chaqueña.</t>
  </si>
  <si>
    <t xml:space="preserve">Parque Natural y Reserva Ecológica Municipal Selva Marginal Quilmeña</t>
  </si>
  <si>
    <t xml:space="preserve">Quilmes</t>
  </si>
  <si>
    <t xml:space="preserve">Bernal y Don Bosco</t>
  </si>
  <si>
    <t xml:space="preserve">Fue creada en el año 1996 para la conservación de ambientes ribereños, los cuales albergan representantes conspicuos de la flora autóctona de la selva paranaense, así como de su fauna asociada.</t>
  </si>
  <si>
    <t xml:space="preserve">Parque Natural y Zona de Reserva Costanera Sur</t>
  </si>
  <si>
    <t xml:space="preserve">C.A.B.A.</t>
  </si>
  <si>
    <t xml:space="preserve">Sitio RAMSAR y AICA</t>
  </si>
  <si>
    <t xml:space="preserve">Fue creada en el año 1986 para la conservación de la flora y la fauna existente, y para la educación, recreación e investigación científica de la totalidad del área del ecosistema.</t>
  </si>
  <si>
    <t xml:space="preserve">Parque Provincial Guillermo Enrique Hudson</t>
  </si>
  <si>
    <t xml:space="preserve">Florencio Varela</t>
  </si>
  <si>
    <t xml:space="preserve">Villa San Luis</t>
  </si>
  <si>
    <t xml:space="preserve">Fue creado en el año 1999 para difundir la vida y obra del escritor y naturalista Guillermo Enrique Hudson y realizar actividades que sostengan el patrimonio cultural, natural y evocativo que integra el predio.</t>
  </si>
  <si>
    <t xml:space="preserve">Parque Provincial Pereyra Iraola</t>
  </si>
  <si>
    <t xml:space="preserve">Berazategui, Florencio Varela, La Plata y Ensenada</t>
  </si>
  <si>
    <t xml:space="preserve">Ranelagh; Plátanos; Gutierrez; Ingeniero Allan; Villa Elisa; Ensenada</t>
  </si>
  <si>
    <t xml:space="preserve">Provincial</t>
  </si>
  <si>
    <t xml:space="preserve">Reserva de Biósfera</t>
  </si>
  <si>
    <t xml:space="preserve">Fue creado en el año 1949 con la finalidad de proteger una importante forestación que actúa como espacio o “pulmón verde” entre Buenos Aires y La Plata.</t>
  </si>
  <si>
    <t xml:space="preserve">Reserva de Biosfera Delta del Paraná</t>
  </si>
  <si>
    <t xml:space="preserve">San Fernando</t>
  </si>
  <si>
    <t xml:space="preserve">Segunda y tercera sección de islas del Delta</t>
  </si>
  <si>
    <t xml:space="preserve">Creada en el año 2000 y declarada Reserva de Biosfera Internacional para conservar uno de los humedales más importantes del mundo, al mismo tiempo que promover el uso sustentable de los recursos de la región.</t>
  </si>
  <si>
    <t xml:space="preserve">Reserva de Uso Múltiple Isla Botija </t>
  </si>
  <si>
    <t xml:space="preserve">Zárate</t>
  </si>
  <si>
    <t xml:space="preserve">Delta de Zárate</t>
  </si>
  <si>
    <t xml:space="preserve">Fue creada en el año 2010 para conservar una muestra del ecosistema deltaico en formación.</t>
  </si>
  <si>
    <t xml:space="preserve">Reserva Ecológica Ciudad Universitaria - Costanera Norte</t>
  </si>
  <si>
    <t xml:space="preserve">Fue creada en el año 2012 con la finalidad de recuperar parte de la costa de la Ciudad de Buenos aires para el uso y disfrute de locales y visitantes.</t>
  </si>
  <si>
    <t xml:space="preserve">Reserva Ecológica Municipal La Saladita </t>
  </si>
  <si>
    <t xml:space="preserve">Avellaneda</t>
  </si>
  <si>
    <t xml:space="preserve">Sarandí</t>
  </si>
  <si>
    <t xml:space="preserve">Fue creada en el año 1994 con el objetivo de garantizar la protección y la conservación de la flora, la fauna y el paisaje, debido a la riqueza e importancia de la biodiversidad que en ella se encuentra.</t>
  </si>
  <si>
    <t xml:space="preserve">Reserva Lago Lugano </t>
  </si>
  <si>
    <t xml:space="preserve">Fue creado en el año 2012 con el objetivo de recuperar un espacio para la protección de la biodiversidad que represente los paisajes originales de la Ciudad de Buenos Aires para trabajar en educación ambiental, generar proyectos de investigación y desarrollar formas de intervención de bajo impacto que puedan ser aplicadas a otras áreas protegidas.</t>
  </si>
  <si>
    <t xml:space="preserve">Reserva Municipal Refugio Educativo Ribera Norte</t>
  </si>
  <si>
    <t xml:space="preserve">Pampa y Delta e Islas del Paraná</t>
  </si>
  <si>
    <t xml:space="preserve">Fue creada en el año 1988 con el fin de proteger uno de los últimos relictos silvestres representativos del ambiente costero del Río de La Plata, priorizando las tareas educativas, recreativas y de investigación. Se destaca la gran variedad de especies de plantas y animales nativos.</t>
  </si>
  <si>
    <t xml:space="preserve">Reserva Natural Ciudad Evita </t>
  </si>
  <si>
    <t xml:space="preserve">La Matanza</t>
  </si>
  <si>
    <t xml:space="preserve">Ciudad Evita</t>
  </si>
  <si>
    <t xml:space="preserve">Fue declarada Reserva Natural y Área Ecológicamente Protegida en el año 2015 para la protección del ecosistema de humedales y la educación ambiental.</t>
  </si>
  <si>
    <t xml:space="preserve">Reserva Natural Costera de Avellaneda </t>
  </si>
  <si>
    <t xml:space="preserve">Sarandí y Villa Dominico</t>
  </si>
  <si>
    <t xml:space="preserve">Fue creada en el año 2015 con la finalidad de proteger y conservar el sistema de humedales del área, dadas las funciones y servicios ecológicos que posee.</t>
  </si>
  <si>
    <t xml:space="preserve">Reserva Natural de Morón</t>
  </si>
  <si>
    <t xml:space="preserve">Morón</t>
  </si>
  <si>
    <t xml:space="preserve">Fue creada en el año 2011 con la finalidad de: mejorar la calidad de vida de los vecinos de Morón, preservar parte de la diversidad biológica nativa, proteger paisajes típicos y reconstruir la memoria ambiental, como así también crear espacios de recreación social.</t>
  </si>
  <si>
    <t xml:space="preserve">Reserva Natural de Toyota</t>
  </si>
  <si>
    <t xml:space="preserve">Fue creada en el año 2017 con la finalidad de proteger la flora y la fauna con fines de conservación y de brindar oportunidades de educación.</t>
  </si>
  <si>
    <t xml:space="preserve">Reserva Natural de Uso Múltiple Isla Martín García </t>
  </si>
  <si>
    <t xml:space="preserve">AICA</t>
  </si>
  <si>
    <t xml:space="preserve">Fue creada en el año 1969 con la finalidad de conservar el ambiente natural, su flora y fauna, el patrimonio histórico cultural y sus particulares rasgos geomorfológicos.</t>
  </si>
  <si>
    <t xml:space="preserve">Reserva Natural de Uso Múltiple Río Luján</t>
  </si>
  <si>
    <t xml:space="preserve">Campana</t>
  </si>
  <si>
    <t xml:space="preserve">Fue creada en el año 1996 para conservar una importante muestra de los ambientes representativos del Noroeste de la Provincia de Buenos Aires, con especial énfasis en la educación ambiental y la participación ciudadana.</t>
  </si>
  <si>
    <t xml:space="preserve">Reserva Natural del Pilar </t>
  </si>
  <si>
    <t xml:space="preserve">Pilar</t>
  </si>
  <si>
    <t xml:space="preserve">Fue creada en el año 1991 para proteger a un sector de la planicie de inundación del Río Luján, en el que se destaca la presencia del sarandí colorado (Monumento Natural Municipal) y de talas de buen porte. Posee un gran potencial educativo y recreativo, así como también, contribuye a mejorar la calidad del ambiente urbano</t>
  </si>
  <si>
    <t xml:space="preserve">Reserva Natural El Morejón</t>
  </si>
  <si>
    <t xml:space="preserve">Perteneciente al Fideicomiso Termoeléctrica Manuel Belgrano S.A., fue creada en el año 2012 con la finalidad de preservar el área como una forma de plasmar el compromiso con el medio ambiente (siendo además el desarrollo de la biodiversidad un reflejo del bajo impacto ambiental que produce la generación de energía eléctrica) y contribuir a la educación ambiental.</t>
  </si>
  <si>
    <t xml:space="preserve">Reserva Natural Guardia del Juncal </t>
  </si>
  <si>
    <t xml:space="preserve">Cañuelas</t>
  </si>
  <si>
    <t xml:space="preserve">Gobernador Udaondo</t>
  </si>
  <si>
    <t xml:space="preserve">Fue creada en el año 2006 con la finalidad de proteger un área natural que resguarda una importante relación entre eventos históricos y socioculturales, así como un museo que contiene una rica historia de lo que eran las antiguas fronteras con el indio y que está enclavado en una arboleda de acacias, moras, talas, casuarinas, árboles del cielo y un ombú de más de 200 años de antigüedad.</t>
  </si>
  <si>
    <t xml:space="preserve">Reserva Natural Integral Delta en Formación</t>
  </si>
  <si>
    <t xml:space="preserve">Fue creada en el año 1999 con la finalidad de conservar una muestra representativa del frente de avance del Delta, que se encuentra en continua expansión.</t>
  </si>
  <si>
    <t xml:space="preserve">Reserva Natural Integral Punta Lara</t>
  </si>
  <si>
    <t xml:space="preserve">Ensenada y Berazategui</t>
  </si>
  <si>
    <t xml:space="preserve">Ensenada, Punta Lara, Hudson, Pereyra</t>
  </si>
  <si>
    <t xml:space="preserve">Fue creada en el año 1943 con la finalidad de conservar los ecosistemas típicos de la costa rioplatense y mantener los servicios ambientales que estos ecosistemas brindan a todos los bonaerenses. Como objetivos secundarios aparecen los de proteger la zona de mayor biodiversidad de la Provincia de Buenos Aires: el núcleo de selvas marginales o en galería más austral del mundo.</t>
  </si>
  <si>
    <t xml:space="preserve">Reserva Natural Integral y Mixta Laguna de Rocha </t>
  </si>
  <si>
    <t xml:space="preserve">Esteban Echeverría</t>
  </si>
  <si>
    <t xml:space="preserve">Monte Grande</t>
  </si>
  <si>
    <t xml:space="preserve">Fue creada en el año 2012 para proteger y conservar una rica diversidad biológica y el último pulmón verde y único espacio de saneamiento poco afectado de la cuenca media del Riachuelo-Matanza.</t>
  </si>
  <si>
    <t xml:space="preserve">Reserva Natural Lagunas de San Vicente </t>
  </si>
  <si>
    <t xml:space="preserve">San Vicente</t>
  </si>
  <si>
    <t xml:space="preserve">Fue creada en el año 2011 para proteger el complejo de humedales conformado por la “Laguna del Ojo”, la “Laguna Bellaca” y el “Arroyo San Vicente”, que constituye un primordial sitio de esparcimiento y recreación para la población local, que determina su importancia y potencial para llevar a cabo actividades educativas y recreativas.</t>
  </si>
  <si>
    <t xml:space="preserve">Reserva Natural Municipal Santa Catalina </t>
  </si>
  <si>
    <t xml:space="preserve">Lomas de Zamora</t>
  </si>
  <si>
    <t xml:space="preserve">Lavallol</t>
  </si>
  <si>
    <t xml:space="preserve">Fue creada en el año 2011 con la finalidad de conservar la biodiversidad y los valores históricos y promover la educación ambiental.</t>
  </si>
  <si>
    <t xml:space="preserve">Reserva Natural Municipal Vicente Lopez</t>
  </si>
  <si>
    <t xml:space="preserve">Vicente López</t>
  </si>
  <si>
    <t xml:space="preserve">La Lucila</t>
  </si>
  <si>
    <t xml:space="preserve">Fue creada en el año 1983 con la intención de preservar áreas de ambientes naturales y proteger la flora y fauna autóctona. Se planteó como objetivo principal promover la educación ambiental y conservación de los diferentes ambientes bonaerenses, con sus respectivas especies de flora y fauna, con el fin de acercar al hombre a la naturaleza, mejorando su interpretación y difundiendo la importancia de su existencia.</t>
  </si>
  <si>
    <t xml:space="preserve">Reserva Natural Otamendi </t>
  </si>
  <si>
    <t xml:space="preserve">Ing. Rómulo Otamendi</t>
  </si>
  <si>
    <t xml:space="preserve">Nacional</t>
  </si>
  <si>
    <t xml:space="preserve">Única área natural protegida de administración nacional de la región, fue creada en el año 1990 con la finalidad de conservar una importante muestra de los ambientes representativos del Noreste de la Provincia de Buenos Aires (Selva Ribereña, Bosques de la Barranca, Pastizales Pampeanos y Terrenos Inundables), con especial énfasis en la educación ambiental y participación ciudadana.</t>
  </si>
  <si>
    <t xml:space="preserve">Reserva Natural Provincial de Objetivo Definido Educativo "Arroyo el Durazno"</t>
  </si>
  <si>
    <t xml:space="preserve">Marcos paz</t>
  </si>
  <si>
    <t xml:space="preserve">Elias Romero</t>
  </si>
  <si>
    <t xml:space="preserve">Fue creada en el año 2011 debido a la necesidad de actuar sin más demora sobre la amenaza constante que sufre el territorio con motivo de las actividades antrópicas dañinas que avanzan sobre sus ecosistemas. Además, constituye un espacio de importante biodiversidad y un sitio particular para la observación de aves.</t>
  </si>
  <si>
    <t xml:space="preserve">Reserva Natural Provincial Santa Catalina</t>
  </si>
  <si>
    <t xml:space="preserve">Fue creada en el año 2011 con la finalidad de conservar la biodiversidad y los valores históricos y promover  la educación ambiental.</t>
  </si>
  <si>
    <t xml:space="preserve">Reserva Natural Selva Marginal de Hudson </t>
  </si>
  <si>
    <t xml:space="preserve">Berazategui</t>
  </si>
  <si>
    <t xml:space="preserve">Hudson</t>
  </si>
  <si>
    <t xml:space="preserve">Fue creada en el año 1991 para proteger el último relicto de la selva en galería. Esta formación constituye un ecosistema costa-selva-pajonal-pastizal de alto valor ambiental. </t>
  </si>
  <si>
    <t xml:space="preserve">Reserva Natural Urbana "El Corredor" </t>
  </si>
  <si>
    <t xml:space="preserve">San Miguel</t>
  </si>
  <si>
    <t xml:space="preserve">Bella Vista</t>
  </si>
  <si>
    <t xml:space="preserve">Fue creada en el año 2016 con la finalidad de conservar la biodiversidad, promover la educación ambiental para la comunidad y recuperar el acceso al Río Reconquista.</t>
  </si>
  <si>
    <t xml:space="preserve">Reserva Paleontologica "Francisco Moreno" </t>
  </si>
  <si>
    <t xml:space="preserve">Marcos Paz</t>
  </si>
  <si>
    <t xml:space="preserve">Santa Rosa</t>
  </si>
  <si>
    <t xml:space="preserve">Fue creada en el año 2013 para proteger un área en donde fueron descubiertos restos de mastodontes y otros grandes mamíferos correspondientes a la denominada “era de hielo”.</t>
  </si>
  <si>
    <t xml:space="preserve">Reserva Privada Club Náutico Escobar</t>
  </si>
  <si>
    <t xml:space="preserve">Escobar</t>
  </si>
  <si>
    <t xml:space="preserve">Belén de Escobar</t>
  </si>
  <si>
    <r>
      <rPr>
        <sz val="11"/>
        <color rgb="FF000000"/>
        <rFont val="Arial"/>
        <family val="1"/>
      </rPr>
      <t xml:space="preserve">Fue creada alrededor del año 2000 como</t>
    </r>
    <r>
      <rPr>
        <sz val="11"/>
        <color rgb="FF000000"/>
        <rFont val="Calibri"/>
        <family val="2"/>
      </rPr>
      <t xml:space="preserve"> </t>
    </r>
    <r>
      <rPr>
        <sz val="11"/>
        <color rgb="FF000000"/>
        <rFont val="Arial"/>
        <family val="1"/>
      </rPr>
      <t xml:space="preserve">espacio de recreación y esparcimiento.</t>
    </r>
  </si>
  <si>
    <t xml:space="preserve">Reserva Privada del CEAMSE "Santa María"</t>
  </si>
  <si>
    <t xml:space="preserve">Ituzaingó y Hurlingham</t>
  </si>
  <si>
    <t xml:space="preserve">Villa Udaondo y William C. Morris</t>
  </si>
  <si>
    <t xml:space="preserve">Fue creada en el año 1996 con el objetivo de lograr reservas de flora y fauna autóctonas en lugares comprometidos; educación y esparcimiento y solución a problemas ambientales concretos.</t>
  </si>
  <si>
    <t xml:space="preserve">Reserva Privada el Talar de Belén </t>
  </si>
  <si>
    <r>
      <rPr>
        <sz val="11"/>
        <color rgb="FF000000"/>
        <rFont val="Calibri"/>
        <family val="2"/>
      </rPr>
      <t xml:space="preserve">Fue creada en el año 1991 para la</t>
    </r>
    <r>
      <rPr>
        <sz val="12"/>
        <color rgb="FF00B0F0"/>
        <rFont val="Arial"/>
        <family val="1"/>
      </rPr>
      <t xml:space="preserve"> </t>
    </r>
    <r>
      <rPr>
        <sz val="11"/>
        <color rgb="FF000000"/>
        <rFont val="Arial"/>
        <family val="1"/>
      </rPr>
      <t xml:space="preserve">protección de pajonales y de la comunidad ribereña. Además, posee importancia ornitológica debido a la presencia de una población residente y nidificante de la pajonalera pico recto.</t>
    </r>
  </si>
  <si>
    <t xml:space="preserve">Reserva Urbana Quinta Cigordia</t>
  </si>
  <si>
    <t xml:space="preserve">Luján</t>
  </si>
  <si>
    <t xml:space="preserve">Fue creada en el año 1973 para promover la educación ambiental; fomentar el desarrollo de hábitos conservacionistas y proteger los remanentes de naturaleza frente a la expansión de los centros urbanos. Su valor radica en su patrimonio natural, y en los servicios ambientales derivados de ello, beneficiando numerosos aspectos de la vida social de la comunidad, como el educacional y científico, sobre todo por su emplazamiento urbano y cercanía con instituciones educativas del partido.</t>
  </si>
  <si>
    <t xml:space="preserve">Monumento Natural Ciervo de los Pantanos</t>
  </si>
  <si>
    <t xml:space="preserve">Zárate, Campana y Delta en Formación</t>
  </si>
  <si>
    <t xml:space="preserve">En el año 1998, el Ciervo de los Pantanos fue declarado Monumento Natural Provincial para su protección y conservación, debido a su condición de peligro de extinción.</t>
  </si>
  <si>
    <t xml:space="preserve">Zona</t>
  </si>
  <si>
    <t xml:space="preserve">Superficie (km2)</t>
  </si>
  <si>
    <t xml:space="preserve">Superficie RMBA (ha.)</t>
  </si>
  <si>
    <t xml:space="preserve">ANPs</t>
  </si>
  <si>
    <t xml:space="preserve">Superficie ANP (ha.)</t>
  </si>
  <si>
    <t xml:space="preserve">%</t>
  </si>
  <si>
    <t xml:space="preserve">Sur</t>
  </si>
  <si>
    <t xml:space="preserve">Almirante Brown</t>
  </si>
  <si>
    <t xml:space="preserve">Sup. (ha.)</t>
  </si>
  <si>
    <t xml:space="preserve">Zona Sur</t>
  </si>
  <si>
    <t xml:space="preserve">Berisso</t>
  </si>
  <si>
    <t xml:space="preserve">Zona Oeste</t>
  </si>
  <si>
    <t xml:space="preserve">Brandsen</t>
  </si>
  <si>
    <t xml:space="preserve">Zona Norte</t>
  </si>
  <si>
    <t xml:space="preserve">Norte</t>
  </si>
  <si>
    <t xml:space="preserve">Zona Centro</t>
  </si>
  <si>
    <t xml:space="preserve">Total</t>
  </si>
  <si>
    <t xml:space="preserve">Centro</t>
  </si>
  <si>
    <t xml:space="preserve">Ciudad Autónoma de Buenos Aires</t>
  </si>
  <si>
    <t xml:space="preserve">Ensenada</t>
  </si>
  <si>
    <t xml:space="preserve">Exaltación de La Cruz</t>
  </si>
  <si>
    <t xml:space="preserve">Ezeiza</t>
  </si>
  <si>
    <t xml:space="preserve">Oeste</t>
  </si>
  <si>
    <t xml:space="preserve">General Las Heras</t>
  </si>
  <si>
    <t xml:space="preserve">General Rodriguez</t>
  </si>
  <si>
    <t xml:space="preserve">Hurlingham</t>
  </si>
  <si>
    <t xml:space="preserve">Ituzaingó</t>
  </si>
  <si>
    <t xml:space="preserve">José C. Paz</t>
  </si>
  <si>
    <t xml:space="preserve">Lanús</t>
  </si>
  <si>
    <t xml:space="preserve">Malvinas Argentinas</t>
  </si>
  <si>
    <t xml:space="preserve">Merlo</t>
  </si>
  <si>
    <t xml:space="preserve">Presidente Perón</t>
  </si>
  <si>
    <t xml:space="preserve">Tres de Febrero</t>
  </si>
  <si>
    <t xml:space="preserve">Vicente Lopez</t>
  </si>
  <si>
    <t xml:space="preserve">Cantidad</t>
  </si>
  <si>
    <t xml:space="preserve">Superficie</t>
  </si>
  <si>
    <t xml:space="preserve">Año</t>
  </si>
  <si>
    <t xml:space="preserve">Aumento</t>
  </si>
  <si>
    <t xml:space="preserve">40'</t>
  </si>
  <si>
    <t xml:space="preserve">50'</t>
  </si>
  <si>
    <t xml:space="preserve">60'</t>
  </si>
  <si>
    <t xml:space="preserve">70'</t>
  </si>
  <si>
    <t xml:space="preserve">80'</t>
  </si>
  <si>
    <t xml:space="preserve">90'</t>
  </si>
  <si>
    <t xml:space="preserve">2000'</t>
  </si>
  <si>
    <t xml:space="preserve">2010'</t>
  </si>
  <si>
    <t xml:space="preserve">Categoria Internacional</t>
  </si>
  <si>
    <t xml:space="preserve">Categorización Internacional</t>
  </si>
  <si>
    <t xml:space="preserve">Posee</t>
  </si>
  <si>
    <t xml:space="preserve">No posee</t>
  </si>
  <si>
    <t xml:space="preserve">Sitio Ramsar y AICA</t>
  </si>
  <si>
    <t xml:space="preserve">Plan De Manejo</t>
  </si>
  <si>
    <t xml:space="preserve">ANP Potencial</t>
  </si>
  <si>
    <t xml:space="preserve">Campo de Mayo</t>
  </si>
  <si>
    <t xml:space="preserve">Centro Atómico Ezeiza</t>
  </si>
  <si>
    <t xml:space="preserve">San Sebastián</t>
  </si>
  <si>
    <t xml:space="preserve">Reserva Natural y Parque Municipal General Rodriguez</t>
  </si>
  <si>
    <t xml:space="preserve">Reserva Natural Rio Reconquista</t>
  </si>
  <si>
    <t xml:space="preserve">Isla Verde</t>
  </si>
  <si>
    <t xml:space="preserve">Reserva Natural Yrigoyen</t>
  </si>
  <si>
    <t xml:space="preserve">Arroyo Raggio</t>
  </si>
  <si>
    <t xml:space="preserve">El Renacer de la Laguna</t>
  </si>
  <si>
    <t xml:space="preserve">Reserva Natural Municipal de Tigre</t>
  </si>
  <si>
    <t xml:space="preserve">Bioparque Metropolitano</t>
  </si>
  <si>
    <t xml:space="preserve">Laguna de Rocha</t>
  </si>
  <si>
    <t xml:space="preserve">TOTAL</t>
  </si>
  <si>
    <t xml:space="preserve">Superfice ANPs actuales</t>
  </si>
  <si>
    <t xml:space="preserve">Superficie ANPs potenciales</t>
  </si>
  <si>
    <t xml:space="preserve">Porcentaje en aumento</t>
  </si>
</sst>
</file>

<file path=xl/styles.xml><?xml version="1.0" encoding="utf-8"?>
<styleSheet xmlns="http://schemas.openxmlformats.org/spreadsheetml/2006/main">
  <numFmts count="5">
    <numFmt numFmtId="164" formatCode="General"/>
    <numFmt numFmtId="165" formatCode="0.0"/>
    <numFmt numFmtId="166" formatCode="0.00"/>
    <numFmt numFmtId="167" formatCode="0%"/>
    <numFmt numFmtId="168" formatCode="0.000"/>
  </numFmts>
  <fonts count="10">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11"/>
      <color rgb="FFFF0000"/>
      <name val="Calibri"/>
      <family val="2"/>
    </font>
    <font>
      <sz val="11"/>
      <color rgb="FF000000"/>
      <name val="Arial"/>
      <family val="1"/>
    </font>
    <font>
      <sz val="12"/>
      <color rgb="FF00B0F0"/>
      <name val="Arial"/>
      <family val="1"/>
    </font>
    <font>
      <b val="true"/>
      <sz val="18"/>
      <color rgb="FF000000"/>
      <name val="Calibri"/>
      <family val="2"/>
    </font>
    <font>
      <sz val="10"/>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558ED5"/>
        <bgColor rgb="FF4F81BD"/>
      </patternFill>
    </fill>
    <fill>
      <patternFill patternType="solid">
        <fgColor rgb="FF92D050"/>
        <bgColor rgb="FF9BBB5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4" fillId="4" borderId="3"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6" fontId="0" fillId="2" borderId="1" xfId="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5" xfId="0" applyFont="true" applyBorder="true" applyAlignment="true" applyProtection="false">
      <alignment horizontal="general" vertical="center" textRotation="0" wrapText="fals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8B855"/>
      <rgbColor rgb="FF800080"/>
      <rgbColor rgb="FF4F81BD"/>
      <rgbColor rgb="FF9BBB59"/>
      <rgbColor rgb="FF878787"/>
      <rgbColor rgb="FF93A9CE"/>
      <rgbColor rgb="FFAB4744"/>
      <rgbColor rgb="FFFFFFCC"/>
      <rgbColor rgb="FFCCFFFF"/>
      <rgbColor rgb="FF660066"/>
      <rgbColor rgb="FFDC853E"/>
      <rgbColor rgb="FF4672A8"/>
      <rgbColor rgb="FFCCCCFF"/>
      <rgbColor rgb="FF000080"/>
      <rgbColor rgb="FFFF00FF"/>
      <rgbColor rgb="FFFFFF00"/>
      <rgbColor rgb="FF00FFFF"/>
      <rgbColor rgb="FF800080"/>
      <rgbColor rgb="FF800000"/>
      <rgbColor rgb="FF46AAC4"/>
      <rgbColor rgb="FF0000FF"/>
      <rgbColor rgb="FF00B0F0"/>
      <rgbColor rgb="FFCCFFFF"/>
      <rgbColor rgb="FFCCFFCC"/>
      <rgbColor rgb="FFFFFF99"/>
      <rgbColor rgb="FF558ED5"/>
      <rgbColor rgb="FFD09493"/>
      <rgbColor rgb="FF8064A2"/>
      <rgbColor rgb="FFFFCC99"/>
      <rgbColor rgb="FF4A7EBB"/>
      <rgbColor rgb="FF4BACC6"/>
      <rgbColor rgb="FF92D050"/>
      <rgbColor rgb="FFFFCC00"/>
      <rgbColor rgb="FFFF9900"/>
      <rgbColor rgb="FFFF6600"/>
      <rgbColor rgb="FF725990"/>
      <rgbColor rgb="FF8AA64F"/>
      <rgbColor rgb="FF003366"/>
      <rgbColor rgb="FF4299B0"/>
      <rgbColor rgb="FF003300"/>
      <rgbColor rgb="FF333300"/>
      <rgbColor rgb="FFC0504D"/>
      <rgbColor rgb="FFBE4B48"/>
      <rgbColor rgb="FF7D5FA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(ha.)</a:t>
            </a:r>
          </a:p>
        </c:rich>
      </c:tx>
      <c:overlay val="0"/>
    </c:title>
    <c:autoTitleDeleted val="0"/>
    <c:plotArea>
      <c:barChart>
        <c:barDir val="col"/>
        <c:grouping val="clustered"/>
        <c:varyColors val="0"/>
        <c:ser>
          <c:idx val="0"/>
          <c:order val="0"/>
          <c:tx>
            <c:strRef>
              <c:f>ANPs!$C$1</c:f>
              <c:strCache>
                <c:ptCount val="1"/>
                <c:pt idx="0">
                  <c:v>Superficie (ha.)</c:v>
                </c:pt>
              </c:strCache>
            </c:strRef>
          </c:tx>
          <c:spPr>
            <a:solidFill>
              <a:srgbClr val="4f81bd"/>
            </a:solidFill>
            <a:ln>
              <a:noFill/>
            </a:ln>
          </c:spPr>
          <c:invertIfNegative val="0"/>
          <c:dLbls>
            <c:dLblPos val="outEnd"/>
            <c:showLegendKey val="0"/>
            <c:showVal val="0"/>
            <c:showCatName val="0"/>
            <c:showSerName val="0"/>
            <c:showPercent val="0"/>
            <c:showLeaderLines val="0"/>
          </c:dLbls>
          <c:cat>
            <c:strRef>
              <c:f>ANPs!$B$2:$B$46</c:f>
              <c:strCache>
                <c:ptCount val="45"/>
                <c:pt idx="0">
                  <c:v>Paisaje Protegido "Bosque Alegre"</c:v>
                </c:pt>
                <c:pt idx="1">
                  <c:v>Paisaje Protegido "Cuenca del arroyo El Pescado"</c:v>
                </c:pt>
                <c:pt idx="2">
                  <c:v>Paisaje Protegido "Monte Ribereño Isla Paulino - Isla Santiago"</c:v>
                </c:pt>
                <c:pt idx="3">
                  <c:v>Paisaje Protegido "Reserva Parque - Paseo del bosque"</c:v>
                </c:pt>
                <c:pt idx="4">
                  <c:v>Paisaje Protegido Barrio Parque Residencial Suhr Horeis </c:v>
                </c:pt>
                <c:pt idx="5">
                  <c:v>Paisaje Protegido Delta Terra</c:v>
                </c:pt>
                <c:pt idx="6">
                  <c:v>Parque  Natural  Municipal Barranca de la Quinta Los Ombúes </c:v>
                </c:pt>
                <c:pt idx="7">
                  <c:v>Parque Ecológico Municipal (Ambiente Pastizal Pampeano)</c:v>
                </c:pt>
                <c:pt idx="8">
                  <c:v>Parque Municipal Dique Ingeniero Roggero</c:v>
                </c:pt>
                <c:pt idx="9">
                  <c:v>Parque Natural Municipal Barranca Pueyrredón</c:v>
                </c:pt>
                <c:pt idx="10">
                  <c:v>Parque Natural y Reserva Ecológica Municipal Selva Marginal Quilmeña</c:v>
                </c:pt>
                <c:pt idx="11">
                  <c:v>Parque Natural y Zona de Reserva Costanera Sur</c:v>
                </c:pt>
                <c:pt idx="12">
                  <c:v>Parque Provincial Guillermo Enrique Hudson</c:v>
                </c:pt>
                <c:pt idx="13">
                  <c:v>Parque Provincial Pereyra Iraola</c:v>
                </c:pt>
                <c:pt idx="14">
                  <c:v>Reserva de Biosfera Delta del Paraná</c:v>
                </c:pt>
                <c:pt idx="15">
                  <c:v>Reserva de Uso Múltiple Isla Botija </c:v>
                </c:pt>
                <c:pt idx="16">
                  <c:v>Reserva Ecológica Ciudad Universitaria - Costanera Norte</c:v>
                </c:pt>
                <c:pt idx="17">
                  <c:v>Reserva Ecológica Municipal La Saladita </c:v>
                </c:pt>
                <c:pt idx="18">
                  <c:v>Reserva Lago Lugano </c:v>
                </c:pt>
                <c:pt idx="19">
                  <c:v>Reserva Municipal Refugio Educativo Ribera Norte</c:v>
                </c:pt>
                <c:pt idx="20">
                  <c:v>Reserva Natural Ciudad Evita </c:v>
                </c:pt>
                <c:pt idx="21">
                  <c:v>Reserva Natural Costera de Avellaneda </c:v>
                </c:pt>
                <c:pt idx="22">
                  <c:v>Reserva Natural de Morón</c:v>
                </c:pt>
                <c:pt idx="23">
                  <c:v>Reserva Natural de Toyota</c:v>
                </c:pt>
                <c:pt idx="24">
                  <c:v>Reserva Natural de Uso Múltiple Isla Martín García </c:v>
                </c:pt>
                <c:pt idx="25">
                  <c:v>Reserva Natural de Uso Múltiple Río Luján</c:v>
                </c:pt>
                <c:pt idx="26">
                  <c:v>Reserva Natural del Pilar </c:v>
                </c:pt>
                <c:pt idx="27">
                  <c:v>Reserva Natural El Morejón</c:v>
                </c:pt>
                <c:pt idx="28">
                  <c:v>Reserva Natural Guardia del Juncal </c:v>
                </c:pt>
                <c:pt idx="29">
                  <c:v>Reserva Natural Integral Delta en Formación</c:v>
                </c:pt>
                <c:pt idx="30">
                  <c:v>Reserva Natural Integral Punta Lara</c:v>
                </c:pt>
                <c:pt idx="31">
                  <c:v>Reserva Natural Integral y Mixta Laguna de Rocha </c:v>
                </c:pt>
                <c:pt idx="32">
                  <c:v>Reserva Natural Lagunas de San Vicente </c:v>
                </c:pt>
                <c:pt idx="33">
                  <c:v>Reserva Natural Municipal Santa Catalina </c:v>
                </c:pt>
                <c:pt idx="34">
                  <c:v>Reserva Natural Municipal Vicente Lopez</c:v>
                </c:pt>
                <c:pt idx="35">
                  <c:v>Reserva Natural Otamendi </c:v>
                </c:pt>
                <c:pt idx="36">
                  <c:v>Reserva Natural Provincial de Objetivo Definido Educativo "Arroyo el Durazno"</c:v>
                </c:pt>
                <c:pt idx="37">
                  <c:v>Reserva Natural Provincial Santa Catalina</c:v>
                </c:pt>
                <c:pt idx="38">
                  <c:v>Reserva Natural Selva Marginal de Hudson </c:v>
                </c:pt>
                <c:pt idx="39">
                  <c:v>Reserva Natural Urbana "El Corredor" </c:v>
                </c:pt>
                <c:pt idx="40">
                  <c:v>Reserva Paleontologica "Francisco Moreno" </c:v>
                </c:pt>
                <c:pt idx="41">
                  <c:v>Reserva Privada Club Náutico Escobar</c:v>
                </c:pt>
                <c:pt idx="42">
                  <c:v>Reserva Privada del CEAMSE "Santa María"</c:v>
                </c:pt>
                <c:pt idx="43">
                  <c:v>Reserva Privada el Talar de Belén </c:v>
                </c:pt>
                <c:pt idx="44">
                  <c:v>Reserva Urbana Quinta Cigordia</c:v>
                </c:pt>
              </c:strCache>
            </c:strRef>
          </c:cat>
          <c:val>
            <c:numRef>
              <c:f>ANPs!$C$2:$C$46</c:f>
              <c:numCache>
                <c:formatCode>General</c:formatCode>
                <c:ptCount val="45"/>
                <c:pt idx="0">
                  <c:v>3</c:v>
                </c:pt>
                <c:pt idx="1">
                  <c:v>40000</c:v>
                </c:pt>
                <c:pt idx="2">
                  <c:v>2300</c:v>
                </c:pt>
                <c:pt idx="3">
                  <c:v>115</c:v>
                </c:pt>
                <c:pt idx="4">
                  <c:v>22</c:v>
                </c:pt>
                <c:pt idx="5">
                  <c:v>40</c:v>
                </c:pt>
                <c:pt idx="6">
                  <c:v>1</c:v>
                </c:pt>
                <c:pt idx="7">
                  <c:v>45</c:v>
                </c:pt>
                <c:pt idx="8">
                  <c:v>1000</c:v>
                </c:pt>
                <c:pt idx="9">
                  <c:v>1.5</c:v>
                </c:pt>
                <c:pt idx="10">
                  <c:v>150</c:v>
                </c:pt>
                <c:pt idx="11">
                  <c:v>353</c:v>
                </c:pt>
                <c:pt idx="12">
                  <c:v>54</c:v>
                </c:pt>
                <c:pt idx="13">
                  <c:v>4000</c:v>
                </c:pt>
                <c:pt idx="14">
                  <c:v>88624</c:v>
                </c:pt>
                <c:pt idx="15">
                  <c:v>4108</c:v>
                </c:pt>
                <c:pt idx="16">
                  <c:v>35</c:v>
                </c:pt>
                <c:pt idx="17">
                  <c:v>22</c:v>
                </c:pt>
                <c:pt idx="18">
                  <c:v>36</c:v>
                </c:pt>
                <c:pt idx="19">
                  <c:v>50</c:v>
                </c:pt>
                <c:pt idx="20">
                  <c:v>300</c:v>
                </c:pt>
                <c:pt idx="21">
                  <c:v>130</c:v>
                </c:pt>
                <c:pt idx="22">
                  <c:v>14.5</c:v>
                </c:pt>
                <c:pt idx="23">
                  <c:v>23</c:v>
                </c:pt>
                <c:pt idx="24">
                  <c:v>200</c:v>
                </c:pt>
                <c:pt idx="25">
                  <c:v>1257</c:v>
                </c:pt>
                <c:pt idx="26">
                  <c:v>297</c:v>
                </c:pt>
                <c:pt idx="27">
                  <c:v>110</c:v>
                </c:pt>
                <c:pt idx="28">
                  <c:v>129</c:v>
                </c:pt>
                <c:pt idx="29">
                  <c:v>30841</c:v>
                </c:pt>
                <c:pt idx="30">
                  <c:v>6000</c:v>
                </c:pt>
                <c:pt idx="31">
                  <c:v>630</c:v>
                </c:pt>
                <c:pt idx="32">
                  <c:v>132</c:v>
                </c:pt>
                <c:pt idx="33">
                  <c:v>16.5</c:v>
                </c:pt>
                <c:pt idx="34">
                  <c:v>3</c:v>
                </c:pt>
                <c:pt idx="35">
                  <c:v>4088</c:v>
                </c:pt>
                <c:pt idx="36">
                  <c:v>435</c:v>
                </c:pt>
                <c:pt idx="37">
                  <c:v>728</c:v>
                </c:pt>
                <c:pt idx="38">
                  <c:v>1200</c:v>
                </c:pt>
                <c:pt idx="39">
                  <c:v>8</c:v>
                </c:pt>
                <c:pt idx="40">
                  <c:v>25</c:v>
                </c:pt>
                <c:pt idx="41">
                  <c:v>9</c:v>
                </c:pt>
                <c:pt idx="42">
                  <c:v>43.5</c:v>
                </c:pt>
                <c:pt idx="43">
                  <c:v>90</c:v>
                </c:pt>
                <c:pt idx="44">
                  <c:v>15</c:v>
                </c:pt>
              </c:numCache>
            </c:numRef>
          </c:val>
        </c:ser>
        <c:gapWidth val="150"/>
        <c:overlap val="0"/>
        <c:axId val="97869963"/>
        <c:axId val="30490679"/>
      </c:barChart>
      <c:catAx>
        <c:axId val="9786996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0490679"/>
        <c:crosses val="autoZero"/>
        <c:auto val="1"/>
        <c:lblAlgn val="ctr"/>
        <c:lblOffset val="100"/>
      </c:catAx>
      <c:valAx>
        <c:axId val="3049067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786996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ANPs por década</a:t>
            </a:r>
          </a:p>
        </c:rich>
      </c:tx>
      <c:overlay val="0"/>
    </c:title>
    <c:autoTitleDeleted val="0"/>
    <c:plotArea>
      <c:pieChart>
        <c:varyColors val="1"/>
        <c:ser>
          <c:idx val="0"/>
          <c:order val="0"/>
          <c:tx>
            <c:strRef>
              <c:f>Decadas!$B$1</c:f>
              <c:strCache>
                <c:ptCount val="1"/>
                <c:pt idx="0">
                  <c:v>Cantidad</c:v>
                </c:pt>
              </c:strCache>
            </c:strRef>
          </c:tx>
          <c:spPr>
            <a:solidFill>
              <a:srgbClr val="4f81b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Pt>
            <c:idx val="7"/>
            <c:spPr>
              <a:solidFill>
                <a:srgbClr val="d09493"/>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
              <c:idx val="3"/>
              <c:dLblPos val="bestFit"/>
              <c:showLegendKey val="0"/>
              <c:showVal val="0"/>
              <c:showCatName val="0"/>
              <c:showSerName val="0"/>
              <c:showPercent val="1"/>
            </c:dLbl>
            <c:dLbl>
              <c:idx val="4"/>
              <c:dLblPos val="bestFit"/>
              <c:showLegendKey val="0"/>
              <c:showVal val="0"/>
              <c:showCatName val="0"/>
              <c:showSerName val="0"/>
              <c:showPercent val="1"/>
            </c:dLbl>
            <c:dLbl>
              <c:idx val="5"/>
              <c:dLblPos val="bestFit"/>
              <c:showLegendKey val="0"/>
              <c:showVal val="0"/>
              <c:showCatName val="0"/>
              <c:showSerName val="0"/>
              <c:showPercent val="1"/>
            </c:dLbl>
            <c:dLbl>
              <c:idx val="6"/>
              <c:dLblPos val="bestFit"/>
              <c:showLegendKey val="0"/>
              <c:showVal val="0"/>
              <c:showCatName val="0"/>
              <c:showSerName val="0"/>
              <c:showPercent val="1"/>
            </c:dLbl>
            <c:dLbl>
              <c:idx val="7"/>
              <c:dLblPos val="bestFit"/>
              <c:showLegendKey val="0"/>
              <c:showVal val="0"/>
              <c:showCatName val="0"/>
              <c:showSerName val="0"/>
              <c:showPercent val="1"/>
            </c:dLbl>
            <c:dLblPos val="bestFit"/>
            <c:showLegendKey val="0"/>
            <c:showVal val="0"/>
            <c:showCatName val="0"/>
            <c:showSerName val="0"/>
            <c:showPercent val="1"/>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Decadas!$B$2:$B$9</c:f>
              <c:numCache>
                <c:formatCode>General</c:formatCode>
                <c:ptCount val="8"/>
                <c:pt idx="0">
                  <c:v>2</c:v>
                </c:pt>
                <c:pt idx="1">
                  <c:v>0</c:v>
                </c:pt>
                <c:pt idx="2">
                  <c:v>1</c:v>
                </c:pt>
                <c:pt idx="3">
                  <c:v>1</c:v>
                </c:pt>
                <c:pt idx="4">
                  <c:v>4</c:v>
                </c:pt>
                <c:pt idx="5">
                  <c:v>14</c:v>
                </c:pt>
                <c:pt idx="6">
                  <c:v>8</c:v>
                </c:pt>
                <c:pt idx="7">
                  <c:v>16</c:v>
                </c:pt>
              </c:numCache>
            </c:numRef>
          </c:val>
        </c:ser>
        <c:firstSliceAng val="0"/>
      </c:pieChart>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Decadas!$A$19</c:f>
              <c:strCache>
                <c:ptCount val="1"/>
                <c:pt idx="0">
                  <c:v>Nacional</c:v>
                </c:pt>
              </c:strCache>
            </c:strRef>
          </c:tx>
          <c:spPr>
            <a:solidFill>
              <a:srgbClr val="4f81bd"/>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Decadas!$B$19:$I$19</c:f>
              <c:numCache>
                <c:formatCode>General</c:formatCode>
                <c:ptCount val="8"/>
                <c:pt idx="0">
                  <c:v>0</c:v>
                </c:pt>
                <c:pt idx="1">
                  <c:v>0</c:v>
                </c:pt>
                <c:pt idx="2">
                  <c:v>0</c:v>
                </c:pt>
                <c:pt idx="3">
                  <c:v>0</c:v>
                </c:pt>
                <c:pt idx="4">
                  <c:v>0</c:v>
                </c:pt>
                <c:pt idx="5">
                  <c:v>1</c:v>
                </c:pt>
                <c:pt idx="6">
                  <c:v>0</c:v>
                </c:pt>
                <c:pt idx="7">
                  <c:v>0</c:v>
                </c:pt>
              </c:numCache>
            </c:numRef>
          </c:val>
        </c:ser>
        <c:ser>
          <c:idx val="1"/>
          <c:order val="1"/>
          <c:tx>
            <c:strRef>
              <c:f>Decadas!$A$20</c:f>
              <c:strCache>
                <c:ptCount val="1"/>
                <c:pt idx="0">
                  <c:v>Provincial</c:v>
                </c:pt>
              </c:strCache>
            </c:strRef>
          </c:tx>
          <c:spPr>
            <a:solidFill>
              <a:srgbClr val="c0504d"/>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Decadas!$B$20:$I$20</c:f>
              <c:numCache>
                <c:formatCode>General</c:formatCode>
                <c:ptCount val="8"/>
                <c:pt idx="0">
                  <c:v>2</c:v>
                </c:pt>
                <c:pt idx="1">
                  <c:v>0</c:v>
                </c:pt>
                <c:pt idx="2">
                  <c:v>1</c:v>
                </c:pt>
                <c:pt idx="3">
                  <c:v>0</c:v>
                </c:pt>
                <c:pt idx="4">
                  <c:v>0</c:v>
                </c:pt>
                <c:pt idx="5">
                  <c:v>3</c:v>
                </c:pt>
                <c:pt idx="6">
                  <c:v>0</c:v>
                </c:pt>
                <c:pt idx="7">
                  <c:v>4</c:v>
                </c:pt>
              </c:numCache>
            </c:numRef>
          </c:val>
        </c:ser>
        <c:ser>
          <c:idx val="2"/>
          <c:order val="2"/>
          <c:tx>
            <c:strRef>
              <c:f>Decadas!$A$21</c:f>
              <c:strCache>
                <c:ptCount val="1"/>
                <c:pt idx="0">
                  <c:v>Municipal</c:v>
                </c:pt>
              </c:strCache>
            </c:strRef>
          </c:tx>
          <c:spPr>
            <a:solidFill>
              <a:srgbClr val="9bbb59"/>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Decadas!$B$21:$I$21</c:f>
              <c:numCache>
                <c:formatCode>General</c:formatCode>
                <c:ptCount val="8"/>
                <c:pt idx="0">
                  <c:v>0</c:v>
                </c:pt>
                <c:pt idx="1">
                  <c:v>0</c:v>
                </c:pt>
                <c:pt idx="2">
                  <c:v>0</c:v>
                </c:pt>
                <c:pt idx="3">
                  <c:v>1</c:v>
                </c:pt>
                <c:pt idx="4">
                  <c:v>4</c:v>
                </c:pt>
                <c:pt idx="5">
                  <c:v>5</c:v>
                </c:pt>
                <c:pt idx="6">
                  <c:v>4</c:v>
                </c:pt>
                <c:pt idx="7">
                  <c:v>8</c:v>
                </c:pt>
              </c:numCache>
            </c:numRef>
          </c:val>
        </c:ser>
        <c:ser>
          <c:idx val="3"/>
          <c:order val="3"/>
          <c:tx>
            <c:strRef>
              <c:f>Decadas!$A$22</c:f>
              <c:strCache>
                <c:ptCount val="1"/>
                <c:pt idx="0">
                  <c:v>Mixta</c:v>
                </c:pt>
              </c:strCache>
            </c:strRef>
          </c:tx>
          <c:spPr>
            <a:solidFill>
              <a:srgbClr val="8064a2"/>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Decadas!$B$22:$I$22</c:f>
              <c:numCache>
                <c:formatCode>General</c:formatCode>
                <c:ptCount val="8"/>
                <c:pt idx="0">
                  <c:v>0</c:v>
                </c:pt>
                <c:pt idx="1">
                  <c:v>0</c:v>
                </c:pt>
                <c:pt idx="2">
                  <c:v>0</c:v>
                </c:pt>
                <c:pt idx="3">
                  <c:v>0</c:v>
                </c:pt>
                <c:pt idx="4">
                  <c:v>0</c:v>
                </c:pt>
                <c:pt idx="5">
                  <c:v>3</c:v>
                </c:pt>
                <c:pt idx="6">
                  <c:v>3</c:v>
                </c:pt>
                <c:pt idx="7">
                  <c:v>1</c:v>
                </c:pt>
              </c:numCache>
            </c:numRef>
          </c:val>
        </c:ser>
        <c:ser>
          <c:idx val="4"/>
          <c:order val="4"/>
          <c:tx>
            <c:strRef>
              <c:f>Decadas!$A$23</c:f>
              <c:strCache>
                <c:ptCount val="1"/>
                <c:pt idx="0">
                  <c:v>Privada</c:v>
                </c:pt>
              </c:strCache>
            </c:strRef>
          </c:tx>
          <c:spPr>
            <a:solidFill>
              <a:srgbClr val="4bacc6"/>
            </a:solidFill>
            <a:ln>
              <a:noFill/>
            </a:ln>
          </c:spPr>
          <c:invertIfNegative val="0"/>
          <c:dLbls>
            <c:showLegendKey val="0"/>
            <c:showVal val="0"/>
            <c:showCatName val="0"/>
            <c:showSerName val="0"/>
            <c:showPercent val="0"/>
            <c:showLeaderLines val="0"/>
          </c:dLbls>
          <c:cat>
            <c:strRef>
              <c:f>Decadas!$B$18:$I$18</c:f>
              <c:strCache>
                <c:ptCount val="8"/>
                <c:pt idx="0">
                  <c:v>40'</c:v>
                </c:pt>
                <c:pt idx="1">
                  <c:v>50'</c:v>
                </c:pt>
                <c:pt idx="2">
                  <c:v>60'</c:v>
                </c:pt>
                <c:pt idx="3">
                  <c:v>70'</c:v>
                </c:pt>
                <c:pt idx="4">
                  <c:v>80'</c:v>
                </c:pt>
                <c:pt idx="5">
                  <c:v>90'</c:v>
                </c:pt>
                <c:pt idx="6">
                  <c:v>2000'</c:v>
                </c:pt>
                <c:pt idx="7">
                  <c:v>2010'</c:v>
                </c:pt>
              </c:strCache>
            </c:strRef>
          </c:cat>
          <c:val>
            <c:numRef>
              <c:f>Decadas!$B$23:$I$23</c:f>
              <c:numCache>
                <c:formatCode>General</c:formatCode>
                <c:ptCount val="8"/>
                <c:pt idx="0">
                  <c:v>0</c:v>
                </c:pt>
                <c:pt idx="1">
                  <c:v>0</c:v>
                </c:pt>
                <c:pt idx="2">
                  <c:v>0</c:v>
                </c:pt>
                <c:pt idx="3">
                  <c:v>0</c:v>
                </c:pt>
                <c:pt idx="4">
                  <c:v>0</c:v>
                </c:pt>
                <c:pt idx="5">
                  <c:v>2</c:v>
                </c:pt>
                <c:pt idx="6">
                  <c:v>1</c:v>
                </c:pt>
                <c:pt idx="7">
                  <c:v>3</c:v>
                </c:pt>
              </c:numCache>
            </c:numRef>
          </c:val>
        </c:ser>
        <c:gapWidth val="150"/>
        <c:shape val="box"/>
        <c:axId val="80831580"/>
        <c:axId val="5289747"/>
        <c:axId val="0"/>
      </c:bar3DChart>
      <c:catAx>
        <c:axId val="8083158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289747"/>
        <c:crosses val="autoZero"/>
        <c:auto val="1"/>
        <c:lblAlgn val="ctr"/>
        <c:lblOffset val="100"/>
      </c:catAx>
      <c:valAx>
        <c:axId val="528974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0831580"/>
        <c:crosses val="autoZero"/>
        <c:crossBetween val="midCat"/>
      </c:valAx>
      <c:spPr>
        <a:noFill/>
        <a:ln w="9360">
          <a:solidFill>
            <a:srgbClr val="878787"/>
          </a:solidFill>
          <a:round/>
        </a:ln>
      </c:spPr>
    </c:plotArea>
    <c:legend>
      <c:legendPos val="r"/>
      <c:overlay val="0"/>
      <c:spPr>
        <a:noFill/>
        <a:ln>
          <a:noFill/>
        </a:ln>
      </c:spPr>
    </c:legend>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tx>
            <c:strRef>
              <c:f>Decadas!$A$45</c:f>
              <c:strCache>
                <c:ptCount val="1"/>
                <c:pt idx="0">
                  <c:v>Nacional</c:v>
                </c:pt>
              </c:strCache>
            </c:strRef>
          </c:tx>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Decadas!$B$45:$I$45</c:f>
              <c:numCache>
                <c:formatCode>General</c:formatCode>
                <c:ptCount val="8"/>
                <c:pt idx="0">
                  <c:v>0</c:v>
                </c:pt>
                <c:pt idx="1">
                  <c:v>0</c:v>
                </c:pt>
                <c:pt idx="2">
                  <c:v>0</c:v>
                </c:pt>
                <c:pt idx="3">
                  <c:v>0</c:v>
                </c:pt>
                <c:pt idx="4">
                  <c:v>0</c:v>
                </c:pt>
                <c:pt idx="5">
                  <c:v>1</c:v>
                </c:pt>
                <c:pt idx="6">
                  <c:v>1</c:v>
                </c:pt>
                <c:pt idx="7">
                  <c:v>1</c:v>
                </c:pt>
              </c:numCache>
            </c:numRef>
          </c:val>
          <c:smooth val="0"/>
        </c:ser>
        <c:ser>
          <c:idx val="1"/>
          <c:order val="1"/>
          <c:tx>
            <c:strRef>
              <c:f>Decadas!$A$46</c:f>
              <c:strCache>
                <c:ptCount val="1"/>
                <c:pt idx="0">
                  <c:v>Provincial</c:v>
                </c:pt>
              </c:strCache>
            </c:strRef>
          </c:tx>
          <c:spPr>
            <a:solidFill>
              <a:srgbClr val="be4b48"/>
            </a:solidFill>
            <a:ln w="28440">
              <a:solidFill>
                <a:srgbClr val="be4b48"/>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Decadas!$B$46:$I$46</c:f>
              <c:numCache>
                <c:formatCode>General</c:formatCode>
                <c:ptCount val="8"/>
                <c:pt idx="0">
                  <c:v>2</c:v>
                </c:pt>
                <c:pt idx="1">
                  <c:v>2</c:v>
                </c:pt>
                <c:pt idx="2">
                  <c:v>3</c:v>
                </c:pt>
                <c:pt idx="3">
                  <c:v>3</c:v>
                </c:pt>
                <c:pt idx="4">
                  <c:v>3</c:v>
                </c:pt>
                <c:pt idx="5">
                  <c:v>6</c:v>
                </c:pt>
                <c:pt idx="6">
                  <c:v>6</c:v>
                </c:pt>
                <c:pt idx="7">
                  <c:v>10</c:v>
                </c:pt>
              </c:numCache>
            </c:numRef>
          </c:val>
          <c:smooth val="0"/>
        </c:ser>
        <c:ser>
          <c:idx val="2"/>
          <c:order val="2"/>
          <c:tx>
            <c:strRef>
              <c:f>Decadas!$A$47</c:f>
              <c:strCache>
                <c:ptCount val="1"/>
                <c:pt idx="0">
                  <c:v>Municipal</c:v>
                </c:pt>
              </c:strCache>
            </c:strRef>
          </c:tx>
          <c:spPr>
            <a:solidFill>
              <a:srgbClr val="98b855"/>
            </a:solidFill>
            <a:ln w="28440">
              <a:solidFill>
                <a:srgbClr val="98b855"/>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Decadas!$B$47:$I$47</c:f>
              <c:numCache>
                <c:formatCode>General</c:formatCode>
                <c:ptCount val="8"/>
                <c:pt idx="0">
                  <c:v>0</c:v>
                </c:pt>
                <c:pt idx="1">
                  <c:v>0</c:v>
                </c:pt>
                <c:pt idx="2">
                  <c:v>0</c:v>
                </c:pt>
                <c:pt idx="3">
                  <c:v>1</c:v>
                </c:pt>
                <c:pt idx="4">
                  <c:v>5</c:v>
                </c:pt>
                <c:pt idx="5">
                  <c:v>10</c:v>
                </c:pt>
                <c:pt idx="6">
                  <c:v>14</c:v>
                </c:pt>
                <c:pt idx="7">
                  <c:v>22</c:v>
                </c:pt>
              </c:numCache>
            </c:numRef>
          </c:val>
          <c:smooth val="0"/>
        </c:ser>
        <c:ser>
          <c:idx val="3"/>
          <c:order val="3"/>
          <c:tx>
            <c:strRef>
              <c:f>Decadas!$A$48</c:f>
              <c:strCache>
                <c:ptCount val="1"/>
                <c:pt idx="0">
                  <c:v>Mixta</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Decadas!$B$48:$I$48</c:f>
              <c:numCache>
                <c:formatCode>General</c:formatCode>
                <c:ptCount val="8"/>
                <c:pt idx="0">
                  <c:v>0</c:v>
                </c:pt>
                <c:pt idx="1">
                  <c:v>0</c:v>
                </c:pt>
                <c:pt idx="2">
                  <c:v>0</c:v>
                </c:pt>
                <c:pt idx="3">
                  <c:v>0</c:v>
                </c:pt>
                <c:pt idx="4">
                  <c:v>0</c:v>
                </c:pt>
                <c:pt idx="5">
                  <c:v>3</c:v>
                </c:pt>
                <c:pt idx="6">
                  <c:v>6</c:v>
                </c:pt>
                <c:pt idx="7">
                  <c:v>7</c:v>
                </c:pt>
              </c:numCache>
            </c:numRef>
          </c:val>
          <c:smooth val="0"/>
        </c:ser>
        <c:ser>
          <c:idx val="4"/>
          <c:order val="4"/>
          <c:tx>
            <c:strRef>
              <c:f>Decadas!$A$49</c:f>
              <c:strCache>
                <c:ptCount val="1"/>
                <c:pt idx="0">
                  <c:v>Privada</c:v>
                </c:pt>
              </c:strCache>
            </c:strRef>
          </c:tx>
          <c:spPr>
            <a:solidFill>
              <a:srgbClr val="46aac4"/>
            </a:solidFill>
            <a:ln w="28440">
              <a:solidFill>
                <a:srgbClr val="46aac4"/>
              </a:solidFill>
              <a:round/>
            </a:ln>
          </c:spPr>
          <c:marker>
            <c:symbol val="none"/>
          </c:marker>
          <c:dLbls>
            <c:dLblPos val="r"/>
            <c:showLegendKey val="0"/>
            <c:showVal val="0"/>
            <c:showCatName val="0"/>
            <c:showSerName val="0"/>
            <c:showPercent val="0"/>
            <c:showLeaderLines val="0"/>
          </c:dLbls>
          <c:cat>
            <c:strRef>
              <c:f>Decadas!$B$44:$I$44</c:f>
              <c:strCache>
                <c:ptCount val="8"/>
                <c:pt idx="0">
                  <c:v>40'</c:v>
                </c:pt>
                <c:pt idx="1">
                  <c:v>50'</c:v>
                </c:pt>
                <c:pt idx="2">
                  <c:v>60'</c:v>
                </c:pt>
                <c:pt idx="3">
                  <c:v>70'</c:v>
                </c:pt>
                <c:pt idx="4">
                  <c:v>80'</c:v>
                </c:pt>
                <c:pt idx="5">
                  <c:v>90'</c:v>
                </c:pt>
                <c:pt idx="6">
                  <c:v>2000'</c:v>
                </c:pt>
                <c:pt idx="7">
                  <c:v>2010'</c:v>
                </c:pt>
              </c:strCache>
            </c:strRef>
          </c:cat>
          <c:val>
            <c:numRef>
              <c:f>Decadas!$B$49:$I$49</c:f>
              <c:numCache>
                <c:formatCode>General</c:formatCode>
                <c:ptCount val="8"/>
                <c:pt idx="0">
                  <c:v>0</c:v>
                </c:pt>
                <c:pt idx="1">
                  <c:v>0</c:v>
                </c:pt>
                <c:pt idx="2">
                  <c:v>0</c:v>
                </c:pt>
                <c:pt idx="3">
                  <c:v>0</c:v>
                </c:pt>
                <c:pt idx="4">
                  <c:v>0</c:v>
                </c:pt>
                <c:pt idx="5">
                  <c:v>2</c:v>
                </c:pt>
                <c:pt idx="6">
                  <c:v>3</c:v>
                </c:pt>
                <c:pt idx="7">
                  <c:v>6</c:v>
                </c:pt>
              </c:numCache>
            </c:numRef>
          </c:val>
          <c:smooth val="0"/>
        </c:ser>
        <c:hiLowLines>
          <c:spPr>
            <a:ln>
              <a:noFill/>
            </a:ln>
          </c:spPr>
        </c:hiLowLines>
        <c:marker val="0"/>
        <c:axId val="8508853"/>
        <c:axId val="54756867"/>
      </c:lineChart>
      <c:catAx>
        <c:axId val="8508853"/>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4756867"/>
        <c:crosses val="autoZero"/>
        <c:auto val="1"/>
        <c:lblAlgn val="ctr"/>
        <c:lblOffset val="100"/>
      </c:catAx>
      <c:valAx>
        <c:axId val="5475686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508853"/>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"Categoría Internacional"</c:f>
              <c:strCache>
                <c:ptCount val="1"/>
                <c:pt idx="0">
                  <c:v>Categoría Internacional</c:v>
                </c:pt>
              </c:strCache>
            </c:strRef>
          </c:tx>
          <c:spPr>
            <a:solidFill>
              <a:srgbClr val="4f81bd"/>
            </a:solidFill>
            <a:ln>
              <a:noFill/>
            </a:ln>
          </c:spPr>
          <c:invertIfNegative val="0"/>
          <c:dLbls>
            <c:dLblPos val="ctr"/>
            <c:showLegendKey val="0"/>
            <c:showVal val="1"/>
            <c:showCatName val="0"/>
            <c:showSerName val="0"/>
            <c:showPercent val="0"/>
            <c:showLeaderLines val="0"/>
          </c:dLbls>
          <c:cat>
            <c:strRef>
              <c:f>'Categoría Internacional'!$C$4:$C$7</c:f>
              <c:strCache>
                <c:ptCount val="4"/>
                <c:pt idx="0">
                  <c:v>Reserva de Biósfera</c:v>
                </c:pt>
                <c:pt idx="1">
                  <c:v>AICA</c:v>
                </c:pt>
                <c:pt idx="2">
                  <c:v>Sitio Ramsar y AICA</c:v>
                </c:pt>
                <c:pt idx="3">
                  <c:v>No posee</c:v>
                </c:pt>
              </c:strCache>
            </c:strRef>
          </c:cat>
          <c:val>
            <c:numRef>
              <c:f>'Categoría Internacional'!$D$4:$D$7</c:f>
              <c:numCache>
                <c:formatCode>General</c:formatCode>
                <c:ptCount val="4"/>
                <c:pt idx="0">
                  <c:v>2</c:v>
                </c:pt>
                <c:pt idx="1">
                  <c:v>2</c:v>
                </c:pt>
                <c:pt idx="2">
                  <c:v>2</c:v>
                </c:pt>
                <c:pt idx="3">
                  <c:v>40</c:v>
                </c:pt>
              </c:numCache>
            </c:numRef>
          </c:val>
        </c:ser>
        <c:gapWidth val="75"/>
        <c:overlap val="100"/>
        <c:axId val="81525571"/>
        <c:axId val="2438496"/>
      </c:barChart>
      <c:catAx>
        <c:axId val="81525571"/>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438496"/>
        <c:crosses val="autoZero"/>
        <c:auto val="1"/>
        <c:lblAlgn val="ctr"/>
        <c:lblOffset val="100"/>
      </c:catAx>
      <c:valAx>
        <c:axId val="2438496"/>
        <c:scaling>
          <c:orientation val="minMax"/>
        </c:scaling>
        <c:delete val="0"/>
        <c:axPos val="l"/>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1525571"/>
        <c:crosses val="autoZero"/>
        <c:crossBetween val="midCat"/>
      </c:valAx>
      <c:spPr>
        <a:solidFill>
          <a:srgbClr val="ffffff"/>
        </a:solidFill>
        <a:ln>
          <a:noFill/>
        </a:ln>
      </c:spPr>
    </c:plotArea>
    <c:legend>
      <c:legendPos val="b"/>
      <c:overlay val="0"/>
      <c:spPr>
        <a:noFill/>
        <a:ln>
          <a:noFill/>
        </a:ln>
      </c:spPr>
    </c:legend>
    <c:plotVisOnly val="1"/>
    <c:dispBlanksAs val="gap"/>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Categorización Internacional</a:t>
            </a:r>
          </a:p>
        </c:rich>
      </c:tx>
      <c:overlay val="0"/>
    </c:title>
    <c:autoTitleDeleted val="0"/>
    <c:plotArea>
      <c:pieChart>
        <c:varyColors val="1"/>
        <c:ser>
          <c:idx val="0"/>
          <c:order val="0"/>
          <c:tx>
            <c:strRef>
              <c:f>'Categoría Internacional'!$F$3:$G$3</c:f>
              <c:strCache>
                <c:ptCount val="1"/>
                <c:pt idx="0">
                  <c:v>Categorización Internacional</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'Categoría Internacional'!$F$4:$F$5</c:f>
              <c:strCache>
                <c:ptCount val="2"/>
                <c:pt idx="0">
                  <c:v>Posee</c:v>
                </c:pt>
                <c:pt idx="1">
                  <c:v>No posee</c:v>
                </c:pt>
              </c:strCache>
            </c:strRef>
          </c:cat>
          <c:val>
            <c:numRef>
              <c:f>'Categoría Internacional'!$G$4:$G$5</c:f>
              <c:numCache>
                <c:formatCode>General</c:formatCode>
                <c:ptCount val="2"/>
                <c:pt idx="0">
                  <c:v>6</c:v>
                </c:pt>
                <c:pt idx="1">
                  <c:v>39</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Plan de Manejo</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'Plan de Manejo'!$A$2:$A$3</c:f>
              <c:strCache>
                <c:ptCount val="2"/>
                <c:pt idx="0">
                  <c:v>Posee</c:v>
                </c:pt>
                <c:pt idx="1">
                  <c:v>No posee</c:v>
                </c:pt>
              </c:strCache>
            </c:strRef>
          </c:cat>
          <c:val>
            <c:numRef>
              <c:f>'Plan de Manejo'!$B$2:$B$3</c:f>
              <c:numCache>
                <c:formatCode>General</c:formatCode>
                <c:ptCount val="2"/>
                <c:pt idx="0">
                  <c:v>19</c:v>
                </c:pt>
                <c:pt idx="1">
                  <c:v>26</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75663942798774"/>
          <c:y val="0.0514435695538058"/>
          <c:w val="0.726953524004086"/>
          <c:h val="0.83254593175853"/>
        </c:manualLayout>
      </c:layout>
      <c:barChart>
        <c:barDir val="col"/>
        <c:grouping val="clustered"/>
        <c:varyColors val="0"/>
        <c:ser>
          <c:idx val="0"/>
          <c:order val="0"/>
          <c:tx>
            <c:strRef>
              <c:f>'Plan de Manejo'!$B$19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'Plan de Manejo'!$A$20:$A$24</c:f>
              <c:strCache>
                <c:ptCount val="5"/>
                <c:pt idx="0">
                  <c:v>Nacional</c:v>
                </c:pt>
                <c:pt idx="1">
                  <c:v>Provincial</c:v>
                </c:pt>
                <c:pt idx="2">
                  <c:v>Municipal</c:v>
                </c:pt>
                <c:pt idx="3">
                  <c:v>Mixta</c:v>
                </c:pt>
                <c:pt idx="4">
                  <c:v>Privada</c:v>
                </c:pt>
              </c:strCache>
            </c:strRef>
          </c:cat>
          <c:val>
            <c:numRef>
              <c:f>'Plan de Manejo'!$B$20:$B$24</c:f>
              <c:numCache>
                <c:formatCode>General</c:formatCode>
                <c:ptCount val="5"/>
                <c:pt idx="0">
                  <c:v>1</c:v>
                </c:pt>
                <c:pt idx="1">
                  <c:v>0</c:v>
                </c:pt>
                <c:pt idx="2">
                  <c:v>12</c:v>
                </c:pt>
                <c:pt idx="3">
                  <c:v>1</c:v>
                </c:pt>
                <c:pt idx="4">
                  <c:v>4</c:v>
                </c:pt>
              </c:numCache>
            </c:numRef>
          </c:val>
        </c:ser>
        <c:ser>
          <c:idx val="1"/>
          <c:order val="1"/>
          <c:tx>
            <c:strRef>
              <c:f>'Plan de Manejo'!$C$19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'Plan de Manejo'!$A$20:$A$24</c:f>
              <c:strCache>
                <c:ptCount val="5"/>
                <c:pt idx="0">
                  <c:v>Nacional</c:v>
                </c:pt>
                <c:pt idx="1">
                  <c:v>Provincial</c:v>
                </c:pt>
                <c:pt idx="2">
                  <c:v>Municipal</c:v>
                </c:pt>
                <c:pt idx="3">
                  <c:v>Mixta</c:v>
                </c:pt>
                <c:pt idx="4">
                  <c:v>Privada</c:v>
                </c:pt>
              </c:strCache>
            </c:strRef>
          </c:cat>
          <c:val>
            <c:numRef>
              <c:f>'Plan de Manejo'!$C$20:$C$24</c:f>
              <c:numCache>
                <c:formatCode>General</c:formatCode>
                <c:ptCount val="5"/>
                <c:pt idx="0">
                  <c:v>0</c:v>
                </c:pt>
                <c:pt idx="1">
                  <c:v>13</c:v>
                </c:pt>
                <c:pt idx="2">
                  <c:v>10</c:v>
                </c:pt>
                <c:pt idx="3">
                  <c:v>2</c:v>
                </c:pt>
                <c:pt idx="4">
                  <c:v>2</c:v>
                </c:pt>
              </c:numCache>
            </c:numRef>
          </c:val>
        </c:ser>
        <c:gapWidth val="150"/>
        <c:overlap val="0"/>
        <c:axId val="58983229"/>
        <c:axId val="37000305"/>
      </c:barChart>
      <c:catAx>
        <c:axId val="5898322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7000305"/>
        <c:crosses val="autoZero"/>
        <c:auto val="1"/>
        <c:lblAlgn val="ctr"/>
        <c:lblOffset val="100"/>
      </c:catAx>
      <c:valAx>
        <c:axId val="3700030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8983229"/>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Guardaparques</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Guardaparques!$A$2:$A$3</c:f>
              <c:strCache>
                <c:ptCount val="2"/>
                <c:pt idx="0">
                  <c:v>Posee</c:v>
                </c:pt>
                <c:pt idx="1">
                  <c:v>No posee</c:v>
                </c:pt>
              </c:strCache>
            </c:strRef>
          </c:cat>
          <c:val>
            <c:numRef>
              <c:f>Guardaparques!$B$2:$B$3</c:f>
              <c:numCache>
                <c:formatCode>General</c:formatCode>
                <c:ptCount val="2"/>
                <c:pt idx="0">
                  <c:v>23</c:v>
                </c:pt>
                <c:pt idx="1">
                  <c:v>17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Guardaparques!$B$19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Guardaparques!$A$20:$A$24</c:f>
              <c:strCache>
                <c:ptCount val="5"/>
                <c:pt idx="0">
                  <c:v>Nacional</c:v>
                </c:pt>
                <c:pt idx="1">
                  <c:v>Provincial</c:v>
                </c:pt>
                <c:pt idx="2">
                  <c:v>Municipal</c:v>
                </c:pt>
                <c:pt idx="3">
                  <c:v>Mixta</c:v>
                </c:pt>
                <c:pt idx="4">
                  <c:v>Privada</c:v>
                </c:pt>
              </c:strCache>
            </c:strRef>
          </c:cat>
          <c:val>
            <c:numRef>
              <c:f>Guardaparques!$B$20:$B$24</c:f>
              <c:numCache>
                <c:formatCode>General</c:formatCode>
                <c:ptCount val="5"/>
                <c:pt idx="0">
                  <c:v>1</c:v>
                </c:pt>
                <c:pt idx="1">
                  <c:v>6</c:v>
                </c:pt>
                <c:pt idx="2">
                  <c:v>11</c:v>
                </c:pt>
                <c:pt idx="3">
                  <c:v>2</c:v>
                </c:pt>
                <c:pt idx="4">
                  <c:v>3</c:v>
                </c:pt>
              </c:numCache>
            </c:numRef>
          </c:val>
        </c:ser>
        <c:ser>
          <c:idx val="1"/>
          <c:order val="1"/>
          <c:tx>
            <c:strRef>
              <c:f>Guardaparques!$C$19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Guardaparques!$A$20:$A$24</c:f>
              <c:strCache>
                <c:ptCount val="5"/>
                <c:pt idx="0">
                  <c:v>Nacional</c:v>
                </c:pt>
                <c:pt idx="1">
                  <c:v>Provincial</c:v>
                </c:pt>
                <c:pt idx="2">
                  <c:v>Municipal</c:v>
                </c:pt>
                <c:pt idx="3">
                  <c:v>Mixta</c:v>
                </c:pt>
                <c:pt idx="4">
                  <c:v>Privada</c:v>
                </c:pt>
              </c:strCache>
            </c:strRef>
          </c:cat>
          <c:val>
            <c:numRef>
              <c:f>Guardaparques!$C$20:$C$24</c:f>
              <c:numCache>
                <c:formatCode>General</c:formatCode>
                <c:ptCount val="5"/>
                <c:pt idx="0">
                  <c:v>0</c:v>
                </c:pt>
                <c:pt idx="1">
                  <c:v>3</c:v>
                </c:pt>
                <c:pt idx="2">
                  <c:v>10</c:v>
                </c:pt>
                <c:pt idx="3">
                  <c:v>1</c:v>
                </c:pt>
                <c:pt idx="4">
                  <c:v>3</c:v>
                </c:pt>
              </c:numCache>
            </c:numRef>
          </c:val>
        </c:ser>
        <c:gapWidth val="150"/>
        <c:overlap val="0"/>
        <c:axId val="23110927"/>
        <c:axId val="35095911"/>
      </c:barChart>
      <c:catAx>
        <c:axId val="2311092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5095911"/>
        <c:crosses val="autoZero"/>
        <c:auto val="1"/>
        <c:lblAlgn val="ctr"/>
        <c:lblOffset val="100"/>
      </c:catAx>
      <c:valAx>
        <c:axId val="3509591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11092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Infraestructura</a:t>
            </a:r>
          </a:p>
        </c:rich>
      </c:tx>
      <c:layout>
        <c:manualLayout>
          <c:xMode val="edge"/>
          <c:yMode val="edge"/>
          <c:x val="0.325418039410704"/>
          <c:y val="0.0374704180909808"/>
        </c:manualLayout>
      </c:layout>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Infraestructura!$A$2:$A$3</c:f>
              <c:strCache>
                <c:ptCount val="2"/>
                <c:pt idx="0">
                  <c:v>Posee</c:v>
                </c:pt>
                <c:pt idx="1">
                  <c:v>No posee</c:v>
                </c:pt>
              </c:strCache>
            </c:strRef>
          </c:cat>
          <c:val>
            <c:numRef>
              <c:f>Infraestructura!$B$2:$B$3</c:f>
              <c:numCache>
                <c:formatCode>General</c:formatCode>
                <c:ptCount val="2"/>
                <c:pt idx="0">
                  <c:v>30</c:v>
                </c:pt>
                <c:pt idx="1">
                  <c:v>10</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de ANPs por zonas</a:t>
            </a:r>
          </a:p>
        </c:rich>
      </c:tx>
      <c:overlay val="0"/>
    </c:title>
    <c:autoTitleDeleted val="0"/>
    <c:plotArea>
      <c:barChart>
        <c:barDir val="col"/>
        <c:grouping val="clustered"/>
        <c:varyColors val="0"/>
        <c:ser>
          <c:idx val="0"/>
          <c:order val="0"/>
          <c:tx>
            <c:strRef>
              <c:f>"Sup. ANPs por zonas"</c:f>
              <c:strCache>
                <c:ptCount val="1"/>
                <c:pt idx="0">
                  <c:v>Sup. ANPs por zonas</c:v>
                </c:pt>
              </c:strCache>
            </c:strRef>
          </c:tx>
          <c:spPr>
            <a:solidFill>
              <a:srgbClr val="4f81bd"/>
            </a:solidFill>
            <a:ln>
              <a:noFill/>
            </a:ln>
          </c:spPr>
          <c:invertIfNegative val="0"/>
          <c:dLbls>
            <c:dLblPos val="outEnd"/>
            <c:showLegendKey val="0"/>
            <c:showVal val="0"/>
            <c:showCatName val="0"/>
            <c:showSerName val="0"/>
            <c:showPercent val="0"/>
            <c:showLeaderLines val="0"/>
          </c:dLbls>
          <c:cat>
            <c:strRef>
              <c:f>Partidos!$J$4:$J$7</c:f>
              <c:strCache>
                <c:ptCount val="4"/>
                <c:pt idx="0">
                  <c:v>Zona Sur</c:v>
                </c:pt>
                <c:pt idx="1">
                  <c:v>Zona Oeste</c:v>
                </c:pt>
                <c:pt idx="2">
                  <c:v>Zona Norte</c:v>
                </c:pt>
                <c:pt idx="3">
                  <c:v>Zona Centro</c:v>
                </c:pt>
              </c:strCache>
            </c:strRef>
          </c:cat>
          <c:val>
            <c:numRef>
              <c:f>Partidos!$K$4:$K$7</c:f>
              <c:numCache>
                <c:formatCode>General</c:formatCode>
                <c:ptCount val="4"/>
                <c:pt idx="0">
                  <c:v>85492.5</c:v>
                </c:pt>
                <c:pt idx="1">
                  <c:v>1841</c:v>
                </c:pt>
                <c:pt idx="2">
                  <c:v>98726.5</c:v>
                </c:pt>
                <c:pt idx="3">
                  <c:v>424</c:v>
                </c:pt>
              </c:numCache>
            </c:numRef>
          </c:val>
        </c:ser>
        <c:gapWidth val="150"/>
        <c:overlap val="0"/>
        <c:axId val="19260644"/>
        <c:axId val="55498815"/>
      </c:barChart>
      <c:catAx>
        <c:axId val="19260644"/>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5498815"/>
        <c:crosses val="autoZero"/>
        <c:auto val="1"/>
        <c:lblAlgn val="ctr"/>
        <c:lblOffset val="100"/>
      </c:catAx>
      <c:valAx>
        <c:axId val="5549881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260644"/>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Infraestructura!$B$19</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Infraestructura!$A$20:$A$24</c:f>
              <c:strCache>
                <c:ptCount val="5"/>
                <c:pt idx="0">
                  <c:v>Nacional</c:v>
                </c:pt>
                <c:pt idx="1">
                  <c:v>Provincial</c:v>
                </c:pt>
                <c:pt idx="2">
                  <c:v>Municipal</c:v>
                </c:pt>
                <c:pt idx="3">
                  <c:v>Mixta</c:v>
                </c:pt>
                <c:pt idx="4">
                  <c:v>Privada</c:v>
                </c:pt>
              </c:strCache>
            </c:strRef>
          </c:cat>
          <c:val>
            <c:numRef>
              <c:f>Infraestructura!$B$20:$B$24</c:f>
              <c:numCache>
                <c:formatCode>General</c:formatCode>
                <c:ptCount val="5"/>
                <c:pt idx="0">
                  <c:v>1</c:v>
                </c:pt>
                <c:pt idx="1">
                  <c:v>5</c:v>
                </c:pt>
                <c:pt idx="2">
                  <c:v>15</c:v>
                </c:pt>
                <c:pt idx="3">
                  <c:v>3</c:v>
                </c:pt>
                <c:pt idx="4">
                  <c:v>6</c:v>
                </c:pt>
              </c:numCache>
            </c:numRef>
          </c:val>
        </c:ser>
        <c:ser>
          <c:idx val="1"/>
          <c:order val="1"/>
          <c:tx>
            <c:strRef>
              <c:f>Infraestructura!$C$19</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Infraestructura!$A$20:$A$24</c:f>
              <c:strCache>
                <c:ptCount val="5"/>
                <c:pt idx="0">
                  <c:v>Nacional</c:v>
                </c:pt>
                <c:pt idx="1">
                  <c:v>Provincial</c:v>
                </c:pt>
                <c:pt idx="2">
                  <c:v>Municipal</c:v>
                </c:pt>
                <c:pt idx="3">
                  <c:v>Mixta</c:v>
                </c:pt>
                <c:pt idx="4">
                  <c:v>Privada</c:v>
                </c:pt>
              </c:strCache>
            </c:strRef>
          </c:cat>
          <c:val>
            <c:numRef>
              <c:f>Infraestructura!$C$20:$C$24</c:f>
              <c:numCache>
                <c:formatCode>General</c:formatCode>
                <c:ptCount val="5"/>
                <c:pt idx="0">
                  <c:v>0</c:v>
                </c:pt>
                <c:pt idx="1">
                  <c:v>4</c:v>
                </c:pt>
                <c:pt idx="2">
                  <c:v>6</c:v>
                </c:pt>
                <c:pt idx="3">
                  <c:v>0</c:v>
                </c:pt>
                <c:pt idx="4">
                  <c:v>0</c:v>
                </c:pt>
              </c:numCache>
            </c:numRef>
          </c:val>
        </c:ser>
        <c:gapWidth val="150"/>
        <c:overlap val="0"/>
        <c:axId val="68280968"/>
        <c:axId val="198348"/>
      </c:barChart>
      <c:catAx>
        <c:axId val="6828096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8348"/>
        <c:crosses val="autoZero"/>
        <c:auto val="1"/>
        <c:lblAlgn val="ctr"/>
        <c:lblOffset val="100"/>
      </c:catAx>
      <c:valAx>
        <c:axId val="19834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828096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Atención a visitantes</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'Atención a visitantes'!$A$2:$A$3</c:f>
              <c:strCache>
                <c:ptCount val="2"/>
                <c:pt idx="0">
                  <c:v>Si</c:v>
                </c:pt>
                <c:pt idx="1">
                  <c:v>No</c:v>
                </c:pt>
              </c:strCache>
            </c:strRef>
          </c:cat>
          <c:val>
            <c:numRef>
              <c:f>'Atención a visitantes'!$B$2:$B$3</c:f>
              <c:numCache>
                <c:formatCode>General</c:formatCode>
                <c:ptCount val="2"/>
                <c:pt idx="0">
                  <c:v>28</c:v>
                </c:pt>
                <c:pt idx="1">
                  <c:v>12</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'Atención a visitantes'!$B$16</c:f>
              <c:strCache>
                <c:ptCount val="1"/>
                <c:pt idx="0">
                  <c:v>Posee</c:v>
                </c:pt>
              </c:strCache>
            </c:strRef>
          </c:tx>
          <c:spPr>
            <a:solidFill>
              <a:srgbClr val="4f81bd"/>
            </a:solidFill>
            <a:ln>
              <a:noFill/>
            </a:ln>
          </c:spPr>
          <c:invertIfNegative val="0"/>
          <c:dLbls>
            <c:dLblPos val="outEnd"/>
            <c:showLegendKey val="0"/>
            <c:showVal val="0"/>
            <c:showCatName val="0"/>
            <c:showSerName val="0"/>
            <c:showPercent val="0"/>
            <c:showLeaderLines val="0"/>
          </c:dLbls>
          <c:cat>
            <c:strRef>
              <c:f>'Atención a visitantes'!$A$17:$A$21</c:f>
              <c:strCache>
                <c:ptCount val="5"/>
                <c:pt idx="0">
                  <c:v>Nacional</c:v>
                </c:pt>
                <c:pt idx="1">
                  <c:v>Provincial</c:v>
                </c:pt>
                <c:pt idx="2">
                  <c:v>Municipal</c:v>
                </c:pt>
                <c:pt idx="3">
                  <c:v>Mixta</c:v>
                </c:pt>
                <c:pt idx="4">
                  <c:v>Privada</c:v>
                </c:pt>
              </c:strCache>
            </c:strRef>
          </c:cat>
          <c:val>
            <c:numRef>
              <c:f>'Atención a visitantes'!$B$17:$B$21</c:f>
              <c:numCache>
                <c:formatCode>General</c:formatCode>
                <c:ptCount val="5"/>
                <c:pt idx="0">
                  <c:v>1</c:v>
                </c:pt>
                <c:pt idx="1">
                  <c:v>5</c:v>
                </c:pt>
                <c:pt idx="2">
                  <c:v>15</c:v>
                </c:pt>
                <c:pt idx="3">
                  <c:v>2</c:v>
                </c:pt>
                <c:pt idx="4">
                  <c:v>5</c:v>
                </c:pt>
              </c:numCache>
            </c:numRef>
          </c:val>
        </c:ser>
        <c:ser>
          <c:idx val="1"/>
          <c:order val="1"/>
          <c:tx>
            <c:strRef>
              <c:f>'Atención a visitantes'!$C$16</c:f>
              <c:strCache>
                <c:ptCount val="1"/>
                <c:pt idx="0">
                  <c:v>No posee</c:v>
                </c:pt>
              </c:strCache>
            </c:strRef>
          </c:tx>
          <c:spPr>
            <a:solidFill>
              <a:srgbClr val="c0504d"/>
            </a:solidFill>
            <a:ln>
              <a:noFill/>
            </a:ln>
          </c:spPr>
          <c:invertIfNegative val="0"/>
          <c:dLbls>
            <c:dLblPos val="outEnd"/>
            <c:showLegendKey val="0"/>
            <c:showVal val="0"/>
            <c:showCatName val="0"/>
            <c:showSerName val="0"/>
            <c:showPercent val="0"/>
            <c:showLeaderLines val="0"/>
          </c:dLbls>
          <c:cat>
            <c:strRef>
              <c:f>'Atención a visitantes'!$A$17:$A$21</c:f>
              <c:strCache>
                <c:ptCount val="5"/>
                <c:pt idx="0">
                  <c:v>Nacional</c:v>
                </c:pt>
                <c:pt idx="1">
                  <c:v>Provincial</c:v>
                </c:pt>
                <c:pt idx="2">
                  <c:v>Municipal</c:v>
                </c:pt>
                <c:pt idx="3">
                  <c:v>Mixta</c:v>
                </c:pt>
                <c:pt idx="4">
                  <c:v>Privada</c:v>
                </c:pt>
              </c:strCache>
            </c:strRef>
          </c:cat>
          <c:val>
            <c:numRef>
              <c:f>'Atención a visitantes'!$C$17:$C$21</c:f>
              <c:numCache>
                <c:formatCode>General</c:formatCode>
                <c:ptCount val="5"/>
                <c:pt idx="0">
                  <c:v>0</c:v>
                </c:pt>
                <c:pt idx="1">
                  <c:v>4</c:v>
                </c:pt>
                <c:pt idx="2">
                  <c:v>6</c:v>
                </c:pt>
                <c:pt idx="3">
                  <c:v>1</c:v>
                </c:pt>
                <c:pt idx="4">
                  <c:v>1</c:v>
                </c:pt>
              </c:numCache>
            </c:numRef>
          </c:val>
        </c:ser>
        <c:gapWidth val="150"/>
        <c:overlap val="0"/>
        <c:axId val="66553241"/>
        <c:axId val="88556961"/>
      </c:barChart>
      <c:catAx>
        <c:axId val="6655324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8556961"/>
        <c:crosses val="autoZero"/>
        <c:auto val="1"/>
        <c:lblAlgn val="ctr"/>
        <c:lblOffset val="100"/>
      </c:catAx>
      <c:valAx>
        <c:axId val="8855696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6553241"/>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Aumento de ANPs</a:t>
            </a:r>
          </a:p>
        </c:rich>
      </c:tx>
      <c:overlay val="0"/>
    </c:title>
    <c:autoTitleDeleted val="0"/>
    <c:plotArea>
      <c:lineChart>
        <c:grouping val="standard"/>
        <c:ser>
          <c:idx val="0"/>
          <c:order val="0"/>
          <c:tx>
            <c:strRef>
              <c:f>"Aumento de ANPs"</c:f>
              <c:strCache>
                <c:ptCount val="1"/>
                <c:pt idx="0">
                  <c:v>Aumento de ANPs</c:v>
                </c:pt>
              </c:strCache>
            </c:strRef>
          </c:tx>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cat>
            <c:strRef>
              <c:f>'Proyectos Potenciales'!$A$17:$A$18</c:f>
              <c:strCache>
                <c:ptCount val="2"/>
                <c:pt idx="0">
                  <c:v>Superfice ANPs actuales</c:v>
                </c:pt>
                <c:pt idx="1">
                  <c:v>Superficie ANPs potenciales</c:v>
                </c:pt>
              </c:strCache>
            </c:strRef>
          </c:cat>
          <c:val>
            <c:numRef>
              <c:f>'Proyectos Potenciales'!$B$17:$B$18</c:f>
              <c:numCache>
                <c:formatCode>General</c:formatCode>
                <c:ptCount val="2"/>
                <c:pt idx="0">
                  <c:v>186484</c:v>
                </c:pt>
                <c:pt idx="1">
                  <c:v>190342.5</c:v>
                </c:pt>
              </c:numCache>
            </c:numRef>
          </c:val>
          <c:smooth val="0"/>
        </c:ser>
        <c:hiLowLines>
          <c:spPr>
            <a:ln>
              <a:noFill/>
            </a:ln>
          </c:spPr>
        </c:hiLowLines>
        <c:marker val="0"/>
        <c:axId val="80591537"/>
        <c:axId val="52687050"/>
      </c:lineChart>
      <c:catAx>
        <c:axId val="80591537"/>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2687050"/>
        <c:crosses val="autoZero"/>
        <c:auto val="1"/>
        <c:lblAlgn val="ctr"/>
        <c:lblOffset val="100"/>
      </c:catAx>
      <c:valAx>
        <c:axId val="5268705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0591537"/>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percentStacked"/>
        <c:varyColors val="0"/>
        <c:ser>
          <c:idx val="0"/>
          <c:order val="0"/>
          <c:tx>
            <c:strRef>
              <c:f>"Superficie Municipios (ha.)"</c:f>
              <c:strCache>
                <c:ptCount val="1"/>
                <c:pt idx="0">
                  <c:v>Superficie Municipios (ha.)</c:v>
                </c:pt>
              </c:strCache>
            </c:strRef>
          </c:tx>
          <c:spPr>
            <a:solidFill>
              <a:srgbClr val="4f81bd"/>
            </a:solidFill>
            <a:ln>
              <a:noFill/>
            </a:ln>
          </c:spPr>
          <c:invertIfNegative val="0"/>
          <c:dLbls>
            <c:dLblPos val="ctr"/>
            <c:showLegendKey val="0"/>
            <c:showVal val="0"/>
            <c:showCatName val="0"/>
            <c:showSerName val="0"/>
            <c:showPercent val="0"/>
            <c:showLeaderLines val="0"/>
          </c:dLbls>
          <c:cat>
            <c:strRef>
              <c:f>Partidos!$B$2:$B$42</c:f>
              <c:strCache>
                <c:ptCount val="41"/>
                <c:pt idx="0">
                  <c:v>Almirante Brown</c:v>
                </c:pt>
                <c:pt idx="1">
                  <c:v>Avellaneda</c:v>
                </c:pt>
                <c:pt idx="2">
                  <c:v>Berazategui</c:v>
                </c:pt>
                <c:pt idx="3">
                  <c:v>Berisso</c:v>
                </c:pt>
                <c:pt idx="4">
                  <c:v>Brandsen</c:v>
                </c:pt>
                <c:pt idx="5">
                  <c:v>Campana</c:v>
                </c:pt>
                <c:pt idx="6">
                  <c:v>Cañuelas</c:v>
                </c:pt>
                <c:pt idx="7">
                  <c:v>Ciudad Autónoma de Buenos Aires</c:v>
                </c:pt>
                <c:pt idx="8">
                  <c:v>Ensenada</c:v>
                </c:pt>
                <c:pt idx="9">
                  <c:v>Escobar</c:v>
                </c:pt>
                <c:pt idx="10">
                  <c:v>Esteban Echeverría</c:v>
                </c:pt>
                <c:pt idx="11">
                  <c:v>Exaltación de La Cruz</c:v>
                </c:pt>
                <c:pt idx="12">
                  <c:v>Ezeiza</c:v>
                </c:pt>
                <c:pt idx="13">
                  <c:v>Florencio Varela</c:v>
                </c:pt>
                <c:pt idx="14">
                  <c:v>General Las Heras</c:v>
                </c:pt>
                <c:pt idx="15">
                  <c:v>General Rodriguez</c:v>
                </c:pt>
                <c:pt idx="16">
                  <c:v>Hurlingham</c:v>
                </c:pt>
                <c:pt idx="17">
                  <c:v>Ituzaingó</c:v>
                </c:pt>
                <c:pt idx="18">
                  <c:v>José C. Paz</c:v>
                </c:pt>
                <c:pt idx="19">
                  <c:v>La Matanza</c:v>
                </c:pt>
                <c:pt idx="20">
                  <c:v>La Plata</c:v>
                </c:pt>
                <c:pt idx="21">
                  <c:v>Lanús</c:v>
                </c:pt>
                <c:pt idx="22">
                  <c:v>Lomas de Zamora</c:v>
                </c:pt>
                <c:pt idx="23">
                  <c:v>Luján</c:v>
                </c:pt>
                <c:pt idx="24">
                  <c:v>Malvinas Argentinas</c:v>
                </c:pt>
                <c:pt idx="25">
                  <c:v>Marcos Paz</c:v>
                </c:pt>
                <c:pt idx="26">
                  <c:v>Merlo</c:v>
                </c:pt>
                <c:pt idx="27">
                  <c:v>Moreno</c:v>
                </c:pt>
                <c:pt idx="28">
                  <c:v>Morón</c:v>
                </c:pt>
                <c:pt idx="29">
                  <c:v>Pilar</c:v>
                </c:pt>
                <c:pt idx="30">
                  <c:v>Presidente Perón</c:v>
                </c:pt>
                <c:pt idx="31">
                  <c:v>Quilmes</c:v>
                </c:pt>
                <c:pt idx="32">
                  <c:v>San Fernando</c:v>
                </c:pt>
                <c:pt idx="33">
                  <c:v>San Isidro</c:v>
                </c:pt>
                <c:pt idx="34">
                  <c:v>San Martín</c:v>
                </c:pt>
                <c:pt idx="35">
                  <c:v>San Miguel</c:v>
                </c:pt>
                <c:pt idx="36">
                  <c:v>San Vicente</c:v>
                </c:pt>
                <c:pt idx="37">
                  <c:v>Tigre</c:v>
                </c:pt>
                <c:pt idx="38">
                  <c:v>Tres de Febrero</c:v>
                </c:pt>
                <c:pt idx="39">
                  <c:v>Vicente Lopez</c:v>
                </c:pt>
                <c:pt idx="40">
                  <c:v>Zárate</c:v>
                </c:pt>
              </c:strCache>
            </c:strRef>
          </c:cat>
          <c:val>
            <c:numRef>
              <c:f>Partidos!$D$2:$D$42</c:f>
              <c:numCache>
                <c:formatCode>General</c:formatCode>
                <c:ptCount val="41"/>
                <c:pt idx="0">
                  <c:v>12933</c:v>
                </c:pt>
                <c:pt idx="1">
                  <c:v>5242</c:v>
                </c:pt>
                <c:pt idx="2">
                  <c:v>18800</c:v>
                </c:pt>
                <c:pt idx="3">
                  <c:v>13500</c:v>
                </c:pt>
                <c:pt idx="4">
                  <c:v>113000</c:v>
                </c:pt>
                <c:pt idx="5">
                  <c:v>89200</c:v>
                </c:pt>
                <c:pt idx="6">
                  <c:v>120300</c:v>
                </c:pt>
                <c:pt idx="7">
                  <c:v>20330</c:v>
                </c:pt>
                <c:pt idx="8">
                  <c:v>10100</c:v>
                </c:pt>
                <c:pt idx="9">
                  <c:v>27700</c:v>
                </c:pt>
                <c:pt idx="10">
                  <c:v>12022</c:v>
                </c:pt>
                <c:pt idx="11">
                  <c:v>66200</c:v>
                </c:pt>
                <c:pt idx="12">
                  <c:v>22300</c:v>
                </c:pt>
                <c:pt idx="13">
                  <c:v>19000</c:v>
                </c:pt>
                <c:pt idx="14">
                  <c:v>76000</c:v>
                </c:pt>
                <c:pt idx="15">
                  <c:v>36000</c:v>
                </c:pt>
                <c:pt idx="16">
                  <c:v>3543</c:v>
                </c:pt>
                <c:pt idx="17">
                  <c:v>3824</c:v>
                </c:pt>
                <c:pt idx="18">
                  <c:v>5016</c:v>
                </c:pt>
                <c:pt idx="19">
                  <c:v>32922</c:v>
                </c:pt>
                <c:pt idx="20">
                  <c:v>92600</c:v>
                </c:pt>
                <c:pt idx="21">
                  <c:v>4835</c:v>
                </c:pt>
                <c:pt idx="22">
                  <c:v>8730</c:v>
                </c:pt>
                <c:pt idx="23">
                  <c:v>80000</c:v>
                </c:pt>
                <c:pt idx="24">
                  <c:v>6309</c:v>
                </c:pt>
                <c:pt idx="25">
                  <c:v>47000</c:v>
                </c:pt>
                <c:pt idx="26">
                  <c:v>17313</c:v>
                </c:pt>
                <c:pt idx="27">
                  <c:v>18613</c:v>
                </c:pt>
                <c:pt idx="28">
                  <c:v>5566</c:v>
                </c:pt>
                <c:pt idx="29">
                  <c:v>35200</c:v>
                </c:pt>
                <c:pt idx="30">
                  <c:v>12100</c:v>
                </c:pt>
                <c:pt idx="31">
                  <c:v>9149</c:v>
                </c:pt>
                <c:pt idx="32">
                  <c:v>97300</c:v>
                </c:pt>
                <c:pt idx="33">
                  <c:v>4800</c:v>
                </c:pt>
                <c:pt idx="34">
                  <c:v>5600</c:v>
                </c:pt>
                <c:pt idx="35">
                  <c:v>8300</c:v>
                </c:pt>
                <c:pt idx="36">
                  <c:v>66600</c:v>
                </c:pt>
                <c:pt idx="37">
                  <c:v>36800</c:v>
                </c:pt>
                <c:pt idx="38">
                  <c:v>4600</c:v>
                </c:pt>
                <c:pt idx="39">
                  <c:v>3900</c:v>
                </c:pt>
                <c:pt idx="40">
                  <c:v>120200</c:v>
                </c:pt>
              </c:numCache>
            </c:numRef>
          </c:val>
        </c:ser>
        <c:ser>
          <c:idx val="1"/>
          <c:order val="1"/>
          <c:tx>
            <c:strRef>
              <c:f>"Superficie ANPs (ha.)"</c:f>
              <c:strCache>
                <c:ptCount val="1"/>
                <c:pt idx="0">
                  <c:v>Superficie ANPs (ha.)</c:v>
                </c:pt>
              </c:strCache>
            </c:strRef>
          </c:tx>
          <c:spPr>
            <a:solidFill>
              <a:srgbClr val="c0504d"/>
            </a:solidFill>
            <a:ln>
              <a:noFill/>
            </a:ln>
          </c:spPr>
          <c:invertIfNegative val="0"/>
          <c:dLbls>
            <c:dLblPos val="ctr"/>
            <c:showLegendKey val="0"/>
            <c:showVal val="0"/>
            <c:showCatName val="0"/>
            <c:showSerName val="0"/>
            <c:showPercent val="0"/>
            <c:showLeaderLines val="0"/>
          </c:dLbls>
          <c:cat>
            <c:strRef>
              <c:f>Partidos!$B$2:$B$42</c:f>
              <c:strCache>
                <c:ptCount val="41"/>
                <c:pt idx="0">
                  <c:v>Almirante Brown</c:v>
                </c:pt>
                <c:pt idx="1">
                  <c:v>Avellaneda</c:v>
                </c:pt>
                <c:pt idx="2">
                  <c:v>Berazategui</c:v>
                </c:pt>
                <c:pt idx="3">
                  <c:v>Berisso</c:v>
                </c:pt>
                <c:pt idx="4">
                  <c:v>Brandsen</c:v>
                </c:pt>
                <c:pt idx="5">
                  <c:v>Campana</c:v>
                </c:pt>
                <c:pt idx="6">
                  <c:v>Cañuelas</c:v>
                </c:pt>
                <c:pt idx="7">
                  <c:v>Ciudad Autónoma de Buenos Aires</c:v>
                </c:pt>
                <c:pt idx="8">
                  <c:v>Ensenada</c:v>
                </c:pt>
                <c:pt idx="9">
                  <c:v>Escobar</c:v>
                </c:pt>
                <c:pt idx="10">
                  <c:v>Esteban Echeverría</c:v>
                </c:pt>
                <c:pt idx="11">
                  <c:v>Exaltación de La Cruz</c:v>
                </c:pt>
                <c:pt idx="12">
                  <c:v>Ezeiza</c:v>
                </c:pt>
                <c:pt idx="13">
                  <c:v>Florencio Varela</c:v>
                </c:pt>
                <c:pt idx="14">
                  <c:v>General Las Heras</c:v>
                </c:pt>
                <c:pt idx="15">
                  <c:v>General Rodriguez</c:v>
                </c:pt>
                <c:pt idx="16">
                  <c:v>Hurlingham</c:v>
                </c:pt>
                <c:pt idx="17">
                  <c:v>Ituzaingó</c:v>
                </c:pt>
                <c:pt idx="18">
                  <c:v>José C. Paz</c:v>
                </c:pt>
                <c:pt idx="19">
                  <c:v>La Matanza</c:v>
                </c:pt>
                <c:pt idx="20">
                  <c:v>La Plata</c:v>
                </c:pt>
                <c:pt idx="21">
                  <c:v>Lanús</c:v>
                </c:pt>
                <c:pt idx="22">
                  <c:v>Lomas de Zamora</c:v>
                </c:pt>
                <c:pt idx="23">
                  <c:v>Luján</c:v>
                </c:pt>
                <c:pt idx="24">
                  <c:v>Malvinas Argentinas</c:v>
                </c:pt>
                <c:pt idx="25">
                  <c:v>Marcos Paz</c:v>
                </c:pt>
                <c:pt idx="26">
                  <c:v>Merlo</c:v>
                </c:pt>
                <c:pt idx="27">
                  <c:v>Moreno</c:v>
                </c:pt>
                <c:pt idx="28">
                  <c:v>Morón</c:v>
                </c:pt>
                <c:pt idx="29">
                  <c:v>Pilar</c:v>
                </c:pt>
                <c:pt idx="30">
                  <c:v>Presidente Perón</c:v>
                </c:pt>
                <c:pt idx="31">
                  <c:v>Quilmes</c:v>
                </c:pt>
                <c:pt idx="32">
                  <c:v>San Fernando</c:v>
                </c:pt>
                <c:pt idx="33">
                  <c:v>San Isidro</c:v>
                </c:pt>
                <c:pt idx="34">
                  <c:v>San Martín</c:v>
                </c:pt>
                <c:pt idx="35">
                  <c:v>San Miguel</c:v>
                </c:pt>
                <c:pt idx="36">
                  <c:v>San Vicente</c:v>
                </c:pt>
                <c:pt idx="37">
                  <c:v>Tigre</c:v>
                </c:pt>
                <c:pt idx="38">
                  <c:v>Tres de Febrero</c:v>
                </c:pt>
                <c:pt idx="39">
                  <c:v>Vicente Lopez</c:v>
                </c:pt>
                <c:pt idx="40">
                  <c:v>Zárate</c:v>
                </c:pt>
              </c:strCache>
            </c:strRef>
          </c:cat>
          <c:val>
            <c:numRef>
              <c:f>Partidos!$F$2:$F$42</c:f>
              <c:numCache>
                <c:formatCode>General</c:formatCode>
                <c:ptCount val="41"/>
                <c:pt idx="0">
                  <c:v>0</c:v>
                </c:pt>
                <c:pt idx="1">
                  <c:v>152</c:v>
                </c:pt>
                <c:pt idx="2">
                  <c:v>8200</c:v>
                </c:pt>
                <c:pt idx="3">
                  <c:v>1500</c:v>
                </c:pt>
                <c:pt idx="4">
                  <c:v>0</c:v>
                </c:pt>
                <c:pt idx="5">
                  <c:v>5455</c:v>
                </c:pt>
                <c:pt idx="6">
                  <c:v>129</c:v>
                </c:pt>
                <c:pt idx="7">
                  <c:v>424</c:v>
                </c:pt>
                <c:pt idx="8">
                  <c:v>2200</c:v>
                </c:pt>
                <c:pt idx="9">
                  <c:v>99</c:v>
                </c:pt>
                <c:pt idx="10">
                  <c:v>630</c:v>
                </c:pt>
                <c:pt idx="11">
                  <c:v>0</c:v>
                </c:pt>
                <c:pt idx="12">
                  <c:v>0</c:v>
                </c:pt>
                <c:pt idx="13">
                  <c:v>254</c:v>
                </c:pt>
                <c:pt idx="14">
                  <c:v>0</c:v>
                </c:pt>
                <c:pt idx="15">
                  <c:v>0</c:v>
                </c:pt>
                <c:pt idx="16">
                  <c:v>34.8</c:v>
                </c:pt>
                <c:pt idx="17">
                  <c:v>8.7</c:v>
                </c:pt>
                <c:pt idx="18">
                  <c:v>0</c:v>
                </c:pt>
                <c:pt idx="19">
                  <c:v>300</c:v>
                </c:pt>
                <c:pt idx="20">
                  <c:v>71401</c:v>
                </c:pt>
                <c:pt idx="21">
                  <c:v>0</c:v>
                </c:pt>
                <c:pt idx="22">
                  <c:v>744.5</c:v>
                </c:pt>
                <c:pt idx="23">
                  <c:v>15</c:v>
                </c:pt>
                <c:pt idx="24">
                  <c:v>0</c:v>
                </c:pt>
                <c:pt idx="25">
                  <c:v>460</c:v>
                </c:pt>
                <c:pt idx="26">
                  <c:v>0</c:v>
                </c:pt>
                <c:pt idx="27">
                  <c:v>1000</c:v>
                </c:pt>
                <c:pt idx="28">
                  <c:v>14.5</c:v>
                </c:pt>
                <c:pt idx="29">
                  <c:v>297</c:v>
                </c:pt>
                <c:pt idx="30">
                  <c:v>0</c:v>
                </c:pt>
                <c:pt idx="31">
                  <c:v>150</c:v>
                </c:pt>
                <c:pt idx="32">
                  <c:v>88624</c:v>
                </c:pt>
                <c:pt idx="33">
                  <c:v>55.5</c:v>
                </c:pt>
                <c:pt idx="34">
                  <c:v>22</c:v>
                </c:pt>
                <c:pt idx="35">
                  <c:v>8</c:v>
                </c:pt>
                <c:pt idx="36">
                  <c:v>132</c:v>
                </c:pt>
                <c:pt idx="37">
                  <c:v>40</c:v>
                </c:pt>
                <c:pt idx="38">
                  <c:v>0</c:v>
                </c:pt>
                <c:pt idx="39">
                  <c:v>3</c:v>
                </c:pt>
                <c:pt idx="40">
                  <c:v>4131</c:v>
                </c:pt>
              </c:numCache>
            </c:numRef>
          </c:val>
        </c:ser>
        <c:gapWidth val="150"/>
        <c:overlap val="100"/>
        <c:axId val="24275432"/>
        <c:axId val="19421443"/>
      </c:barChart>
      <c:catAx>
        <c:axId val="24275432"/>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421443"/>
        <c:crosses val="autoZero"/>
        <c:auto val="1"/>
        <c:lblAlgn val="ctr"/>
        <c:lblOffset val="100"/>
      </c:catAx>
      <c:valAx>
        <c:axId val="19421443"/>
        <c:scaling>
          <c:orientation val="minMax"/>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4275432"/>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ANPs en la RMBA</a:t>
            </a:r>
          </a:p>
        </c:rich>
      </c:tx>
      <c:overlay val="0"/>
    </c:title>
    <c:autoTitleDeleted val="0"/>
    <c:plotArea>
      <c:pieChart>
        <c:varyColors val="1"/>
        <c:ser>
          <c:idx val="0"/>
          <c:order val="0"/>
          <c:tx>
            <c:strRef>
              <c:f>"Superficie ANPs en la RMBA"</c:f>
              <c:strCache>
                <c:ptCount val="1"/>
                <c:pt idx="0">
                  <c:v>Superficie ANPs en la RMBA</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Pos val="bestFit"/>
            <c:showLegendKey val="0"/>
            <c:showVal val="0"/>
            <c:showCatName val="1"/>
            <c:showSerName val="0"/>
            <c:showPercent val="1"/>
            <c:showLeaderLines val="0"/>
          </c:dLbls>
          <c:cat>
            <c:strRef>
              <c:f>Partidos!$D$1;Partidos!$F$1</c:f>
              <c:strCache>
                <c:ptCount val="2"/>
                <c:pt idx="0">
                  <c:v>Superficie RMBA (ha.)</c:v>
                </c:pt>
                <c:pt idx="1">
                  <c:v>Superficie ANP (ha.)</c:v>
                </c:pt>
              </c:strCache>
            </c:strRef>
          </c:cat>
          <c:val>
            <c:numRef>
              <c:f>Partidos!$D$43;Partidos!$F$43</c:f>
              <c:numCache>
                <c:formatCode>General</c:formatCode>
                <c:ptCount val="2"/>
                <c:pt idx="0">
                  <c:v>1393447</c:v>
                </c:pt>
                <c:pt idx="1">
                  <c:v>186484</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Ecorregiones</a:t>
            </a:r>
          </a:p>
        </c:rich>
      </c:tx>
      <c:overlay val="0"/>
    </c:title>
    <c:autoTitleDeleted val="0"/>
    <c:plotArea>
      <c:pieChart>
        <c:varyColors val="1"/>
        <c:ser>
          <c:idx val="0"/>
          <c:order val="0"/>
          <c:tx>
            <c:strRef>
              <c:f>"Ecorregiones"</c:f>
              <c:strCache>
                <c:ptCount val="1"/>
                <c:pt idx="0">
                  <c:v>Ecorregiones</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Ecorregiones!$B$2:$B$4</c:f>
              <c:strCache>
                <c:ptCount val="3"/>
                <c:pt idx="0">
                  <c:v>Pampa</c:v>
                </c:pt>
                <c:pt idx="1">
                  <c:v>Delta e Islas del Paraná</c:v>
                </c:pt>
                <c:pt idx="2">
                  <c:v>Pampa y Delta e Islas del Paraná</c:v>
                </c:pt>
              </c:strCache>
            </c:strRef>
          </c:cat>
          <c:val>
            <c:numRef>
              <c:f>Ecorregiones!$C$2:$C$4</c:f>
              <c:numCache>
                <c:formatCode>General</c:formatCode>
                <c:ptCount val="3"/>
                <c:pt idx="0">
                  <c:v>26</c:v>
                </c:pt>
                <c:pt idx="1">
                  <c:v>8</c:v>
                </c:pt>
                <c:pt idx="2">
                  <c:v>12</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Administración</a:t>
            </a:r>
          </a:p>
        </c:rich>
      </c:tx>
      <c:overlay val="0"/>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Pos val="bestFit"/>
            <c:showLegendKey val="0"/>
            <c:showVal val="0"/>
            <c:showCatName val="1"/>
            <c:showSerName val="0"/>
            <c:showPercent val="1"/>
            <c:showLeaderLines val="0"/>
          </c:dLbls>
          <c:cat>
            <c:strRef>
              <c:f>Administración!$A$2:$A$6</c:f>
              <c:strCache>
                <c:ptCount val="5"/>
                <c:pt idx="0">
                  <c:v>Nacional</c:v>
                </c:pt>
                <c:pt idx="1">
                  <c:v>Provincial</c:v>
                </c:pt>
                <c:pt idx="2">
                  <c:v>Municipal</c:v>
                </c:pt>
                <c:pt idx="3">
                  <c:v>Privada</c:v>
                </c:pt>
                <c:pt idx="4">
                  <c:v>Mixta</c:v>
                </c:pt>
              </c:strCache>
            </c:strRef>
          </c:cat>
          <c:val>
            <c:numRef>
              <c:f>Administración!$B$2:$B$6</c:f>
              <c:numCache>
                <c:formatCode>General</c:formatCode>
                <c:ptCount val="5"/>
                <c:pt idx="0">
                  <c:v>1</c:v>
                </c:pt>
                <c:pt idx="1">
                  <c:v>10</c:v>
                </c:pt>
                <c:pt idx="2">
                  <c:v>22</c:v>
                </c:pt>
                <c:pt idx="3">
                  <c:v>6</c:v>
                </c:pt>
                <c:pt idx="4">
                  <c:v>7</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Superficie según administración</a:t>
            </a:r>
          </a:p>
        </c:rich>
      </c:tx>
      <c:overlay val="0"/>
    </c:title>
    <c:autoTitleDeleted val="0"/>
    <c:plotArea>
      <c:pieChart>
        <c:varyColors val="1"/>
        <c:ser>
          <c:idx val="0"/>
          <c:order val="0"/>
          <c:tx>
            <c:strRef>
              <c:f>"Superficie Administración"</c:f>
              <c:strCache>
                <c:ptCount val="1"/>
                <c:pt idx="0">
                  <c:v>Superficie Administración</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Pos val="bestFit"/>
            <c:showLegendKey val="0"/>
            <c:showVal val="0"/>
            <c:showCatName val="1"/>
            <c:showSerName val="0"/>
            <c:showPercent val="1"/>
            <c:showLeaderLines val="0"/>
          </c:dLbls>
          <c:cat>
            <c:strRef>
              <c:f>Administración!$A$2:$A$6</c:f>
              <c:strCache>
                <c:ptCount val="5"/>
                <c:pt idx="0">
                  <c:v>Nacional</c:v>
                </c:pt>
                <c:pt idx="1">
                  <c:v>Provincial</c:v>
                </c:pt>
                <c:pt idx="2">
                  <c:v>Municipal</c:v>
                </c:pt>
                <c:pt idx="3">
                  <c:v>Privada</c:v>
                </c:pt>
                <c:pt idx="4">
                  <c:v>Mixta</c:v>
                </c:pt>
              </c:strCache>
            </c:strRef>
          </c:cat>
          <c:val>
            <c:numRef>
              <c:f>Administración!$C$2:$C$6</c:f>
              <c:numCache>
                <c:formatCode>General</c:formatCode>
                <c:ptCount val="5"/>
                <c:pt idx="0">
                  <c:v>4088</c:v>
                </c:pt>
                <c:pt idx="1">
                  <c:v>47701</c:v>
                </c:pt>
                <c:pt idx="2">
                  <c:v>91129.5</c:v>
                </c:pt>
                <c:pt idx="3">
                  <c:v>315.5</c:v>
                </c:pt>
                <c:pt idx="4">
                  <c:v>43250</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ANPs por década</a:t>
            </a:r>
          </a:p>
        </c:rich>
      </c:tx>
      <c:overlay val="0"/>
    </c:title>
    <c:autoTitleDeleted val="0"/>
    <c:view3D>
      <c:rotX val="15"/>
      <c:rotY val="20"/>
      <c:rAngAx val="0"/>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"ANPs creadas"</c:f>
              <c:strCache>
                <c:ptCount val="1"/>
                <c:pt idx="0">
                  <c:v>ANPs creadas</c:v>
                </c:pt>
              </c:strCache>
            </c:strRef>
          </c:tx>
          <c:spPr>
            <a:solidFill>
              <a:srgbClr val="4f81bd"/>
            </a:solidFill>
            <a:ln>
              <a:noFill/>
            </a:ln>
          </c:spPr>
          <c:invertIfNegative val="0"/>
          <c:dLbls>
            <c:showLegendKey val="0"/>
            <c:showVal val="1"/>
            <c:showCatName val="0"/>
            <c:showSerName val="0"/>
            <c:showPercent val="0"/>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Decadas!$B$2:$B$9</c:f>
              <c:numCache>
                <c:formatCode>General</c:formatCode>
                <c:ptCount val="8"/>
                <c:pt idx="0">
                  <c:v>2</c:v>
                </c:pt>
                <c:pt idx="1">
                  <c:v>0</c:v>
                </c:pt>
                <c:pt idx="2">
                  <c:v>1</c:v>
                </c:pt>
                <c:pt idx="3">
                  <c:v>1</c:v>
                </c:pt>
                <c:pt idx="4">
                  <c:v>4</c:v>
                </c:pt>
                <c:pt idx="5">
                  <c:v>14</c:v>
                </c:pt>
                <c:pt idx="6">
                  <c:v>8</c:v>
                </c:pt>
                <c:pt idx="7">
                  <c:v>16</c:v>
                </c:pt>
              </c:numCache>
            </c:numRef>
          </c:val>
        </c:ser>
        <c:gapWidth val="150"/>
        <c:shape val="box"/>
        <c:axId val="68034348"/>
        <c:axId val="57399073"/>
        <c:axId val="0"/>
      </c:bar3DChart>
      <c:catAx>
        <c:axId val="68034348"/>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7399073"/>
        <c:crosses val="autoZero"/>
        <c:auto val="1"/>
        <c:lblAlgn val="ctr"/>
        <c:lblOffset val="100"/>
      </c:catAx>
      <c:valAx>
        <c:axId val="57399073"/>
        <c:scaling>
          <c:orientation val="minMax"/>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8034348"/>
        <c:crosses val="autoZero"/>
        <c:crossBetween val="midCat"/>
      </c:valAx>
      <c:spPr>
        <a:noFill/>
        <a:ln w="9360">
          <a:solidFill>
            <a:srgbClr val="878787"/>
          </a:solidFill>
          <a:round/>
        </a:ln>
      </c:spPr>
    </c:plotArea>
    <c:legend>
      <c:legendPos val="r"/>
      <c:overlay val="0"/>
      <c:spPr>
        <a:noFill/>
        <a:ln>
          <a:noFill/>
        </a:ln>
      </c:spPr>
    </c:legend>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Aumento en las últimas décadas</a:t>
            </a:r>
          </a:p>
        </c:rich>
      </c:tx>
      <c:overlay val="0"/>
    </c:title>
    <c:autoTitleDeleted val="0"/>
    <c:plotArea>
      <c:lineChart>
        <c:grouping val="standard"/>
        <c:ser>
          <c:idx val="0"/>
          <c:order val="0"/>
          <c:tx>
            <c:strRef>
              <c:f>"Aumento en las últimas décadas"</c:f>
              <c:strCache>
                <c:ptCount val="1"/>
                <c:pt idx="0">
                  <c:v>Aumento en las últimas décadas</c:v>
                </c:pt>
              </c:strCache>
            </c:strRef>
          </c:tx>
          <c:spPr>
            <a:solidFill>
              <a:srgbClr val="4a7ebb"/>
            </a:solidFill>
            <a:ln w="28440">
              <a:solidFill>
                <a:srgbClr val="4a7ebb"/>
              </a:solidFill>
              <a:round/>
            </a:ln>
          </c:spPr>
          <c:marker>
            <c:symbol val="none"/>
          </c:marker>
          <c:dLbls>
            <c:dLblPos val="r"/>
            <c:showLegendKey val="0"/>
            <c:showVal val="0"/>
            <c:showCatName val="0"/>
            <c:showSerName val="0"/>
            <c:showPercent val="0"/>
            <c:showLeaderLines val="0"/>
          </c:dLbls>
          <c:cat>
            <c:strRef>
              <c:f>Decadas!$A$2:$A$9</c:f>
              <c:strCache>
                <c:ptCount val="8"/>
                <c:pt idx="0">
                  <c:v>40'</c:v>
                </c:pt>
                <c:pt idx="1">
                  <c:v>50'</c:v>
                </c:pt>
                <c:pt idx="2">
                  <c:v>60'</c:v>
                </c:pt>
                <c:pt idx="3">
                  <c:v>70'</c:v>
                </c:pt>
                <c:pt idx="4">
                  <c:v>80'</c:v>
                </c:pt>
                <c:pt idx="5">
                  <c:v>90'</c:v>
                </c:pt>
                <c:pt idx="6">
                  <c:v>2000'</c:v>
                </c:pt>
                <c:pt idx="7">
                  <c:v>2010'</c:v>
                </c:pt>
              </c:strCache>
            </c:strRef>
          </c:cat>
          <c:val>
            <c:numRef>
              <c:f>Decadas!$C$2:$C$9</c:f>
              <c:numCache>
                <c:formatCode>General</c:formatCode>
                <c:ptCount val="8"/>
                <c:pt idx="0">
                  <c:v>2</c:v>
                </c:pt>
                <c:pt idx="1">
                  <c:v>2</c:v>
                </c:pt>
                <c:pt idx="2">
                  <c:v>3</c:v>
                </c:pt>
                <c:pt idx="3">
                  <c:v>4</c:v>
                </c:pt>
                <c:pt idx="4">
                  <c:v>8</c:v>
                </c:pt>
                <c:pt idx="5">
                  <c:v>22</c:v>
                </c:pt>
                <c:pt idx="6">
                  <c:v>30</c:v>
                </c:pt>
                <c:pt idx="7">
                  <c:v>46</c:v>
                </c:pt>
              </c:numCache>
            </c:numRef>
          </c:val>
          <c:smooth val="0"/>
        </c:ser>
        <c:hiLowLines>
          <c:spPr>
            <a:ln>
              <a:noFill/>
            </a:ln>
          </c:spPr>
        </c:hiLowLines>
        <c:marker val="0"/>
        <c:axId val="42043800"/>
        <c:axId val="72456425"/>
      </c:lineChart>
      <c:catAx>
        <c:axId val="4204380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2456425"/>
        <c:crosses val="autoZero"/>
        <c:auto val="1"/>
        <c:lblAlgn val="ctr"/>
        <c:lblOffset val="100"/>
      </c:catAx>
      <c:valAx>
        <c:axId val="7245642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2043800"/>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
</Relationships>
</file>

<file path=xl/drawings/_rels/drawing11.xml.rels><?xml version="1.0" encoding="UTF-8"?>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
</Relationships>
</file>

<file path=xl/drawings/_rels/drawing12.xml.rels><?xml version="1.0" encoding="UTF-8"?>
<Relationships xmlns="http://schemas.openxmlformats.org/package/2006/relationships"><Relationship Id="rId1" Type="http://schemas.openxmlformats.org/officeDocument/2006/relationships/chart" Target="../charts/chart23.xml"/>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
</Relationships>
</file>

<file path=xl/drawings/_rels/drawing4.xml.rels><?xml version="1.0" encoding="UTF-8"?>
<Relationships xmlns="http://schemas.openxmlformats.org/package/2006/relationships"><Relationship Id="rId1" Type="http://schemas.openxmlformats.org/officeDocument/2006/relationships/chart" Target="../charts/chart5.xml"/>
</Relationships>
</file>

<file path=xl/drawings/_rels/drawing5.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6.xml.rels><?xml version="1.0" encoding="UTF-8"?>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
</Relationships>
</file>

<file path=xl/drawings/_rels/drawing8.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
</Relationships>
</file>

<file path=xl/drawings/_rels/drawing9.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554040</xdr:colOff>
      <xdr:row>1</xdr:row>
      <xdr:rowOff>0</xdr:rowOff>
    </xdr:from>
    <xdr:to>
      <xdr:col>12</xdr:col>
      <xdr:colOff>247320</xdr:colOff>
      <xdr:row>15</xdr:row>
      <xdr:rowOff>71640</xdr:rowOff>
    </xdr:to>
    <xdr:graphicFrame>
      <xdr:nvGraphicFramePr>
        <xdr:cNvPr id="18" name="Chart 1"/>
        <xdr:cNvGraphicFramePr/>
      </xdr:nvGraphicFramePr>
      <xdr:xfrm>
        <a:off x="3601800" y="190440"/>
        <a:ext cx="5789520" cy="273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152280</xdr:colOff>
      <xdr:row>17</xdr:row>
      <xdr:rowOff>54000</xdr:rowOff>
    </xdr:from>
    <xdr:to>
      <xdr:col>12</xdr:col>
      <xdr:colOff>456840</xdr:colOff>
      <xdr:row>31</xdr:row>
      <xdr:rowOff>128520</xdr:rowOff>
    </xdr:to>
    <xdr:graphicFrame>
      <xdr:nvGraphicFramePr>
        <xdr:cNvPr id="19" name="Chart 2"/>
        <xdr:cNvGraphicFramePr/>
      </xdr:nvGraphicFramePr>
      <xdr:xfrm>
        <a:off x="3962160" y="3292200"/>
        <a:ext cx="5638680" cy="2741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210960</xdr:colOff>
      <xdr:row>1</xdr:row>
      <xdr:rowOff>0</xdr:rowOff>
    </xdr:from>
    <xdr:to>
      <xdr:col>9</xdr:col>
      <xdr:colOff>390240</xdr:colOff>
      <xdr:row>12</xdr:row>
      <xdr:rowOff>190080</xdr:rowOff>
    </xdr:to>
    <xdr:graphicFrame>
      <xdr:nvGraphicFramePr>
        <xdr:cNvPr id="20" name="Chart 1"/>
        <xdr:cNvGraphicFramePr/>
      </xdr:nvGraphicFramePr>
      <xdr:xfrm>
        <a:off x="3449160" y="190440"/>
        <a:ext cx="3989520" cy="228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96840</xdr:colOff>
      <xdr:row>14</xdr:row>
      <xdr:rowOff>176040</xdr:rowOff>
    </xdr:from>
    <xdr:to>
      <xdr:col>11</xdr:col>
      <xdr:colOff>395640</xdr:colOff>
      <xdr:row>29</xdr:row>
      <xdr:rowOff>61560</xdr:rowOff>
    </xdr:to>
    <xdr:graphicFrame>
      <xdr:nvGraphicFramePr>
        <xdr:cNvPr id="21" name="Chart 2"/>
        <xdr:cNvGraphicFramePr/>
      </xdr:nvGraphicFramePr>
      <xdr:xfrm>
        <a:off x="3335040" y="2842920"/>
        <a:ext cx="563292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266760</xdr:colOff>
      <xdr:row>4</xdr:row>
      <xdr:rowOff>377640</xdr:rowOff>
    </xdr:from>
    <xdr:to>
      <xdr:col>11</xdr:col>
      <xdr:colOff>571320</xdr:colOff>
      <xdr:row>18</xdr:row>
      <xdr:rowOff>71640</xdr:rowOff>
    </xdr:to>
    <xdr:graphicFrame>
      <xdr:nvGraphicFramePr>
        <xdr:cNvPr id="22" name="Chart 1"/>
        <xdr:cNvGraphicFramePr/>
      </xdr:nvGraphicFramePr>
      <xdr:xfrm>
        <a:off x="5324400" y="1139400"/>
        <a:ext cx="5638680" cy="3123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133200</xdr:rowOff>
    </xdr:from>
    <xdr:to>
      <xdr:col>21</xdr:col>
      <xdr:colOff>571320</xdr:colOff>
      <xdr:row>24</xdr:row>
      <xdr:rowOff>151920</xdr:rowOff>
    </xdr:to>
    <xdr:graphicFrame>
      <xdr:nvGraphicFramePr>
        <xdr:cNvPr id="0" name="Chart 3"/>
        <xdr:cNvGraphicFramePr/>
      </xdr:nvGraphicFramePr>
      <xdr:xfrm>
        <a:off x="76320" y="133200"/>
        <a:ext cx="16497000" cy="459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428760</xdr:colOff>
      <xdr:row>10</xdr:row>
      <xdr:rowOff>25200</xdr:rowOff>
    </xdr:from>
    <xdr:to>
      <xdr:col>14</xdr:col>
      <xdr:colOff>195840</xdr:colOff>
      <xdr:row>24</xdr:row>
      <xdr:rowOff>101160</xdr:rowOff>
    </xdr:to>
    <xdr:graphicFrame>
      <xdr:nvGraphicFramePr>
        <xdr:cNvPr id="1" name="Chart 12"/>
        <xdr:cNvGraphicFramePr/>
      </xdr:nvGraphicFramePr>
      <xdr:xfrm>
        <a:off x="9763200" y="2120400"/>
        <a:ext cx="58914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38160</xdr:colOff>
      <xdr:row>52</xdr:row>
      <xdr:rowOff>153720</xdr:rowOff>
    </xdr:from>
    <xdr:to>
      <xdr:col>11</xdr:col>
      <xdr:colOff>381600</xdr:colOff>
      <xdr:row>71</xdr:row>
      <xdr:rowOff>94680</xdr:rowOff>
    </xdr:to>
    <xdr:graphicFrame>
      <xdr:nvGraphicFramePr>
        <xdr:cNvPr id="2" name="Chart 13"/>
        <xdr:cNvGraphicFramePr/>
      </xdr:nvGraphicFramePr>
      <xdr:xfrm>
        <a:off x="2562120" y="10249920"/>
        <a:ext cx="10992240" cy="3560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514440</xdr:colOff>
      <xdr:row>27</xdr:row>
      <xdr:rowOff>72720</xdr:rowOff>
    </xdr:from>
    <xdr:to>
      <xdr:col>15</xdr:col>
      <xdr:colOff>239400</xdr:colOff>
      <xdr:row>44</xdr:row>
      <xdr:rowOff>162720</xdr:rowOff>
    </xdr:to>
    <xdr:graphicFrame>
      <xdr:nvGraphicFramePr>
        <xdr:cNvPr id="3" name="Chart 5"/>
        <xdr:cNvGraphicFramePr/>
      </xdr:nvGraphicFramePr>
      <xdr:xfrm>
        <a:off x="9848880" y="5406480"/>
        <a:ext cx="6611400" cy="3328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411120</xdr:colOff>
      <xdr:row>2</xdr:row>
      <xdr:rowOff>157320</xdr:rowOff>
    </xdr:from>
    <xdr:to>
      <xdr:col>15</xdr:col>
      <xdr:colOff>343440</xdr:colOff>
      <xdr:row>15</xdr:row>
      <xdr:rowOff>190080</xdr:rowOff>
    </xdr:to>
    <xdr:graphicFrame>
      <xdr:nvGraphicFramePr>
        <xdr:cNvPr id="4" name="Chart 1"/>
        <xdr:cNvGraphicFramePr/>
      </xdr:nvGraphicFramePr>
      <xdr:xfrm>
        <a:off x="5992560" y="538200"/>
        <a:ext cx="6028200" cy="346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430200</xdr:colOff>
      <xdr:row>0</xdr:row>
      <xdr:rowOff>119160</xdr:rowOff>
    </xdr:from>
    <xdr:to>
      <xdr:col>13</xdr:col>
      <xdr:colOff>400680</xdr:colOff>
      <xdr:row>19</xdr:row>
      <xdr:rowOff>28440</xdr:rowOff>
    </xdr:to>
    <xdr:graphicFrame>
      <xdr:nvGraphicFramePr>
        <xdr:cNvPr id="5" name="Chart 1"/>
        <xdr:cNvGraphicFramePr/>
      </xdr:nvGraphicFramePr>
      <xdr:xfrm>
        <a:off x="4335120" y="119160"/>
        <a:ext cx="6828480" cy="3528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563400</xdr:colOff>
      <xdr:row>7</xdr:row>
      <xdr:rowOff>61920</xdr:rowOff>
    </xdr:from>
    <xdr:to>
      <xdr:col>19</xdr:col>
      <xdr:colOff>257400</xdr:colOff>
      <xdr:row>21</xdr:row>
      <xdr:rowOff>138600</xdr:rowOff>
    </xdr:to>
    <xdr:graphicFrame>
      <xdr:nvGraphicFramePr>
        <xdr:cNvPr id="6" name="Chart 2"/>
        <xdr:cNvGraphicFramePr/>
      </xdr:nvGraphicFramePr>
      <xdr:xfrm>
        <a:off x="9802440" y="1395360"/>
        <a:ext cx="5789880" cy="2743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0</xdr:row>
      <xdr:rowOff>185760</xdr:rowOff>
    </xdr:from>
    <xdr:to>
      <xdr:col>11</xdr:col>
      <xdr:colOff>309960</xdr:colOff>
      <xdr:row>15</xdr:row>
      <xdr:rowOff>71280</xdr:rowOff>
    </xdr:to>
    <xdr:graphicFrame>
      <xdr:nvGraphicFramePr>
        <xdr:cNvPr id="7" name="Chart 2"/>
        <xdr:cNvGraphicFramePr/>
      </xdr:nvGraphicFramePr>
      <xdr:xfrm>
        <a:off x="4095720" y="185760"/>
        <a:ext cx="564372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28440</xdr:colOff>
      <xdr:row>1</xdr:row>
      <xdr:rowOff>42840</xdr:rowOff>
    </xdr:from>
    <xdr:to>
      <xdr:col>19</xdr:col>
      <xdr:colOff>333000</xdr:colOff>
      <xdr:row>15</xdr:row>
      <xdr:rowOff>119520</xdr:rowOff>
    </xdr:to>
    <xdr:graphicFrame>
      <xdr:nvGraphicFramePr>
        <xdr:cNvPr id="8" name="Chart 1"/>
        <xdr:cNvGraphicFramePr/>
      </xdr:nvGraphicFramePr>
      <xdr:xfrm>
        <a:off x="10220040" y="233280"/>
        <a:ext cx="5638680" cy="2743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561960</xdr:colOff>
      <xdr:row>17</xdr:row>
      <xdr:rowOff>72720</xdr:rowOff>
    </xdr:from>
    <xdr:to>
      <xdr:col>20</xdr:col>
      <xdr:colOff>257400</xdr:colOff>
      <xdr:row>31</xdr:row>
      <xdr:rowOff>147240</xdr:rowOff>
    </xdr:to>
    <xdr:graphicFrame>
      <xdr:nvGraphicFramePr>
        <xdr:cNvPr id="9" name="Chart 3"/>
        <xdr:cNvGraphicFramePr/>
      </xdr:nvGraphicFramePr>
      <xdr:xfrm>
        <a:off x="10753560" y="3310920"/>
        <a:ext cx="5791320" cy="2741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828720</xdr:colOff>
      <xdr:row>24</xdr:row>
      <xdr:rowOff>152280</xdr:rowOff>
    </xdr:from>
    <xdr:to>
      <xdr:col>9</xdr:col>
      <xdr:colOff>47160</xdr:colOff>
      <xdr:row>40</xdr:row>
      <xdr:rowOff>109800</xdr:rowOff>
    </xdr:to>
    <xdr:graphicFrame>
      <xdr:nvGraphicFramePr>
        <xdr:cNvPr id="10" name="Chart 6"/>
        <xdr:cNvGraphicFramePr/>
      </xdr:nvGraphicFramePr>
      <xdr:xfrm>
        <a:off x="828720" y="4724280"/>
        <a:ext cx="7124040" cy="3005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514440</xdr:colOff>
      <xdr:row>39</xdr:row>
      <xdr:rowOff>72720</xdr:rowOff>
    </xdr:from>
    <xdr:to>
      <xdr:col>17</xdr:col>
      <xdr:colOff>209880</xdr:colOff>
      <xdr:row>53</xdr:row>
      <xdr:rowOff>147960</xdr:rowOff>
    </xdr:to>
    <xdr:graphicFrame>
      <xdr:nvGraphicFramePr>
        <xdr:cNvPr id="11" name="Chart 8"/>
        <xdr:cNvGraphicFramePr/>
      </xdr:nvGraphicFramePr>
      <xdr:xfrm>
        <a:off x="8420040" y="7502040"/>
        <a:ext cx="5791320" cy="2742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239400</xdr:colOff>
      <xdr:row>10</xdr:row>
      <xdr:rowOff>25200</xdr:rowOff>
    </xdr:from>
    <xdr:to>
      <xdr:col>6</xdr:col>
      <xdr:colOff>313920</xdr:colOff>
      <xdr:row>24</xdr:row>
      <xdr:rowOff>99720</xdr:rowOff>
    </xdr:to>
    <xdr:graphicFrame>
      <xdr:nvGraphicFramePr>
        <xdr:cNvPr id="12" name="Chart 3"/>
        <xdr:cNvGraphicFramePr/>
      </xdr:nvGraphicFramePr>
      <xdr:xfrm>
        <a:off x="1001160" y="1929960"/>
        <a:ext cx="5389560" cy="27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325440</xdr:colOff>
      <xdr:row>3</xdr:row>
      <xdr:rowOff>168120</xdr:rowOff>
    </xdr:from>
    <xdr:to>
      <xdr:col>15</xdr:col>
      <xdr:colOff>276120</xdr:colOff>
      <xdr:row>18</xdr:row>
      <xdr:rowOff>52200</xdr:rowOff>
    </xdr:to>
    <xdr:graphicFrame>
      <xdr:nvGraphicFramePr>
        <xdr:cNvPr id="13" name="Chart 1"/>
        <xdr:cNvGraphicFramePr/>
      </xdr:nvGraphicFramePr>
      <xdr:xfrm>
        <a:off x="7926120" y="739440"/>
        <a:ext cx="5284800" cy="2741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190440</xdr:colOff>
      <xdr:row>1</xdr:row>
      <xdr:rowOff>90360</xdr:rowOff>
    </xdr:from>
    <xdr:to>
      <xdr:col>12</xdr:col>
      <xdr:colOff>495000</xdr:colOff>
      <xdr:row>15</xdr:row>
      <xdr:rowOff>167040</xdr:rowOff>
    </xdr:to>
    <xdr:graphicFrame>
      <xdr:nvGraphicFramePr>
        <xdr:cNvPr id="14" name="Chart 2"/>
        <xdr:cNvGraphicFramePr/>
      </xdr:nvGraphicFramePr>
      <xdr:xfrm>
        <a:off x="4000320" y="280800"/>
        <a:ext cx="5638680" cy="274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28440</xdr:colOff>
      <xdr:row>18</xdr:row>
      <xdr:rowOff>4680</xdr:rowOff>
    </xdr:from>
    <xdr:to>
      <xdr:col>12</xdr:col>
      <xdr:colOff>333000</xdr:colOff>
      <xdr:row>32</xdr:row>
      <xdr:rowOff>80640</xdr:rowOff>
    </xdr:to>
    <xdr:graphicFrame>
      <xdr:nvGraphicFramePr>
        <xdr:cNvPr id="15" name="Chart 3"/>
        <xdr:cNvGraphicFramePr/>
      </xdr:nvGraphicFramePr>
      <xdr:xfrm>
        <a:off x="3838320" y="3433680"/>
        <a:ext cx="563868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468000</xdr:colOff>
      <xdr:row>0</xdr:row>
      <xdr:rowOff>81000</xdr:rowOff>
    </xdr:from>
    <xdr:to>
      <xdr:col>11</xdr:col>
      <xdr:colOff>161280</xdr:colOff>
      <xdr:row>14</xdr:row>
      <xdr:rowOff>156960</xdr:rowOff>
    </xdr:to>
    <xdr:graphicFrame>
      <xdr:nvGraphicFramePr>
        <xdr:cNvPr id="16" name="Chart 1"/>
        <xdr:cNvGraphicFramePr/>
      </xdr:nvGraphicFramePr>
      <xdr:xfrm>
        <a:off x="2829960" y="81000"/>
        <a:ext cx="578952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600120</xdr:colOff>
      <xdr:row>16</xdr:row>
      <xdr:rowOff>120600</xdr:rowOff>
    </xdr:from>
    <xdr:to>
      <xdr:col>12</xdr:col>
      <xdr:colOff>295560</xdr:colOff>
      <xdr:row>31</xdr:row>
      <xdr:rowOff>4680</xdr:rowOff>
    </xdr:to>
    <xdr:graphicFrame>
      <xdr:nvGraphicFramePr>
        <xdr:cNvPr id="17" name="Chart 2"/>
        <xdr:cNvGraphicFramePr/>
      </xdr:nvGraphicFramePr>
      <xdr:xfrm>
        <a:off x="3724200" y="3168360"/>
        <a:ext cx="5791320" cy="2741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48"/>
  <sheetViews>
    <sheetView windowProtection="true" showFormulas="false" showGridLines="true" showRowColHeaders="true" showZeros="true" rightToLeft="false" tabSelected="true" showOutlineSymbols="true" defaultGridColor="true" view="normal" topLeftCell="A39" colorId="64" zoomScale="64" zoomScaleNormal="64" zoomScalePageLayoutView="100" workbookViewId="0">
      <pane xSplit="2" ySplit="0" topLeftCell="K39" activePane="topRight" state="frozen"/>
      <selection pane="topLeft" activeCell="A39" activeCellId="0" sqref="A39"/>
      <selection pane="topRight" activeCell="N47" activeCellId="0" sqref="N47"/>
    </sheetView>
  </sheetViews>
  <sheetFormatPr defaultRowHeight="15"/>
  <cols>
    <col collapsed="false" hidden="false" max="1" min="1" style="0" width="9.10526315789474"/>
    <col collapsed="false" hidden="false" max="2" min="2" style="0" width="50.0688259109312"/>
    <col collapsed="false" hidden="false" max="3" min="3" style="0" width="16.0688259109312"/>
    <col collapsed="false" hidden="false" max="4" min="4" style="1" width="13.1740890688259"/>
    <col collapsed="false" hidden="false" max="5" min="5" style="0" width="15.2105263157895"/>
    <col collapsed="false" hidden="false" max="6" min="6" style="0" width="26.3522267206478"/>
    <col collapsed="false" hidden="false" max="7" min="7" style="0" width="15.5303643724696"/>
    <col collapsed="false" hidden="false" max="8" min="8" style="0" width="15.7449392712551"/>
    <col collapsed="false" hidden="false" max="9" min="9" style="0" width="21.6396761133603"/>
    <col collapsed="false" hidden="false" max="10" min="10" style="0" width="15.5303643724696"/>
    <col collapsed="false" hidden="false" max="11" min="11" style="0" width="14.9959514170041"/>
    <col collapsed="false" hidden="false" max="12" min="12" style="0" width="17.1376518218624"/>
    <col collapsed="false" hidden="false" max="13" min="13" style="0" width="20.6720647773279"/>
    <col collapsed="false" hidden="false" max="14" min="14" style="0" width="45.8380566801619"/>
    <col collapsed="false" hidden="false" max="15" min="15" style="0" width="8.57085020242915"/>
    <col collapsed="false" hidden="true" max="16" min="16" style="0" width="0"/>
    <col collapsed="false" hidden="false" max="1025" min="17" style="0" width="8.57085020242915"/>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t="s">
        <v>13</v>
      </c>
    </row>
    <row r="2" customFormat="false" ht="57.35" hidden="false" customHeight="true" outlineLevel="0" collapsed="false">
      <c r="A2" s="3" t="n">
        <v>1</v>
      </c>
      <c r="B2" s="4" t="s">
        <v>14</v>
      </c>
      <c r="C2" s="5" t="n">
        <v>3</v>
      </c>
      <c r="D2" s="6" t="s">
        <v>15</v>
      </c>
      <c r="E2" s="5" t="s">
        <v>16</v>
      </c>
      <c r="F2" s="5" t="s">
        <v>17</v>
      </c>
      <c r="G2" s="5" t="s">
        <v>18</v>
      </c>
      <c r="H2" s="5" t="n">
        <v>2012</v>
      </c>
      <c r="I2" s="5" t="s">
        <v>19</v>
      </c>
      <c r="J2" s="5" t="s">
        <v>19</v>
      </c>
      <c r="K2" s="5" t="s">
        <v>20</v>
      </c>
      <c r="L2" s="5" t="s">
        <v>20</v>
      </c>
      <c r="M2" s="5" t="s">
        <v>20</v>
      </c>
      <c r="N2" s="7" t="s">
        <v>21</v>
      </c>
    </row>
    <row r="3" customFormat="false" ht="68.65" hidden="false" customHeight="false" outlineLevel="0" collapsed="false">
      <c r="A3" s="3" t="n">
        <v>2</v>
      </c>
      <c r="B3" s="4" t="s">
        <v>22</v>
      </c>
      <c r="C3" s="5" t="n">
        <v>40000</v>
      </c>
      <c r="D3" s="6" t="s">
        <v>23</v>
      </c>
      <c r="E3" s="5" t="s">
        <v>24</v>
      </c>
      <c r="F3" s="6" t="s">
        <v>25</v>
      </c>
      <c r="G3" s="5" t="s">
        <v>26</v>
      </c>
      <c r="H3" s="5" t="n">
        <v>1999</v>
      </c>
      <c r="I3" s="5" t="s">
        <v>19</v>
      </c>
      <c r="J3" s="5" t="s">
        <v>19</v>
      </c>
      <c r="K3" s="5" t="s">
        <v>20</v>
      </c>
      <c r="L3" s="5" t="s">
        <v>20</v>
      </c>
      <c r="M3" s="5" t="s">
        <v>20</v>
      </c>
      <c r="N3" s="7" t="s">
        <v>27</v>
      </c>
    </row>
    <row r="4" customFormat="false" ht="41.75" hidden="false" customHeight="false" outlineLevel="0" collapsed="false">
      <c r="A4" s="3" t="n">
        <v>3</v>
      </c>
      <c r="B4" s="4" t="s">
        <v>28</v>
      </c>
      <c r="C4" s="5" t="n">
        <v>2300</v>
      </c>
      <c r="D4" s="6" t="s">
        <v>23</v>
      </c>
      <c r="E4" s="6" t="s">
        <v>29</v>
      </c>
      <c r="F4" s="6" t="s">
        <v>29</v>
      </c>
      <c r="G4" s="5" t="s">
        <v>26</v>
      </c>
      <c r="H4" s="5" t="n">
        <v>2001</v>
      </c>
      <c r="I4" s="5" t="s">
        <v>19</v>
      </c>
      <c r="J4" s="5" t="s">
        <v>19</v>
      </c>
      <c r="K4" s="5" t="s">
        <v>20</v>
      </c>
      <c r="L4" s="5" t="s">
        <v>20</v>
      </c>
      <c r="M4" s="5" t="s">
        <v>20</v>
      </c>
      <c r="N4" s="7" t="s">
        <v>30</v>
      </c>
    </row>
    <row r="5" customFormat="false" ht="68.65" hidden="false" customHeight="false" outlineLevel="0" collapsed="false">
      <c r="A5" s="3" t="n">
        <v>4</v>
      </c>
      <c r="B5" s="4" t="s">
        <v>31</v>
      </c>
      <c r="C5" s="5" t="n">
        <v>115</v>
      </c>
      <c r="D5" s="8" t="s">
        <v>15</v>
      </c>
      <c r="E5" s="5" t="s">
        <v>24</v>
      </c>
      <c r="F5" s="5" t="s">
        <v>24</v>
      </c>
      <c r="G5" s="5" t="s">
        <v>26</v>
      </c>
      <c r="H5" s="5" t="n">
        <v>2007</v>
      </c>
      <c r="I5" s="5" t="s">
        <v>19</v>
      </c>
      <c r="J5" s="5" t="s">
        <v>19</v>
      </c>
      <c r="K5" s="5" t="s">
        <v>20</v>
      </c>
      <c r="L5" s="5" t="s">
        <v>20</v>
      </c>
      <c r="M5" s="5" t="s">
        <v>20</v>
      </c>
      <c r="N5" s="7" t="s">
        <v>32</v>
      </c>
    </row>
    <row r="6" customFormat="false" ht="41.75" hidden="false" customHeight="false" outlineLevel="0" collapsed="false">
      <c r="A6" s="3" t="n">
        <v>5</v>
      </c>
      <c r="B6" s="4" t="s">
        <v>33</v>
      </c>
      <c r="C6" s="5" t="n">
        <v>22</v>
      </c>
      <c r="D6" s="8" t="s">
        <v>15</v>
      </c>
      <c r="E6" s="5" t="s">
        <v>34</v>
      </c>
      <c r="F6" s="5" t="s">
        <v>35</v>
      </c>
      <c r="G6" s="5" t="s">
        <v>26</v>
      </c>
      <c r="H6" s="5" t="n">
        <v>1999</v>
      </c>
      <c r="I6" s="5" t="s">
        <v>19</v>
      </c>
      <c r="J6" s="5" t="s">
        <v>19</v>
      </c>
      <c r="K6" s="5" t="s">
        <v>20</v>
      </c>
      <c r="L6" s="5" t="s">
        <v>20</v>
      </c>
      <c r="M6" s="5" t="s">
        <v>20</v>
      </c>
      <c r="N6" s="7" t="s">
        <v>36</v>
      </c>
    </row>
    <row r="7" customFormat="false" ht="44.95" hidden="false" customHeight="true" outlineLevel="0" collapsed="false">
      <c r="A7" s="3" t="n">
        <v>6</v>
      </c>
      <c r="B7" s="4" t="s">
        <v>37</v>
      </c>
      <c r="C7" s="5" t="n">
        <v>40</v>
      </c>
      <c r="D7" s="6" t="s">
        <v>38</v>
      </c>
      <c r="E7" s="5" t="s">
        <v>39</v>
      </c>
      <c r="F7" s="5" t="s">
        <v>40</v>
      </c>
      <c r="G7" s="5" t="s">
        <v>41</v>
      </c>
      <c r="H7" s="5" t="n">
        <v>2013</v>
      </c>
      <c r="I7" s="5" t="s">
        <v>19</v>
      </c>
      <c r="J7" s="5" t="s">
        <v>42</v>
      </c>
      <c r="K7" s="5" t="s">
        <v>42</v>
      </c>
      <c r="L7" s="5" t="s">
        <v>42</v>
      </c>
      <c r="M7" s="5" t="s">
        <v>42</v>
      </c>
      <c r="N7" s="7" t="s">
        <v>43</v>
      </c>
      <c r="O7" s="9"/>
    </row>
    <row r="8" customFormat="false" ht="55.2" hidden="false" customHeight="false" outlineLevel="0" collapsed="false">
      <c r="A8" s="3" t="n">
        <v>7</v>
      </c>
      <c r="B8" s="4" t="s">
        <v>44</v>
      </c>
      <c r="C8" s="5" t="n">
        <v>1</v>
      </c>
      <c r="D8" s="8" t="s">
        <v>15</v>
      </c>
      <c r="E8" s="5" t="s">
        <v>45</v>
      </c>
      <c r="F8" s="5" t="s">
        <v>16</v>
      </c>
      <c r="G8" s="5" t="s">
        <v>18</v>
      </c>
      <c r="H8" s="5" t="n">
        <v>2009</v>
      </c>
      <c r="I8" s="5" t="s">
        <v>19</v>
      </c>
      <c r="J8" s="5" t="s">
        <v>42</v>
      </c>
      <c r="K8" s="5" t="s">
        <v>42</v>
      </c>
      <c r="L8" s="5" t="s">
        <v>42</v>
      </c>
      <c r="M8" s="5" t="s">
        <v>42</v>
      </c>
      <c r="N8" s="7" t="s">
        <v>46</v>
      </c>
    </row>
    <row r="9" customFormat="false" ht="122.35" hidden="false" customHeight="false" outlineLevel="0" collapsed="false">
      <c r="A9" s="3" t="n">
        <v>8</v>
      </c>
      <c r="B9" s="4" t="s">
        <v>47</v>
      </c>
      <c r="C9" s="5" t="n">
        <v>45</v>
      </c>
      <c r="D9" s="8" t="s">
        <v>15</v>
      </c>
      <c r="E9" s="5" t="s">
        <v>24</v>
      </c>
      <c r="F9" s="5" t="s">
        <v>48</v>
      </c>
      <c r="G9" s="5" t="s">
        <v>18</v>
      </c>
      <c r="H9" s="5" t="n">
        <v>1999</v>
      </c>
      <c r="I9" s="5" t="s">
        <v>19</v>
      </c>
      <c r="J9" s="5" t="s">
        <v>19</v>
      </c>
      <c r="K9" s="5" t="s">
        <v>19</v>
      </c>
      <c r="L9" s="5" t="s">
        <v>42</v>
      </c>
      <c r="M9" s="5" t="s">
        <v>42</v>
      </c>
      <c r="N9" s="7" t="s">
        <v>49</v>
      </c>
    </row>
    <row r="10" customFormat="false" ht="15" hidden="false" customHeight="false" outlineLevel="0" collapsed="false">
      <c r="A10" s="3" t="n">
        <v>9</v>
      </c>
      <c r="B10" s="4" t="s">
        <v>50</v>
      </c>
      <c r="C10" s="5" t="n">
        <v>1000</v>
      </c>
      <c r="D10" s="8" t="s">
        <v>15</v>
      </c>
      <c r="E10" s="5" t="s">
        <v>51</v>
      </c>
      <c r="F10" s="5" t="s">
        <v>52</v>
      </c>
      <c r="G10" s="5" t="s">
        <v>18</v>
      </c>
      <c r="H10" s="5" t="n">
        <v>1989</v>
      </c>
      <c r="I10" s="5" t="s">
        <v>19</v>
      </c>
      <c r="J10" s="5" t="s">
        <v>42</v>
      </c>
      <c r="K10" s="5" t="s">
        <v>42</v>
      </c>
      <c r="L10" s="5" t="s">
        <v>42</v>
      </c>
      <c r="M10" s="5" t="s">
        <v>42</v>
      </c>
    </row>
    <row r="11" customFormat="false" ht="55.2" hidden="false" customHeight="false" outlineLevel="0" collapsed="false">
      <c r="A11" s="3" t="n">
        <v>10</v>
      </c>
      <c r="B11" s="4" t="s">
        <v>53</v>
      </c>
      <c r="C11" s="5" t="n">
        <v>1.5</v>
      </c>
      <c r="D11" s="8" t="s">
        <v>15</v>
      </c>
      <c r="E11" s="5" t="s">
        <v>45</v>
      </c>
      <c r="F11" s="5" t="s">
        <v>17</v>
      </c>
      <c r="G11" s="5" t="s">
        <v>18</v>
      </c>
      <c r="H11" s="5" t="n">
        <v>2009</v>
      </c>
      <c r="I11" s="5" t="s">
        <v>19</v>
      </c>
      <c r="J11" s="5" t="s">
        <v>42</v>
      </c>
      <c r="K11" s="5" t="s">
        <v>42</v>
      </c>
      <c r="L11" s="5" t="s">
        <v>42</v>
      </c>
      <c r="M11" s="5" t="s">
        <v>42</v>
      </c>
      <c r="N11" s="7" t="s">
        <v>54</v>
      </c>
    </row>
    <row r="12" customFormat="false" ht="55.2" hidden="false" customHeight="false" outlineLevel="0" collapsed="false">
      <c r="A12" s="3" t="n">
        <v>11</v>
      </c>
      <c r="B12" s="4" t="s">
        <v>55</v>
      </c>
      <c r="C12" s="5" t="n">
        <v>150</v>
      </c>
      <c r="D12" s="6" t="s">
        <v>23</v>
      </c>
      <c r="E12" s="5" t="s">
        <v>56</v>
      </c>
      <c r="F12" s="5" t="s">
        <v>57</v>
      </c>
      <c r="G12" s="5" t="s">
        <v>18</v>
      </c>
      <c r="H12" s="5" t="n">
        <v>2002</v>
      </c>
      <c r="I12" s="5" t="s">
        <v>19</v>
      </c>
      <c r="J12" s="5" t="s">
        <v>19</v>
      </c>
      <c r="K12" s="5" t="s">
        <v>19</v>
      </c>
      <c r="L12" s="5" t="s">
        <v>19</v>
      </c>
      <c r="M12" s="5" t="s">
        <v>19</v>
      </c>
      <c r="N12" s="7" t="s">
        <v>58</v>
      </c>
    </row>
    <row r="13" customFormat="false" ht="55.2" hidden="false" customHeight="false" outlineLevel="0" collapsed="false">
      <c r="A13" s="3" t="n">
        <v>12</v>
      </c>
      <c r="B13" s="4" t="s">
        <v>59</v>
      </c>
      <c r="C13" s="5" t="n">
        <v>353</v>
      </c>
      <c r="D13" s="6" t="s">
        <v>23</v>
      </c>
      <c r="E13" s="5" t="s">
        <v>60</v>
      </c>
      <c r="F13" s="5" t="s">
        <v>60</v>
      </c>
      <c r="G13" s="5" t="s">
        <v>18</v>
      </c>
      <c r="H13" s="5" t="n">
        <v>1986</v>
      </c>
      <c r="I13" s="6" t="s">
        <v>61</v>
      </c>
      <c r="J13" s="5" t="s">
        <v>42</v>
      </c>
      <c r="K13" s="5" t="s">
        <v>19</v>
      </c>
      <c r="L13" s="5" t="s">
        <v>42</v>
      </c>
      <c r="M13" s="5" t="s">
        <v>42</v>
      </c>
      <c r="N13" s="7" t="s">
        <v>62</v>
      </c>
    </row>
    <row r="14" customFormat="false" ht="55.2" hidden="false" customHeight="false" outlineLevel="0" collapsed="false">
      <c r="A14" s="3" t="n">
        <v>13</v>
      </c>
      <c r="B14" s="4" t="s">
        <v>63</v>
      </c>
      <c r="C14" s="5" t="n">
        <v>54</v>
      </c>
      <c r="D14" s="8" t="s">
        <v>15</v>
      </c>
      <c r="E14" s="6" t="s">
        <v>64</v>
      </c>
      <c r="F14" s="6" t="s">
        <v>65</v>
      </c>
      <c r="G14" s="5" t="s">
        <v>26</v>
      </c>
      <c r="H14" s="5" t="n">
        <v>1999</v>
      </c>
      <c r="I14" s="5" t="s">
        <v>19</v>
      </c>
      <c r="J14" s="5" t="s">
        <v>42</v>
      </c>
      <c r="K14" s="5" t="s">
        <v>19</v>
      </c>
      <c r="L14" s="5" t="s">
        <v>42</v>
      </c>
      <c r="M14" s="5" t="s">
        <v>42</v>
      </c>
      <c r="N14" s="7" t="s">
        <v>66</v>
      </c>
    </row>
    <row r="15" customFormat="false" ht="46.75" hidden="false" customHeight="true" outlineLevel="0" collapsed="false">
      <c r="A15" s="3" t="n">
        <v>14</v>
      </c>
      <c r="B15" s="4" t="s">
        <v>67</v>
      </c>
      <c r="C15" s="5" t="n">
        <v>4000</v>
      </c>
      <c r="D15" s="8" t="s">
        <v>15</v>
      </c>
      <c r="E15" s="6" t="s">
        <v>68</v>
      </c>
      <c r="F15" s="6" t="s">
        <v>69</v>
      </c>
      <c r="G15" s="5" t="s">
        <v>70</v>
      </c>
      <c r="H15" s="5" t="n">
        <v>1949</v>
      </c>
      <c r="I15" s="5" t="s">
        <v>71</v>
      </c>
      <c r="J15" s="5" t="s">
        <v>19</v>
      </c>
      <c r="K15" s="5" t="s">
        <v>42</v>
      </c>
      <c r="L15" s="5" t="s">
        <v>42</v>
      </c>
      <c r="M15" s="5" t="s">
        <v>42</v>
      </c>
      <c r="N15" s="7" t="s">
        <v>72</v>
      </c>
    </row>
    <row r="16" customFormat="false" ht="55.2" hidden="false" customHeight="false" outlineLevel="0" collapsed="false">
      <c r="A16" s="3" t="n">
        <v>15</v>
      </c>
      <c r="B16" s="4" t="s">
        <v>73</v>
      </c>
      <c r="C16" s="5" t="n">
        <v>88624</v>
      </c>
      <c r="D16" s="6" t="s">
        <v>38</v>
      </c>
      <c r="E16" s="5" t="s">
        <v>74</v>
      </c>
      <c r="F16" s="6" t="s">
        <v>75</v>
      </c>
      <c r="G16" s="5" t="s">
        <v>18</v>
      </c>
      <c r="H16" s="5" t="n">
        <v>2000</v>
      </c>
      <c r="I16" s="5" t="s">
        <v>71</v>
      </c>
      <c r="J16" s="5" t="s">
        <v>42</v>
      </c>
      <c r="K16" s="5" t="s">
        <v>42</v>
      </c>
      <c r="L16" s="5" t="s">
        <v>42</v>
      </c>
      <c r="M16" s="5" t="s">
        <v>42</v>
      </c>
      <c r="N16" s="7" t="s">
        <v>76</v>
      </c>
    </row>
    <row r="17" customFormat="false" ht="28.35" hidden="false" customHeight="false" outlineLevel="0" collapsed="false">
      <c r="A17" s="3" t="n">
        <v>16</v>
      </c>
      <c r="B17" s="4" t="s">
        <v>77</v>
      </c>
      <c r="C17" s="5" t="n">
        <v>4108</v>
      </c>
      <c r="D17" s="6" t="s">
        <v>38</v>
      </c>
      <c r="E17" s="5" t="s">
        <v>78</v>
      </c>
      <c r="F17" s="5" t="s">
        <v>79</v>
      </c>
      <c r="G17" s="5" t="s">
        <v>70</v>
      </c>
      <c r="H17" s="5" t="n">
        <v>2010</v>
      </c>
      <c r="I17" s="5" t="s">
        <v>19</v>
      </c>
      <c r="J17" s="5" t="s">
        <v>19</v>
      </c>
      <c r="K17" s="5" t="s">
        <v>42</v>
      </c>
      <c r="L17" s="5" t="s">
        <v>42</v>
      </c>
      <c r="M17" s="5" t="s">
        <v>42</v>
      </c>
      <c r="N17" s="7" t="s">
        <v>80</v>
      </c>
    </row>
    <row r="18" customFormat="false" ht="41.75" hidden="false" customHeight="false" outlineLevel="0" collapsed="false">
      <c r="A18" s="3" t="n">
        <v>17</v>
      </c>
      <c r="B18" s="4" t="s">
        <v>81</v>
      </c>
      <c r="C18" s="5" t="n">
        <v>35</v>
      </c>
      <c r="D18" s="6" t="s">
        <v>23</v>
      </c>
      <c r="E18" s="5" t="s">
        <v>60</v>
      </c>
      <c r="F18" s="5" t="s">
        <v>60</v>
      </c>
      <c r="G18" s="5" t="s">
        <v>18</v>
      </c>
      <c r="H18" s="5" t="n">
        <v>2012</v>
      </c>
      <c r="I18" s="5" t="s">
        <v>19</v>
      </c>
      <c r="J18" s="5" t="s">
        <v>19</v>
      </c>
      <c r="K18" s="5" t="s">
        <v>19</v>
      </c>
      <c r="L18" s="5" t="s">
        <v>19</v>
      </c>
      <c r="M18" s="5" t="s">
        <v>19</v>
      </c>
      <c r="N18" s="7" t="s">
        <v>82</v>
      </c>
    </row>
    <row r="19" customFormat="false" ht="55.2" hidden="false" customHeight="false" outlineLevel="0" collapsed="false">
      <c r="A19" s="3" t="n">
        <v>18</v>
      </c>
      <c r="B19" s="4" t="s">
        <v>83</v>
      </c>
      <c r="C19" s="5" t="n">
        <v>22</v>
      </c>
      <c r="D19" s="8" t="s">
        <v>15</v>
      </c>
      <c r="E19" s="5" t="s">
        <v>84</v>
      </c>
      <c r="F19" s="5" t="s">
        <v>85</v>
      </c>
      <c r="G19" s="5" t="s">
        <v>18</v>
      </c>
      <c r="H19" s="5" t="n">
        <v>1994</v>
      </c>
      <c r="I19" s="5" t="s">
        <v>19</v>
      </c>
      <c r="J19" s="5" t="s">
        <v>19</v>
      </c>
      <c r="K19" s="5" t="s">
        <v>19</v>
      </c>
      <c r="L19" s="5" t="s">
        <v>42</v>
      </c>
      <c r="M19" s="5" t="s">
        <v>42</v>
      </c>
      <c r="N19" s="7" t="s">
        <v>86</v>
      </c>
    </row>
    <row r="20" customFormat="false" ht="95.5" hidden="false" customHeight="false" outlineLevel="0" collapsed="false">
      <c r="A20" s="3" t="n">
        <v>19</v>
      </c>
      <c r="B20" s="4" t="s">
        <v>87</v>
      </c>
      <c r="C20" s="5" t="n">
        <v>36</v>
      </c>
      <c r="D20" s="8" t="s">
        <v>15</v>
      </c>
      <c r="E20" s="5" t="s">
        <v>60</v>
      </c>
      <c r="F20" s="5" t="s">
        <v>60</v>
      </c>
      <c r="G20" s="5" t="s">
        <v>18</v>
      </c>
      <c r="H20" s="5" t="n">
        <v>2012</v>
      </c>
      <c r="I20" s="5" t="s">
        <v>19</v>
      </c>
      <c r="J20" s="5" t="s">
        <v>42</v>
      </c>
      <c r="K20" s="5" t="s">
        <v>19</v>
      </c>
      <c r="L20" s="5" t="s">
        <v>42</v>
      </c>
      <c r="M20" s="5" t="s">
        <v>42</v>
      </c>
      <c r="N20" s="7" t="s">
        <v>88</v>
      </c>
    </row>
    <row r="21" customFormat="false" ht="82.05" hidden="false" customHeight="false" outlineLevel="0" collapsed="false">
      <c r="A21" s="3" t="n">
        <v>20</v>
      </c>
      <c r="B21" s="4" t="s">
        <v>89</v>
      </c>
      <c r="C21" s="5" t="n">
        <v>50</v>
      </c>
      <c r="D21" s="6" t="s">
        <v>90</v>
      </c>
      <c r="E21" s="5" t="s">
        <v>45</v>
      </c>
      <c r="F21" s="5" t="s">
        <v>17</v>
      </c>
      <c r="G21" s="5" t="s">
        <v>18</v>
      </c>
      <c r="H21" s="5" t="n">
        <v>1988</v>
      </c>
      <c r="I21" s="5" t="s">
        <v>19</v>
      </c>
      <c r="J21" s="5" t="s">
        <v>42</v>
      </c>
      <c r="K21" s="5" t="s">
        <v>42</v>
      </c>
      <c r="L21" s="5" t="s">
        <v>42</v>
      </c>
      <c r="M21" s="5" t="s">
        <v>42</v>
      </c>
      <c r="N21" s="7" t="s">
        <v>91</v>
      </c>
    </row>
    <row r="22" customFormat="false" ht="41.75" hidden="false" customHeight="false" outlineLevel="0" collapsed="false">
      <c r="A22" s="3" t="n">
        <v>21</v>
      </c>
      <c r="B22" s="4" t="s">
        <v>92</v>
      </c>
      <c r="C22" s="5" t="n">
        <v>300</v>
      </c>
      <c r="D22" s="8" t="s">
        <v>15</v>
      </c>
      <c r="E22" s="5" t="s">
        <v>93</v>
      </c>
      <c r="F22" s="5" t="s">
        <v>94</v>
      </c>
      <c r="G22" s="5" t="s">
        <v>18</v>
      </c>
      <c r="H22" s="5" t="n">
        <v>2015</v>
      </c>
      <c r="I22" s="5" t="s">
        <v>19</v>
      </c>
      <c r="J22" s="5" t="s">
        <v>19</v>
      </c>
      <c r="K22" s="5" t="s">
        <v>19</v>
      </c>
      <c r="L22" s="5" t="s">
        <v>19</v>
      </c>
      <c r="M22" s="5" t="s">
        <v>19</v>
      </c>
      <c r="N22" s="7" t="s">
        <v>95</v>
      </c>
    </row>
    <row r="23" customFormat="false" ht="41.75" hidden="false" customHeight="false" outlineLevel="0" collapsed="false">
      <c r="A23" s="3" t="n">
        <v>22</v>
      </c>
      <c r="B23" s="4" t="s">
        <v>96</v>
      </c>
      <c r="C23" s="5" t="n">
        <v>130</v>
      </c>
      <c r="D23" s="6" t="s">
        <v>23</v>
      </c>
      <c r="E23" s="5" t="s">
        <v>84</v>
      </c>
      <c r="F23" s="5" t="s">
        <v>97</v>
      </c>
      <c r="G23" s="5" t="s">
        <v>18</v>
      </c>
      <c r="H23" s="5" t="n">
        <v>2015</v>
      </c>
      <c r="I23" s="5" t="s">
        <v>19</v>
      </c>
      <c r="J23" s="5" t="s">
        <v>19</v>
      </c>
      <c r="K23" s="5" t="s">
        <v>19</v>
      </c>
      <c r="L23" s="5" t="s">
        <v>19</v>
      </c>
      <c r="M23" s="5" t="s">
        <v>19</v>
      </c>
      <c r="N23" s="7" t="s">
        <v>98</v>
      </c>
    </row>
    <row r="24" customFormat="false" ht="68.65" hidden="false" customHeight="false" outlineLevel="0" collapsed="false">
      <c r="A24" s="3" t="n">
        <v>23</v>
      </c>
      <c r="B24" s="4" t="s">
        <v>99</v>
      </c>
      <c r="C24" s="5" t="n">
        <v>14.5</v>
      </c>
      <c r="D24" s="8" t="s">
        <v>15</v>
      </c>
      <c r="E24" s="5" t="s">
        <v>100</v>
      </c>
      <c r="F24" s="5" t="s">
        <v>100</v>
      </c>
      <c r="G24" s="5" t="s">
        <v>18</v>
      </c>
      <c r="H24" s="5" t="n">
        <v>2011</v>
      </c>
      <c r="I24" s="5" t="s">
        <v>19</v>
      </c>
      <c r="J24" s="5" t="s">
        <v>42</v>
      </c>
      <c r="K24" s="5" t="s">
        <v>42</v>
      </c>
      <c r="L24" s="5" t="s">
        <v>42</v>
      </c>
      <c r="M24" s="5" t="s">
        <v>42</v>
      </c>
      <c r="N24" s="7" t="s">
        <v>101</v>
      </c>
    </row>
    <row r="25" customFormat="false" ht="41.75" hidden="false" customHeight="false" outlineLevel="0" collapsed="false">
      <c r="A25" s="3" t="n">
        <v>24</v>
      </c>
      <c r="B25" s="4" t="s">
        <v>102</v>
      </c>
      <c r="C25" s="5" t="n">
        <v>23</v>
      </c>
      <c r="D25" s="8" t="s">
        <v>15</v>
      </c>
      <c r="E25" s="5" t="s">
        <v>78</v>
      </c>
      <c r="F25" s="5" t="s">
        <v>78</v>
      </c>
      <c r="G25" s="5" t="s">
        <v>41</v>
      </c>
      <c r="H25" s="5" t="n">
        <v>2017</v>
      </c>
      <c r="I25" s="5" t="s">
        <v>19</v>
      </c>
      <c r="J25" s="5" t="s">
        <v>42</v>
      </c>
      <c r="K25" s="5" t="s">
        <v>42</v>
      </c>
      <c r="L25" s="5" t="s">
        <v>42</v>
      </c>
      <c r="M25" s="5" t="s">
        <v>42</v>
      </c>
      <c r="N25" s="7" t="s">
        <v>103</v>
      </c>
    </row>
    <row r="26" customFormat="false" ht="55.2" hidden="false" customHeight="false" outlineLevel="0" collapsed="false">
      <c r="A26" s="3" t="n">
        <v>25</v>
      </c>
      <c r="B26" s="4" t="s">
        <v>104</v>
      </c>
      <c r="C26" s="5" t="n">
        <v>200</v>
      </c>
      <c r="D26" s="6" t="s">
        <v>38</v>
      </c>
      <c r="E26" s="5" t="s">
        <v>39</v>
      </c>
      <c r="F26" s="5" t="s">
        <v>39</v>
      </c>
      <c r="G26" s="5" t="s">
        <v>70</v>
      </c>
      <c r="H26" s="5" t="n">
        <v>1969</v>
      </c>
      <c r="I26" s="5" t="s">
        <v>105</v>
      </c>
      <c r="J26" s="5" t="s">
        <v>19</v>
      </c>
      <c r="K26" s="5" t="s">
        <v>42</v>
      </c>
      <c r="L26" s="5" t="s">
        <v>42</v>
      </c>
      <c r="M26" s="5" t="s">
        <v>42</v>
      </c>
      <c r="N26" s="7" t="s">
        <v>106</v>
      </c>
    </row>
    <row r="27" customFormat="false" ht="53.8" hidden="false" customHeight="true" outlineLevel="0" collapsed="false">
      <c r="A27" s="3" t="n">
        <v>26</v>
      </c>
      <c r="B27" s="4" t="s">
        <v>107</v>
      </c>
      <c r="C27" s="5" t="n">
        <v>1257</v>
      </c>
      <c r="D27" s="6" t="s">
        <v>38</v>
      </c>
      <c r="E27" s="5" t="s">
        <v>108</v>
      </c>
      <c r="F27" s="5" t="s">
        <v>108</v>
      </c>
      <c r="G27" s="5" t="s">
        <v>70</v>
      </c>
      <c r="H27" s="5" t="n">
        <v>1996</v>
      </c>
      <c r="I27" s="5" t="s">
        <v>19</v>
      </c>
      <c r="J27" s="5" t="s">
        <v>19</v>
      </c>
      <c r="K27" s="5" t="s">
        <v>19</v>
      </c>
      <c r="L27" s="5" t="s">
        <v>19</v>
      </c>
      <c r="M27" s="5" t="s">
        <v>19</v>
      </c>
      <c r="N27" s="7" t="s">
        <v>109</v>
      </c>
    </row>
    <row r="28" customFormat="false" ht="82.05" hidden="false" customHeight="false" outlineLevel="0" collapsed="false">
      <c r="A28" s="3" t="n">
        <v>27</v>
      </c>
      <c r="B28" s="4" t="s">
        <v>110</v>
      </c>
      <c r="C28" s="5" t="n">
        <v>297</v>
      </c>
      <c r="D28" s="8" t="s">
        <v>15</v>
      </c>
      <c r="E28" s="5" t="s">
        <v>111</v>
      </c>
      <c r="F28" s="5" t="s">
        <v>111</v>
      </c>
      <c r="G28" s="5" t="s">
        <v>18</v>
      </c>
      <c r="H28" s="5" t="n">
        <v>1991</v>
      </c>
      <c r="I28" s="5" t="s">
        <v>19</v>
      </c>
      <c r="J28" s="5" t="s">
        <v>42</v>
      </c>
      <c r="K28" s="5" t="s">
        <v>42</v>
      </c>
      <c r="L28" s="5" t="s">
        <v>42</v>
      </c>
      <c r="M28" s="5" t="s">
        <v>42</v>
      </c>
      <c r="N28" s="7" t="s">
        <v>112</v>
      </c>
    </row>
    <row r="29" customFormat="false" ht="95.5" hidden="false" customHeight="false" outlineLevel="0" collapsed="false">
      <c r="A29" s="3" t="n">
        <v>28</v>
      </c>
      <c r="B29" s="4" t="s">
        <v>113</v>
      </c>
      <c r="C29" s="5" t="n">
        <v>110</v>
      </c>
      <c r="D29" s="8" t="s">
        <v>15</v>
      </c>
      <c r="E29" s="5" t="s">
        <v>108</v>
      </c>
      <c r="F29" s="5" t="s">
        <v>108</v>
      </c>
      <c r="G29" s="5" t="s">
        <v>41</v>
      </c>
      <c r="H29" s="5" t="n">
        <v>2012</v>
      </c>
      <c r="I29" s="5" t="s">
        <v>19</v>
      </c>
      <c r="J29" s="5" t="s">
        <v>42</v>
      </c>
      <c r="K29" s="5" t="s">
        <v>19</v>
      </c>
      <c r="L29" s="5" t="s">
        <v>42</v>
      </c>
      <c r="M29" s="5" t="s">
        <v>42</v>
      </c>
      <c r="N29" s="7" t="s">
        <v>114</v>
      </c>
    </row>
    <row r="30" customFormat="false" ht="108.95" hidden="false" customHeight="false" outlineLevel="0" collapsed="false">
      <c r="A30" s="3" t="n">
        <v>29</v>
      </c>
      <c r="B30" s="4" t="s">
        <v>115</v>
      </c>
      <c r="C30" s="5" t="n">
        <v>129</v>
      </c>
      <c r="D30" s="8" t="s">
        <v>15</v>
      </c>
      <c r="E30" s="5" t="s">
        <v>116</v>
      </c>
      <c r="F30" s="5" t="s">
        <v>117</v>
      </c>
      <c r="G30" s="5" t="s">
        <v>26</v>
      </c>
      <c r="H30" s="5" t="n">
        <v>2006</v>
      </c>
      <c r="I30" s="5" t="s">
        <v>19</v>
      </c>
      <c r="J30" s="5" t="s">
        <v>19</v>
      </c>
      <c r="K30" s="5" t="s">
        <v>42</v>
      </c>
      <c r="L30" s="5" t="s">
        <v>42</v>
      </c>
      <c r="M30" s="5" t="s">
        <v>42</v>
      </c>
      <c r="N30" s="7" t="s">
        <v>118</v>
      </c>
    </row>
    <row r="31" customFormat="false" ht="41.75" hidden="false" customHeight="false" outlineLevel="0" collapsed="false">
      <c r="A31" s="3" t="n">
        <v>30</v>
      </c>
      <c r="B31" s="4" t="s">
        <v>119</v>
      </c>
      <c r="C31" s="5" t="n">
        <v>30841</v>
      </c>
      <c r="D31" s="6" t="s">
        <v>38</v>
      </c>
      <c r="E31" s="5" t="s">
        <v>39</v>
      </c>
      <c r="F31" s="5" t="s">
        <v>39</v>
      </c>
      <c r="G31" s="5" t="s">
        <v>70</v>
      </c>
      <c r="H31" s="5" t="n">
        <v>1999</v>
      </c>
      <c r="I31" s="5" t="s">
        <v>19</v>
      </c>
      <c r="J31" s="5" t="s">
        <v>19</v>
      </c>
      <c r="K31" s="5" t="s">
        <v>42</v>
      </c>
      <c r="L31" s="5" t="s">
        <v>19</v>
      </c>
      <c r="M31" s="5" t="s">
        <v>19</v>
      </c>
      <c r="N31" s="7" t="s">
        <v>120</v>
      </c>
    </row>
    <row r="32" customFormat="false" ht="108.95" hidden="false" customHeight="false" outlineLevel="0" collapsed="false">
      <c r="A32" s="3" t="n">
        <v>31</v>
      </c>
      <c r="B32" s="4" t="s">
        <v>121</v>
      </c>
      <c r="C32" s="5" t="n">
        <v>6000</v>
      </c>
      <c r="D32" s="6" t="s">
        <v>23</v>
      </c>
      <c r="E32" s="6" t="s">
        <v>122</v>
      </c>
      <c r="F32" s="6" t="s">
        <v>123</v>
      </c>
      <c r="G32" s="5" t="s">
        <v>70</v>
      </c>
      <c r="H32" s="5" t="n">
        <v>1943</v>
      </c>
      <c r="I32" s="5" t="s">
        <v>105</v>
      </c>
      <c r="J32" s="5" t="s">
        <v>19</v>
      </c>
      <c r="K32" s="5" t="s">
        <v>42</v>
      </c>
      <c r="L32" s="5" t="s">
        <v>42</v>
      </c>
      <c r="M32" s="5" t="s">
        <v>42</v>
      </c>
      <c r="N32" s="7" t="s">
        <v>124</v>
      </c>
    </row>
    <row r="33" customFormat="false" ht="55.2" hidden="false" customHeight="false" outlineLevel="0" collapsed="false">
      <c r="A33" s="3" t="n">
        <v>32</v>
      </c>
      <c r="B33" s="4" t="s">
        <v>125</v>
      </c>
      <c r="C33" s="5" t="n">
        <v>630</v>
      </c>
      <c r="D33" s="8" t="s">
        <v>15</v>
      </c>
      <c r="E33" s="6" t="s">
        <v>126</v>
      </c>
      <c r="F33" s="6" t="s">
        <v>127</v>
      </c>
      <c r="G33" s="5" t="s">
        <v>26</v>
      </c>
      <c r="H33" s="5" t="n">
        <v>2012</v>
      </c>
      <c r="I33" s="5" t="s">
        <v>19</v>
      </c>
      <c r="J33" s="5" t="s">
        <v>19</v>
      </c>
      <c r="K33" s="5" t="s">
        <v>42</v>
      </c>
      <c r="L33" s="5" t="s">
        <v>42</v>
      </c>
      <c r="M33" s="5" t="s">
        <v>19</v>
      </c>
      <c r="N33" s="7" t="s">
        <v>128</v>
      </c>
    </row>
    <row r="34" customFormat="false" ht="95.5" hidden="false" customHeight="false" outlineLevel="0" collapsed="false">
      <c r="A34" s="3" t="n">
        <v>33</v>
      </c>
      <c r="B34" s="4" t="s">
        <v>129</v>
      </c>
      <c r="C34" s="5" t="n">
        <v>132</v>
      </c>
      <c r="D34" s="8" t="s">
        <v>15</v>
      </c>
      <c r="E34" s="5" t="s">
        <v>130</v>
      </c>
      <c r="F34" s="5" t="s">
        <v>130</v>
      </c>
      <c r="G34" s="5" t="s">
        <v>70</v>
      </c>
      <c r="H34" s="5" t="n">
        <v>2011</v>
      </c>
      <c r="I34" s="5" t="s">
        <v>19</v>
      </c>
      <c r="J34" s="5" t="s">
        <v>19</v>
      </c>
      <c r="K34" s="5" t="s">
        <v>42</v>
      </c>
      <c r="L34" s="5" t="s">
        <v>42</v>
      </c>
      <c r="M34" s="5" t="s">
        <v>42</v>
      </c>
      <c r="N34" s="7" t="s">
        <v>131</v>
      </c>
    </row>
    <row r="35" customFormat="false" ht="41.75" hidden="false" customHeight="false" outlineLevel="0" collapsed="false">
      <c r="A35" s="3" t="n">
        <v>34</v>
      </c>
      <c r="B35" s="4" t="s">
        <v>132</v>
      </c>
      <c r="C35" s="5" t="n">
        <v>16.5</v>
      </c>
      <c r="D35" s="8" t="s">
        <v>15</v>
      </c>
      <c r="E35" s="6" t="s">
        <v>133</v>
      </c>
      <c r="F35" s="6" t="s">
        <v>134</v>
      </c>
      <c r="G35" s="5" t="s">
        <v>18</v>
      </c>
      <c r="H35" s="5" t="n">
        <v>1991</v>
      </c>
      <c r="I35" s="5" t="s">
        <v>19</v>
      </c>
      <c r="J35" s="5" t="s">
        <v>42</v>
      </c>
      <c r="K35" s="5" t="s">
        <v>42</v>
      </c>
      <c r="L35" s="5" t="s">
        <v>42</v>
      </c>
      <c r="M35" s="5" t="s">
        <v>42</v>
      </c>
      <c r="N35" s="7" t="s">
        <v>135</v>
      </c>
    </row>
    <row r="36" customFormat="false" ht="108.95" hidden="false" customHeight="false" outlineLevel="0" collapsed="false">
      <c r="A36" s="3" t="n">
        <v>35</v>
      </c>
      <c r="B36" s="4" t="s">
        <v>136</v>
      </c>
      <c r="C36" s="5" t="n">
        <v>3</v>
      </c>
      <c r="D36" s="6" t="s">
        <v>23</v>
      </c>
      <c r="E36" s="5" t="s">
        <v>137</v>
      </c>
      <c r="F36" s="5" t="s">
        <v>138</v>
      </c>
      <c r="G36" s="5" t="s">
        <v>18</v>
      </c>
      <c r="H36" s="5" t="n">
        <v>1983</v>
      </c>
      <c r="I36" s="5" t="s">
        <v>19</v>
      </c>
      <c r="J36" s="5" t="s">
        <v>42</v>
      </c>
      <c r="K36" s="5" t="s">
        <v>42</v>
      </c>
      <c r="L36" s="5" t="s">
        <v>42</v>
      </c>
      <c r="M36" s="5" t="s">
        <v>42</v>
      </c>
      <c r="N36" s="7" t="s">
        <v>139</v>
      </c>
    </row>
    <row r="37" customFormat="false" ht="104.3" hidden="false" customHeight="true" outlineLevel="0" collapsed="false">
      <c r="A37" s="3" t="n">
        <v>36</v>
      </c>
      <c r="B37" s="4" t="s">
        <v>140</v>
      </c>
      <c r="C37" s="5" t="n">
        <v>4088</v>
      </c>
      <c r="D37" s="6" t="s">
        <v>23</v>
      </c>
      <c r="E37" s="5" t="s">
        <v>108</v>
      </c>
      <c r="F37" s="5" t="s">
        <v>141</v>
      </c>
      <c r="G37" s="5" t="s">
        <v>142</v>
      </c>
      <c r="H37" s="5" t="n">
        <v>1990</v>
      </c>
      <c r="I37" s="6" t="s">
        <v>61</v>
      </c>
      <c r="J37" s="5" t="s">
        <v>42</v>
      </c>
      <c r="K37" s="5" t="s">
        <v>42</v>
      </c>
      <c r="L37" s="5" t="s">
        <v>42</v>
      </c>
      <c r="M37" s="5" t="s">
        <v>42</v>
      </c>
      <c r="N37" s="7" t="s">
        <v>143</v>
      </c>
    </row>
    <row r="38" customFormat="false" ht="92.9" hidden="false" customHeight="true" outlineLevel="0" collapsed="false">
      <c r="A38" s="3" t="n">
        <v>37</v>
      </c>
      <c r="B38" s="4" t="s">
        <v>144</v>
      </c>
      <c r="C38" s="5" t="n">
        <v>435</v>
      </c>
      <c r="D38" s="8" t="s">
        <v>15</v>
      </c>
      <c r="E38" s="5" t="s">
        <v>145</v>
      </c>
      <c r="F38" s="5" t="s">
        <v>146</v>
      </c>
      <c r="G38" s="5" t="s">
        <v>70</v>
      </c>
      <c r="H38" s="5" t="n">
        <v>2011</v>
      </c>
      <c r="I38" s="5" t="s">
        <v>19</v>
      </c>
      <c r="J38" s="5" t="s">
        <v>19</v>
      </c>
      <c r="K38" s="5" t="s">
        <v>19</v>
      </c>
      <c r="L38" s="5" t="s">
        <v>19</v>
      </c>
      <c r="M38" s="5" t="s">
        <v>19</v>
      </c>
      <c r="N38" s="7" t="s">
        <v>147</v>
      </c>
    </row>
    <row r="39" customFormat="false" ht="59.1" hidden="false" customHeight="true" outlineLevel="0" collapsed="false">
      <c r="A39" s="3" t="n">
        <v>38</v>
      </c>
      <c r="B39" s="4" t="s">
        <v>148</v>
      </c>
      <c r="C39" s="5" t="n">
        <v>728</v>
      </c>
      <c r="D39" s="8" t="s">
        <v>15</v>
      </c>
      <c r="E39" s="6" t="s">
        <v>133</v>
      </c>
      <c r="F39" s="6" t="s">
        <v>134</v>
      </c>
      <c r="G39" s="5" t="s">
        <v>70</v>
      </c>
      <c r="H39" s="5" t="n">
        <v>2011</v>
      </c>
      <c r="I39" s="5" t="s">
        <v>19</v>
      </c>
      <c r="J39" s="5" t="s">
        <v>19</v>
      </c>
      <c r="K39" s="5" t="s">
        <v>19</v>
      </c>
      <c r="L39" s="5" t="s">
        <v>19</v>
      </c>
      <c r="M39" s="5" t="s">
        <v>19</v>
      </c>
      <c r="N39" s="10" t="s">
        <v>149</v>
      </c>
    </row>
    <row r="40" customFormat="false" ht="55.2" hidden="false" customHeight="false" outlineLevel="0" collapsed="false">
      <c r="A40" s="3" t="n">
        <v>39</v>
      </c>
      <c r="B40" s="4" t="s">
        <v>150</v>
      </c>
      <c r="C40" s="11" t="n">
        <v>1200</v>
      </c>
      <c r="D40" s="6" t="s">
        <v>23</v>
      </c>
      <c r="E40" s="5" t="s">
        <v>151</v>
      </c>
      <c r="F40" s="5" t="s">
        <v>152</v>
      </c>
      <c r="G40" s="5" t="s">
        <v>18</v>
      </c>
      <c r="H40" s="5" t="n">
        <v>1991</v>
      </c>
      <c r="I40" s="5" t="s">
        <v>19</v>
      </c>
      <c r="J40" s="5" t="s">
        <v>19</v>
      </c>
      <c r="K40" s="5" t="s">
        <v>19</v>
      </c>
      <c r="L40" s="5" t="s">
        <v>19</v>
      </c>
      <c r="M40" s="5" t="s">
        <v>19</v>
      </c>
      <c r="N40" s="12" t="s">
        <v>153</v>
      </c>
    </row>
    <row r="41" customFormat="false" ht="41.75" hidden="false" customHeight="false" outlineLevel="0" collapsed="false">
      <c r="A41" s="3" t="n">
        <v>40</v>
      </c>
      <c r="B41" s="4" t="s">
        <v>154</v>
      </c>
      <c r="C41" s="5" t="n">
        <v>8</v>
      </c>
      <c r="D41" s="8" t="s">
        <v>15</v>
      </c>
      <c r="E41" s="5" t="s">
        <v>155</v>
      </c>
      <c r="F41" s="5" t="s">
        <v>156</v>
      </c>
      <c r="G41" s="5" t="s">
        <v>18</v>
      </c>
      <c r="H41" s="5" t="n">
        <v>2016</v>
      </c>
      <c r="I41" s="5" t="s">
        <v>19</v>
      </c>
      <c r="J41" s="5" t="s">
        <v>19</v>
      </c>
      <c r="K41" s="5" t="s">
        <v>42</v>
      </c>
      <c r="L41" s="5" t="s">
        <v>19</v>
      </c>
      <c r="M41" s="5" t="s">
        <v>19</v>
      </c>
      <c r="N41" s="12" t="s">
        <v>157</v>
      </c>
    </row>
    <row r="42" customFormat="false" ht="53.9" hidden="false" customHeight="false" outlineLevel="0" collapsed="false">
      <c r="A42" s="3" t="n">
        <v>41</v>
      </c>
      <c r="B42" s="4" t="s">
        <v>158</v>
      </c>
      <c r="C42" s="5" t="n">
        <v>25</v>
      </c>
      <c r="D42" s="8" t="s">
        <v>15</v>
      </c>
      <c r="E42" s="5" t="s">
        <v>159</v>
      </c>
      <c r="F42" s="5" t="s">
        <v>160</v>
      </c>
      <c r="G42" s="5" t="s">
        <v>18</v>
      </c>
      <c r="H42" s="5" t="n">
        <v>2013</v>
      </c>
      <c r="I42" s="5" t="s">
        <v>19</v>
      </c>
      <c r="J42" s="5" t="s">
        <v>42</v>
      </c>
      <c r="K42" s="5" t="s">
        <v>19</v>
      </c>
      <c r="L42" s="5" t="s">
        <v>42</v>
      </c>
      <c r="M42" s="5" t="s">
        <v>42</v>
      </c>
      <c r="N42" s="7" t="s">
        <v>161</v>
      </c>
    </row>
    <row r="43" customFormat="false" ht="28.35" hidden="false" customHeight="false" outlineLevel="0" collapsed="false">
      <c r="A43" s="3" t="n">
        <v>42</v>
      </c>
      <c r="B43" s="4" t="s">
        <v>162</v>
      </c>
      <c r="C43" s="5" t="n">
        <v>9</v>
      </c>
      <c r="D43" s="6" t="s">
        <v>38</v>
      </c>
      <c r="E43" s="5" t="s">
        <v>163</v>
      </c>
      <c r="F43" s="5" t="s">
        <v>164</v>
      </c>
      <c r="G43" s="5" t="s">
        <v>41</v>
      </c>
      <c r="H43" s="5" t="n">
        <v>2000</v>
      </c>
      <c r="I43" s="5" t="s">
        <v>19</v>
      </c>
      <c r="J43" s="5" t="s">
        <v>19</v>
      </c>
      <c r="K43" s="5" t="s">
        <v>19</v>
      </c>
      <c r="L43" s="5" t="s">
        <v>42</v>
      </c>
      <c r="M43" s="5" t="s">
        <v>19</v>
      </c>
      <c r="N43" s="13" t="s">
        <v>165</v>
      </c>
    </row>
    <row r="44" customFormat="false" ht="53.9" hidden="false" customHeight="false" outlineLevel="0" collapsed="false">
      <c r="A44" s="3" t="n">
        <v>43</v>
      </c>
      <c r="B44" s="4" t="s">
        <v>166</v>
      </c>
      <c r="C44" s="5" t="n">
        <v>43.5</v>
      </c>
      <c r="D44" s="8" t="s">
        <v>15</v>
      </c>
      <c r="E44" s="6" t="s">
        <v>167</v>
      </c>
      <c r="F44" s="6" t="s">
        <v>168</v>
      </c>
      <c r="G44" s="5" t="s">
        <v>41</v>
      </c>
      <c r="H44" s="5" t="n">
        <v>1996</v>
      </c>
      <c r="I44" s="5" t="s">
        <v>19</v>
      </c>
      <c r="J44" s="5" t="s">
        <v>42</v>
      </c>
      <c r="K44" s="5" t="s">
        <v>42</v>
      </c>
      <c r="L44" s="5" t="s">
        <v>42</v>
      </c>
      <c r="M44" s="5" t="s">
        <v>42</v>
      </c>
      <c r="N44" s="7" t="s">
        <v>169</v>
      </c>
    </row>
    <row r="45" customFormat="false" ht="52.95" hidden="false" customHeight="false" outlineLevel="0" collapsed="false">
      <c r="A45" s="3" t="n">
        <v>44</v>
      </c>
      <c r="B45" s="4" t="s">
        <v>170</v>
      </c>
      <c r="C45" s="5" t="n">
        <v>90</v>
      </c>
      <c r="D45" s="6" t="s">
        <v>23</v>
      </c>
      <c r="E45" s="5" t="s">
        <v>163</v>
      </c>
      <c r="F45" s="5" t="s">
        <v>164</v>
      </c>
      <c r="G45" s="5" t="s">
        <v>41</v>
      </c>
      <c r="H45" s="5" t="n">
        <v>1991</v>
      </c>
      <c r="I45" s="5" t="s">
        <v>19</v>
      </c>
      <c r="J45" s="5" t="s">
        <v>19</v>
      </c>
      <c r="K45" s="5" t="s">
        <v>19</v>
      </c>
      <c r="L45" s="5" t="s">
        <v>42</v>
      </c>
      <c r="M45" s="5" t="s">
        <v>42</v>
      </c>
      <c r="N45" s="12" t="s">
        <v>171</v>
      </c>
    </row>
    <row r="46" customFormat="false" ht="135.8" hidden="false" customHeight="false" outlineLevel="0" collapsed="false">
      <c r="A46" s="3" t="n">
        <v>45</v>
      </c>
      <c r="B46" s="4" t="s">
        <v>172</v>
      </c>
      <c r="C46" s="5" t="n">
        <v>15</v>
      </c>
      <c r="D46" s="8" t="s">
        <v>15</v>
      </c>
      <c r="E46" s="5" t="s">
        <v>173</v>
      </c>
      <c r="F46" s="5" t="s">
        <v>173</v>
      </c>
      <c r="G46" s="5" t="s">
        <v>18</v>
      </c>
      <c r="H46" s="5" t="n">
        <v>1973</v>
      </c>
      <c r="I46" s="5" t="s">
        <v>19</v>
      </c>
      <c r="J46" s="5" t="s">
        <v>42</v>
      </c>
      <c r="K46" s="5" t="s">
        <v>42</v>
      </c>
      <c r="L46" s="5" t="s">
        <v>42</v>
      </c>
      <c r="M46" s="5" t="s">
        <v>42</v>
      </c>
      <c r="N46" s="12" t="s">
        <v>174</v>
      </c>
    </row>
    <row r="47" customFormat="false" ht="53.9" hidden="false" customHeight="false" outlineLevel="0" collapsed="false">
      <c r="A47" s="3" t="n">
        <v>46</v>
      </c>
      <c r="B47" s="4" t="s">
        <v>175</v>
      </c>
      <c r="C47" s="5" t="s">
        <v>20</v>
      </c>
      <c r="D47" s="6" t="s">
        <v>38</v>
      </c>
      <c r="E47" s="6" t="s">
        <v>176</v>
      </c>
      <c r="F47" s="6" t="s">
        <v>176</v>
      </c>
      <c r="G47" s="5" t="s">
        <v>70</v>
      </c>
      <c r="H47" s="5" t="n">
        <v>1998</v>
      </c>
      <c r="I47" s="5" t="s">
        <v>19</v>
      </c>
      <c r="J47" s="5" t="s">
        <v>20</v>
      </c>
      <c r="K47" s="5" t="s">
        <v>20</v>
      </c>
      <c r="L47" s="5" t="s">
        <v>20</v>
      </c>
      <c r="M47" s="5" t="s">
        <v>20</v>
      </c>
      <c r="N47" s="7" t="s">
        <v>177</v>
      </c>
    </row>
    <row r="48" customFormat="false" ht="15" hidden="false" customHeight="false" outlineLevel="0" collapsed="false">
      <c r="C48" s="14" t="n">
        <f aca="false">SUM(C41:C46,C2:C39)</f>
        <v>186484</v>
      </c>
    </row>
  </sheetData>
  <autoFilter ref="A1:M4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6" colorId="64" zoomScale="64" zoomScaleNormal="64" zoomScalePageLayoutView="100" workbookViewId="0">
      <selection pane="topLeft" activeCell="P16" activeCellId="0" sqref="P16"/>
    </sheetView>
  </sheetViews>
  <sheetFormatPr defaultRowHeight="15"/>
  <cols>
    <col collapsed="false" hidden="false" max="1025" min="1" style="0" width="8.57085020242915"/>
  </cols>
  <sheetData>
    <row r="1" customFormat="false" ht="15" hidden="false" customHeight="false" outlineLevel="0" collapsed="false">
      <c r="A1" s="2" t="s">
        <v>11</v>
      </c>
      <c r="B1" s="2"/>
    </row>
    <row r="2" customFormat="false" ht="15" hidden="false" customHeight="false" outlineLevel="0" collapsed="false">
      <c r="A2" s="20" t="s">
        <v>226</v>
      </c>
      <c r="B2" s="20" t="n">
        <f aca="false">COUNTIF(ANPs!L2:L46, "Si")</f>
        <v>30</v>
      </c>
    </row>
    <row r="3" customFormat="false" ht="15" hidden="false" customHeight="false" outlineLevel="0" collapsed="false">
      <c r="A3" s="20" t="s">
        <v>227</v>
      </c>
      <c r="B3" s="20" t="n">
        <f aca="false">COUNTIF(ANPs!L2:L46, "No")</f>
        <v>10</v>
      </c>
    </row>
    <row r="4" customFormat="false" ht="15" hidden="false" customHeight="false" outlineLevel="0" collapsed="false">
      <c r="A4" s="29" t="s">
        <v>194</v>
      </c>
      <c r="B4" s="20" t="n">
        <f aca="false">SUM(B2:B3)</f>
        <v>40</v>
      </c>
    </row>
    <row r="19" customFormat="false" ht="15" hidden="false" customHeight="false" outlineLevel="0" collapsed="false">
      <c r="A19" s="16" t="s">
        <v>6</v>
      </c>
      <c r="B19" s="16" t="s">
        <v>226</v>
      </c>
      <c r="C19" s="16"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5</v>
      </c>
      <c r="C21" s="20" t="n">
        <v>4</v>
      </c>
    </row>
    <row r="22" customFormat="false" ht="15" hidden="false" customHeight="false" outlineLevel="0" collapsed="false">
      <c r="A22" s="20" t="s">
        <v>18</v>
      </c>
      <c r="B22" s="20" t="n">
        <v>15</v>
      </c>
      <c r="C22" s="20" t="n">
        <v>6</v>
      </c>
    </row>
    <row r="23" customFormat="false" ht="15" hidden="false" customHeight="false" outlineLevel="0" collapsed="false">
      <c r="A23" s="20" t="s">
        <v>26</v>
      </c>
      <c r="B23" s="20" t="n">
        <v>3</v>
      </c>
      <c r="C23" s="20" t="n">
        <v>0</v>
      </c>
    </row>
    <row r="24" customFormat="false" ht="15" hidden="false" customHeight="false" outlineLevel="0" collapsed="false">
      <c r="A24" s="20" t="s">
        <v>41</v>
      </c>
      <c r="B24" s="20" t="n">
        <v>6</v>
      </c>
      <c r="C24" s="20" t="n">
        <v>0</v>
      </c>
    </row>
    <row r="26" customFormat="false" ht="15" hidden="false" customHeight="false" outlineLevel="0" collapsed="false">
      <c r="B26" s="0" t="s">
        <v>194</v>
      </c>
      <c r="C26" s="0" t="n">
        <f aca="false">SUM(B20:C24)</f>
        <v>40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3"/>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8" activeCellId="0" sqref="C18"/>
    </sheetView>
  </sheetViews>
  <sheetFormatPr defaultRowHeight="15"/>
  <cols>
    <col collapsed="false" hidden="false" max="3" min="1" style="0" width="8.57085020242915"/>
    <col collapsed="false" hidden="false" max="4" min="4" style="0" width="10.7125506072875"/>
    <col collapsed="false" hidden="false" max="13" min="5" style="0" width="8.57085020242915"/>
    <col collapsed="false" hidden="false" max="14" min="14" style="0" width="14.6761133603239"/>
    <col collapsed="false" hidden="false" max="1025" min="15" style="0" width="8.57085020242915"/>
  </cols>
  <sheetData>
    <row r="1" customFormat="false" ht="15" hidden="false" customHeight="false" outlineLevel="0" collapsed="false">
      <c r="A1" s="35" t="s">
        <v>12</v>
      </c>
      <c r="B1" s="35"/>
    </row>
    <row r="2" customFormat="false" ht="15" hidden="false" customHeight="false" outlineLevel="0" collapsed="false">
      <c r="A2" s="36" t="s">
        <v>42</v>
      </c>
      <c r="B2" s="36" t="n">
        <f aca="false">COUNTIF(ANPs!M2:M46, "Si")</f>
        <v>28</v>
      </c>
    </row>
    <row r="3" customFormat="false" ht="15" hidden="false" customHeight="false" outlineLevel="0" collapsed="false">
      <c r="A3" s="20" t="s">
        <v>19</v>
      </c>
      <c r="B3" s="20" t="n">
        <f aca="false">COUNTIF(ANPs!M2:M46, "No")</f>
        <v>12</v>
      </c>
    </row>
    <row r="4" customFormat="false" ht="15" hidden="false" customHeight="false" outlineLevel="0" collapsed="false">
      <c r="A4" s="29" t="s">
        <v>194</v>
      </c>
      <c r="B4" s="20" t="n">
        <f aca="false">SUM(B2:B3)</f>
        <v>40</v>
      </c>
    </row>
    <row r="16" customFormat="false" ht="15" hidden="false" customHeight="false" outlineLevel="0" collapsed="false">
      <c r="A16" s="16" t="s">
        <v>6</v>
      </c>
      <c r="B16" s="16" t="s">
        <v>226</v>
      </c>
      <c r="C16" s="16" t="s">
        <v>227</v>
      </c>
    </row>
    <row r="17" customFormat="false" ht="15" hidden="false" customHeight="false" outlineLevel="0" collapsed="false">
      <c r="A17" s="20" t="s">
        <v>142</v>
      </c>
      <c r="B17" s="20" t="n">
        <v>1</v>
      </c>
      <c r="C17" s="20" t="n">
        <v>0</v>
      </c>
    </row>
    <row r="18" customFormat="false" ht="15" hidden="false" customHeight="false" outlineLevel="0" collapsed="false">
      <c r="A18" s="20" t="s">
        <v>70</v>
      </c>
      <c r="B18" s="20" t="n">
        <v>5</v>
      </c>
      <c r="C18" s="20" t="n">
        <v>4</v>
      </c>
    </row>
    <row r="19" customFormat="false" ht="15" hidden="false" customHeight="false" outlineLevel="0" collapsed="false">
      <c r="A19" s="20" t="s">
        <v>18</v>
      </c>
      <c r="B19" s="20" t="n">
        <v>15</v>
      </c>
      <c r="C19" s="20" t="n">
        <v>6</v>
      </c>
    </row>
    <row r="20" customFormat="false" ht="15" hidden="false" customHeight="false" outlineLevel="0" collapsed="false">
      <c r="A20" s="20" t="s">
        <v>26</v>
      </c>
      <c r="B20" s="20" t="n">
        <v>2</v>
      </c>
      <c r="C20" s="20" t="n">
        <v>1</v>
      </c>
    </row>
    <row r="21" customFormat="false" ht="15" hidden="false" customHeight="false" outlineLevel="0" collapsed="false">
      <c r="A21" s="20" t="s">
        <v>41</v>
      </c>
      <c r="B21" s="20" t="n">
        <v>5</v>
      </c>
      <c r="C21" s="20" t="n">
        <v>1</v>
      </c>
    </row>
    <row r="23" customFormat="false" ht="15" hidden="false" customHeight="false" outlineLevel="0" collapsed="false">
      <c r="B23" s="0" t="s">
        <v>194</v>
      </c>
      <c r="C23" s="0" t="n">
        <f aca="false">SUM(B17:C21)</f>
        <v>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7" activeCellId="0" sqref="D7"/>
    </sheetView>
  </sheetViews>
  <sheetFormatPr defaultRowHeight="15"/>
  <cols>
    <col collapsed="false" hidden="false" max="1" min="1" style="0" width="23.6720647773279"/>
    <col collapsed="false" hidden="false" max="2" min="2" style="0" width="16.0688259109312"/>
    <col collapsed="false" hidden="false" max="1025" min="3" style="0" width="8.57085020242915"/>
  </cols>
  <sheetData>
    <row r="1" customFormat="false" ht="15" hidden="false" customHeight="false" outlineLevel="0" collapsed="false">
      <c r="A1" s="16" t="s">
        <v>230</v>
      </c>
      <c r="B1" s="16" t="s">
        <v>2</v>
      </c>
    </row>
    <row r="2" customFormat="false" ht="15" hidden="false" customHeight="false" outlineLevel="0" collapsed="false">
      <c r="A2" s="20" t="s">
        <v>231</v>
      </c>
      <c r="B2" s="5" t="n">
        <v>610</v>
      </c>
    </row>
    <row r="3" customFormat="false" ht="15" hidden="false" customHeight="false" outlineLevel="0" collapsed="false">
      <c r="A3" s="20" t="s">
        <v>232</v>
      </c>
      <c r="B3" s="5" t="n">
        <v>832</v>
      </c>
    </row>
    <row r="4" customFormat="false" ht="15" hidden="false" customHeight="false" outlineLevel="0" collapsed="false">
      <c r="A4" s="20" t="s">
        <v>233</v>
      </c>
      <c r="B4" s="5" t="n">
        <v>100</v>
      </c>
    </row>
    <row r="5" customFormat="false" ht="45" hidden="false" customHeight="false" outlineLevel="0" collapsed="false">
      <c r="A5" s="37" t="s">
        <v>234</v>
      </c>
      <c r="B5" s="5" t="n">
        <v>722</v>
      </c>
    </row>
    <row r="6" customFormat="false" ht="30" hidden="false" customHeight="false" outlineLevel="0" collapsed="false">
      <c r="A6" s="37" t="s">
        <v>235</v>
      </c>
      <c r="B6" s="5" t="n">
        <v>26.5</v>
      </c>
    </row>
    <row r="7" customFormat="false" ht="15" hidden="false" customHeight="false" outlineLevel="0" collapsed="false">
      <c r="A7" s="20" t="s">
        <v>236</v>
      </c>
      <c r="B7" s="5" t="n">
        <v>200</v>
      </c>
    </row>
    <row r="8" customFormat="false" ht="15" hidden="false" customHeight="false" outlineLevel="0" collapsed="false">
      <c r="A8" s="20" t="s">
        <v>237</v>
      </c>
      <c r="B8" s="5" t="n">
        <v>9</v>
      </c>
    </row>
    <row r="9" customFormat="false" ht="15" hidden="false" customHeight="false" outlineLevel="0" collapsed="false">
      <c r="A9" s="20" t="s">
        <v>238</v>
      </c>
      <c r="B9" s="5" t="n">
        <v>24</v>
      </c>
    </row>
    <row r="10" customFormat="false" ht="15" hidden="false" customHeight="false" outlineLevel="0" collapsed="false">
      <c r="A10" s="20" t="s">
        <v>239</v>
      </c>
      <c r="B10" s="5" t="n">
        <v>1</v>
      </c>
    </row>
    <row r="11" customFormat="false" ht="30" hidden="false" customHeight="false" outlineLevel="0" collapsed="false">
      <c r="A11" s="37" t="s">
        <v>240</v>
      </c>
      <c r="B11" s="5" t="n">
        <v>21</v>
      </c>
    </row>
    <row r="12" customFormat="false" ht="15" hidden="false" customHeight="false" outlineLevel="0" collapsed="false">
      <c r="A12" s="20" t="s">
        <v>241</v>
      </c>
      <c r="B12" s="5" t="n">
        <v>343</v>
      </c>
    </row>
    <row r="13" customFormat="false" ht="15" hidden="false" customHeight="false" outlineLevel="0" collapsed="false">
      <c r="A13" s="20" t="s">
        <v>242</v>
      </c>
      <c r="B13" s="5" t="n">
        <v>770</v>
      </c>
    </row>
    <row r="14" customFormat="false" ht="15" hidden="false" customHeight="false" outlineLevel="0" collapsed="false">
      <c r="A14" s="20" t="s">
        <v>94</v>
      </c>
      <c r="B14" s="5" t="n">
        <v>200</v>
      </c>
    </row>
    <row r="15" customFormat="false" ht="15" hidden="false" customHeight="false" outlineLevel="0" collapsed="false">
      <c r="A15" s="38" t="s">
        <v>243</v>
      </c>
      <c r="B15" s="38" t="n">
        <f aca="false">SUM(B2:B14)</f>
        <v>3858.5</v>
      </c>
    </row>
    <row r="17" customFormat="false" ht="15" hidden="false" customHeight="false" outlineLevel="0" collapsed="false">
      <c r="A17" s="39" t="s">
        <v>244</v>
      </c>
      <c r="B17" s="20" t="n">
        <f aca="false">ANPs!C48</f>
        <v>186484</v>
      </c>
    </row>
    <row r="18" customFormat="false" ht="15" hidden="false" customHeight="false" outlineLevel="0" collapsed="false">
      <c r="A18" s="39" t="s">
        <v>245</v>
      </c>
      <c r="B18" s="20" t="n">
        <f aca="false">B15+B17</f>
        <v>190342.5</v>
      </c>
    </row>
    <row r="19" customFormat="false" ht="15" hidden="false" customHeight="false" outlineLevel="0" collapsed="false">
      <c r="A19" s="39" t="s">
        <v>246</v>
      </c>
      <c r="B19" s="40" t="n">
        <f aca="false">(B15*100)/B17</f>
        <v>2.06907831234851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F4" activeCellId="0" sqref="F4"/>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K43"/>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2" activeCellId="0" sqref="C12"/>
    </sheetView>
  </sheetViews>
  <sheetFormatPr defaultRowHeight="15"/>
  <cols>
    <col collapsed="false" hidden="false" max="1" min="1" style="0" width="9.10526315789474"/>
    <col collapsed="false" hidden="false" max="2" min="2" style="0" width="19.2834008097166"/>
    <col collapsed="false" hidden="false" max="3" min="3" style="0" width="16.3886639676113"/>
    <col collapsed="false" hidden="false" max="4" min="4" style="0" width="21.6396761133603"/>
    <col collapsed="false" hidden="false" max="5" min="5" style="0" width="8.46153846153846"/>
    <col collapsed="false" hidden="false" max="6" min="6" style="0" width="20.995951417004"/>
    <col collapsed="false" hidden="false" max="7" min="7" style="15" width="9.10526315789474"/>
    <col collapsed="false" hidden="false" max="9" min="8" style="0" width="8.57085020242915"/>
    <col collapsed="false" hidden="false" max="10" min="10" style="0" width="17.4615384615385"/>
    <col collapsed="false" hidden="false" max="1025" min="11" style="0" width="8.57085020242915"/>
  </cols>
  <sheetData>
    <row r="1" customFormat="false" ht="15" hidden="false" customHeight="false" outlineLevel="0" collapsed="false">
      <c r="A1" s="16" t="s">
        <v>178</v>
      </c>
      <c r="B1" s="16" t="s">
        <v>4</v>
      </c>
      <c r="C1" s="16" t="s">
        <v>179</v>
      </c>
      <c r="D1" s="16" t="s">
        <v>180</v>
      </c>
      <c r="E1" s="16" t="s">
        <v>181</v>
      </c>
      <c r="F1" s="16" t="s">
        <v>182</v>
      </c>
      <c r="G1" s="17" t="s">
        <v>183</v>
      </c>
    </row>
    <row r="2" customFormat="false" ht="15" hidden="false" customHeight="false" outlineLevel="0" collapsed="false">
      <c r="A2" s="5" t="s">
        <v>184</v>
      </c>
      <c r="B2" s="5" t="s">
        <v>185</v>
      </c>
      <c r="C2" s="5" t="n">
        <v>129.33</v>
      </c>
      <c r="D2" s="5" t="n">
        <f aca="false">C2*100</f>
        <v>12933</v>
      </c>
      <c r="E2" s="5" t="n">
        <v>0</v>
      </c>
      <c r="F2" s="5" t="n">
        <v>0</v>
      </c>
      <c r="G2" s="18" t="n">
        <f aca="false">(F2*100)/D2</f>
        <v>0</v>
      </c>
    </row>
    <row r="3" customFormat="false" ht="15" hidden="false" customHeight="false" outlineLevel="0" collapsed="false">
      <c r="A3" s="5" t="s">
        <v>184</v>
      </c>
      <c r="B3" s="5" t="s">
        <v>84</v>
      </c>
      <c r="C3" s="5" t="n">
        <v>52.42</v>
      </c>
      <c r="D3" s="5" t="n">
        <f aca="false">C3*100</f>
        <v>5242</v>
      </c>
      <c r="E3" s="5" t="n">
        <v>2</v>
      </c>
      <c r="F3" s="19" t="n">
        <v>152</v>
      </c>
      <c r="G3" s="18" t="n">
        <f aca="false">(F3*100)/D3</f>
        <v>2.89965661961084</v>
      </c>
      <c r="J3" s="16" t="s">
        <v>178</v>
      </c>
      <c r="K3" s="16" t="s">
        <v>186</v>
      </c>
    </row>
    <row r="4" customFormat="false" ht="15" hidden="false" customHeight="false" outlineLevel="0" collapsed="false">
      <c r="A4" s="5" t="s">
        <v>184</v>
      </c>
      <c r="B4" s="5" t="s">
        <v>151</v>
      </c>
      <c r="C4" s="5" t="n">
        <v>188</v>
      </c>
      <c r="D4" s="5" t="n">
        <f aca="false">C4*100</f>
        <v>18800</v>
      </c>
      <c r="E4" s="5" t="n">
        <v>3</v>
      </c>
      <c r="F4" s="19" t="n">
        <v>8200</v>
      </c>
      <c r="G4" s="18" t="n">
        <f aca="false">(F4*100)/D4</f>
        <v>43.6170212765957</v>
      </c>
      <c r="J4" s="20" t="s">
        <v>187</v>
      </c>
      <c r="K4" s="20" t="n">
        <v>85492.5</v>
      </c>
    </row>
    <row r="5" customFormat="false" ht="15" hidden="false" customHeight="false" outlineLevel="0" collapsed="false">
      <c r="A5" s="5" t="s">
        <v>184</v>
      </c>
      <c r="B5" s="5" t="s">
        <v>188</v>
      </c>
      <c r="C5" s="5" t="n">
        <v>135</v>
      </c>
      <c r="D5" s="5" t="n">
        <f aca="false">C5*100</f>
        <v>13500</v>
      </c>
      <c r="E5" s="5" t="n">
        <v>1</v>
      </c>
      <c r="F5" s="19" t="n">
        <v>1500</v>
      </c>
      <c r="G5" s="18" t="n">
        <f aca="false">(F5*100)/D5</f>
        <v>11.1111111111111</v>
      </c>
      <c r="J5" s="20" t="s">
        <v>189</v>
      </c>
      <c r="K5" s="20" t="n">
        <v>1841</v>
      </c>
    </row>
    <row r="6" customFormat="false" ht="15" hidden="false" customHeight="false" outlineLevel="0" collapsed="false">
      <c r="A6" s="5" t="s">
        <v>184</v>
      </c>
      <c r="B6" s="5" t="s">
        <v>190</v>
      </c>
      <c r="C6" s="5" t="n">
        <v>1130</v>
      </c>
      <c r="D6" s="5" t="n">
        <f aca="false">C6*100</f>
        <v>113000</v>
      </c>
      <c r="E6" s="5" t="n">
        <v>0</v>
      </c>
      <c r="F6" s="19" t="n">
        <v>0</v>
      </c>
      <c r="G6" s="18" t="n">
        <f aca="false">(F6*100)/D6</f>
        <v>0</v>
      </c>
      <c r="J6" s="20" t="s">
        <v>191</v>
      </c>
      <c r="K6" s="20" t="n">
        <v>98726.5</v>
      </c>
    </row>
    <row r="7" customFormat="false" ht="15" hidden="false" customHeight="false" outlineLevel="0" collapsed="false">
      <c r="A7" s="5" t="s">
        <v>192</v>
      </c>
      <c r="B7" s="5" t="s">
        <v>108</v>
      </c>
      <c r="C7" s="5" t="n">
        <v>892</v>
      </c>
      <c r="D7" s="5" t="n">
        <f aca="false">C7*100</f>
        <v>89200</v>
      </c>
      <c r="E7" s="5" t="n">
        <v>3</v>
      </c>
      <c r="F7" s="19" t="n">
        <v>5455</v>
      </c>
      <c r="G7" s="18" t="n">
        <f aca="false">(F7*100)/D7</f>
        <v>6.11547085201794</v>
      </c>
      <c r="J7" s="20" t="s">
        <v>193</v>
      </c>
      <c r="K7" s="20" t="n">
        <v>424</v>
      </c>
    </row>
    <row r="8" customFormat="false" ht="15" hidden="false" customHeight="false" outlineLevel="0" collapsed="false">
      <c r="A8" s="5" t="s">
        <v>184</v>
      </c>
      <c r="B8" s="5" t="s">
        <v>116</v>
      </c>
      <c r="C8" s="5" t="n">
        <v>1203</v>
      </c>
      <c r="D8" s="5" t="n">
        <f aca="false">C8*100</f>
        <v>120300</v>
      </c>
      <c r="E8" s="5" t="n">
        <v>1</v>
      </c>
      <c r="F8" s="19" t="n">
        <v>129</v>
      </c>
      <c r="G8" s="18" t="n">
        <f aca="false">(F8*100)/D8</f>
        <v>0.107231920199501</v>
      </c>
      <c r="J8" s="21" t="s">
        <v>194</v>
      </c>
      <c r="K8" s="20" t="n">
        <f aca="false">SUM(K4:K7)</f>
        <v>186484</v>
      </c>
    </row>
    <row r="9" customFormat="false" ht="30" hidden="false" customHeight="false" outlineLevel="0" collapsed="false">
      <c r="A9" s="5" t="s">
        <v>195</v>
      </c>
      <c r="B9" s="6" t="s">
        <v>196</v>
      </c>
      <c r="C9" s="5" t="n">
        <v>203.3</v>
      </c>
      <c r="D9" s="5" t="n">
        <f aca="false">C9*100</f>
        <v>20330</v>
      </c>
      <c r="E9" s="5" t="n">
        <v>3</v>
      </c>
      <c r="F9" s="19" t="n">
        <v>424</v>
      </c>
      <c r="G9" s="18" t="n">
        <f aca="false">(F9*100)/D9</f>
        <v>2.0855878012789</v>
      </c>
    </row>
    <row r="10" customFormat="false" ht="15" hidden="false" customHeight="false" outlineLevel="0" collapsed="false">
      <c r="A10" s="5" t="s">
        <v>184</v>
      </c>
      <c r="B10" s="5" t="s">
        <v>197</v>
      </c>
      <c r="C10" s="5" t="n">
        <v>101</v>
      </c>
      <c r="D10" s="5" t="n">
        <f aca="false">C10*100</f>
        <v>10100</v>
      </c>
      <c r="E10" s="5" t="n">
        <v>2</v>
      </c>
      <c r="F10" s="19" t="n">
        <v>2200</v>
      </c>
      <c r="G10" s="18" t="n">
        <f aca="false">(F10*100)/D10</f>
        <v>21.7821782178218</v>
      </c>
    </row>
    <row r="11" customFormat="false" ht="15" hidden="false" customHeight="false" outlineLevel="0" collapsed="false">
      <c r="A11" s="5" t="s">
        <v>192</v>
      </c>
      <c r="B11" s="5" t="s">
        <v>163</v>
      </c>
      <c r="C11" s="5" t="n">
        <v>277</v>
      </c>
      <c r="D11" s="5" t="n">
        <f aca="false">C11*100</f>
        <v>27700</v>
      </c>
      <c r="E11" s="5" t="n">
        <v>2</v>
      </c>
      <c r="F11" s="19" t="n">
        <v>99</v>
      </c>
      <c r="G11" s="18" t="n">
        <f aca="false">(F11*100)/D11</f>
        <v>0.357400722021661</v>
      </c>
    </row>
    <row r="12" customFormat="false" ht="15" hidden="false" customHeight="false" outlineLevel="0" collapsed="false">
      <c r="A12" s="5" t="s">
        <v>184</v>
      </c>
      <c r="B12" s="5" t="s">
        <v>126</v>
      </c>
      <c r="C12" s="5" t="n">
        <v>120.22</v>
      </c>
      <c r="D12" s="5" t="n">
        <f aca="false">C12*100</f>
        <v>12022</v>
      </c>
      <c r="E12" s="5" t="n">
        <v>1</v>
      </c>
      <c r="F12" s="19" t="n">
        <v>630</v>
      </c>
      <c r="G12" s="18" t="n">
        <f aca="false">(F12*100)/D12</f>
        <v>5.24039261354184</v>
      </c>
    </row>
    <row r="13" customFormat="false" ht="15" hidden="false" customHeight="false" outlineLevel="0" collapsed="false">
      <c r="A13" s="5" t="s">
        <v>192</v>
      </c>
      <c r="B13" s="5" t="s">
        <v>198</v>
      </c>
      <c r="C13" s="5" t="n">
        <v>662</v>
      </c>
      <c r="D13" s="5" t="n">
        <f aca="false">C13*100</f>
        <v>66200</v>
      </c>
      <c r="E13" s="5" t="n">
        <v>0</v>
      </c>
      <c r="F13" s="19" t="n">
        <v>0</v>
      </c>
      <c r="G13" s="18" t="n">
        <f aca="false">(F13*100)/D13</f>
        <v>0</v>
      </c>
    </row>
    <row r="14" customFormat="false" ht="15" hidden="false" customHeight="false" outlineLevel="0" collapsed="false">
      <c r="A14" s="5" t="s">
        <v>184</v>
      </c>
      <c r="B14" s="5" t="s">
        <v>199</v>
      </c>
      <c r="C14" s="5" t="n">
        <v>223</v>
      </c>
      <c r="D14" s="5" t="n">
        <f aca="false">C14*100</f>
        <v>22300</v>
      </c>
      <c r="E14" s="5" t="n">
        <v>0</v>
      </c>
      <c r="F14" s="19" t="n">
        <v>0</v>
      </c>
      <c r="G14" s="18" t="n">
        <f aca="false">(F14*100)/D14</f>
        <v>0</v>
      </c>
    </row>
    <row r="15" customFormat="false" ht="15" hidden="false" customHeight="false" outlineLevel="0" collapsed="false">
      <c r="A15" s="5" t="s">
        <v>184</v>
      </c>
      <c r="B15" s="5" t="s">
        <v>64</v>
      </c>
      <c r="C15" s="5" t="n">
        <v>190</v>
      </c>
      <c r="D15" s="5" t="n">
        <f aca="false">C15*100</f>
        <v>19000</v>
      </c>
      <c r="E15" s="5" t="n">
        <v>1</v>
      </c>
      <c r="F15" s="19" t="n">
        <v>254</v>
      </c>
      <c r="G15" s="18" t="n">
        <f aca="false">(F15*100)/D15</f>
        <v>1.33684210526316</v>
      </c>
    </row>
    <row r="16" customFormat="false" ht="15" hidden="false" customHeight="false" outlineLevel="0" collapsed="false">
      <c r="A16" s="5" t="s">
        <v>200</v>
      </c>
      <c r="B16" s="5" t="s">
        <v>201</v>
      </c>
      <c r="C16" s="5" t="n">
        <v>760</v>
      </c>
      <c r="D16" s="5" t="n">
        <f aca="false">C16*100</f>
        <v>76000</v>
      </c>
      <c r="E16" s="5" t="n">
        <v>0</v>
      </c>
      <c r="F16" s="22" t="n">
        <v>0</v>
      </c>
      <c r="G16" s="18" t="n">
        <v>0</v>
      </c>
    </row>
    <row r="17" customFormat="false" ht="15" hidden="false" customHeight="false" outlineLevel="0" collapsed="false">
      <c r="A17" s="5" t="s">
        <v>200</v>
      </c>
      <c r="B17" s="5" t="s">
        <v>202</v>
      </c>
      <c r="C17" s="5" t="n">
        <v>360</v>
      </c>
      <c r="D17" s="5" t="n">
        <f aca="false">C17*100</f>
        <v>36000</v>
      </c>
      <c r="E17" s="5" t="n">
        <v>0</v>
      </c>
      <c r="F17" s="19" t="n">
        <v>0</v>
      </c>
      <c r="G17" s="18" t="n">
        <f aca="false">(F17*100)/D17</f>
        <v>0</v>
      </c>
    </row>
    <row r="18" customFormat="false" ht="15" hidden="false" customHeight="false" outlineLevel="0" collapsed="false">
      <c r="A18" s="5" t="s">
        <v>200</v>
      </c>
      <c r="B18" s="5" t="s">
        <v>203</v>
      </c>
      <c r="C18" s="5" t="n">
        <v>35.43</v>
      </c>
      <c r="D18" s="5" t="n">
        <f aca="false">C18*100</f>
        <v>3543</v>
      </c>
      <c r="E18" s="5" t="n">
        <v>1</v>
      </c>
      <c r="F18" s="19" t="n">
        <v>34.8</v>
      </c>
      <c r="G18" s="18" t="n">
        <f aca="false">(F18*100)/D18</f>
        <v>0.982218458933107</v>
      </c>
    </row>
    <row r="19" customFormat="false" ht="15" hidden="false" customHeight="false" outlineLevel="0" collapsed="false">
      <c r="A19" s="5" t="s">
        <v>200</v>
      </c>
      <c r="B19" s="5" t="s">
        <v>204</v>
      </c>
      <c r="C19" s="5" t="n">
        <v>38.24</v>
      </c>
      <c r="D19" s="5" t="n">
        <f aca="false">C19*100</f>
        <v>3824</v>
      </c>
      <c r="E19" s="5" t="n">
        <v>1</v>
      </c>
      <c r="F19" s="19" t="n">
        <v>8.7</v>
      </c>
      <c r="G19" s="18" t="n">
        <f aca="false">(F19*100)/D19</f>
        <v>0.227510460251046</v>
      </c>
    </row>
    <row r="20" customFormat="false" ht="15" hidden="false" customHeight="false" outlineLevel="0" collapsed="false">
      <c r="A20" s="5" t="s">
        <v>192</v>
      </c>
      <c r="B20" s="5" t="s">
        <v>205</v>
      </c>
      <c r="C20" s="5" t="n">
        <v>50.16</v>
      </c>
      <c r="D20" s="5" t="n">
        <f aca="false">C20*100</f>
        <v>5016</v>
      </c>
      <c r="E20" s="5" t="n">
        <v>0</v>
      </c>
      <c r="F20" s="19" t="n">
        <v>0</v>
      </c>
      <c r="G20" s="18" t="n">
        <f aca="false">(F20*100)/D20</f>
        <v>0</v>
      </c>
    </row>
    <row r="21" customFormat="false" ht="15" hidden="false" customHeight="false" outlineLevel="0" collapsed="false">
      <c r="A21" s="5" t="s">
        <v>200</v>
      </c>
      <c r="B21" s="5" t="s">
        <v>93</v>
      </c>
      <c r="C21" s="5" t="n">
        <v>329.22</v>
      </c>
      <c r="D21" s="5" t="n">
        <f aca="false">C21*100</f>
        <v>32922</v>
      </c>
      <c r="E21" s="5" t="n">
        <v>1</v>
      </c>
      <c r="F21" s="19" t="n">
        <v>300</v>
      </c>
      <c r="G21" s="18" t="n">
        <f aca="false">(F21*100)/D21</f>
        <v>0.911244760342628</v>
      </c>
    </row>
    <row r="22" customFormat="false" ht="15" hidden="false" customHeight="false" outlineLevel="0" collapsed="false">
      <c r="A22" s="5" t="s">
        <v>184</v>
      </c>
      <c r="B22" s="5" t="s">
        <v>24</v>
      </c>
      <c r="C22" s="5" t="n">
        <v>926</v>
      </c>
      <c r="D22" s="5" t="n">
        <f aca="false">C22*100</f>
        <v>92600</v>
      </c>
      <c r="E22" s="5" t="n">
        <v>6</v>
      </c>
      <c r="F22" s="19" t="n">
        <v>71401</v>
      </c>
      <c r="G22" s="18" t="n">
        <f aca="false">(F22*100)/D22</f>
        <v>77.1069114470842</v>
      </c>
    </row>
    <row r="23" customFormat="false" ht="15" hidden="false" customHeight="false" outlineLevel="0" collapsed="false">
      <c r="A23" s="5" t="s">
        <v>184</v>
      </c>
      <c r="B23" s="5" t="s">
        <v>206</v>
      </c>
      <c r="C23" s="5" t="n">
        <v>48.35</v>
      </c>
      <c r="D23" s="5" t="n">
        <f aca="false">C23*100</f>
        <v>4835</v>
      </c>
      <c r="E23" s="5" t="n">
        <v>0</v>
      </c>
      <c r="F23" s="19" t="n">
        <v>0</v>
      </c>
      <c r="G23" s="18" t="n">
        <f aca="false">(F23*100)/D23</f>
        <v>0</v>
      </c>
    </row>
    <row r="24" customFormat="false" ht="15" hidden="false" customHeight="false" outlineLevel="0" collapsed="false">
      <c r="A24" s="5" t="s">
        <v>184</v>
      </c>
      <c r="B24" s="5" t="s">
        <v>133</v>
      </c>
      <c r="C24" s="5" t="n">
        <v>87.3</v>
      </c>
      <c r="D24" s="5" t="n">
        <f aca="false">C24*100</f>
        <v>8730</v>
      </c>
      <c r="E24" s="5" t="n">
        <v>2</v>
      </c>
      <c r="F24" s="19" t="n">
        <v>744.5</v>
      </c>
      <c r="G24" s="18" t="n">
        <f aca="false">(F24*100)/D24</f>
        <v>8.52806414662085</v>
      </c>
    </row>
    <row r="25" customFormat="false" ht="15" hidden="false" customHeight="false" outlineLevel="0" collapsed="false">
      <c r="A25" s="5" t="s">
        <v>200</v>
      </c>
      <c r="B25" s="5" t="s">
        <v>173</v>
      </c>
      <c r="C25" s="5" t="n">
        <v>800</v>
      </c>
      <c r="D25" s="5" t="n">
        <f aca="false">C25*100</f>
        <v>80000</v>
      </c>
      <c r="E25" s="5" t="n">
        <v>1</v>
      </c>
      <c r="F25" s="19" t="n">
        <v>15</v>
      </c>
      <c r="G25" s="18" t="n">
        <f aca="false">(F25*100)/D25</f>
        <v>0.01875</v>
      </c>
    </row>
    <row r="26" customFormat="false" ht="15" hidden="false" customHeight="false" outlineLevel="0" collapsed="false">
      <c r="A26" s="5" t="s">
        <v>192</v>
      </c>
      <c r="B26" s="5" t="s">
        <v>207</v>
      </c>
      <c r="C26" s="5" t="n">
        <v>63.09</v>
      </c>
      <c r="D26" s="5" t="n">
        <f aca="false">C26*100</f>
        <v>6309</v>
      </c>
      <c r="E26" s="5" t="n">
        <v>0</v>
      </c>
      <c r="F26" s="19" t="n">
        <v>0</v>
      </c>
      <c r="G26" s="18" t="n">
        <f aca="false">(F26*100)/D26</f>
        <v>0</v>
      </c>
    </row>
    <row r="27" customFormat="false" ht="15" hidden="false" customHeight="false" outlineLevel="0" collapsed="false">
      <c r="A27" s="5" t="s">
        <v>200</v>
      </c>
      <c r="B27" s="5" t="s">
        <v>159</v>
      </c>
      <c r="C27" s="5" t="n">
        <v>470</v>
      </c>
      <c r="D27" s="5" t="n">
        <f aca="false">C27*100</f>
        <v>47000</v>
      </c>
      <c r="E27" s="5" t="n">
        <v>2</v>
      </c>
      <c r="F27" s="19" t="n">
        <v>460</v>
      </c>
      <c r="G27" s="18" t="n">
        <f aca="false">(F27*100)/D27</f>
        <v>0.978723404255319</v>
      </c>
    </row>
    <row r="28" customFormat="false" ht="15" hidden="false" customHeight="false" outlineLevel="0" collapsed="false">
      <c r="A28" s="5" t="s">
        <v>200</v>
      </c>
      <c r="B28" s="5" t="s">
        <v>208</v>
      </c>
      <c r="C28" s="5" t="n">
        <v>173.13</v>
      </c>
      <c r="D28" s="5" t="n">
        <f aca="false">C28*100</f>
        <v>17313</v>
      </c>
      <c r="E28" s="5" t="n">
        <v>0</v>
      </c>
      <c r="F28" s="19" t="n">
        <v>0</v>
      </c>
      <c r="G28" s="18" t="n">
        <f aca="false">(F28*100)/D28</f>
        <v>0</v>
      </c>
    </row>
    <row r="29" customFormat="false" ht="15" hidden="false" customHeight="false" outlineLevel="0" collapsed="false">
      <c r="A29" s="5" t="s">
        <v>200</v>
      </c>
      <c r="B29" s="5" t="s">
        <v>51</v>
      </c>
      <c r="C29" s="5" t="n">
        <v>186.13</v>
      </c>
      <c r="D29" s="5" t="n">
        <f aca="false">C29*100</f>
        <v>18613</v>
      </c>
      <c r="E29" s="5" t="n">
        <v>1</v>
      </c>
      <c r="F29" s="19" t="n">
        <v>1000</v>
      </c>
      <c r="G29" s="18" t="n">
        <f aca="false">(F29*100)/D29</f>
        <v>5.37258905066352</v>
      </c>
    </row>
    <row r="30" customFormat="false" ht="15" hidden="false" customHeight="false" outlineLevel="0" collapsed="false">
      <c r="A30" s="5" t="s">
        <v>200</v>
      </c>
      <c r="B30" s="5" t="s">
        <v>100</v>
      </c>
      <c r="C30" s="5" t="n">
        <v>55.66</v>
      </c>
      <c r="D30" s="5" t="n">
        <f aca="false">C30*100</f>
        <v>5566</v>
      </c>
      <c r="E30" s="5" t="n">
        <v>1</v>
      </c>
      <c r="F30" s="19" t="n">
        <v>14.5</v>
      </c>
      <c r="G30" s="18" t="n">
        <f aca="false">(F30*100)/D30</f>
        <v>0.260510240747395</v>
      </c>
    </row>
    <row r="31" customFormat="false" ht="15" hidden="false" customHeight="false" outlineLevel="0" collapsed="false">
      <c r="A31" s="5" t="s">
        <v>192</v>
      </c>
      <c r="B31" s="5" t="s">
        <v>111</v>
      </c>
      <c r="C31" s="5" t="n">
        <v>352</v>
      </c>
      <c r="D31" s="5" t="n">
        <f aca="false">C31*100</f>
        <v>35200</v>
      </c>
      <c r="E31" s="5" t="n">
        <v>1</v>
      </c>
      <c r="F31" s="19" t="n">
        <v>297</v>
      </c>
      <c r="G31" s="18" t="n">
        <f aca="false">(F31*100)/D31</f>
        <v>0.84375</v>
      </c>
    </row>
    <row r="32" customFormat="false" ht="15" hidden="false" customHeight="false" outlineLevel="0" collapsed="false">
      <c r="A32" s="5" t="s">
        <v>184</v>
      </c>
      <c r="B32" s="5" t="s">
        <v>209</v>
      </c>
      <c r="C32" s="5" t="n">
        <v>121</v>
      </c>
      <c r="D32" s="5" t="n">
        <f aca="false">C32*100</f>
        <v>12100</v>
      </c>
      <c r="E32" s="5" t="n">
        <v>0</v>
      </c>
      <c r="F32" s="5" t="n">
        <v>0</v>
      </c>
      <c r="G32" s="18" t="n">
        <f aca="false">(F32*100)/D32</f>
        <v>0</v>
      </c>
    </row>
    <row r="33" customFormat="false" ht="15" hidden="false" customHeight="false" outlineLevel="0" collapsed="false">
      <c r="A33" s="5" t="s">
        <v>184</v>
      </c>
      <c r="B33" s="5" t="s">
        <v>56</v>
      </c>
      <c r="C33" s="5" t="n">
        <v>91.49</v>
      </c>
      <c r="D33" s="5" t="n">
        <f aca="false">C33*100</f>
        <v>9149</v>
      </c>
      <c r="E33" s="5" t="n">
        <v>1</v>
      </c>
      <c r="F33" s="5" t="n">
        <v>150</v>
      </c>
      <c r="G33" s="18" t="n">
        <f aca="false">(F33*100)/D33</f>
        <v>1.63952344518527</v>
      </c>
    </row>
    <row r="34" customFormat="false" ht="15" hidden="false" customHeight="false" outlineLevel="0" collapsed="false">
      <c r="A34" s="5" t="s">
        <v>192</v>
      </c>
      <c r="B34" s="5" t="s">
        <v>74</v>
      </c>
      <c r="C34" s="5" t="n">
        <v>973</v>
      </c>
      <c r="D34" s="5" t="n">
        <f aca="false">C34*100</f>
        <v>97300</v>
      </c>
      <c r="E34" s="5" t="n">
        <v>1</v>
      </c>
      <c r="F34" s="5" t="n">
        <v>88624</v>
      </c>
      <c r="G34" s="18" t="n">
        <f aca="false">(F34*100)/D34</f>
        <v>91.0832476875642</v>
      </c>
    </row>
    <row r="35" customFormat="false" ht="15" hidden="false" customHeight="false" outlineLevel="0" collapsed="false">
      <c r="A35" s="5" t="s">
        <v>192</v>
      </c>
      <c r="B35" s="5" t="s">
        <v>45</v>
      </c>
      <c r="C35" s="5" t="n">
        <v>48</v>
      </c>
      <c r="D35" s="5" t="n">
        <f aca="false">C35*100</f>
        <v>4800</v>
      </c>
      <c r="E35" s="5" t="n">
        <v>4</v>
      </c>
      <c r="F35" s="5" t="n">
        <v>55.5</v>
      </c>
      <c r="G35" s="18" t="n">
        <f aca="false">(F35*100)/D35</f>
        <v>1.15625</v>
      </c>
    </row>
    <row r="36" customFormat="false" ht="15" hidden="false" customHeight="false" outlineLevel="0" collapsed="false">
      <c r="A36" s="5" t="s">
        <v>192</v>
      </c>
      <c r="B36" s="5" t="s">
        <v>34</v>
      </c>
      <c r="C36" s="5" t="n">
        <v>56</v>
      </c>
      <c r="D36" s="5" t="n">
        <f aca="false">C36*100</f>
        <v>5600</v>
      </c>
      <c r="E36" s="5" t="n">
        <v>1</v>
      </c>
      <c r="F36" s="5" t="n">
        <v>22</v>
      </c>
      <c r="G36" s="18" t="n">
        <f aca="false">(F36*100)/D36</f>
        <v>0.392857142857143</v>
      </c>
    </row>
    <row r="37" customFormat="false" ht="15" hidden="false" customHeight="false" outlineLevel="0" collapsed="false">
      <c r="A37" s="5" t="s">
        <v>200</v>
      </c>
      <c r="B37" s="5" t="s">
        <v>155</v>
      </c>
      <c r="C37" s="5" t="n">
        <v>83</v>
      </c>
      <c r="D37" s="5" t="n">
        <f aca="false">C37*100</f>
        <v>8300</v>
      </c>
      <c r="E37" s="5" t="n">
        <v>1</v>
      </c>
      <c r="F37" s="5" t="n">
        <v>8</v>
      </c>
      <c r="G37" s="18" t="n">
        <f aca="false">(F37*100)/D37</f>
        <v>0.0963855421686747</v>
      </c>
    </row>
    <row r="38" customFormat="false" ht="15" hidden="false" customHeight="false" outlineLevel="0" collapsed="false">
      <c r="A38" s="5" t="s">
        <v>184</v>
      </c>
      <c r="B38" s="5" t="s">
        <v>130</v>
      </c>
      <c r="C38" s="5" t="n">
        <v>666</v>
      </c>
      <c r="D38" s="5" t="n">
        <f aca="false">C38*100</f>
        <v>66600</v>
      </c>
      <c r="E38" s="5" t="n">
        <v>1</v>
      </c>
      <c r="F38" s="5" t="n">
        <v>132</v>
      </c>
      <c r="G38" s="18" t="n">
        <f aca="false">(F38*100)/D38</f>
        <v>0.198198198198198</v>
      </c>
    </row>
    <row r="39" customFormat="false" ht="15" hidden="false" customHeight="false" outlineLevel="0" collapsed="false">
      <c r="A39" s="5" t="s">
        <v>192</v>
      </c>
      <c r="B39" s="5" t="s">
        <v>39</v>
      </c>
      <c r="C39" s="5" t="n">
        <v>368</v>
      </c>
      <c r="D39" s="5" t="n">
        <f aca="false">C39*100</f>
        <v>36800</v>
      </c>
      <c r="E39" s="5" t="n">
        <v>1</v>
      </c>
      <c r="F39" s="5" t="n">
        <v>40</v>
      </c>
      <c r="G39" s="18" t="n">
        <f aca="false">(F39*100)/D39</f>
        <v>0.108695652173913</v>
      </c>
    </row>
    <row r="40" customFormat="false" ht="15" hidden="false" customHeight="false" outlineLevel="0" collapsed="false">
      <c r="A40" s="5" t="s">
        <v>200</v>
      </c>
      <c r="B40" s="5" t="s">
        <v>210</v>
      </c>
      <c r="C40" s="5" t="n">
        <v>46</v>
      </c>
      <c r="D40" s="5" t="n">
        <f aca="false">C40*100</f>
        <v>4600</v>
      </c>
      <c r="E40" s="5" t="n">
        <v>0</v>
      </c>
      <c r="F40" s="5" t="n">
        <v>0</v>
      </c>
      <c r="G40" s="18" t="n">
        <f aca="false">(F40*100)/D40</f>
        <v>0</v>
      </c>
    </row>
    <row r="41" customFormat="false" ht="15" hidden="false" customHeight="false" outlineLevel="0" collapsed="false">
      <c r="A41" s="5" t="s">
        <v>192</v>
      </c>
      <c r="B41" s="5" t="s">
        <v>211</v>
      </c>
      <c r="C41" s="5" t="n">
        <v>39</v>
      </c>
      <c r="D41" s="5" t="n">
        <f aca="false">C41*100</f>
        <v>3900</v>
      </c>
      <c r="E41" s="5" t="n">
        <v>1</v>
      </c>
      <c r="F41" s="5" t="n">
        <v>3</v>
      </c>
      <c r="G41" s="18" t="n">
        <f aca="false">(F41*100)/D41</f>
        <v>0.0769230769230769</v>
      </c>
    </row>
    <row r="42" customFormat="false" ht="15" hidden="false" customHeight="false" outlineLevel="0" collapsed="false">
      <c r="A42" s="5" t="s">
        <v>192</v>
      </c>
      <c r="B42" s="5" t="s">
        <v>78</v>
      </c>
      <c r="C42" s="5" t="n">
        <v>1202</v>
      </c>
      <c r="D42" s="5" t="n">
        <f aca="false">C42*100</f>
        <v>120200</v>
      </c>
      <c r="E42" s="5" t="n">
        <v>2</v>
      </c>
      <c r="F42" s="5" t="n">
        <v>4131</v>
      </c>
      <c r="G42" s="18" t="n">
        <f aca="false">(F42*100)/D42</f>
        <v>3.43677204658902</v>
      </c>
    </row>
    <row r="43" customFormat="false" ht="15" hidden="false" customHeight="false" outlineLevel="0" collapsed="false">
      <c r="B43" s="23" t="s">
        <v>194</v>
      </c>
      <c r="C43" s="24" t="n">
        <f aca="false">SUM(C2:C42)</f>
        <v>13934.47</v>
      </c>
      <c r="D43" s="24" t="n">
        <f aca="false">SUM(D2:D42)</f>
        <v>1393447</v>
      </c>
      <c r="E43" s="25" t="n">
        <f aca="false">SUM(E2:E42)</f>
        <v>49</v>
      </c>
      <c r="F43" s="25" t="n">
        <f aca="false">SUM(F2:F42)</f>
        <v>186484</v>
      </c>
      <c r="G43" s="26" t="n">
        <f aca="false">(F43*100)/D43</f>
        <v>13.3829273736281</v>
      </c>
    </row>
  </sheetData>
  <autoFilter ref="A1:K4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C5"/>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F14" activeCellId="0" sqref="F14"/>
    </sheetView>
  </sheetViews>
  <sheetFormatPr defaultRowHeight="15"/>
  <cols>
    <col collapsed="false" hidden="false" max="1" min="1" style="0" width="8.57085020242915"/>
    <col collapsed="false" hidden="false" max="2" min="2" style="0" width="11.3562753036437"/>
    <col collapsed="false" hidden="false" max="1025" min="3" style="0" width="8.57085020242915"/>
  </cols>
  <sheetData>
    <row r="1" customFormat="false" ht="15" hidden="false" customHeight="false" outlineLevel="0" collapsed="false">
      <c r="B1" s="16" t="s">
        <v>3</v>
      </c>
      <c r="C1" s="16" t="s">
        <v>212</v>
      </c>
    </row>
    <row r="2" customFormat="false" ht="15" hidden="false" customHeight="false" outlineLevel="0" collapsed="false">
      <c r="B2" s="27" t="s">
        <v>15</v>
      </c>
      <c r="C2" s="20" t="n">
        <f aca="false">COUNTIF(ANPs!D2:D47,"Pampa")</f>
        <v>26</v>
      </c>
    </row>
    <row r="3" customFormat="false" ht="45" hidden="false" customHeight="false" outlineLevel="0" collapsed="false">
      <c r="B3" s="28" t="s">
        <v>38</v>
      </c>
      <c r="C3" s="20" t="n">
        <f aca="false">COUNTIF(ANPs!D2:D47,"Delta e Islas del Paraná")</f>
        <v>8</v>
      </c>
    </row>
    <row r="4" customFormat="false" ht="60" hidden="false" customHeight="false" outlineLevel="0" collapsed="false">
      <c r="B4" s="28" t="s">
        <v>90</v>
      </c>
      <c r="C4" s="20" t="n">
        <f aca="false">COUNTIF(ANPs!D2:D47, "Pampa y Delta e Islas del Paraná")</f>
        <v>12</v>
      </c>
    </row>
    <row r="5" customFormat="false" ht="15" hidden="false" customHeight="false" outlineLevel="0" collapsed="false">
      <c r="B5" s="29" t="s">
        <v>194</v>
      </c>
      <c r="C5" s="20" t="n">
        <f aca="false">SUM(C2:C4)</f>
        <v>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11" activeCellId="0" sqref="D11"/>
    </sheetView>
  </sheetViews>
  <sheetFormatPr defaultRowHeight="15"/>
  <cols>
    <col collapsed="false" hidden="false" max="1" min="1" style="0" width="15.2105263157895"/>
    <col collapsed="false" hidden="false" max="2" min="2" style="0" width="8.57085020242915"/>
    <col collapsed="false" hidden="false" max="3" min="3" style="0" width="11.5708502024291"/>
    <col collapsed="false" hidden="false" max="1025" min="4" style="0" width="8.57085020242915"/>
  </cols>
  <sheetData>
    <row r="1" customFormat="false" ht="15" hidden="false" customHeight="false" outlineLevel="0" collapsed="false">
      <c r="A1" s="16" t="s">
        <v>6</v>
      </c>
      <c r="B1" s="16" t="s">
        <v>212</v>
      </c>
      <c r="C1" s="16" t="s">
        <v>213</v>
      </c>
    </row>
    <row r="2" customFormat="false" ht="15" hidden="false" customHeight="false" outlineLevel="0" collapsed="false">
      <c r="A2" s="5" t="s">
        <v>142</v>
      </c>
      <c r="B2" s="20" t="n">
        <f aca="false">COUNTIF(ANPs!G2:G47, "Nacional")</f>
        <v>1</v>
      </c>
      <c r="C2" s="20" t="n">
        <f aca="false">SUMIF(ANPs!G2:G46, "Nacional", ANPs!C2:C46)</f>
        <v>4088</v>
      </c>
    </row>
    <row r="3" customFormat="false" ht="15" hidden="false" customHeight="false" outlineLevel="0" collapsed="false">
      <c r="A3" s="5" t="s">
        <v>70</v>
      </c>
      <c r="B3" s="20" t="n">
        <f aca="false">COUNTIF(ANPs!G2:G47, "Provincial")</f>
        <v>10</v>
      </c>
      <c r="C3" s="20" t="n">
        <f aca="false">SUMIF(ANPs!G2:G46, "Provincial", ANPs!C2:C46)</f>
        <v>47701</v>
      </c>
    </row>
    <row r="4" customFormat="false" ht="15" hidden="false" customHeight="false" outlineLevel="0" collapsed="false">
      <c r="A4" s="5" t="s">
        <v>18</v>
      </c>
      <c r="B4" s="20" t="n">
        <f aca="false">COUNTIF(ANPs!G2:G47, "Municipal")</f>
        <v>22</v>
      </c>
      <c r="C4" s="20" t="n">
        <v>91129.5</v>
      </c>
    </row>
    <row r="5" customFormat="false" ht="15" hidden="false" customHeight="false" outlineLevel="0" collapsed="false">
      <c r="A5" s="5" t="s">
        <v>41</v>
      </c>
      <c r="B5" s="20" t="n">
        <f aca="false">COUNTIF(ANPs!G2:G47, "Privada")</f>
        <v>6</v>
      </c>
      <c r="C5" s="20" t="n">
        <f aca="false">SUMIF(ANPs!G2:G46, "Privada", ANPs!C2:C46)</f>
        <v>315.5</v>
      </c>
    </row>
    <row r="6" customFormat="false" ht="15" hidden="false" customHeight="false" outlineLevel="0" collapsed="false">
      <c r="A6" s="5" t="s">
        <v>26</v>
      </c>
      <c r="B6" s="20" t="n">
        <f aca="false">COUNTIF(ANPs!G2:G47,"Mixta")</f>
        <v>7</v>
      </c>
      <c r="C6" s="20" t="n">
        <f aca="false">SUMIF(ANPs!G2:G46, "Mixta", ANPs!C2:C46)</f>
        <v>43250</v>
      </c>
    </row>
    <row r="7" customFormat="false" ht="15" hidden="false" customHeight="false" outlineLevel="0" collapsed="false">
      <c r="A7" s="30" t="s">
        <v>194</v>
      </c>
      <c r="B7" s="20" t="n">
        <f aca="false">SUM(B2:B6)</f>
        <v>46</v>
      </c>
      <c r="C7" s="20" t="n">
        <f aca="false">SUM(C2:C6)</f>
        <v>186484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1"/>
  <sheetViews>
    <sheetView windowProtection="false" showFormulas="false" showGridLines="true" showRowColHeaders="true" showZeros="true" rightToLeft="false" tabSelected="false" showOutlineSymbols="true" defaultGridColor="true" view="normal" topLeftCell="A4" colorId="64" zoomScale="64" zoomScaleNormal="64" zoomScalePageLayoutView="100" workbookViewId="0">
      <selection pane="topLeft" activeCell="K16" activeCellId="0" sqref="K16"/>
    </sheetView>
  </sheetViews>
  <sheetFormatPr defaultRowHeight="15"/>
  <cols>
    <col collapsed="false" hidden="false" max="2" min="1" style="0" width="14.4615384615385"/>
    <col collapsed="false" hidden="false" max="1025" min="3" style="0" width="8.57085020242915"/>
  </cols>
  <sheetData>
    <row r="1" customFormat="false" ht="15" hidden="false" customHeight="false" outlineLevel="0" collapsed="false">
      <c r="A1" s="2" t="s">
        <v>214</v>
      </c>
      <c r="B1" s="2" t="s">
        <v>212</v>
      </c>
      <c r="C1" s="2" t="s">
        <v>215</v>
      </c>
    </row>
    <row r="2" customFormat="false" ht="15" hidden="false" customHeight="false" outlineLevel="0" collapsed="false">
      <c r="A2" s="20" t="s">
        <v>216</v>
      </c>
      <c r="B2" s="20" t="n">
        <v>2</v>
      </c>
      <c r="C2" s="20" t="n">
        <v>2</v>
      </c>
    </row>
    <row r="3" customFormat="false" ht="15" hidden="false" customHeight="false" outlineLevel="0" collapsed="false">
      <c r="A3" s="20" t="s">
        <v>217</v>
      </c>
      <c r="B3" s="20" t="n">
        <v>0</v>
      </c>
      <c r="C3" s="20" t="n">
        <f aca="false">C2+B3</f>
        <v>2</v>
      </c>
    </row>
    <row r="4" customFormat="false" ht="15" hidden="false" customHeight="false" outlineLevel="0" collapsed="false">
      <c r="A4" s="20" t="s">
        <v>218</v>
      </c>
      <c r="B4" s="20" t="n">
        <v>1</v>
      </c>
      <c r="C4" s="20" t="n">
        <f aca="false">C3+B4</f>
        <v>3</v>
      </c>
    </row>
    <row r="5" customFormat="false" ht="15" hidden="false" customHeight="false" outlineLevel="0" collapsed="false">
      <c r="A5" s="20" t="s">
        <v>219</v>
      </c>
      <c r="B5" s="20" t="n">
        <v>1</v>
      </c>
      <c r="C5" s="20" t="n">
        <f aca="false">C4+B5</f>
        <v>4</v>
      </c>
    </row>
    <row r="6" customFormat="false" ht="15" hidden="false" customHeight="false" outlineLevel="0" collapsed="false">
      <c r="A6" s="20" t="s">
        <v>220</v>
      </c>
      <c r="B6" s="20" t="n">
        <v>4</v>
      </c>
      <c r="C6" s="20" t="n">
        <f aca="false">C5+B6</f>
        <v>8</v>
      </c>
    </row>
    <row r="7" customFormat="false" ht="15" hidden="false" customHeight="false" outlineLevel="0" collapsed="false">
      <c r="A7" s="20" t="s">
        <v>221</v>
      </c>
      <c r="B7" s="20" t="n">
        <v>14</v>
      </c>
      <c r="C7" s="20" t="n">
        <f aca="false">C6+B7</f>
        <v>22</v>
      </c>
    </row>
    <row r="8" customFormat="false" ht="15" hidden="false" customHeight="false" outlineLevel="0" collapsed="false">
      <c r="A8" s="20" t="s">
        <v>222</v>
      </c>
      <c r="B8" s="20" t="n">
        <v>8</v>
      </c>
      <c r="C8" s="20" t="n">
        <f aca="false">C7+B8</f>
        <v>30</v>
      </c>
    </row>
    <row r="9" customFormat="false" ht="15" hidden="false" customHeight="false" outlineLevel="0" collapsed="false">
      <c r="A9" s="20" t="s">
        <v>223</v>
      </c>
      <c r="B9" s="20" t="n">
        <v>16</v>
      </c>
      <c r="C9" s="20" t="n">
        <f aca="false">C8+B9</f>
        <v>46</v>
      </c>
    </row>
    <row r="10" customFormat="false" ht="15" hidden="false" customHeight="false" outlineLevel="0" collapsed="false">
      <c r="A10" s="29" t="s">
        <v>194</v>
      </c>
      <c r="B10" s="20" t="n">
        <f aca="false">SUM(B2:B9)</f>
        <v>46</v>
      </c>
      <c r="C10" s="20"/>
    </row>
    <row r="18" customFormat="false" ht="15" hidden="false" customHeight="false" outlineLevel="0" collapsed="false">
      <c r="A18" s="16" t="s">
        <v>6</v>
      </c>
      <c r="B18" s="16" t="s">
        <v>216</v>
      </c>
      <c r="C18" s="16" t="s">
        <v>217</v>
      </c>
      <c r="D18" s="16" t="s">
        <v>218</v>
      </c>
      <c r="E18" s="16" t="s">
        <v>219</v>
      </c>
      <c r="F18" s="16" t="s">
        <v>220</v>
      </c>
      <c r="G18" s="16" t="s">
        <v>221</v>
      </c>
      <c r="H18" s="16" t="s">
        <v>222</v>
      </c>
      <c r="I18" s="16" t="s">
        <v>223</v>
      </c>
      <c r="J18" s="16" t="s">
        <v>194</v>
      </c>
    </row>
    <row r="19" customFormat="false" ht="15" hidden="false" customHeight="false" outlineLevel="0" collapsed="false">
      <c r="A19" s="16" t="s">
        <v>142</v>
      </c>
      <c r="B19" s="20" t="n">
        <v>0</v>
      </c>
      <c r="C19" s="20" t="n">
        <v>0</v>
      </c>
      <c r="D19" s="20" t="n">
        <v>0</v>
      </c>
      <c r="E19" s="20" t="n">
        <v>0</v>
      </c>
      <c r="F19" s="20" t="n">
        <v>0</v>
      </c>
      <c r="G19" s="20" t="n">
        <v>1</v>
      </c>
      <c r="H19" s="20" t="n">
        <v>0</v>
      </c>
      <c r="I19" s="20" t="n">
        <v>0</v>
      </c>
      <c r="J19" s="20" t="n">
        <f aca="false">SUM(B19:I19)</f>
        <v>1</v>
      </c>
    </row>
    <row r="20" customFormat="false" ht="15" hidden="false" customHeight="false" outlineLevel="0" collapsed="false">
      <c r="A20" s="16" t="s">
        <v>70</v>
      </c>
      <c r="B20" s="20" t="n">
        <v>2</v>
      </c>
      <c r="C20" s="20" t="n">
        <v>0</v>
      </c>
      <c r="D20" s="20" t="n">
        <v>1</v>
      </c>
      <c r="E20" s="20" t="n">
        <v>0</v>
      </c>
      <c r="F20" s="20" t="n">
        <v>0</v>
      </c>
      <c r="G20" s="20" t="n">
        <v>3</v>
      </c>
      <c r="H20" s="20" t="n">
        <v>0</v>
      </c>
      <c r="I20" s="20" t="n">
        <v>4</v>
      </c>
      <c r="J20" s="20" t="n">
        <f aca="false">SUM(B20:I20)</f>
        <v>10</v>
      </c>
    </row>
    <row r="21" customFormat="false" ht="15" hidden="false" customHeight="false" outlineLevel="0" collapsed="false">
      <c r="A21" s="16" t="s">
        <v>18</v>
      </c>
      <c r="B21" s="20" t="n">
        <v>0</v>
      </c>
      <c r="C21" s="20" t="n">
        <v>0</v>
      </c>
      <c r="D21" s="20" t="n">
        <v>0</v>
      </c>
      <c r="E21" s="20" t="n">
        <v>1</v>
      </c>
      <c r="F21" s="20" t="n">
        <v>4</v>
      </c>
      <c r="G21" s="20" t="n">
        <v>5</v>
      </c>
      <c r="H21" s="20" t="n">
        <v>4</v>
      </c>
      <c r="I21" s="20" t="n">
        <v>8</v>
      </c>
      <c r="J21" s="20" t="n">
        <f aca="false">SUM(B21:I21)</f>
        <v>22</v>
      </c>
    </row>
    <row r="22" customFormat="false" ht="15" hidden="false" customHeight="false" outlineLevel="0" collapsed="false">
      <c r="A22" s="16" t="s">
        <v>26</v>
      </c>
      <c r="B22" s="20" t="n">
        <v>0</v>
      </c>
      <c r="C22" s="20" t="n">
        <v>0</v>
      </c>
      <c r="D22" s="20" t="n">
        <v>0</v>
      </c>
      <c r="E22" s="20" t="n">
        <v>0</v>
      </c>
      <c r="F22" s="20" t="n">
        <v>0</v>
      </c>
      <c r="G22" s="20" t="n">
        <v>3</v>
      </c>
      <c r="H22" s="20" t="n">
        <v>3</v>
      </c>
      <c r="I22" s="20" t="n">
        <v>1</v>
      </c>
      <c r="J22" s="20" t="n">
        <f aca="false">SUM(B22:I22)</f>
        <v>7</v>
      </c>
    </row>
    <row r="23" customFormat="false" ht="15" hidden="false" customHeight="false" outlineLevel="0" collapsed="false">
      <c r="A23" s="16" t="s">
        <v>41</v>
      </c>
      <c r="B23" s="20" t="n">
        <v>0</v>
      </c>
      <c r="C23" s="20" t="n">
        <v>0</v>
      </c>
      <c r="D23" s="20" t="n">
        <v>0</v>
      </c>
      <c r="E23" s="20" t="n">
        <v>0</v>
      </c>
      <c r="F23" s="20" t="n">
        <v>0</v>
      </c>
      <c r="G23" s="20" t="n">
        <v>2</v>
      </c>
      <c r="H23" s="20" t="n">
        <v>1</v>
      </c>
      <c r="I23" s="20" t="n">
        <v>3</v>
      </c>
      <c r="J23" s="20" t="n">
        <f aca="false">SUM(B23:I23)</f>
        <v>6</v>
      </c>
    </row>
    <row r="25" customFormat="false" ht="15" hidden="false" customHeight="false" outlineLevel="0" collapsed="false">
      <c r="H25" s="0" t="s">
        <v>194</v>
      </c>
      <c r="I25" s="0" t="n">
        <f aca="false">SUM(B19:I23)</f>
        <v>46</v>
      </c>
    </row>
    <row r="44" customFormat="false" ht="15" hidden="false" customHeight="false" outlineLevel="0" collapsed="false">
      <c r="A44" s="16" t="s">
        <v>6</v>
      </c>
      <c r="B44" s="16" t="s">
        <v>216</v>
      </c>
      <c r="C44" s="16" t="s">
        <v>217</v>
      </c>
      <c r="D44" s="16" t="s">
        <v>218</v>
      </c>
      <c r="E44" s="16" t="s">
        <v>219</v>
      </c>
      <c r="F44" s="16" t="s">
        <v>220</v>
      </c>
      <c r="G44" s="16" t="s">
        <v>221</v>
      </c>
      <c r="H44" s="16" t="s">
        <v>222</v>
      </c>
      <c r="I44" s="16" t="s">
        <v>223</v>
      </c>
    </row>
    <row r="45" customFormat="false" ht="15" hidden="false" customHeight="false" outlineLevel="0" collapsed="false">
      <c r="A45" s="16" t="s">
        <v>142</v>
      </c>
      <c r="B45" s="20" t="n">
        <v>0</v>
      </c>
      <c r="C45" s="20" t="n">
        <v>0</v>
      </c>
      <c r="D45" s="20" t="n">
        <v>0</v>
      </c>
      <c r="E45" s="20" t="n">
        <v>0</v>
      </c>
      <c r="F45" s="20" t="n">
        <v>0</v>
      </c>
      <c r="G45" s="20" t="n">
        <v>1</v>
      </c>
      <c r="H45" s="20" t="n">
        <v>1</v>
      </c>
      <c r="I45" s="20" t="n">
        <v>1</v>
      </c>
    </row>
    <row r="46" customFormat="false" ht="15" hidden="false" customHeight="false" outlineLevel="0" collapsed="false">
      <c r="A46" s="16" t="s">
        <v>70</v>
      </c>
      <c r="B46" s="20" t="n">
        <v>2</v>
      </c>
      <c r="C46" s="20" t="n">
        <v>2</v>
      </c>
      <c r="D46" s="20" t="n">
        <v>3</v>
      </c>
      <c r="E46" s="20" t="n">
        <v>3</v>
      </c>
      <c r="F46" s="20" t="n">
        <v>3</v>
      </c>
      <c r="G46" s="20" t="n">
        <v>6</v>
      </c>
      <c r="H46" s="20" t="n">
        <v>6</v>
      </c>
      <c r="I46" s="20" t="n">
        <v>10</v>
      </c>
    </row>
    <row r="47" customFormat="false" ht="15" hidden="false" customHeight="false" outlineLevel="0" collapsed="false">
      <c r="A47" s="16" t="s">
        <v>18</v>
      </c>
      <c r="B47" s="20" t="n">
        <v>0</v>
      </c>
      <c r="C47" s="20" t="n">
        <v>0</v>
      </c>
      <c r="D47" s="20" t="n">
        <v>0</v>
      </c>
      <c r="E47" s="20" t="n">
        <v>1</v>
      </c>
      <c r="F47" s="20" t="n">
        <v>5</v>
      </c>
      <c r="G47" s="20" t="n">
        <v>10</v>
      </c>
      <c r="H47" s="20" t="n">
        <v>14</v>
      </c>
      <c r="I47" s="20" t="n">
        <v>22</v>
      </c>
    </row>
    <row r="48" customFormat="false" ht="15" hidden="false" customHeight="false" outlineLevel="0" collapsed="false">
      <c r="A48" s="16" t="s">
        <v>26</v>
      </c>
      <c r="B48" s="20" t="n">
        <v>0</v>
      </c>
      <c r="C48" s="20" t="n">
        <v>0</v>
      </c>
      <c r="D48" s="20" t="n">
        <v>0</v>
      </c>
      <c r="E48" s="20" t="n">
        <v>0</v>
      </c>
      <c r="F48" s="20" t="n">
        <v>0</v>
      </c>
      <c r="G48" s="20" t="n">
        <v>3</v>
      </c>
      <c r="H48" s="20" t="n">
        <v>6</v>
      </c>
      <c r="I48" s="20" t="n">
        <v>7</v>
      </c>
    </row>
    <row r="49" customFormat="false" ht="15" hidden="false" customHeight="false" outlineLevel="0" collapsed="false">
      <c r="A49" s="16" t="s">
        <v>41</v>
      </c>
      <c r="B49" s="20" t="n">
        <v>0</v>
      </c>
      <c r="C49" s="20" t="n">
        <v>0</v>
      </c>
      <c r="D49" s="20" t="n">
        <v>0</v>
      </c>
      <c r="E49" s="20" t="n">
        <v>0</v>
      </c>
      <c r="F49" s="20" t="n">
        <v>0</v>
      </c>
      <c r="G49" s="20" t="n">
        <v>2</v>
      </c>
      <c r="H49" s="20" t="n">
        <v>3</v>
      </c>
      <c r="I49" s="20" t="n">
        <v>6</v>
      </c>
    </row>
    <row r="51" customFormat="false" ht="15" hidden="false" customHeight="false" outlineLevel="0" collapsed="false">
      <c r="H51" s="0" t="s">
        <v>194</v>
      </c>
      <c r="I51" s="0" t="n">
        <f aca="false">SUM(I45:I49)</f>
        <v>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C3:G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8" activeCellId="0" sqref="D8"/>
    </sheetView>
  </sheetViews>
  <sheetFormatPr defaultRowHeight="15"/>
  <cols>
    <col collapsed="false" hidden="false" max="2" min="1" style="0" width="8.57085020242915"/>
    <col collapsed="false" hidden="false" max="3" min="3" style="0" width="20.1376518218623"/>
    <col collapsed="false" hidden="false" max="4" min="4" style="0" width="13.9271255060729"/>
    <col collapsed="false" hidden="false" max="1025" min="5" style="0" width="8.57085020242915"/>
  </cols>
  <sheetData>
    <row r="3" customFormat="false" ht="15" hidden="false" customHeight="true" outlineLevel="0" collapsed="false">
      <c r="C3" s="31" t="s">
        <v>224</v>
      </c>
      <c r="D3" s="32"/>
      <c r="F3" s="33" t="s">
        <v>225</v>
      </c>
      <c r="G3" s="33"/>
    </row>
    <row r="4" customFormat="false" ht="15" hidden="false" customHeight="false" outlineLevel="0" collapsed="false">
      <c r="C4" s="20" t="s">
        <v>71</v>
      </c>
      <c r="D4" s="20" t="n">
        <f aca="false">COUNTIF(ANPs!I2:I46, "Reserva de Biósfera")</f>
        <v>2</v>
      </c>
      <c r="F4" s="0" t="s">
        <v>226</v>
      </c>
      <c r="G4" s="0" t="n">
        <v>6</v>
      </c>
    </row>
    <row r="5" customFormat="false" ht="15" hidden="false" customHeight="false" outlineLevel="0" collapsed="false">
      <c r="C5" s="20" t="s">
        <v>105</v>
      </c>
      <c r="D5" s="20" t="n">
        <f aca="false">COUNTIF(ANPs!I2:I46, "AICA")</f>
        <v>2</v>
      </c>
      <c r="F5" s="0" t="s">
        <v>227</v>
      </c>
      <c r="G5" s="0" t="n">
        <v>39</v>
      </c>
    </row>
    <row r="6" customFormat="false" ht="15" hidden="false" customHeight="false" outlineLevel="0" collapsed="false">
      <c r="C6" s="20" t="s">
        <v>228</v>
      </c>
      <c r="D6" s="20" t="n">
        <f aca="false">COUNTIF(ANPs!I2:I46, "Sitio RAMSAR y AICA")</f>
        <v>2</v>
      </c>
    </row>
    <row r="7" customFormat="false" ht="15" hidden="false" customHeight="false" outlineLevel="0" collapsed="false">
      <c r="C7" s="20" t="s">
        <v>227</v>
      </c>
      <c r="D7" s="20" t="n">
        <f aca="false">COUNTIF(ANPs!I2:I47, "No")</f>
        <v>40</v>
      </c>
    </row>
    <row r="8" customFormat="false" ht="15" hidden="false" customHeight="false" outlineLevel="0" collapsed="false">
      <c r="C8" s="34" t="s">
        <v>194</v>
      </c>
      <c r="D8" s="20" t="n">
        <f aca="false">SUM(D4:D7)</f>
        <v>46</v>
      </c>
    </row>
  </sheetData>
  <mergeCells count="1">
    <mergeCell ref="F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0" colorId="64" zoomScale="64" zoomScaleNormal="64" zoomScalePageLayoutView="100" workbookViewId="0">
      <selection pane="topLeft" activeCell="D26" activeCellId="0" sqref="D26"/>
    </sheetView>
  </sheetViews>
  <sheetFormatPr defaultRowHeight="15"/>
  <cols>
    <col collapsed="false" hidden="false" max="1025" min="1" style="0" width="8.57085020242915"/>
  </cols>
  <sheetData>
    <row r="1" customFormat="false" ht="15" hidden="false" customHeight="false" outlineLevel="0" collapsed="false">
      <c r="A1" s="2" t="s">
        <v>229</v>
      </c>
      <c r="B1" s="2"/>
    </row>
    <row r="2" customFormat="false" ht="15" hidden="false" customHeight="false" outlineLevel="0" collapsed="false">
      <c r="A2" s="20" t="s">
        <v>226</v>
      </c>
      <c r="B2" s="20" t="n">
        <f aca="false">COUNTIF(ANPs!J2:J46, "Si")</f>
        <v>19</v>
      </c>
    </row>
    <row r="3" customFormat="false" ht="15" hidden="false" customHeight="false" outlineLevel="0" collapsed="false">
      <c r="A3" s="20" t="s">
        <v>227</v>
      </c>
      <c r="B3" s="20" t="n">
        <f aca="false">COUNTIF(ANPs!J2:J46, "No")</f>
        <v>26</v>
      </c>
    </row>
    <row r="4" customFormat="false" ht="15" hidden="false" customHeight="false" outlineLevel="0" collapsed="false">
      <c r="A4" s="29" t="s">
        <v>194</v>
      </c>
      <c r="B4" s="20" t="n">
        <f aca="false">SUM(B2:B3)</f>
        <v>45</v>
      </c>
    </row>
    <row r="19" customFormat="false" ht="15" hidden="false" customHeight="false" outlineLevel="0" collapsed="false">
      <c r="A19" s="16" t="s">
        <v>6</v>
      </c>
      <c r="B19" s="16" t="s">
        <v>226</v>
      </c>
      <c r="C19" s="16"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0</v>
      </c>
      <c r="C21" s="20" t="n">
        <v>13</v>
      </c>
    </row>
    <row r="22" customFormat="false" ht="15" hidden="false" customHeight="false" outlineLevel="0" collapsed="false">
      <c r="A22" s="20" t="s">
        <v>18</v>
      </c>
      <c r="B22" s="20" t="n">
        <v>12</v>
      </c>
      <c r="C22" s="20" t="n">
        <v>10</v>
      </c>
    </row>
    <row r="23" customFormat="false" ht="15" hidden="false" customHeight="false" outlineLevel="0" collapsed="false">
      <c r="A23" s="20" t="s">
        <v>26</v>
      </c>
      <c r="B23" s="20" t="n">
        <v>1</v>
      </c>
      <c r="C23" s="20" t="n">
        <v>2</v>
      </c>
    </row>
    <row r="24" customFormat="false" ht="15" hidden="false" customHeight="false" outlineLevel="0" collapsed="false">
      <c r="A24" s="20" t="s">
        <v>41</v>
      </c>
      <c r="B24" s="20" t="n">
        <v>4</v>
      </c>
      <c r="C24" s="20" t="n">
        <v>2</v>
      </c>
    </row>
    <row r="26" customFormat="false" ht="15" hidden="false" customHeight="false" outlineLevel="0" collapsed="false">
      <c r="B26" s="0" t="s">
        <v>194</v>
      </c>
      <c r="C26" s="0" t="n">
        <f aca="false">SUM(B20:C24)</f>
        <v>45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6" activeCellId="0" sqref="A26"/>
    </sheetView>
  </sheetViews>
  <sheetFormatPr defaultRowHeight="15"/>
  <cols>
    <col collapsed="false" hidden="false" max="2" min="1" style="0" width="8.57085020242915"/>
    <col collapsed="false" hidden="false" max="3" min="3" style="0" width="9.4251012145749"/>
    <col collapsed="false" hidden="false" max="1025" min="4" style="0" width="8.57085020242915"/>
  </cols>
  <sheetData>
    <row r="1" customFormat="false" ht="15" hidden="false" customHeight="false" outlineLevel="0" collapsed="false">
      <c r="A1" s="2" t="s">
        <v>10</v>
      </c>
      <c r="B1" s="2"/>
    </row>
    <row r="2" customFormat="false" ht="15" hidden="false" customHeight="false" outlineLevel="0" collapsed="false">
      <c r="A2" s="20" t="s">
        <v>226</v>
      </c>
      <c r="B2" s="20" t="n">
        <f aca="false">COUNTIF(ANPs!K7:K46, "Si")</f>
        <v>23</v>
      </c>
    </row>
    <row r="3" customFormat="false" ht="15" hidden="false" customHeight="false" outlineLevel="0" collapsed="false">
      <c r="A3" s="20" t="s">
        <v>227</v>
      </c>
      <c r="B3" s="20" t="n">
        <f aca="false">COUNTIF(ANPs!K7:K46, "No")</f>
        <v>17</v>
      </c>
    </row>
    <row r="4" customFormat="false" ht="15" hidden="false" customHeight="false" outlineLevel="0" collapsed="false">
      <c r="A4" s="29" t="s">
        <v>194</v>
      </c>
      <c r="B4" s="20" t="n">
        <f aca="false">SUM(B2:B3)</f>
        <v>40</v>
      </c>
    </row>
    <row r="19" customFormat="false" ht="15" hidden="false" customHeight="false" outlineLevel="0" collapsed="false">
      <c r="A19" s="16" t="s">
        <v>6</v>
      </c>
      <c r="B19" s="16" t="s">
        <v>226</v>
      </c>
      <c r="C19" s="16" t="s">
        <v>227</v>
      </c>
    </row>
    <row r="20" customFormat="false" ht="15" hidden="false" customHeight="false" outlineLevel="0" collapsed="false">
      <c r="A20" s="20" t="s">
        <v>142</v>
      </c>
      <c r="B20" s="20" t="n">
        <v>1</v>
      </c>
      <c r="C20" s="20" t="n">
        <v>0</v>
      </c>
    </row>
    <row r="21" customFormat="false" ht="15" hidden="false" customHeight="false" outlineLevel="0" collapsed="false">
      <c r="A21" s="20" t="s">
        <v>70</v>
      </c>
      <c r="B21" s="20" t="n">
        <v>6</v>
      </c>
      <c r="C21" s="20" t="n">
        <v>3</v>
      </c>
    </row>
    <row r="22" customFormat="false" ht="15" hidden="false" customHeight="false" outlineLevel="0" collapsed="false">
      <c r="A22" s="20" t="s">
        <v>18</v>
      </c>
      <c r="B22" s="20" t="n">
        <v>11</v>
      </c>
      <c r="C22" s="20" t="n">
        <v>10</v>
      </c>
    </row>
    <row r="23" customFormat="false" ht="15" hidden="false" customHeight="false" outlineLevel="0" collapsed="false">
      <c r="A23" s="20" t="s">
        <v>26</v>
      </c>
      <c r="B23" s="20" t="n">
        <v>2</v>
      </c>
      <c r="C23" s="20" t="n">
        <v>1</v>
      </c>
    </row>
    <row r="24" customFormat="false" ht="15" hidden="false" customHeight="false" outlineLevel="0" collapsed="false">
      <c r="A24" s="20" t="s">
        <v>41</v>
      </c>
      <c r="B24" s="20" t="n">
        <v>3</v>
      </c>
      <c r="C24" s="20" t="n">
        <v>3</v>
      </c>
    </row>
    <row r="26" customFormat="false" ht="15" hidden="false" customHeight="false" outlineLevel="0" collapsed="false">
      <c r="B26" s="0" t="s">
        <v>194</v>
      </c>
      <c r="C26" s="0" t="n">
        <f aca="false">SUM(B20:C24)</f>
        <v>40</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2019-03-28T17:48:50Z</dcterms:created>
  <dc:creator/>
  <dc:description/>
  <dc:language>es-AR</dc:language>
  <cp:lastModifiedBy/>
  <dcterms:modified xsi:type="dcterms:W3CDTF">2019-03-28T18:39:50Z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