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2.xml" ContentType="application/vnd.openxmlformats-officedocument.drawing+xml"/>
  <Override PartName="/xl/drawings/drawing1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_rels/drawing5.xml.rels" ContentType="application/vnd.openxmlformats-package.relationships+xml"/>
  <Override PartName="/xl/drawings/_rels/drawing3.xml.rels" ContentType="application/vnd.openxmlformats-package.relationships+xml"/>
  <Override PartName="/xl/drawings/_rels/drawing12.xml.rels" ContentType="application/vnd.openxmlformats-package.relationships+xml"/>
  <Override PartName="/xl/drawings/_rels/drawing4.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_rels/drawing2.xml.rels" ContentType="application/vnd.openxmlformats-package.relationships+xml"/>
  <Override PartName="/xl/drawings/_rels/drawing10.xml.rels" ContentType="application/vnd.openxmlformats-package.relationships+xml"/>
  <Override PartName="/xl/drawings/_rels/drawing11.xml.rels" ContentType="application/vnd.openxmlformats-package.relationship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23.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3.xml" ContentType="application/vnd.openxmlformats-officedocument.drawingml.chart+xml"/>
  <Override PartName="/xl/charts/chart22.xml" ContentType="application/vnd.openxmlformats-officedocument.drawingml.chart+xml"/>
  <Override PartName="/xl/charts/chart4.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19.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ANPs" sheetId="1" state="visible" r:id="rId2"/>
    <sheet name="Superficies" sheetId="2" state="visible" r:id="rId3"/>
    <sheet name="Partidos" sheetId="3" state="visible" r:id="rId4"/>
    <sheet name="Ecorregiones" sheetId="4" state="visible" r:id="rId5"/>
    <sheet name="Administración" sheetId="5" state="visible" r:id="rId6"/>
    <sheet name="Decadas" sheetId="6" state="visible" r:id="rId7"/>
    <sheet name="Categoría Internacional" sheetId="7" state="visible" r:id="rId8"/>
    <sheet name="Plan de Manejo" sheetId="8" state="visible" r:id="rId9"/>
    <sheet name="Guardaparques" sheetId="9" state="visible" r:id="rId10"/>
    <sheet name="Infraestructura" sheetId="10" state="visible" r:id="rId11"/>
    <sheet name="Atención a visitantes" sheetId="11" state="visible" r:id="rId12"/>
    <sheet name="Proyectos Potenciales" sheetId="12" state="visible" r:id="rId13"/>
  </sheets>
  <definedNames>
    <definedName function="false" hidden="true" localSheetId="0" name="_xlnm._FilterDatabase" vbProcedure="false">ANPs!$A$1:$M$48</definedName>
    <definedName function="false" hidden="true" localSheetId="2" name="_xlnm._FilterDatabase" vbProcedure="false">Partidos!$A$1:$K$45</definedName>
    <definedName function="false" hidden="false" localSheetId="0" name="_xlnm._FilterDatabase" vbProcedure="false">ANPs!$A$1:$M$48</definedName>
    <definedName function="false" hidden="false" localSheetId="0" name="_xlnm._FilterDatabase_0" vbProcedure="false">ANPs!$A$1:$M$48</definedName>
    <definedName function="false" hidden="false" localSheetId="2" name="_xlnm._FilterDatabase" vbProcedure="false">Partidos!$A$1:$K$45</definedName>
    <definedName function="false" hidden="false" localSheetId="2" name="_xlnm._FilterDatabase_0" vbProcedure="false">Partidos!$A$1:$K$45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<sst xmlns="http://schemas.openxmlformats.org/spreadsheetml/2006/main" count="755" uniqueCount="247">
  <si>
    <t xml:space="preserve">N°</t>
  </si>
  <si>
    <t xml:space="preserve">Área Natural Protegida</t>
  </si>
  <si>
    <t xml:space="preserve">Superficie (ha.)</t>
  </si>
  <si>
    <t xml:space="preserve">Ecorregión</t>
  </si>
  <si>
    <t xml:space="preserve">Municipio</t>
  </si>
  <si>
    <t xml:space="preserve">Localidad</t>
  </si>
  <si>
    <t xml:space="preserve">Administración</t>
  </si>
  <si>
    <t xml:space="preserve">Año de creación</t>
  </si>
  <si>
    <t xml:space="preserve">Categoría Internacional</t>
  </si>
  <si>
    <t xml:space="preserve">Plan de Manejo</t>
  </si>
  <si>
    <t xml:space="preserve">Guardaparques</t>
  </si>
  <si>
    <t xml:space="preserve">Infraestructura</t>
  </si>
  <si>
    <t xml:space="preserve">Atención a visitantes</t>
  </si>
  <si>
    <t xml:space="preserve">Descripcion</t>
  </si>
  <si>
    <t xml:space="preserve">Paisaje Protegido "Bosque Alegre"</t>
  </si>
  <si>
    <t xml:space="preserve">Pampa</t>
  </si>
  <si>
    <t xml:space="preserve">San isidro</t>
  </si>
  <si>
    <t xml:space="preserve">Acassuso</t>
  </si>
  <si>
    <t xml:space="preserve">Municipal</t>
  </si>
  <si>
    <t xml:space="preserve">No</t>
  </si>
  <si>
    <t xml:space="preserve">n/a</t>
  </si>
  <si>
    <t xml:space="preserve">Fue creado en el año 2012 para proteger la perpetuidad de un juncal en crecimiento, del matorral ribereño (que es propio del Río de la Plata y se encuentra amenazado), de un bosque de alisos y un bosque de sauces criollos.</t>
  </si>
  <si>
    <t xml:space="preserve">Paisaje Protegido "Cuenca del arroyo El Pescado"</t>
  </si>
  <si>
    <t xml:space="preserve">Pampa y Delta e islas del Paraná</t>
  </si>
  <si>
    <t xml:space="preserve">La Plata</t>
  </si>
  <si>
    <t xml:space="preserve">Los Hornos, Lisandro Olmos, Villa Elvira, Magdalena</t>
  </si>
  <si>
    <t xml:space="preserve">Mixta</t>
  </si>
  <si>
    <t xml:space="preserve">Fue creado en el año 1999 con la finalidad de conservar el arroyo El Pescado como un recurso hídrico libre de contaminación y proteger la integridad del paisaje de su área de influencia, manteniendo sus condiciones naturales actuales.</t>
  </si>
  <si>
    <t xml:space="preserve">Paisaje Protegido "Monte Ribereño Isla Paulino - Isla Santiago"</t>
  </si>
  <si>
    <t xml:space="preserve">Ensenada y Berisso</t>
  </si>
  <si>
    <t xml:space="preserve">Fue creado en el año 2001 con la finalidad de conservar y preservar la integridad del paisaje natural, geomorfológico, histórico y urbanístico de dicha zona.</t>
  </si>
  <si>
    <t xml:space="preserve">Paisaje Protegido "Reserva Parque - Paseo del bosque"</t>
  </si>
  <si>
    <t xml:space="preserve">Fue creado en el año 2007 para conservar y preservar el área como parque urbano de importancia regional, sitio de valor natural y ambiente antropizados de valor paisajístico, sociocultural, ecológico y de paseo y recreación para la comunidad.</t>
  </si>
  <si>
    <t xml:space="preserve">Paisaje Protegido Barrio Parque Residencial Suhr Horeis </t>
  </si>
  <si>
    <t xml:space="preserve">San Martín</t>
  </si>
  <si>
    <t xml:space="preserve">José León Suarez</t>
  </si>
  <si>
    <t xml:space="preserve">Fue creado en el año 1999 con la finalidad de conservar y preservar la integridad del paisaje fitogeográfico, geomorfológico y ecourbanístico de la zona.</t>
  </si>
  <si>
    <t xml:space="preserve">Paisaje Protegido Delta Terra</t>
  </si>
  <si>
    <t xml:space="preserve">Delta e Islas del Paraná</t>
  </si>
  <si>
    <t xml:space="preserve">Tigre</t>
  </si>
  <si>
    <t xml:space="preserve">Delta del Tigre</t>
  </si>
  <si>
    <t xml:space="preserve">Privada</t>
  </si>
  <si>
    <t xml:space="preserve">Si</t>
  </si>
  <si>
    <t xml:space="preserve">Fue creado en el año 2013 para la conservación del ambiente con su flora y fauna, la educación e interpretación ambiental y el desarrollo del turismo responsable en el Delta.</t>
  </si>
  <si>
    <t xml:space="preserve">Parque  Natural  Municipal Barranca de la Quinta Los Ombúes </t>
  </si>
  <si>
    <t xml:space="preserve">San Isidro</t>
  </si>
  <si>
    <t xml:space="preserve">Fue creada en el año 2009 con la finalidad de restaurar y proteger el “talar de barranca”, formación de bosque nativo constituido por diversas especies provenientes de la región chaqueña.</t>
  </si>
  <si>
    <t xml:space="preserve">Parque Ecológico Municipal (Ambiente Pastizal Pampeano)</t>
  </si>
  <si>
    <t xml:space="preserve">Villa Elisa</t>
  </si>
  <si>
    <t xml:space="preserve">Fue creado en el año 1992 con el fin de conservar un espacio con características únicas, para ser usado como herramienta didáctica a través de visitas guiadas y observación de la naturaleza. El Ambiente Pastizal Pampeano (1999) es un sitio que alberga gran cantidad de especies de fauna y flora típicas de los humedales de la región pampeana y tiene una importante función ecológica en la zona, en cuanto a la depuración de las aguas contaminadas.</t>
  </si>
  <si>
    <t xml:space="preserve">Parque Municipal Dique Ingeniero Roggero</t>
  </si>
  <si>
    <t xml:space="preserve">Moreno</t>
  </si>
  <si>
    <t xml:space="preserve">La Reja</t>
  </si>
  <si>
    <t xml:space="preserve">Parque Natural Municipal Barranca Pueyrredón</t>
  </si>
  <si>
    <t xml:space="preserve">Fue creado en el año 2009 con la finalidad de proteger el “talar de barranca”, formación de bosque nativo constituido por diversas especies provenientes de la región chaqueña.</t>
  </si>
  <si>
    <t xml:space="preserve">Parque Natural y Reserva Ecológica Municipal Selva Marginal Quilmeña</t>
  </si>
  <si>
    <t xml:space="preserve">Quilmes</t>
  </si>
  <si>
    <t xml:space="preserve">Bernal y Don Bosco</t>
  </si>
  <si>
    <t xml:space="preserve">Fue creada en el año 1996 para la conservación de ambientes ribereños, los cuales albergan representantes conspicuos de la flora autóctona de la selva paranaense, así como de su fauna asociada.</t>
  </si>
  <si>
    <t xml:space="preserve">Parque Natural y Zona de Reserva Costanera Sur</t>
  </si>
  <si>
    <t xml:space="preserve">C.A.B.A.</t>
  </si>
  <si>
    <t xml:space="preserve">Sitio RAMSAR y AICA</t>
  </si>
  <si>
    <t xml:space="preserve">Fue creada en el año 1986 para la conservación de la flora y la fauna existente, y para la educación, recreación e investigación científica de la totalidad del área del ecosistema.</t>
  </si>
  <si>
    <t xml:space="preserve">Parque Provincial Guillermo Enrique Hudson</t>
  </si>
  <si>
    <t xml:space="preserve">Florencio Varela</t>
  </si>
  <si>
    <t xml:space="preserve">Villa San Luis</t>
  </si>
  <si>
    <t xml:space="preserve">Fue creado en el año 1999 para difundir la vida y obra del escritor y naturalista Guillermo Enrique Hudson y realizar actividades que sostengan el patrimonio cultural, natural y evocativo que integra el predio.</t>
  </si>
  <si>
    <t xml:space="preserve">Parque Provincial Pereyra Iraola</t>
  </si>
  <si>
    <t xml:space="preserve">Berazategui, Florencio Varela, La Plata y Ensenada</t>
  </si>
  <si>
    <t xml:space="preserve">Ranelagh; Plátanos; Gutierrez; Ingeniero Allan; Villa Elisa; Ensenada</t>
  </si>
  <si>
    <t xml:space="preserve">Provincial</t>
  </si>
  <si>
    <t xml:space="preserve">Reserva de Biósfera</t>
  </si>
  <si>
    <t xml:space="preserve">Fue creado en el año 1949 con la finalidad de proteger una importante forestación que actúa como espacio o “pulmón verde” entre Buenos Aires y La Plata.</t>
  </si>
  <si>
    <t xml:space="preserve">Reserva de Biosfera Delta del Paraná</t>
  </si>
  <si>
    <t xml:space="preserve">San Fernando</t>
  </si>
  <si>
    <t xml:space="preserve">Segunda y tercera sección de islas del Delta</t>
  </si>
  <si>
    <t xml:space="preserve">Creada en el año 2000 y declarada Reserva de Biosfera Internacional para conservar uno de los humedales más importantes del mundo, al mismo tiempo que promover el uso sustentable de los recursos de la región.</t>
  </si>
  <si>
    <t xml:space="preserve">Reserva de Uso Múltiple Isla Botija </t>
  </si>
  <si>
    <t xml:space="preserve">Zárate</t>
  </si>
  <si>
    <t xml:space="preserve">Delta de Zárate</t>
  </si>
  <si>
    <t xml:space="preserve">Fue creada en el año 2010 para conservar una muestra del ecosistema deltaico en formación.</t>
  </si>
  <si>
    <t xml:space="preserve">Reserva Ecológica Ciudad Universitaria - Costanera Norte</t>
  </si>
  <si>
    <t xml:space="preserve">Fue creada en el año 2012 con la finalidad de recuperar parte de la costa de la Ciudad de Buenos aires para el uso y disfrute de locales y visitantes.</t>
  </si>
  <si>
    <t xml:space="preserve">Reserva Ecológica Municipal La Saladita </t>
  </si>
  <si>
    <t xml:space="preserve">Avellaneda</t>
  </si>
  <si>
    <t xml:space="preserve">Sarandí</t>
  </si>
  <si>
    <t xml:space="preserve">Fue creada en el año 1994 con el objetivo de garantizar la protección y la conservación de la flora, la fauna y el paisaje, debido a la riqueza e importancia de la biodiversidad que en ella se encuentra.</t>
  </si>
  <si>
    <t xml:space="preserve">Reserva Lago Lugano </t>
  </si>
  <si>
    <t xml:space="preserve">Fue creado en el año 2012 con el objetivo de recuperar un espacio para la protección de la biodiversidad que represente los paisajes originales de la Ciudad de Buenos Aires para trabajar en educación ambiental, generar proyectos de investigación y desarrollar formas de intervención de bajo impacto que puedan ser aplicadas a otras áreas protegidas.</t>
  </si>
  <si>
    <t xml:space="preserve">Reserva Municipal Refugio Educativo Ribera Norte</t>
  </si>
  <si>
    <t xml:space="preserve">Pampa y Delta e Islas del Paraná</t>
  </si>
  <si>
    <t xml:space="preserve">Fue creada en el año 1988 con el fin de proteger uno de los últimos relictos silvestres representativos del ambiente costero del Río de La Plata, priorizando las tareas educativas, recreativas y de investigación. Se destaca la gran variedad de especies de plantas y animales nativos.</t>
  </si>
  <si>
    <t xml:space="preserve">Reserva Natural Ciudad Evita </t>
  </si>
  <si>
    <t xml:space="preserve">La Matanza</t>
  </si>
  <si>
    <t xml:space="preserve">Ciudad Evita</t>
  </si>
  <si>
    <t xml:space="preserve">Fue declarada Reserva Natural y Área Ecológicamente Protegida en el año 2015 para la protección del ecosistema de humedales y la educación ambiental.</t>
  </si>
  <si>
    <t xml:space="preserve">Reserva Natural Costera de Avellaneda </t>
  </si>
  <si>
    <t xml:space="preserve">Sarandí y Villa Dominico</t>
  </si>
  <si>
    <t xml:space="preserve">Fue creada en el año 2015 con la finalidad de proteger y conservar el sistema de humedales del área, dadas las funciones y servicios ecológicos que posee.</t>
  </si>
  <si>
    <t xml:space="preserve">Reserva Natural de Morón</t>
  </si>
  <si>
    <t xml:space="preserve">Morón</t>
  </si>
  <si>
    <t xml:space="preserve">Fue creada en el año 2011 con la finalidad de: mejorar la calidad de vida de los vecinos de Morón, preservar parte de la diversidad biológica nativa, proteger paisajes típicos y reconstruir la memoria ambiental, como así también crear espacios de recreación social.</t>
  </si>
  <si>
    <t xml:space="preserve">Reserva Natural de Toyota</t>
  </si>
  <si>
    <t xml:space="preserve">Fue creada en el año 2017 con la finalidad de proteger la flora y la fauna con fines de conservación y de brindar oportunidades de educación.</t>
  </si>
  <si>
    <t xml:space="preserve">Reserva Natural de Uso Múltiple Isla Martín García </t>
  </si>
  <si>
    <t xml:space="preserve">AICA</t>
  </si>
  <si>
    <t xml:space="preserve">Fue creada en el año 1969 con la finalidad de conservar el ambiente natural, su flora y fauna, el patrimonio histórico cultural y sus particulares rasgos geomorfológicos.</t>
  </si>
  <si>
    <t xml:space="preserve">Reserva Natural de Uso Múltiple Río Luján</t>
  </si>
  <si>
    <t xml:space="preserve">Campana</t>
  </si>
  <si>
    <t xml:space="preserve">Fue creada en el año 1996 para conservar una importante muestra de los ambientes representativos del Noroeste de la Provincia de Buenos Aires, con especial énfasis en la educación ambiental y la participación ciudadana.</t>
  </si>
  <si>
    <t xml:space="preserve">Reserva Natural del Pilar </t>
  </si>
  <si>
    <t xml:space="preserve">Pilar</t>
  </si>
  <si>
    <t xml:space="preserve">Fue creada en el año 1991 para proteger a un sector de la planicie de inundación del Río Luján, en el que se destaca la presencia del sarandí colorado (Monumento Natural Municipal) y de talas de buen porte. Posee un gran potencial educativo y recreativo, así como también, contribuye a mejorar la calidad del ambiente urbano</t>
  </si>
  <si>
    <t xml:space="preserve">Reserva Natural El Morejón</t>
  </si>
  <si>
    <t xml:space="preserve">Perteneciente al Fideicomiso Termoeléctrica Manuel Belgrano S.A., fue creada en el año 2012 con la finalidad de preservar el área como una forma de plasmar el compromiso con el medio ambiente (siendo además el desarrollo de la biodiversidad un reflejo del bajo impacto ambiental que produce la generación de energía eléctrica) y contribuir a la educación ambiental.</t>
  </si>
  <si>
    <t xml:space="preserve">Reserva Natural Guardia del Juncal </t>
  </si>
  <si>
    <t xml:space="preserve">Cañuelas</t>
  </si>
  <si>
    <t xml:space="preserve">Gobernador Udaondo</t>
  </si>
  <si>
    <t xml:space="preserve">Fue creada en el año 2006 con la finalidad de proteger un área natural que resguarda una importante relación entre eventos históricos y socioculturales, así como un museo que contiene una rica historia de lo que eran las antiguas fronteras con el indio y que está enclavado en una arboleda de acacias, moras, talas, casuarinas, árboles del cielo y un ombú de más de 200 años de antigüedad.</t>
  </si>
  <si>
    <t xml:space="preserve">Reserva Natural Integral Delta en Formación</t>
  </si>
  <si>
    <t xml:space="preserve">Fue creada en el año 1999 con la finalidad de conservar una muestra representativa del frente de avance del Delta, que se encuentra en continua expansión.</t>
  </si>
  <si>
    <t xml:space="preserve">Reserva Natural Integral Punta Lara</t>
  </si>
  <si>
    <t xml:space="preserve">Ensenada y Berazategui</t>
  </si>
  <si>
    <t xml:space="preserve">Ensenada, Punta Lara, Hudson, Pereyra</t>
  </si>
  <si>
    <t xml:space="preserve">Fue creada en el año 1943 con la finalidad de conservar los ecosistemas típicos de la costa rioplatense y mantener los servicios ambientales que estos ecosistemas brindan a todos los bonaerenses. Como objetivos secundarios aparecen los de proteger la zona de mayor biodiversidad de la Provincia de Buenos Aires: el núcleo de selvas marginales o en galería más austral del mundo.</t>
  </si>
  <si>
    <t xml:space="preserve">Reserva Natural Integral y Mixta Laguna de Rocha </t>
  </si>
  <si>
    <t xml:space="preserve">Esteban Echeverría</t>
  </si>
  <si>
    <t xml:space="preserve">Monte Grande</t>
  </si>
  <si>
    <t xml:space="preserve">Fue creada en el año 2012 para proteger y conservar una rica diversidad biológica y el último pulmón verde y único espacio de saneamiento poco afectado de la cuenca media del Riachuelo-Matanza.</t>
  </si>
  <si>
    <t xml:space="preserve">Reserva Natural Lagunas de San Vicente </t>
  </si>
  <si>
    <t xml:space="preserve">San Vicente</t>
  </si>
  <si>
    <t xml:space="preserve">Fue creada en el año 2011 para proteger el complejo de humedales conformado por la “Laguna del Ojo”, la “Laguna Bellaca” y el “Arroyo San Vicente”, que constituye un primordial sitio de esparcimiento y recreación para la población local, que determina su importancia y potencial para llevar a cabo actividades educativas y recreativas.</t>
  </si>
  <si>
    <t xml:space="preserve">Reserva Natural Municipal Santa Catalina </t>
  </si>
  <si>
    <t xml:space="preserve">Lomas de Zamora</t>
  </si>
  <si>
    <t xml:space="preserve">Lavallol</t>
  </si>
  <si>
    <t xml:space="preserve">Fue creada en el año 1991 con la finalidad de promover la educación ambiental.</t>
  </si>
  <si>
    <t xml:space="preserve">Reserva Natural Municipal Vicente Lopez</t>
  </si>
  <si>
    <t xml:space="preserve">Vicente López</t>
  </si>
  <si>
    <t xml:space="preserve">La Lucila</t>
  </si>
  <si>
    <t xml:space="preserve">Fue creada en el año 1983 con la intención de preservar áreas de ambientes naturales y proteger la flora y fauna autóctona. Se planteó como objetivo principal promover la educación ambiental y conservación de los diferentes ambientes bonaerenses, con sus respectivas especies de flora y fauna, con el fin de acercar al hombre a la naturaleza, mejorando su interpretación y difundiendo la importancia de su existencia.</t>
  </si>
  <si>
    <t xml:space="preserve">Reserva Natural Otamendi </t>
  </si>
  <si>
    <t xml:space="preserve">Ing. Rómulo Otamendi</t>
  </si>
  <si>
    <t xml:space="preserve">Nacional</t>
  </si>
  <si>
    <t xml:space="preserve">Única área natural protegida de administración nacional de la región, fue creada en el año 1990 con la finalidad de conservar una importante muestra de los ambientes representativos del Noreste de la Provincia de Buenos Aires (Selva Ribereña, Bosques de la Barranca, Pastizales Pampeanos y Terrenos Inundables), con especial énfasis en la educación ambiental y participación ciudadana.</t>
  </si>
  <si>
    <t xml:space="preserve">Reserva Natural Provincial de Objetivo Definido Educativo "Arroyo el Durazno"</t>
  </si>
  <si>
    <t xml:space="preserve">Marcos paz</t>
  </si>
  <si>
    <t xml:space="preserve">Elias Romero</t>
  </si>
  <si>
    <t xml:space="preserve">Fue creada en el año 2011 debido a la necesidad de actuar sin más demora sobre la amenaza constante que sufre el territorio con motivo de las actividades antrópicas dañinas que avanzan sobre sus ecosistemas. Además, constituye un espacio de importante biodiversidad y un sitio particular para la observación de aves.</t>
  </si>
  <si>
    <t xml:space="preserve">Reserva Natural Provincial Santa Catalina</t>
  </si>
  <si>
    <t xml:space="preserve">Fue creada en el año 2011 con la finalidad de conservar la biodiversidad y los valores históricos y promover  la educación ambiental.</t>
  </si>
  <si>
    <t xml:space="preserve">Reserva Natural Selva Marginal de Hudson </t>
  </si>
  <si>
    <t xml:space="preserve">Berazategui</t>
  </si>
  <si>
    <t xml:space="preserve">Hudson</t>
  </si>
  <si>
    <t xml:space="preserve">Fue creada en el año 1991 para proteger el último relicto de la selva en galería. Esta formación constituye un ecosistema costa-selva-pajonal-pastizal de alto valor ambiental. </t>
  </si>
  <si>
    <t xml:space="preserve">Reserva Natural Urbana "El Corredor" </t>
  </si>
  <si>
    <t xml:space="preserve">San Miguel</t>
  </si>
  <si>
    <t xml:space="preserve">Bella Vista</t>
  </si>
  <si>
    <t xml:space="preserve">Fue creada en el año 2016 con la finalidad de conservar la biodiversidad, promover la educación ambiental para la comunidad y recuperar el acceso al Río Reconquista.</t>
  </si>
  <si>
    <t xml:space="preserve">Reserva Paleontologica "Francisco Moreno" </t>
  </si>
  <si>
    <t xml:space="preserve">Marcos Paz</t>
  </si>
  <si>
    <t xml:space="preserve">Santa Rosa</t>
  </si>
  <si>
    <t xml:space="preserve">Fue creada en el año 2013 para proteger un área en donde fueron descubiertos restos de mastodontes y otros grandes mamíferos correspondientes a la denominada “era de hielo”.</t>
  </si>
  <si>
    <t xml:space="preserve">Reserva Privada Club Náutico Escobar</t>
  </si>
  <si>
    <t xml:space="preserve">Escobar</t>
  </si>
  <si>
    <t xml:space="preserve">Belén de Escobar</t>
  </si>
  <si>
    <r>
      <rPr>
        <sz val="11"/>
        <color rgb="FF000000"/>
        <rFont val="Arial"/>
        <family val="1"/>
        <charset val="1"/>
      </rPr>
      <t xml:space="preserve">Fue creada alrededor del año 2000 como</t>
    </r>
    <r>
      <rPr>
        <sz val="11"/>
        <color rgb="FF000000"/>
        <rFont val="Calibri"/>
        <family val="2"/>
        <charset val="1"/>
      </rPr>
      <t xml:space="preserve"> </t>
    </r>
    <r>
      <rPr>
        <sz val="11"/>
        <color rgb="FF000000"/>
        <rFont val="Arial"/>
        <family val="1"/>
        <charset val="1"/>
      </rPr>
      <t xml:space="preserve">espacio de recreación y esparcimiento.</t>
    </r>
  </si>
  <si>
    <t xml:space="preserve">Reserva Privada del CEAMSE "Santa María"</t>
  </si>
  <si>
    <t xml:space="preserve">Ituzaingó y Hurlingham</t>
  </si>
  <si>
    <t xml:space="preserve">Villa Udaondo y William C. Morris</t>
  </si>
  <si>
    <t xml:space="preserve">Fue creada en el año 1996 con el objetivo de lograr reservas de flora y fauna autóctonas en lugares comprometidos; educación y esparcimiento y solución a problemas ambientales concretos.</t>
  </si>
  <si>
    <t xml:space="preserve">Reserva Privada el Talar de Belén </t>
  </si>
  <si>
    <r>
      <rPr>
        <sz val="11"/>
        <color rgb="FF000000"/>
        <rFont val="Calibri"/>
        <family val="2"/>
        <charset val="1"/>
      </rPr>
      <t xml:space="preserve">Fue creada en el año 1991 para la</t>
    </r>
    <r>
      <rPr>
        <sz val="12"/>
        <color rgb="FF00B0F0"/>
        <rFont val="Arial"/>
        <family val="1"/>
        <charset val="1"/>
      </rPr>
      <t xml:space="preserve"> </t>
    </r>
    <r>
      <rPr>
        <sz val="11"/>
        <color rgb="FF000000"/>
        <rFont val="Arial"/>
        <family val="1"/>
        <charset val="1"/>
      </rPr>
      <t xml:space="preserve">protección de pajonales y de la comunidad ribereña. Además, posee importancia ornitológica debido a la presencia de una población residente y nidificante de la pajonalera pico recto.</t>
    </r>
  </si>
  <si>
    <t xml:space="preserve">Reserva Urbana Quinta Cigordia</t>
  </si>
  <si>
    <t xml:space="preserve">Luján</t>
  </si>
  <si>
    <t xml:space="preserve">Fue creada en el año 1973 para promover la educación ambiental; fomentar el desarrollo de hábitos conservacionistas y proteger los remanentes de naturaleza frente a la expansión de los centros urbanos. Su valor radica en su patrimonio natural, y en los servicios ambientales derivados de ello, beneficiando numerosos aspectos de la vida social de la comunidad, como el educacional y científico, sobre todo por su emplazamiento urbano y cercanía con instituciones educativas del partido.</t>
  </si>
  <si>
    <t xml:space="preserve">Monumento Natural Ciervo de los Pantanos</t>
  </si>
  <si>
    <t xml:space="preserve">Zárate, Campana y Delta en Formación</t>
  </si>
  <si>
    <t xml:space="preserve">En el año 1998, el Ciervo de los Pantanos fue declarado Monumento Natural Provincial para su protección y conservación, debido a su condición de peligro de extinción.</t>
  </si>
  <si>
    <t xml:space="preserve">Zona</t>
  </si>
  <si>
    <t xml:space="preserve">Superficie (km2)</t>
  </si>
  <si>
    <t xml:space="preserve">Superficie RMBA (ha.)</t>
  </si>
  <si>
    <t xml:space="preserve">ANPs</t>
  </si>
  <si>
    <t xml:space="preserve">Superficie ANP (ha.)</t>
  </si>
  <si>
    <t xml:space="preserve">%</t>
  </si>
  <si>
    <t xml:space="preserve">Sur</t>
  </si>
  <si>
    <t xml:space="preserve">Almirante Brown</t>
  </si>
  <si>
    <t xml:space="preserve">Sup. (ha.)</t>
  </si>
  <si>
    <t xml:space="preserve">Zona Sur</t>
  </si>
  <si>
    <t xml:space="preserve">Berisso</t>
  </si>
  <si>
    <t xml:space="preserve">Zona Oeste</t>
  </si>
  <si>
    <t xml:space="preserve">Brandsen</t>
  </si>
  <si>
    <t xml:space="preserve">Zona Norte</t>
  </si>
  <si>
    <t xml:space="preserve">Norte</t>
  </si>
  <si>
    <t xml:space="preserve">Zona Centro</t>
  </si>
  <si>
    <t xml:space="preserve">Total</t>
  </si>
  <si>
    <t xml:space="preserve">Centro</t>
  </si>
  <si>
    <t xml:space="preserve">Ciudad Autónoma de Buenos Aires</t>
  </si>
  <si>
    <t xml:space="preserve">Ensenada</t>
  </si>
  <si>
    <t xml:space="preserve">Exaltación de La Cruz</t>
  </si>
  <si>
    <t xml:space="preserve">Ezeiza</t>
  </si>
  <si>
    <t xml:space="preserve">Oeste</t>
  </si>
  <si>
    <t xml:space="preserve">General Las Heras</t>
  </si>
  <si>
    <t xml:space="preserve">General Rodriguez</t>
  </si>
  <si>
    <t xml:space="preserve">Hurlingham</t>
  </si>
  <si>
    <t xml:space="preserve">Ituzaingó</t>
  </si>
  <si>
    <t xml:space="preserve">José C. Paz</t>
  </si>
  <si>
    <t xml:space="preserve">Lanús</t>
  </si>
  <si>
    <t xml:space="preserve">Malvinas Argentinas</t>
  </si>
  <si>
    <t xml:space="preserve">Merlo</t>
  </si>
  <si>
    <t xml:space="preserve">Presidente Perón</t>
  </si>
  <si>
    <t xml:space="preserve">Tres de Febrero</t>
  </si>
  <si>
    <t xml:space="preserve">Vicente Lopez</t>
  </si>
  <si>
    <t xml:space="preserve">Cantidad</t>
  </si>
  <si>
    <t xml:space="preserve">Superficie</t>
  </si>
  <si>
    <t xml:space="preserve">Año</t>
  </si>
  <si>
    <t xml:space="preserve">Aumento</t>
  </si>
  <si>
    <t xml:space="preserve">40'</t>
  </si>
  <si>
    <t xml:space="preserve">50'</t>
  </si>
  <si>
    <t xml:space="preserve">60'</t>
  </si>
  <si>
    <t xml:space="preserve">70'</t>
  </si>
  <si>
    <t xml:space="preserve">80'</t>
  </si>
  <si>
    <t xml:space="preserve">90'</t>
  </si>
  <si>
    <t xml:space="preserve">2000'</t>
  </si>
  <si>
    <t xml:space="preserve">2010'</t>
  </si>
  <si>
    <t xml:space="preserve">Categoria Internacional</t>
  </si>
  <si>
    <t xml:space="preserve">Categorización Internacional</t>
  </si>
  <si>
    <t xml:space="preserve">Posee</t>
  </si>
  <si>
    <t xml:space="preserve">No posee</t>
  </si>
  <si>
    <t xml:space="preserve">Sitio Ramsar y AICA</t>
  </si>
  <si>
    <t xml:space="preserve">Plan De Manejo</t>
  </si>
  <si>
    <t xml:space="preserve">ANP Potencial</t>
  </si>
  <si>
    <t xml:space="preserve">Campo de Mayo</t>
  </si>
  <si>
    <t xml:space="preserve">Centro Atómico Ezeiza</t>
  </si>
  <si>
    <t xml:space="preserve">San Sebastián</t>
  </si>
  <si>
    <t xml:space="preserve">Reserva Natural y Parque Municipal General Rodriguez</t>
  </si>
  <si>
    <t xml:space="preserve">Reserva Natural Rio Reconquista</t>
  </si>
  <si>
    <t xml:space="preserve">Isla Verde</t>
  </si>
  <si>
    <t xml:space="preserve">Reserva Natural Yrigoyen</t>
  </si>
  <si>
    <t xml:space="preserve">Arroyo Raggio</t>
  </si>
  <si>
    <t xml:space="preserve">El Renacer de la Laguna</t>
  </si>
  <si>
    <t xml:space="preserve">Reserva Natural Municipal de Tigre</t>
  </si>
  <si>
    <t xml:space="preserve">Bioparque Metropolitano</t>
  </si>
  <si>
    <t xml:space="preserve">Laguna de Rocha</t>
  </si>
  <si>
    <t xml:space="preserve">TOTAL</t>
  </si>
  <si>
    <t xml:space="preserve">Superfice ANPs actuales</t>
  </si>
  <si>
    <t xml:space="preserve">Superficie ANPs potenciales</t>
  </si>
  <si>
    <t xml:space="preserve">Porcentaje en aumento</t>
  </si>
</sst>
</file>

<file path=xl/styles.xml><?xml version="1.0" encoding="utf-8"?>
<styleSheet xmlns="http://schemas.openxmlformats.org/spreadsheetml/2006/main">
  <numFmts count="5">
    <numFmt numFmtId="164" formatCode="General"/>
    <numFmt numFmtId="165" formatCode="0.0"/>
    <numFmt numFmtId="166" formatCode="0.00"/>
    <numFmt numFmtId="167" formatCode="0%"/>
    <numFmt numFmtId="168" formatCode="0.000"/>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ial"/>
      <family val="1"/>
    </font>
    <font>
      <sz val="11"/>
      <color rgb="FFFF0000"/>
      <name val="Calibri"/>
      <family val="2"/>
      <charset val="1"/>
    </font>
    <font>
      <sz val="11"/>
      <color rgb="FF000000"/>
      <name val="Arial"/>
      <family val="1"/>
      <charset val="1"/>
    </font>
    <font>
      <sz val="12"/>
      <color rgb="FF00B0F0"/>
      <name val="Arial"/>
      <family val="1"/>
      <charset val="1"/>
    </font>
    <font>
      <b val="true"/>
      <sz val="18"/>
      <color rgb="FF000000"/>
      <name val="Calibri"/>
      <family val="2"/>
    </font>
    <font>
      <sz val="10"/>
      <color rgb="FF000000"/>
      <name val="Calibri"/>
      <family val="2"/>
    </font>
    <font>
      <sz val="10"/>
      <name val="Arial"/>
      <family val="2"/>
    </font>
  </fonts>
  <fills count="5">
    <fill>
      <patternFill patternType="none"/>
    </fill>
    <fill>
      <patternFill patternType="gray125"/>
    </fill>
    <fill>
      <patternFill patternType="solid">
        <fgColor rgb="FFFFFF00"/>
        <bgColor rgb="FFFFFF00"/>
      </patternFill>
    </fill>
    <fill>
      <patternFill patternType="solid">
        <fgColor rgb="FF558ED5"/>
        <bgColor rgb="FF4F81BD"/>
      </patternFill>
    </fill>
    <fill>
      <patternFill patternType="solid">
        <fgColor rgb="FF92D050"/>
        <bgColor rgb="FF9BBB59"/>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7" fillId="0" borderId="0" xfId="0" applyFont="true" applyBorder="false" applyAlignment="true" applyProtection="false">
      <alignment horizontal="justify" vertical="bottom" textRotation="0" wrapText="false" indent="0" shrinkToFit="false"/>
      <protection locked="true" hidden="false"/>
    </xf>
    <xf numFmtId="164" fontId="4" fillId="4" borderId="3"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6" fontId="0" fillId="2" borderId="1" xfId="0" applyFont="true" applyBorder="true" applyAlignment="true" applyProtection="false">
      <alignment horizontal="center" vertical="center" textRotation="0" wrapText="false" indent="0" shrinkToFit="false"/>
      <protection locked="true" hidden="false"/>
    </xf>
    <xf numFmtId="166"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2" borderId="5" xfId="0" applyFont="true" applyBorder="true" applyAlignment="true" applyProtection="false">
      <alignment horizontal="general" vertical="center" textRotation="0" wrapText="fals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7E0021"/>
      <rgbColor rgb="FF008000"/>
      <rgbColor rgb="FF000080"/>
      <rgbColor rgb="FF579D1C"/>
      <rgbColor rgb="FF800080"/>
      <rgbColor rgb="FF4F81BD"/>
      <rgbColor rgb="FF9BBB59"/>
      <rgbColor rgb="FF878787"/>
      <rgbColor rgb="FF93A9CE"/>
      <rgbColor rgb="FFAB4744"/>
      <rgbColor rgb="FFFFFFCC"/>
      <rgbColor rgb="FFCCFFFF"/>
      <rgbColor rgb="FF660066"/>
      <rgbColor rgb="FFDC853E"/>
      <rgbColor rgb="FF4672A8"/>
      <rgbColor rgb="FF558ED5"/>
      <rgbColor rgb="FF000080"/>
      <rgbColor rgb="FFFF00FF"/>
      <rgbColor rgb="FFFFFF00"/>
      <rgbColor rgb="FF00FFFF"/>
      <rgbColor rgb="FF800080"/>
      <rgbColor rgb="FF800000"/>
      <rgbColor rgb="FF46AAC4"/>
      <rgbColor rgb="FF0000FF"/>
      <rgbColor rgb="FF00B0F0"/>
      <rgbColor rgb="FFCCFFFF"/>
      <rgbColor rgb="FF92D050"/>
      <rgbColor rgb="FFFFFF99"/>
      <rgbColor rgb="FF83CAFF"/>
      <rgbColor rgb="FFD09493"/>
      <rgbColor rgb="FF8064A2"/>
      <rgbColor rgb="FF98B855"/>
      <rgbColor rgb="FF4A7EBB"/>
      <rgbColor rgb="FF4BACC6"/>
      <rgbColor rgb="FFAECF00"/>
      <rgbColor rgb="FFFFD320"/>
      <rgbColor rgb="FFFF9900"/>
      <rgbColor rgb="FFFF420E"/>
      <rgbColor rgb="FF725990"/>
      <rgbColor rgb="FF8AA64F"/>
      <rgbColor rgb="FF004586"/>
      <rgbColor rgb="FF4299B0"/>
      <rgbColor rgb="FF003300"/>
      <rgbColor rgb="FF314004"/>
      <rgbColor rgb="FFC0504D"/>
      <rgbColor rgb="FFBE4B48"/>
      <rgbColor rgb="FF7D5FA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Superficie (ha.)</a:t>
            </a:r>
          </a:p>
        </c:rich>
      </c:tx>
      <c:overlay val="0"/>
    </c:title>
    <c:autoTitleDeleted val="0"/>
    <c:plotArea>
      <c:barChart>
        <c:barDir val="col"/>
        <c:grouping val="clustered"/>
        <c:varyColors val="0"/>
        <c:ser>
          <c:idx val="0"/>
          <c:order val="0"/>
          <c:tx>
            <c:strRef>
              <c:f>ANPs!$C$1</c:f>
              <c:strCache>
                <c:ptCount val="1"/>
                <c:pt idx="0">
                  <c:v>Superficie (ha.)</c:v>
                </c:pt>
              </c:strCache>
            </c:strRef>
          </c:tx>
          <c:spPr>
            <a:solidFill>
              <a:srgbClr val="4f81bd"/>
            </a:solidFill>
            <a:ln>
              <a:noFill/>
            </a:ln>
          </c:spPr>
          <c:invertIfNegative val="0"/>
          <c:dLbls>
            <c:dLblPos val="outEnd"/>
            <c:showLegendKey val="0"/>
            <c:showVal val="0"/>
            <c:showCatName val="0"/>
            <c:showSerName val="0"/>
            <c:showPercent val="0"/>
            <c:showLeaderLines val="0"/>
          </c:dLbls>
          <c:cat>
            <c:strRef>
              <c:f>ANPs!$B$2:$B$46</c:f>
              <c:strCache>
                <c:ptCount val="45"/>
                <c:pt idx="0">
                  <c:v>Paisaje Protegido "Bosque Alegre"</c:v>
                </c:pt>
                <c:pt idx="1">
                  <c:v>Paisaje Protegido "Cuenca del arroyo El Pescado"</c:v>
                </c:pt>
                <c:pt idx="2">
                  <c:v>Paisaje Protegido "Monte Ribereño Isla Paulino - Isla Santiago"</c:v>
                </c:pt>
                <c:pt idx="3">
                  <c:v>Paisaje Protegido "Reserva Parque - Paseo del bosque"</c:v>
                </c:pt>
                <c:pt idx="4">
                  <c:v>Paisaje Protegido Barrio Parque Residencial Suhr Horeis </c:v>
                </c:pt>
                <c:pt idx="5">
                  <c:v>Paisaje Protegido Delta Terra</c:v>
                </c:pt>
                <c:pt idx="6">
                  <c:v>Parque  Natural  Municipal Barranca de la Quinta Los Ombúes </c:v>
                </c:pt>
                <c:pt idx="7">
                  <c:v>Parque Ecológico Municipal (Ambiente Pastizal Pampeano)</c:v>
                </c:pt>
                <c:pt idx="8">
                  <c:v>Parque Municipal Dique Ingeniero Roggero</c:v>
                </c:pt>
                <c:pt idx="9">
                  <c:v>Parque Natural Municipal Barranca Pueyrredón</c:v>
                </c:pt>
                <c:pt idx="10">
                  <c:v>Parque Natural y Reserva Ecológica Municipal Selva Marginal Quilmeña</c:v>
                </c:pt>
                <c:pt idx="11">
                  <c:v>Parque Natural y Zona de Reserva Costanera Sur</c:v>
                </c:pt>
                <c:pt idx="12">
                  <c:v>Parque Provincial Guillermo Enrique Hudson</c:v>
                </c:pt>
                <c:pt idx="13">
                  <c:v>Parque Provincial Pereyra Iraola</c:v>
                </c:pt>
                <c:pt idx="14">
                  <c:v>Reserva de Biosfera Delta del Paraná</c:v>
                </c:pt>
                <c:pt idx="15">
                  <c:v>Reserva de Uso Múltiple Isla Botija </c:v>
                </c:pt>
                <c:pt idx="16">
                  <c:v>Reserva Ecológica Ciudad Universitaria - Costanera Norte</c:v>
                </c:pt>
                <c:pt idx="17">
                  <c:v>Reserva Ecológica Municipal La Saladita </c:v>
                </c:pt>
                <c:pt idx="18">
                  <c:v>Reserva Lago Lugano </c:v>
                </c:pt>
                <c:pt idx="19">
                  <c:v>Reserva Municipal Refugio Educativo Ribera Norte</c:v>
                </c:pt>
                <c:pt idx="20">
                  <c:v>Reserva Natural Ciudad Evita </c:v>
                </c:pt>
                <c:pt idx="21">
                  <c:v>Reserva Natural Costera de Avellaneda </c:v>
                </c:pt>
                <c:pt idx="22">
                  <c:v>Reserva Natural de Morón</c:v>
                </c:pt>
                <c:pt idx="23">
                  <c:v>Reserva Natural de Toyota</c:v>
                </c:pt>
                <c:pt idx="24">
                  <c:v>Reserva Natural de Uso Múltiple Isla Martín García </c:v>
                </c:pt>
                <c:pt idx="25">
                  <c:v>Reserva Natural de Uso Múltiple Río Luján</c:v>
                </c:pt>
                <c:pt idx="26">
                  <c:v>Reserva Natural del Pilar </c:v>
                </c:pt>
                <c:pt idx="27">
                  <c:v>Reserva Natural El Morejón</c:v>
                </c:pt>
                <c:pt idx="28">
                  <c:v>Reserva Natural Guardia del Juncal </c:v>
                </c:pt>
                <c:pt idx="29">
                  <c:v>Reserva Natural Integral Delta en Formación</c:v>
                </c:pt>
                <c:pt idx="30">
                  <c:v>Reserva Natural Integral Punta Lara</c:v>
                </c:pt>
                <c:pt idx="31">
                  <c:v>Reserva Natural Integral y Mixta Laguna de Rocha </c:v>
                </c:pt>
                <c:pt idx="32">
                  <c:v>Reserva Natural Lagunas de San Vicente </c:v>
                </c:pt>
                <c:pt idx="33">
                  <c:v>Reserva Natural Municipal Santa Catalina </c:v>
                </c:pt>
                <c:pt idx="34">
                  <c:v>Reserva Natural Municipal Vicente Lopez</c:v>
                </c:pt>
                <c:pt idx="35">
                  <c:v>Reserva Natural Otamendi </c:v>
                </c:pt>
                <c:pt idx="36">
                  <c:v>Reserva Natural Provincial de Objetivo Definido Educativo "Arroyo el Durazno"</c:v>
                </c:pt>
                <c:pt idx="37">
                  <c:v>Reserva Natural Provincial Santa Catalina</c:v>
                </c:pt>
                <c:pt idx="38">
                  <c:v>Reserva Natural Selva Marginal de Hudson </c:v>
                </c:pt>
                <c:pt idx="39">
                  <c:v>Reserva Natural Urbana "El Corredor" </c:v>
                </c:pt>
                <c:pt idx="40">
                  <c:v>Reserva Paleontologica "Francisco Moreno" </c:v>
                </c:pt>
                <c:pt idx="41">
                  <c:v>Reserva Privada Club Náutico Escobar</c:v>
                </c:pt>
                <c:pt idx="42">
                  <c:v>Reserva Privada del CEAMSE "Santa María"</c:v>
                </c:pt>
                <c:pt idx="43">
                  <c:v>Reserva Privada el Talar de Belén </c:v>
                </c:pt>
                <c:pt idx="44">
                  <c:v>Reserva Urbana Quinta Cigordia</c:v>
                </c:pt>
              </c:strCache>
            </c:strRef>
          </c:cat>
          <c:val>
            <c:numRef>
              <c:f>ANPs!$C$2:$C$46</c:f>
              <c:numCache>
                <c:formatCode>General</c:formatCode>
                <c:ptCount val="45"/>
                <c:pt idx="0">
                  <c:v>3</c:v>
                </c:pt>
                <c:pt idx="1">
                  <c:v>40000</c:v>
                </c:pt>
                <c:pt idx="2">
                  <c:v>2300</c:v>
                </c:pt>
                <c:pt idx="3">
                  <c:v>115</c:v>
                </c:pt>
                <c:pt idx="4">
                  <c:v>22</c:v>
                </c:pt>
                <c:pt idx="5">
                  <c:v>40</c:v>
                </c:pt>
                <c:pt idx="6">
                  <c:v>1</c:v>
                </c:pt>
                <c:pt idx="7">
                  <c:v>45</c:v>
                </c:pt>
                <c:pt idx="8">
                  <c:v>1000</c:v>
                </c:pt>
                <c:pt idx="9">
                  <c:v>1.5</c:v>
                </c:pt>
                <c:pt idx="10">
                  <c:v>150</c:v>
                </c:pt>
                <c:pt idx="11">
                  <c:v>353</c:v>
                </c:pt>
                <c:pt idx="12">
                  <c:v>54</c:v>
                </c:pt>
                <c:pt idx="13">
                  <c:v>4000</c:v>
                </c:pt>
                <c:pt idx="14">
                  <c:v>88624</c:v>
                </c:pt>
                <c:pt idx="15">
                  <c:v>4108</c:v>
                </c:pt>
                <c:pt idx="16">
                  <c:v>35</c:v>
                </c:pt>
                <c:pt idx="17">
                  <c:v>22</c:v>
                </c:pt>
                <c:pt idx="18">
                  <c:v>36</c:v>
                </c:pt>
                <c:pt idx="19">
                  <c:v>50</c:v>
                </c:pt>
                <c:pt idx="20">
                  <c:v>300</c:v>
                </c:pt>
                <c:pt idx="21">
                  <c:v>130</c:v>
                </c:pt>
                <c:pt idx="22">
                  <c:v>14.5</c:v>
                </c:pt>
                <c:pt idx="23">
                  <c:v>23</c:v>
                </c:pt>
                <c:pt idx="24">
                  <c:v>200</c:v>
                </c:pt>
                <c:pt idx="25">
                  <c:v>1257</c:v>
                </c:pt>
                <c:pt idx="26">
                  <c:v>297</c:v>
                </c:pt>
                <c:pt idx="27">
                  <c:v>110</c:v>
                </c:pt>
                <c:pt idx="28">
                  <c:v>129</c:v>
                </c:pt>
                <c:pt idx="29">
                  <c:v>30841</c:v>
                </c:pt>
                <c:pt idx="30">
                  <c:v>6000</c:v>
                </c:pt>
                <c:pt idx="31">
                  <c:v>630</c:v>
                </c:pt>
                <c:pt idx="32">
                  <c:v>132</c:v>
                </c:pt>
                <c:pt idx="33">
                  <c:v>16.5</c:v>
                </c:pt>
                <c:pt idx="34">
                  <c:v>3</c:v>
                </c:pt>
                <c:pt idx="35">
                  <c:v>4088</c:v>
                </c:pt>
                <c:pt idx="36">
                  <c:v>435</c:v>
                </c:pt>
                <c:pt idx="37">
                  <c:v>728</c:v>
                </c:pt>
                <c:pt idx="38">
                  <c:v>1200</c:v>
                </c:pt>
                <c:pt idx="39">
                  <c:v>8</c:v>
                </c:pt>
                <c:pt idx="40">
                  <c:v>25</c:v>
                </c:pt>
                <c:pt idx="41">
                  <c:v>9</c:v>
                </c:pt>
                <c:pt idx="42">
                  <c:v>43.5</c:v>
                </c:pt>
                <c:pt idx="43">
                  <c:v>90</c:v>
                </c:pt>
                <c:pt idx="44">
                  <c:v>15</c:v>
                </c:pt>
              </c:numCache>
            </c:numRef>
          </c:val>
        </c:ser>
        <c:gapWidth val="150"/>
        <c:overlap val="0"/>
        <c:axId val="19770555"/>
        <c:axId val="23247427"/>
      </c:barChart>
      <c:catAx>
        <c:axId val="1977055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3247427"/>
        <c:crosses val="autoZero"/>
        <c:auto val="1"/>
        <c:lblAlgn val="ctr"/>
        <c:lblOffset val="100"/>
      </c:catAx>
      <c:valAx>
        <c:axId val="232474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9770555"/>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ANPs por década</a:t>
            </a:r>
          </a:p>
        </c:rich>
      </c:tx>
      <c:overlay val="0"/>
    </c:title>
    <c:autoTitleDeleted val="0"/>
    <c:plotArea>
      <c:pieChart>
        <c:varyColors val="1"/>
        <c:ser>
          <c:idx val="0"/>
          <c:order val="0"/>
          <c:tx>
            <c:strRef>
              <c:f>Decadas!$B$1</c:f>
              <c:strCache>
                <c:ptCount val="1"/>
                <c:pt idx="0">
                  <c:v>Cantidad</c:v>
                </c:pt>
              </c:strCache>
            </c:strRef>
          </c:tx>
          <c:spPr>
            <a:solidFill>
              <a:srgbClr val="4f81bd"/>
            </a:solidFill>
            <a:ln>
              <a:noFill/>
            </a:ln>
          </c:spPr>
          <c:explosion val="0"/>
          <c:dPt>
            <c:idx val="0"/>
            <c:spPr>
              <a:solidFill>
                <a:srgbClr val="4672a8"/>
              </a:solidFill>
              <a:ln>
                <a:noFill/>
              </a:ln>
            </c:spPr>
          </c:dPt>
          <c:dPt>
            <c:idx val="1"/>
            <c:spPr>
              <a:solidFill>
                <a:srgbClr val="ab4744"/>
              </a:solidFill>
              <a:ln>
                <a:noFill/>
              </a:ln>
            </c:spPr>
          </c:dPt>
          <c:dPt>
            <c:idx val="2"/>
            <c:spPr>
              <a:solidFill>
                <a:srgbClr val="8aa64f"/>
              </a:solidFill>
              <a:ln>
                <a:noFill/>
              </a:ln>
            </c:spPr>
          </c:dPt>
          <c:dPt>
            <c:idx val="3"/>
            <c:spPr>
              <a:solidFill>
                <a:srgbClr val="725990"/>
              </a:solidFill>
              <a:ln>
                <a:noFill/>
              </a:ln>
            </c:spPr>
          </c:dPt>
          <c:dPt>
            <c:idx val="4"/>
            <c:spPr>
              <a:solidFill>
                <a:srgbClr val="4299b0"/>
              </a:solidFill>
              <a:ln>
                <a:noFill/>
              </a:ln>
            </c:spPr>
          </c:dPt>
          <c:dPt>
            <c:idx val="5"/>
            <c:spPr>
              <a:solidFill>
                <a:srgbClr val="dc853e"/>
              </a:solidFill>
              <a:ln>
                <a:noFill/>
              </a:ln>
            </c:spPr>
          </c:dPt>
          <c:dPt>
            <c:idx val="6"/>
            <c:spPr>
              <a:solidFill>
                <a:srgbClr val="93a9ce"/>
              </a:solidFill>
              <a:ln>
                <a:noFill/>
              </a:ln>
            </c:spPr>
          </c:dPt>
          <c:dPt>
            <c:idx val="7"/>
            <c:spPr>
              <a:solidFill>
                <a:srgbClr val="d09493"/>
              </a:solidFill>
              <a:ln>
                <a:noFill/>
              </a:ln>
            </c:spPr>
          </c:dPt>
          <c:dLbls>
            <c:dLbl>
              <c:idx val="0"/>
              <c:dLblPos val="bestFit"/>
              <c:showLegendKey val="0"/>
              <c:showVal val="0"/>
              <c:showCatName val="0"/>
              <c:showSerName val="0"/>
              <c:showPercent val="1"/>
            </c:dLbl>
            <c:dLbl>
              <c:idx val="1"/>
              <c:dLblPos val="bestFit"/>
              <c:showLegendKey val="0"/>
              <c:showVal val="0"/>
              <c:showCatName val="0"/>
              <c:showSerName val="0"/>
              <c:showPercent val="1"/>
            </c:dLbl>
            <c:dLbl>
              <c:idx val="2"/>
              <c:dLblPos val="bestFit"/>
              <c:showLegendKey val="0"/>
              <c:showVal val="0"/>
              <c:showCatName val="0"/>
              <c:showSerName val="0"/>
              <c:showPercent val="1"/>
            </c:dLbl>
            <c:dLbl>
              <c:idx val="3"/>
              <c:dLblPos val="bestFit"/>
              <c:showLegendKey val="0"/>
              <c:showVal val="0"/>
              <c:showCatName val="0"/>
              <c:showSerName val="0"/>
              <c:showPercent val="1"/>
            </c:dLbl>
            <c:dLbl>
              <c:idx val="4"/>
              <c:dLblPos val="bestFit"/>
              <c:showLegendKey val="0"/>
              <c:showVal val="0"/>
              <c:showCatName val="0"/>
              <c:showSerName val="0"/>
              <c:showPercent val="1"/>
            </c:dLbl>
            <c:dLbl>
              <c:idx val="5"/>
              <c:dLblPos val="bestFit"/>
              <c:showLegendKey val="0"/>
              <c:showVal val="0"/>
              <c:showCatName val="0"/>
              <c:showSerName val="0"/>
              <c:showPercent val="1"/>
            </c:dLbl>
            <c:dLbl>
              <c:idx val="6"/>
              <c:dLblPos val="bestFit"/>
              <c:showLegendKey val="0"/>
              <c:showVal val="0"/>
              <c:showCatName val="0"/>
              <c:showSerName val="0"/>
              <c:showPercent val="1"/>
            </c:dLbl>
            <c:dLbl>
              <c:idx val="7"/>
              <c:dLblPos val="bestFit"/>
              <c:showLegendKey val="0"/>
              <c:showVal val="0"/>
              <c:showCatName val="0"/>
              <c:showSerName val="0"/>
              <c:showPercent val="1"/>
            </c:dLbl>
            <c:dLblPos val="bestFit"/>
            <c:showLegendKey val="0"/>
            <c:showVal val="0"/>
            <c:showCatName val="0"/>
            <c:showSerName val="0"/>
            <c:showPercent val="1"/>
            <c:showLeaderLines val="0"/>
          </c:dLbls>
          <c:cat>
            <c:strRef>
              <c:f>Decadas!$A$2:$A$9</c:f>
              <c:strCache>
                <c:ptCount val="8"/>
                <c:pt idx="0">
                  <c:v>40'</c:v>
                </c:pt>
                <c:pt idx="1">
                  <c:v>50'</c:v>
                </c:pt>
                <c:pt idx="2">
                  <c:v>60'</c:v>
                </c:pt>
                <c:pt idx="3">
                  <c:v>70'</c:v>
                </c:pt>
                <c:pt idx="4">
                  <c:v>80'</c:v>
                </c:pt>
                <c:pt idx="5">
                  <c:v>90'</c:v>
                </c:pt>
                <c:pt idx="6">
                  <c:v>2000'</c:v>
                </c:pt>
                <c:pt idx="7">
                  <c:v>2010'</c:v>
                </c:pt>
              </c:strCache>
            </c:strRef>
          </c:cat>
          <c:val>
            <c:numRef>
              <c:f>Decadas!$B$2:$B$9</c:f>
              <c:numCache>
                <c:formatCode>General</c:formatCode>
                <c:ptCount val="8"/>
                <c:pt idx="0">
                  <c:v>2</c:v>
                </c:pt>
                <c:pt idx="1">
                  <c:v>0</c:v>
                </c:pt>
                <c:pt idx="2">
                  <c:v>1</c:v>
                </c:pt>
                <c:pt idx="3">
                  <c:v>1</c:v>
                </c:pt>
                <c:pt idx="4">
                  <c:v>4</c:v>
                </c:pt>
                <c:pt idx="5">
                  <c:v>14</c:v>
                </c:pt>
                <c:pt idx="6">
                  <c:v>8</c:v>
                </c:pt>
                <c:pt idx="7">
                  <c:v>16</c:v>
                </c:pt>
              </c:numCache>
            </c:numRef>
          </c:val>
        </c:ser>
        <c:firstSliceAng val="0"/>
      </c:pieChart>
      <c:spPr>
        <a:solidFill>
          <a:srgbClr val="ffffff"/>
        </a:solidFill>
        <a:ln>
          <a:noFill/>
        </a:ln>
      </c:spPr>
    </c:plotArea>
    <c:legend>
      <c:legendPos val="t"/>
      <c:overlay val="0"/>
      <c:spPr>
        <a:noFill/>
        <a:ln>
          <a:noFill/>
        </a:ln>
      </c:spPr>
    </c:legend>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Decadas!$A$19</c:f>
              <c:strCache>
                <c:ptCount val="1"/>
                <c:pt idx="0">
                  <c:v>Nacional</c:v>
                </c:pt>
              </c:strCache>
            </c:strRef>
          </c:tx>
          <c:spPr>
            <a:solidFill>
              <a:srgbClr val="4f81bd"/>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Decadas!$B$19:$I$19</c:f>
              <c:numCache>
                <c:formatCode>General</c:formatCode>
                <c:ptCount val="8"/>
                <c:pt idx="0">
                  <c:v>0</c:v>
                </c:pt>
                <c:pt idx="1">
                  <c:v>0</c:v>
                </c:pt>
                <c:pt idx="2">
                  <c:v>0</c:v>
                </c:pt>
                <c:pt idx="3">
                  <c:v>0</c:v>
                </c:pt>
                <c:pt idx="4">
                  <c:v>0</c:v>
                </c:pt>
                <c:pt idx="5">
                  <c:v>1</c:v>
                </c:pt>
                <c:pt idx="6">
                  <c:v>0</c:v>
                </c:pt>
                <c:pt idx="7">
                  <c:v>0</c:v>
                </c:pt>
              </c:numCache>
            </c:numRef>
          </c:val>
        </c:ser>
        <c:ser>
          <c:idx val="1"/>
          <c:order val="1"/>
          <c:tx>
            <c:strRef>
              <c:f>Decadas!$A$20</c:f>
              <c:strCache>
                <c:ptCount val="1"/>
                <c:pt idx="0">
                  <c:v>Provincial</c:v>
                </c:pt>
              </c:strCache>
            </c:strRef>
          </c:tx>
          <c:spPr>
            <a:solidFill>
              <a:srgbClr val="c0504d"/>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Decadas!$B$20:$I$20</c:f>
              <c:numCache>
                <c:formatCode>General</c:formatCode>
                <c:ptCount val="8"/>
                <c:pt idx="0">
                  <c:v>2</c:v>
                </c:pt>
                <c:pt idx="1">
                  <c:v>0</c:v>
                </c:pt>
                <c:pt idx="2">
                  <c:v>1</c:v>
                </c:pt>
                <c:pt idx="3">
                  <c:v>0</c:v>
                </c:pt>
                <c:pt idx="4">
                  <c:v>0</c:v>
                </c:pt>
                <c:pt idx="5">
                  <c:v>3</c:v>
                </c:pt>
                <c:pt idx="6">
                  <c:v>0</c:v>
                </c:pt>
                <c:pt idx="7">
                  <c:v>4</c:v>
                </c:pt>
              </c:numCache>
            </c:numRef>
          </c:val>
        </c:ser>
        <c:ser>
          <c:idx val="2"/>
          <c:order val="2"/>
          <c:tx>
            <c:strRef>
              <c:f>Decadas!$A$21</c:f>
              <c:strCache>
                <c:ptCount val="1"/>
                <c:pt idx="0">
                  <c:v>Municipal</c:v>
                </c:pt>
              </c:strCache>
            </c:strRef>
          </c:tx>
          <c:spPr>
            <a:solidFill>
              <a:srgbClr val="9bbb59"/>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Decadas!$B$21:$I$21</c:f>
              <c:numCache>
                <c:formatCode>General</c:formatCode>
                <c:ptCount val="8"/>
                <c:pt idx="0">
                  <c:v>0</c:v>
                </c:pt>
                <c:pt idx="1">
                  <c:v>0</c:v>
                </c:pt>
                <c:pt idx="2">
                  <c:v>0</c:v>
                </c:pt>
                <c:pt idx="3">
                  <c:v>1</c:v>
                </c:pt>
                <c:pt idx="4">
                  <c:v>4</c:v>
                </c:pt>
                <c:pt idx="5">
                  <c:v>5</c:v>
                </c:pt>
                <c:pt idx="6">
                  <c:v>4</c:v>
                </c:pt>
                <c:pt idx="7">
                  <c:v>8</c:v>
                </c:pt>
              </c:numCache>
            </c:numRef>
          </c:val>
        </c:ser>
        <c:ser>
          <c:idx val="3"/>
          <c:order val="3"/>
          <c:tx>
            <c:strRef>
              <c:f>Decadas!$A$22</c:f>
              <c:strCache>
                <c:ptCount val="1"/>
                <c:pt idx="0">
                  <c:v>Mixta</c:v>
                </c:pt>
              </c:strCache>
            </c:strRef>
          </c:tx>
          <c:spPr>
            <a:solidFill>
              <a:srgbClr val="8064a2"/>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Decadas!$B$22:$I$22</c:f>
              <c:numCache>
                <c:formatCode>General</c:formatCode>
                <c:ptCount val="8"/>
                <c:pt idx="0">
                  <c:v>0</c:v>
                </c:pt>
                <c:pt idx="1">
                  <c:v>0</c:v>
                </c:pt>
                <c:pt idx="2">
                  <c:v>0</c:v>
                </c:pt>
                <c:pt idx="3">
                  <c:v>0</c:v>
                </c:pt>
                <c:pt idx="4">
                  <c:v>0</c:v>
                </c:pt>
                <c:pt idx="5">
                  <c:v>3</c:v>
                </c:pt>
                <c:pt idx="6">
                  <c:v>3</c:v>
                </c:pt>
                <c:pt idx="7">
                  <c:v>1</c:v>
                </c:pt>
              </c:numCache>
            </c:numRef>
          </c:val>
        </c:ser>
        <c:ser>
          <c:idx val="4"/>
          <c:order val="4"/>
          <c:tx>
            <c:strRef>
              <c:f>Decadas!$A$23</c:f>
              <c:strCache>
                <c:ptCount val="1"/>
                <c:pt idx="0">
                  <c:v>Privada</c:v>
                </c:pt>
              </c:strCache>
            </c:strRef>
          </c:tx>
          <c:spPr>
            <a:solidFill>
              <a:srgbClr val="4bacc6"/>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Decadas!$B$23:$I$23</c:f>
              <c:numCache>
                <c:formatCode>General</c:formatCode>
                <c:ptCount val="8"/>
                <c:pt idx="0">
                  <c:v>0</c:v>
                </c:pt>
                <c:pt idx="1">
                  <c:v>0</c:v>
                </c:pt>
                <c:pt idx="2">
                  <c:v>0</c:v>
                </c:pt>
                <c:pt idx="3">
                  <c:v>0</c:v>
                </c:pt>
                <c:pt idx="4">
                  <c:v>0</c:v>
                </c:pt>
                <c:pt idx="5">
                  <c:v>2</c:v>
                </c:pt>
                <c:pt idx="6">
                  <c:v>1</c:v>
                </c:pt>
                <c:pt idx="7">
                  <c:v>3</c:v>
                </c:pt>
              </c:numCache>
            </c:numRef>
          </c:val>
        </c:ser>
        <c:gapWidth val="150"/>
        <c:shape val="box"/>
        <c:axId val="73097657"/>
        <c:axId val="89162690"/>
        <c:axId val="0"/>
      </c:bar3DChart>
      <c:catAx>
        <c:axId val="7309765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9162690"/>
        <c:crosses val="autoZero"/>
        <c:auto val="1"/>
        <c:lblAlgn val="ctr"/>
        <c:lblOffset val="100"/>
      </c:catAx>
      <c:valAx>
        <c:axId val="8916269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3097657"/>
        <c:crosses val="autoZero"/>
        <c:crossBetween val="midCat"/>
      </c:valAx>
      <c:spPr>
        <a:noFill/>
        <a:ln w="9360">
          <a:solidFill>
            <a:srgbClr val="878787"/>
          </a:solidFill>
          <a:round/>
        </a:ln>
      </c:spPr>
    </c:plotArea>
    <c:legend>
      <c:legendPos val="r"/>
      <c:overlay val="0"/>
      <c:spPr>
        <a:noFill/>
        <a:ln>
          <a:noFill/>
        </a:ln>
      </c:spPr>
    </c:legend>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tx>
            <c:strRef>
              <c:f>Decadas!$A$45</c:f>
              <c:strCache>
                <c:ptCount val="1"/>
                <c:pt idx="0">
                  <c:v>Nacional</c:v>
                </c:pt>
              </c:strCache>
            </c:strRef>
          </c:tx>
          <c:spPr>
            <a:solidFill>
              <a:srgbClr val="4a7ebb"/>
            </a:solidFill>
            <a:ln w="28440">
              <a:solidFill>
                <a:srgbClr val="4a7ebb"/>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Decadas!$B$45:$I$45</c:f>
              <c:numCache>
                <c:formatCode>General</c:formatCode>
                <c:ptCount val="8"/>
                <c:pt idx="0">
                  <c:v>0</c:v>
                </c:pt>
                <c:pt idx="1">
                  <c:v>0</c:v>
                </c:pt>
                <c:pt idx="2">
                  <c:v>0</c:v>
                </c:pt>
                <c:pt idx="3">
                  <c:v>0</c:v>
                </c:pt>
                <c:pt idx="4">
                  <c:v>0</c:v>
                </c:pt>
                <c:pt idx="5">
                  <c:v>1</c:v>
                </c:pt>
                <c:pt idx="6">
                  <c:v>1</c:v>
                </c:pt>
                <c:pt idx="7">
                  <c:v>1</c:v>
                </c:pt>
              </c:numCache>
            </c:numRef>
          </c:val>
          <c:smooth val="0"/>
        </c:ser>
        <c:ser>
          <c:idx val="1"/>
          <c:order val="1"/>
          <c:tx>
            <c:strRef>
              <c:f>Decadas!$A$46</c:f>
              <c:strCache>
                <c:ptCount val="1"/>
                <c:pt idx="0">
                  <c:v>Provincial</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Decadas!$B$46:$I$46</c:f>
              <c:numCache>
                <c:formatCode>General</c:formatCode>
                <c:ptCount val="8"/>
                <c:pt idx="0">
                  <c:v>2</c:v>
                </c:pt>
                <c:pt idx="1">
                  <c:v>2</c:v>
                </c:pt>
                <c:pt idx="2">
                  <c:v>3</c:v>
                </c:pt>
                <c:pt idx="3">
                  <c:v>3</c:v>
                </c:pt>
                <c:pt idx="4">
                  <c:v>3</c:v>
                </c:pt>
                <c:pt idx="5">
                  <c:v>6</c:v>
                </c:pt>
                <c:pt idx="6">
                  <c:v>6</c:v>
                </c:pt>
                <c:pt idx="7">
                  <c:v>10</c:v>
                </c:pt>
              </c:numCache>
            </c:numRef>
          </c:val>
          <c:smooth val="0"/>
        </c:ser>
        <c:ser>
          <c:idx val="2"/>
          <c:order val="2"/>
          <c:tx>
            <c:strRef>
              <c:f>Decadas!$A$47</c:f>
              <c:strCache>
                <c:ptCount val="1"/>
                <c:pt idx="0">
                  <c:v>Municipal</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Decadas!$B$47:$I$47</c:f>
              <c:numCache>
                <c:formatCode>General</c:formatCode>
                <c:ptCount val="8"/>
                <c:pt idx="0">
                  <c:v>0</c:v>
                </c:pt>
                <c:pt idx="1">
                  <c:v>0</c:v>
                </c:pt>
                <c:pt idx="2">
                  <c:v>0</c:v>
                </c:pt>
                <c:pt idx="3">
                  <c:v>1</c:v>
                </c:pt>
                <c:pt idx="4">
                  <c:v>5</c:v>
                </c:pt>
                <c:pt idx="5">
                  <c:v>10</c:v>
                </c:pt>
                <c:pt idx="6">
                  <c:v>14</c:v>
                </c:pt>
                <c:pt idx="7">
                  <c:v>22</c:v>
                </c:pt>
              </c:numCache>
            </c:numRef>
          </c:val>
          <c:smooth val="0"/>
        </c:ser>
        <c:ser>
          <c:idx val="3"/>
          <c:order val="3"/>
          <c:tx>
            <c:strRef>
              <c:f>Decadas!$A$48</c:f>
              <c:strCache>
                <c:ptCount val="1"/>
                <c:pt idx="0">
                  <c:v>Mixta</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Decadas!$B$48:$I$48</c:f>
              <c:numCache>
                <c:formatCode>General</c:formatCode>
                <c:ptCount val="8"/>
                <c:pt idx="0">
                  <c:v>0</c:v>
                </c:pt>
                <c:pt idx="1">
                  <c:v>0</c:v>
                </c:pt>
                <c:pt idx="2">
                  <c:v>0</c:v>
                </c:pt>
                <c:pt idx="3">
                  <c:v>0</c:v>
                </c:pt>
                <c:pt idx="4">
                  <c:v>0</c:v>
                </c:pt>
                <c:pt idx="5">
                  <c:v>3</c:v>
                </c:pt>
                <c:pt idx="6">
                  <c:v>6</c:v>
                </c:pt>
                <c:pt idx="7">
                  <c:v>7</c:v>
                </c:pt>
              </c:numCache>
            </c:numRef>
          </c:val>
          <c:smooth val="0"/>
        </c:ser>
        <c:ser>
          <c:idx val="4"/>
          <c:order val="4"/>
          <c:tx>
            <c:strRef>
              <c:f>Decadas!$A$49</c:f>
              <c:strCache>
                <c:ptCount val="1"/>
                <c:pt idx="0">
                  <c:v>Privada</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Decadas!$B$49:$I$49</c:f>
              <c:numCache>
                <c:formatCode>General</c:formatCode>
                <c:ptCount val="8"/>
                <c:pt idx="0">
                  <c:v>0</c:v>
                </c:pt>
                <c:pt idx="1">
                  <c:v>0</c:v>
                </c:pt>
                <c:pt idx="2">
                  <c:v>0</c:v>
                </c:pt>
                <c:pt idx="3">
                  <c:v>0</c:v>
                </c:pt>
                <c:pt idx="4">
                  <c:v>0</c:v>
                </c:pt>
                <c:pt idx="5">
                  <c:v>2</c:v>
                </c:pt>
                <c:pt idx="6">
                  <c:v>3</c:v>
                </c:pt>
                <c:pt idx="7">
                  <c:v>6</c:v>
                </c:pt>
              </c:numCache>
            </c:numRef>
          </c:val>
          <c:smooth val="0"/>
        </c:ser>
        <c:hiLowLines>
          <c:spPr>
            <a:ln>
              <a:noFill/>
            </a:ln>
          </c:spPr>
        </c:hiLowLines>
        <c:marker val="0"/>
        <c:axId val="29940755"/>
        <c:axId val="58441821"/>
      </c:lineChart>
      <c:catAx>
        <c:axId val="2994075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8441821"/>
        <c:crosses val="autoZero"/>
        <c:auto val="1"/>
        <c:lblAlgn val="ctr"/>
        <c:lblOffset val="100"/>
      </c:catAx>
      <c:valAx>
        <c:axId val="5844182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9940755"/>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"Categoría Internacional"</c:f>
              <c:strCache>
                <c:ptCount val="1"/>
                <c:pt idx="0">
                  <c:v>Categoría Internacional</c:v>
                </c:pt>
              </c:strCache>
            </c:strRef>
          </c:tx>
          <c:spPr>
            <a:solidFill>
              <a:srgbClr val="4f81bd"/>
            </a:solidFill>
            <a:ln>
              <a:noFill/>
            </a:ln>
          </c:spPr>
          <c:invertIfNegative val="0"/>
          <c:dLbls>
            <c:dLblPos val="ctr"/>
            <c:showLegendKey val="0"/>
            <c:showVal val="1"/>
            <c:showCatName val="0"/>
            <c:showSerName val="0"/>
            <c:showPercent val="0"/>
            <c:showLeaderLines val="0"/>
          </c:dLbls>
          <c:cat>
            <c:strRef>
              <c:f>'Categoría Internacional'!$C$4:$C$7</c:f>
              <c:strCache>
                <c:ptCount val="4"/>
                <c:pt idx="0">
                  <c:v>Reserva de Biósfera</c:v>
                </c:pt>
                <c:pt idx="1">
                  <c:v>AICA</c:v>
                </c:pt>
                <c:pt idx="2">
                  <c:v>Sitio Ramsar y AICA</c:v>
                </c:pt>
                <c:pt idx="3">
                  <c:v>No posee</c:v>
                </c:pt>
              </c:strCache>
            </c:strRef>
          </c:cat>
          <c:val>
            <c:numRef>
              <c:f>'Categoría Internacional'!$D$4:$D$7</c:f>
              <c:numCache>
                <c:formatCode>General</c:formatCode>
                <c:ptCount val="4"/>
                <c:pt idx="0">
                  <c:v>2</c:v>
                </c:pt>
                <c:pt idx="1">
                  <c:v>2</c:v>
                </c:pt>
                <c:pt idx="2">
                  <c:v>2</c:v>
                </c:pt>
                <c:pt idx="3">
                  <c:v>40</c:v>
                </c:pt>
              </c:numCache>
            </c:numRef>
          </c:val>
        </c:ser>
        <c:gapWidth val="75"/>
        <c:overlap val="100"/>
        <c:axId val="7822929"/>
        <c:axId val="62003928"/>
      </c:barChart>
      <c:catAx>
        <c:axId val="7822929"/>
        <c:scaling>
          <c:orientation val="minMax"/>
        </c:scaling>
        <c:delete val="0"/>
        <c:axPos val="b"/>
        <c:numFmt formatCode="General"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2003928"/>
        <c:crosses val="autoZero"/>
        <c:auto val="1"/>
        <c:lblAlgn val="ctr"/>
        <c:lblOffset val="100"/>
      </c:catAx>
      <c:valAx>
        <c:axId val="62003928"/>
        <c:scaling>
          <c:orientation val="minMax"/>
        </c:scaling>
        <c:delete val="0"/>
        <c:axPos val="l"/>
        <c:numFmt formatCode="General"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822929"/>
        <c:crosses val="autoZero"/>
        <c:crossBetween val="midCat"/>
      </c:valAx>
      <c:spPr>
        <a:solidFill>
          <a:srgbClr val="ffffff"/>
        </a:solidFill>
        <a:ln>
          <a:noFill/>
        </a:ln>
      </c:spPr>
    </c:plotArea>
    <c:legend>
      <c:legendPos val="b"/>
      <c:overlay val="0"/>
      <c:spPr>
        <a:noFill/>
        <a:ln>
          <a:noFill/>
        </a:ln>
      </c:spPr>
    </c:legend>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Categorización Internacional</a:t>
            </a:r>
          </a:p>
        </c:rich>
      </c:tx>
      <c:overlay val="0"/>
    </c:title>
    <c:autoTitleDeleted val="0"/>
    <c:plotArea>
      <c:pieChart>
        <c:varyColors val="1"/>
        <c:ser>
          <c:idx val="0"/>
          <c:order val="0"/>
          <c:tx>
            <c:strRef>
              <c:f>'Categoría Internacional'!$F$3:$G$3</c:f>
              <c:strCache>
                <c:ptCount val="1"/>
                <c:pt idx="0">
                  <c:v>Categorización Internacional</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'Categoría Internacional'!$F$4:$F$5</c:f>
              <c:strCache>
                <c:ptCount val="2"/>
                <c:pt idx="0">
                  <c:v>Posee</c:v>
                </c:pt>
                <c:pt idx="1">
                  <c:v>No posee</c:v>
                </c:pt>
              </c:strCache>
            </c:strRef>
          </c:cat>
          <c:val>
            <c:numRef>
              <c:f>'Categoría Internacional'!$G$4:$G$5</c:f>
              <c:numCache>
                <c:formatCode>General</c:formatCode>
                <c:ptCount val="2"/>
                <c:pt idx="0">
                  <c:v>6</c:v>
                </c:pt>
                <c:pt idx="1">
                  <c:v>39</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Plan de Manejo</a:t>
            </a:r>
          </a:p>
        </c:rich>
      </c:tx>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'Plan de Manejo'!$A$2:$A$3</c:f>
              <c:strCache>
                <c:ptCount val="2"/>
                <c:pt idx="0">
                  <c:v>Posee</c:v>
                </c:pt>
                <c:pt idx="1">
                  <c:v>No posee</c:v>
                </c:pt>
              </c:strCache>
            </c:strRef>
          </c:cat>
          <c:val>
            <c:numRef>
              <c:f>'Plan de Manejo'!$B$2:$B$3</c:f>
              <c:numCache>
                <c:formatCode>General</c:formatCode>
                <c:ptCount val="2"/>
                <c:pt idx="0">
                  <c:v>19</c:v>
                </c:pt>
                <c:pt idx="1">
                  <c:v>26</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75713464853476"/>
          <c:y val="0.0514503215645098"/>
          <c:w val="0.726936091425653"/>
          <c:h val="0.83239270245439"/>
        </c:manualLayout>
      </c:layout>
      <c:barChart>
        <c:barDir val="col"/>
        <c:grouping val="clustered"/>
        <c:varyColors val="0"/>
        <c:ser>
          <c:idx val="0"/>
          <c:order val="0"/>
          <c:tx>
            <c:strRef>
              <c:f>'Plan de Manejo'!$B$19</c:f>
              <c:strCache>
                <c:ptCount val="1"/>
                <c:pt idx="0">
                  <c:v>Posee</c:v>
                </c:pt>
              </c:strCache>
            </c:strRef>
          </c:tx>
          <c:spPr>
            <a:solidFill>
              <a:srgbClr val="4f81bd"/>
            </a:solidFill>
            <a:ln>
              <a:noFill/>
            </a:ln>
          </c:spPr>
          <c:invertIfNegative val="0"/>
          <c:dLbls>
            <c:dLblPos val="outEnd"/>
            <c:showLegendKey val="0"/>
            <c:showVal val="0"/>
            <c:showCatName val="0"/>
            <c:showSerName val="0"/>
            <c:showPercent val="0"/>
            <c:showLeaderLines val="0"/>
          </c:dLbls>
          <c:cat>
            <c:strRef>
              <c:f>'Plan de Manejo'!$A$20:$A$24</c:f>
              <c:strCache>
                <c:ptCount val="5"/>
                <c:pt idx="0">
                  <c:v>Nacional</c:v>
                </c:pt>
                <c:pt idx="1">
                  <c:v>Provincial</c:v>
                </c:pt>
                <c:pt idx="2">
                  <c:v>Municipal</c:v>
                </c:pt>
                <c:pt idx="3">
                  <c:v>Mixta</c:v>
                </c:pt>
                <c:pt idx="4">
                  <c:v>Privada</c:v>
                </c:pt>
              </c:strCache>
            </c:strRef>
          </c:cat>
          <c:val>
            <c:numRef>
              <c:f>'Plan de Manejo'!$B$20:$B$24</c:f>
              <c:numCache>
                <c:formatCode>General</c:formatCode>
                <c:ptCount val="5"/>
                <c:pt idx="0">
                  <c:v>1</c:v>
                </c:pt>
                <c:pt idx="1">
                  <c:v>0</c:v>
                </c:pt>
                <c:pt idx="2">
                  <c:v>12</c:v>
                </c:pt>
                <c:pt idx="3">
                  <c:v>1</c:v>
                </c:pt>
                <c:pt idx="4">
                  <c:v>4</c:v>
                </c:pt>
              </c:numCache>
            </c:numRef>
          </c:val>
        </c:ser>
        <c:ser>
          <c:idx val="1"/>
          <c:order val="1"/>
          <c:tx>
            <c:strRef>
              <c:f>'Plan de Manejo'!$C$19</c:f>
              <c:strCache>
                <c:ptCount val="1"/>
                <c:pt idx="0">
                  <c:v>No posee</c:v>
                </c:pt>
              </c:strCache>
            </c:strRef>
          </c:tx>
          <c:spPr>
            <a:solidFill>
              <a:srgbClr val="c0504d"/>
            </a:solidFill>
            <a:ln>
              <a:noFill/>
            </a:ln>
          </c:spPr>
          <c:invertIfNegative val="0"/>
          <c:dLbls>
            <c:dLblPos val="outEnd"/>
            <c:showLegendKey val="0"/>
            <c:showVal val="0"/>
            <c:showCatName val="0"/>
            <c:showSerName val="0"/>
            <c:showPercent val="0"/>
            <c:showLeaderLines val="0"/>
          </c:dLbls>
          <c:cat>
            <c:strRef>
              <c:f>'Plan de Manejo'!$A$20:$A$24</c:f>
              <c:strCache>
                <c:ptCount val="5"/>
                <c:pt idx="0">
                  <c:v>Nacional</c:v>
                </c:pt>
                <c:pt idx="1">
                  <c:v>Provincial</c:v>
                </c:pt>
                <c:pt idx="2">
                  <c:v>Municipal</c:v>
                </c:pt>
                <c:pt idx="3">
                  <c:v>Mixta</c:v>
                </c:pt>
                <c:pt idx="4">
                  <c:v>Privada</c:v>
                </c:pt>
              </c:strCache>
            </c:strRef>
          </c:cat>
          <c:val>
            <c:numRef>
              <c:f>'Plan de Manejo'!$C$20:$C$24</c:f>
              <c:numCache>
                <c:formatCode>General</c:formatCode>
                <c:ptCount val="5"/>
                <c:pt idx="0">
                  <c:v>0</c:v>
                </c:pt>
                <c:pt idx="1">
                  <c:v>13</c:v>
                </c:pt>
                <c:pt idx="2">
                  <c:v>10</c:v>
                </c:pt>
                <c:pt idx="3">
                  <c:v>2</c:v>
                </c:pt>
                <c:pt idx="4">
                  <c:v>2</c:v>
                </c:pt>
              </c:numCache>
            </c:numRef>
          </c:val>
        </c:ser>
        <c:gapWidth val="150"/>
        <c:overlap val="0"/>
        <c:axId val="92842842"/>
        <c:axId val="32052326"/>
      </c:barChart>
      <c:catAx>
        <c:axId val="9284284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2052326"/>
        <c:crosses val="autoZero"/>
        <c:auto val="1"/>
        <c:lblAlgn val="ctr"/>
        <c:lblOffset val="100"/>
      </c:catAx>
      <c:valAx>
        <c:axId val="3205232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2842842"/>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Guardaparques</a:t>
            </a:r>
          </a:p>
        </c:rich>
      </c:tx>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Guardaparques!$A$2:$A$3</c:f>
              <c:strCache>
                <c:ptCount val="2"/>
                <c:pt idx="0">
                  <c:v>Posee</c:v>
                </c:pt>
                <c:pt idx="1">
                  <c:v>No posee</c:v>
                </c:pt>
              </c:strCache>
            </c:strRef>
          </c:cat>
          <c:val>
            <c:numRef>
              <c:f>Guardaparques!$B$2:$B$3</c:f>
              <c:numCache>
                <c:formatCode>General</c:formatCode>
                <c:ptCount val="2"/>
                <c:pt idx="0">
                  <c:v>23</c:v>
                </c:pt>
                <c:pt idx="1">
                  <c:v>17</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Guardaparques!$B$19</c:f>
              <c:strCache>
                <c:ptCount val="1"/>
                <c:pt idx="0">
                  <c:v>Posee</c:v>
                </c:pt>
              </c:strCache>
            </c:strRef>
          </c:tx>
          <c:spPr>
            <a:solidFill>
              <a:srgbClr val="4f81bd"/>
            </a:solidFill>
            <a:ln>
              <a:noFill/>
            </a:ln>
          </c:spPr>
          <c:invertIfNegative val="0"/>
          <c:dLbls>
            <c:dLblPos val="outEnd"/>
            <c:showLegendKey val="0"/>
            <c:showVal val="0"/>
            <c:showCatName val="0"/>
            <c:showSerName val="0"/>
            <c:showPercent val="0"/>
            <c:showLeaderLines val="0"/>
          </c:dLbls>
          <c:cat>
            <c:strRef>
              <c:f>Guardaparques!$A$20:$A$24</c:f>
              <c:strCache>
                <c:ptCount val="5"/>
                <c:pt idx="0">
                  <c:v>Nacional</c:v>
                </c:pt>
                <c:pt idx="1">
                  <c:v>Provincial</c:v>
                </c:pt>
                <c:pt idx="2">
                  <c:v>Municipal</c:v>
                </c:pt>
                <c:pt idx="3">
                  <c:v>Mixta</c:v>
                </c:pt>
                <c:pt idx="4">
                  <c:v>Privada</c:v>
                </c:pt>
              </c:strCache>
            </c:strRef>
          </c:cat>
          <c:val>
            <c:numRef>
              <c:f>Guardaparques!$B$20:$B$24</c:f>
              <c:numCache>
                <c:formatCode>General</c:formatCode>
                <c:ptCount val="5"/>
                <c:pt idx="0">
                  <c:v>1</c:v>
                </c:pt>
                <c:pt idx="1">
                  <c:v>6</c:v>
                </c:pt>
                <c:pt idx="2">
                  <c:v>11</c:v>
                </c:pt>
                <c:pt idx="3">
                  <c:v>2</c:v>
                </c:pt>
                <c:pt idx="4">
                  <c:v>3</c:v>
                </c:pt>
              </c:numCache>
            </c:numRef>
          </c:val>
        </c:ser>
        <c:ser>
          <c:idx val="1"/>
          <c:order val="1"/>
          <c:tx>
            <c:strRef>
              <c:f>Guardaparques!$C$19</c:f>
              <c:strCache>
                <c:ptCount val="1"/>
                <c:pt idx="0">
                  <c:v>No posee</c:v>
                </c:pt>
              </c:strCache>
            </c:strRef>
          </c:tx>
          <c:spPr>
            <a:solidFill>
              <a:srgbClr val="c0504d"/>
            </a:solidFill>
            <a:ln>
              <a:noFill/>
            </a:ln>
          </c:spPr>
          <c:invertIfNegative val="0"/>
          <c:dLbls>
            <c:dLblPos val="outEnd"/>
            <c:showLegendKey val="0"/>
            <c:showVal val="0"/>
            <c:showCatName val="0"/>
            <c:showSerName val="0"/>
            <c:showPercent val="0"/>
            <c:showLeaderLines val="0"/>
          </c:dLbls>
          <c:cat>
            <c:strRef>
              <c:f>Guardaparques!$A$20:$A$24</c:f>
              <c:strCache>
                <c:ptCount val="5"/>
                <c:pt idx="0">
                  <c:v>Nacional</c:v>
                </c:pt>
                <c:pt idx="1">
                  <c:v>Provincial</c:v>
                </c:pt>
                <c:pt idx="2">
                  <c:v>Municipal</c:v>
                </c:pt>
                <c:pt idx="3">
                  <c:v>Mixta</c:v>
                </c:pt>
                <c:pt idx="4">
                  <c:v>Privada</c:v>
                </c:pt>
              </c:strCache>
            </c:strRef>
          </c:cat>
          <c:val>
            <c:numRef>
              <c:f>Guardaparques!$C$20:$C$24</c:f>
              <c:numCache>
                <c:formatCode>General</c:formatCode>
                <c:ptCount val="5"/>
                <c:pt idx="0">
                  <c:v>0</c:v>
                </c:pt>
                <c:pt idx="1">
                  <c:v>3</c:v>
                </c:pt>
                <c:pt idx="2">
                  <c:v>10</c:v>
                </c:pt>
                <c:pt idx="3">
                  <c:v>1</c:v>
                </c:pt>
                <c:pt idx="4">
                  <c:v>3</c:v>
                </c:pt>
              </c:numCache>
            </c:numRef>
          </c:val>
        </c:ser>
        <c:gapWidth val="150"/>
        <c:overlap val="0"/>
        <c:axId val="16278808"/>
        <c:axId val="21301033"/>
      </c:barChart>
      <c:catAx>
        <c:axId val="1627880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1301033"/>
        <c:crosses val="autoZero"/>
        <c:auto val="1"/>
        <c:lblAlgn val="ctr"/>
        <c:lblOffset val="100"/>
      </c:catAx>
      <c:valAx>
        <c:axId val="2130103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6278808"/>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Infraestructura</a:t>
            </a:r>
          </a:p>
        </c:rich>
      </c:tx>
      <c:layout>
        <c:manualLayout>
          <c:xMode val="edge"/>
          <c:yMode val="edge"/>
          <c:x val="0.325519214028106"/>
          <c:y val="0.0377284080452215"/>
        </c:manualLayout>
      </c:layout>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Infraestructura!$A$2:$A$3</c:f>
              <c:strCache>
                <c:ptCount val="2"/>
                <c:pt idx="0">
                  <c:v>Posee</c:v>
                </c:pt>
                <c:pt idx="1">
                  <c:v>No posee</c:v>
                </c:pt>
              </c:strCache>
            </c:strRef>
          </c:cat>
          <c:val>
            <c:numRef>
              <c:f>Infraestructura!$B$2:$B$3</c:f>
              <c:numCache>
                <c:formatCode>General</c:formatCode>
                <c:ptCount val="2"/>
                <c:pt idx="0">
                  <c:v>30</c:v>
                </c:pt>
                <c:pt idx="1">
                  <c:v>10</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Superficie de ANPs por zonas</a:t>
            </a:r>
          </a:p>
        </c:rich>
      </c:tx>
      <c:overlay val="0"/>
    </c:title>
    <c:autoTitleDeleted val="0"/>
    <c:plotArea>
      <c:barChart>
        <c:barDir val="col"/>
        <c:grouping val="clustered"/>
        <c:varyColors val="0"/>
        <c:ser>
          <c:idx val="0"/>
          <c:order val="0"/>
          <c:tx>
            <c:strRef>
              <c:f>"Sup. ANPs por zonas"</c:f>
              <c:strCache>
                <c:ptCount val="1"/>
                <c:pt idx="0">
                  <c:v>Sup. ANPs por zonas</c:v>
                </c:pt>
              </c:strCache>
            </c:strRef>
          </c:tx>
          <c:spPr>
            <a:solidFill>
              <a:srgbClr val="4f81bd"/>
            </a:solidFill>
            <a:ln>
              <a:noFill/>
            </a:ln>
          </c:spPr>
          <c:invertIfNegative val="0"/>
          <c:dLbls>
            <c:dLblPos val="outEnd"/>
            <c:showLegendKey val="0"/>
            <c:showVal val="0"/>
            <c:showCatName val="0"/>
            <c:showSerName val="0"/>
            <c:showPercent val="0"/>
            <c:showLeaderLines val="0"/>
          </c:dLbls>
          <c:cat>
            <c:strRef>
              <c:f>Partidos!$J$4:$J$7</c:f>
              <c:strCache>
                <c:ptCount val="4"/>
                <c:pt idx="0">
                  <c:v>Zona Sur</c:v>
                </c:pt>
                <c:pt idx="1">
                  <c:v>Zona Oeste</c:v>
                </c:pt>
                <c:pt idx="2">
                  <c:v>Zona Norte</c:v>
                </c:pt>
                <c:pt idx="3">
                  <c:v>Zona Centro</c:v>
                </c:pt>
              </c:strCache>
            </c:strRef>
          </c:cat>
          <c:val>
            <c:numRef>
              <c:f>Partidos!$K$4:$K$7</c:f>
              <c:numCache>
                <c:formatCode>General</c:formatCode>
                <c:ptCount val="4"/>
                <c:pt idx="0">
                  <c:v>85492.5</c:v>
                </c:pt>
                <c:pt idx="1">
                  <c:v>1841</c:v>
                </c:pt>
                <c:pt idx="2">
                  <c:v>98726.5</c:v>
                </c:pt>
                <c:pt idx="3">
                  <c:v>424</c:v>
                </c:pt>
              </c:numCache>
            </c:numRef>
          </c:val>
        </c:ser>
        <c:gapWidth val="150"/>
        <c:overlap val="0"/>
        <c:axId val="55642209"/>
        <c:axId val="41399600"/>
      </c:barChart>
      <c:catAx>
        <c:axId val="5564220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1399600"/>
        <c:crosses val="autoZero"/>
        <c:auto val="1"/>
        <c:lblAlgn val="ctr"/>
        <c:lblOffset val="100"/>
      </c:catAx>
      <c:valAx>
        <c:axId val="4139960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5642209"/>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Infraestructura!$B$19</c:f>
              <c:strCache>
                <c:ptCount val="1"/>
                <c:pt idx="0">
                  <c:v>Posee</c:v>
                </c:pt>
              </c:strCache>
            </c:strRef>
          </c:tx>
          <c:spPr>
            <a:solidFill>
              <a:srgbClr val="4f81bd"/>
            </a:solidFill>
            <a:ln>
              <a:noFill/>
            </a:ln>
          </c:spPr>
          <c:invertIfNegative val="0"/>
          <c:dLbls>
            <c:dLblPos val="outEnd"/>
            <c:showLegendKey val="0"/>
            <c:showVal val="0"/>
            <c:showCatName val="0"/>
            <c:showSerName val="0"/>
            <c:showPercent val="0"/>
            <c:showLeaderLines val="0"/>
          </c:dLbls>
          <c:cat>
            <c:strRef>
              <c:f>Infraestructura!$A$20:$A$24</c:f>
              <c:strCache>
                <c:ptCount val="5"/>
                <c:pt idx="0">
                  <c:v>Nacional</c:v>
                </c:pt>
                <c:pt idx="1">
                  <c:v>Provincial</c:v>
                </c:pt>
                <c:pt idx="2">
                  <c:v>Municipal</c:v>
                </c:pt>
                <c:pt idx="3">
                  <c:v>Mixta</c:v>
                </c:pt>
                <c:pt idx="4">
                  <c:v>Privada</c:v>
                </c:pt>
              </c:strCache>
            </c:strRef>
          </c:cat>
          <c:val>
            <c:numRef>
              <c:f>Infraestructura!$B$20:$B$24</c:f>
              <c:numCache>
                <c:formatCode>General</c:formatCode>
                <c:ptCount val="5"/>
                <c:pt idx="0">
                  <c:v>1</c:v>
                </c:pt>
                <c:pt idx="1">
                  <c:v>5</c:v>
                </c:pt>
                <c:pt idx="2">
                  <c:v>15</c:v>
                </c:pt>
                <c:pt idx="3">
                  <c:v>3</c:v>
                </c:pt>
                <c:pt idx="4">
                  <c:v>6</c:v>
                </c:pt>
              </c:numCache>
            </c:numRef>
          </c:val>
        </c:ser>
        <c:ser>
          <c:idx val="1"/>
          <c:order val="1"/>
          <c:tx>
            <c:strRef>
              <c:f>Infraestructura!$C$19</c:f>
              <c:strCache>
                <c:ptCount val="1"/>
                <c:pt idx="0">
                  <c:v>No posee</c:v>
                </c:pt>
              </c:strCache>
            </c:strRef>
          </c:tx>
          <c:spPr>
            <a:solidFill>
              <a:srgbClr val="c0504d"/>
            </a:solidFill>
            <a:ln>
              <a:noFill/>
            </a:ln>
          </c:spPr>
          <c:invertIfNegative val="0"/>
          <c:dLbls>
            <c:dLblPos val="outEnd"/>
            <c:showLegendKey val="0"/>
            <c:showVal val="0"/>
            <c:showCatName val="0"/>
            <c:showSerName val="0"/>
            <c:showPercent val="0"/>
            <c:showLeaderLines val="0"/>
          </c:dLbls>
          <c:cat>
            <c:strRef>
              <c:f>Infraestructura!$A$20:$A$24</c:f>
              <c:strCache>
                <c:ptCount val="5"/>
                <c:pt idx="0">
                  <c:v>Nacional</c:v>
                </c:pt>
                <c:pt idx="1">
                  <c:v>Provincial</c:v>
                </c:pt>
                <c:pt idx="2">
                  <c:v>Municipal</c:v>
                </c:pt>
                <c:pt idx="3">
                  <c:v>Mixta</c:v>
                </c:pt>
                <c:pt idx="4">
                  <c:v>Privada</c:v>
                </c:pt>
              </c:strCache>
            </c:strRef>
          </c:cat>
          <c:val>
            <c:numRef>
              <c:f>Infraestructura!$C$20:$C$24</c:f>
              <c:numCache>
                <c:formatCode>General</c:formatCode>
                <c:ptCount val="5"/>
                <c:pt idx="0">
                  <c:v>0</c:v>
                </c:pt>
                <c:pt idx="1">
                  <c:v>4</c:v>
                </c:pt>
                <c:pt idx="2">
                  <c:v>6</c:v>
                </c:pt>
                <c:pt idx="3">
                  <c:v>0</c:v>
                </c:pt>
                <c:pt idx="4">
                  <c:v>0</c:v>
                </c:pt>
              </c:numCache>
            </c:numRef>
          </c:val>
        </c:ser>
        <c:gapWidth val="150"/>
        <c:overlap val="0"/>
        <c:axId val="41014054"/>
        <c:axId val="99040157"/>
      </c:barChart>
      <c:catAx>
        <c:axId val="4101405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9040157"/>
        <c:crosses val="autoZero"/>
        <c:auto val="1"/>
        <c:lblAlgn val="ctr"/>
        <c:lblOffset val="100"/>
      </c:catAx>
      <c:valAx>
        <c:axId val="9904015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1014054"/>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Atención a visitantes</a:t>
            </a:r>
          </a:p>
        </c:rich>
      </c:tx>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'Atención a visitantes'!$A$2:$A$3</c:f>
              <c:strCache>
                <c:ptCount val="2"/>
                <c:pt idx="0">
                  <c:v>Si</c:v>
                </c:pt>
                <c:pt idx="1">
                  <c:v>No</c:v>
                </c:pt>
              </c:strCache>
            </c:strRef>
          </c:cat>
          <c:val>
            <c:numRef>
              <c:f>'Atención a visitantes'!$B$2:$B$3</c:f>
              <c:numCache>
                <c:formatCode>General</c:formatCode>
                <c:ptCount val="2"/>
                <c:pt idx="0">
                  <c:v>28</c:v>
                </c:pt>
                <c:pt idx="1">
                  <c:v>12</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'Atención a visitantes'!$B$16</c:f>
              <c:strCache>
                <c:ptCount val="1"/>
                <c:pt idx="0">
                  <c:v>Posee</c:v>
                </c:pt>
              </c:strCache>
            </c:strRef>
          </c:tx>
          <c:spPr>
            <a:solidFill>
              <a:srgbClr val="4f81bd"/>
            </a:solidFill>
            <a:ln>
              <a:noFill/>
            </a:ln>
          </c:spPr>
          <c:invertIfNegative val="0"/>
          <c:dLbls>
            <c:dLblPos val="outEnd"/>
            <c:showLegendKey val="0"/>
            <c:showVal val="0"/>
            <c:showCatName val="0"/>
            <c:showSerName val="0"/>
            <c:showPercent val="0"/>
            <c:showLeaderLines val="0"/>
          </c:dLbls>
          <c:cat>
            <c:strRef>
              <c:f>'Atención a visitantes'!$A$17:$A$21</c:f>
              <c:strCache>
                <c:ptCount val="5"/>
                <c:pt idx="0">
                  <c:v>Nacional</c:v>
                </c:pt>
                <c:pt idx="1">
                  <c:v>Provincial</c:v>
                </c:pt>
                <c:pt idx="2">
                  <c:v>Municipal</c:v>
                </c:pt>
                <c:pt idx="3">
                  <c:v>Mixta</c:v>
                </c:pt>
                <c:pt idx="4">
                  <c:v>Privada</c:v>
                </c:pt>
              </c:strCache>
            </c:strRef>
          </c:cat>
          <c:val>
            <c:numRef>
              <c:f>'Atención a visitantes'!$B$17:$B$21</c:f>
              <c:numCache>
                <c:formatCode>General</c:formatCode>
                <c:ptCount val="5"/>
                <c:pt idx="0">
                  <c:v>1</c:v>
                </c:pt>
                <c:pt idx="1">
                  <c:v>5</c:v>
                </c:pt>
                <c:pt idx="2">
                  <c:v>15</c:v>
                </c:pt>
                <c:pt idx="3">
                  <c:v>2</c:v>
                </c:pt>
                <c:pt idx="4">
                  <c:v>5</c:v>
                </c:pt>
              </c:numCache>
            </c:numRef>
          </c:val>
        </c:ser>
        <c:ser>
          <c:idx val="1"/>
          <c:order val="1"/>
          <c:tx>
            <c:strRef>
              <c:f>'Atención a visitantes'!$C$16</c:f>
              <c:strCache>
                <c:ptCount val="1"/>
                <c:pt idx="0">
                  <c:v>No posee</c:v>
                </c:pt>
              </c:strCache>
            </c:strRef>
          </c:tx>
          <c:spPr>
            <a:solidFill>
              <a:srgbClr val="c0504d"/>
            </a:solidFill>
            <a:ln>
              <a:noFill/>
            </a:ln>
          </c:spPr>
          <c:invertIfNegative val="0"/>
          <c:dLbls>
            <c:dLblPos val="outEnd"/>
            <c:showLegendKey val="0"/>
            <c:showVal val="0"/>
            <c:showCatName val="0"/>
            <c:showSerName val="0"/>
            <c:showPercent val="0"/>
            <c:showLeaderLines val="0"/>
          </c:dLbls>
          <c:cat>
            <c:strRef>
              <c:f>'Atención a visitantes'!$A$17:$A$21</c:f>
              <c:strCache>
                <c:ptCount val="5"/>
                <c:pt idx="0">
                  <c:v>Nacional</c:v>
                </c:pt>
                <c:pt idx="1">
                  <c:v>Provincial</c:v>
                </c:pt>
                <c:pt idx="2">
                  <c:v>Municipal</c:v>
                </c:pt>
                <c:pt idx="3">
                  <c:v>Mixta</c:v>
                </c:pt>
                <c:pt idx="4">
                  <c:v>Privada</c:v>
                </c:pt>
              </c:strCache>
            </c:strRef>
          </c:cat>
          <c:val>
            <c:numRef>
              <c:f>'Atención a visitantes'!$C$17:$C$21</c:f>
              <c:numCache>
                <c:formatCode>General</c:formatCode>
                <c:ptCount val="5"/>
                <c:pt idx="0">
                  <c:v>0</c:v>
                </c:pt>
                <c:pt idx="1">
                  <c:v>4</c:v>
                </c:pt>
                <c:pt idx="2">
                  <c:v>6</c:v>
                </c:pt>
                <c:pt idx="3">
                  <c:v>1</c:v>
                </c:pt>
                <c:pt idx="4">
                  <c:v>1</c:v>
                </c:pt>
              </c:numCache>
            </c:numRef>
          </c:val>
        </c:ser>
        <c:gapWidth val="150"/>
        <c:overlap val="0"/>
        <c:axId val="91683024"/>
        <c:axId val="92252804"/>
      </c:barChart>
      <c:catAx>
        <c:axId val="9168302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2252804"/>
        <c:crosses val="autoZero"/>
        <c:auto val="1"/>
        <c:lblAlgn val="ctr"/>
        <c:lblOffset val="100"/>
      </c:catAx>
      <c:valAx>
        <c:axId val="9225280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1683024"/>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Aumento de ANPs</a:t>
            </a:r>
          </a:p>
        </c:rich>
      </c:tx>
      <c:overlay val="0"/>
    </c:title>
    <c:autoTitleDeleted val="0"/>
    <c:plotArea>
      <c:lineChart>
        <c:grouping val="standard"/>
        <c:ser>
          <c:idx val="0"/>
          <c:order val="0"/>
          <c:tx>
            <c:strRef>
              <c:f>"Aumento de ANPs"</c:f>
              <c:strCache>
                <c:ptCount val="1"/>
                <c:pt idx="0">
                  <c:v>Aumento de ANPs</c:v>
                </c:pt>
              </c:strCache>
            </c:strRef>
          </c:tx>
          <c:spPr>
            <a:solidFill>
              <a:srgbClr val="4a7ebb"/>
            </a:solidFill>
            <a:ln w="28440">
              <a:solidFill>
                <a:srgbClr val="4a7ebb"/>
              </a:solidFill>
              <a:round/>
            </a:ln>
          </c:spPr>
          <c:marker>
            <c:symbol val="none"/>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'Proyectos Potenciales'!$A$17:$A$18</c:f>
              <c:strCache>
                <c:ptCount val="2"/>
                <c:pt idx="0">
                  <c:v>Superfice ANPs actuales</c:v>
                </c:pt>
                <c:pt idx="1">
                  <c:v>Superficie ANPs potenciales</c:v>
                </c:pt>
              </c:strCache>
            </c:strRef>
          </c:cat>
          <c:val>
            <c:numRef>
              <c:f>'Proyectos Potenciales'!$B$17:$B$18</c:f>
              <c:numCache>
                <c:formatCode>General</c:formatCode>
                <c:ptCount val="2"/>
                <c:pt idx="0">
                  <c:v>186484</c:v>
                </c:pt>
                <c:pt idx="1">
                  <c:v>190342.5</c:v>
                </c:pt>
              </c:numCache>
            </c:numRef>
          </c:val>
          <c:smooth val="0"/>
        </c:ser>
        <c:hiLowLines>
          <c:spPr>
            <a:ln>
              <a:noFill/>
            </a:ln>
          </c:spPr>
        </c:hiLowLines>
        <c:marker val="0"/>
        <c:axId val="1117246"/>
        <c:axId val="2919832"/>
      </c:lineChart>
      <c:catAx>
        <c:axId val="1117246"/>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919832"/>
        <c:crosses val="autoZero"/>
        <c:auto val="1"/>
        <c:lblAlgn val="ctr"/>
        <c:lblOffset val="100"/>
      </c:catAx>
      <c:valAx>
        <c:axId val="291983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117246"/>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"Superficie Municipios (ha.)"</c:f>
              <c:strCache>
                <c:ptCount val="1"/>
                <c:pt idx="0">
                  <c:v>Superficie Municipios (ha.)</c:v>
                </c:pt>
              </c:strCache>
            </c:strRef>
          </c:tx>
          <c:spPr>
            <a:solidFill>
              <a:srgbClr val="4f81bd"/>
            </a:solidFill>
            <a:ln>
              <a:noFill/>
            </a:ln>
          </c:spPr>
          <c:invertIfNegative val="0"/>
          <c:dLbls>
            <c:dLblPos val="ctr"/>
            <c:showLegendKey val="0"/>
            <c:showVal val="0"/>
            <c:showCatName val="0"/>
            <c:showSerName val="0"/>
            <c:showPercent val="0"/>
            <c:showLeaderLines val="0"/>
          </c:dLbls>
          <c:cat>
            <c:strRef>
              <c:f>Partidos!$B$2:$B$42</c:f>
              <c:strCache>
                <c:ptCount val="41"/>
                <c:pt idx="0">
                  <c:v>Almirante Brown</c:v>
                </c:pt>
                <c:pt idx="1">
                  <c:v>Avellaneda</c:v>
                </c:pt>
                <c:pt idx="2">
                  <c:v>Berazategui</c:v>
                </c:pt>
                <c:pt idx="3">
                  <c:v>Berisso</c:v>
                </c:pt>
                <c:pt idx="4">
                  <c:v>Brandsen</c:v>
                </c:pt>
                <c:pt idx="5">
                  <c:v>Campana</c:v>
                </c:pt>
                <c:pt idx="6">
                  <c:v>Cañuelas</c:v>
                </c:pt>
                <c:pt idx="7">
                  <c:v>Ciudad Autónoma de Buenos Aires</c:v>
                </c:pt>
                <c:pt idx="8">
                  <c:v>Ensenada</c:v>
                </c:pt>
                <c:pt idx="9">
                  <c:v>Escobar</c:v>
                </c:pt>
                <c:pt idx="10">
                  <c:v>Esteban Echeverría</c:v>
                </c:pt>
                <c:pt idx="11">
                  <c:v>Exaltación de La Cruz</c:v>
                </c:pt>
                <c:pt idx="12">
                  <c:v>Ezeiza</c:v>
                </c:pt>
                <c:pt idx="13">
                  <c:v>Florencio Varela</c:v>
                </c:pt>
                <c:pt idx="14">
                  <c:v>General Las Heras</c:v>
                </c:pt>
                <c:pt idx="15">
                  <c:v>General Rodriguez</c:v>
                </c:pt>
                <c:pt idx="16">
                  <c:v>Hurlingham</c:v>
                </c:pt>
                <c:pt idx="17">
                  <c:v>Ituzaingó</c:v>
                </c:pt>
                <c:pt idx="18">
                  <c:v>José C. Paz</c:v>
                </c:pt>
                <c:pt idx="19">
                  <c:v>La Matanza</c:v>
                </c:pt>
                <c:pt idx="20">
                  <c:v>La Plata</c:v>
                </c:pt>
                <c:pt idx="21">
                  <c:v>Lanús</c:v>
                </c:pt>
                <c:pt idx="22">
                  <c:v>Lomas de Zamora</c:v>
                </c:pt>
                <c:pt idx="23">
                  <c:v>Luján</c:v>
                </c:pt>
                <c:pt idx="24">
                  <c:v>Malvinas Argentinas</c:v>
                </c:pt>
                <c:pt idx="25">
                  <c:v>Marcos Paz</c:v>
                </c:pt>
                <c:pt idx="26">
                  <c:v>Merlo</c:v>
                </c:pt>
                <c:pt idx="27">
                  <c:v>Moreno</c:v>
                </c:pt>
                <c:pt idx="28">
                  <c:v>Morón</c:v>
                </c:pt>
                <c:pt idx="29">
                  <c:v>Pilar</c:v>
                </c:pt>
                <c:pt idx="30">
                  <c:v>Presidente Perón</c:v>
                </c:pt>
                <c:pt idx="31">
                  <c:v>Quilmes</c:v>
                </c:pt>
                <c:pt idx="32">
                  <c:v>San Fernando</c:v>
                </c:pt>
                <c:pt idx="33">
                  <c:v>San Isidro</c:v>
                </c:pt>
                <c:pt idx="34">
                  <c:v>San Martín</c:v>
                </c:pt>
                <c:pt idx="35">
                  <c:v>San Miguel</c:v>
                </c:pt>
                <c:pt idx="36">
                  <c:v>San Vicente</c:v>
                </c:pt>
                <c:pt idx="37">
                  <c:v>Tigre</c:v>
                </c:pt>
                <c:pt idx="38">
                  <c:v>Tres de Febrero</c:v>
                </c:pt>
                <c:pt idx="39">
                  <c:v>Vicente Lopez</c:v>
                </c:pt>
                <c:pt idx="40">
                  <c:v>Zárate</c:v>
                </c:pt>
              </c:strCache>
            </c:strRef>
          </c:cat>
          <c:val>
            <c:numRef>
              <c:f>Partidos!$D$2:$D$42</c:f>
              <c:numCache>
                <c:formatCode>General</c:formatCode>
                <c:ptCount val="41"/>
                <c:pt idx="0">
                  <c:v>12933</c:v>
                </c:pt>
                <c:pt idx="1">
                  <c:v>5242</c:v>
                </c:pt>
                <c:pt idx="2">
                  <c:v>18800</c:v>
                </c:pt>
                <c:pt idx="3">
                  <c:v>13500</c:v>
                </c:pt>
                <c:pt idx="4">
                  <c:v>113000</c:v>
                </c:pt>
                <c:pt idx="5">
                  <c:v>89200</c:v>
                </c:pt>
                <c:pt idx="6">
                  <c:v>120300</c:v>
                </c:pt>
                <c:pt idx="7">
                  <c:v>20330</c:v>
                </c:pt>
                <c:pt idx="8">
                  <c:v>10100</c:v>
                </c:pt>
                <c:pt idx="9">
                  <c:v>27700</c:v>
                </c:pt>
                <c:pt idx="10">
                  <c:v>12022</c:v>
                </c:pt>
                <c:pt idx="11">
                  <c:v>66200</c:v>
                </c:pt>
                <c:pt idx="12">
                  <c:v>22300</c:v>
                </c:pt>
                <c:pt idx="13">
                  <c:v>19000</c:v>
                </c:pt>
                <c:pt idx="14">
                  <c:v>76000</c:v>
                </c:pt>
                <c:pt idx="15">
                  <c:v>36000</c:v>
                </c:pt>
                <c:pt idx="16">
                  <c:v>3543</c:v>
                </c:pt>
                <c:pt idx="17">
                  <c:v>3824</c:v>
                </c:pt>
                <c:pt idx="18">
                  <c:v>5016</c:v>
                </c:pt>
                <c:pt idx="19">
                  <c:v>32922</c:v>
                </c:pt>
                <c:pt idx="20">
                  <c:v>92600</c:v>
                </c:pt>
                <c:pt idx="21">
                  <c:v>4835</c:v>
                </c:pt>
                <c:pt idx="22">
                  <c:v>8730</c:v>
                </c:pt>
                <c:pt idx="23">
                  <c:v>80000</c:v>
                </c:pt>
                <c:pt idx="24">
                  <c:v>6309</c:v>
                </c:pt>
                <c:pt idx="25">
                  <c:v>47000</c:v>
                </c:pt>
                <c:pt idx="26">
                  <c:v>17313</c:v>
                </c:pt>
                <c:pt idx="27">
                  <c:v>18613</c:v>
                </c:pt>
                <c:pt idx="28">
                  <c:v>5566</c:v>
                </c:pt>
                <c:pt idx="29">
                  <c:v>35200</c:v>
                </c:pt>
                <c:pt idx="30">
                  <c:v>12100</c:v>
                </c:pt>
                <c:pt idx="31">
                  <c:v>9149</c:v>
                </c:pt>
                <c:pt idx="32">
                  <c:v>97300</c:v>
                </c:pt>
                <c:pt idx="33">
                  <c:v>4800</c:v>
                </c:pt>
                <c:pt idx="34">
                  <c:v>5600</c:v>
                </c:pt>
                <c:pt idx="35">
                  <c:v>8300</c:v>
                </c:pt>
                <c:pt idx="36">
                  <c:v>66600</c:v>
                </c:pt>
                <c:pt idx="37">
                  <c:v>36800</c:v>
                </c:pt>
                <c:pt idx="38">
                  <c:v>4600</c:v>
                </c:pt>
                <c:pt idx="39">
                  <c:v>3900</c:v>
                </c:pt>
                <c:pt idx="40">
                  <c:v>120200</c:v>
                </c:pt>
              </c:numCache>
            </c:numRef>
          </c:val>
        </c:ser>
        <c:ser>
          <c:idx val="1"/>
          <c:order val="1"/>
          <c:tx>
            <c:strRef>
              <c:f>"Superficie ANPs (ha.)"</c:f>
              <c:strCache>
                <c:ptCount val="1"/>
                <c:pt idx="0">
                  <c:v>Superficie ANPs (ha.)</c:v>
                </c:pt>
              </c:strCache>
            </c:strRef>
          </c:tx>
          <c:spPr>
            <a:solidFill>
              <a:srgbClr val="c0504d"/>
            </a:solidFill>
            <a:ln>
              <a:noFill/>
            </a:ln>
          </c:spPr>
          <c:invertIfNegative val="0"/>
          <c:dLbls>
            <c:dLblPos val="ctr"/>
            <c:showLegendKey val="0"/>
            <c:showVal val="0"/>
            <c:showCatName val="0"/>
            <c:showSerName val="0"/>
            <c:showPercent val="0"/>
            <c:showLeaderLines val="0"/>
          </c:dLbls>
          <c:cat>
            <c:strRef>
              <c:f>Partidos!$B$2:$B$42</c:f>
              <c:strCache>
                <c:ptCount val="41"/>
                <c:pt idx="0">
                  <c:v>Almirante Brown</c:v>
                </c:pt>
                <c:pt idx="1">
                  <c:v>Avellaneda</c:v>
                </c:pt>
                <c:pt idx="2">
                  <c:v>Berazategui</c:v>
                </c:pt>
                <c:pt idx="3">
                  <c:v>Berisso</c:v>
                </c:pt>
                <c:pt idx="4">
                  <c:v>Brandsen</c:v>
                </c:pt>
                <c:pt idx="5">
                  <c:v>Campana</c:v>
                </c:pt>
                <c:pt idx="6">
                  <c:v>Cañuelas</c:v>
                </c:pt>
                <c:pt idx="7">
                  <c:v>Ciudad Autónoma de Buenos Aires</c:v>
                </c:pt>
                <c:pt idx="8">
                  <c:v>Ensenada</c:v>
                </c:pt>
                <c:pt idx="9">
                  <c:v>Escobar</c:v>
                </c:pt>
                <c:pt idx="10">
                  <c:v>Esteban Echeverría</c:v>
                </c:pt>
                <c:pt idx="11">
                  <c:v>Exaltación de La Cruz</c:v>
                </c:pt>
                <c:pt idx="12">
                  <c:v>Ezeiza</c:v>
                </c:pt>
                <c:pt idx="13">
                  <c:v>Florencio Varela</c:v>
                </c:pt>
                <c:pt idx="14">
                  <c:v>General Las Heras</c:v>
                </c:pt>
                <c:pt idx="15">
                  <c:v>General Rodriguez</c:v>
                </c:pt>
                <c:pt idx="16">
                  <c:v>Hurlingham</c:v>
                </c:pt>
                <c:pt idx="17">
                  <c:v>Ituzaingó</c:v>
                </c:pt>
                <c:pt idx="18">
                  <c:v>José C. Paz</c:v>
                </c:pt>
                <c:pt idx="19">
                  <c:v>La Matanza</c:v>
                </c:pt>
                <c:pt idx="20">
                  <c:v>La Plata</c:v>
                </c:pt>
                <c:pt idx="21">
                  <c:v>Lanús</c:v>
                </c:pt>
                <c:pt idx="22">
                  <c:v>Lomas de Zamora</c:v>
                </c:pt>
                <c:pt idx="23">
                  <c:v>Luján</c:v>
                </c:pt>
                <c:pt idx="24">
                  <c:v>Malvinas Argentinas</c:v>
                </c:pt>
                <c:pt idx="25">
                  <c:v>Marcos Paz</c:v>
                </c:pt>
                <c:pt idx="26">
                  <c:v>Merlo</c:v>
                </c:pt>
                <c:pt idx="27">
                  <c:v>Moreno</c:v>
                </c:pt>
                <c:pt idx="28">
                  <c:v>Morón</c:v>
                </c:pt>
                <c:pt idx="29">
                  <c:v>Pilar</c:v>
                </c:pt>
                <c:pt idx="30">
                  <c:v>Presidente Perón</c:v>
                </c:pt>
                <c:pt idx="31">
                  <c:v>Quilmes</c:v>
                </c:pt>
                <c:pt idx="32">
                  <c:v>San Fernando</c:v>
                </c:pt>
                <c:pt idx="33">
                  <c:v>San Isidro</c:v>
                </c:pt>
                <c:pt idx="34">
                  <c:v>San Martín</c:v>
                </c:pt>
                <c:pt idx="35">
                  <c:v>San Miguel</c:v>
                </c:pt>
                <c:pt idx="36">
                  <c:v>San Vicente</c:v>
                </c:pt>
                <c:pt idx="37">
                  <c:v>Tigre</c:v>
                </c:pt>
                <c:pt idx="38">
                  <c:v>Tres de Febrero</c:v>
                </c:pt>
                <c:pt idx="39">
                  <c:v>Vicente Lopez</c:v>
                </c:pt>
                <c:pt idx="40">
                  <c:v>Zárate</c:v>
                </c:pt>
              </c:strCache>
            </c:strRef>
          </c:cat>
          <c:val>
            <c:numRef>
              <c:f>Partidos!$F$2:$F$42</c:f>
              <c:numCache>
                <c:formatCode>General</c:formatCode>
                <c:ptCount val="41"/>
                <c:pt idx="0">
                  <c:v>0</c:v>
                </c:pt>
                <c:pt idx="1">
                  <c:v>152</c:v>
                </c:pt>
                <c:pt idx="2">
                  <c:v>8200</c:v>
                </c:pt>
                <c:pt idx="3">
                  <c:v>1500</c:v>
                </c:pt>
                <c:pt idx="4">
                  <c:v>0</c:v>
                </c:pt>
                <c:pt idx="5">
                  <c:v>5455</c:v>
                </c:pt>
                <c:pt idx="6">
                  <c:v>129</c:v>
                </c:pt>
                <c:pt idx="7">
                  <c:v>424</c:v>
                </c:pt>
                <c:pt idx="8">
                  <c:v>2200</c:v>
                </c:pt>
                <c:pt idx="9">
                  <c:v>99</c:v>
                </c:pt>
                <c:pt idx="10">
                  <c:v>630</c:v>
                </c:pt>
                <c:pt idx="11">
                  <c:v>0</c:v>
                </c:pt>
                <c:pt idx="12">
                  <c:v>0</c:v>
                </c:pt>
                <c:pt idx="13">
                  <c:v>254</c:v>
                </c:pt>
                <c:pt idx="14">
                  <c:v>0</c:v>
                </c:pt>
                <c:pt idx="15">
                  <c:v>0</c:v>
                </c:pt>
                <c:pt idx="16">
                  <c:v>34.8</c:v>
                </c:pt>
                <c:pt idx="17">
                  <c:v>8.7</c:v>
                </c:pt>
                <c:pt idx="18">
                  <c:v>0</c:v>
                </c:pt>
                <c:pt idx="19">
                  <c:v>300</c:v>
                </c:pt>
                <c:pt idx="20">
                  <c:v>71401</c:v>
                </c:pt>
                <c:pt idx="21">
                  <c:v>0</c:v>
                </c:pt>
                <c:pt idx="22">
                  <c:v>744.5</c:v>
                </c:pt>
                <c:pt idx="23">
                  <c:v>15</c:v>
                </c:pt>
                <c:pt idx="24">
                  <c:v>0</c:v>
                </c:pt>
                <c:pt idx="25">
                  <c:v>460</c:v>
                </c:pt>
                <c:pt idx="26">
                  <c:v>0</c:v>
                </c:pt>
                <c:pt idx="27">
                  <c:v>1000</c:v>
                </c:pt>
                <c:pt idx="28">
                  <c:v>14.5</c:v>
                </c:pt>
                <c:pt idx="29">
                  <c:v>297</c:v>
                </c:pt>
                <c:pt idx="30">
                  <c:v>0</c:v>
                </c:pt>
                <c:pt idx="31">
                  <c:v>150</c:v>
                </c:pt>
                <c:pt idx="32">
                  <c:v>88624</c:v>
                </c:pt>
                <c:pt idx="33">
                  <c:v>55.5</c:v>
                </c:pt>
                <c:pt idx="34">
                  <c:v>22</c:v>
                </c:pt>
                <c:pt idx="35">
                  <c:v>8</c:v>
                </c:pt>
                <c:pt idx="36">
                  <c:v>132</c:v>
                </c:pt>
                <c:pt idx="37">
                  <c:v>40</c:v>
                </c:pt>
                <c:pt idx="38">
                  <c:v>0</c:v>
                </c:pt>
                <c:pt idx="39">
                  <c:v>3</c:v>
                </c:pt>
                <c:pt idx="40">
                  <c:v>4131</c:v>
                </c:pt>
              </c:numCache>
            </c:numRef>
          </c:val>
        </c:ser>
        <c:gapWidth val="150"/>
        <c:overlap val="100"/>
        <c:axId val="55977931"/>
        <c:axId val="51334803"/>
      </c:barChart>
      <c:catAx>
        <c:axId val="5597793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1334803"/>
        <c:crosses val="autoZero"/>
        <c:auto val="1"/>
        <c:lblAlgn val="ctr"/>
        <c:lblOffset val="100"/>
      </c:catAx>
      <c:valAx>
        <c:axId val="51334803"/>
        <c:scaling>
          <c:orientation val="minMax"/>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5977931"/>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Superficie ANPs en la RMBA</a:t>
            </a:r>
          </a:p>
        </c:rich>
      </c:tx>
      <c:overlay val="0"/>
    </c:title>
    <c:autoTitleDeleted val="0"/>
    <c:plotArea>
      <c:pieChart>
        <c:varyColors val="1"/>
        <c:ser>
          <c:idx val="0"/>
          <c:order val="0"/>
          <c:tx>
            <c:strRef>
              <c:f>label 0</c:f>
              <c:strCache>
                <c:ptCount val="1"/>
                <c:pt idx="0">
                  <c:v>Superficie ANPs en la RMBA</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categories</c:f>
              <c:strCache>
                <c:ptCount val="2"/>
                <c:pt idx="0">
                  <c:v/>
                </c:pt>
                <c:pt idx="1">
                  <c:v/>
                </c:pt>
              </c:strCache>
            </c:strRef>
          </c:cat>
          <c:val>
            <c:numRef>
              <c:f>0</c:f>
              <c:numCache>
                <c:formatCode>General</c:formatCode>
                <c:ptCount val="2"/>
                <c:pt idx="0">
                  <c:v>1393447</c:v>
                </c:pt>
                <c:pt idx="1">
                  <c:v>186484</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Ecorregiones</a:t>
            </a:r>
          </a:p>
        </c:rich>
      </c:tx>
      <c:overlay val="0"/>
    </c:title>
    <c:autoTitleDeleted val="0"/>
    <c:plotArea>
      <c:pieChart>
        <c:varyColors val="1"/>
        <c:ser>
          <c:idx val="0"/>
          <c:order val="0"/>
          <c:tx>
            <c:strRef>
              <c:f>"Ecorregiones"</c:f>
              <c:strCache>
                <c:ptCount val="1"/>
                <c:pt idx="0">
                  <c:v>Ecorregiones</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Pos val="bestFit"/>
            <c:showLegendKey val="0"/>
            <c:showVal val="0"/>
            <c:showCatName val="1"/>
            <c:showSerName val="0"/>
            <c:showPercent val="1"/>
            <c:showLeaderLines val="0"/>
          </c:dLbls>
          <c:cat>
            <c:strRef>
              <c:f>Ecorregiones!$B$2:$B$4</c:f>
              <c:strCache>
                <c:ptCount val="3"/>
                <c:pt idx="0">
                  <c:v>Pampa</c:v>
                </c:pt>
                <c:pt idx="1">
                  <c:v>Delta e Islas del Paraná</c:v>
                </c:pt>
                <c:pt idx="2">
                  <c:v>Pampa y Delta e Islas del Paraná</c:v>
                </c:pt>
              </c:strCache>
            </c:strRef>
          </c:cat>
          <c:val>
            <c:numRef>
              <c:f>Ecorregiones!$C$2:$C$4</c:f>
              <c:numCache>
                <c:formatCode>General</c:formatCode>
                <c:ptCount val="3"/>
                <c:pt idx="0">
                  <c:v>26</c:v>
                </c:pt>
                <c:pt idx="1">
                  <c:v>8</c:v>
                </c:pt>
                <c:pt idx="2">
                  <c:v>12</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Administración</a:t>
            </a:r>
          </a:p>
        </c:rich>
      </c:tx>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Pt>
            <c:idx val="4"/>
            <c:spPr>
              <a:solidFill>
                <a:srgbClr val="4bacc6"/>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Pos val="bestFit"/>
            <c:showLegendKey val="0"/>
            <c:showVal val="0"/>
            <c:showCatName val="1"/>
            <c:showSerName val="0"/>
            <c:showPercent val="1"/>
            <c:showLeaderLines val="0"/>
          </c:dLbls>
          <c:cat>
            <c:strRef>
              <c:f>Administración!$A$2:$A$6</c:f>
              <c:strCache>
                <c:ptCount val="5"/>
                <c:pt idx="0">
                  <c:v>Nacional</c:v>
                </c:pt>
                <c:pt idx="1">
                  <c:v>Provincial</c:v>
                </c:pt>
                <c:pt idx="2">
                  <c:v>Municipal</c:v>
                </c:pt>
                <c:pt idx="3">
                  <c:v>Privada</c:v>
                </c:pt>
                <c:pt idx="4">
                  <c:v>Mixta</c:v>
                </c:pt>
              </c:strCache>
            </c:strRef>
          </c:cat>
          <c:val>
            <c:numRef>
              <c:f>Administración!$B$2:$B$6</c:f>
              <c:numCache>
                <c:formatCode>General</c:formatCode>
                <c:ptCount val="5"/>
                <c:pt idx="0">
                  <c:v>1</c:v>
                </c:pt>
                <c:pt idx="1">
                  <c:v>10</c:v>
                </c:pt>
                <c:pt idx="2">
                  <c:v>22</c:v>
                </c:pt>
                <c:pt idx="3">
                  <c:v>6</c:v>
                </c:pt>
                <c:pt idx="4">
                  <c:v>7</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Superficie según administración</a:t>
            </a:r>
          </a:p>
        </c:rich>
      </c:tx>
      <c:overlay val="0"/>
    </c:title>
    <c:autoTitleDeleted val="0"/>
    <c:plotArea>
      <c:pieChart>
        <c:varyColors val="1"/>
        <c:ser>
          <c:idx val="0"/>
          <c:order val="0"/>
          <c:tx>
            <c:strRef>
              <c:f>"Superficie Administración"</c:f>
              <c:strCache>
                <c:ptCount val="1"/>
                <c:pt idx="0">
                  <c:v>Superficie Administración</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Pt>
            <c:idx val="4"/>
            <c:spPr>
              <a:solidFill>
                <a:srgbClr val="4bacc6"/>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Pos val="bestFit"/>
            <c:showLegendKey val="0"/>
            <c:showVal val="0"/>
            <c:showCatName val="1"/>
            <c:showSerName val="0"/>
            <c:showPercent val="1"/>
            <c:showLeaderLines val="0"/>
          </c:dLbls>
          <c:cat>
            <c:strRef>
              <c:f>Administración!$A$2:$A$6</c:f>
              <c:strCache>
                <c:ptCount val="5"/>
                <c:pt idx="0">
                  <c:v>Nacional</c:v>
                </c:pt>
                <c:pt idx="1">
                  <c:v>Provincial</c:v>
                </c:pt>
                <c:pt idx="2">
                  <c:v>Municipal</c:v>
                </c:pt>
                <c:pt idx="3">
                  <c:v>Privada</c:v>
                </c:pt>
                <c:pt idx="4">
                  <c:v>Mixta</c:v>
                </c:pt>
              </c:strCache>
            </c:strRef>
          </c:cat>
          <c:val>
            <c:numRef>
              <c:f>Administración!$C$2:$C$6</c:f>
              <c:numCache>
                <c:formatCode>General</c:formatCode>
                <c:ptCount val="5"/>
                <c:pt idx="0">
                  <c:v>4088</c:v>
                </c:pt>
                <c:pt idx="1">
                  <c:v>47701</c:v>
                </c:pt>
                <c:pt idx="2">
                  <c:v>91129.5</c:v>
                </c:pt>
                <c:pt idx="3">
                  <c:v>315.5</c:v>
                </c:pt>
                <c:pt idx="4">
                  <c:v>43250</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ANPs por década</a:t>
            </a:r>
          </a:p>
        </c:rich>
      </c:tx>
      <c:overlay val="0"/>
    </c:title>
    <c:autoTitleDeleted val="0"/>
    <c:view3D>
      <c:rotX val="15"/>
      <c:rotY val="20"/>
      <c:rAngAx val="0"/>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"ANPs creadas"</c:f>
              <c:strCache>
                <c:ptCount val="1"/>
                <c:pt idx="0">
                  <c:v>ANPs creadas</c:v>
                </c:pt>
              </c:strCache>
            </c:strRef>
          </c:tx>
          <c:spPr>
            <a:solidFill>
              <a:srgbClr val="4f81bd"/>
            </a:solidFill>
            <a:ln>
              <a:noFill/>
            </a:ln>
          </c:spPr>
          <c:invertIfNegative val="0"/>
          <c:dLbls>
            <c:showLegendKey val="0"/>
            <c:showVal val="1"/>
            <c:showCatName val="0"/>
            <c:showSerName val="0"/>
            <c:showPercent val="0"/>
            <c:showLeaderLines val="0"/>
          </c:dLbls>
          <c:cat>
            <c:strRef>
              <c:f>Decadas!$A$2:$A$9</c:f>
              <c:strCache>
                <c:ptCount val="8"/>
                <c:pt idx="0">
                  <c:v>40'</c:v>
                </c:pt>
                <c:pt idx="1">
                  <c:v>50'</c:v>
                </c:pt>
                <c:pt idx="2">
                  <c:v>60'</c:v>
                </c:pt>
                <c:pt idx="3">
                  <c:v>70'</c:v>
                </c:pt>
                <c:pt idx="4">
                  <c:v>80'</c:v>
                </c:pt>
                <c:pt idx="5">
                  <c:v>90'</c:v>
                </c:pt>
                <c:pt idx="6">
                  <c:v>2000'</c:v>
                </c:pt>
                <c:pt idx="7">
                  <c:v>2010'</c:v>
                </c:pt>
              </c:strCache>
            </c:strRef>
          </c:cat>
          <c:val>
            <c:numRef>
              <c:f>Decadas!$B$2:$B$9</c:f>
              <c:numCache>
                <c:formatCode>General</c:formatCode>
                <c:ptCount val="8"/>
                <c:pt idx="0">
                  <c:v>2</c:v>
                </c:pt>
                <c:pt idx="1">
                  <c:v>0</c:v>
                </c:pt>
                <c:pt idx="2">
                  <c:v>1</c:v>
                </c:pt>
                <c:pt idx="3">
                  <c:v>1</c:v>
                </c:pt>
                <c:pt idx="4">
                  <c:v>4</c:v>
                </c:pt>
                <c:pt idx="5">
                  <c:v>14</c:v>
                </c:pt>
                <c:pt idx="6">
                  <c:v>8</c:v>
                </c:pt>
                <c:pt idx="7">
                  <c:v>16</c:v>
                </c:pt>
              </c:numCache>
            </c:numRef>
          </c:val>
        </c:ser>
        <c:gapWidth val="150"/>
        <c:shape val="box"/>
        <c:axId val="53364010"/>
        <c:axId val="7712099"/>
        <c:axId val="0"/>
      </c:bar3DChart>
      <c:catAx>
        <c:axId val="53364010"/>
        <c:scaling>
          <c:orientation val="minMax"/>
        </c:scaling>
        <c:delete val="0"/>
        <c:axPos val="b"/>
        <c:numFmt formatCode="General"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712099"/>
        <c:crosses val="autoZero"/>
        <c:auto val="1"/>
        <c:lblAlgn val="ctr"/>
        <c:lblOffset val="100"/>
      </c:catAx>
      <c:valAx>
        <c:axId val="7712099"/>
        <c:scaling>
          <c:orientation val="minMax"/>
        </c:scaling>
        <c:delete val="0"/>
        <c:axPos val="l"/>
        <c:majorGridlines>
          <c:spPr>
            <a:ln w="9360">
              <a:solidFill>
                <a:srgbClr val="878787"/>
              </a:solidFill>
              <a:round/>
            </a:ln>
          </c:spPr>
        </c:majorGridlines>
        <c:numFmt formatCode="General"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3364010"/>
        <c:crosses val="autoZero"/>
        <c:crossBetween val="midCat"/>
      </c:valAx>
      <c:spPr>
        <a:noFill/>
        <a:ln w="9360">
          <a:solidFill>
            <a:srgbClr val="878787"/>
          </a:solidFill>
          <a:round/>
        </a:ln>
      </c:spPr>
    </c:plotArea>
    <c:legend>
      <c:legendPos val="r"/>
      <c:overlay val="0"/>
      <c:spPr>
        <a:noFill/>
        <a:ln>
          <a:noFill/>
        </a:ln>
      </c:spPr>
    </c:legend>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Aumento en las últimas décadas</a:t>
            </a:r>
          </a:p>
        </c:rich>
      </c:tx>
      <c:overlay val="0"/>
    </c:title>
    <c:autoTitleDeleted val="0"/>
    <c:plotArea>
      <c:lineChart>
        <c:grouping val="standard"/>
        <c:ser>
          <c:idx val="0"/>
          <c:order val="0"/>
          <c:tx>
            <c:strRef>
              <c:f>"Aumento en las últimas décadas"</c:f>
              <c:strCache>
                <c:ptCount val="1"/>
                <c:pt idx="0">
                  <c:v>Aumento en las últimas décadas</c:v>
                </c:pt>
              </c:strCache>
            </c:strRef>
          </c:tx>
          <c:spPr>
            <a:solidFill>
              <a:srgbClr val="4a7ebb"/>
            </a:solidFill>
            <a:ln w="28440">
              <a:solidFill>
                <a:srgbClr val="4a7ebb"/>
              </a:solidFill>
              <a:round/>
            </a:ln>
          </c:spPr>
          <c:marker>
            <c:symbol val="none"/>
          </c:marker>
          <c:dLbls>
            <c:dLbl>
              <c:idx val="0"/>
              <c:dLblPos val="r"/>
              <c:showLegendKey val="0"/>
              <c:showVal val="0"/>
              <c:showCatName val="0"/>
              <c:showSerName val="0"/>
              <c:showPercent val="0"/>
            </c:dLbl>
            <c:dLbl>
              <c:idx val="1"/>
              <c:dLblPos val="r"/>
              <c:showLegendKey val="0"/>
              <c:showVal val="0"/>
              <c:showCatName val="0"/>
              <c:showSerName val="0"/>
              <c:showPercent val="0"/>
            </c:dLbl>
            <c:dLbl>
              <c:idx val="2"/>
              <c:dLblPos val="r"/>
              <c:showLegendKey val="0"/>
              <c:showVal val="0"/>
              <c:showCatName val="0"/>
              <c:showSerName val="0"/>
              <c:showPercent val="0"/>
            </c:dLbl>
            <c:dLbl>
              <c:idx val="3"/>
              <c:dLblPos val="r"/>
              <c:showLegendKey val="0"/>
              <c:showVal val="0"/>
              <c:showCatName val="0"/>
              <c:showSerName val="0"/>
              <c:showPercent val="0"/>
            </c:dLbl>
            <c:dLbl>
              <c:idx val="4"/>
              <c:dLblPos val="r"/>
              <c:showLegendKey val="0"/>
              <c:showVal val="0"/>
              <c:showCatName val="0"/>
              <c:showSerName val="0"/>
              <c:showPercent val="0"/>
            </c:dLbl>
            <c:dLbl>
              <c:idx val="5"/>
              <c:dLblPos val="r"/>
              <c:showLegendKey val="0"/>
              <c:showVal val="0"/>
              <c:showCatName val="0"/>
              <c:showSerName val="0"/>
              <c:showPercent val="0"/>
            </c:dLbl>
            <c:dLbl>
              <c:idx val="6"/>
              <c:dLblPos val="r"/>
              <c:showLegendKey val="0"/>
              <c:showVal val="0"/>
              <c:showCatName val="0"/>
              <c:showSerName val="0"/>
              <c:showPercent val="0"/>
            </c:dLbl>
            <c:dLbl>
              <c:idx val="7"/>
              <c:dLblPos val="r"/>
              <c:showLegendKey val="0"/>
              <c:showVal val="0"/>
              <c:showCatName val="0"/>
              <c:showSerName val="0"/>
              <c:showPercent val="0"/>
            </c:dLbl>
            <c:dLblPos val="r"/>
            <c:showLegendKey val="0"/>
            <c:showVal val="0"/>
            <c:showCatName val="0"/>
            <c:showSerName val="0"/>
            <c:showPercent val="0"/>
            <c:showLeaderLines val="0"/>
          </c:dLbls>
          <c:cat>
            <c:strRef>
              <c:f>Decadas!$A$2:$A$9</c:f>
              <c:strCache>
                <c:ptCount val="8"/>
                <c:pt idx="0">
                  <c:v>40'</c:v>
                </c:pt>
                <c:pt idx="1">
                  <c:v>50'</c:v>
                </c:pt>
                <c:pt idx="2">
                  <c:v>60'</c:v>
                </c:pt>
                <c:pt idx="3">
                  <c:v>70'</c:v>
                </c:pt>
                <c:pt idx="4">
                  <c:v>80'</c:v>
                </c:pt>
                <c:pt idx="5">
                  <c:v>90'</c:v>
                </c:pt>
                <c:pt idx="6">
                  <c:v>2000'</c:v>
                </c:pt>
                <c:pt idx="7">
                  <c:v>2010'</c:v>
                </c:pt>
              </c:strCache>
            </c:strRef>
          </c:cat>
          <c:val>
            <c:numRef>
              <c:f>Decadas!$C$2:$C$9</c:f>
              <c:numCache>
                <c:formatCode>General</c:formatCode>
                <c:ptCount val="8"/>
                <c:pt idx="0">
                  <c:v>2</c:v>
                </c:pt>
                <c:pt idx="1">
                  <c:v>2</c:v>
                </c:pt>
                <c:pt idx="2">
                  <c:v>3</c:v>
                </c:pt>
                <c:pt idx="3">
                  <c:v>4</c:v>
                </c:pt>
                <c:pt idx="4">
                  <c:v>8</c:v>
                </c:pt>
                <c:pt idx="5">
                  <c:v>22</c:v>
                </c:pt>
                <c:pt idx="6">
                  <c:v>30</c:v>
                </c:pt>
                <c:pt idx="7">
                  <c:v>46</c:v>
                </c:pt>
              </c:numCache>
            </c:numRef>
          </c:val>
          <c:smooth val="0"/>
        </c:ser>
        <c:hiLowLines>
          <c:spPr>
            <a:ln>
              <a:noFill/>
            </a:ln>
          </c:spPr>
        </c:hiLowLines>
        <c:marker val="0"/>
        <c:axId val="33909182"/>
        <c:axId val="94673377"/>
      </c:lineChart>
      <c:catAx>
        <c:axId val="3390918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4673377"/>
        <c:crosses val="autoZero"/>
        <c:auto val="1"/>
        <c:lblAlgn val="ctr"/>
        <c:lblOffset val="100"/>
      </c:catAx>
      <c:valAx>
        <c:axId val="9467337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3909182"/>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
</Relationships>
</file>

<file path=xl/drawings/_rels/drawing11.xml.rels><?xml version="1.0" encoding="UTF-8"?>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
</Relationships>
</file>

<file path=xl/drawings/_rels/drawing12.xml.rels><?xml version="1.0" encoding="UTF-8"?>
<Relationships xmlns="http://schemas.openxmlformats.org/package/2006/relationships"><Relationship Id="rId1" Type="http://schemas.openxmlformats.org/officeDocument/2006/relationships/chart" Target="../charts/chart23.xml"/>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
</Relationships>
</file>

<file path=xl/drawings/_rels/drawing4.xml.rels><?xml version="1.0" encoding="UTF-8"?>
<Relationships xmlns="http://schemas.openxmlformats.org/package/2006/relationships"><Relationship Id="rId1" Type="http://schemas.openxmlformats.org/officeDocument/2006/relationships/chart" Target="../charts/chart5.xml"/>
</Relationships>
</file>

<file path=xl/drawings/_rels/drawing5.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
</Relationships>
</file>

<file path=xl/drawings/_rels/drawing6.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
</Relationships>
</file>

<file path=xl/drawings/_rels/drawing7.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
</Relationships>
</file>

<file path=xl/drawings/_rels/drawing8.xml.rels><?xml version="1.0" encoding="UTF-8"?>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
</Relationships>
</file>

<file path=xl/drawings/_rels/drawing9.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554040</xdr:colOff>
      <xdr:row>1</xdr:row>
      <xdr:rowOff>0</xdr:rowOff>
    </xdr:from>
    <xdr:to>
      <xdr:col>12</xdr:col>
      <xdr:colOff>246960</xdr:colOff>
      <xdr:row>15</xdr:row>
      <xdr:rowOff>71280</xdr:rowOff>
    </xdr:to>
    <xdr:graphicFrame>
      <xdr:nvGraphicFramePr>
        <xdr:cNvPr id="18" name="Chart 1"/>
        <xdr:cNvGraphicFramePr/>
      </xdr:nvGraphicFramePr>
      <xdr:xfrm>
        <a:off x="3601800" y="190440"/>
        <a:ext cx="5789160" cy="2738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152280</xdr:colOff>
      <xdr:row>17</xdr:row>
      <xdr:rowOff>54000</xdr:rowOff>
    </xdr:from>
    <xdr:to>
      <xdr:col>12</xdr:col>
      <xdr:colOff>456480</xdr:colOff>
      <xdr:row>31</xdr:row>
      <xdr:rowOff>128160</xdr:rowOff>
    </xdr:to>
    <xdr:graphicFrame>
      <xdr:nvGraphicFramePr>
        <xdr:cNvPr id="19" name="Chart 2"/>
        <xdr:cNvGraphicFramePr/>
      </xdr:nvGraphicFramePr>
      <xdr:xfrm>
        <a:off x="3962160" y="3292200"/>
        <a:ext cx="5638320" cy="2741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210960</xdr:colOff>
      <xdr:row>1</xdr:row>
      <xdr:rowOff>0</xdr:rowOff>
    </xdr:from>
    <xdr:to>
      <xdr:col>9</xdr:col>
      <xdr:colOff>389880</xdr:colOff>
      <xdr:row>12</xdr:row>
      <xdr:rowOff>189720</xdr:rowOff>
    </xdr:to>
    <xdr:graphicFrame>
      <xdr:nvGraphicFramePr>
        <xdr:cNvPr id="20" name="Chart 1"/>
        <xdr:cNvGraphicFramePr/>
      </xdr:nvGraphicFramePr>
      <xdr:xfrm>
        <a:off x="3449160" y="190440"/>
        <a:ext cx="3989160" cy="228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96840</xdr:colOff>
      <xdr:row>14</xdr:row>
      <xdr:rowOff>176040</xdr:rowOff>
    </xdr:from>
    <xdr:to>
      <xdr:col>11</xdr:col>
      <xdr:colOff>395280</xdr:colOff>
      <xdr:row>29</xdr:row>
      <xdr:rowOff>61200</xdr:rowOff>
    </xdr:to>
    <xdr:graphicFrame>
      <xdr:nvGraphicFramePr>
        <xdr:cNvPr id="21" name="Chart 2"/>
        <xdr:cNvGraphicFramePr/>
      </xdr:nvGraphicFramePr>
      <xdr:xfrm>
        <a:off x="3335040" y="2842920"/>
        <a:ext cx="563256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266760</xdr:colOff>
      <xdr:row>4</xdr:row>
      <xdr:rowOff>377640</xdr:rowOff>
    </xdr:from>
    <xdr:to>
      <xdr:col>11</xdr:col>
      <xdr:colOff>570960</xdr:colOff>
      <xdr:row>18</xdr:row>
      <xdr:rowOff>71280</xdr:rowOff>
    </xdr:to>
    <xdr:graphicFrame>
      <xdr:nvGraphicFramePr>
        <xdr:cNvPr id="22" name="Chart 1"/>
        <xdr:cNvGraphicFramePr/>
      </xdr:nvGraphicFramePr>
      <xdr:xfrm>
        <a:off x="5352840" y="1139400"/>
        <a:ext cx="5638320" cy="3122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133200</xdr:rowOff>
    </xdr:from>
    <xdr:to>
      <xdr:col>21</xdr:col>
      <xdr:colOff>570960</xdr:colOff>
      <xdr:row>24</xdr:row>
      <xdr:rowOff>151560</xdr:rowOff>
    </xdr:to>
    <xdr:graphicFrame>
      <xdr:nvGraphicFramePr>
        <xdr:cNvPr id="0" name="Chart 3"/>
        <xdr:cNvGraphicFramePr/>
      </xdr:nvGraphicFramePr>
      <xdr:xfrm>
        <a:off x="76320" y="133200"/>
        <a:ext cx="16496640" cy="4590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428760</xdr:colOff>
      <xdr:row>10</xdr:row>
      <xdr:rowOff>25200</xdr:rowOff>
    </xdr:from>
    <xdr:to>
      <xdr:col>14</xdr:col>
      <xdr:colOff>195480</xdr:colOff>
      <xdr:row>24</xdr:row>
      <xdr:rowOff>100800</xdr:rowOff>
    </xdr:to>
    <xdr:graphicFrame>
      <xdr:nvGraphicFramePr>
        <xdr:cNvPr id="1" name="Chart 12"/>
        <xdr:cNvGraphicFramePr/>
      </xdr:nvGraphicFramePr>
      <xdr:xfrm>
        <a:off x="9810720" y="2120400"/>
        <a:ext cx="590076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38160</xdr:colOff>
      <xdr:row>52</xdr:row>
      <xdr:rowOff>153720</xdr:rowOff>
    </xdr:from>
    <xdr:to>
      <xdr:col>11</xdr:col>
      <xdr:colOff>381240</xdr:colOff>
      <xdr:row>71</xdr:row>
      <xdr:rowOff>94320</xdr:rowOff>
    </xdr:to>
    <xdr:graphicFrame>
      <xdr:nvGraphicFramePr>
        <xdr:cNvPr id="2" name="Chart 13"/>
        <xdr:cNvGraphicFramePr/>
      </xdr:nvGraphicFramePr>
      <xdr:xfrm>
        <a:off x="2581200" y="10249920"/>
        <a:ext cx="11030040" cy="3560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514440</xdr:colOff>
      <xdr:row>27</xdr:row>
      <xdr:rowOff>72720</xdr:rowOff>
    </xdr:from>
    <xdr:to>
      <xdr:col>15</xdr:col>
      <xdr:colOff>239040</xdr:colOff>
      <xdr:row>44</xdr:row>
      <xdr:rowOff>162360</xdr:rowOff>
    </xdr:to>
    <xdr:graphicFrame>
      <xdr:nvGraphicFramePr>
        <xdr:cNvPr id="3" name="Chart 5"/>
        <xdr:cNvGraphicFramePr/>
      </xdr:nvGraphicFramePr>
      <xdr:xfrm>
        <a:off x="9896400" y="5406480"/>
        <a:ext cx="6620760" cy="3328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411120</xdr:colOff>
      <xdr:row>2</xdr:row>
      <xdr:rowOff>157320</xdr:rowOff>
    </xdr:from>
    <xdr:to>
      <xdr:col>15</xdr:col>
      <xdr:colOff>343080</xdr:colOff>
      <xdr:row>15</xdr:row>
      <xdr:rowOff>189720</xdr:rowOff>
    </xdr:to>
    <xdr:graphicFrame>
      <xdr:nvGraphicFramePr>
        <xdr:cNvPr id="4" name="Chart 1"/>
        <xdr:cNvGraphicFramePr/>
      </xdr:nvGraphicFramePr>
      <xdr:xfrm>
        <a:off x="5992560" y="538200"/>
        <a:ext cx="6027840" cy="346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430200</xdr:colOff>
      <xdr:row>0</xdr:row>
      <xdr:rowOff>119160</xdr:rowOff>
    </xdr:from>
    <xdr:to>
      <xdr:col>13</xdr:col>
      <xdr:colOff>400320</xdr:colOff>
      <xdr:row>19</xdr:row>
      <xdr:rowOff>28080</xdr:rowOff>
    </xdr:to>
    <xdr:graphicFrame>
      <xdr:nvGraphicFramePr>
        <xdr:cNvPr id="5" name="Chart 1"/>
        <xdr:cNvGraphicFramePr/>
      </xdr:nvGraphicFramePr>
      <xdr:xfrm>
        <a:off x="4344840" y="119160"/>
        <a:ext cx="6828120" cy="3528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563400</xdr:colOff>
      <xdr:row>7</xdr:row>
      <xdr:rowOff>61920</xdr:rowOff>
    </xdr:from>
    <xdr:to>
      <xdr:col>19</xdr:col>
      <xdr:colOff>257040</xdr:colOff>
      <xdr:row>21</xdr:row>
      <xdr:rowOff>138240</xdr:rowOff>
    </xdr:to>
    <xdr:graphicFrame>
      <xdr:nvGraphicFramePr>
        <xdr:cNvPr id="6" name="Chart 2"/>
        <xdr:cNvGraphicFramePr/>
      </xdr:nvGraphicFramePr>
      <xdr:xfrm>
        <a:off x="9812160" y="1395360"/>
        <a:ext cx="578952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0</xdr:row>
      <xdr:rowOff>185760</xdr:rowOff>
    </xdr:from>
    <xdr:to>
      <xdr:col>11</xdr:col>
      <xdr:colOff>309600</xdr:colOff>
      <xdr:row>15</xdr:row>
      <xdr:rowOff>70920</xdr:rowOff>
    </xdr:to>
    <xdr:graphicFrame>
      <xdr:nvGraphicFramePr>
        <xdr:cNvPr id="7" name="Chart 2"/>
        <xdr:cNvGraphicFramePr/>
      </xdr:nvGraphicFramePr>
      <xdr:xfrm>
        <a:off x="4114800" y="185760"/>
        <a:ext cx="5643360" cy="274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28440</xdr:colOff>
      <xdr:row>1</xdr:row>
      <xdr:rowOff>42840</xdr:rowOff>
    </xdr:from>
    <xdr:to>
      <xdr:col>19</xdr:col>
      <xdr:colOff>332640</xdr:colOff>
      <xdr:row>15</xdr:row>
      <xdr:rowOff>119160</xdr:rowOff>
    </xdr:to>
    <xdr:graphicFrame>
      <xdr:nvGraphicFramePr>
        <xdr:cNvPr id="8" name="Chart 1"/>
        <xdr:cNvGraphicFramePr/>
      </xdr:nvGraphicFramePr>
      <xdr:xfrm>
        <a:off x="10239120" y="233280"/>
        <a:ext cx="563832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561960</xdr:colOff>
      <xdr:row>17</xdr:row>
      <xdr:rowOff>72720</xdr:rowOff>
    </xdr:from>
    <xdr:to>
      <xdr:col>20</xdr:col>
      <xdr:colOff>257040</xdr:colOff>
      <xdr:row>31</xdr:row>
      <xdr:rowOff>146880</xdr:rowOff>
    </xdr:to>
    <xdr:graphicFrame>
      <xdr:nvGraphicFramePr>
        <xdr:cNvPr id="9" name="Chart 3"/>
        <xdr:cNvGraphicFramePr/>
      </xdr:nvGraphicFramePr>
      <xdr:xfrm>
        <a:off x="10772640" y="3310920"/>
        <a:ext cx="5790960" cy="2741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828720</xdr:colOff>
      <xdr:row>24</xdr:row>
      <xdr:rowOff>152280</xdr:rowOff>
    </xdr:from>
    <xdr:to>
      <xdr:col>9</xdr:col>
      <xdr:colOff>46800</xdr:colOff>
      <xdr:row>40</xdr:row>
      <xdr:rowOff>109440</xdr:rowOff>
    </xdr:to>
    <xdr:graphicFrame>
      <xdr:nvGraphicFramePr>
        <xdr:cNvPr id="10" name="Chart 6"/>
        <xdr:cNvGraphicFramePr/>
      </xdr:nvGraphicFramePr>
      <xdr:xfrm>
        <a:off x="828720" y="4724280"/>
        <a:ext cx="7142760" cy="30049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514440</xdr:colOff>
      <xdr:row>39</xdr:row>
      <xdr:rowOff>72720</xdr:rowOff>
    </xdr:from>
    <xdr:to>
      <xdr:col>17</xdr:col>
      <xdr:colOff>209520</xdr:colOff>
      <xdr:row>53</xdr:row>
      <xdr:rowOff>147600</xdr:rowOff>
    </xdr:to>
    <xdr:graphicFrame>
      <xdr:nvGraphicFramePr>
        <xdr:cNvPr id="11" name="Chart 8"/>
        <xdr:cNvGraphicFramePr/>
      </xdr:nvGraphicFramePr>
      <xdr:xfrm>
        <a:off x="8439120" y="7502040"/>
        <a:ext cx="5790960" cy="27417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239400</xdr:colOff>
      <xdr:row>10</xdr:row>
      <xdr:rowOff>25200</xdr:rowOff>
    </xdr:from>
    <xdr:to>
      <xdr:col>6</xdr:col>
      <xdr:colOff>313560</xdr:colOff>
      <xdr:row>24</xdr:row>
      <xdr:rowOff>99360</xdr:rowOff>
    </xdr:to>
    <xdr:graphicFrame>
      <xdr:nvGraphicFramePr>
        <xdr:cNvPr id="12" name="Chart 3"/>
        <xdr:cNvGraphicFramePr/>
      </xdr:nvGraphicFramePr>
      <xdr:xfrm>
        <a:off x="1001160" y="1929960"/>
        <a:ext cx="5398560" cy="274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325440</xdr:colOff>
      <xdr:row>3</xdr:row>
      <xdr:rowOff>168120</xdr:rowOff>
    </xdr:from>
    <xdr:to>
      <xdr:col>15</xdr:col>
      <xdr:colOff>275760</xdr:colOff>
      <xdr:row>18</xdr:row>
      <xdr:rowOff>51840</xdr:rowOff>
    </xdr:to>
    <xdr:graphicFrame>
      <xdr:nvGraphicFramePr>
        <xdr:cNvPr id="13" name="Chart 1"/>
        <xdr:cNvGraphicFramePr/>
      </xdr:nvGraphicFramePr>
      <xdr:xfrm>
        <a:off x="7935840" y="739440"/>
        <a:ext cx="5284080" cy="2741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190440</xdr:colOff>
      <xdr:row>1</xdr:row>
      <xdr:rowOff>90360</xdr:rowOff>
    </xdr:from>
    <xdr:to>
      <xdr:col>12</xdr:col>
      <xdr:colOff>494640</xdr:colOff>
      <xdr:row>15</xdr:row>
      <xdr:rowOff>166680</xdr:rowOff>
    </xdr:to>
    <xdr:graphicFrame>
      <xdr:nvGraphicFramePr>
        <xdr:cNvPr id="14" name="Chart 2"/>
        <xdr:cNvGraphicFramePr/>
      </xdr:nvGraphicFramePr>
      <xdr:xfrm>
        <a:off x="4000320" y="280800"/>
        <a:ext cx="563832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28440</xdr:colOff>
      <xdr:row>18</xdr:row>
      <xdr:rowOff>4680</xdr:rowOff>
    </xdr:from>
    <xdr:to>
      <xdr:col>12</xdr:col>
      <xdr:colOff>332640</xdr:colOff>
      <xdr:row>32</xdr:row>
      <xdr:rowOff>80280</xdr:rowOff>
    </xdr:to>
    <xdr:graphicFrame>
      <xdr:nvGraphicFramePr>
        <xdr:cNvPr id="15" name="Chart 3"/>
        <xdr:cNvGraphicFramePr/>
      </xdr:nvGraphicFramePr>
      <xdr:xfrm>
        <a:off x="3838320" y="3433680"/>
        <a:ext cx="563832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468000</xdr:colOff>
      <xdr:row>0</xdr:row>
      <xdr:rowOff>81000</xdr:rowOff>
    </xdr:from>
    <xdr:to>
      <xdr:col>11</xdr:col>
      <xdr:colOff>160920</xdr:colOff>
      <xdr:row>14</xdr:row>
      <xdr:rowOff>156600</xdr:rowOff>
    </xdr:to>
    <xdr:graphicFrame>
      <xdr:nvGraphicFramePr>
        <xdr:cNvPr id="16" name="Chart 1"/>
        <xdr:cNvGraphicFramePr/>
      </xdr:nvGraphicFramePr>
      <xdr:xfrm>
        <a:off x="2829960" y="81000"/>
        <a:ext cx="5789160" cy="274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600120</xdr:colOff>
      <xdr:row>16</xdr:row>
      <xdr:rowOff>120600</xdr:rowOff>
    </xdr:from>
    <xdr:to>
      <xdr:col>12</xdr:col>
      <xdr:colOff>295200</xdr:colOff>
      <xdr:row>31</xdr:row>
      <xdr:rowOff>4320</xdr:rowOff>
    </xdr:to>
    <xdr:graphicFrame>
      <xdr:nvGraphicFramePr>
        <xdr:cNvPr id="17" name="Chart 2"/>
        <xdr:cNvGraphicFramePr/>
      </xdr:nvGraphicFramePr>
      <xdr:xfrm>
        <a:off x="3724200" y="3168360"/>
        <a:ext cx="5790960" cy="2741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48"/>
  <sheetViews>
    <sheetView windowProtection="true" showFormulas="false" showGridLines="true" showRowColHeaders="true" showZeros="true" rightToLeft="false" tabSelected="true" showOutlineSymbols="true" defaultGridColor="true" view="normal" topLeftCell="A33" colorId="64" zoomScale="64" zoomScaleNormal="64" zoomScalePageLayoutView="100" workbookViewId="0">
      <pane xSplit="2" ySplit="0" topLeftCell="I33" activePane="topRight" state="frozen"/>
      <selection pane="topLeft" activeCell="A33" activeCellId="0" sqref="A33"/>
      <selection pane="topRight" activeCell="N35" activeCellId="0" sqref="N35"/>
    </sheetView>
  </sheetViews>
  <sheetFormatPr defaultRowHeight="15"/>
  <cols>
    <col collapsed="false" hidden="false" max="1" min="1" style="0" width="9.10526315789474"/>
    <col collapsed="false" hidden="false" max="2" min="2" style="0" width="50.5587044534413"/>
    <col collapsed="false" hidden="false" max="3" min="3" style="0" width="16.1740890688259"/>
    <col collapsed="false" hidden="false" max="4" min="4" style="1" width="13.2834008097166"/>
    <col collapsed="false" hidden="false" max="5" min="5" style="0" width="15.3198380566802"/>
    <col collapsed="false" hidden="false" max="6" min="6" style="0" width="26.5668016194332"/>
    <col collapsed="false" hidden="false" max="7" min="7" style="0" width="15.6396761133603"/>
    <col collapsed="false" hidden="false" max="8" min="8" style="0" width="15.8542510121457"/>
    <col collapsed="false" hidden="false" max="9" min="9" style="0" width="21.8542510121457"/>
    <col collapsed="false" hidden="false" max="10" min="10" style="0" width="15.6396761133603"/>
    <col collapsed="false" hidden="false" max="11" min="11" style="0" width="15.1052631578947"/>
    <col collapsed="false" hidden="false" max="12" min="12" style="0" width="17.246963562753"/>
    <col collapsed="false" hidden="false" max="13" min="13" style="0" width="20.7813765182186"/>
    <col collapsed="false" hidden="false" max="14" min="14" style="0" width="46.2753036437247"/>
    <col collapsed="false" hidden="false" max="15" min="15" style="0" width="8.57085020242915"/>
    <col collapsed="false" hidden="true" max="16" min="16" style="0" width="0"/>
    <col collapsed="false" hidden="false" max="1025" min="17" style="0" width="8.57085020242915"/>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0" t="s">
        <v>13</v>
      </c>
    </row>
    <row r="2" customFormat="false" ht="57.35" hidden="false" customHeight="true" outlineLevel="0" collapsed="false">
      <c r="A2" s="3" t="n">
        <v>1</v>
      </c>
      <c r="B2" s="4" t="s">
        <v>14</v>
      </c>
      <c r="C2" s="5" t="n">
        <v>3</v>
      </c>
      <c r="D2" s="6" t="s">
        <v>15</v>
      </c>
      <c r="E2" s="5" t="s">
        <v>16</v>
      </c>
      <c r="F2" s="5" t="s">
        <v>17</v>
      </c>
      <c r="G2" s="5" t="s">
        <v>18</v>
      </c>
      <c r="H2" s="5" t="n">
        <v>2012</v>
      </c>
      <c r="I2" s="5" t="s">
        <v>19</v>
      </c>
      <c r="J2" s="5" t="s">
        <v>19</v>
      </c>
      <c r="K2" s="5" t="s">
        <v>20</v>
      </c>
      <c r="L2" s="5" t="s">
        <v>20</v>
      </c>
      <c r="M2" s="5" t="s">
        <v>20</v>
      </c>
      <c r="N2" s="7" t="s">
        <v>21</v>
      </c>
    </row>
    <row r="3" customFormat="false" ht="68.65" hidden="false" customHeight="false" outlineLevel="0" collapsed="false">
      <c r="A3" s="3" t="n">
        <v>2</v>
      </c>
      <c r="B3" s="4" t="s">
        <v>22</v>
      </c>
      <c r="C3" s="5" t="n">
        <v>40000</v>
      </c>
      <c r="D3" s="6" t="s">
        <v>23</v>
      </c>
      <c r="E3" s="5" t="s">
        <v>24</v>
      </c>
      <c r="F3" s="6" t="s">
        <v>25</v>
      </c>
      <c r="G3" s="5" t="s">
        <v>26</v>
      </c>
      <c r="H3" s="5" t="n">
        <v>1999</v>
      </c>
      <c r="I3" s="5" t="s">
        <v>19</v>
      </c>
      <c r="J3" s="5" t="s">
        <v>19</v>
      </c>
      <c r="K3" s="5" t="s">
        <v>20</v>
      </c>
      <c r="L3" s="5" t="s">
        <v>20</v>
      </c>
      <c r="M3" s="5" t="s">
        <v>20</v>
      </c>
      <c r="N3" s="7" t="s">
        <v>27</v>
      </c>
    </row>
    <row r="4" customFormat="false" ht="41.75" hidden="false" customHeight="false" outlineLevel="0" collapsed="false">
      <c r="A4" s="3" t="n">
        <v>3</v>
      </c>
      <c r="B4" s="4" t="s">
        <v>28</v>
      </c>
      <c r="C4" s="5" t="n">
        <v>2300</v>
      </c>
      <c r="D4" s="6" t="s">
        <v>23</v>
      </c>
      <c r="E4" s="6" t="s">
        <v>29</v>
      </c>
      <c r="F4" s="6" t="s">
        <v>29</v>
      </c>
      <c r="G4" s="5" t="s">
        <v>26</v>
      </c>
      <c r="H4" s="5" t="n">
        <v>2001</v>
      </c>
      <c r="I4" s="5" t="s">
        <v>19</v>
      </c>
      <c r="J4" s="5" t="s">
        <v>19</v>
      </c>
      <c r="K4" s="5" t="s">
        <v>20</v>
      </c>
      <c r="L4" s="5" t="s">
        <v>20</v>
      </c>
      <c r="M4" s="5" t="s">
        <v>20</v>
      </c>
      <c r="N4" s="7" t="s">
        <v>30</v>
      </c>
    </row>
    <row r="5" customFormat="false" ht="68.65" hidden="false" customHeight="false" outlineLevel="0" collapsed="false">
      <c r="A5" s="3" t="n">
        <v>4</v>
      </c>
      <c r="B5" s="4" t="s">
        <v>31</v>
      </c>
      <c r="C5" s="5" t="n">
        <v>115</v>
      </c>
      <c r="D5" s="8" t="s">
        <v>15</v>
      </c>
      <c r="E5" s="5" t="s">
        <v>24</v>
      </c>
      <c r="F5" s="5" t="s">
        <v>24</v>
      </c>
      <c r="G5" s="5" t="s">
        <v>26</v>
      </c>
      <c r="H5" s="5" t="n">
        <v>2007</v>
      </c>
      <c r="I5" s="5" t="s">
        <v>19</v>
      </c>
      <c r="J5" s="5" t="s">
        <v>19</v>
      </c>
      <c r="K5" s="5" t="s">
        <v>20</v>
      </c>
      <c r="L5" s="5" t="s">
        <v>20</v>
      </c>
      <c r="M5" s="5" t="s">
        <v>20</v>
      </c>
      <c r="N5" s="7" t="s">
        <v>32</v>
      </c>
    </row>
    <row r="6" customFormat="false" ht="41.75" hidden="false" customHeight="false" outlineLevel="0" collapsed="false">
      <c r="A6" s="3" t="n">
        <v>5</v>
      </c>
      <c r="B6" s="4" t="s">
        <v>33</v>
      </c>
      <c r="C6" s="5" t="n">
        <v>22</v>
      </c>
      <c r="D6" s="8" t="s">
        <v>15</v>
      </c>
      <c r="E6" s="5" t="s">
        <v>34</v>
      </c>
      <c r="F6" s="5" t="s">
        <v>35</v>
      </c>
      <c r="G6" s="5" t="s">
        <v>26</v>
      </c>
      <c r="H6" s="5" t="n">
        <v>1999</v>
      </c>
      <c r="I6" s="5" t="s">
        <v>19</v>
      </c>
      <c r="J6" s="5" t="s">
        <v>19</v>
      </c>
      <c r="K6" s="5" t="s">
        <v>20</v>
      </c>
      <c r="L6" s="5" t="s">
        <v>20</v>
      </c>
      <c r="M6" s="5" t="s">
        <v>20</v>
      </c>
      <c r="N6" s="7" t="s">
        <v>36</v>
      </c>
    </row>
    <row r="7" customFormat="false" ht="44.95" hidden="false" customHeight="true" outlineLevel="0" collapsed="false">
      <c r="A7" s="3" t="n">
        <v>6</v>
      </c>
      <c r="B7" s="4" t="s">
        <v>37</v>
      </c>
      <c r="C7" s="5" t="n">
        <v>40</v>
      </c>
      <c r="D7" s="6" t="s">
        <v>38</v>
      </c>
      <c r="E7" s="5" t="s">
        <v>39</v>
      </c>
      <c r="F7" s="5" t="s">
        <v>40</v>
      </c>
      <c r="G7" s="5" t="s">
        <v>41</v>
      </c>
      <c r="H7" s="5" t="n">
        <v>2013</v>
      </c>
      <c r="I7" s="5" t="s">
        <v>19</v>
      </c>
      <c r="J7" s="5" t="s">
        <v>42</v>
      </c>
      <c r="K7" s="5" t="s">
        <v>42</v>
      </c>
      <c r="L7" s="5" t="s">
        <v>42</v>
      </c>
      <c r="M7" s="5" t="s">
        <v>42</v>
      </c>
      <c r="N7" s="7" t="s">
        <v>43</v>
      </c>
      <c r="O7" s="9"/>
    </row>
    <row r="8" customFormat="false" ht="55.2" hidden="false" customHeight="false" outlineLevel="0" collapsed="false">
      <c r="A8" s="3" t="n">
        <v>7</v>
      </c>
      <c r="B8" s="4" t="s">
        <v>44</v>
      </c>
      <c r="C8" s="5" t="n">
        <v>1</v>
      </c>
      <c r="D8" s="8" t="s">
        <v>15</v>
      </c>
      <c r="E8" s="5" t="s">
        <v>45</v>
      </c>
      <c r="F8" s="5" t="s">
        <v>16</v>
      </c>
      <c r="G8" s="5" t="s">
        <v>18</v>
      </c>
      <c r="H8" s="5" t="n">
        <v>2009</v>
      </c>
      <c r="I8" s="5" t="s">
        <v>19</v>
      </c>
      <c r="J8" s="5" t="s">
        <v>42</v>
      </c>
      <c r="K8" s="5" t="s">
        <v>42</v>
      </c>
      <c r="L8" s="5" t="s">
        <v>42</v>
      </c>
      <c r="M8" s="5" t="s">
        <v>42</v>
      </c>
      <c r="N8" s="7" t="s">
        <v>46</v>
      </c>
    </row>
    <row r="9" customFormat="false" ht="122.35" hidden="false" customHeight="false" outlineLevel="0" collapsed="false">
      <c r="A9" s="3" t="n">
        <v>8</v>
      </c>
      <c r="B9" s="4" t="s">
        <v>47</v>
      </c>
      <c r="C9" s="5" t="n">
        <v>45</v>
      </c>
      <c r="D9" s="8" t="s">
        <v>15</v>
      </c>
      <c r="E9" s="5" t="s">
        <v>24</v>
      </c>
      <c r="F9" s="5" t="s">
        <v>48</v>
      </c>
      <c r="G9" s="5" t="s">
        <v>18</v>
      </c>
      <c r="H9" s="5" t="n">
        <v>1999</v>
      </c>
      <c r="I9" s="5" t="s">
        <v>19</v>
      </c>
      <c r="J9" s="5" t="s">
        <v>19</v>
      </c>
      <c r="K9" s="5" t="s">
        <v>19</v>
      </c>
      <c r="L9" s="5" t="s">
        <v>42</v>
      </c>
      <c r="M9" s="5" t="s">
        <v>42</v>
      </c>
      <c r="N9" s="7" t="s">
        <v>49</v>
      </c>
    </row>
    <row r="10" customFormat="false" ht="15" hidden="false" customHeight="false" outlineLevel="0" collapsed="false">
      <c r="A10" s="3" t="n">
        <v>9</v>
      </c>
      <c r="B10" s="4" t="s">
        <v>50</v>
      </c>
      <c r="C10" s="5" t="n">
        <v>1000</v>
      </c>
      <c r="D10" s="8" t="s">
        <v>15</v>
      </c>
      <c r="E10" s="5" t="s">
        <v>51</v>
      </c>
      <c r="F10" s="5" t="s">
        <v>52</v>
      </c>
      <c r="G10" s="5" t="s">
        <v>18</v>
      </c>
      <c r="H10" s="5" t="n">
        <v>1989</v>
      </c>
      <c r="I10" s="5" t="s">
        <v>19</v>
      </c>
      <c r="J10" s="5" t="s">
        <v>42</v>
      </c>
      <c r="K10" s="5" t="s">
        <v>42</v>
      </c>
      <c r="L10" s="5" t="s">
        <v>42</v>
      </c>
      <c r="M10" s="5" t="s">
        <v>42</v>
      </c>
    </row>
    <row r="11" customFormat="false" ht="55.2" hidden="false" customHeight="false" outlineLevel="0" collapsed="false">
      <c r="A11" s="3" t="n">
        <v>10</v>
      </c>
      <c r="B11" s="4" t="s">
        <v>53</v>
      </c>
      <c r="C11" s="5" t="n">
        <v>1.5</v>
      </c>
      <c r="D11" s="8" t="s">
        <v>15</v>
      </c>
      <c r="E11" s="5" t="s">
        <v>45</v>
      </c>
      <c r="F11" s="5" t="s">
        <v>17</v>
      </c>
      <c r="G11" s="5" t="s">
        <v>18</v>
      </c>
      <c r="H11" s="5" t="n">
        <v>2009</v>
      </c>
      <c r="I11" s="5" t="s">
        <v>19</v>
      </c>
      <c r="J11" s="5" t="s">
        <v>42</v>
      </c>
      <c r="K11" s="5" t="s">
        <v>42</v>
      </c>
      <c r="L11" s="5" t="s">
        <v>42</v>
      </c>
      <c r="M11" s="5" t="s">
        <v>42</v>
      </c>
      <c r="N11" s="7" t="s">
        <v>54</v>
      </c>
    </row>
    <row r="12" customFormat="false" ht="55.2" hidden="false" customHeight="false" outlineLevel="0" collapsed="false">
      <c r="A12" s="3" t="n">
        <v>11</v>
      </c>
      <c r="B12" s="4" t="s">
        <v>55</v>
      </c>
      <c r="C12" s="5" t="n">
        <v>150</v>
      </c>
      <c r="D12" s="6" t="s">
        <v>23</v>
      </c>
      <c r="E12" s="5" t="s">
        <v>56</v>
      </c>
      <c r="F12" s="5" t="s">
        <v>57</v>
      </c>
      <c r="G12" s="5" t="s">
        <v>18</v>
      </c>
      <c r="H12" s="5" t="n">
        <v>2002</v>
      </c>
      <c r="I12" s="5" t="s">
        <v>19</v>
      </c>
      <c r="J12" s="5" t="s">
        <v>19</v>
      </c>
      <c r="K12" s="5" t="s">
        <v>19</v>
      </c>
      <c r="L12" s="5" t="s">
        <v>19</v>
      </c>
      <c r="M12" s="5" t="s">
        <v>19</v>
      </c>
      <c r="N12" s="7" t="s">
        <v>58</v>
      </c>
    </row>
    <row r="13" customFormat="false" ht="55.2" hidden="false" customHeight="false" outlineLevel="0" collapsed="false">
      <c r="A13" s="3" t="n">
        <v>12</v>
      </c>
      <c r="B13" s="4" t="s">
        <v>59</v>
      </c>
      <c r="C13" s="5" t="n">
        <v>353</v>
      </c>
      <c r="D13" s="6" t="s">
        <v>23</v>
      </c>
      <c r="E13" s="5" t="s">
        <v>60</v>
      </c>
      <c r="F13" s="5" t="s">
        <v>60</v>
      </c>
      <c r="G13" s="5" t="s">
        <v>18</v>
      </c>
      <c r="H13" s="5" t="n">
        <v>1986</v>
      </c>
      <c r="I13" s="6" t="s">
        <v>61</v>
      </c>
      <c r="J13" s="5" t="s">
        <v>42</v>
      </c>
      <c r="K13" s="5" t="s">
        <v>19</v>
      </c>
      <c r="L13" s="5" t="s">
        <v>42</v>
      </c>
      <c r="M13" s="5" t="s">
        <v>42</v>
      </c>
      <c r="N13" s="7" t="s">
        <v>62</v>
      </c>
    </row>
    <row r="14" customFormat="false" ht="55.2" hidden="false" customHeight="false" outlineLevel="0" collapsed="false">
      <c r="A14" s="3" t="n">
        <v>13</v>
      </c>
      <c r="B14" s="4" t="s">
        <v>63</v>
      </c>
      <c r="C14" s="5" t="n">
        <v>54</v>
      </c>
      <c r="D14" s="8" t="s">
        <v>15</v>
      </c>
      <c r="E14" s="6" t="s">
        <v>64</v>
      </c>
      <c r="F14" s="6" t="s">
        <v>65</v>
      </c>
      <c r="G14" s="5" t="s">
        <v>26</v>
      </c>
      <c r="H14" s="5" t="n">
        <v>1999</v>
      </c>
      <c r="I14" s="5" t="s">
        <v>19</v>
      </c>
      <c r="J14" s="5" t="s">
        <v>42</v>
      </c>
      <c r="K14" s="5" t="s">
        <v>19</v>
      </c>
      <c r="L14" s="5" t="s">
        <v>42</v>
      </c>
      <c r="M14" s="5" t="s">
        <v>42</v>
      </c>
      <c r="N14" s="7" t="s">
        <v>66</v>
      </c>
    </row>
    <row r="15" customFormat="false" ht="46.75" hidden="false" customHeight="true" outlineLevel="0" collapsed="false">
      <c r="A15" s="3" t="n">
        <v>14</v>
      </c>
      <c r="B15" s="4" t="s">
        <v>67</v>
      </c>
      <c r="C15" s="5" t="n">
        <v>4000</v>
      </c>
      <c r="D15" s="8" t="s">
        <v>15</v>
      </c>
      <c r="E15" s="6" t="s">
        <v>68</v>
      </c>
      <c r="F15" s="6" t="s">
        <v>69</v>
      </c>
      <c r="G15" s="5" t="s">
        <v>70</v>
      </c>
      <c r="H15" s="5" t="n">
        <v>1949</v>
      </c>
      <c r="I15" s="5" t="s">
        <v>71</v>
      </c>
      <c r="J15" s="5" t="s">
        <v>19</v>
      </c>
      <c r="K15" s="5" t="s">
        <v>42</v>
      </c>
      <c r="L15" s="5" t="s">
        <v>42</v>
      </c>
      <c r="M15" s="5" t="s">
        <v>42</v>
      </c>
      <c r="N15" s="7" t="s">
        <v>72</v>
      </c>
    </row>
    <row r="16" customFormat="false" ht="55.2" hidden="false" customHeight="false" outlineLevel="0" collapsed="false">
      <c r="A16" s="3" t="n">
        <v>15</v>
      </c>
      <c r="B16" s="4" t="s">
        <v>73</v>
      </c>
      <c r="C16" s="5" t="n">
        <v>88624</v>
      </c>
      <c r="D16" s="6" t="s">
        <v>38</v>
      </c>
      <c r="E16" s="5" t="s">
        <v>74</v>
      </c>
      <c r="F16" s="6" t="s">
        <v>75</v>
      </c>
      <c r="G16" s="5" t="s">
        <v>18</v>
      </c>
      <c r="H16" s="5" t="n">
        <v>2000</v>
      </c>
      <c r="I16" s="5" t="s">
        <v>71</v>
      </c>
      <c r="J16" s="5" t="s">
        <v>42</v>
      </c>
      <c r="K16" s="5" t="s">
        <v>42</v>
      </c>
      <c r="L16" s="5" t="s">
        <v>42</v>
      </c>
      <c r="M16" s="5" t="s">
        <v>42</v>
      </c>
      <c r="N16" s="7" t="s">
        <v>76</v>
      </c>
    </row>
    <row r="17" customFormat="false" ht="28.35" hidden="false" customHeight="false" outlineLevel="0" collapsed="false">
      <c r="A17" s="3" t="n">
        <v>16</v>
      </c>
      <c r="B17" s="4" t="s">
        <v>77</v>
      </c>
      <c r="C17" s="5" t="n">
        <v>4108</v>
      </c>
      <c r="D17" s="6" t="s">
        <v>38</v>
      </c>
      <c r="E17" s="5" t="s">
        <v>78</v>
      </c>
      <c r="F17" s="5" t="s">
        <v>79</v>
      </c>
      <c r="G17" s="5" t="s">
        <v>70</v>
      </c>
      <c r="H17" s="5" t="n">
        <v>2010</v>
      </c>
      <c r="I17" s="5" t="s">
        <v>19</v>
      </c>
      <c r="J17" s="5" t="s">
        <v>19</v>
      </c>
      <c r="K17" s="5" t="s">
        <v>42</v>
      </c>
      <c r="L17" s="5" t="s">
        <v>42</v>
      </c>
      <c r="M17" s="5" t="s">
        <v>42</v>
      </c>
      <c r="N17" s="7" t="s">
        <v>80</v>
      </c>
    </row>
    <row r="18" customFormat="false" ht="41.75" hidden="false" customHeight="false" outlineLevel="0" collapsed="false">
      <c r="A18" s="3" t="n">
        <v>17</v>
      </c>
      <c r="B18" s="4" t="s">
        <v>81</v>
      </c>
      <c r="C18" s="5" t="n">
        <v>35</v>
      </c>
      <c r="D18" s="6" t="s">
        <v>23</v>
      </c>
      <c r="E18" s="5" t="s">
        <v>60</v>
      </c>
      <c r="F18" s="5" t="s">
        <v>60</v>
      </c>
      <c r="G18" s="5" t="s">
        <v>18</v>
      </c>
      <c r="H18" s="5" t="n">
        <v>2012</v>
      </c>
      <c r="I18" s="5" t="s">
        <v>19</v>
      </c>
      <c r="J18" s="5" t="s">
        <v>19</v>
      </c>
      <c r="K18" s="5" t="s">
        <v>19</v>
      </c>
      <c r="L18" s="5" t="s">
        <v>19</v>
      </c>
      <c r="M18" s="5" t="s">
        <v>19</v>
      </c>
      <c r="N18" s="7" t="s">
        <v>82</v>
      </c>
    </row>
    <row r="19" customFormat="false" ht="55.2" hidden="false" customHeight="false" outlineLevel="0" collapsed="false">
      <c r="A19" s="3" t="n">
        <v>18</v>
      </c>
      <c r="B19" s="4" t="s">
        <v>83</v>
      </c>
      <c r="C19" s="5" t="n">
        <v>22</v>
      </c>
      <c r="D19" s="8" t="s">
        <v>15</v>
      </c>
      <c r="E19" s="5" t="s">
        <v>84</v>
      </c>
      <c r="F19" s="5" t="s">
        <v>85</v>
      </c>
      <c r="G19" s="5" t="s">
        <v>18</v>
      </c>
      <c r="H19" s="5" t="n">
        <v>1994</v>
      </c>
      <c r="I19" s="5" t="s">
        <v>19</v>
      </c>
      <c r="J19" s="5" t="s">
        <v>19</v>
      </c>
      <c r="K19" s="5" t="s">
        <v>19</v>
      </c>
      <c r="L19" s="5" t="s">
        <v>42</v>
      </c>
      <c r="M19" s="5" t="s">
        <v>42</v>
      </c>
      <c r="N19" s="7" t="s">
        <v>86</v>
      </c>
    </row>
    <row r="20" customFormat="false" ht="95.5" hidden="false" customHeight="false" outlineLevel="0" collapsed="false">
      <c r="A20" s="3" t="n">
        <v>19</v>
      </c>
      <c r="B20" s="4" t="s">
        <v>87</v>
      </c>
      <c r="C20" s="5" t="n">
        <v>36</v>
      </c>
      <c r="D20" s="8" t="s">
        <v>15</v>
      </c>
      <c r="E20" s="5" t="s">
        <v>60</v>
      </c>
      <c r="F20" s="5" t="s">
        <v>60</v>
      </c>
      <c r="G20" s="5" t="s">
        <v>18</v>
      </c>
      <c r="H20" s="5" t="n">
        <v>2012</v>
      </c>
      <c r="I20" s="5" t="s">
        <v>19</v>
      </c>
      <c r="J20" s="5" t="s">
        <v>42</v>
      </c>
      <c r="K20" s="5" t="s">
        <v>19</v>
      </c>
      <c r="L20" s="5" t="s">
        <v>42</v>
      </c>
      <c r="M20" s="5" t="s">
        <v>42</v>
      </c>
      <c r="N20" s="7" t="s">
        <v>88</v>
      </c>
    </row>
    <row r="21" customFormat="false" ht="82.05" hidden="false" customHeight="false" outlineLevel="0" collapsed="false">
      <c r="A21" s="3" t="n">
        <v>20</v>
      </c>
      <c r="B21" s="4" t="s">
        <v>89</v>
      </c>
      <c r="C21" s="5" t="n">
        <v>50</v>
      </c>
      <c r="D21" s="6" t="s">
        <v>90</v>
      </c>
      <c r="E21" s="5" t="s">
        <v>45</v>
      </c>
      <c r="F21" s="5" t="s">
        <v>17</v>
      </c>
      <c r="G21" s="5" t="s">
        <v>18</v>
      </c>
      <c r="H21" s="5" t="n">
        <v>1988</v>
      </c>
      <c r="I21" s="5" t="s">
        <v>19</v>
      </c>
      <c r="J21" s="5" t="s">
        <v>42</v>
      </c>
      <c r="K21" s="5" t="s">
        <v>42</v>
      </c>
      <c r="L21" s="5" t="s">
        <v>42</v>
      </c>
      <c r="M21" s="5" t="s">
        <v>42</v>
      </c>
      <c r="N21" s="7" t="s">
        <v>91</v>
      </c>
    </row>
    <row r="22" customFormat="false" ht="41.75" hidden="false" customHeight="false" outlineLevel="0" collapsed="false">
      <c r="A22" s="3" t="n">
        <v>21</v>
      </c>
      <c r="B22" s="4" t="s">
        <v>92</v>
      </c>
      <c r="C22" s="5" t="n">
        <v>300</v>
      </c>
      <c r="D22" s="8" t="s">
        <v>15</v>
      </c>
      <c r="E22" s="5" t="s">
        <v>93</v>
      </c>
      <c r="F22" s="5" t="s">
        <v>94</v>
      </c>
      <c r="G22" s="5" t="s">
        <v>18</v>
      </c>
      <c r="H22" s="5" t="n">
        <v>2015</v>
      </c>
      <c r="I22" s="5" t="s">
        <v>19</v>
      </c>
      <c r="J22" s="5" t="s">
        <v>19</v>
      </c>
      <c r="K22" s="5" t="s">
        <v>19</v>
      </c>
      <c r="L22" s="5" t="s">
        <v>19</v>
      </c>
      <c r="M22" s="5" t="s">
        <v>19</v>
      </c>
      <c r="N22" s="7" t="s">
        <v>95</v>
      </c>
    </row>
    <row r="23" customFormat="false" ht="41.75" hidden="false" customHeight="false" outlineLevel="0" collapsed="false">
      <c r="A23" s="3" t="n">
        <v>22</v>
      </c>
      <c r="B23" s="4" t="s">
        <v>96</v>
      </c>
      <c r="C23" s="5" t="n">
        <v>130</v>
      </c>
      <c r="D23" s="6" t="s">
        <v>23</v>
      </c>
      <c r="E23" s="5" t="s">
        <v>84</v>
      </c>
      <c r="F23" s="5" t="s">
        <v>97</v>
      </c>
      <c r="G23" s="5" t="s">
        <v>18</v>
      </c>
      <c r="H23" s="5" t="n">
        <v>2015</v>
      </c>
      <c r="I23" s="5" t="s">
        <v>19</v>
      </c>
      <c r="J23" s="5" t="s">
        <v>19</v>
      </c>
      <c r="K23" s="5" t="s">
        <v>19</v>
      </c>
      <c r="L23" s="5" t="s">
        <v>19</v>
      </c>
      <c r="M23" s="5" t="s">
        <v>19</v>
      </c>
      <c r="N23" s="7" t="s">
        <v>98</v>
      </c>
    </row>
    <row r="24" customFormat="false" ht="68.65" hidden="false" customHeight="false" outlineLevel="0" collapsed="false">
      <c r="A24" s="3" t="n">
        <v>23</v>
      </c>
      <c r="B24" s="4" t="s">
        <v>99</v>
      </c>
      <c r="C24" s="5" t="n">
        <v>14.5</v>
      </c>
      <c r="D24" s="8" t="s">
        <v>15</v>
      </c>
      <c r="E24" s="5" t="s">
        <v>100</v>
      </c>
      <c r="F24" s="5" t="s">
        <v>100</v>
      </c>
      <c r="G24" s="5" t="s">
        <v>18</v>
      </c>
      <c r="H24" s="5" t="n">
        <v>2011</v>
      </c>
      <c r="I24" s="5" t="s">
        <v>19</v>
      </c>
      <c r="J24" s="5" t="s">
        <v>42</v>
      </c>
      <c r="K24" s="5" t="s">
        <v>42</v>
      </c>
      <c r="L24" s="5" t="s">
        <v>42</v>
      </c>
      <c r="M24" s="5" t="s">
        <v>42</v>
      </c>
      <c r="N24" s="7" t="s">
        <v>101</v>
      </c>
    </row>
    <row r="25" customFormat="false" ht="41.75" hidden="false" customHeight="false" outlineLevel="0" collapsed="false">
      <c r="A25" s="3" t="n">
        <v>24</v>
      </c>
      <c r="B25" s="4" t="s">
        <v>102</v>
      </c>
      <c r="C25" s="5" t="n">
        <v>23</v>
      </c>
      <c r="D25" s="8" t="s">
        <v>15</v>
      </c>
      <c r="E25" s="5" t="s">
        <v>78</v>
      </c>
      <c r="F25" s="5" t="s">
        <v>78</v>
      </c>
      <c r="G25" s="5" t="s">
        <v>41</v>
      </c>
      <c r="H25" s="5" t="n">
        <v>2017</v>
      </c>
      <c r="I25" s="5" t="s">
        <v>19</v>
      </c>
      <c r="J25" s="5" t="s">
        <v>42</v>
      </c>
      <c r="K25" s="5" t="s">
        <v>42</v>
      </c>
      <c r="L25" s="5" t="s">
        <v>42</v>
      </c>
      <c r="M25" s="5" t="s">
        <v>42</v>
      </c>
      <c r="N25" s="7" t="s">
        <v>103</v>
      </c>
    </row>
    <row r="26" customFormat="false" ht="55.2" hidden="false" customHeight="false" outlineLevel="0" collapsed="false">
      <c r="A26" s="3" t="n">
        <v>25</v>
      </c>
      <c r="B26" s="4" t="s">
        <v>104</v>
      </c>
      <c r="C26" s="5" t="n">
        <v>200</v>
      </c>
      <c r="D26" s="6" t="s">
        <v>38</v>
      </c>
      <c r="E26" s="5" t="s">
        <v>39</v>
      </c>
      <c r="F26" s="5" t="s">
        <v>39</v>
      </c>
      <c r="G26" s="5" t="s">
        <v>70</v>
      </c>
      <c r="H26" s="5" t="n">
        <v>1969</v>
      </c>
      <c r="I26" s="5" t="s">
        <v>105</v>
      </c>
      <c r="J26" s="5" t="s">
        <v>19</v>
      </c>
      <c r="K26" s="5" t="s">
        <v>42</v>
      </c>
      <c r="L26" s="5" t="s">
        <v>42</v>
      </c>
      <c r="M26" s="5" t="s">
        <v>42</v>
      </c>
      <c r="N26" s="7" t="s">
        <v>106</v>
      </c>
    </row>
    <row r="27" customFormat="false" ht="53.8" hidden="false" customHeight="true" outlineLevel="0" collapsed="false">
      <c r="A27" s="3" t="n">
        <v>26</v>
      </c>
      <c r="B27" s="4" t="s">
        <v>107</v>
      </c>
      <c r="C27" s="5" t="n">
        <v>1257</v>
      </c>
      <c r="D27" s="6" t="s">
        <v>38</v>
      </c>
      <c r="E27" s="5" t="s">
        <v>108</v>
      </c>
      <c r="F27" s="5" t="s">
        <v>108</v>
      </c>
      <c r="G27" s="5" t="s">
        <v>70</v>
      </c>
      <c r="H27" s="5" t="n">
        <v>1996</v>
      </c>
      <c r="I27" s="5" t="s">
        <v>19</v>
      </c>
      <c r="J27" s="5" t="s">
        <v>19</v>
      </c>
      <c r="K27" s="5" t="s">
        <v>19</v>
      </c>
      <c r="L27" s="5" t="s">
        <v>19</v>
      </c>
      <c r="M27" s="5" t="s">
        <v>19</v>
      </c>
      <c r="N27" s="7" t="s">
        <v>109</v>
      </c>
    </row>
    <row r="28" customFormat="false" ht="82.05" hidden="false" customHeight="false" outlineLevel="0" collapsed="false">
      <c r="A28" s="3" t="n">
        <v>27</v>
      </c>
      <c r="B28" s="4" t="s">
        <v>110</v>
      </c>
      <c r="C28" s="5" t="n">
        <v>297</v>
      </c>
      <c r="D28" s="8" t="s">
        <v>15</v>
      </c>
      <c r="E28" s="5" t="s">
        <v>111</v>
      </c>
      <c r="F28" s="5" t="s">
        <v>111</v>
      </c>
      <c r="G28" s="5" t="s">
        <v>18</v>
      </c>
      <c r="H28" s="5" t="n">
        <v>1991</v>
      </c>
      <c r="I28" s="5" t="s">
        <v>19</v>
      </c>
      <c r="J28" s="5" t="s">
        <v>42</v>
      </c>
      <c r="K28" s="5" t="s">
        <v>42</v>
      </c>
      <c r="L28" s="5" t="s">
        <v>42</v>
      </c>
      <c r="M28" s="5" t="s">
        <v>42</v>
      </c>
      <c r="N28" s="7" t="s">
        <v>112</v>
      </c>
    </row>
    <row r="29" customFormat="false" ht="95.5" hidden="false" customHeight="false" outlineLevel="0" collapsed="false">
      <c r="A29" s="3" t="n">
        <v>28</v>
      </c>
      <c r="B29" s="4" t="s">
        <v>113</v>
      </c>
      <c r="C29" s="5" t="n">
        <v>110</v>
      </c>
      <c r="D29" s="8" t="s">
        <v>15</v>
      </c>
      <c r="E29" s="5" t="s">
        <v>108</v>
      </c>
      <c r="F29" s="5" t="s">
        <v>108</v>
      </c>
      <c r="G29" s="5" t="s">
        <v>41</v>
      </c>
      <c r="H29" s="5" t="n">
        <v>2012</v>
      </c>
      <c r="I29" s="5" t="s">
        <v>19</v>
      </c>
      <c r="J29" s="5" t="s">
        <v>42</v>
      </c>
      <c r="K29" s="5" t="s">
        <v>19</v>
      </c>
      <c r="L29" s="5" t="s">
        <v>42</v>
      </c>
      <c r="M29" s="5" t="s">
        <v>42</v>
      </c>
      <c r="N29" s="7" t="s">
        <v>114</v>
      </c>
    </row>
    <row r="30" customFormat="false" ht="108.95" hidden="false" customHeight="false" outlineLevel="0" collapsed="false">
      <c r="A30" s="3" t="n">
        <v>29</v>
      </c>
      <c r="B30" s="4" t="s">
        <v>115</v>
      </c>
      <c r="C30" s="5" t="n">
        <v>129</v>
      </c>
      <c r="D30" s="8" t="s">
        <v>15</v>
      </c>
      <c r="E30" s="5" t="s">
        <v>116</v>
      </c>
      <c r="F30" s="5" t="s">
        <v>117</v>
      </c>
      <c r="G30" s="5" t="s">
        <v>26</v>
      </c>
      <c r="H30" s="5" t="n">
        <v>2006</v>
      </c>
      <c r="I30" s="5" t="s">
        <v>19</v>
      </c>
      <c r="J30" s="5" t="s">
        <v>19</v>
      </c>
      <c r="K30" s="5" t="s">
        <v>42</v>
      </c>
      <c r="L30" s="5" t="s">
        <v>42</v>
      </c>
      <c r="M30" s="5" t="s">
        <v>42</v>
      </c>
      <c r="N30" s="7" t="s">
        <v>118</v>
      </c>
    </row>
    <row r="31" customFormat="false" ht="41.75" hidden="false" customHeight="false" outlineLevel="0" collapsed="false">
      <c r="A31" s="3" t="n">
        <v>30</v>
      </c>
      <c r="B31" s="4" t="s">
        <v>119</v>
      </c>
      <c r="C31" s="5" t="n">
        <v>30841</v>
      </c>
      <c r="D31" s="6" t="s">
        <v>38</v>
      </c>
      <c r="E31" s="5" t="s">
        <v>39</v>
      </c>
      <c r="F31" s="5" t="s">
        <v>39</v>
      </c>
      <c r="G31" s="5" t="s">
        <v>70</v>
      </c>
      <c r="H31" s="5" t="n">
        <v>1999</v>
      </c>
      <c r="I31" s="5" t="s">
        <v>19</v>
      </c>
      <c r="J31" s="5" t="s">
        <v>19</v>
      </c>
      <c r="K31" s="5" t="s">
        <v>42</v>
      </c>
      <c r="L31" s="5" t="s">
        <v>19</v>
      </c>
      <c r="M31" s="5" t="s">
        <v>19</v>
      </c>
      <c r="N31" s="7" t="s">
        <v>120</v>
      </c>
    </row>
    <row r="32" customFormat="false" ht="108.95" hidden="false" customHeight="false" outlineLevel="0" collapsed="false">
      <c r="A32" s="3" t="n">
        <v>31</v>
      </c>
      <c r="B32" s="4" t="s">
        <v>121</v>
      </c>
      <c r="C32" s="5" t="n">
        <v>6000</v>
      </c>
      <c r="D32" s="6" t="s">
        <v>23</v>
      </c>
      <c r="E32" s="6" t="s">
        <v>122</v>
      </c>
      <c r="F32" s="6" t="s">
        <v>123</v>
      </c>
      <c r="G32" s="5" t="s">
        <v>70</v>
      </c>
      <c r="H32" s="5" t="n">
        <v>1943</v>
      </c>
      <c r="I32" s="5" t="s">
        <v>105</v>
      </c>
      <c r="J32" s="5" t="s">
        <v>19</v>
      </c>
      <c r="K32" s="5" t="s">
        <v>42</v>
      </c>
      <c r="L32" s="5" t="s">
        <v>42</v>
      </c>
      <c r="M32" s="5" t="s">
        <v>42</v>
      </c>
      <c r="N32" s="7" t="s">
        <v>124</v>
      </c>
    </row>
    <row r="33" customFormat="false" ht="55.2" hidden="false" customHeight="false" outlineLevel="0" collapsed="false">
      <c r="A33" s="3" t="n">
        <v>32</v>
      </c>
      <c r="B33" s="4" t="s">
        <v>125</v>
      </c>
      <c r="C33" s="5" t="n">
        <v>630</v>
      </c>
      <c r="D33" s="8" t="s">
        <v>15</v>
      </c>
      <c r="E33" s="6" t="s">
        <v>126</v>
      </c>
      <c r="F33" s="6" t="s">
        <v>127</v>
      </c>
      <c r="G33" s="5" t="s">
        <v>26</v>
      </c>
      <c r="H33" s="5" t="n">
        <v>2012</v>
      </c>
      <c r="I33" s="5" t="s">
        <v>19</v>
      </c>
      <c r="J33" s="5" t="s">
        <v>19</v>
      </c>
      <c r="K33" s="5" t="s">
        <v>42</v>
      </c>
      <c r="L33" s="5" t="s">
        <v>42</v>
      </c>
      <c r="M33" s="5" t="s">
        <v>19</v>
      </c>
      <c r="N33" s="7" t="s">
        <v>128</v>
      </c>
    </row>
    <row r="34" customFormat="false" ht="95.5" hidden="false" customHeight="false" outlineLevel="0" collapsed="false">
      <c r="A34" s="3" t="n">
        <v>33</v>
      </c>
      <c r="B34" s="4" t="s">
        <v>129</v>
      </c>
      <c r="C34" s="5" t="n">
        <v>132</v>
      </c>
      <c r="D34" s="8" t="s">
        <v>15</v>
      </c>
      <c r="E34" s="5" t="s">
        <v>130</v>
      </c>
      <c r="F34" s="5" t="s">
        <v>130</v>
      </c>
      <c r="G34" s="5" t="s">
        <v>70</v>
      </c>
      <c r="H34" s="5" t="n">
        <v>2011</v>
      </c>
      <c r="I34" s="5" t="s">
        <v>19</v>
      </c>
      <c r="J34" s="5" t="s">
        <v>19</v>
      </c>
      <c r="K34" s="5" t="s">
        <v>42</v>
      </c>
      <c r="L34" s="5" t="s">
        <v>42</v>
      </c>
      <c r="M34" s="5" t="s">
        <v>42</v>
      </c>
      <c r="N34" s="7" t="s">
        <v>131</v>
      </c>
    </row>
    <row r="35" customFormat="false" ht="25.75" hidden="false" customHeight="false" outlineLevel="0" collapsed="false">
      <c r="A35" s="3" t="n">
        <v>34</v>
      </c>
      <c r="B35" s="4" t="s">
        <v>132</v>
      </c>
      <c r="C35" s="5" t="n">
        <v>16.5</v>
      </c>
      <c r="D35" s="8" t="s">
        <v>15</v>
      </c>
      <c r="E35" s="6" t="s">
        <v>133</v>
      </c>
      <c r="F35" s="6" t="s">
        <v>134</v>
      </c>
      <c r="G35" s="5" t="s">
        <v>18</v>
      </c>
      <c r="H35" s="5" t="n">
        <v>1991</v>
      </c>
      <c r="I35" s="5" t="s">
        <v>19</v>
      </c>
      <c r="J35" s="5" t="s">
        <v>42</v>
      </c>
      <c r="K35" s="5" t="s">
        <v>42</v>
      </c>
      <c r="L35" s="5" t="s">
        <v>42</v>
      </c>
      <c r="M35" s="5" t="s">
        <v>42</v>
      </c>
      <c r="N35" s="10" t="s">
        <v>135</v>
      </c>
    </row>
    <row r="36" customFormat="false" ht="108.95" hidden="false" customHeight="false" outlineLevel="0" collapsed="false">
      <c r="A36" s="3" t="n">
        <v>35</v>
      </c>
      <c r="B36" s="4" t="s">
        <v>136</v>
      </c>
      <c r="C36" s="5" t="n">
        <v>3</v>
      </c>
      <c r="D36" s="6" t="s">
        <v>23</v>
      </c>
      <c r="E36" s="5" t="s">
        <v>137</v>
      </c>
      <c r="F36" s="5" t="s">
        <v>138</v>
      </c>
      <c r="G36" s="5" t="s">
        <v>18</v>
      </c>
      <c r="H36" s="5" t="n">
        <v>1983</v>
      </c>
      <c r="I36" s="5" t="s">
        <v>19</v>
      </c>
      <c r="J36" s="5" t="s">
        <v>42</v>
      </c>
      <c r="K36" s="5" t="s">
        <v>42</v>
      </c>
      <c r="L36" s="5" t="s">
        <v>42</v>
      </c>
      <c r="M36" s="5" t="s">
        <v>42</v>
      </c>
      <c r="N36" s="7" t="s">
        <v>139</v>
      </c>
    </row>
    <row r="37" customFormat="false" ht="104.3" hidden="false" customHeight="true" outlineLevel="0" collapsed="false">
      <c r="A37" s="3" t="n">
        <v>36</v>
      </c>
      <c r="B37" s="4" t="s">
        <v>140</v>
      </c>
      <c r="C37" s="5" t="n">
        <v>4088</v>
      </c>
      <c r="D37" s="6" t="s">
        <v>23</v>
      </c>
      <c r="E37" s="5" t="s">
        <v>108</v>
      </c>
      <c r="F37" s="5" t="s">
        <v>141</v>
      </c>
      <c r="G37" s="5" t="s">
        <v>142</v>
      </c>
      <c r="H37" s="5" t="n">
        <v>1990</v>
      </c>
      <c r="I37" s="6" t="s">
        <v>61</v>
      </c>
      <c r="J37" s="5" t="s">
        <v>42</v>
      </c>
      <c r="K37" s="5" t="s">
        <v>42</v>
      </c>
      <c r="L37" s="5" t="s">
        <v>42</v>
      </c>
      <c r="M37" s="5" t="s">
        <v>42</v>
      </c>
      <c r="N37" s="7" t="s">
        <v>143</v>
      </c>
    </row>
    <row r="38" customFormat="false" ht="92.9" hidden="false" customHeight="true" outlineLevel="0" collapsed="false">
      <c r="A38" s="3" t="n">
        <v>37</v>
      </c>
      <c r="B38" s="4" t="s">
        <v>144</v>
      </c>
      <c r="C38" s="5" t="n">
        <v>435</v>
      </c>
      <c r="D38" s="8" t="s">
        <v>15</v>
      </c>
      <c r="E38" s="5" t="s">
        <v>145</v>
      </c>
      <c r="F38" s="5" t="s">
        <v>146</v>
      </c>
      <c r="G38" s="5" t="s">
        <v>70</v>
      </c>
      <c r="H38" s="5" t="n">
        <v>2011</v>
      </c>
      <c r="I38" s="5" t="s">
        <v>19</v>
      </c>
      <c r="J38" s="5" t="s">
        <v>19</v>
      </c>
      <c r="K38" s="5" t="s">
        <v>19</v>
      </c>
      <c r="L38" s="5" t="s">
        <v>19</v>
      </c>
      <c r="M38" s="5" t="s">
        <v>19</v>
      </c>
      <c r="N38" s="7" t="s">
        <v>147</v>
      </c>
    </row>
    <row r="39" customFormat="false" ht="59.1" hidden="false" customHeight="true" outlineLevel="0" collapsed="false">
      <c r="A39" s="3" t="n">
        <v>38</v>
      </c>
      <c r="B39" s="4" t="s">
        <v>148</v>
      </c>
      <c r="C39" s="5" t="n">
        <v>728</v>
      </c>
      <c r="D39" s="8" t="s">
        <v>15</v>
      </c>
      <c r="E39" s="6" t="s">
        <v>133</v>
      </c>
      <c r="F39" s="6" t="s">
        <v>134</v>
      </c>
      <c r="G39" s="5" t="s">
        <v>70</v>
      </c>
      <c r="H39" s="5" t="n">
        <v>2011</v>
      </c>
      <c r="I39" s="5" t="s">
        <v>19</v>
      </c>
      <c r="J39" s="5" t="s">
        <v>19</v>
      </c>
      <c r="K39" s="5" t="s">
        <v>19</v>
      </c>
      <c r="L39" s="5" t="s">
        <v>19</v>
      </c>
      <c r="M39" s="5" t="s">
        <v>19</v>
      </c>
      <c r="N39" s="11" t="s">
        <v>149</v>
      </c>
    </row>
    <row r="40" customFormat="false" ht="55.2" hidden="false" customHeight="false" outlineLevel="0" collapsed="false">
      <c r="A40" s="3" t="n">
        <v>39</v>
      </c>
      <c r="B40" s="4" t="s">
        <v>150</v>
      </c>
      <c r="C40" s="12" t="n">
        <v>1200</v>
      </c>
      <c r="D40" s="6" t="s">
        <v>23</v>
      </c>
      <c r="E40" s="5" t="s">
        <v>151</v>
      </c>
      <c r="F40" s="5" t="s">
        <v>152</v>
      </c>
      <c r="G40" s="5" t="s">
        <v>18</v>
      </c>
      <c r="H40" s="5" t="n">
        <v>1991</v>
      </c>
      <c r="I40" s="5" t="s">
        <v>19</v>
      </c>
      <c r="J40" s="5" t="s">
        <v>19</v>
      </c>
      <c r="K40" s="5" t="s">
        <v>19</v>
      </c>
      <c r="L40" s="5" t="s">
        <v>19</v>
      </c>
      <c r="M40" s="5" t="s">
        <v>19</v>
      </c>
      <c r="N40" s="13" t="s">
        <v>153</v>
      </c>
    </row>
    <row r="41" customFormat="false" ht="41.75" hidden="false" customHeight="false" outlineLevel="0" collapsed="false">
      <c r="A41" s="3" t="n">
        <v>40</v>
      </c>
      <c r="B41" s="4" t="s">
        <v>154</v>
      </c>
      <c r="C41" s="5" t="n">
        <v>8</v>
      </c>
      <c r="D41" s="8" t="s">
        <v>15</v>
      </c>
      <c r="E41" s="5" t="s">
        <v>155</v>
      </c>
      <c r="F41" s="5" t="s">
        <v>156</v>
      </c>
      <c r="G41" s="5" t="s">
        <v>18</v>
      </c>
      <c r="H41" s="5" t="n">
        <v>2016</v>
      </c>
      <c r="I41" s="5" t="s">
        <v>19</v>
      </c>
      <c r="J41" s="5" t="s">
        <v>19</v>
      </c>
      <c r="K41" s="5" t="s">
        <v>42</v>
      </c>
      <c r="L41" s="5" t="s">
        <v>19</v>
      </c>
      <c r="M41" s="5" t="s">
        <v>19</v>
      </c>
      <c r="N41" s="13" t="s">
        <v>157</v>
      </c>
    </row>
    <row r="42" customFormat="false" ht="53.9" hidden="false" customHeight="false" outlineLevel="0" collapsed="false">
      <c r="A42" s="3" t="n">
        <v>41</v>
      </c>
      <c r="B42" s="4" t="s">
        <v>158</v>
      </c>
      <c r="C42" s="5" t="n">
        <v>25</v>
      </c>
      <c r="D42" s="8" t="s">
        <v>15</v>
      </c>
      <c r="E42" s="5" t="s">
        <v>159</v>
      </c>
      <c r="F42" s="5" t="s">
        <v>160</v>
      </c>
      <c r="G42" s="5" t="s">
        <v>18</v>
      </c>
      <c r="H42" s="5" t="n">
        <v>2013</v>
      </c>
      <c r="I42" s="5" t="s">
        <v>19</v>
      </c>
      <c r="J42" s="5" t="s">
        <v>42</v>
      </c>
      <c r="K42" s="5" t="s">
        <v>19</v>
      </c>
      <c r="L42" s="5" t="s">
        <v>42</v>
      </c>
      <c r="M42" s="5" t="s">
        <v>42</v>
      </c>
      <c r="N42" s="7" t="s">
        <v>161</v>
      </c>
    </row>
    <row r="43" customFormat="false" ht="28.35" hidden="false" customHeight="false" outlineLevel="0" collapsed="false">
      <c r="A43" s="3" t="n">
        <v>42</v>
      </c>
      <c r="B43" s="4" t="s">
        <v>162</v>
      </c>
      <c r="C43" s="5" t="n">
        <v>9</v>
      </c>
      <c r="D43" s="6" t="s">
        <v>38</v>
      </c>
      <c r="E43" s="5" t="s">
        <v>163</v>
      </c>
      <c r="F43" s="5" t="s">
        <v>164</v>
      </c>
      <c r="G43" s="5" t="s">
        <v>41</v>
      </c>
      <c r="H43" s="5" t="n">
        <v>2000</v>
      </c>
      <c r="I43" s="5" t="s">
        <v>19</v>
      </c>
      <c r="J43" s="5" t="s">
        <v>19</v>
      </c>
      <c r="K43" s="5" t="s">
        <v>19</v>
      </c>
      <c r="L43" s="5" t="s">
        <v>42</v>
      </c>
      <c r="M43" s="5" t="s">
        <v>19</v>
      </c>
      <c r="N43" s="14" t="s">
        <v>165</v>
      </c>
    </row>
    <row r="44" customFormat="false" ht="53.9" hidden="false" customHeight="false" outlineLevel="0" collapsed="false">
      <c r="A44" s="3" t="n">
        <v>43</v>
      </c>
      <c r="B44" s="4" t="s">
        <v>166</v>
      </c>
      <c r="C44" s="5" t="n">
        <v>43.5</v>
      </c>
      <c r="D44" s="8" t="s">
        <v>15</v>
      </c>
      <c r="E44" s="6" t="s">
        <v>167</v>
      </c>
      <c r="F44" s="6" t="s">
        <v>168</v>
      </c>
      <c r="G44" s="5" t="s">
        <v>41</v>
      </c>
      <c r="H44" s="5" t="n">
        <v>1996</v>
      </c>
      <c r="I44" s="5" t="s">
        <v>19</v>
      </c>
      <c r="J44" s="5" t="s">
        <v>42</v>
      </c>
      <c r="K44" s="5" t="s">
        <v>42</v>
      </c>
      <c r="L44" s="5" t="s">
        <v>42</v>
      </c>
      <c r="M44" s="5" t="s">
        <v>42</v>
      </c>
      <c r="N44" s="7" t="s">
        <v>169</v>
      </c>
    </row>
    <row r="45" customFormat="false" ht="52.95" hidden="false" customHeight="false" outlineLevel="0" collapsed="false">
      <c r="A45" s="3" t="n">
        <v>44</v>
      </c>
      <c r="B45" s="4" t="s">
        <v>170</v>
      </c>
      <c r="C45" s="5" t="n">
        <v>90</v>
      </c>
      <c r="D45" s="6" t="s">
        <v>23</v>
      </c>
      <c r="E45" s="5" t="s">
        <v>163</v>
      </c>
      <c r="F45" s="5" t="s">
        <v>164</v>
      </c>
      <c r="G45" s="5" t="s">
        <v>41</v>
      </c>
      <c r="H45" s="5" t="n">
        <v>1991</v>
      </c>
      <c r="I45" s="5" t="s">
        <v>19</v>
      </c>
      <c r="J45" s="5" t="s">
        <v>19</v>
      </c>
      <c r="K45" s="5" t="s">
        <v>19</v>
      </c>
      <c r="L45" s="5" t="s">
        <v>42</v>
      </c>
      <c r="M45" s="5" t="s">
        <v>42</v>
      </c>
      <c r="N45" s="13" t="s">
        <v>171</v>
      </c>
    </row>
    <row r="46" customFormat="false" ht="135.8" hidden="false" customHeight="false" outlineLevel="0" collapsed="false">
      <c r="A46" s="3" t="n">
        <v>45</v>
      </c>
      <c r="B46" s="4" t="s">
        <v>172</v>
      </c>
      <c r="C46" s="5" t="n">
        <v>15</v>
      </c>
      <c r="D46" s="8" t="s">
        <v>15</v>
      </c>
      <c r="E46" s="5" t="s">
        <v>173</v>
      </c>
      <c r="F46" s="5" t="s">
        <v>173</v>
      </c>
      <c r="G46" s="5" t="s">
        <v>18</v>
      </c>
      <c r="H46" s="5" t="n">
        <v>1973</v>
      </c>
      <c r="I46" s="5" t="s">
        <v>19</v>
      </c>
      <c r="J46" s="5" t="s">
        <v>42</v>
      </c>
      <c r="K46" s="5" t="s">
        <v>42</v>
      </c>
      <c r="L46" s="5" t="s">
        <v>42</v>
      </c>
      <c r="M46" s="5" t="s">
        <v>42</v>
      </c>
      <c r="N46" s="13" t="s">
        <v>174</v>
      </c>
    </row>
    <row r="47" customFormat="false" ht="53.9" hidden="false" customHeight="false" outlineLevel="0" collapsed="false">
      <c r="A47" s="3" t="n">
        <v>46</v>
      </c>
      <c r="B47" s="4" t="s">
        <v>175</v>
      </c>
      <c r="C47" s="5" t="s">
        <v>20</v>
      </c>
      <c r="D47" s="6" t="s">
        <v>38</v>
      </c>
      <c r="E47" s="6" t="s">
        <v>176</v>
      </c>
      <c r="F47" s="6" t="s">
        <v>176</v>
      </c>
      <c r="G47" s="5" t="s">
        <v>70</v>
      </c>
      <c r="H47" s="5" t="n">
        <v>1998</v>
      </c>
      <c r="I47" s="5" t="s">
        <v>19</v>
      </c>
      <c r="J47" s="5" t="s">
        <v>20</v>
      </c>
      <c r="K47" s="5" t="s">
        <v>20</v>
      </c>
      <c r="L47" s="5" t="s">
        <v>20</v>
      </c>
      <c r="M47" s="5" t="s">
        <v>20</v>
      </c>
      <c r="N47" s="7" t="s">
        <v>177</v>
      </c>
    </row>
    <row r="48" customFormat="false" ht="15" hidden="false" customHeight="false" outlineLevel="0" collapsed="false">
      <c r="C48" s="15" t="n">
        <f aca="false">SUM(C41:C46,C2:C39)</f>
        <v>186484</v>
      </c>
    </row>
  </sheetData>
  <autoFilter ref="A1:M48"/>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26"/>
  <sheetViews>
    <sheetView windowProtection="false" showFormulas="false" showGridLines="true" showRowColHeaders="true" showZeros="true" rightToLeft="false" tabSelected="false" showOutlineSymbols="true" defaultGridColor="true" view="normal" topLeftCell="A16" colorId="64" zoomScale="64" zoomScaleNormal="64" zoomScalePageLayoutView="100" workbookViewId="0">
      <selection pane="topLeft" activeCell="P16" activeCellId="0" sqref="P16"/>
    </sheetView>
  </sheetViews>
  <sheetFormatPr defaultRowHeight="15"/>
  <cols>
    <col collapsed="false" hidden="false" max="1025" min="1" style="0" width="8.57085020242915"/>
  </cols>
  <sheetData>
    <row r="1" customFormat="false" ht="15" hidden="false" customHeight="false" outlineLevel="0" collapsed="false">
      <c r="A1" s="2" t="s">
        <v>11</v>
      </c>
      <c r="B1" s="2"/>
    </row>
    <row r="2" customFormat="false" ht="15" hidden="false" customHeight="false" outlineLevel="0" collapsed="false">
      <c r="A2" s="20" t="s">
        <v>226</v>
      </c>
      <c r="B2" s="20" t="n">
        <f aca="false">COUNTIF(ANPs!L2:L46, "Si")</f>
        <v>30</v>
      </c>
    </row>
    <row r="3" customFormat="false" ht="15" hidden="false" customHeight="false" outlineLevel="0" collapsed="false">
      <c r="A3" s="20" t="s">
        <v>227</v>
      </c>
      <c r="B3" s="20" t="n">
        <f aca="false">COUNTIF(ANPs!L2:L46, "No")</f>
        <v>10</v>
      </c>
    </row>
    <row r="4" customFormat="false" ht="15" hidden="false" customHeight="false" outlineLevel="0" collapsed="false">
      <c r="A4" s="29" t="s">
        <v>194</v>
      </c>
      <c r="B4" s="20" t="n">
        <f aca="false">SUM(B2:B3)</f>
        <v>40</v>
      </c>
    </row>
    <row r="19" customFormat="false" ht="15" hidden="false" customHeight="false" outlineLevel="0" collapsed="false">
      <c r="A19" s="17" t="s">
        <v>6</v>
      </c>
      <c r="B19" s="17" t="s">
        <v>226</v>
      </c>
      <c r="C19" s="17" t="s">
        <v>227</v>
      </c>
    </row>
    <row r="20" customFormat="false" ht="15" hidden="false" customHeight="false" outlineLevel="0" collapsed="false">
      <c r="A20" s="20" t="s">
        <v>142</v>
      </c>
      <c r="B20" s="20" t="n">
        <v>1</v>
      </c>
      <c r="C20" s="20" t="n">
        <v>0</v>
      </c>
    </row>
    <row r="21" customFormat="false" ht="15" hidden="false" customHeight="false" outlineLevel="0" collapsed="false">
      <c r="A21" s="20" t="s">
        <v>70</v>
      </c>
      <c r="B21" s="20" t="n">
        <v>5</v>
      </c>
      <c r="C21" s="20" t="n">
        <v>4</v>
      </c>
    </row>
    <row r="22" customFormat="false" ht="15" hidden="false" customHeight="false" outlineLevel="0" collapsed="false">
      <c r="A22" s="20" t="s">
        <v>18</v>
      </c>
      <c r="B22" s="20" t="n">
        <v>15</v>
      </c>
      <c r="C22" s="20" t="n">
        <v>6</v>
      </c>
    </row>
    <row r="23" customFormat="false" ht="15" hidden="false" customHeight="false" outlineLevel="0" collapsed="false">
      <c r="A23" s="20" t="s">
        <v>26</v>
      </c>
      <c r="B23" s="20" t="n">
        <v>3</v>
      </c>
      <c r="C23" s="20" t="n">
        <v>0</v>
      </c>
    </row>
    <row r="24" customFormat="false" ht="15" hidden="false" customHeight="false" outlineLevel="0" collapsed="false">
      <c r="A24" s="20" t="s">
        <v>41</v>
      </c>
      <c r="B24" s="20" t="n">
        <v>6</v>
      </c>
      <c r="C24" s="20" t="n">
        <v>0</v>
      </c>
    </row>
    <row r="26" customFormat="false" ht="15" hidden="false" customHeight="false" outlineLevel="0" collapsed="false">
      <c r="B26" s="0" t="s">
        <v>194</v>
      </c>
      <c r="C26" s="0" t="n">
        <f aca="false">SUM(B20:C24)</f>
        <v>40</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3"/>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18" activeCellId="0" sqref="C18"/>
    </sheetView>
  </sheetViews>
  <sheetFormatPr defaultRowHeight="15"/>
  <cols>
    <col collapsed="false" hidden="false" max="3" min="1" style="0" width="8.57085020242915"/>
    <col collapsed="false" hidden="false" max="4" min="4" style="0" width="10.7125506072875"/>
    <col collapsed="false" hidden="false" max="13" min="5" style="0" width="8.57085020242915"/>
    <col collapsed="false" hidden="false" max="14" min="14" style="0" width="14.7813765182186"/>
    <col collapsed="false" hidden="false" max="1025" min="15" style="0" width="8.57085020242915"/>
  </cols>
  <sheetData>
    <row r="1" customFormat="false" ht="15" hidden="false" customHeight="false" outlineLevel="0" collapsed="false">
      <c r="A1" s="33" t="s">
        <v>12</v>
      </c>
      <c r="B1" s="33"/>
    </row>
    <row r="2" customFormat="false" ht="15" hidden="false" customHeight="false" outlineLevel="0" collapsed="false">
      <c r="A2" s="34" t="s">
        <v>42</v>
      </c>
      <c r="B2" s="34" t="n">
        <f aca="false">COUNTIF(ANPs!M2:M46, "Si")</f>
        <v>28</v>
      </c>
    </row>
    <row r="3" customFormat="false" ht="15" hidden="false" customHeight="false" outlineLevel="0" collapsed="false">
      <c r="A3" s="20" t="s">
        <v>19</v>
      </c>
      <c r="B3" s="20" t="n">
        <f aca="false">COUNTIF(ANPs!M2:M46, "No")</f>
        <v>12</v>
      </c>
    </row>
    <row r="4" customFormat="false" ht="15" hidden="false" customHeight="false" outlineLevel="0" collapsed="false">
      <c r="A4" s="29" t="s">
        <v>194</v>
      </c>
      <c r="B4" s="20" t="n">
        <f aca="false">SUM(B2:B3)</f>
        <v>40</v>
      </c>
    </row>
    <row r="16" customFormat="false" ht="15" hidden="false" customHeight="false" outlineLevel="0" collapsed="false">
      <c r="A16" s="17" t="s">
        <v>6</v>
      </c>
      <c r="B16" s="17" t="s">
        <v>226</v>
      </c>
      <c r="C16" s="17" t="s">
        <v>227</v>
      </c>
    </row>
    <row r="17" customFormat="false" ht="15" hidden="false" customHeight="false" outlineLevel="0" collapsed="false">
      <c r="A17" s="20" t="s">
        <v>142</v>
      </c>
      <c r="B17" s="20" t="n">
        <v>1</v>
      </c>
      <c r="C17" s="20" t="n">
        <v>0</v>
      </c>
    </row>
    <row r="18" customFormat="false" ht="15" hidden="false" customHeight="false" outlineLevel="0" collapsed="false">
      <c r="A18" s="20" t="s">
        <v>70</v>
      </c>
      <c r="B18" s="20" t="n">
        <v>5</v>
      </c>
      <c r="C18" s="20" t="n">
        <v>4</v>
      </c>
    </row>
    <row r="19" customFormat="false" ht="15" hidden="false" customHeight="false" outlineLevel="0" collapsed="false">
      <c r="A19" s="20" t="s">
        <v>18</v>
      </c>
      <c r="B19" s="20" t="n">
        <v>15</v>
      </c>
      <c r="C19" s="20" t="n">
        <v>6</v>
      </c>
    </row>
    <row r="20" customFormat="false" ht="15" hidden="false" customHeight="false" outlineLevel="0" collapsed="false">
      <c r="A20" s="20" t="s">
        <v>26</v>
      </c>
      <c r="B20" s="20" t="n">
        <v>2</v>
      </c>
      <c r="C20" s="20" t="n">
        <v>1</v>
      </c>
    </row>
    <row r="21" customFormat="false" ht="15" hidden="false" customHeight="false" outlineLevel="0" collapsed="false">
      <c r="A21" s="20" t="s">
        <v>41</v>
      </c>
      <c r="B21" s="20" t="n">
        <v>5</v>
      </c>
      <c r="C21" s="20" t="n">
        <v>1</v>
      </c>
    </row>
    <row r="23" customFormat="false" ht="15" hidden="false" customHeight="false" outlineLevel="0" collapsed="false">
      <c r="B23" s="0" t="s">
        <v>194</v>
      </c>
      <c r="C23" s="0" t="n">
        <f aca="false">SUM(B17:C21)</f>
        <v>40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19"/>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7" activeCellId="0" sqref="D7"/>
    </sheetView>
  </sheetViews>
  <sheetFormatPr defaultRowHeight="15"/>
  <cols>
    <col collapsed="false" hidden="false" max="1" min="1" style="0" width="23.8866396761134"/>
    <col collapsed="false" hidden="false" max="2" min="2" style="0" width="16.1740890688259"/>
    <col collapsed="false" hidden="false" max="1025" min="3" style="0" width="8.57085020242915"/>
  </cols>
  <sheetData>
    <row r="1" customFormat="false" ht="15" hidden="false" customHeight="false" outlineLevel="0" collapsed="false">
      <c r="A1" s="17" t="s">
        <v>230</v>
      </c>
      <c r="B1" s="17" t="s">
        <v>2</v>
      </c>
    </row>
    <row r="2" customFormat="false" ht="15" hidden="false" customHeight="false" outlineLevel="0" collapsed="false">
      <c r="A2" s="20" t="s">
        <v>231</v>
      </c>
      <c r="B2" s="5" t="n">
        <v>610</v>
      </c>
    </row>
    <row r="3" customFormat="false" ht="15" hidden="false" customHeight="false" outlineLevel="0" collapsed="false">
      <c r="A3" s="20" t="s">
        <v>232</v>
      </c>
      <c r="B3" s="5" t="n">
        <v>832</v>
      </c>
    </row>
    <row r="4" customFormat="false" ht="15" hidden="false" customHeight="false" outlineLevel="0" collapsed="false">
      <c r="A4" s="20" t="s">
        <v>233</v>
      </c>
      <c r="B4" s="5" t="n">
        <v>100</v>
      </c>
    </row>
    <row r="5" customFormat="false" ht="45" hidden="false" customHeight="false" outlineLevel="0" collapsed="false">
      <c r="A5" s="35" t="s">
        <v>234</v>
      </c>
      <c r="B5" s="5" t="n">
        <v>722</v>
      </c>
    </row>
    <row r="6" customFormat="false" ht="30" hidden="false" customHeight="false" outlineLevel="0" collapsed="false">
      <c r="A6" s="35" t="s">
        <v>235</v>
      </c>
      <c r="B6" s="5" t="n">
        <v>26.5</v>
      </c>
    </row>
    <row r="7" customFormat="false" ht="15" hidden="false" customHeight="false" outlineLevel="0" collapsed="false">
      <c r="A7" s="20" t="s">
        <v>236</v>
      </c>
      <c r="B7" s="5" t="n">
        <v>200</v>
      </c>
    </row>
    <row r="8" customFormat="false" ht="15" hidden="false" customHeight="false" outlineLevel="0" collapsed="false">
      <c r="A8" s="20" t="s">
        <v>237</v>
      </c>
      <c r="B8" s="5" t="n">
        <v>9</v>
      </c>
    </row>
    <row r="9" customFormat="false" ht="15" hidden="false" customHeight="false" outlineLevel="0" collapsed="false">
      <c r="A9" s="20" t="s">
        <v>238</v>
      </c>
      <c r="B9" s="5" t="n">
        <v>24</v>
      </c>
    </row>
    <row r="10" customFormat="false" ht="15" hidden="false" customHeight="false" outlineLevel="0" collapsed="false">
      <c r="A10" s="20" t="s">
        <v>239</v>
      </c>
      <c r="B10" s="5" t="n">
        <v>1</v>
      </c>
    </row>
    <row r="11" customFormat="false" ht="30" hidden="false" customHeight="false" outlineLevel="0" collapsed="false">
      <c r="A11" s="35" t="s">
        <v>240</v>
      </c>
      <c r="B11" s="5" t="n">
        <v>21</v>
      </c>
    </row>
    <row r="12" customFormat="false" ht="15" hidden="false" customHeight="false" outlineLevel="0" collapsed="false">
      <c r="A12" s="20" t="s">
        <v>241</v>
      </c>
      <c r="B12" s="5" t="n">
        <v>343</v>
      </c>
    </row>
    <row r="13" customFormat="false" ht="15" hidden="false" customHeight="false" outlineLevel="0" collapsed="false">
      <c r="A13" s="20" t="s">
        <v>242</v>
      </c>
      <c r="B13" s="5" t="n">
        <v>770</v>
      </c>
    </row>
    <row r="14" customFormat="false" ht="15" hidden="false" customHeight="false" outlineLevel="0" collapsed="false">
      <c r="A14" s="20" t="s">
        <v>94</v>
      </c>
      <c r="B14" s="5" t="n">
        <v>200</v>
      </c>
    </row>
    <row r="15" customFormat="false" ht="15" hidden="false" customHeight="false" outlineLevel="0" collapsed="false">
      <c r="A15" s="36" t="s">
        <v>243</v>
      </c>
      <c r="B15" s="36" t="n">
        <f aca="false">SUM(B2:B14)</f>
        <v>3858.5</v>
      </c>
    </row>
    <row r="17" customFormat="false" ht="15" hidden="false" customHeight="false" outlineLevel="0" collapsed="false">
      <c r="A17" s="37" t="s">
        <v>244</v>
      </c>
      <c r="B17" s="20" t="n">
        <f aca="false">ANPs!C48</f>
        <v>186484</v>
      </c>
    </row>
    <row r="18" customFormat="false" ht="15" hidden="false" customHeight="false" outlineLevel="0" collapsed="false">
      <c r="A18" s="37" t="s">
        <v>245</v>
      </c>
      <c r="B18" s="20" t="n">
        <f aca="false">B15+B17</f>
        <v>190342.5</v>
      </c>
    </row>
    <row r="19" customFormat="false" ht="15" hidden="false" customHeight="false" outlineLevel="0" collapsed="false">
      <c r="A19" s="37" t="s">
        <v>246</v>
      </c>
      <c r="B19" s="38" t="n">
        <f aca="false">(B15*100)/B17</f>
        <v>2.06907831234851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F4" activeCellId="0" sqref="F4"/>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K43"/>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12" activeCellId="0" sqref="C12"/>
    </sheetView>
  </sheetViews>
  <sheetFormatPr defaultRowHeight="15"/>
  <cols>
    <col collapsed="false" hidden="false" max="1" min="1" style="0" width="9.10526315789474"/>
    <col collapsed="false" hidden="false" max="2" min="2" style="0" width="19.4939271255061"/>
    <col collapsed="false" hidden="false" max="3" min="3" style="0" width="16.3886639676113"/>
    <col collapsed="false" hidden="false" max="4" min="4" style="0" width="21.8542510121457"/>
    <col collapsed="false" hidden="false" max="5" min="5" style="0" width="8.46153846153846"/>
    <col collapsed="false" hidden="false" max="6" min="6" style="0" width="21.1012145748988"/>
    <col collapsed="false" hidden="false" max="7" min="7" style="16" width="9.10526315789474"/>
    <col collapsed="false" hidden="false" max="9" min="8" style="0" width="8.57085020242915"/>
    <col collapsed="false" hidden="false" max="10" min="10" style="0" width="17.5668016194332"/>
    <col collapsed="false" hidden="false" max="1025" min="11" style="0" width="8.57085020242915"/>
  </cols>
  <sheetData>
    <row r="1" customFormat="false" ht="15" hidden="false" customHeight="false" outlineLevel="0" collapsed="false">
      <c r="A1" s="17" t="s">
        <v>178</v>
      </c>
      <c r="B1" s="17" t="s">
        <v>4</v>
      </c>
      <c r="C1" s="17" t="s">
        <v>179</v>
      </c>
      <c r="D1" s="17" t="s">
        <v>180</v>
      </c>
      <c r="E1" s="17" t="s">
        <v>181</v>
      </c>
      <c r="F1" s="17" t="s">
        <v>182</v>
      </c>
      <c r="G1" s="18" t="s">
        <v>183</v>
      </c>
    </row>
    <row r="2" customFormat="false" ht="15" hidden="false" customHeight="false" outlineLevel="0" collapsed="false">
      <c r="A2" s="5" t="s">
        <v>184</v>
      </c>
      <c r="B2" s="5" t="s">
        <v>185</v>
      </c>
      <c r="C2" s="5" t="n">
        <v>129.33</v>
      </c>
      <c r="D2" s="5" t="n">
        <f aca="false">C2*100</f>
        <v>12933</v>
      </c>
      <c r="E2" s="5" t="n">
        <v>0</v>
      </c>
      <c r="F2" s="5" t="n">
        <v>0</v>
      </c>
      <c r="G2" s="19" t="n">
        <f aca="false">(F2*100)/D2</f>
        <v>0</v>
      </c>
    </row>
    <row r="3" customFormat="false" ht="15" hidden="false" customHeight="false" outlineLevel="0" collapsed="false">
      <c r="A3" s="5" t="s">
        <v>184</v>
      </c>
      <c r="B3" s="5" t="s">
        <v>84</v>
      </c>
      <c r="C3" s="5" t="n">
        <v>52.42</v>
      </c>
      <c r="D3" s="5" t="n">
        <f aca="false">C3*100</f>
        <v>5242</v>
      </c>
      <c r="E3" s="5" t="n">
        <v>2</v>
      </c>
      <c r="F3" s="5" t="n">
        <v>152</v>
      </c>
      <c r="G3" s="19" t="n">
        <f aca="false">(F3*100)/D3</f>
        <v>2.89965661961084</v>
      </c>
      <c r="J3" s="17" t="s">
        <v>178</v>
      </c>
      <c r="K3" s="17" t="s">
        <v>186</v>
      </c>
    </row>
    <row r="4" customFormat="false" ht="15" hidden="false" customHeight="false" outlineLevel="0" collapsed="false">
      <c r="A4" s="5" t="s">
        <v>184</v>
      </c>
      <c r="B4" s="5" t="s">
        <v>151</v>
      </c>
      <c r="C4" s="5" t="n">
        <v>188</v>
      </c>
      <c r="D4" s="5" t="n">
        <f aca="false">C4*100</f>
        <v>18800</v>
      </c>
      <c r="E4" s="5" t="n">
        <v>3</v>
      </c>
      <c r="F4" s="5" t="n">
        <v>8200</v>
      </c>
      <c r="G4" s="19" t="n">
        <f aca="false">(F4*100)/D4</f>
        <v>43.6170212765957</v>
      </c>
      <c r="J4" s="20" t="s">
        <v>187</v>
      </c>
      <c r="K4" s="20" t="n">
        <v>85492.5</v>
      </c>
    </row>
    <row r="5" customFormat="false" ht="15" hidden="false" customHeight="false" outlineLevel="0" collapsed="false">
      <c r="A5" s="5" t="s">
        <v>184</v>
      </c>
      <c r="B5" s="5" t="s">
        <v>188</v>
      </c>
      <c r="C5" s="5" t="n">
        <v>135</v>
      </c>
      <c r="D5" s="5" t="n">
        <f aca="false">C5*100</f>
        <v>13500</v>
      </c>
      <c r="E5" s="5" t="n">
        <v>1</v>
      </c>
      <c r="F5" s="5" t="n">
        <v>1500</v>
      </c>
      <c r="G5" s="19" t="n">
        <f aca="false">(F5*100)/D5</f>
        <v>11.1111111111111</v>
      </c>
      <c r="J5" s="20" t="s">
        <v>189</v>
      </c>
      <c r="K5" s="20" t="n">
        <v>1841</v>
      </c>
    </row>
    <row r="6" customFormat="false" ht="15" hidden="false" customHeight="false" outlineLevel="0" collapsed="false">
      <c r="A6" s="5" t="s">
        <v>184</v>
      </c>
      <c r="B6" s="5" t="s">
        <v>190</v>
      </c>
      <c r="C6" s="5" t="n">
        <v>1130</v>
      </c>
      <c r="D6" s="5" t="n">
        <f aca="false">C6*100</f>
        <v>113000</v>
      </c>
      <c r="E6" s="5" t="n">
        <v>0</v>
      </c>
      <c r="F6" s="5" t="n">
        <v>0</v>
      </c>
      <c r="G6" s="19" t="n">
        <f aca="false">(F6*100)/D6</f>
        <v>0</v>
      </c>
      <c r="J6" s="20" t="s">
        <v>191</v>
      </c>
      <c r="K6" s="20" t="n">
        <v>98726.5</v>
      </c>
    </row>
    <row r="7" customFormat="false" ht="15" hidden="false" customHeight="false" outlineLevel="0" collapsed="false">
      <c r="A7" s="5" t="s">
        <v>192</v>
      </c>
      <c r="B7" s="5" t="s">
        <v>108</v>
      </c>
      <c r="C7" s="5" t="n">
        <v>892</v>
      </c>
      <c r="D7" s="5" t="n">
        <f aca="false">C7*100</f>
        <v>89200</v>
      </c>
      <c r="E7" s="5" t="n">
        <v>3</v>
      </c>
      <c r="F7" s="5" t="n">
        <v>5455</v>
      </c>
      <c r="G7" s="19" t="n">
        <f aca="false">(F7*100)/D7</f>
        <v>6.11547085201794</v>
      </c>
      <c r="J7" s="20" t="s">
        <v>193</v>
      </c>
      <c r="K7" s="20" t="n">
        <v>424</v>
      </c>
    </row>
    <row r="8" customFormat="false" ht="15" hidden="false" customHeight="false" outlineLevel="0" collapsed="false">
      <c r="A8" s="5" t="s">
        <v>184</v>
      </c>
      <c r="B8" s="5" t="s">
        <v>116</v>
      </c>
      <c r="C8" s="5" t="n">
        <v>1203</v>
      </c>
      <c r="D8" s="5" t="n">
        <f aca="false">C8*100</f>
        <v>120300</v>
      </c>
      <c r="E8" s="5" t="n">
        <v>1</v>
      </c>
      <c r="F8" s="5" t="n">
        <v>129</v>
      </c>
      <c r="G8" s="19" t="n">
        <f aca="false">(F8*100)/D8</f>
        <v>0.107231920199501</v>
      </c>
      <c r="J8" s="21" t="s">
        <v>194</v>
      </c>
      <c r="K8" s="20" t="n">
        <f aca="false">SUM(K4:K7)</f>
        <v>186484</v>
      </c>
    </row>
    <row r="9" customFormat="false" ht="30" hidden="false" customHeight="false" outlineLevel="0" collapsed="false">
      <c r="A9" s="5" t="s">
        <v>195</v>
      </c>
      <c r="B9" s="6" t="s">
        <v>196</v>
      </c>
      <c r="C9" s="5" t="n">
        <v>203.3</v>
      </c>
      <c r="D9" s="5" t="n">
        <f aca="false">C9*100</f>
        <v>20330</v>
      </c>
      <c r="E9" s="5" t="n">
        <v>3</v>
      </c>
      <c r="F9" s="5" t="n">
        <v>424</v>
      </c>
      <c r="G9" s="19" t="n">
        <f aca="false">(F9*100)/D9</f>
        <v>2.0855878012789</v>
      </c>
    </row>
    <row r="10" customFormat="false" ht="15" hidden="false" customHeight="false" outlineLevel="0" collapsed="false">
      <c r="A10" s="5" t="s">
        <v>184</v>
      </c>
      <c r="B10" s="5" t="s">
        <v>197</v>
      </c>
      <c r="C10" s="5" t="n">
        <v>101</v>
      </c>
      <c r="D10" s="5" t="n">
        <f aca="false">C10*100</f>
        <v>10100</v>
      </c>
      <c r="E10" s="5" t="n">
        <v>2</v>
      </c>
      <c r="F10" s="5" t="n">
        <v>2200</v>
      </c>
      <c r="G10" s="19" t="n">
        <f aca="false">(F10*100)/D10</f>
        <v>21.7821782178218</v>
      </c>
    </row>
    <row r="11" customFormat="false" ht="15" hidden="false" customHeight="false" outlineLevel="0" collapsed="false">
      <c r="A11" s="5" t="s">
        <v>192</v>
      </c>
      <c r="B11" s="5" t="s">
        <v>163</v>
      </c>
      <c r="C11" s="5" t="n">
        <v>277</v>
      </c>
      <c r="D11" s="5" t="n">
        <f aca="false">C11*100</f>
        <v>27700</v>
      </c>
      <c r="E11" s="5" t="n">
        <v>2</v>
      </c>
      <c r="F11" s="5" t="n">
        <v>99</v>
      </c>
      <c r="G11" s="19" t="n">
        <f aca="false">(F11*100)/D11</f>
        <v>0.357400722021661</v>
      </c>
    </row>
    <row r="12" customFormat="false" ht="15" hidden="false" customHeight="false" outlineLevel="0" collapsed="false">
      <c r="A12" s="5" t="s">
        <v>184</v>
      </c>
      <c r="B12" s="5" t="s">
        <v>126</v>
      </c>
      <c r="C12" s="5" t="n">
        <v>120.22</v>
      </c>
      <c r="D12" s="5" t="n">
        <f aca="false">C12*100</f>
        <v>12022</v>
      </c>
      <c r="E12" s="5" t="n">
        <v>1</v>
      </c>
      <c r="F12" s="5" t="n">
        <v>630</v>
      </c>
      <c r="G12" s="19" t="n">
        <f aca="false">(F12*100)/D12</f>
        <v>5.24039261354184</v>
      </c>
    </row>
    <row r="13" customFormat="false" ht="15" hidden="false" customHeight="false" outlineLevel="0" collapsed="false">
      <c r="A13" s="5" t="s">
        <v>192</v>
      </c>
      <c r="B13" s="5" t="s">
        <v>198</v>
      </c>
      <c r="C13" s="5" t="n">
        <v>662</v>
      </c>
      <c r="D13" s="5" t="n">
        <f aca="false">C13*100</f>
        <v>66200</v>
      </c>
      <c r="E13" s="5" t="n">
        <v>0</v>
      </c>
      <c r="F13" s="5" t="n">
        <v>0</v>
      </c>
      <c r="G13" s="19" t="n">
        <f aca="false">(F13*100)/D13</f>
        <v>0</v>
      </c>
    </row>
    <row r="14" customFormat="false" ht="15" hidden="false" customHeight="false" outlineLevel="0" collapsed="false">
      <c r="A14" s="5" t="s">
        <v>184</v>
      </c>
      <c r="B14" s="5" t="s">
        <v>199</v>
      </c>
      <c r="C14" s="5" t="n">
        <v>223</v>
      </c>
      <c r="D14" s="5" t="n">
        <f aca="false">C14*100</f>
        <v>22300</v>
      </c>
      <c r="E14" s="5" t="n">
        <v>0</v>
      </c>
      <c r="F14" s="5" t="n">
        <v>0</v>
      </c>
      <c r="G14" s="19" t="n">
        <f aca="false">(F14*100)/D14</f>
        <v>0</v>
      </c>
    </row>
    <row r="15" customFormat="false" ht="15" hidden="false" customHeight="false" outlineLevel="0" collapsed="false">
      <c r="A15" s="5" t="s">
        <v>184</v>
      </c>
      <c r="B15" s="5" t="s">
        <v>64</v>
      </c>
      <c r="C15" s="5" t="n">
        <v>190</v>
      </c>
      <c r="D15" s="5" t="n">
        <f aca="false">C15*100</f>
        <v>19000</v>
      </c>
      <c r="E15" s="5" t="n">
        <v>1</v>
      </c>
      <c r="F15" s="5" t="n">
        <v>254</v>
      </c>
      <c r="G15" s="19" t="n">
        <f aca="false">(F15*100)/D15</f>
        <v>1.33684210526316</v>
      </c>
    </row>
    <row r="16" customFormat="false" ht="15" hidden="false" customHeight="false" outlineLevel="0" collapsed="false">
      <c r="A16" s="5" t="s">
        <v>200</v>
      </c>
      <c r="B16" s="5" t="s">
        <v>201</v>
      </c>
      <c r="C16" s="5" t="n">
        <v>760</v>
      </c>
      <c r="D16" s="5" t="n">
        <f aca="false">C16*100</f>
        <v>76000</v>
      </c>
      <c r="E16" s="5" t="n">
        <v>0</v>
      </c>
      <c r="F16" s="22" t="n">
        <v>0</v>
      </c>
      <c r="G16" s="19" t="n">
        <v>0</v>
      </c>
    </row>
    <row r="17" customFormat="false" ht="15" hidden="false" customHeight="false" outlineLevel="0" collapsed="false">
      <c r="A17" s="5" t="s">
        <v>200</v>
      </c>
      <c r="B17" s="5" t="s">
        <v>202</v>
      </c>
      <c r="C17" s="5" t="n">
        <v>360</v>
      </c>
      <c r="D17" s="5" t="n">
        <f aca="false">C17*100</f>
        <v>36000</v>
      </c>
      <c r="E17" s="5" t="n">
        <v>0</v>
      </c>
      <c r="F17" s="5" t="n">
        <v>0</v>
      </c>
      <c r="G17" s="19" t="n">
        <f aca="false">(F17*100)/D17</f>
        <v>0</v>
      </c>
    </row>
    <row r="18" customFormat="false" ht="15" hidden="false" customHeight="false" outlineLevel="0" collapsed="false">
      <c r="A18" s="5" t="s">
        <v>200</v>
      </c>
      <c r="B18" s="5" t="s">
        <v>203</v>
      </c>
      <c r="C18" s="5" t="n">
        <v>35.43</v>
      </c>
      <c r="D18" s="5" t="n">
        <f aca="false">C18*100</f>
        <v>3543</v>
      </c>
      <c r="E18" s="5" t="n">
        <v>1</v>
      </c>
      <c r="F18" s="5" t="n">
        <v>34.8</v>
      </c>
      <c r="G18" s="19" t="n">
        <f aca="false">(F18*100)/D18</f>
        <v>0.982218458933107</v>
      </c>
    </row>
    <row r="19" customFormat="false" ht="15" hidden="false" customHeight="false" outlineLevel="0" collapsed="false">
      <c r="A19" s="5" t="s">
        <v>200</v>
      </c>
      <c r="B19" s="5" t="s">
        <v>204</v>
      </c>
      <c r="C19" s="5" t="n">
        <v>38.24</v>
      </c>
      <c r="D19" s="5" t="n">
        <f aca="false">C19*100</f>
        <v>3824</v>
      </c>
      <c r="E19" s="5" t="n">
        <v>1</v>
      </c>
      <c r="F19" s="5" t="n">
        <v>8.7</v>
      </c>
      <c r="G19" s="19" t="n">
        <f aca="false">(F19*100)/D19</f>
        <v>0.227510460251046</v>
      </c>
    </row>
    <row r="20" customFormat="false" ht="15" hidden="false" customHeight="false" outlineLevel="0" collapsed="false">
      <c r="A20" s="5" t="s">
        <v>192</v>
      </c>
      <c r="B20" s="5" t="s">
        <v>205</v>
      </c>
      <c r="C20" s="5" t="n">
        <v>50.16</v>
      </c>
      <c r="D20" s="5" t="n">
        <f aca="false">C20*100</f>
        <v>5016</v>
      </c>
      <c r="E20" s="5" t="n">
        <v>0</v>
      </c>
      <c r="F20" s="5" t="n">
        <v>0</v>
      </c>
      <c r="G20" s="19" t="n">
        <f aca="false">(F20*100)/D20</f>
        <v>0</v>
      </c>
    </row>
    <row r="21" customFormat="false" ht="15" hidden="false" customHeight="false" outlineLevel="0" collapsed="false">
      <c r="A21" s="5" t="s">
        <v>200</v>
      </c>
      <c r="B21" s="5" t="s">
        <v>93</v>
      </c>
      <c r="C21" s="5" t="n">
        <v>329.22</v>
      </c>
      <c r="D21" s="5" t="n">
        <f aca="false">C21*100</f>
        <v>32922</v>
      </c>
      <c r="E21" s="5" t="n">
        <v>1</v>
      </c>
      <c r="F21" s="5" t="n">
        <v>300</v>
      </c>
      <c r="G21" s="19" t="n">
        <f aca="false">(F21*100)/D21</f>
        <v>0.911244760342628</v>
      </c>
    </row>
    <row r="22" customFormat="false" ht="15" hidden="false" customHeight="false" outlineLevel="0" collapsed="false">
      <c r="A22" s="5" t="s">
        <v>184</v>
      </c>
      <c r="B22" s="5" t="s">
        <v>24</v>
      </c>
      <c r="C22" s="5" t="n">
        <v>926</v>
      </c>
      <c r="D22" s="5" t="n">
        <f aca="false">C22*100</f>
        <v>92600</v>
      </c>
      <c r="E22" s="5" t="n">
        <v>6</v>
      </c>
      <c r="F22" s="5" t="n">
        <v>71401</v>
      </c>
      <c r="G22" s="19" t="n">
        <f aca="false">(F22*100)/D22</f>
        <v>77.1069114470842</v>
      </c>
    </row>
    <row r="23" customFormat="false" ht="15" hidden="false" customHeight="false" outlineLevel="0" collapsed="false">
      <c r="A23" s="5" t="s">
        <v>184</v>
      </c>
      <c r="B23" s="5" t="s">
        <v>206</v>
      </c>
      <c r="C23" s="5" t="n">
        <v>48.35</v>
      </c>
      <c r="D23" s="5" t="n">
        <f aca="false">C23*100</f>
        <v>4835</v>
      </c>
      <c r="E23" s="5" t="n">
        <v>0</v>
      </c>
      <c r="F23" s="5" t="n">
        <v>0</v>
      </c>
      <c r="G23" s="19" t="n">
        <f aca="false">(F23*100)/D23</f>
        <v>0</v>
      </c>
    </row>
    <row r="24" customFormat="false" ht="15" hidden="false" customHeight="false" outlineLevel="0" collapsed="false">
      <c r="A24" s="5" t="s">
        <v>184</v>
      </c>
      <c r="B24" s="5" t="s">
        <v>133</v>
      </c>
      <c r="C24" s="5" t="n">
        <v>87.3</v>
      </c>
      <c r="D24" s="5" t="n">
        <f aca="false">C24*100</f>
        <v>8730</v>
      </c>
      <c r="E24" s="5" t="n">
        <v>2</v>
      </c>
      <c r="F24" s="5" t="n">
        <v>744.5</v>
      </c>
      <c r="G24" s="19" t="n">
        <f aca="false">(F24*100)/D24</f>
        <v>8.52806414662085</v>
      </c>
    </row>
    <row r="25" customFormat="false" ht="15" hidden="false" customHeight="false" outlineLevel="0" collapsed="false">
      <c r="A25" s="5" t="s">
        <v>200</v>
      </c>
      <c r="B25" s="5" t="s">
        <v>173</v>
      </c>
      <c r="C25" s="5" t="n">
        <v>800</v>
      </c>
      <c r="D25" s="5" t="n">
        <f aca="false">C25*100</f>
        <v>80000</v>
      </c>
      <c r="E25" s="5" t="n">
        <v>1</v>
      </c>
      <c r="F25" s="5" t="n">
        <v>15</v>
      </c>
      <c r="G25" s="19" t="n">
        <f aca="false">(F25*100)/D25</f>
        <v>0.01875</v>
      </c>
    </row>
    <row r="26" customFormat="false" ht="15" hidden="false" customHeight="false" outlineLevel="0" collapsed="false">
      <c r="A26" s="5" t="s">
        <v>192</v>
      </c>
      <c r="B26" s="5" t="s">
        <v>207</v>
      </c>
      <c r="C26" s="5" t="n">
        <v>63.09</v>
      </c>
      <c r="D26" s="5" t="n">
        <f aca="false">C26*100</f>
        <v>6309</v>
      </c>
      <c r="E26" s="5" t="n">
        <v>0</v>
      </c>
      <c r="F26" s="5" t="n">
        <v>0</v>
      </c>
      <c r="G26" s="19" t="n">
        <f aca="false">(F26*100)/D26</f>
        <v>0</v>
      </c>
    </row>
    <row r="27" customFormat="false" ht="15" hidden="false" customHeight="false" outlineLevel="0" collapsed="false">
      <c r="A27" s="5" t="s">
        <v>200</v>
      </c>
      <c r="B27" s="5" t="s">
        <v>159</v>
      </c>
      <c r="C27" s="5" t="n">
        <v>470</v>
      </c>
      <c r="D27" s="5" t="n">
        <f aca="false">C27*100</f>
        <v>47000</v>
      </c>
      <c r="E27" s="5" t="n">
        <v>2</v>
      </c>
      <c r="F27" s="5" t="n">
        <v>460</v>
      </c>
      <c r="G27" s="19" t="n">
        <f aca="false">(F27*100)/D27</f>
        <v>0.978723404255319</v>
      </c>
    </row>
    <row r="28" customFormat="false" ht="15" hidden="false" customHeight="false" outlineLevel="0" collapsed="false">
      <c r="A28" s="5" t="s">
        <v>200</v>
      </c>
      <c r="B28" s="5" t="s">
        <v>208</v>
      </c>
      <c r="C28" s="5" t="n">
        <v>173.13</v>
      </c>
      <c r="D28" s="5" t="n">
        <f aca="false">C28*100</f>
        <v>17313</v>
      </c>
      <c r="E28" s="5" t="n">
        <v>0</v>
      </c>
      <c r="F28" s="5" t="n">
        <v>0</v>
      </c>
      <c r="G28" s="19" t="n">
        <f aca="false">(F28*100)/D28</f>
        <v>0</v>
      </c>
    </row>
    <row r="29" customFormat="false" ht="15" hidden="false" customHeight="false" outlineLevel="0" collapsed="false">
      <c r="A29" s="5" t="s">
        <v>200</v>
      </c>
      <c r="B29" s="5" t="s">
        <v>51</v>
      </c>
      <c r="C29" s="5" t="n">
        <v>186.13</v>
      </c>
      <c r="D29" s="5" t="n">
        <f aca="false">C29*100</f>
        <v>18613</v>
      </c>
      <c r="E29" s="5" t="n">
        <v>1</v>
      </c>
      <c r="F29" s="5" t="n">
        <v>1000</v>
      </c>
      <c r="G29" s="19" t="n">
        <f aca="false">(F29*100)/D29</f>
        <v>5.37258905066352</v>
      </c>
    </row>
    <row r="30" customFormat="false" ht="15" hidden="false" customHeight="false" outlineLevel="0" collapsed="false">
      <c r="A30" s="5" t="s">
        <v>200</v>
      </c>
      <c r="B30" s="5" t="s">
        <v>100</v>
      </c>
      <c r="C30" s="5" t="n">
        <v>55.66</v>
      </c>
      <c r="D30" s="5" t="n">
        <f aca="false">C30*100</f>
        <v>5566</v>
      </c>
      <c r="E30" s="5" t="n">
        <v>1</v>
      </c>
      <c r="F30" s="5" t="n">
        <v>14.5</v>
      </c>
      <c r="G30" s="19" t="n">
        <f aca="false">(F30*100)/D30</f>
        <v>0.260510240747395</v>
      </c>
    </row>
    <row r="31" customFormat="false" ht="15" hidden="false" customHeight="false" outlineLevel="0" collapsed="false">
      <c r="A31" s="5" t="s">
        <v>192</v>
      </c>
      <c r="B31" s="5" t="s">
        <v>111</v>
      </c>
      <c r="C31" s="5" t="n">
        <v>352</v>
      </c>
      <c r="D31" s="5" t="n">
        <f aca="false">C31*100</f>
        <v>35200</v>
      </c>
      <c r="E31" s="5" t="n">
        <v>1</v>
      </c>
      <c r="F31" s="5" t="n">
        <v>297</v>
      </c>
      <c r="G31" s="19" t="n">
        <f aca="false">(F31*100)/D31</f>
        <v>0.84375</v>
      </c>
    </row>
    <row r="32" customFormat="false" ht="15" hidden="false" customHeight="false" outlineLevel="0" collapsed="false">
      <c r="A32" s="5" t="s">
        <v>184</v>
      </c>
      <c r="B32" s="5" t="s">
        <v>209</v>
      </c>
      <c r="C32" s="5" t="n">
        <v>121</v>
      </c>
      <c r="D32" s="5" t="n">
        <f aca="false">C32*100</f>
        <v>12100</v>
      </c>
      <c r="E32" s="5" t="n">
        <v>0</v>
      </c>
      <c r="F32" s="5" t="n">
        <v>0</v>
      </c>
      <c r="G32" s="19" t="n">
        <f aca="false">(F32*100)/D32</f>
        <v>0</v>
      </c>
    </row>
    <row r="33" customFormat="false" ht="15" hidden="false" customHeight="false" outlineLevel="0" collapsed="false">
      <c r="A33" s="5" t="s">
        <v>184</v>
      </c>
      <c r="B33" s="5" t="s">
        <v>56</v>
      </c>
      <c r="C33" s="5" t="n">
        <v>91.49</v>
      </c>
      <c r="D33" s="5" t="n">
        <f aca="false">C33*100</f>
        <v>9149</v>
      </c>
      <c r="E33" s="5" t="n">
        <v>1</v>
      </c>
      <c r="F33" s="5" t="n">
        <v>150</v>
      </c>
      <c r="G33" s="19" t="n">
        <f aca="false">(F33*100)/D33</f>
        <v>1.63952344518527</v>
      </c>
    </row>
    <row r="34" customFormat="false" ht="15" hidden="false" customHeight="false" outlineLevel="0" collapsed="false">
      <c r="A34" s="5" t="s">
        <v>192</v>
      </c>
      <c r="B34" s="5" t="s">
        <v>74</v>
      </c>
      <c r="C34" s="5" t="n">
        <v>973</v>
      </c>
      <c r="D34" s="5" t="n">
        <f aca="false">C34*100</f>
        <v>97300</v>
      </c>
      <c r="E34" s="5" t="n">
        <v>1</v>
      </c>
      <c r="F34" s="5" t="n">
        <v>88624</v>
      </c>
      <c r="G34" s="19" t="n">
        <f aca="false">(F34*100)/D34</f>
        <v>91.0832476875642</v>
      </c>
    </row>
    <row r="35" customFormat="false" ht="15" hidden="false" customHeight="false" outlineLevel="0" collapsed="false">
      <c r="A35" s="5" t="s">
        <v>192</v>
      </c>
      <c r="B35" s="5" t="s">
        <v>45</v>
      </c>
      <c r="C35" s="5" t="n">
        <v>48</v>
      </c>
      <c r="D35" s="5" t="n">
        <f aca="false">C35*100</f>
        <v>4800</v>
      </c>
      <c r="E35" s="5" t="n">
        <v>4</v>
      </c>
      <c r="F35" s="5" t="n">
        <v>55.5</v>
      </c>
      <c r="G35" s="19" t="n">
        <f aca="false">(F35*100)/D35</f>
        <v>1.15625</v>
      </c>
    </row>
    <row r="36" customFormat="false" ht="15" hidden="false" customHeight="false" outlineLevel="0" collapsed="false">
      <c r="A36" s="5" t="s">
        <v>192</v>
      </c>
      <c r="B36" s="5" t="s">
        <v>34</v>
      </c>
      <c r="C36" s="5" t="n">
        <v>56</v>
      </c>
      <c r="D36" s="5" t="n">
        <f aca="false">C36*100</f>
        <v>5600</v>
      </c>
      <c r="E36" s="5" t="n">
        <v>1</v>
      </c>
      <c r="F36" s="5" t="n">
        <v>22</v>
      </c>
      <c r="G36" s="19" t="n">
        <f aca="false">(F36*100)/D36</f>
        <v>0.392857142857143</v>
      </c>
    </row>
    <row r="37" customFormat="false" ht="15" hidden="false" customHeight="false" outlineLevel="0" collapsed="false">
      <c r="A37" s="5" t="s">
        <v>200</v>
      </c>
      <c r="B37" s="5" t="s">
        <v>155</v>
      </c>
      <c r="C37" s="5" t="n">
        <v>83</v>
      </c>
      <c r="D37" s="5" t="n">
        <f aca="false">C37*100</f>
        <v>8300</v>
      </c>
      <c r="E37" s="5" t="n">
        <v>1</v>
      </c>
      <c r="F37" s="5" t="n">
        <v>8</v>
      </c>
      <c r="G37" s="19" t="n">
        <f aca="false">(F37*100)/D37</f>
        <v>0.0963855421686747</v>
      </c>
    </row>
    <row r="38" customFormat="false" ht="15" hidden="false" customHeight="false" outlineLevel="0" collapsed="false">
      <c r="A38" s="5" t="s">
        <v>184</v>
      </c>
      <c r="B38" s="5" t="s">
        <v>130</v>
      </c>
      <c r="C38" s="5" t="n">
        <v>666</v>
      </c>
      <c r="D38" s="5" t="n">
        <f aca="false">C38*100</f>
        <v>66600</v>
      </c>
      <c r="E38" s="5" t="n">
        <v>1</v>
      </c>
      <c r="F38" s="5" t="n">
        <v>132</v>
      </c>
      <c r="G38" s="19" t="n">
        <f aca="false">(F38*100)/D38</f>
        <v>0.198198198198198</v>
      </c>
    </row>
    <row r="39" customFormat="false" ht="15" hidden="false" customHeight="false" outlineLevel="0" collapsed="false">
      <c r="A39" s="5" t="s">
        <v>192</v>
      </c>
      <c r="B39" s="5" t="s">
        <v>39</v>
      </c>
      <c r="C39" s="5" t="n">
        <v>368</v>
      </c>
      <c r="D39" s="5" t="n">
        <f aca="false">C39*100</f>
        <v>36800</v>
      </c>
      <c r="E39" s="5" t="n">
        <v>1</v>
      </c>
      <c r="F39" s="5" t="n">
        <v>40</v>
      </c>
      <c r="G39" s="19" t="n">
        <f aca="false">(F39*100)/D39</f>
        <v>0.108695652173913</v>
      </c>
    </row>
    <row r="40" customFormat="false" ht="15" hidden="false" customHeight="false" outlineLevel="0" collapsed="false">
      <c r="A40" s="5" t="s">
        <v>200</v>
      </c>
      <c r="B40" s="5" t="s">
        <v>210</v>
      </c>
      <c r="C40" s="5" t="n">
        <v>46</v>
      </c>
      <c r="D40" s="5" t="n">
        <f aca="false">C40*100</f>
        <v>4600</v>
      </c>
      <c r="E40" s="5" t="n">
        <v>0</v>
      </c>
      <c r="F40" s="5" t="n">
        <v>0</v>
      </c>
      <c r="G40" s="19" t="n">
        <f aca="false">(F40*100)/D40</f>
        <v>0</v>
      </c>
    </row>
    <row r="41" customFormat="false" ht="15" hidden="false" customHeight="false" outlineLevel="0" collapsed="false">
      <c r="A41" s="5" t="s">
        <v>192</v>
      </c>
      <c r="B41" s="5" t="s">
        <v>211</v>
      </c>
      <c r="C41" s="5" t="n">
        <v>39</v>
      </c>
      <c r="D41" s="5" t="n">
        <f aca="false">C41*100</f>
        <v>3900</v>
      </c>
      <c r="E41" s="5" t="n">
        <v>1</v>
      </c>
      <c r="F41" s="5" t="n">
        <v>3</v>
      </c>
      <c r="G41" s="19" t="n">
        <f aca="false">(F41*100)/D41</f>
        <v>0.0769230769230769</v>
      </c>
    </row>
    <row r="42" customFormat="false" ht="15" hidden="false" customHeight="false" outlineLevel="0" collapsed="false">
      <c r="A42" s="5" t="s">
        <v>192</v>
      </c>
      <c r="B42" s="5" t="s">
        <v>78</v>
      </c>
      <c r="C42" s="5" t="n">
        <v>1202</v>
      </c>
      <c r="D42" s="5" t="n">
        <f aca="false">C42*100</f>
        <v>120200</v>
      </c>
      <c r="E42" s="5" t="n">
        <v>2</v>
      </c>
      <c r="F42" s="5" t="n">
        <v>4131</v>
      </c>
      <c r="G42" s="19" t="n">
        <f aca="false">(F42*100)/D42</f>
        <v>3.43677204658902</v>
      </c>
    </row>
    <row r="43" customFormat="false" ht="15" hidden="false" customHeight="false" outlineLevel="0" collapsed="false">
      <c r="B43" s="23" t="s">
        <v>194</v>
      </c>
      <c r="C43" s="24" t="n">
        <f aca="false">SUM(C2:C42)</f>
        <v>13934.47</v>
      </c>
      <c r="D43" s="24" t="n">
        <f aca="false">SUM(D2:D42)</f>
        <v>1393447</v>
      </c>
      <c r="E43" s="25" t="n">
        <f aca="false">SUM(E2:E42)</f>
        <v>49</v>
      </c>
      <c r="F43" s="25" t="n">
        <f aca="false">SUM(F2:F42)</f>
        <v>186484</v>
      </c>
      <c r="G43" s="26" t="n">
        <f aca="false">(F43*100)/D43</f>
        <v>13.3829273736281</v>
      </c>
    </row>
  </sheetData>
  <autoFilter ref="A1:K4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C5"/>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F14" activeCellId="0" sqref="F14"/>
    </sheetView>
  </sheetViews>
  <sheetFormatPr defaultRowHeight="15"/>
  <cols>
    <col collapsed="false" hidden="false" max="1" min="1" style="0" width="8.57085020242915"/>
    <col collapsed="false" hidden="false" max="2" min="2" style="0" width="11.3562753036437"/>
    <col collapsed="false" hidden="false" max="1025" min="3" style="0" width="8.57085020242915"/>
  </cols>
  <sheetData>
    <row r="1" customFormat="false" ht="15" hidden="false" customHeight="false" outlineLevel="0" collapsed="false">
      <c r="B1" s="17" t="s">
        <v>3</v>
      </c>
      <c r="C1" s="17" t="s">
        <v>212</v>
      </c>
    </row>
    <row r="2" customFormat="false" ht="15" hidden="false" customHeight="false" outlineLevel="0" collapsed="false">
      <c r="B2" s="27" t="s">
        <v>15</v>
      </c>
      <c r="C2" s="20" t="n">
        <f aca="false">COUNTIF(ANPs!D2:D47,"Pampa")</f>
        <v>26</v>
      </c>
    </row>
    <row r="3" customFormat="false" ht="45" hidden="false" customHeight="false" outlineLevel="0" collapsed="false">
      <c r="B3" s="28" t="s">
        <v>38</v>
      </c>
      <c r="C3" s="20" t="n">
        <f aca="false">COUNTIF(ANPs!D2:D47,"Delta e Islas del Paraná")</f>
        <v>8</v>
      </c>
    </row>
    <row r="4" customFormat="false" ht="60" hidden="false" customHeight="false" outlineLevel="0" collapsed="false">
      <c r="B4" s="28" t="s">
        <v>90</v>
      </c>
      <c r="C4" s="20" t="n">
        <f aca="false">COUNTIF(ANPs!D2:D47, "Pampa y Delta e Islas del Paraná")</f>
        <v>12</v>
      </c>
    </row>
    <row r="5" customFormat="false" ht="15" hidden="false" customHeight="false" outlineLevel="0" collapsed="false">
      <c r="B5" s="29" t="s">
        <v>194</v>
      </c>
      <c r="C5" s="20" t="n">
        <f aca="false">SUM(C2:C4)</f>
        <v>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11" activeCellId="0" sqref="D11"/>
    </sheetView>
  </sheetViews>
  <sheetFormatPr defaultRowHeight="15"/>
  <cols>
    <col collapsed="false" hidden="false" max="1" min="1" style="0" width="15.3198380566802"/>
    <col collapsed="false" hidden="false" max="2" min="2" style="0" width="8.57085020242915"/>
    <col collapsed="false" hidden="false" max="3" min="3" style="0" width="11.5708502024291"/>
    <col collapsed="false" hidden="false" max="1025" min="4" style="0" width="8.57085020242915"/>
  </cols>
  <sheetData>
    <row r="1" customFormat="false" ht="15" hidden="false" customHeight="false" outlineLevel="0" collapsed="false">
      <c r="A1" s="17" t="s">
        <v>6</v>
      </c>
      <c r="B1" s="17" t="s">
        <v>212</v>
      </c>
      <c r="C1" s="17" t="s">
        <v>213</v>
      </c>
    </row>
    <row r="2" customFormat="false" ht="15" hidden="false" customHeight="false" outlineLevel="0" collapsed="false">
      <c r="A2" s="5" t="s">
        <v>142</v>
      </c>
      <c r="B2" s="20" t="n">
        <f aca="false">COUNTIF(ANPs!G2:G47, "Nacional")</f>
        <v>1</v>
      </c>
      <c r="C2" s="20" t="n">
        <f aca="false">SUMIF(ANPs!G2:G46, "Nacional", ANPs!C2:C46)</f>
        <v>4088</v>
      </c>
    </row>
    <row r="3" customFormat="false" ht="15" hidden="false" customHeight="false" outlineLevel="0" collapsed="false">
      <c r="A3" s="5" t="s">
        <v>70</v>
      </c>
      <c r="B3" s="20" t="n">
        <f aca="false">COUNTIF(ANPs!G2:G47, "Provincial")</f>
        <v>10</v>
      </c>
      <c r="C3" s="20" t="n">
        <f aca="false">SUMIF(ANPs!G2:G46, "Provincial", ANPs!C2:C46)</f>
        <v>47701</v>
      </c>
    </row>
    <row r="4" customFormat="false" ht="15" hidden="false" customHeight="false" outlineLevel="0" collapsed="false">
      <c r="A4" s="5" t="s">
        <v>18</v>
      </c>
      <c r="B4" s="20" t="n">
        <f aca="false">COUNTIF(ANPs!G2:G47, "Municipal")</f>
        <v>22</v>
      </c>
      <c r="C4" s="20" t="n">
        <v>91129.5</v>
      </c>
    </row>
    <row r="5" customFormat="false" ht="15" hidden="false" customHeight="false" outlineLevel="0" collapsed="false">
      <c r="A5" s="5" t="s">
        <v>41</v>
      </c>
      <c r="B5" s="20" t="n">
        <f aca="false">COUNTIF(ANPs!G2:G47, "Privada")</f>
        <v>6</v>
      </c>
      <c r="C5" s="20" t="n">
        <f aca="false">SUMIF(ANPs!G2:G46, "Privada", ANPs!C2:C46)</f>
        <v>315.5</v>
      </c>
    </row>
    <row r="6" customFormat="false" ht="15" hidden="false" customHeight="false" outlineLevel="0" collapsed="false">
      <c r="A6" s="5" t="s">
        <v>26</v>
      </c>
      <c r="B6" s="20" t="n">
        <f aca="false">COUNTIF(ANPs!G2:G47,"Mixta")</f>
        <v>7</v>
      </c>
      <c r="C6" s="20" t="n">
        <f aca="false">SUMIF(ANPs!G2:G46, "Mixta", ANPs!C2:C46)</f>
        <v>43250</v>
      </c>
    </row>
    <row r="7" customFormat="false" ht="15" hidden="false" customHeight="false" outlineLevel="0" collapsed="false">
      <c r="A7" s="24" t="s">
        <v>194</v>
      </c>
      <c r="B7" s="20" t="n">
        <f aca="false">SUM(B2:B6)</f>
        <v>46</v>
      </c>
      <c r="C7" s="20" t="n">
        <f aca="false">SUM(C2:C6)</f>
        <v>186484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51"/>
  <sheetViews>
    <sheetView windowProtection="false" showFormulas="false" showGridLines="true" showRowColHeaders="true" showZeros="true" rightToLeft="false" tabSelected="false" showOutlineSymbols="true" defaultGridColor="true" view="normal" topLeftCell="A4" colorId="64" zoomScale="64" zoomScaleNormal="64" zoomScalePageLayoutView="100" workbookViewId="0">
      <selection pane="topLeft" activeCell="K16" activeCellId="0" sqref="K16"/>
    </sheetView>
  </sheetViews>
  <sheetFormatPr defaultRowHeight="15"/>
  <cols>
    <col collapsed="false" hidden="false" max="2" min="1" style="0" width="14.5668016194332"/>
    <col collapsed="false" hidden="false" max="1025" min="3" style="0" width="8.57085020242915"/>
  </cols>
  <sheetData>
    <row r="1" customFormat="false" ht="15" hidden="false" customHeight="false" outlineLevel="0" collapsed="false">
      <c r="A1" s="2" t="s">
        <v>214</v>
      </c>
      <c r="B1" s="2" t="s">
        <v>212</v>
      </c>
      <c r="C1" s="2" t="s">
        <v>215</v>
      </c>
    </row>
    <row r="2" customFormat="false" ht="15" hidden="false" customHeight="false" outlineLevel="0" collapsed="false">
      <c r="A2" s="20" t="s">
        <v>216</v>
      </c>
      <c r="B2" s="20" t="n">
        <v>2</v>
      </c>
      <c r="C2" s="20" t="n">
        <v>2</v>
      </c>
    </row>
    <row r="3" customFormat="false" ht="15" hidden="false" customHeight="false" outlineLevel="0" collapsed="false">
      <c r="A3" s="20" t="s">
        <v>217</v>
      </c>
      <c r="B3" s="20" t="n">
        <v>0</v>
      </c>
      <c r="C3" s="20" t="n">
        <f aca="false">C2+B3</f>
        <v>2</v>
      </c>
    </row>
    <row r="4" customFormat="false" ht="15" hidden="false" customHeight="false" outlineLevel="0" collapsed="false">
      <c r="A4" s="20" t="s">
        <v>218</v>
      </c>
      <c r="B4" s="20" t="n">
        <v>1</v>
      </c>
      <c r="C4" s="20" t="n">
        <f aca="false">C3+B4</f>
        <v>3</v>
      </c>
    </row>
    <row r="5" customFormat="false" ht="15" hidden="false" customHeight="false" outlineLevel="0" collapsed="false">
      <c r="A5" s="20" t="s">
        <v>219</v>
      </c>
      <c r="B5" s="20" t="n">
        <v>1</v>
      </c>
      <c r="C5" s="20" t="n">
        <f aca="false">C4+B5</f>
        <v>4</v>
      </c>
    </row>
    <row r="6" customFormat="false" ht="15" hidden="false" customHeight="false" outlineLevel="0" collapsed="false">
      <c r="A6" s="20" t="s">
        <v>220</v>
      </c>
      <c r="B6" s="20" t="n">
        <v>4</v>
      </c>
      <c r="C6" s="20" t="n">
        <f aca="false">C5+B6</f>
        <v>8</v>
      </c>
    </row>
    <row r="7" customFormat="false" ht="15" hidden="false" customHeight="false" outlineLevel="0" collapsed="false">
      <c r="A7" s="20" t="s">
        <v>221</v>
      </c>
      <c r="B7" s="20" t="n">
        <v>14</v>
      </c>
      <c r="C7" s="20" t="n">
        <f aca="false">C6+B7</f>
        <v>22</v>
      </c>
    </row>
    <row r="8" customFormat="false" ht="15" hidden="false" customHeight="false" outlineLevel="0" collapsed="false">
      <c r="A8" s="20" t="s">
        <v>222</v>
      </c>
      <c r="B8" s="20" t="n">
        <v>8</v>
      </c>
      <c r="C8" s="20" t="n">
        <f aca="false">C7+B8</f>
        <v>30</v>
      </c>
    </row>
    <row r="9" customFormat="false" ht="15" hidden="false" customHeight="false" outlineLevel="0" collapsed="false">
      <c r="A9" s="20" t="s">
        <v>223</v>
      </c>
      <c r="B9" s="20" t="n">
        <v>16</v>
      </c>
      <c r="C9" s="20" t="n">
        <f aca="false">C8+B9</f>
        <v>46</v>
      </c>
    </row>
    <row r="10" customFormat="false" ht="15" hidden="false" customHeight="false" outlineLevel="0" collapsed="false">
      <c r="A10" s="29" t="s">
        <v>194</v>
      </c>
      <c r="B10" s="20" t="n">
        <f aca="false">SUM(B2:B9)</f>
        <v>46</v>
      </c>
      <c r="C10" s="20"/>
    </row>
    <row r="18" customFormat="false" ht="15" hidden="false" customHeight="false" outlineLevel="0" collapsed="false">
      <c r="A18" s="17" t="s">
        <v>6</v>
      </c>
      <c r="B18" s="17" t="s">
        <v>216</v>
      </c>
      <c r="C18" s="17" t="s">
        <v>217</v>
      </c>
      <c r="D18" s="17" t="s">
        <v>218</v>
      </c>
      <c r="E18" s="17" t="s">
        <v>219</v>
      </c>
      <c r="F18" s="17" t="s">
        <v>220</v>
      </c>
      <c r="G18" s="17" t="s">
        <v>221</v>
      </c>
      <c r="H18" s="17" t="s">
        <v>222</v>
      </c>
      <c r="I18" s="17" t="s">
        <v>223</v>
      </c>
      <c r="J18" s="17" t="s">
        <v>194</v>
      </c>
    </row>
    <row r="19" customFormat="false" ht="15" hidden="false" customHeight="false" outlineLevel="0" collapsed="false">
      <c r="A19" s="17" t="s">
        <v>142</v>
      </c>
      <c r="B19" s="20" t="n">
        <v>0</v>
      </c>
      <c r="C19" s="20" t="n">
        <v>0</v>
      </c>
      <c r="D19" s="20" t="n">
        <v>0</v>
      </c>
      <c r="E19" s="20" t="n">
        <v>0</v>
      </c>
      <c r="F19" s="20" t="n">
        <v>0</v>
      </c>
      <c r="G19" s="20" t="n">
        <v>1</v>
      </c>
      <c r="H19" s="20" t="n">
        <v>0</v>
      </c>
      <c r="I19" s="20" t="n">
        <v>0</v>
      </c>
      <c r="J19" s="20" t="n">
        <f aca="false">SUM(B19:I19)</f>
        <v>1</v>
      </c>
    </row>
    <row r="20" customFormat="false" ht="15" hidden="false" customHeight="false" outlineLevel="0" collapsed="false">
      <c r="A20" s="17" t="s">
        <v>70</v>
      </c>
      <c r="B20" s="20" t="n">
        <v>2</v>
      </c>
      <c r="C20" s="20" t="n">
        <v>0</v>
      </c>
      <c r="D20" s="20" t="n">
        <v>1</v>
      </c>
      <c r="E20" s="20" t="n">
        <v>0</v>
      </c>
      <c r="F20" s="20" t="n">
        <v>0</v>
      </c>
      <c r="G20" s="20" t="n">
        <v>3</v>
      </c>
      <c r="H20" s="20" t="n">
        <v>0</v>
      </c>
      <c r="I20" s="20" t="n">
        <v>4</v>
      </c>
      <c r="J20" s="20" t="n">
        <f aca="false">SUM(B20:I20)</f>
        <v>10</v>
      </c>
    </row>
    <row r="21" customFormat="false" ht="15" hidden="false" customHeight="false" outlineLevel="0" collapsed="false">
      <c r="A21" s="17" t="s">
        <v>18</v>
      </c>
      <c r="B21" s="20" t="n">
        <v>0</v>
      </c>
      <c r="C21" s="20" t="n">
        <v>0</v>
      </c>
      <c r="D21" s="20" t="n">
        <v>0</v>
      </c>
      <c r="E21" s="20" t="n">
        <v>1</v>
      </c>
      <c r="F21" s="20" t="n">
        <v>4</v>
      </c>
      <c r="G21" s="20" t="n">
        <v>5</v>
      </c>
      <c r="H21" s="20" t="n">
        <v>4</v>
      </c>
      <c r="I21" s="20" t="n">
        <v>8</v>
      </c>
      <c r="J21" s="20" t="n">
        <f aca="false">SUM(B21:I21)</f>
        <v>22</v>
      </c>
    </row>
    <row r="22" customFormat="false" ht="15" hidden="false" customHeight="false" outlineLevel="0" collapsed="false">
      <c r="A22" s="17" t="s">
        <v>26</v>
      </c>
      <c r="B22" s="20" t="n">
        <v>0</v>
      </c>
      <c r="C22" s="20" t="n">
        <v>0</v>
      </c>
      <c r="D22" s="20" t="n">
        <v>0</v>
      </c>
      <c r="E22" s="20" t="n">
        <v>0</v>
      </c>
      <c r="F22" s="20" t="n">
        <v>0</v>
      </c>
      <c r="G22" s="20" t="n">
        <v>3</v>
      </c>
      <c r="H22" s="20" t="n">
        <v>3</v>
      </c>
      <c r="I22" s="20" t="n">
        <v>1</v>
      </c>
      <c r="J22" s="20" t="n">
        <f aca="false">SUM(B22:I22)</f>
        <v>7</v>
      </c>
    </row>
    <row r="23" customFormat="false" ht="15" hidden="false" customHeight="false" outlineLevel="0" collapsed="false">
      <c r="A23" s="17" t="s">
        <v>41</v>
      </c>
      <c r="B23" s="20" t="n">
        <v>0</v>
      </c>
      <c r="C23" s="20" t="n">
        <v>0</v>
      </c>
      <c r="D23" s="20" t="n">
        <v>0</v>
      </c>
      <c r="E23" s="20" t="n">
        <v>0</v>
      </c>
      <c r="F23" s="20" t="n">
        <v>0</v>
      </c>
      <c r="G23" s="20" t="n">
        <v>2</v>
      </c>
      <c r="H23" s="20" t="n">
        <v>1</v>
      </c>
      <c r="I23" s="20" t="n">
        <v>3</v>
      </c>
      <c r="J23" s="20" t="n">
        <f aca="false">SUM(B23:I23)</f>
        <v>6</v>
      </c>
    </row>
    <row r="25" customFormat="false" ht="15" hidden="false" customHeight="false" outlineLevel="0" collapsed="false">
      <c r="H25" s="0" t="s">
        <v>194</v>
      </c>
      <c r="I25" s="0" t="n">
        <f aca="false">SUM(B19:I23)</f>
        <v>46</v>
      </c>
    </row>
    <row r="44" customFormat="false" ht="15" hidden="false" customHeight="false" outlineLevel="0" collapsed="false">
      <c r="A44" s="17" t="s">
        <v>6</v>
      </c>
      <c r="B44" s="17" t="s">
        <v>216</v>
      </c>
      <c r="C44" s="17" t="s">
        <v>217</v>
      </c>
      <c r="D44" s="17" t="s">
        <v>218</v>
      </c>
      <c r="E44" s="17" t="s">
        <v>219</v>
      </c>
      <c r="F44" s="17" t="s">
        <v>220</v>
      </c>
      <c r="G44" s="17" t="s">
        <v>221</v>
      </c>
      <c r="H44" s="17" t="s">
        <v>222</v>
      </c>
      <c r="I44" s="17" t="s">
        <v>223</v>
      </c>
    </row>
    <row r="45" customFormat="false" ht="15" hidden="false" customHeight="false" outlineLevel="0" collapsed="false">
      <c r="A45" s="17" t="s">
        <v>142</v>
      </c>
      <c r="B45" s="20" t="n">
        <v>0</v>
      </c>
      <c r="C45" s="20" t="n">
        <v>0</v>
      </c>
      <c r="D45" s="20" t="n">
        <v>0</v>
      </c>
      <c r="E45" s="20" t="n">
        <v>0</v>
      </c>
      <c r="F45" s="20" t="n">
        <v>0</v>
      </c>
      <c r="G45" s="20" t="n">
        <v>1</v>
      </c>
      <c r="H45" s="20" t="n">
        <v>1</v>
      </c>
      <c r="I45" s="20" t="n">
        <v>1</v>
      </c>
    </row>
    <row r="46" customFormat="false" ht="15" hidden="false" customHeight="false" outlineLevel="0" collapsed="false">
      <c r="A46" s="17" t="s">
        <v>70</v>
      </c>
      <c r="B46" s="20" t="n">
        <v>2</v>
      </c>
      <c r="C46" s="20" t="n">
        <v>2</v>
      </c>
      <c r="D46" s="20" t="n">
        <v>3</v>
      </c>
      <c r="E46" s="20" t="n">
        <v>3</v>
      </c>
      <c r="F46" s="20" t="n">
        <v>3</v>
      </c>
      <c r="G46" s="20" t="n">
        <v>6</v>
      </c>
      <c r="H46" s="20" t="n">
        <v>6</v>
      </c>
      <c r="I46" s="20" t="n">
        <v>10</v>
      </c>
    </row>
    <row r="47" customFormat="false" ht="15" hidden="false" customHeight="false" outlineLevel="0" collapsed="false">
      <c r="A47" s="17" t="s">
        <v>18</v>
      </c>
      <c r="B47" s="20" t="n">
        <v>0</v>
      </c>
      <c r="C47" s="20" t="n">
        <v>0</v>
      </c>
      <c r="D47" s="20" t="n">
        <v>0</v>
      </c>
      <c r="E47" s="20" t="n">
        <v>1</v>
      </c>
      <c r="F47" s="20" t="n">
        <v>5</v>
      </c>
      <c r="G47" s="20" t="n">
        <v>10</v>
      </c>
      <c r="H47" s="20" t="n">
        <v>14</v>
      </c>
      <c r="I47" s="20" t="n">
        <v>22</v>
      </c>
    </row>
    <row r="48" customFormat="false" ht="15" hidden="false" customHeight="false" outlineLevel="0" collapsed="false">
      <c r="A48" s="17" t="s">
        <v>26</v>
      </c>
      <c r="B48" s="20" t="n">
        <v>0</v>
      </c>
      <c r="C48" s="20" t="n">
        <v>0</v>
      </c>
      <c r="D48" s="20" t="n">
        <v>0</v>
      </c>
      <c r="E48" s="20" t="n">
        <v>0</v>
      </c>
      <c r="F48" s="20" t="n">
        <v>0</v>
      </c>
      <c r="G48" s="20" t="n">
        <v>3</v>
      </c>
      <c r="H48" s="20" t="n">
        <v>6</v>
      </c>
      <c r="I48" s="20" t="n">
        <v>7</v>
      </c>
    </row>
    <row r="49" customFormat="false" ht="15" hidden="false" customHeight="false" outlineLevel="0" collapsed="false">
      <c r="A49" s="17" t="s">
        <v>41</v>
      </c>
      <c r="B49" s="20" t="n">
        <v>0</v>
      </c>
      <c r="C49" s="20" t="n">
        <v>0</v>
      </c>
      <c r="D49" s="20" t="n">
        <v>0</v>
      </c>
      <c r="E49" s="20" t="n">
        <v>0</v>
      </c>
      <c r="F49" s="20" t="n">
        <v>0</v>
      </c>
      <c r="G49" s="20" t="n">
        <v>2</v>
      </c>
      <c r="H49" s="20" t="n">
        <v>3</v>
      </c>
      <c r="I49" s="20" t="n">
        <v>6</v>
      </c>
    </row>
    <row r="51" customFormat="false" ht="15" hidden="false" customHeight="false" outlineLevel="0" collapsed="false">
      <c r="H51" s="0" t="s">
        <v>194</v>
      </c>
      <c r="I51" s="0" t="n">
        <f aca="false">SUM(I45:I49)</f>
        <v>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C3:G8"/>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8" activeCellId="0" sqref="D8"/>
    </sheetView>
  </sheetViews>
  <sheetFormatPr defaultRowHeight="15"/>
  <cols>
    <col collapsed="false" hidden="false" max="2" min="1" style="0" width="8.57085020242915"/>
    <col collapsed="false" hidden="false" max="3" min="3" style="0" width="20.246963562753"/>
    <col collapsed="false" hidden="false" max="4" min="4" style="0" width="13.9271255060729"/>
    <col collapsed="false" hidden="false" max="1025" min="5" style="0" width="8.57085020242915"/>
  </cols>
  <sheetData>
    <row r="3" customFormat="false" ht="15" hidden="false" customHeight="true" outlineLevel="0" collapsed="false">
      <c r="C3" s="30" t="s">
        <v>224</v>
      </c>
      <c r="D3" s="31"/>
      <c r="F3" s="32" t="s">
        <v>225</v>
      </c>
      <c r="G3" s="32"/>
    </row>
    <row r="4" customFormat="false" ht="15" hidden="false" customHeight="false" outlineLevel="0" collapsed="false">
      <c r="C4" s="20" t="s">
        <v>71</v>
      </c>
      <c r="D4" s="20" t="n">
        <f aca="false">COUNTIF(ANPs!I2:I46, "Reserva de Biósfera")</f>
        <v>2</v>
      </c>
      <c r="F4" s="0" t="s">
        <v>226</v>
      </c>
      <c r="G4" s="0" t="n">
        <v>6</v>
      </c>
    </row>
    <row r="5" customFormat="false" ht="15" hidden="false" customHeight="false" outlineLevel="0" collapsed="false">
      <c r="C5" s="20" t="s">
        <v>105</v>
      </c>
      <c r="D5" s="20" t="n">
        <f aca="false">COUNTIF(ANPs!I2:I46, "AICA")</f>
        <v>2</v>
      </c>
      <c r="F5" s="0" t="s">
        <v>227</v>
      </c>
      <c r="G5" s="0" t="n">
        <v>39</v>
      </c>
    </row>
    <row r="6" customFormat="false" ht="15" hidden="false" customHeight="false" outlineLevel="0" collapsed="false">
      <c r="C6" s="20" t="s">
        <v>228</v>
      </c>
      <c r="D6" s="20" t="n">
        <f aca="false">COUNTIF(ANPs!I2:I46, "Sitio RAMSAR y AICA")</f>
        <v>2</v>
      </c>
    </row>
    <row r="7" customFormat="false" ht="15" hidden="false" customHeight="false" outlineLevel="0" collapsed="false">
      <c r="C7" s="20" t="s">
        <v>227</v>
      </c>
      <c r="D7" s="20" t="n">
        <f aca="false">COUNTIF(ANPs!I2:I47, "No")</f>
        <v>40</v>
      </c>
    </row>
    <row r="8" customFormat="false" ht="15" hidden="false" customHeight="false" outlineLevel="0" collapsed="false">
      <c r="C8" s="29" t="s">
        <v>194</v>
      </c>
      <c r="D8" s="20" t="n">
        <f aca="false">SUM(D4:D7)</f>
        <v>46</v>
      </c>
    </row>
  </sheetData>
  <mergeCells count="1">
    <mergeCell ref="F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26"/>
  <sheetViews>
    <sheetView windowProtection="false" showFormulas="false" showGridLines="true" showRowColHeaders="true" showZeros="true" rightToLeft="false" tabSelected="false" showOutlineSymbols="true" defaultGridColor="true" view="normal" topLeftCell="A10" colorId="64" zoomScale="64" zoomScaleNormal="64" zoomScalePageLayoutView="100" workbookViewId="0">
      <selection pane="topLeft" activeCell="D26" activeCellId="0" sqref="D26"/>
    </sheetView>
  </sheetViews>
  <sheetFormatPr defaultRowHeight="15"/>
  <cols>
    <col collapsed="false" hidden="false" max="1025" min="1" style="0" width="8.57085020242915"/>
  </cols>
  <sheetData>
    <row r="1" customFormat="false" ht="15" hidden="false" customHeight="false" outlineLevel="0" collapsed="false">
      <c r="A1" s="2" t="s">
        <v>229</v>
      </c>
      <c r="B1" s="2"/>
    </row>
    <row r="2" customFormat="false" ht="15" hidden="false" customHeight="false" outlineLevel="0" collapsed="false">
      <c r="A2" s="20" t="s">
        <v>226</v>
      </c>
      <c r="B2" s="20" t="n">
        <f aca="false">COUNTIF(ANPs!J2:J46, "Si")</f>
        <v>19</v>
      </c>
    </row>
    <row r="3" customFormat="false" ht="15" hidden="false" customHeight="false" outlineLevel="0" collapsed="false">
      <c r="A3" s="20" t="s">
        <v>227</v>
      </c>
      <c r="B3" s="20" t="n">
        <f aca="false">COUNTIF(ANPs!J2:J46, "No")</f>
        <v>26</v>
      </c>
    </row>
    <row r="4" customFormat="false" ht="15" hidden="false" customHeight="false" outlineLevel="0" collapsed="false">
      <c r="A4" s="29" t="s">
        <v>194</v>
      </c>
      <c r="B4" s="20" t="n">
        <f aca="false">SUM(B2:B3)</f>
        <v>45</v>
      </c>
    </row>
    <row r="19" customFormat="false" ht="15" hidden="false" customHeight="false" outlineLevel="0" collapsed="false">
      <c r="A19" s="17" t="s">
        <v>6</v>
      </c>
      <c r="B19" s="17" t="s">
        <v>226</v>
      </c>
      <c r="C19" s="17" t="s">
        <v>227</v>
      </c>
    </row>
    <row r="20" customFormat="false" ht="15" hidden="false" customHeight="false" outlineLevel="0" collapsed="false">
      <c r="A20" s="20" t="s">
        <v>142</v>
      </c>
      <c r="B20" s="20" t="n">
        <v>1</v>
      </c>
      <c r="C20" s="20" t="n">
        <v>0</v>
      </c>
    </row>
    <row r="21" customFormat="false" ht="15" hidden="false" customHeight="false" outlineLevel="0" collapsed="false">
      <c r="A21" s="20" t="s">
        <v>70</v>
      </c>
      <c r="B21" s="20" t="n">
        <v>0</v>
      </c>
      <c r="C21" s="20" t="n">
        <v>13</v>
      </c>
    </row>
    <row r="22" customFormat="false" ht="15" hidden="false" customHeight="false" outlineLevel="0" collapsed="false">
      <c r="A22" s="20" t="s">
        <v>18</v>
      </c>
      <c r="B22" s="20" t="n">
        <v>12</v>
      </c>
      <c r="C22" s="20" t="n">
        <v>10</v>
      </c>
    </row>
    <row r="23" customFormat="false" ht="15" hidden="false" customHeight="false" outlineLevel="0" collapsed="false">
      <c r="A23" s="20" t="s">
        <v>26</v>
      </c>
      <c r="B23" s="20" t="n">
        <v>1</v>
      </c>
      <c r="C23" s="20" t="n">
        <v>2</v>
      </c>
    </row>
    <row r="24" customFormat="false" ht="15" hidden="false" customHeight="false" outlineLevel="0" collapsed="false">
      <c r="A24" s="20" t="s">
        <v>41</v>
      </c>
      <c r="B24" s="20" t="n">
        <v>4</v>
      </c>
      <c r="C24" s="20" t="n">
        <v>2</v>
      </c>
    </row>
    <row r="26" customFormat="false" ht="15" hidden="false" customHeight="false" outlineLevel="0" collapsed="false">
      <c r="B26" s="0" t="s">
        <v>194</v>
      </c>
      <c r="C26" s="0" t="n">
        <f aca="false">SUM(B20:C24)</f>
        <v>45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C26"/>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26" activeCellId="0" sqref="A26"/>
    </sheetView>
  </sheetViews>
  <sheetFormatPr defaultRowHeight="15"/>
  <cols>
    <col collapsed="false" hidden="false" max="2" min="1" style="0" width="8.57085020242915"/>
    <col collapsed="false" hidden="false" max="3" min="3" style="0" width="9.4251012145749"/>
    <col collapsed="false" hidden="false" max="1025" min="4" style="0" width="8.57085020242915"/>
  </cols>
  <sheetData>
    <row r="1" customFormat="false" ht="15" hidden="false" customHeight="false" outlineLevel="0" collapsed="false">
      <c r="A1" s="2" t="s">
        <v>10</v>
      </c>
      <c r="B1" s="2"/>
    </row>
    <row r="2" customFormat="false" ht="15" hidden="false" customHeight="false" outlineLevel="0" collapsed="false">
      <c r="A2" s="20" t="s">
        <v>226</v>
      </c>
      <c r="B2" s="20" t="n">
        <f aca="false">COUNTIF(ANPs!K7:K46, "Si")</f>
        <v>23</v>
      </c>
    </row>
    <row r="3" customFormat="false" ht="15" hidden="false" customHeight="false" outlineLevel="0" collapsed="false">
      <c r="A3" s="20" t="s">
        <v>227</v>
      </c>
      <c r="B3" s="20" t="n">
        <f aca="false">COUNTIF(ANPs!K7:K46, "No")</f>
        <v>17</v>
      </c>
    </row>
    <row r="4" customFormat="false" ht="15" hidden="false" customHeight="false" outlineLevel="0" collapsed="false">
      <c r="A4" s="29" t="s">
        <v>194</v>
      </c>
      <c r="B4" s="20" t="n">
        <f aca="false">SUM(B2:B3)</f>
        <v>40</v>
      </c>
    </row>
    <row r="19" customFormat="false" ht="15" hidden="false" customHeight="false" outlineLevel="0" collapsed="false">
      <c r="A19" s="17" t="s">
        <v>6</v>
      </c>
      <c r="B19" s="17" t="s">
        <v>226</v>
      </c>
      <c r="C19" s="17" t="s">
        <v>227</v>
      </c>
    </row>
    <row r="20" customFormat="false" ht="15" hidden="false" customHeight="false" outlineLevel="0" collapsed="false">
      <c r="A20" s="20" t="s">
        <v>142</v>
      </c>
      <c r="B20" s="20" t="n">
        <v>1</v>
      </c>
      <c r="C20" s="20" t="n">
        <v>0</v>
      </c>
    </row>
    <row r="21" customFormat="false" ht="15" hidden="false" customHeight="false" outlineLevel="0" collapsed="false">
      <c r="A21" s="20" t="s">
        <v>70</v>
      </c>
      <c r="B21" s="20" t="n">
        <v>6</v>
      </c>
      <c r="C21" s="20" t="n">
        <v>3</v>
      </c>
    </row>
    <row r="22" customFormat="false" ht="15" hidden="false" customHeight="false" outlineLevel="0" collapsed="false">
      <c r="A22" s="20" t="s">
        <v>18</v>
      </c>
      <c r="B22" s="20" t="n">
        <v>11</v>
      </c>
      <c r="C22" s="20" t="n">
        <v>10</v>
      </c>
    </row>
    <row r="23" customFormat="false" ht="15" hidden="false" customHeight="false" outlineLevel="0" collapsed="false">
      <c r="A23" s="20" t="s">
        <v>26</v>
      </c>
      <c r="B23" s="20" t="n">
        <v>2</v>
      </c>
      <c r="C23" s="20" t="n">
        <v>1</v>
      </c>
    </row>
    <row r="24" customFormat="false" ht="15" hidden="false" customHeight="false" outlineLevel="0" collapsed="false">
      <c r="A24" s="20" t="s">
        <v>41</v>
      </c>
      <c r="B24" s="20" t="n">
        <v>3</v>
      </c>
      <c r="C24" s="20" t="n">
        <v>3</v>
      </c>
    </row>
    <row r="26" customFormat="false" ht="15" hidden="false" customHeight="false" outlineLevel="0" collapsed="false">
      <c r="B26" s="0" t="s">
        <v>194</v>
      </c>
      <c r="C26" s="0" t="n">
        <f aca="false">SUM(B20:C24)</f>
        <v>40</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2019-03-28T17:48:50Z</dcterms:created>
  <dc:creator/>
  <dc:description/>
  <dc:language>es-AR</dc:language>
  <cp:lastModifiedBy/>
  <dcterms:modified xsi:type="dcterms:W3CDTF">2019-04-01T16:22:09Z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