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5" windowWidth="15075" windowHeight="8280"/>
  </bookViews>
  <sheets>
    <sheet name="판매량" sheetId="1" r:id="rId1"/>
    <sheet name="견적서" sheetId="2" r:id="rId2"/>
  </sheets>
  <definedNames>
    <definedName name="_xlnm.Print_Area" localSheetId="1">견적서!$B$1:$I$26</definedName>
  </definedNames>
  <calcPr calcId="145621"/>
</workbook>
</file>

<file path=xl/calcChain.xml><?xml version="1.0" encoding="utf-8"?>
<calcChain xmlns="http://schemas.openxmlformats.org/spreadsheetml/2006/main">
  <c r="I9" i="2" l="1"/>
  <c r="H9" i="2"/>
  <c r="I20" i="2"/>
  <c r="H20" i="2"/>
  <c r="F20" i="2"/>
  <c r="I19" i="2"/>
  <c r="H19" i="2"/>
  <c r="F19" i="2"/>
  <c r="I18" i="2"/>
  <c r="H18" i="2"/>
  <c r="F18" i="2"/>
  <c r="I17" i="2"/>
  <c r="H17" i="2"/>
  <c r="F17" i="2"/>
  <c r="I16" i="2"/>
  <c r="H16" i="2"/>
  <c r="F16" i="2"/>
  <c r="F15" i="2"/>
  <c r="H15" i="2" s="1"/>
  <c r="I15" i="2" s="1"/>
  <c r="H14" i="2"/>
  <c r="I14" i="2" s="1"/>
  <c r="F14" i="2"/>
  <c r="F13" i="2"/>
  <c r="H13" i="2" s="1"/>
  <c r="I13" i="2" s="1"/>
  <c r="H12" i="2"/>
  <c r="I12" i="2" s="1"/>
  <c r="F12" i="2"/>
  <c r="F11" i="2"/>
  <c r="H11" i="2" s="1"/>
  <c r="I11" i="2" s="1"/>
  <c r="F10" i="2"/>
  <c r="H10" i="2" s="1"/>
  <c r="I10" i="2" s="1"/>
  <c r="F9" i="2"/>
  <c r="B2" i="2"/>
  <c r="I14" i="1" l="1"/>
  <c r="H14" i="1"/>
  <c r="F14" i="1"/>
  <c r="E14" i="1"/>
  <c r="D14" i="1"/>
  <c r="K13" i="1"/>
  <c r="J13" i="1"/>
  <c r="L13" i="1" s="1"/>
  <c r="G13" i="1"/>
  <c r="K12" i="1"/>
  <c r="J12" i="1"/>
  <c r="G12" i="1"/>
  <c r="K11" i="1"/>
  <c r="J11" i="1"/>
  <c r="L11" i="1" s="1"/>
  <c r="G11" i="1"/>
  <c r="K10" i="1"/>
  <c r="J10" i="1"/>
  <c r="G10" i="1"/>
  <c r="K9" i="1"/>
  <c r="J9" i="1"/>
  <c r="L9" i="1" s="1"/>
  <c r="G9" i="1"/>
  <c r="K8" i="1"/>
  <c r="J8" i="1"/>
  <c r="G8" i="1"/>
  <c r="K7" i="1"/>
  <c r="J7" i="1"/>
  <c r="L7" i="1" s="1"/>
  <c r="G7" i="1"/>
  <c r="K6" i="1"/>
  <c r="J6" i="1"/>
  <c r="G6" i="1"/>
  <c r="K5" i="1"/>
  <c r="J5" i="1"/>
  <c r="L5" i="1" s="1"/>
  <c r="G5" i="1"/>
  <c r="G14" i="1" s="1"/>
  <c r="K14" i="1" l="1"/>
  <c r="L16" i="1" s="1"/>
  <c r="L6" i="1"/>
  <c r="L8" i="1"/>
  <c r="L10" i="1"/>
  <c r="L12" i="1"/>
  <c r="J14" i="1"/>
  <c r="L14" i="1"/>
</calcChain>
</file>

<file path=xl/sharedStrings.xml><?xml version="1.0" encoding="utf-8"?>
<sst xmlns="http://schemas.openxmlformats.org/spreadsheetml/2006/main" count="77" uniqueCount="64">
  <si>
    <t>품명</t>
  </si>
  <si>
    <t>전월이월</t>
  </si>
  <si>
    <t>매입수량</t>
  </si>
  <si>
    <t>매입금액</t>
  </si>
  <si>
    <t>매출수량</t>
  </si>
  <si>
    <t>매출금액</t>
  </si>
  <si>
    <t>차월이월</t>
  </si>
  <si>
    <t>매출이익</t>
  </si>
  <si>
    <t>1월</t>
  </si>
  <si>
    <t>2월</t>
  </si>
  <si>
    <t>3월</t>
  </si>
  <si>
    <t>합계</t>
  </si>
  <si>
    <t>1분기 판매량</t>
    <phoneticPr fontId="4" type="noConversion"/>
  </si>
  <si>
    <t>마진율</t>
    <phoneticPr fontId="7" type="noConversion"/>
  </si>
  <si>
    <t>월</t>
    <phoneticPr fontId="4" type="noConversion"/>
  </si>
  <si>
    <t>매입단가</t>
    <phoneticPr fontId="4" type="noConversion"/>
  </si>
  <si>
    <t>매출단가</t>
    <phoneticPr fontId="4" type="noConversion"/>
  </si>
  <si>
    <t>볼펜</t>
    <phoneticPr fontId="4" type="noConversion"/>
  </si>
  <si>
    <t>메모장</t>
    <phoneticPr fontId="4" type="noConversion"/>
  </si>
  <si>
    <t>종이</t>
    <phoneticPr fontId="4" type="noConversion"/>
  </si>
  <si>
    <t>1분기 총 매출이익</t>
    <phoneticPr fontId="3" type="noConversion"/>
  </si>
  <si>
    <t>견     적     서</t>
    <phoneticPr fontId="3" type="noConversion"/>
  </si>
  <si>
    <t>공급자</t>
    <phoneticPr fontId="3" type="noConversion"/>
  </si>
  <si>
    <t>등록번호</t>
    <phoneticPr fontId="3" type="noConversion"/>
  </si>
  <si>
    <t>132-12-13214</t>
    <phoneticPr fontId="3" type="noConversion"/>
  </si>
  <si>
    <t>상호</t>
    <phoneticPr fontId="3" type="noConversion"/>
  </si>
  <si>
    <t>세종컴퓨터</t>
    <phoneticPr fontId="3" type="noConversion"/>
  </si>
  <si>
    <t>대표</t>
    <phoneticPr fontId="3" type="noConversion"/>
  </si>
  <si>
    <t>유해진</t>
    <phoneticPr fontId="3" type="noConversion"/>
  </si>
  <si>
    <t>홍길동</t>
    <phoneticPr fontId="3" type="noConversion"/>
  </si>
  <si>
    <t>주소</t>
    <phoneticPr fontId="3" type="noConversion"/>
  </si>
  <si>
    <t>서울특별시 광진구 군자동 98번지</t>
    <phoneticPr fontId="3" type="noConversion"/>
  </si>
  <si>
    <t>업태</t>
    <phoneticPr fontId="3" type="noConversion"/>
  </si>
  <si>
    <t>사이버쇼핑몰</t>
    <phoneticPr fontId="3" type="noConversion"/>
  </si>
  <si>
    <t>종목</t>
    <phoneticPr fontId="3" type="noConversion"/>
  </si>
  <si>
    <t>컴퓨터</t>
    <phoneticPr fontId="3" type="noConversion"/>
  </si>
  <si>
    <t>아래와 같이 견적합니다.</t>
    <phoneticPr fontId="3" type="noConversion"/>
  </si>
  <si>
    <t>전화번호</t>
    <phoneticPr fontId="3" type="noConversion"/>
  </si>
  <si>
    <t>02-3408-3114</t>
    <phoneticPr fontId="3" type="noConversion"/>
  </si>
  <si>
    <t>팩스번호</t>
    <phoneticPr fontId="3" type="noConversion"/>
  </si>
  <si>
    <t>02-3408-3115</t>
    <phoneticPr fontId="3" type="noConversion"/>
  </si>
  <si>
    <t>총합계금액</t>
    <phoneticPr fontId="3" type="noConversion"/>
  </si>
  <si>
    <t>[제품목록]</t>
    <phoneticPr fontId="3" type="noConversion"/>
  </si>
  <si>
    <t>품명</t>
    <phoneticPr fontId="3" type="noConversion"/>
  </si>
  <si>
    <t>단가</t>
    <phoneticPr fontId="3" type="noConversion"/>
  </si>
  <si>
    <t>수량</t>
    <phoneticPr fontId="3" type="noConversion"/>
  </si>
  <si>
    <t>공급가액</t>
    <phoneticPr fontId="3" type="noConversion"/>
  </si>
  <si>
    <t>합계</t>
    <phoneticPr fontId="3" type="noConversion"/>
  </si>
  <si>
    <t>제품명</t>
    <phoneticPr fontId="3" type="noConversion"/>
  </si>
  <si>
    <t>코어 i3 540</t>
  </si>
  <si>
    <t>기수전자 SENN GP-K5000 PS2 블랙</t>
    <phoneticPr fontId="3" type="noConversion"/>
  </si>
  <si>
    <t>IGABYTE GA-P55A-UD3R V2</t>
    <phoneticPr fontId="3" type="noConversion"/>
  </si>
  <si>
    <t>R-rocks GL Gaming Laser Mouse</t>
    <phoneticPr fontId="3" type="noConversion"/>
  </si>
  <si>
    <t>시사전자 DDR3 4G PC3-10600</t>
    <phoneticPr fontId="3" type="noConversion"/>
  </si>
  <si>
    <t>Gextech 블랙라벨 티포스 GT240 ST</t>
    <phoneticPr fontId="3" type="noConversion"/>
  </si>
  <si>
    <t>Dviar Blue WD5000AAKX</t>
    <phoneticPr fontId="3" type="noConversion"/>
  </si>
  <si>
    <t>Super-WriteMaster GD-S223C</t>
    <phoneticPr fontId="3" type="noConversion"/>
  </si>
  <si>
    <t>ZM500-HPQQ</t>
    <phoneticPr fontId="3" type="noConversion"/>
  </si>
  <si>
    <t>R550 Evan</t>
    <phoneticPr fontId="3" type="noConversion"/>
  </si>
  <si>
    <t>Gextech 블랙라벨 티포스 GT240 ST</t>
  </si>
  <si>
    <t>Alphacan 프레스티지 TLED24</t>
    <phoneticPr fontId="3" type="noConversion"/>
  </si>
  <si>
    <t>FOHENZI FS-D200 K7</t>
    <phoneticPr fontId="3" type="noConversion"/>
  </si>
  <si>
    <t>특기사항</t>
    <phoneticPr fontId="3" type="noConversion"/>
  </si>
  <si>
    <t xml:space="preserve">
 * VAT 10% 포함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</si>
</sst>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-&quot;₩&quot;* #,##0_-;\-&quot;₩&quot;* #,##0_-;_-&quot;₩&quot;* &quot;-&quot;_-;_-@_-"/>
    <numFmt numFmtId="41" formatCode="_-* #,##0_-;\-* #,##0_-;_-* &quot;-&quot;_-;_-@_-"/>
    <numFmt numFmtId="176" formatCode="#,##0_);[Red]\(#,##0\)"/>
    <numFmt numFmtId="177" formatCode="\ yyyy&quot;년&quot;\ m&quot;월&quot;\ d&quot;일&quot;;@"/>
    <numFmt numFmtId="178" formatCode="\ \ @\ \ \ \ \ \ \ &quot;귀&quot;&quot;하&quot;"/>
  </numFmts>
  <fonts count="1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4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굴림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5" fillId="0" borderId="0">
      <alignment vertical="center"/>
    </xf>
  </cellStyleXfs>
  <cellXfs count="63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41" fontId="6" fillId="2" borderId="1" xfId="1" applyFont="1" applyFill="1" applyBorder="1" applyAlignment="1">
      <alignment horizontal="center" vertical="center"/>
    </xf>
    <xf numFmtId="9" fontId="8" fillId="0" borderId="1" xfId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5" fillId="0" borderId="1" xfId="0" applyNumberFormat="1" applyFont="1" applyBorder="1" applyAlignment="1">
      <alignment vertical="center"/>
    </xf>
    <xf numFmtId="176" fontId="5" fillId="0" borderId="1" xfId="1" applyNumberFormat="1" applyFont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9" fillId="0" borderId="4" xfId="0" applyFont="1" applyBorder="1" applyAlignment="1">
      <alignment horizontal="center" vertical="center"/>
    </xf>
    <xf numFmtId="177" fontId="0" fillId="0" borderId="5" xfId="0" applyNumberFormat="1" applyFont="1" applyBorder="1" applyAlignment="1">
      <alignment horizontal="center" vertical="center"/>
    </xf>
    <xf numFmtId="0" fontId="10" fillId="4" borderId="1" xfId="0" applyFont="1" applyFill="1" applyBorder="1" applyAlignment="1">
      <alignment horizontal="distributed" vertical="distributed" textRotation="255" indent="1"/>
    </xf>
    <xf numFmtId="0" fontId="10" fillId="4" borderId="1" xfId="0" applyFont="1" applyFill="1" applyBorder="1" applyAlignment="1">
      <alignment horizontal="distributed" vertical="center" indent="1" shrinkToFit="1"/>
    </xf>
    <xf numFmtId="0" fontId="0" fillId="0" borderId="2" xfId="0" applyBorder="1" applyAlignment="1">
      <alignment horizontal="center" vertical="center" shrinkToFit="1"/>
    </xf>
    <xf numFmtId="0" fontId="0" fillId="0" borderId="6" xfId="0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vertical="center" shrinkToFit="1"/>
    </xf>
    <xf numFmtId="178" fontId="5" fillId="0" borderId="7" xfId="0" applyNumberFormat="1" applyFont="1" applyBorder="1" applyAlignment="1">
      <alignment horizontal="center" vertical="center"/>
    </xf>
    <xf numFmtId="178" fontId="5" fillId="0" borderId="8" xfId="0" applyNumberFormat="1" applyFont="1" applyBorder="1" applyAlignment="1">
      <alignment horizontal="center" vertical="center"/>
    </xf>
    <xf numFmtId="178" fontId="5" fillId="0" borderId="9" xfId="0" applyNumberFormat="1" applyFont="1" applyBorder="1" applyAlignment="1">
      <alignment horizontal="center" vertical="center"/>
    </xf>
    <xf numFmtId="0" fontId="0" fillId="0" borderId="2" xfId="0" applyBorder="1" applyAlignment="1">
      <alignment vertical="center" shrinkToFit="1"/>
    </xf>
    <xf numFmtId="0" fontId="0" fillId="0" borderId="6" xfId="0" applyBorder="1" applyAlignment="1">
      <alignment vertical="center" shrinkToFit="1"/>
    </xf>
    <xf numFmtId="0" fontId="0" fillId="0" borderId="3" xfId="0" applyBorder="1" applyAlignment="1">
      <alignment vertical="center" shrinkToFit="1"/>
    </xf>
    <xf numFmtId="0" fontId="5" fillId="0" borderId="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1" fillId="0" borderId="2" xfId="0" applyFont="1" applyBorder="1" applyAlignment="1">
      <alignment horizontal="distributed" vertical="center" indent="10"/>
    </xf>
    <xf numFmtId="0" fontId="11" fillId="0" borderId="6" xfId="0" applyFont="1" applyBorder="1" applyAlignment="1">
      <alignment horizontal="distributed" vertical="center" indent="10"/>
    </xf>
    <xf numFmtId="42" fontId="12" fillId="0" borderId="6" xfId="2" applyFont="1" applyBorder="1" applyAlignment="1">
      <alignment horizontal="center" vertical="center"/>
    </xf>
    <xf numFmtId="42" fontId="12" fillId="0" borderId="3" xfId="2" applyFont="1" applyBorder="1" applyAlignment="1">
      <alignment horizontal="center" vertical="center"/>
    </xf>
    <xf numFmtId="0" fontId="10" fillId="0" borderId="0" xfId="0" applyFont="1">
      <alignment vertical="center"/>
    </xf>
    <xf numFmtId="0" fontId="10" fillId="4" borderId="2" xfId="0" applyFont="1" applyFill="1" applyBorder="1" applyAlignment="1">
      <alignment vertical="center"/>
    </xf>
    <xf numFmtId="0" fontId="10" fillId="4" borderId="6" xfId="0" applyFont="1" applyFill="1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shrinkToFit="1"/>
    </xf>
    <xf numFmtId="0" fontId="10" fillId="5" borderId="1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3" xfId="0" applyBorder="1" applyAlignment="1">
      <alignment vertical="center"/>
    </xf>
    <xf numFmtId="41" fontId="0" fillId="0" borderId="1" xfId="1" applyFont="1" applyBorder="1">
      <alignment vertical="center"/>
    </xf>
    <xf numFmtId="41" fontId="0" fillId="0" borderId="0" xfId="0" applyNumberFormat="1">
      <alignment vertical="center"/>
    </xf>
    <xf numFmtId="0" fontId="0" fillId="0" borderId="1" xfId="0" applyBorder="1" applyAlignment="1">
      <alignment vertical="center"/>
    </xf>
    <xf numFmtId="41" fontId="0" fillId="0" borderId="1" xfId="1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</cellXfs>
  <cellStyles count="4">
    <cellStyle name="쉼표 [0]" xfId="1" builtinId="6"/>
    <cellStyle name="통화 [0]" xfId="2" builtinId="7"/>
    <cellStyle name="표준" xfId="0" builtinId="0"/>
    <cellStyle name="표준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6"/>
  <sheetViews>
    <sheetView tabSelected="1" workbookViewId="0">
      <selection activeCell="D18" sqref="D18"/>
    </sheetView>
  </sheetViews>
  <sheetFormatPr defaultRowHeight="16.5"/>
  <cols>
    <col min="1" max="1" width="2.625" customWidth="1"/>
    <col min="2" max="2" width="7.375" customWidth="1"/>
    <col min="3" max="3" width="7.125" bestFit="1" customWidth="1"/>
    <col min="4" max="6" width="9.125" bestFit="1" customWidth="1"/>
    <col min="7" max="7" width="11.875" bestFit="1" customWidth="1"/>
    <col min="8" max="9" width="9.125" bestFit="1" customWidth="1"/>
    <col min="10" max="10" width="11.875" bestFit="1" customWidth="1"/>
    <col min="11" max="11" width="9.125" bestFit="1" customWidth="1"/>
    <col min="12" max="12" width="9.875" bestFit="1" customWidth="1"/>
  </cols>
  <sheetData>
    <row r="2" spans="2:12" ht="20.25">
      <c r="B2" s="1" t="s">
        <v>12</v>
      </c>
      <c r="C2" s="2"/>
      <c r="D2" s="2"/>
      <c r="E2" s="2"/>
      <c r="F2" s="2"/>
      <c r="G2" s="2"/>
      <c r="H2" s="2"/>
      <c r="I2" s="2"/>
      <c r="J2" s="2"/>
      <c r="K2" s="3" t="s">
        <v>13</v>
      </c>
      <c r="L2" s="4">
        <v>0.2</v>
      </c>
    </row>
    <row r="3" spans="2:12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>
      <c r="B4" s="8" t="s">
        <v>14</v>
      </c>
      <c r="C4" s="8" t="s">
        <v>0</v>
      </c>
      <c r="D4" s="8" t="s">
        <v>1</v>
      </c>
      <c r="E4" s="8" t="s">
        <v>2</v>
      </c>
      <c r="F4" s="8" t="s">
        <v>15</v>
      </c>
      <c r="G4" s="8" t="s">
        <v>3</v>
      </c>
      <c r="H4" s="8" t="s">
        <v>4</v>
      </c>
      <c r="I4" s="8" t="s">
        <v>16</v>
      </c>
      <c r="J4" s="8" t="s">
        <v>5</v>
      </c>
      <c r="K4" s="8" t="s">
        <v>6</v>
      </c>
      <c r="L4" s="8" t="s">
        <v>7</v>
      </c>
    </row>
    <row r="5" spans="2:12">
      <c r="B5" s="10" t="s">
        <v>8</v>
      </c>
      <c r="C5" s="5" t="s">
        <v>17</v>
      </c>
      <c r="D5" s="6">
        <v>50</v>
      </c>
      <c r="E5" s="6">
        <v>1281</v>
      </c>
      <c r="F5" s="6">
        <v>2090</v>
      </c>
      <c r="G5" s="7">
        <f>E5*F5</f>
        <v>2677290</v>
      </c>
      <c r="H5" s="6">
        <v>1319</v>
      </c>
      <c r="I5" s="6">
        <v>2090</v>
      </c>
      <c r="J5" s="7">
        <f>H5*I5</f>
        <v>2756710</v>
      </c>
      <c r="K5" s="7">
        <f>D5+E5-H5</f>
        <v>12</v>
      </c>
      <c r="L5" s="7">
        <f>(J5-G5)*$L$2</f>
        <v>15884</v>
      </c>
    </row>
    <row r="6" spans="2:12">
      <c r="B6" s="10"/>
      <c r="C6" s="5" t="s">
        <v>18</v>
      </c>
      <c r="D6" s="6">
        <v>123</v>
      </c>
      <c r="E6" s="6">
        <v>1081</v>
      </c>
      <c r="F6" s="6">
        <v>2100</v>
      </c>
      <c r="G6" s="7">
        <f t="shared" ref="G6:G13" si="0">E6*F6</f>
        <v>2270100</v>
      </c>
      <c r="H6" s="6">
        <v>1089</v>
      </c>
      <c r="I6" s="6">
        <v>2100</v>
      </c>
      <c r="J6" s="7">
        <f t="shared" ref="J6:J13" si="1">H6*I6</f>
        <v>2286900</v>
      </c>
      <c r="K6" s="7">
        <f t="shared" ref="K6:K13" si="2">D6+E6-H6</f>
        <v>115</v>
      </c>
      <c r="L6" s="7">
        <f t="shared" ref="L6:L13" si="3">(J6-G6)*$L$2</f>
        <v>3360</v>
      </c>
    </row>
    <row r="7" spans="2:12">
      <c r="B7" s="10"/>
      <c r="C7" s="5" t="s">
        <v>19</v>
      </c>
      <c r="D7" s="6">
        <v>150</v>
      </c>
      <c r="E7" s="6">
        <v>911</v>
      </c>
      <c r="F7" s="6">
        <v>2150</v>
      </c>
      <c r="G7" s="7">
        <f t="shared" si="0"/>
        <v>1958650</v>
      </c>
      <c r="H7" s="6">
        <v>911</v>
      </c>
      <c r="I7" s="6">
        <v>2150</v>
      </c>
      <c r="J7" s="7">
        <f t="shared" si="1"/>
        <v>1958650</v>
      </c>
      <c r="K7" s="7">
        <f t="shared" si="2"/>
        <v>150</v>
      </c>
      <c r="L7" s="7">
        <f t="shared" si="3"/>
        <v>0</v>
      </c>
    </row>
    <row r="8" spans="2:12">
      <c r="B8" s="10" t="s">
        <v>9</v>
      </c>
      <c r="C8" s="5" t="s">
        <v>17</v>
      </c>
      <c r="D8" s="6">
        <v>58</v>
      </c>
      <c r="E8" s="6">
        <v>1331</v>
      </c>
      <c r="F8" s="6">
        <v>2090</v>
      </c>
      <c r="G8" s="7">
        <f t="shared" si="0"/>
        <v>2781790</v>
      </c>
      <c r="H8" s="6">
        <v>1229</v>
      </c>
      <c r="I8" s="6">
        <v>2090</v>
      </c>
      <c r="J8" s="7">
        <f t="shared" si="1"/>
        <v>2568610</v>
      </c>
      <c r="K8" s="7">
        <f t="shared" si="2"/>
        <v>160</v>
      </c>
      <c r="L8" s="7">
        <f t="shared" si="3"/>
        <v>-42636</v>
      </c>
    </row>
    <row r="9" spans="2:12">
      <c r="B9" s="10"/>
      <c r="C9" s="5" t="s">
        <v>18</v>
      </c>
      <c r="D9" s="6">
        <v>79</v>
      </c>
      <c r="E9" s="6">
        <v>881</v>
      </c>
      <c r="F9" s="6">
        <v>2100</v>
      </c>
      <c r="G9" s="7">
        <f t="shared" si="0"/>
        <v>1850100</v>
      </c>
      <c r="H9" s="6">
        <v>925</v>
      </c>
      <c r="I9" s="6">
        <v>2100</v>
      </c>
      <c r="J9" s="7">
        <f t="shared" si="1"/>
        <v>1942500</v>
      </c>
      <c r="K9" s="7">
        <f t="shared" si="2"/>
        <v>35</v>
      </c>
      <c r="L9" s="7">
        <f t="shared" si="3"/>
        <v>18480</v>
      </c>
    </row>
    <row r="10" spans="2:12">
      <c r="B10" s="10"/>
      <c r="C10" s="5" t="s">
        <v>19</v>
      </c>
      <c r="D10" s="6">
        <v>113</v>
      </c>
      <c r="E10" s="6">
        <v>791</v>
      </c>
      <c r="F10" s="6">
        <v>2150</v>
      </c>
      <c r="G10" s="7">
        <f t="shared" si="0"/>
        <v>1700650</v>
      </c>
      <c r="H10" s="6">
        <v>889</v>
      </c>
      <c r="I10" s="6">
        <v>2150</v>
      </c>
      <c r="J10" s="7">
        <f t="shared" si="1"/>
        <v>1911350</v>
      </c>
      <c r="K10" s="7">
        <f t="shared" si="2"/>
        <v>15</v>
      </c>
      <c r="L10" s="7">
        <f t="shared" si="3"/>
        <v>42140</v>
      </c>
    </row>
    <row r="11" spans="2:12">
      <c r="B11" s="10" t="s">
        <v>10</v>
      </c>
      <c r="C11" s="5" t="s">
        <v>17</v>
      </c>
      <c r="D11" s="6">
        <v>148</v>
      </c>
      <c r="E11" s="6">
        <v>1211</v>
      </c>
      <c r="F11" s="6">
        <v>2090</v>
      </c>
      <c r="G11" s="7">
        <f t="shared" si="0"/>
        <v>2530990</v>
      </c>
      <c r="H11" s="6">
        <v>1339</v>
      </c>
      <c r="I11" s="6">
        <v>2090</v>
      </c>
      <c r="J11" s="7">
        <f t="shared" si="1"/>
        <v>2798510</v>
      </c>
      <c r="K11" s="7">
        <f t="shared" si="2"/>
        <v>20</v>
      </c>
      <c r="L11" s="7">
        <f t="shared" si="3"/>
        <v>53504</v>
      </c>
    </row>
    <row r="12" spans="2:12">
      <c r="B12" s="10"/>
      <c r="C12" s="5" t="s">
        <v>18</v>
      </c>
      <c r="D12" s="6">
        <v>150</v>
      </c>
      <c r="E12" s="6">
        <v>1331</v>
      </c>
      <c r="F12" s="6">
        <v>2100</v>
      </c>
      <c r="G12" s="7">
        <f t="shared" si="0"/>
        <v>2795100</v>
      </c>
      <c r="H12" s="6">
        <v>1329</v>
      </c>
      <c r="I12" s="6">
        <v>2100</v>
      </c>
      <c r="J12" s="7">
        <f t="shared" si="1"/>
        <v>2790900</v>
      </c>
      <c r="K12" s="7">
        <f t="shared" si="2"/>
        <v>152</v>
      </c>
      <c r="L12" s="7">
        <f t="shared" si="3"/>
        <v>-840</v>
      </c>
    </row>
    <row r="13" spans="2:12">
      <c r="B13" s="10"/>
      <c r="C13" s="5" t="s">
        <v>19</v>
      </c>
      <c r="D13" s="6">
        <v>15</v>
      </c>
      <c r="E13" s="6">
        <v>1431</v>
      </c>
      <c r="F13" s="6">
        <v>2150</v>
      </c>
      <c r="G13" s="7">
        <f t="shared" si="0"/>
        <v>3076650</v>
      </c>
      <c r="H13" s="6">
        <v>1450</v>
      </c>
      <c r="I13" s="6">
        <v>2150</v>
      </c>
      <c r="J13" s="7">
        <f t="shared" si="1"/>
        <v>3117500</v>
      </c>
      <c r="K13" s="7">
        <f t="shared" si="2"/>
        <v>-4</v>
      </c>
      <c r="L13" s="7">
        <f t="shared" si="3"/>
        <v>8170</v>
      </c>
    </row>
    <row r="14" spans="2:12">
      <c r="B14" s="11" t="s">
        <v>11</v>
      </c>
      <c r="C14" s="12"/>
      <c r="D14" s="7">
        <f t="shared" ref="D14:L14" si="4">SUM(D5:D13)</f>
        <v>886</v>
      </c>
      <c r="E14" s="7">
        <f t="shared" si="4"/>
        <v>10249</v>
      </c>
      <c r="F14" s="7">
        <f t="shared" si="4"/>
        <v>19020</v>
      </c>
      <c r="G14" s="7">
        <f t="shared" si="4"/>
        <v>21641320</v>
      </c>
      <c r="H14" s="7">
        <f t="shared" si="4"/>
        <v>10480</v>
      </c>
      <c r="I14" s="7">
        <f t="shared" si="4"/>
        <v>19020</v>
      </c>
      <c r="J14" s="7">
        <f t="shared" si="4"/>
        <v>22131630</v>
      </c>
      <c r="K14" s="7">
        <f t="shared" si="4"/>
        <v>655</v>
      </c>
      <c r="L14" s="7">
        <f t="shared" si="4"/>
        <v>98062</v>
      </c>
    </row>
    <row r="16" spans="2:12">
      <c r="J16" s="13" t="s">
        <v>20</v>
      </c>
      <c r="K16" s="13"/>
      <c r="L16" s="9">
        <f>SUM(K14:L14)</f>
        <v>98717</v>
      </c>
    </row>
  </sheetData>
  <mergeCells count="5">
    <mergeCell ref="B5:B7"/>
    <mergeCell ref="B8:B10"/>
    <mergeCell ref="B11:B13"/>
    <mergeCell ref="B14:C14"/>
    <mergeCell ref="J16:K1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zoomScaleNormal="100" workbookViewId="0">
      <selection activeCell="I10" sqref="I10"/>
    </sheetView>
  </sheetViews>
  <sheetFormatPr defaultRowHeight="25.5" customHeight="1"/>
  <cols>
    <col min="1" max="1" width="2.625" customWidth="1"/>
    <col min="2" max="4" width="10" customWidth="1"/>
    <col min="5" max="5" width="4.375" customWidth="1"/>
    <col min="6" max="9" width="13.75" customWidth="1"/>
    <col min="10" max="10" width="10.875" bestFit="1" customWidth="1"/>
    <col min="12" max="12" width="33.875" bestFit="1" customWidth="1"/>
    <col min="13" max="13" width="11" customWidth="1"/>
  </cols>
  <sheetData>
    <row r="1" spans="1:16" ht="67.5" customHeight="1">
      <c r="A1" s="14"/>
      <c r="B1" s="15" t="s">
        <v>21</v>
      </c>
      <c r="C1" s="15"/>
      <c r="D1" s="15"/>
      <c r="E1" s="15"/>
      <c r="F1" s="15"/>
      <c r="G1" s="15"/>
      <c r="H1" s="15"/>
      <c r="I1" s="15"/>
    </row>
    <row r="2" spans="1:16" ht="25.5" customHeight="1">
      <c r="B2" s="16">
        <f ca="1">TODAY()</f>
        <v>41375</v>
      </c>
      <c r="C2" s="16"/>
      <c r="D2" s="16"/>
      <c r="E2" s="17" t="s">
        <v>22</v>
      </c>
      <c r="F2" s="18" t="s">
        <v>23</v>
      </c>
      <c r="G2" s="19" t="s">
        <v>24</v>
      </c>
      <c r="H2" s="20"/>
      <c r="I2" s="21"/>
    </row>
    <row r="3" spans="1:16" ht="25.5" customHeight="1">
      <c r="B3" s="22"/>
      <c r="C3" s="22"/>
      <c r="D3" s="22"/>
      <c r="E3" s="17"/>
      <c r="F3" s="18" t="s">
        <v>25</v>
      </c>
      <c r="G3" s="23" t="s">
        <v>26</v>
      </c>
      <c r="H3" s="18" t="s">
        <v>27</v>
      </c>
      <c r="I3" s="23" t="s">
        <v>28</v>
      </c>
    </row>
    <row r="4" spans="1:16" ht="25.5" customHeight="1">
      <c r="B4" s="24" t="s">
        <v>29</v>
      </c>
      <c r="C4" s="25"/>
      <c r="D4" s="26"/>
      <c r="E4" s="17"/>
      <c r="F4" s="18" t="s">
        <v>30</v>
      </c>
      <c r="G4" s="27" t="s">
        <v>31</v>
      </c>
      <c r="H4" s="28"/>
      <c r="I4" s="29"/>
    </row>
    <row r="5" spans="1:16" ht="25.5" customHeight="1">
      <c r="B5" s="30"/>
      <c r="C5" s="30"/>
      <c r="D5" s="30"/>
      <c r="E5" s="17"/>
      <c r="F5" s="18" t="s">
        <v>32</v>
      </c>
      <c r="G5" s="23" t="s">
        <v>33</v>
      </c>
      <c r="H5" s="18" t="s">
        <v>34</v>
      </c>
      <c r="I5" s="23" t="s">
        <v>35</v>
      </c>
    </row>
    <row r="6" spans="1:16" ht="25.5" customHeight="1">
      <c r="B6" s="31" t="s">
        <v>36</v>
      </c>
      <c r="C6" s="31"/>
      <c r="D6" s="31"/>
      <c r="E6" s="17"/>
      <c r="F6" s="18" t="s">
        <v>37</v>
      </c>
      <c r="G6" s="23" t="s">
        <v>38</v>
      </c>
      <c r="H6" s="18" t="s">
        <v>39</v>
      </c>
      <c r="I6" s="23" t="s">
        <v>40</v>
      </c>
    </row>
    <row r="7" spans="1:16" ht="25.5" customHeight="1">
      <c r="B7" s="32" t="s">
        <v>41</v>
      </c>
      <c r="C7" s="33"/>
      <c r="D7" s="33"/>
      <c r="E7" s="33"/>
      <c r="F7" s="33"/>
      <c r="G7" s="33"/>
      <c r="H7" s="34">
        <v>6774781.2000000002</v>
      </c>
      <c r="I7" s="35"/>
      <c r="L7" s="36" t="s">
        <v>42</v>
      </c>
    </row>
    <row r="8" spans="1:16" ht="25.5" customHeight="1">
      <c r="B8" s="37" t="s">
        <v>43</v>
      </c>
      <c r="C8" s="38"/>
      <c r="D8" s="38"/>
      <c r="E8" s="38"/>
      <c r="F8" s="39" t="s">
        <v>44</v>
      </c>
      <c r="G8" s="39" t="s">
        <v>45</v>
      </c>
      <c r="H8" s="40" t="s">
        <v>46</v>
      </c>
      <c r="I8" s="39" t="s">
        <v>47</v>
      </c>
      <c r="L8" s="41" t="s">
        <v>48</v>
      </c>
      <c r="M8" s="41" t="s">
        <v>44</v>
      </c>
    </row>
    <row r="9" spans="1:16" ht="25.5" customHeight="1">
      <c r="B9" s="42" t="s">
        <v>49</v>
      </c>
      <c r="C9" s="43"/>
      <c r="D9" s="43"/>
      <c r="E9" s="44"/>
      <c r="F9" s="45">
        <f>IF(B9="","",VLOOKUP(B9,$L$9:$M$20,2,FALSE))</f>
        <v>141600</v>
      </c>
      <c r="G9" s="45">
        <v>12</v>
      </c>
      <c r="H9" s="45">
        <f>IF(B9="","",F9*G9)</f>
        <v>1699200</v>
      </c>
      <c r="I9" s="45" t="e">
        <f>IF(B9="","",H9+H8*10%)</f>
        <v>#VALUE!</v>
      </c>
      <c r="J9" s="46"/>
      <c r="L9" s="47" t="s">
        <v>49</v>
      </c>
      <c r="M9" s="48">
        <v>141600</v>
      </c>
      <c r="N9" s="49"/>
      <c r="O9" s="49"/>
      <c r="P9" s="49"/>
    </row>
    <row r="10" spans="1:16" ht="25.5" customHeight="1">
      <c r="B10" s="42" t="s">
        <v>50</v>
      </c>
      <c r="C10" s="43"/>
      <c r="D10" s="43"/>
      <c r="E10" s="44"/>
      <c r="F10" s="45">
        <f>IF(B10="","",VLOOKUP(B10,$L$10:$M$21,2,FALSE))</f>
        <v>7728</v>
      </c>
      <c r="G10" s="45">
        <v>14</v>
      </c>
      <c r="H10" s="45">
        <f>IF(B10="","",F10*G10)</f>
        <v>108192</v>
      </c>
      <c r="I10" s="45">
        <f t="shared" ref="I10:I20" si="0">IF(B10="","",H10+H10*10%)</f>
        <v>119011.2</v>
      </c>
      <c r="L10" s="47" t="s">
        <v>51</v>
      </c>
      <c r="M10" s="48">
        <v>201720</v>
      </c>
      <c r="N10" s="49"/>
      <c r="O10" s="49"/>
      <c r="P10" s="49"/>
    </row>
    <row r="11" spans="1:16" ht="25.5" customHeight="1">
      <c r="B11" s="42" t="s">
        <v>52</v>
      </c>
      <c r="C11" s="43"/>
      <c r="D11" s="43"/>
      <c r="E11" s="44"/>
      <c r="F11" s="45">
        <f t="shared" ref="F11:F20" si="1">IF(B11="","",VLOOKUP(B11,$L$9:$M$20,2,FALSE))</f>
        <v>11640</v>
      </c>
      <c r="G11" s="45">
        <v>20</v>
      </c>
      <c r="H11" s="45">
        <f t="shared" ref="H11:H20" si="2">IF(B11="","",F11*G11)</f>
        <v>232800</v>
      </c>
      <c r="I11" s="45">
        <f t="shared" si="0"/>
        <v>256080</v>
      </c>
      <c r="L11" s="47" t="s">
        <v>53</v>
      </c>
      <c r="M11" s="48">
        <v>70800</v>
      </c>
      <c r="N11" s="49"/>
      <c r="O11" s="49"/>
      <c r="P11" s="49"/>
    </row>
    <row r="12" spans="1:16" ht="25.5" customHeight="1">
      <c r="B12" s="42" t="s">
        <v>54</v>
      </c>
      <c r="C12" s="43"/>
      <c r="D12" s="43"/>
      <c r="E12" s="44"/>
      <c r="F12" s="45">
        <f t="shared" si="1"/>
        <v>99000</v>
      </c>
      <c r="G12" s="45">
        <v>11</v>
      </c>
      <c r="H12" s="45">
        <f t="shared" si="2"/>
        <v>1089000</v>
      </c>
      <c r="I12" s="45">
        <f t="shared" si="0"/>
        <v>1197900</v>
      </c>
      <c r="L12" s="47" t="s">
        <v>55</v>
      </c>
      <c r="M12" s="48">
        <v>57600</v>
      </c>
      <c r="N12" s="49"/>
      <c r="O12" s="49"/>
      <c r="P12" s="49"/>
    </row>
    <row r="13" spans="1:16" ht="25.5" customHeight="1">
      <c r="B13" s="42" t="s">
        <v>56</v>
      </c>
      <c r="C13" s="43"/>
      <c r="D13" s="43"/>
      <c r="E13" s="44"/>
      <c r="F13" s="45">
        <f t="shared" si="1"/>
        <v>24300</v>
      </c>
      <c r="G13" s="45">
        <v>13</v>
      </c>
      <c r="H13" s="45">
        <f t="shared" si="2"/>
        <v>315900</v>
      </c>
      <c r="I13" s="45">
        <f t="shared" si="0"/>
        <v>347490</v>
      </c>
      <c r="L13" s="47" t="s">
        <v>57</v>
      </c>
      <c r="M13" s="48">
        <v>116400</v>
      </c>
      <c r="N13" s="49"/>
      <c r="O13" s="49"/>
      <c r="P13" s="49"/>
    </row>
    <row r="14" spans="1:16" ht="25.5" customHeight="1">
      <c r="B14" s="42" t="s">
        <v>58</v>
      </c>
      <c r="C14" s="43"/>
      <c r="D14" s="43"/>
      <c r="E14" s="44"/>
      <c r="F14" s="45">
        <f t="shared" si="1"/>
        <v>38400</v>
      </c>
      <c r="G14" s="45">
        <v>32</v>
      </c>
      <c r="H14" s="45">
        <f t="shared" si="2"/>
        <v>1228800</v>
      </c>
      <c r="I14" s="45">
        <f t="shared" si="0"/>
        <v>1351680</v>
      </c>
      <c r="L14" s="47" t="s">
        <v>58</v>
      </c>
      <c r="M14" s="48">
        <v>38400</v>
      </c>
      <c r="N14" s="49"/>
      <c r="O14" s="49"/>
      <c r="P14" s="49"/>
    </row>
    <row r="15" spans="1:16" ht="25.5" customHeight="1">
      <c r="B15" s="42" t="s">
        <v>59</v>
      </c>
      <c r="C15" s="43"/>
      <c r="D15" s="43"/>
      <c r="E15" s="44"/>
      <c r="F15" s="45">
        <f t="shared" si="1"/>
        <v>99000</v>
      </c>
      <c r="G15" s="45">
        <v>15</v>
      </c>
      <c r="H15" s="45">
        <f>IF(B15="","",F15*G15)</f>
        <v>1485000</v>
      </c>
      <c r="I15" s="45">
        <f t="shared" si="0"/>
        <v>1633500</v>
      </c>
      <c r="L15" s="47" t="s">
        <v>54</v>
      </c>
      <c r="M15" s="48">
        <v>99000</v>
      </c>
      <c r="N15" s="49"/>
      <c r="O15" s="49"/>
      <c r="P15" s="49"/>
    </row>
    <row r="16" spans="1:16" ht="25.5" customHeight="1">
      <c r="B16" s="42"/>
      <c r="C16" s="43"/>
      <c r="D16" s="43"/>
      <c r="E16" s="44"/>
      <c r="F16" s="45" t="str">
        <f t="shared" si="1"/>
        <v/>
      </c>
      <c r="G16" s="45"/>
      <c r="H16" s="45" t="str">
        <f t="shared" si="2"/>
        <v/>
      </c>
      <c r="I16" s="45" t="str">
        <f t="shared" si="0"/>
        <v/>
      </c>
      <c r="L16" s="47" t="s">
        <v>56</v>
      </c>
      <c r="M16" s="48">
        <v>24300</v>
      </c>
      <c r="N16" s="49"/>
      <c r="O16" s="49"/>
      <c r="P16" s="49"/>
    </row>
    <row r="17" spans="2:16" ht="25.5" customHeight="1">
      <c r="B17" s="42"/>
      <c r="C17" s="43"/>
      <c r="D17" s="43"/>
      <c r="E17" s="44"/>
      <c r="F17" s="45" t="str">
        <f t="shared" si="1"/>
        <v/>
      </c>
      <c r="G17" s="45"/>
      <c r="H17" s="45" t="str">
        <f t="shared" si="2"/>
        <v/>
      </c>
      <c r="I17" s="45" t="str">
        <f t="shared" si="0"/>
        <v/>
      </c>
      <c r="L17" s="47" t="s">
        <v>60</v>
      </c>
      <c r="M17" s="48">
        <v>324000</v>
      </c>
      <c r="N17" s="49"/>
      <c r="O17" s="49"/>
      <c r="P17" s="49"/>
    </row>
    <row r="18" spans="2:16" ht="25.5" customHeight="1">
      <c r="B18" s="42"/>
      <c r="C18" s="43"/>
      <c r="D18" s="43"/>
      <c r="E18" s="44"/>
      <c r="F18" s="45" t="str">
        <f t="shared" si="1"/>
        <v/>
      </c>
      <c r="G18" s="45"/>
      <c r="H18" s="45" t="str">
        <f t="shared" si="2"/>
        <v/>
      </c>
      <c r="I18" s="45" t="str">
        <f t="shared" si="0"/>
        <v/>
      </c>
      <c r="L18" s="47" t="s">
        <v>50</v>
      </c>
      <c r="M18" s="48">
        <v>7728</v>
      </c>
      <c r="N18" s="49"/>
      <c r="O18" s="49"/>
      <c r="P18" s="49"/>
    </row>
    <row r="19" spans="2:16" ht="25.5" customHeight="1">
      <c r="B19" s="42"/>
      <c r="C19" s="43"/>
      <c r="D19" s="43"/>
      <c r="E19" s="44"/>
      <c r="F19" s="45" t="str">
        <f t="shared" si="1"/>
        <v/>
      </c>
      <c r="G19" s="45"/>
      <c r="H19" s="45" t="str">
        <f t="shared" si="2"/>
        <v/>
      </c>
      <c r="I19" s="45" t="str">
        <f t="shared" si="0"/>
        <v/>
      </c>
      <c r="L19" s="47" t="s">
        <v>52</v>
      </c>
      <c r="M19" s="48">
        <v>11640</v>
      </c>
      <c r="N19" s="49"/>
      <c r="O19" s="49"/>
      <c r="P19" s="49"/>
    </row>
    <row r="20" spans="2:16" ht="25.5" customHeight="1">
      <c r="B20" s="42"/>
      <c r="C20" s="43"/>
      <c r="D20" s="43"/>
      <c r="E20" s="44"/>
      <c r="F20" s="45" t="str">
        <f t="shared" si="1"/>
        <v/>
      </c>
      <c r="G20" s="45"/>
      <c r="H20" s="45" t="str">
        <f t="shared" si="2"/>
        <v/>
      </c>
      <c r="I20" s="45" t="str">
        <f t="shared" si="0"/>
        <v/>
      </c>
      <c r="L20" s="47" t="s">
        <v>61</v>
      </c>
      <c r="M20" s="48">
        <v>7320</v>
      </c>
      <c r="N20" s="49"/>
      <c r="O20" s="49"/>
      <c r="P20" s="49"/>
    </row>
    <row r="21" spans="2:16" ht="25.5" customHeight="1">
      <c r="B21" s="50"/>
      <c r="C21" s="51"/>
      <c r="D21" s="51"/>
      <c r="E21" s="51"/>
      <c r="F21" s="51"/>
      <c r="G21" s="51"/>
      <c r="H21" s="51"/>
      <c r="I21" s="52"/>
    </row>
    <row r="22" spans="2:16" ht="25.5" customHeight="1">
      <c r="B22" s="53" t="s">
        <v>62</v>
      </c>
      <c r="C22" s="54" t="s">
        <v>63</v>
      </c>
      <c r="D22" s="55"/>
      <c r="E22" s="55"/>
      <c r="F22" s="55"/>
      <c r="G22" s="55"/>
      <c r="H22" s="55"/>
      <c r="I22" s="56"/>
    </row>
    <row r="23" spans="2:16" ht="25.5" customHeight="1">
      <c r="B23" s="53"/>
      <c r="C23" s="57"/>
      <c r="D23" s="58"/>
      <c r="E23" s="58"/>
      <c r="F23" s="58"/>
      <c r="G23" s="58"/>
      <c r="H23" s="58"/>
      <c r="I23" s="59"/>
    </row>
    <row r="24" spans="2:16" ht="25.5" customHeight="1">
      <c r="B24" s="53"/>
      <c r="C24" s="57"/>
      <c r="D24" s="58"/>
      <c r="E24" s="58"/>
      <c r="F24" s="58"/>
      <c r="G24" s="58"/>
      <c r="H24" s="58"/>
      <c r="I24" s="59"/>
    </row>
    <row r="25" spans="2:16" ht="25.5" customHeight="1">
      <c r="B25" s="53"/>
      <c r="C25" s="57"/>
      <c r="D25" s="58"/>
      <c r="E25" s="58"/>
      <c r="F25" s="58"/>
      <c r="G25" s="58"/>
      <c r="H25" s="58"/>
      <c r="I25" s="59"/>
    </row>
    <row r="26" spans="2:16" ht="25.5" customHeight="1">
      <c r="B26" s="53"/>
      <c r="C26" s="60"/>
      <c r="D26" s="61"/>
      <c r="E26" s="61"/>
      <c r="F26" s="61"/>
      <c r="G26" s="61"/>
      <c r="H26" s="61"/>
      <c r="I26" s="62"/>
    </row>
  </sheetData>
  <mergeCells count="26">
    <mergeCell ref="B19:E19"/>
    <mergeCell ref="B20:E20"/>
    <mergeCell ref="B21:I21"/>
    <mergeCell ref="B22:B26"/>
    <mergeCell ref="C22:I26"/>
    <mergeCell ref="B13:E13"/>
    <mergeCell ref="B14:E14"/>
    <mergeCell ref="B15:E15"/>
    <mergeCell ref="B16:E16"/>
    <mergeCell ref="B17:E17"/>
    <mergeCell ref="B18:E18"/>
    <mergeCell ref="B7:G7"/>
    <mergeCell ref="H7:I7"/>
    <mergeCell ref="B9:E9"/>
    <mergeCell ref="B10:E10"/>
    <mergeCell ref="B11:E11"/>
    <mergeCell ref="B12:E12"/>
    <mergeCell ref="B1:I1"/>
    <mergeCell ref="B2:D2"/>
    <mergeCell ref="E2:E6"/>
    <mergeCell ref="G2:I2"/>
    <mergeCell ref="B3:D3"/>
    <mergeCell ref="B4:D4"/>
    <mergeCell ref="G4:I4"/>
    <mergeCell ref="B5:D5"/>
    <mergeCell ref="B6:D6"/>
  </mergeCells>
  <phoneticPr fontId="3" type="noConversion"/>
  <dataValidations count="1">
    <dataValidation type="list" allowBlank="1" showInputMessage="1" showErrorMessage="1" sqref="B9:B20">
      <formula1>$L$9:$L$20</formula1>
    </dataValidation>
  </dataValidation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판매량</vt:lpstr>
      <vt:lpstr>견적서</vt:lpstr>
      <vt:lpstr>견적서!Print_Area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</dc:creator>
  <cp:lastModifiedBy>k</cp:lastModifiedBy>
  <dcterms:created xsi:type="dcterms:W3CDTF">2012-06-22T06:02:30Z</dcterms:created>
  <dcterms:modified xsi:type="dcterms:W3CDTF">2013-04-11T14:40:43Z</dcterms:modified>
</cp:coreProperties>
</file>