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2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2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2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charts/chart2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1.xml" ContentType="application/vnd.openxmlformats-officedocument.spreadsheetml.pivotTable+xml"/>
  <Override PartName="/xl/drawings/drawing12.xml" ContentType="application/vnd.openxmlformats-officedocument.drawing+xml"/>
  <Override PartName="/xl/charts/chart2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2.xml" ContentType="application/vnd.openxmlformats-officedocument.spreadsheetml.pivotTable+xml"/>
  <Override PartName="/xl/drawings/drawing13.xml" ContentType="application/vnd.openxmlformats-officedocument.drawing+xml"/>
  <Override PartName="/xl/charts/chart2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3.xml" ContentType="application/vnd.openxmlformats-officedocument.spreadsheetml.pivotTable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Santosh/Desktop/BAN 662/PROJECT EXCEL GROUP 2:"/>
    </mc:Choice>
  </mc:AlternateContent>
  <xr:revisionPtr revIDLastSave="0" documentId="13_ncr:1_{F3C73221-CC85-BB4F-B786-8C6037B61B99}" xr6:coauthVersionLast="47" xr6:coauthVersionMax="47" xr10:uidLastSave="{00000000-0000-0000-0000-000000000000}"/>
  <bookViews>
    <workbookView xWindow="0" yWindow="760" windowWidth="30240" windowHeight="17720" firstSheet="4" activeTab="9" xr2:uid="{9937E2D5-CF2B-154A-B9CE-A387F9D69890}"/>
  </bookViews>
  <sheets>
    <sheet name="RAW DATA INTO CALCULATIONS" sheetId="1" r:id="rId1"/>
    <sheet name="DATA FOR REGRESSION ANALYSIS" sheetId="20" r:id="rId2"/>
    <sheet name="REGRESSION ANALYSIS" sheetId="21" r:id="rId3"/>
    <sheet name="Answer Report with GRCNonlinear" sheetId="22" r:id="rId4"/>
    <sheet name="DATA FOR REGRESSION ANALYSIS1" sheetId="23" r:id="rId5"/>
    <sheet name="Answer Report (Evolunatory)" sheetId="25" r:id="rId6"/>
    <sheet name="Population Report (Evolunatory)" sheetId="26" r:id="rId7"/>
    <sheet name="DATA FOR REGRESSION ANALYSIS2" sheetId="27" r:id="rId8"/>
    <sheet name="Linearity Report (simplex)" sheetId="28" r:id="rId9"/>
    <sheet name="SOLVER" sheetId="29" r:id="rId10"/>
    <sheet name="Feedback Residual Analysis" sheetId="3" r:id="rId11"/>
    <sheet name="Squared Residuals Analysis" sheetId="5" r:id="rId12"/>
    <sheet name="Total Time by EID" sheetId="7" r:id="rId13"/>
    <sheet name="Payment Mode Analysis" sheetId="11" r:id="rId14"/>
    <sheet name="Payment by Gender" sheetId="8" r:id="rId15"/>
    <sheet name="Counter payment type" sheetId="14" r:id="rId16"/>
    <sheet name="Total Wait Time" sheetId="9" r:id="rId17"/>
    <sheet name="Averge Wait Time" sheetId="10" r:id="rId18"/>
    <sheet name="Shopper by Gender" sheetId="12" r:id="rId19"/>
    <sheet name="Counter Usage Time" sheetId="13" r:id="rId20"/>
    <sheet name="Counter Usage Finish Time" sheetId="15" r:id="rId21"/>
    <sheet name="Counter Usage Start Time" sheetId="16" r:id="rId22"/>
    <sheet name="Wait Time and Arrival Time" sheetId="17" r:id="rId23"/>
  </sheets>
  <externalReferences>
    <externalReference r:id="rId24"/>
    <externalReference r:id="rId25"/>
  </externalReferences>
  <definedNames>
    <definedName name="_xlchart.v1.0" hidden="1">'RAW DATA INTO CALCULATIONS'!$B$2:$B$40</definedName>
    <definedName name="_xlchart.v1.1" hidden="1">'RAW DATA INTO CALCULATIONS'!$K$2:$K$40</definedName>
    <definedName name="_xlchart.v1.2" hidden="1">'RAW DATA INTO CALCULATIONS'!$C$2:$C$40</definedName>
    <definedName name="solver_adj" localSheetId="1" hidden="1">'DATA FOR REGRESSION ANALYSIS'!$A$2:$C$40,'DATA FOR REGRESSION ANALYSIS'!$E$2:$E$40</definedName>
    <definedName name="solver_adj" localSheetId="4" hidden="1">'DATA FOR REGRESSION ANALYSIS1'!$A$2:$C$40,'DATA FOR REGRESSION ANALYSIS1'!$E$2:$E$40</definedName>
    <definedName name="solver_adj" localSheetId="7" hidden="1">'DATA FOR REGRESSION ANALYSIS2'!$A$2:$C$40,'DATA FOR REGRESSION ANALYSIS2'!$E$2:$E$40</definedName>
    <definedName name="solver_cvg" localSheetId="1" hidden="1">0.0001</definedName>
    <definedName name="solver_cvg" localSheetId="4" hidden="1">0.0001</definedName>
    <definedName name="solver_cvg" localSheetId="7" hidden="1">0.0001</definedName>
    <definedName name="solver_drv" localSheetId="1" hidden="1">1</definedName>
    <definedName name="solver_drv" localSheetId="4" hidden="1">1</definedName>
    <definedName name="solver_drv" localSheetId="7" hidden="1">1</definedName>
    <definedName name="solver_eng" localSheetId="1" hidden="1">1</definedName>
    <definedName name="solver_eng" localSheetId="4" hidden="1">2</definedName>
    <definedName name="solver_eng" localSheetId="7" hidden="1">2</definedName>
    <definedName name="solver_eng" localSheetId="6" hidden="1">1</definedName>
    <definedName name="solver_itr" localSheetId="1" hidden="1">2147483647</definedName>
    <definedName name="solver_itr" localSheetId="4" hidden="1">2147483647</definedName>
    <definedName name="solver_itr" localSheetId="7" hidden="1">2147483647</definedName>
    <definedName name="solver_lhs1" localSheetId="1" hidden="1">'DATA FOR REGRESSION ANALYSIS'!$A$2:$A$40</definedName>
    <definedName name="solver_lhs1" localSheetId="4" hidden="1">'DATA FOR REGRESSION ANALYSIS1'!$A$2:$A$40</definedName>
    <definedName name="solver_lhs1" localSheetId="7" hidden="1">'DATA FOR REGRESSION ANALYSIS2'!$A$2:$A$40</definedName>
    <definedName name="solver_lhs2" localSheetId="1" hidden="1">'DATA FOR REGRESSION ANALYSIS'!$A$2:$A$40</definedName>
    <definedName name="solver_lhs2" localSheetId="4" hidden="1">'DATA FOR REGRESSION ANALYSIS1'!$A$2:$A$40</definedName>
    <definedName name="solver_lhs2" localSheetId="7" hidden="1">'DATA FOR REGRESSION ANALYSIS2'!$A$2:$A$40</definedName>
    <definedName name="solver_lhs3" localSheetId="1" hidden="1">'DATA FOR REGRESSION ANALYSIS'!$B$2:$B$40</definedName>
    <definedName name="solver_lhs3" localSheetId="4" hidden="1">'DATA FOR REGRESSION ANALYSIS1'!$B$2:$B$40</definedName>
    <definedName name="solver_lhs3" localSheetId="7" hidden="1">'DATA FOR REGRESSION ANALYSIS2'!$B$2:$B$40</definedName>
    <definedName name="solver_lhs4" localSheetId="1" hidden="1">'DATA FOR REGRESSION ANALYSIS'!$B$2:$B$40</definedName>
    <definedName name="solver_lhs4" localSheetId="4" hidden="1">'DATA FOR REGRESSION ANALYSIS1'!$B$2:$B$40</definedName>
    <definedName name="solver_lhs4" localSheetId="7" hidden="1">'DATA FOR REGRESSION ANALYSIS2'!$B$2:$B$40</definedName>
    <definedName name="solver_lhs5" localSheetId="1" hidden="1">'DATA FOR REGRESSION ANALYSIS'!$C$2:$C$40</definedName>
    <definedName name="solver_lhs5" localSheetId="4" hidden="1">'DATA FOR REGRESSION ANALYSIS1'!$C$2:$C$40</definedName>
    <definedName name="solver_lhs5" localSheetId="7" hidden="1">'DATA FOR REGRESSION ANALYSIS2'!$C$2:$C$40</definedName>
    <definedName name="solver_lhs6" localSheetId="1" hidden="1">'DATA FOR REGRESSION ANALYSIS'!$C$2:$C$40</definedName>
    <definedName name="solver_lhs6" localSheetId="4" hidden="1">'DATA FOR REGRESSION ANALYSIS1'!$C$2:$C$40</definedName>
    <definedName name="solver_lhs6" localSheetId="7" hidden="1">'DATA FOR REGRESSION ANALYSIS2'!$C$2:$C$40</definedName>
    <definedName name="solver_lhs7" localSheetId="1" hidden="1">'DATA FOR REGRESSION ANALYSIS'!$E$2:$E$40</definedName>
    <definedName name="solver_lhs7" localSheetId="4" hidden="1">'DATA FOR REGRESSION ANALYSIS1'!$E$2:$E$40</definedName>
    <definedName name="solver_lhs7" localSheetId="7" hidden="1">'DATA FOR REGRESSION ANALYSIS2'!$E$2:$E$40</definedName>
    <definedName name="solver_lhs8" localSheetId="1" hidden="1">'DATA FOR REGRESSION ANALYSIS'!$D$2:$D$40</definedName>
    <definedName name="solver_lhs9" localSheetId="1" hidden="1">'DATA FOR REGRESSION ANALYSIS'!$E$2:$E$40</definedName>
    <definedName name="solver_lin" localSheetId="1" hidden="1">2</definedName>
    <definedName name="solver_lin" localSheetId="4" hidden="1">1</definedName>
    <definedName name="solver_lin" localSheetId="7" hidden="1">1</definedName>
    <definedName name="solver_lin" localSheetId="6" hidden="1">2</definedName>
    <definedName name="solver_mip" localSheetId="1" hidden="1">2147483647</definedName>
    <definedName name="solver_mip" localSheetId="4" hidden="1">2147483647</definedName>
    <definedName name="solver_mip" localSheetId="7" hidden="1">2147483647</definedName>
    <definedName name="solver_mni" localSheetId="1" hidden="1">30</definedName>
    <definedName name="solver_mni" localSheetId="4" hidden="1">30</definedName>
    <definedName name="solver_mni" localSheetId="7" hidden="1">30</definedName>
    <definedName name="solver_mrt" localSheetId="1" hidden="1">0.075</definedName>
    <definedName name="solver_mrt" localSheetId="4" hidden="1">0.075</definedName>
    <definedName name="solver_mrt" localSheetId="7" hidden="1">0.075</definedName>
    <definedName name="solver_msl" localSheetId="1" hidden="1">2</definedName>
    <definedName name="solver_msl" localSheetId="4" hidden="1">2</definedName>
    <definedName name="solver_msl" localSheetId="7" hidden="1">2</definedName>
    <definedName name="solver_neg" localSheetId="1" hidden="1">1</definedName>
    <definedName name="solver_neg" localSheetId="4" hidden="1">1</definedName>
    <definedName name="solver_neg" localSheetId="7" hidden="1">1</definedName>
    <definedName name="solver_neg" localSheetId="6" hidden="1">1</definedName>
    <definedName name="solver_nod" localSheetId="1" hidden="1">2147483647</definedName>
    <definedName name="solver_nod" localSheetId="4" hidden="1">2147483647</definedName>
    <definedName name="solver_nod" localSheetId="7" hidden="1">2147483647</definedName>
    <definedName name="solver_num" localSheetId="1" hidden="1">7</definedName>
    <definedName name="solver_num" localSheetId="4" hidden="1">7</definedName>
    <definedName name="solver_num" localSheetId="7" hidden="1">7</definedName>
    <definedName name="solver_num" localSheetId="6" hidden="1">0</definedName>
    <definedName name="solver_opt" localSheetId="1" hidden="1">'DATA FOR REGRESSION ANALYSIS'!$L$3</definedName>
    <definedName name="solver_opt" localSheetId="4" hidden="1">'DATA FOR REGRESSION ANALYSIS1'!$J$4</definedName>
    <definedName name="solver_opt" localSheetId="7" hidden="1">'DATA FOR REGRESSION ANALYSIS2'!$J$4</definedName>
    <definedName name="solver_opt" localSheetId="6" hidden="1">'Population Report (Evolunatory)'!$A$1</definedName>
    <definedName name="solver_pre" localSheetId="1" hidden="1">0.000001</definedName>
    <definedName name="solver_pre" localSheetId="4" hidden="1">0.000001</definedName>
    <definedName name="solver_pre" localSheetId="7" hidden="1">0.000001</definedName>
    <definedName name="solver_rbv" localSheetId="1" hidden="1">1</definedName>
    <definedName name="solver_rbv" localSheetId="4" hidden="1">1</definedName>
    <definedName name="solver_rbv" localSheetId="7" hidden="1">1</definedName>
    <definedName name="solver_rel1" localSheetId="1" hidden="1">1</definedName>
    <definedName name="solver_rel1" localSheetId="4" hidden="1">1</definedName>
    <definedName name="solver_rel1" localSheetId="7" hidden="1">1</definedName>
    <definedName name="solver_rel2" localSheetId="1" hidden="1">4</definedName>
    <definedName name="solver_rel2" localSheetId="4" hidden="1">4</definedName>
    <definedName name="solver_rel2" localSheetId="7" hidden="1">4</definedName>
    <definedName name="solver_rel3" localSheetId="1" hidden="1">1</definedName>
    <definedName name="solver_rel3" localSheetId="4" hidden="1">1</definedName>
    <definedName name="solver_rel3" localSheetId="7" hidden="1">1</definedName>
    <definedName name="solver_rel4" localSheetId="1" hidden="1">4</definedName>
    <definedName name="solver_rel4" localSheetId="4" hidden="1">4</definedName>
    <definedName name="solver_rel4" localSheetId="7" hidden="1">4</definedName>
    <definedName name="solver_rel5" localSheetId="1" hidden="1">1</definedName>
    <definedName name="solver_rel5" localSheetId="4" hidden="1">1</definedName>
    <definedName name="solver_rel5" localSheetId="7" hidden="1">1</definedName>
    <definedName name="solver_rel6" localSheetId="1" hidden="1">4</definedName>
    <definedName name="solver_rel6" localSheetId="4" hidden="1">4</definedName>
    <definedName name="solver_rel6" localSheetId="7" hidden="1">4</definedName>
    <definedName name="solver_rel7" localSheetId="1" hidden="1">1</definedName>
    <definedName name="solver_rel7" localSheetId="4" hidden="1">1</definedName>
    <definedName name="solver_rel7" localSheetId="7" hidden="1">1</definedName>
    <definedName name="solver_rel8" localSheetId="1" hidden="1">4</definedName>
    <definedName name="solver_rel9" localSheetId="1" hidden="1">1</definedName>
    <definedName name="solver_rhs1" localSheetId="1" hidden="1">3</definedName>
    <definedName name="solver_rhs1" localSheetId="4" hidden="1">3</definedName>
    <definedName name="solver_rhs1" localSheetId="7" hidden="1">3</definedName>
    <definedName name="solver_rhs2" localSheetId="1" hidden="1">"integer"</definedName>
    <definedName name="solver_rhs2" localSheetId="4" hidden="1">"integer"</definedName>
    <definedName name="solver_rhs2" localSheetId="7" hidden="1">"integer"</definedName>
    <definedName name="solver_rhs3" localSheetId="1" hidden="1">5</definedName>
    <definedName name="solver_rhs3" localSheetId="4" hidden="1">5</definedName>
    <definedName name="solver_rhs3" localSheetId="7" hidden="1">5</definedName>
    <definedName name="solver_rhs4" localSheetId="1" hidden="1">"integer"</definedName>
    <definedName name="solver_rhs4" localSheetId="4" hidden="1">"integer"</definedName>
    <definedName name="solver_rhs4" localSheetId="7" hidden="1">"integer"</definedName>
    <definedName name="solver_rhs5" localSheetId="1" hidden="1">3</definedName>
    <definedName name="solver_rhs5" localSheetId="4" hidden="1">3</definedName>
    <definedName name="solver_rhs5" localSheetId="7" hidden="1">3</definedName>
    <definedName name="solver_rhs6" localSheetId="1" hidden="1">"integer"</definedName>
    <definedName name="solver_rhs6" localSheetId="4" hidden="1">"integer"</definedName>
    <definedName name="solver_rhs6" localSheetId="7" hidden="1">"integer"</definedName>
    <definedName name="solver_rhs7" localSheetId="1" hidden="1">20</definedName>
    <definedName name="solver_rhs7" localSheetId="4" hidden="1">20</definedName>
    <definedName name="solver_rhs7" localSheetId="7" hidden="1">20</definedName>
    <definedName name="solver_rhs8" localSheetId="1" hidden="1">"integer"</definedName>
    <definedName name="solver_rhs9" localSheetId="1" hidden="1">30</definedName>
    <definedName name="solver_rlx" localSheetId="1" hidden="1">2</definedName>
    <definedName name="solver_rlx" localSheetId="4" hidden="1">2</definedName>
    <definedName name="solver_rlx" localSheetId="7" hidden="1">2</definedName>
    <definedName name="solver_rsd" localSheetId="1" hidden="1">0</definedName>
    <definedName name="solver_rsd" localSheetId="4" hidden="1">0</definedName>
    <definedName name="solver_rsd" localSheetId="7" hidden="1">0</definedName>
    <definedName name="solver_scl" localSheetId="1" hidden="1">1</definedName>
    <definedName name="solver_scl" localSheetId="4" hidden="1">1</definedName>
    <definedName name="solver_scl" localSheetId="7" hidden="1">1</definedName>
    <definedName name="solver_sho" localSheetId="1" hidden="1">2</definedName>
    <definedName name="solver_sho" localSheetId="4" hidden="1">2</definedName>
    <definedName name="solver_sho" localSheetId="7" hidden="1">2</definedName>
    <definedName name="solver_ssz" localSheetId="1" hidden="1">100</definedName>
    <definedName name="solver_ssz" localSheetId="4" hidden="1">100</definedName>
    <definedName name="solver_ssz" localSheetId="7" hidden="1">100</definedName>
    <definedName name="solver_tim" localSheetId="1" hidden="1">2147483647</definedName>
    <definedName name="solver_tim" localSheetId="4" hidden="1">2147483647</definedName>
    <definedName name="solver_tim" localSheetId="7" hidden="1">2147483647</definedName>
    <definedName name="solver_tol" localSheetId="1" hidden="1">0.01</definedName>
    <definedName name="solver_tol" localSheetId="4" hidden="1">0.01</definedName>
    <definedName name="solver_tol" localSheetId="7" hidden="1">0.01</definedName>
    <definedName name="solver_typ" localSheetId="1" hidden="1">3</definedName>
    <definedName name="solver_typ" localSheetId="4" hidden="1">3</definedName>
    <definedName name="solver_typ" localSheetId="7" hidden="1">3</definedName>
    <definedName name="solver_typ" localSheetId="6" hidden="1">1</definedName>
    <definedName name="solver_val" localSheetId="1" hidden="1">5</definedName>
    <definedName name="solver_val" localSheetId="4" hidden="1">5</definedName>
    <definedName name="solver_val" localSheetId="7" hidden="1">5</definedName>
    <definedName name="solver_val" localSheetId="6" hidden="1">0</definedName>
    <definedName name="solver_ver" localSheetId="1" hidden="1">2</definedName>
    <definedName name="solver_ver" localSheetId="4" hidden="1">2</definedName>
    <definedName name="solver_ver" localSheetId="7" hidden="1">2</definedName>
    <definedName name="solver_ver" localSheetId="6" hidden="1">2</definedName>
  </definedNames>
  <calcPr calcId="191029" concurrentCalc="0"/>
  <pivotCaches>
    <pivotCache cacheId="4" r:id="rId26"/>
    <pivotCache cacheId="5" r:id="rId2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0" l="1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2" i="20"/>
  <c r="F40" i="27"/>
  <c r="F39" i="27"/>
  <c r="F38" i="27"/>
  <c r="F37" i="27"/>
  <c r="F36" i="27"/>
  <c r="F35" i="27"/>
  <c r="F34" i="27"/>
  <c r="F33" i="27"/>
  <c r="F32" i="27"/>
  <c r="F31" i="27"/>
  <c r="F30" i="27"/>
  <c r="F29" i="27"/>
  <c r="F28" i="27"/>
  <c r="F27" i="27"/>
  <c r="F26" i="27"/>
  <c r="F25" i="27"/>
  <c r="F24" i="27"/>
  <c r="F23" i="27"/>
  <c r="F22" i="27"/>
  <c r="F21" i="27"/>
  <c r="F20" i="27"/>
  <c r="F19" i="27"/>
  <c r="F18" i="27"/>
  <c r="F17" i="27"/>
  <c r="F16" i="27"/>
  <c r="F15" i="27"/>
  <c r="F14" i="27"/>
  <c r="F13" i="27"/>
  <c r="F12" i="27"/>
  <c r="F11" i="27"/>
  <c r="F10" i="27"/>
  <c r="F9" i="27"/>
  <c r="F8" i="27"/>
  <c r="F7" i="27"/>
  <c r="F6" i="27"/>
  <c r="F5" i="27"/>
  <c r="J4" i="27" a="1"/>
  <c r="J4" i="27"/>
  <c r="F4" i="27"/>
  <c r="F3" i="27"/>
  <c r="F2" i="27"/>
  <c r="J4" i="23" a="1"/>
  <c r="J4" i="23"/>
  <c r="L3" i="20" a="1"/>
  <c r="L3" i="20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34" i="23"/>
  <c r="F35" i="23"/>
  <c r="F36" i="23"/>
  <c r="F37" i="23"/>
  <c r="F38" i="23"/>
  <c r="F39" i="23"/>
  <c r="F40" i="23"/>
  <c r="F2" i="23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L88" i="1"/>
  <c r="P3" i="1"/>
  <c r="L3" i="1"/>
  <c r="R3" i="1"/>
  <c r="P4" i="1"/>
  <c r="L4" i="1"/>
  <c r="R4" i="1"/>
  <c r="P5" i="1"/>
  <c r="L5" i="1"/>
  <c r="R5" i="1"/>
  <c r="P6" i="1"/>
  <c r="L6" i="1"/>
  <c r="R6" i="1"/>
  <c r="P7" i="1"/>
  <c r="L7" i="1"/>
  <c r="R7" i="1"/>
  <c r="P8" i="1"/>
  <c r="L8" i="1"/>
  <c r="R8" i="1"/>
  <c r="P9" i="1"/>
  <c r="L9" i="1"/>
  <c r="R9" i="1"/>
  <c r="P10" i="1"/>
  <c r="L10" i="1"/>
  <c r="R10" i="1"/>
  <c r="P11" i="1"/>
  <c r="L11" i="1"/>
  <c r="R11" i="1"/>
  <c r="P12" i="1"/>
  <c r="L12" i="1"/>
  <c r="R12" i="1"/>
  <c r="P13" i="1"/>
  <c r="L13" i="1"/>
  <c r="R13" i="1"/>
  <c r="P14" i="1"/>
  <c r="L14" i="1"/>
  <c r="R14" i="1"/>
  <c r="P15" i="1"/>
  <c r="L15" i="1"/>
  <c r="R15" i="1"/>
  <c r="P16" i="1"/>
  <c r="L16" i="1"/>
  <c r="R16" i="1"/>
  <c r="P17" i="1"/>
  <c r="L17" i="1"/>
  <c r="R17" i="1"/>
  <c r="P18" i="1"/>
  <c r="L18" i="1"/>
  <c r="R18" i="1"/>
  <c r="P19" i="1"/>
  <c r="L19" i="1"/>
  <c r="R19" i="1"/>
  <c r="P20" i="1"/>
  <c r="L20" i="1"/>
  <c r="R20" i="1"/>
  <c r="P21" i="1"/>
  <c r="L21" i="1"/>
  <c r="R21" i="1"/>
  <c r="P22" i="1"/>
  <c r="L22" i="1"/>
  <c r="R22" i="1"/>
  <c r="P23" i="1"/>
  <c r="L23" i="1"/>
  <c r="R23" i="1"/>
  <c r="P24" i="1"/>
  <c r="L24" i="1"/>
  <c r="R24" i="1"/>
  <c r="P25" i="1"/>
  <c r="L25" i="1"/>
  <c r="R25" i="1"/>
  <c r="P26" i="1"/>
  <c r="L26" i="1"/>
  <c r="R26" i="1"/>
  <c r="P27" i="1"/>
  <c r="L27" i="1"/>
  <c r="R27" i="1"/>
  <c r="P28" i="1"/>
  <c r="L28" i="1"/>
  <c r="R28" i="1"/>
  <c r="P29" i="1"/>
  <c r="L29" i="1"/>
  <c r="R29" i="1"/>
  <c r="P30" i="1"/>
  <c r="L30" i="1"/>
  <c r="R30" i="1"/>
  <c r="P31" i="1"/>
  <c r="L31" i="1"/>
  <c r="R31" i="1"/>
  <c r="P32" i="1"/>
  <c r="L32" i="1"/>
  <c r="R32" i="1"/>
  <c r="P33" i="1"/>
  <c r="L33" i="1"/>
  <c r="R33" i="1"/>
  <c r="P34" i="1"/>
  <c r="L34" i="1"/>
  <c r="R34" i="1"/>
  <c r="P35" i="1"/>
  <c r="L35" i="1"/>
  <c r="R35" i="1"/>
  <c r="P36" i="1"/>
  <c r="L36" i="1"/>
  <c r="R36" i="1"/>
  <c r="P37" i="1"/>
  <c r="L37" i="1"/>
  <c r="R37" i="1"/>
  <c r="P38" i="1"/>
  <c r="L38" i="1"/>
  <c r="R38" i="1"/>
  <c r="P39" i="1"/>
  <c r="L39" i="1"/>
  <c r="R39" i="1"/>
  <c r="P40" i="1"/>
  <c r="L40" i="1"/>
  <c r="R40" i="1"/>
  <c r="P2" i="1"/>
  <c r="L2" i="1"/>
  <c r="R2" i="1"/>
  <c r="Q2" i="1"/>
  <c r="N2" i="1"/>
  <c r="Q3" i="1"/>
  <c r="M3" i="1"/>
  <c r="Q4" i="1"/>
  <c r="M4" i="1"/>
  <c r="Q5" i="1"/>
  <c r="M5" i="1"/>
  <c r="Q6" i="1"/>
  <c r="M6" i="1"/>
  <c r="Q7" i="1"/>
  <c r="M7" i="1"/>
  <c r="Q8" i="1"/>
  <c r="M8" i="1"/>
  <c r="Q9" i="1"/>
  <c r="M9" i="1"/>
  <c r="Q10" i="1"/>
  <c r="M10" i="1"/>
  <c r="Q11" i="1"/>
  <c r="M11" i="1"/>
  <c r="Q12" i="1"/>
  <c r="M12" i="1"/>
  <c r="Q13" i="1"/>
  <c r="M13" i="1"/>
  <c r="Q14" i="1"/>
  <c r="M14" i="1"/>
  <c r="Q15" i="1"/>
  <c r="M15" i="1"/>
  <c r="Q16" i="1"/>
  <c r="M16" i="1"/>
  <c r="Q17" i="1"/>
  <c r="M17" i="1"/>
  <c r="Q18" i="1"/>
  <c r="M18" i="1"/>
  <c r="Q19" i="1"/>
  <c r="M19" i="1"/>
  <c r="Q20" i="1"/>
  <c r="M20" i="1"/>
  <c r="Q21" i="1"/>
  <c r="M21" i="1"/>
  <c r="Q22" i="1"/>
  <c r="M22" i="1"/>
  <c r="Q23" i="1"/>
  <c r="M23" i="1"/>
  <c r="Q24" i="1"/>
  <c r="M24" i="1"/>
  <c r="Q25" i="1"/>
  <c r="M25" i="1"/>
  <c r="Q26" i="1"/>
  <c r="M26" i="1"/>
  <c r="Q27" i="1"/>
  <c r="M27" i="1"/>
  <c r="Q28" i="1"/>
  <c r="M28" i="1"/>
  <c r="Q29" i="1"/>
  <c r="M29" i="1"/>
  <c r="Q30" i="1"/>
  <c r="M30" i="1"/>
  <c r="Q31" i="1"/>
  <c r="M31" i="1"/>
  <c r="Q32" i="1"/>
  <c r="M32" i="1"/>
  <c r="Q33" i="1"/>
  <c r="M33" i="1"/>
  <c r="Q34" i="1"/>
  <c r="M34" i="1"/>
  <c r="Q35" i="1"/>
  <c r="M35" i="1"/>
  <c r="Q36" i="1"/>
  <c r="M36" i="1"/>
  <c r="Q37" i="1"/>
  <c r="M37" i="1"/>
  <c r="Q38" i="1"/>
  <c r="M38" i="1"/>
  <c r="Q39" i="1"/>
  <c r="M39" i="1"/>
  <c r="Q40" i="1"/>
  <c r="M40" i="1"/>
  <c r="M2" i="1"/>
  <c r="O2" i="1"/>
  <c r="A76" i="1"/>
  <c r="A77" i="1"/>
  <c r="A78" i="1"/>
  <c r="A79" i="1"/>
  <c r="A80" i="1"/>
  <c r="A81" i="1"/>
  <c r="A82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44" i="1"/>
  <c r="U8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U11" i="1"/>
  <c r="V8" i="1"/>
  <c r="U14" i="1"/>
  <c r="V11" i="1" a="1"/>
  <c r="V11" i="1"/>
  <c r="U17" i="1"/>
  <c r="V23" i="1"/>
  <c r="V17" i="1"/>
  <c r="V20" i="1"/>
  <c r="V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<sst xmlns="http://schemas.openxmlformats.org/spreadsheetml/2006/main" count="3390" uniqueCount="473">
  <si>
    <t>gender</t>
  </si>
  <si>
    <t>Age</t>
  </si>
  <si>
    <t>quantity</t>
  </si>
  <si>
    <t>payment_method</t>
  </si>
  <si>
    <t>Date</t>
  </si>
  <si>
    <t>Arrival_Time</t>
  </si>
  <si>
    <t>Start_Time</t>
  </si>
  <si>
    <t>Finish_Time</t>
  </si>
  <si>
    <t>Wait_Time</t>
  </si>
  <si>
    <t>Counter_Number</t>
  </si>
  <si>
    <t>Female</t>
  </si>
  <si>
    <t>Cash</t>
  </si>
  <si>
    <t>Male</t>
  </si>
  <si>
    <t>Credit Card</t>
  </si>
  <si>
    <t>Debit Card</t>
  </si>
  <si>
    <t>Arrival time(converted)</t>
  </si>
  <si>
    <t>payment_method Dummies</t>
  </si>
  <si>
    <t xml:space="preserve"> Cash =1</t>
  </si>
  <si>
    <t>Credit Card =2</t>
  </si>
  <si>
    <t>Debit Card = 3</t>
  </si>
  <si>
    <t>Arrival rate (λ)</t>
  </si>
  <si>
    <t>λ/μ</t>
  </si>
  <si>
    <t>Service rate(μ)</t>
  </si>
  <si>
    <t>Wait time(converted)</t>
  </si>
  <si>
    <t>Probability of zero customers(P0)</t>
  </si>
  <si>
    <t>Active servers</t>
  </si>
  <si>
    <t>Average Number of Customers(L)</t>
  </si>
  <si>
    <t>Utilization Factor(ρ)</t>
  </si>
  <si>
    <t>Average Waiting Time(Wq)</t>
  </si>
  <si>
    <t>Average time in the system(W)</t>
  </si>
  <si>
    <t>Average Queue Length(Lq)</t>
  </si>
  <si>
    <t>Transaction type</t>
  </si>
  <si>
    <t>EID</t>
  </si>
  <si>
    <t>Finish_Time (converted)</t>
  </si>
  <si>
    <t>Total Time</t>
  </si>
  <si>
    <t>Revisit</t>
  </si>
  <si>
    <t>Total Time in minutes</t>
  </si>
  <si>
    <t>B0</t>
  </si>
  <si>
    <t>B1</t>
  </si>
  <si>
    <t>B2</t>
  </si>
  <si>
    <t>predicted feed back</t>
  </si>
  <si>
    <t>Residual</t>
  </si>
  <si>
    <t>Squared residual</t>
  </si>
  <si>
    <t>Average of predicted feed back</t>
  </si>
  <si>
    <t>Sum of Residual</t>
  </si>
  <si>
    <t>Grand Total</t>
  </si>
  <si>
    <t>Sum of Squared residual</t>
  </si>
  <si>
    <t>Sum of Total Time in minutes</t>
  </si>
  <si>
    <t>Sum of quantity</t>
  </si>
  <si>
    <t>Average of Wait time(converted)</t>
  </si>
  <si>
    <t>Sum of Counter_Number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</si>
  <si>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</si>
  <si>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</si>
  <si>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</si>
  <si>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</si>
  <si>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</si>
  <si>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</si>
  <si>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</si>
  <si>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</si>
  <si>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</si>
  <si>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</si>
  <si>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</si>
  <si>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</si>
  <si>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</si>
  <si>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</si>
  <si>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</si>
  <si>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</si>
  <si>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</si>
  <si>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</si>
  <si>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</si>
  <si>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</si>
  <si>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</si>
  <si>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</si>
  <si>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</si>
  <si>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</si>
  <si>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</si>
  <si>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Revisit</t>
  </si>
  <si>
    <t>Residuals</t>
  </si>
  <si>
    <t>Standard Residuals</t>
  </si>
  <si>
    <t>PROBABILITY OUTPUT</t>
  </si>
  <si>
    <t>Percentile</t>
  </si>
  <si>
    <t>SSE</t>
  </si>
  <si>
    <t>Arrival time</t>
  </si>
  <si>
    <t>Helper</t>
  </si>
  <si>
    <t>Formula</t>
  </si>
  <si>
    <t>Weight</t>
  </si>
  <si>
    <t>Microsoft Excel 16.92 Answer Report</t>
  </si>
  <si>
    <t>Worksheet: [PROJECT EXCEL GROUP 2.xlsx]DATA FOR REGRESSION ANALYSIS</t>
  </si>
  <si>
    <t>Report Created: 12/14/24 12:25:15 PM</t>
  </si>
  <si>
    <t>Result: Solver found an integer solution within tolerance.  All constraints are satisfied.</t>
  </si>
  <si>
    <t>Solver Engine</t>
  </si>
  <si>
    <t>Engine: GRG Nonlinear</t>
  </si>
  <si>
    <t>Solution Time: 150975.917 Seconds.</t>
  </si>
  <si>
    <t>Iterations: 2 Subproblems: 190</t>
  </si>
  <si>
    <t>Solver Options</t>
  </si>
  <si>
    <t>Max Time Unlimited, Iterations Unlimited, Precision 0.000001, Use Automatic Scaling</t>
  </si>
  <si>
    <t>Convergence 0.0001, Population Size 100, Random Seed 0, Derivatives Forward, Require Bounds</t>
  </si>
  <si>
    <t>Max Subproblems Unlimited, Max Integer Sols Unlimited, Integer Tolerance 1%, Assume NonNegative</t>
  </si>
  <si>
    <t>Objective Cell (Value Of)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</si>
  <si>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</si>
  <si>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</si>
  <si>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</si>
  <si>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</si>
  <si>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</si>
  <si>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</si>
  <si>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</si>
  <si>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</si>
  <si>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Status</t>
  </si>
  <si>
    <t>Slack</t>
  </si>
  <si>
    <t>$L$3</t>
  </si>
  <si>
    <t>$A$2</t>
  </si>
  <si>
    <t>Contin</t>
  </si>
  <si>
    <t>$B$2</t>
  </si>
  <si>
    <t>$C$2</t>
  </si>
  <si>
    <t>$A$3</t>
  </si>
  <si>
    <t>$B$3</t>
  </si>
  <si>
    <t>$C$3</t>
  </si>
  <si>
    <t>$A$4</t>
  </si>
  <si>
    <t>$B$4</t>
  </si>
  <si>
    <t>$C$4</t>
  </si>
  <si>
    <t>$A$5</t>
  </si>
  <si>
    <t>$B$5</t>
  </si>
  <si>
    <t>$C$5</t>
  </si>
  <si>
    <t>$A$6</t>
  </si>
  <si>
    <t>$B$6</t>
  </si>
  <si>
    <t>$C$6</t>
  </si>
  <si>
    <t>$A$7</t>
  </si>
  <si>
    <t>$B$7</t>
  </si>
  <si>
    <t>$C$7</t>
  </si>
  <si>
    <t>$A$8</t>
  </si>
  <si>
    <t>$B$8</t>
  </si>
  <si>
    <t>$C$8</t>
  </si>
  <si>
    <t>$A$9</t>
  </si>
  <si>
    <t>$B$9</t>
  </si>
  <si>
    <t>$C$9</t>
  </si>
  <si>
    <t>$A$10</t>
  </si>
  <si>
    <t>$B$10</t>
  </si>
  <si>
    <t>$C$10</t>
  </si>
  <si>
    <t>$A$11</t>
  </si>
  <si>
    <t>$B$11</t>
  </si>
  <si>
    <t>$C$11</t>
  </si>
  <si>
    <t>$A$12</t>
  </si>
  <si>
    <t>$B$12</t>
  </si>
  <si>
    <t>$C$12</t>
  </si>
  <si>
    <t>$A$13</t>
  </si>
  <si>
    <t>$B$13</t>
  </si>
  <si>
    <t>$C$13</t>
  </si>
  <si>
    <t>$A$14</t>
  </si>
  <si>
    <t>$B$14</t>
  </si>
  <si>
    <t>$C$14</t>
  </si>
  <si>
    <t>$A$15</t>
  </si>
  <si>
    <t>$B$15</t>
  </si>
  <si>
    <t>$C$15</t>
  </si>
  <si>
    <t>$A$16</t>
  </si>
  <si>
    <t>$B$16</t>
  </si>
  <si>
    <t>$C$16</t>
  </si>
  <si>
    <t>$A$17</t>
  </si>
  <si>
    <t>$B$17</t>
  </si>
  <si>
    <t>$C$17</t>
  </si>
  <si>
    <t>$A$18</t>
  </si>
  <si>
    <t>$B$18</t>
  </si>
  <si>
    <t>$C$18</t>
  </si>
  <si>
    <t>$A$19</t>
  </si>
  <si>
    <t>$B$19</t>
  </si>
  <si>
    <t>$C$19</t>
  </si>
  <si>
    <t>$A$20</t>
  </si>
  <si>
    <t>$B$20</t>
  </si>
  <si>
    <t>$C$20</t>
  </si>
  <si>
    <t>$A$21</t>
  </si>
  <si>
    <t>$B$21</t>
  </si>
  <si>
    <t>$C$21</t>
  </si>
  <si>
    <t>$A$22</t>
  </si>
  <si>
    <t>$B$22</t>
  </si>
  <si>
    <t>$C$22</t>
  </si>
  <si>
    <t>$A$23</t>
  </si>
  <si>
    <t>$B$23</t>
  </si>
  <si>
    <t>$C$23</t>
  </si>
  <si>
    <t>$A$24</t>
  </si>
  <si>
    <t>$B$24</t>
  </si>
  <si>
    <t>$C$24</t>
  </si>
  <si>
    <t>$A$25</t>
  </si>
  <si>
    <t>$B$25</t>
  </si>
  <si>
    <t>$C$25</t>
  </si>
  <si>
    <t>$A$26</t>
  </si>
  <si>
    <t>$B$26</t>
  </si>
  <si>
    <t>$C$26</t>
  </si>
  <si>
    <t>$A$27</t>
  </si>
  <si>
    <t>$B$27</t>
  </si>
  <si>
    <t>$C$27</t>
  </si>
  <si>
    <t>$A$28</t>
  </si>
  <si>
    <t>$B$28</t>
  </si>
  <si>
    <t>$C$28</t>
  </si>
  <si>
    <t>$A$29</t>
  </si>
  <si>
    <t>$B$29</t>
  </si>
  <si>
    <t>$C$29</t>
  </si>
  <si>
    <t>$A$30</t>
  </si>
  <si>
    <t>$B$30</t>
  </si>
  <si>
    <t>$C$30</t>
  </si>
  <si>
    <t>$A$31</t>
  </si>
  <si>
    <t>$B$31</t>
  </si>
  <si>
    <t>$C$31</t>
  </si>
  <si>
    <t>$A$32</t>
  </si>
  <si>
    <t>$B$32</t>
  </si>
  <si>
    <t>$C$32</t>
  </si>
  <si>
    <t>$A$33</t>
  </si>
  <si>
    <t>$B$33</t>
  </si>
  <si>
    <t>$C$33</t>
  </si>
  <si>
    <t>$A$34</t>
  </si>
  <si>
    <t>$B$34</t>
  </si>
  <si>
    <t>$C$34</t>
  </si>
  <si>
    <t>$A$35</t>
  </si>
  <si>
    <t>$B$35</t>
  </si>
  <si>
    <t>$C$35</t>
  </si>
  <si>
    <t>$A$36</t>
  </si>
  <si>
    <t>$B$36</t>
  </si>
  <si>
    <t>$C$36</t>
  </si>
  <si>
    <t>$A$37</t>
  </si>
  <si>
    <t>$B$37</t>
  </si>
  <si>
    <t>$C$37</t>
  </si>
  <si>
    <t>$A$38</t>
  </si>
  <si>
    <t>$B$38</t>
  </si>
  <si>
    <t>$C$38</t>
  </si>
  <si>
    <t>$A$39</t>
  </si>
  <si>
    <t>$B$39</t>
  </si>
  <si>
    <t>$C$39</t>
  </si>
  <si>
    <t>$A$40</t>
  </si>
  <si>
    <t>$B$40</t>
  </si>
  <si>
    <t>$C$40</t>
  </si>
  <si>
    <t>$E$2</t>
  </si>
  <si>
    <t>$E$3</t>
  </si>
  <si>
    <t>$E$4</t>
  </si>
  <si>
    <t>$E$5</t>
  </si>
  <si>
    <t>$E$6</t>
  </si>
  <si>
    <t>$E$7</t>
  </si>
  <si>
    <t>$E$8</t>
  </si>
  <si>
    <t>$E$9</t>
  </si>
  <si>
    <t>$E$10</t>
  </si>
  <si>
    <t>$E$11</t>
  </si>
  <si>
    <t>$E$12</t>
  </si>
  <si>
    <t>$E$13</t>
  </si>
  <si>
    <t>$E$14</t>
  </si>
  <si>
    <t>$E$15</t>
  </si>
  <si>
    <t>$E$16</t>
  </si>
  <si>
    <t>$E$17</t>
  </si>
  <si>
    <t>$E$18</t>
  </si>
  <si>
    <t>$E$19</t>
  </si>
  <si>
    <t>$E$20</t>
  </si>
  <si>
    <t>$E$21</t>
  </si>
  <si>
    <t>$E$22</t>
  </si>
  <si>
    <t>$E$23</t>
  </si>
  <si>
    <t>$E$24</t>
  </si>
  <si>
    <t>$E$25</t>
  </si>
  <si>
    <t>$E$26</t>
  </si>
  <si>
    <t>$E$27</t>
  </si>
  <si>
    <t>$E$28</t>
  </si>
  <si>
    <t>$E$29</t>
  </si>
  <si>
    <t>$E$30</t>
  </si>
  <si>
    <t>$E$31</t>
  </si>
  <si>
    <t>$E$32</t>
  </si>
  <si>
    <t>$E$33</t>
  </si>
  <si>
    <t>$E$34</t>
  </si>
  <si>
    <t>$E$35</t>
  </si>
  <si>
    <t>$E$36</t>
  </si>
  <si>
    <t>$E$37</t>
  </si>
  <si>
    <t>$E$38</t>
  </si>
  <si>
    <t>$E$39</t>
  </si>
  <si>
    <t>$E$40</t>
  </si>
  <si>
    <t>$L$3=5</t>
  </si>
  <si>
    <t>Binding</t>
  </si>
  <si>
    <t>$A$2&lt;=3</t>
  </si>
  <si>
    <t>Not Binding</t>
  </si>
  <si>
    <t>$A$3&lt;=3</t>
  </si>
  <si>
    <t>$A$4&lt;=3</t>
  </si>
  <si>
    <t>$A$5&lt;=3</t>
  </si>
  <si>
    <t>$A$6&lt;=3</t>
  </si>
  <si>
    <t>$A$7&lt;=3</t>
  </si>
  <si>
    <t>$A$8&lt;=3</t>
  </si>
  <si>
    <t>$A$9&lt;=3</t>
  </si>
  <si>
    <t>$A$10&lt;=3</t>
  </si>
  <si>
    <t>$A$11&lt;=3</t>
  </si>
  <si>
    <t>$A$12&lt;=3</t>
  </si>
  <si>
    <t>$A$13&lt;=3</t>
  </si>
  <si>
    <t>$A$14&lt;=3</t>
  </si>
  <si>
    <t>$A$15&lt;=3</t>
  </si>
  <si>
    <t>$A$16&lt;=3</t>
  </si>
  <si>
    <t>$A$17&lt;=3</t>
  </si>
  <si>
    <t>$A$18&lt;=3</t>
  </si>
  <si>
    <t>$A$19&lt;=3</t>
  </si>
  <si>
    <t>$A$20&lt;=3</t>
  </si>
  <si>
    <t>$A$21&lt;=3</t>
  </si>
  <si>
    <t>$A$22&lt;=3</t>
  </si>
  <si>
    <t>$A$23&lt;=3</t>
  </si>
  <si>
    <t>$A$24&lt;=3</t>
  </si>
  <si>
    <t>$A$25&lt;=3</t>
  </si>
  <si>
    <t>$A$26&lt;=3</t>
  </si>
  <si>
    <t>$A$27&lt;=3</t>
  </si>
  <si>
    <t>$A$28&lt;=3</t>
  </si>
  <si>
    <t>$A$29&lt;=3</t>
  </si>
  <si>
    <t>$A$30&lt;=3</t>
  </si>
  <si>
    <t>$A$31&lt;=3</t>
  </si>
  <si>
    <t>$A$32&lt;=3</t>
  </si>
  <si>
    <t>$A$33&lt;=3</t>
  </si>
  <si>
    <t>$A$34&lt;=3</t>
  </si>
  <si>
    <t>$A$35&lt;=3</t>
  </si>
  <si>
    <t>$A$36&lt;=3</t>
  </si>
  <si>
    <t>$A$37&lt;=3</t>
  </si>
  <si>
    <t>$A$38&lt;=3</t>
  </si>
  <si>
    <t>$A$39&lt;=3</t>
  </si>
  <si>
    <t>$A$40&lt;=3</t>
  </si>
  <si>
    <t>$B$2&lt;=5</t>
  </si>
  <si>
    <t>$B$3&lt;=5</t>
  </si>
  <si>
    <t>$B$4&lt;=5</t>
  </si>
  <si>
    <t>$B$5&lt;=5</t>
  </si>
  <si>
    <t>$B$6&lt;=5</t>
  </si>
  <si>
    <t>$B$7&lt;=5</t>
  </si>
  <si>
    <t>$B$8&lt;=5</t>
  </si>
  <si>
    <t>$B$9&lt;=5</t>
  </si>
  <si>
    <t>$B$10&lt;=5</t>
  </si>
  <si>
    <t>$B$11&lt;=5</t>
  </si>
  <si>
    <t>$B$12&lt;=5</t>
  </si>
  <si>
    <t>$B$13&lt;=5</t>
  </si>
  <si>
    <t>$B$14&lt;=5</t>
  </si>
  <si>
    <t>$B$15&lt;=5</t>
  </si>
  <si>
    <t>$B$16&lt;=5</t>
  </si>
  <si>
    <t>$B$17&lt;=5</t>
  </si>
  <si>
    <t>$B$18&lt;=5</t>
  </si>
  <si>
    <t>$B$19&lt;=5</t>
  </si>
  <si>
    <t>$B$20&lt;=5</t>
  </si>
  <si>
    <t>$B$21&lt;=5</t>
  </si>
  <si>
    <t>$B$22&lt;=5</t>
  </si>
  <si>
    <t>$B$23&lt;=5</t>
  </si>
  <si>
    <t>$B$24&lt;=5</t>
  </si>
  <si>
    <t>$B$25&lt;=5</t>
  </si>
  <si>
    <t>$B$26&lt;=5</t>
  </si>
  <si>
    <t>$B$27&lt;=5</t>
  </si>
  <si>
    <t>$B$28&lt;=5</t>
  </si>
  <si>
    <t>$B$29&lt;=5</t>
  </si>
  <si>
    <t>$B$30&lt;=5</t>
  </si>
  <si>
    <t>$B$31&lt;=5</t>
  </si>
  <si>
    <t>$B$32&lt;=5</t>
  </si>
  <si>
    <t>$B$33&lt;=5</t>
  </si>
  <si>
    <t>$B$34&lt;=5</t>
  </si>
  <si>
    <t>$B$35&lt;=5</t>
  </si>
  <si>
    <t>$B$36&lt;=5</t>
  </si>
  <si>
    <t>$B$37&lt;=5</t>
  </si>
  <si>
    <t>$B$38&lt;=5</t>
  </si>
  <si>
    <t>$B$39&lt;=5</t>
  </si>
  <si>
    <t>$B$40&lt;=5</t>
  </si>
  <si>
    <t>$C$2&lt;=3</t>
  </si>
  <si>
    <t>$C$3&lt;=3</t>
  </si>
  <si>
    <t>$C$4&lt;=3</t>
  </si>
  <si>
    <t>$C$5&lt;=3</t>
  </si>
  <si>
    <t>$C$6&lt;=3</t>
  </si>
  <si>
    <t>$C$7&lt;=3</t>
  </si>
  <si>
    <t>$C$8&lt;=3</t>
  </si>
  <si>
    <t>$C$9&lt;=3</t>
  </si>
  <si>
    <t>$C$10&lt;=3</t>
  </si>
  <si>
    <t>$C$11&lt;=3</t>
  </si>
  <si>
    <t>$C$12&lt;=3</t>
  </si>
  <si>
    <t>$C$13&lt;=3</t>
  </si>
  <si>
    <t>$C$14&lt;=3</t>
  </si>
  <si>
    <t>$C$15&lt;=3</t>
  </si>
  <si>
    <t>$C$16&lt;=3</t>
  </si>
  <si>
    <t>$C$17&lt;=3</t>
  </si>
  <si>
    <t>$C$18&lt;=3</t>
  </si>
  <si>
    <t>$C$19&lt;=3</t>
  </si>
  <si>
    <t>$C$20&lt;=3</t>
  </si>
  <si>
    <t>$C$21&lt;=3</t>
  </si>
  <si>
    <t>$C$22&lt;=3</t>
  </si>
  <si>
    <t>$C$23&lt;=3</t>
  </si>
  <si>
    <t>$C$24&lt;=3</t>
  </si>
  <si>
    <t>$C$25&lt;=3</t>
  </si>
  <si>
    <t>$C$26&lt;=3</t>
  </si>
  <si>
    <t>$C$27&lt;=3</t>
  </si>
  <si>
    <t>$C$28&lt;=3</t>
  </si>
  <si>
    <t>$C$29&lt;=3</t>
  </si>
  <si>
    <t>$C$30&lt;=3</t>
  </si>
  <si>
    <t>$C$31&lt;=3</t>
  </si>
  <si>
    <t>$C$32&lt;=3</t>
  </si>
  <si>
    <t>$C$33&lt;=3</t>
  </si>
  <si>
    <t>$C$34&lt;=3</t>
  </si>
  <si>
    <t>$C$35&lt;=3</t>
  </si>
  <si>
    <t>$C$36&lt;=3</t>
  </si>
  <si>
    <t>$C$37&lt;=3</t>
  </si>
  <si>
    <t>$C$38&lt;=3</t>
  </si>
  <si>
    <t>$C$39&lt;=3</t>
  </si>
  <si>
    <t>$C$40&lt;=3</t>
  </si>
  <si>
    <t>$E$2&lt;=20</t>
  </si>
  <si>
    <t>$E$3&lt;=20</t>
  </si>
  <si>
    <t>$E$4&lt;=20</t>
  </si>
  <si>
    <t>$E$5&lt;=20</t>
  </si>
  <si>
    <t>$E$6&lt;=20</t>
  </si>
  <si>
    <t>$E$7&lt;=20</t>
  </si>
  <si>
    <t>$E$8&lt;=20</t>
  </si>
  <si>
    <t>$E$9&lt;=20</t>
  </si>
  <si>
    <t>$E$10&lt;=20</t>
  </si>
  <si>
    <t>$E$11&lt;=20</t>
  </si>
  <si>
    <t>$E$12&lt;=20</t>
  </si>
  <si>
    <t>$E$13&lt;=20</t>
  </si>
  <si>
    <t>$E$14&lt;=20</t>
  </si>
  <si>
    <t>$E$15&lt;=20</t>
  </si>
  <si>
    <t>$E$16&lt;=20</t>
  </si>
  <si>
    <t>$E$17&lt;=20</t>
  </si>
  <si>
    <t>$E$18&lt;=20</t>
  </si>
  <si>
    <t>$E$19&lt;=20</t>
  </si>
  <si>
    <t>$E$20&lt;=20</t>
  </si>
  <si>
    <t>$E$21&lt;=20</t>
  </si>
  <si>
    <t>$E$22&lt;=20</t>
  </si>
  <si>
    <t>$E$23&lt;=20</t>
  </si>
  <si>
    <t>$E$24&lt;=20</t>
  </si>
  <si>
    <t>$E$25&lt;=20</t>
  </si>
  <si>
    <t>$E$26&lt;=20</t>
  </si>
  <si>
    <t>$E$27&lt;=20</t>
  </si>
  <si>
    <t>$E$28&lt;=20</t>
  </si>
  <si>
    <t>$E$29&lt;=20</t>
  </si>
  <si>
    <t>$E$30&lt;=20</t>
  </si>
  <si>
    <t>$E$31&lt;=20</t>
  </si>
  <si>
    <t>$E$32&lt;=20</t>
  </si>
  <si>
    <t>$E$33&lt;=20</t>
  </si>
  <si>
    <t>$E$34&lt;=20</t>
  </si>
  <si>
    <t>$E$35&lt;=20</t>
  </si>
  <si>
    <t>$E$36&lt;=20</t>
  </si>
  <si>
    <t>$E$37&lt;=20</t>
  </si>
  <si>
    <t>$E$38&lt;=20</t>
  </si>
  <si>
    <t>$E$39&lt;=20</t>
  </si>
  <si>
    <t>$E$40&lt;=20</t>
  </si>
  <si>
    <t>$A$2:$A$40=Integer</t>
  </si>
  <si>
    <t>$B$2:$B$40=Integer</t>
  </si>
  <si>
    <t>$C$2:$C$40=Integer</t>
  </si>
  <si>
    <t>$A$2:$C$40</t>
  </si>
  <si>
    <t>$E$2:$E$40</t>
  </si>
  <si>
    <t>$A$2:$A$40 &lt;= 3</t>
  </si>
  <si>
    <t>$B$2:$B$40 &lt;= 5</t>
  </si>
  <si>
    <t>$C$2:$C$40 &lt;= 3</t>
  </si>
  <si>
    <t>$E$2:$E$40 &lt;= 20</t>
  </si>
  <si>
    <t>SOLVER</t>
  </si>
  <si>
    <t>Microsoft Excel 16.92 Population Report</t>
  </si>
  <si>
    <t>Worksheet: [PROJECT EXCEL GROUP 2.xlsx]Sheet13</t>
  </si>
  <si>
    <t>Best</t>
  </si>
  <si>
    <t>Value</t>
  </si>
  <si>
    <t>Mean</t>
  </si>
  <si>
    <t>Standard</t>
  </si>
  <si>
    <t>Deviation</t>
  </si>
  <si>
    <t>Maximum</t>
  </si>
  <si>
    <t>Minimum</t>
  </si>
  <si>
    <t>Report Created: 12/14/24 12:48:29 PM</t>
  </si>
  <si>
    <t>Result: Solver could not find a feasible solution.</t>
  </si>
  <si>
    <t>Engine: Evolutionary</t>
  </si>
  <si>
    <t>Solution Time: 43593.546 Seconds.</t>
  </si>
  <si>
    <t>Iterations: 0 Subproblems: 49</t>
  </si>
  <si>
    <t>Convergence 0.0001, Population Size 100, Random Seed 0, Mutation Rate 0.075, Time w/o Improve 30 sec, Require Bounds</t>
  </si>
  <si>
    <t>$J$4</t>
  </si>
  <si>
    <t>$J$4=5</t>
  </si>
  <si>
    <t>Report Created: 12/14/24 12:48:32 PM</t>
  </si>
  <si>
    <t>Microsoft Excel 16.92 Linearity Report</t>
  </si>
  <si>
    <t>Worksheet: [PROJECT EXCEL GROUP 2.xlsx]Sheet13 (2)</t>
  </si>
  <si>
    <t>Report Created: 12/14/24 12:53:02 PM</t>
  </si>
  <si>
    <t>Linear Function</t>
  </si>
  <si>
    <t>Occurs Linearly</t>
  </si>
  <si>
    <t>NONE</t>
  </si>
  <si>
    <t>No</t>
  </si>
  <si>
    <t>Yes</t>
  </si>
  <si>
    <t>Revisit Feedback</t>
  </si>
  <si>
    <t>Quantity</t>
  </si>
  <si>
    <t>Average</t>
  </si>
  <si>
    <t>Decision Variable</t>
  </si>
  <si>
    <t>Revenue</t>
  </si>
  <si>
    <t>Price per Unit</t>
  </si>
  <si>
    <t>Transaction</t>
  </si>
  <si>
    <t>Revisits</t>
  </si>
  <si>
    <t>Counter Number</t>
  </si>
  <si>
    <t>Total Revenue Target</t>
  </si>
  <si>
    <t>Total Quantity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</si>
</sst>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&quot;:&quot;mm&quot;:&quot;ss"/>
    <numFmt numFmtId="165" formatCode="hh&quot;:&quot;mm&quot;:&quot;ss"/>
    <numFmt numFmtId="166" formatCode="m/d/yyyy"/>
  </numFmts>
  <fonts count="13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2"/>
      <color rgb="FF000000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indexed="18"/>
      <name val="Aptos Narrow"/>
      <family val="2"/>
      <scheme val="minor"/>
    </font>
    <font>
      <b/>
      <sz val="12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theme="9" tint="0.79998168889431442"/>
        <bgColor rgb="FFB7E1C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B7E1CD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B7E1CD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3" fillId="0" borderId="0" xfId="0" applyFont="1"/>
    <xf numFmtId="46" fontId="0" fillId="0" borderId="0" xfId="0" applyNumberFormat="1"/>
    <xf numFmtId="0" fontId="8" fillId="0" borderId="0" xfId="0" applyFont="1"/>
    <xf numFmtId="1" fontId="0" fillId="0" borderId="0" xfId="0" applyNumberFormat="1"/>
    <xf numFmtId="0" fontId="7" fillId="0" borderId="0" xfId="0" applyFont="1" applyAlignment="1">
      <alignment horizontal="center" vertical="center"/>
    </xf>
    <xf numFmtId="0" fontId="0" fillId="0" borderId="0" xfId="0" pivotButton="1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Continuous"/>
    </xf>
    <xf numFmtId="0" fontId="6" fillId="5" borderId="0" xfId="0" applyFont="1" applyFill="1"/>
    <xf numFmtId="0" fontId="1" fillId="6" borderId="0" xfId="0" applyFont="1" applyFill="1"/>
    <xf numFmtId="0" fontId="8" fillId="5" borderId="0" xfId="0" applyFont="1" applyFill="1"/>
    <xf numFmtId="0" fontId="10" fillId="0" borderId="0" xfId="0" applyFont="1"/>
    <xf numFmtId="0" fontId="0" fillId="0" borderId="6" xfId="0" applyBorder="1"/>
    <xf numFmtId="0" fontId="11" fillId="0" borderId="5" xfId="0" applyFont="1" applyBorder="1" applyAlignment="1">
      <alignment horizontal="center"/>
    </xf>
    <xf numFmtId="0" fontId="0" fillId="0" borderId="7" xfId="0" applyBorder="1"/>
    <xf numFmtId="1" fontId="0" fillId="0" borderId="7" xfId="0" applyNumberFormat="1" applyBorder="1"/>
    <xf numFmtId="1" fontId="0" fillId="0" borderId="6" xfId="0" applyNumberFormat="1" applyBorder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7" xfId="0" applyFont="1" applyBorder="1" applyAlignment="1">
      <alignment horizontal="left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0" fillId="0" borderId="6" xfId="0" applyFont="1" applyBorder="1"/>
    <xf numFmtId="0" fontId="10" fillId="0" borderId="7" xfId="0" applyFont="1" applyBorder="1"/>
    <xf numFmtId="0" fontId="1" fillId="0" borderId="11" xfId="0" applyFont="1" applyBorder="1"/>
    <xf numFmtId="166" fontId="1" fillId="0" borderId="0" xfId="0" applyNumberFormat="1" applyFont="1"/>
    <xf numFmtId="164" fontId="3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6" fontId="1" fillId="0" borderId="0" xfId="0" applyNumberFormat="1" applyFont="1"/>
    <xf numFmtId="0" fontId="4" fillId="0" borderId="0" xfId="0" applyFont="1"/>
    <xf numFmtId="0" fontId="0" fillId="0" borderId="12" xfId="0" applyBorder="1"/>
    <xf numFmtId="0" fontId="1" fillId="0" borderId="13" xfId="0" applyFont="1" applyBorder="1"/>
    <xf numFmtId="0" fontId="3" fillId="0" borderId="1" xfId="0" applyFont="1" applyBorder="1"/>
    <xf numFmtId="0" fontId="1" fillId="0" borderId="1" xfId="0" applyFont="1" applyBorder="1"/>
    <xf numFmtId="166" fontId="1" fillId="0" borderId="1" xfId="0" applyNumberFormat="1" applyFont="1" applyBorder="1"/>
    <xf numFmtId="164" fontId="3" fillId="0" borderId="1" xfId="0" applyNumberFormat="1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46" fontId="1" fillId="0" borderId="1" xfId="0" applyNumberFormat="1" applyFont="1" applyBorder="1"/>
    <xf numFmtId="0" fontId="4" fillId="0" borderId="1" xfId="0" applyFont="1" applyBorder="1"/>
    <xf numFmtId="0" fontId="0" fillId="0" borderId="14" xfId="0" applyBorder="1"/>
    <xf numFmtId="0" fontId="1" fillId="2" borderId="15" xfId="0" applyFont="1" applyFill="1" applyBorder="1"/>
    <xf numFmtId="0" fontId="2" fillId="3" borderId="16" xfId="0" applyFont="1" applyFill="1" applyBorder="1" applyAlignment="1">
      <alignment vertical="top"/>
    </xf>
    <xf numFmtId="0" fontId="1" fillId="3" borderId="17" xfId="0" applyFont="1" applyFill="1" applyBorder="1"/>
    <xf numFmtId="164" fontId="1" fillId="3" borderId="17" xfId="0" applyNumberFormat="1" applyFont="1" applyFill="1" applyBorder="1"/>
    <xf numFmtId="165" fontId="1" fillId="3" borderId="17" xfId="0" applyNumberFormat="1" applyFont="1" applyFill="1" applyBorder="1"/>
    <xf numFmtId="46" fontId="1" fillId="3" borderId="17" xfId="0" applyNumberFormat="1" applyFont="1" applyFill="1" applyBorder="1"/>
    <xf numFmtId="0" fontId="0" fillId="4" borderId="17" xfId="0" applyFill="1" applyBorder="1"/>
    <xf numFmtId="0" fontId="4" fillId="4" borderId="17" xfId="0" applyFont="1" applyFill="1" applyBorder="1"/>
    <xf numFmtId="0" fontId="0" fillId="4" borderId="1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12" xfId="0" applyFont="1" applyBorder="1"/>
    <xf numFmtId="0" fontId="0" fillId="0" borderId="13" xfId="0" applyBorder="1"/>
    <xf numFmtId="0" fontId="4" fillId="7" borderId="19" xfId="0" applyFont="1" applyFill="1" applyBorder="1"/>
    <xf numFmtId="0" fontId="4" fillId="7" borderId="20" xfId="0" applyFont="1" applyFill="1" applyBorder="1"/>
    <xf numFmtId="0" fontId="4" fillId="7" borderId="8" xfId="0" applyFont="1" applyFill="1" applyBorder="1"/>
    <xf numFmtId="1" fontId="0" fillId="0" borderId="1" xfId="0" applyNumberFormat="1" applyBorder="1"/>
    <xf numFmtId="0" fontId="6" fillId="5" borderId="15" xfId="0" applyFont="1" applyFill="1" applyBorder="1"/>
    <xf numFmtId="0" fontId="1" fillId="6" borderId="17" xfId="0" applyFont="1" applyFill="1" applyBorder="1"/>
    <xf numFmtId="0" fontId="8" fillId="5" borderId="17" xfId="0" applyFont="1" applyFill="1" applyBorder="1"/>
    <xf numFmtId="0" fontId="0" fillId="5" borderId="18" xfId="0" applyFill="1" applyBorder="1"/>
    <xf numFmtId="1" fontId="0" fillId="0" borderId="11" xfId="0" applyNumberFormat="1" applyBorder="1"/>
    <xf numFmtId="1" fontId="0" fillId="0" borderId="13" xfId="0" applyNumberFormat="1" applyBorder="1"/>
    <xf numFmtId="0" fontId="8" fillId="5" borderId="15" xfId="0" applyFont="1" applyFill="1" applyBorder="1"/>
    <xf numFmtId="0" fontId="0" fillId="5" borderId="17" xfId="0" applyFill="1" applyBorder="1"/>
    <xf numFmtId="0" fontId="7" fillId="5" borderId="21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6" fillId="8" borderId="15" xfId="0" applyFont="1" applyFill="1" applyBorder="1"/>
    <xf numFmtId="0" fontId="1" fillId="9" borderId="17" xfId="0" applyFont="1" applyFill="1" applyBorder="1"/>
    <xf numFmtId="0" fontId="8" fillId="8" borderId="17" xfId="0" applyFont="1" applyFill="1" applyBorder="1"/>
    <xf numFmtId="0" fontId="0" fillId="8" borderId="17" xfId="0" applyFill="1" applyBorder="1"/>
    <xf numFmtId="0" fontId="1" fillId="9" borderId="18" xfId="0" applyFont="1" applyFill="1" applyBorder="1"/>
    <xf numFmtId="0" fontId="0" fillId="7" borderId="0" xfId="0" applyFill="1"/>
    <xf numFmtId="0" fontId="6" fillId="0" borderId="2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'Squared residual'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 INTO CALCULATIONS'!$F$87</c:f>
              <c:strCache>
                <c:ptCount val="1"/>
                <c:pt idx="0">
                  <c:v>Squared residual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'RAW DATA INTO CALCULATIONS'!$A$88:$A$126</c:f>
              <c:numCache>
                <c:formatCode>0</c:formatCode>
                <c:ptCount val="39"/>
                <c:pt idx="0">
                  <c:v>7.0000000000000551</c:v>
                </c:pt>
                <c:pt idx="1">
                  <c:v>9.000000000000048</c:v>
                </c:pt>
                <c:pt idx="2">
                  <c:v>5.9999999999999787</c:v>
                </c:pt>
                <c:pt idx="3">
                  <c:v>8.999999999999968</c:v>
                </c:pt>
                <c:pt idx="4">
                  <c:v>11.999999999999957</c:v>
                </c:pt>
                <c:pt idx="5">
                  <c:v>9.9999999999999645</c:v>
                </c:pt>
                <c:pt idx="6">
                  <c:v>11.999999999999957</c:v>
                </c:pt>
                <c:pt idx="7">
                  <c:v>17.000000000000021</c:v>
                </c:pt>
                <c:pt idx="8">
                  <c:v>17.000000000000021</c:v>
                </c:pt>
                <c:pt idx="9">
                  <c:v>13.000000000000034</c:v>
                </c:pt>
                <c:pt idx="10">
                  <c:v>15.000000000000027</c:v>
                </c:pt>
                <c:pt idx="11">
                  <c:v>14.00000000000003</c:v>
                </c:pt>
                <c:pt idx="12">
                  <c:v>16.000000000000021</c:v>
                </c:pt>
                <c:pt idx="13">
                  <c:v>20.000000000000007</c:v>
                </c:pt>
                <c:pt idx="14">
                  <c:v>18.000000000000014</c:v>
                </c:pt>
                <c:pt idx="15">
                  <c:v>16.000000000000021</c:v>
                </c:pt>
                <c:pt idx="16">
                  <c:v>16.000000000000021</c:v>
                </c:pt>
                <c:pt idx="17">
                  <c:v>16.000000000000021</c:v>
                </c:pt>
                <c:pt idx="18">
                  <c:v>18.000000000000014</c:v>
                </c:pt>
                <c:pt idx="19">
                  <c:v>20.000000000000007</c:v>
                </c:pt>
                <c:pt idx="20">
                  <c:v>17.999999999999936</c:v>
                </c:pt>
                <c:pt idx="21">
                  <c:v>17.000000000000021</c:v>
                </c:pt>
                <c:pt idx="22">
                  <c:v>17.000000000000021</c:v>
                </c:pt>
                <c:pt idx="23">
                  <c:v>18.000000000000014</c:v>
                </c:pt>
                <c:pt idx="24">
                  <c:v>20.000000000000007</c:v>
                </c:pt>
                <c:pt idx="25">
                  <c:v>19.000000000000014</c:v>
                </c:pt>
                <c:pt idx="26">
                  <c:v>19.000000000000014</c:v>
                </c:pt>
                <c:pt idx="27">
                  <c:v>18.000000000000014</c:v>
                </c:pt>
                <c:pt idx="28">
                  <c:v>20.000000000000007</c:v>
                </c:pt>
                <c:pt idx="29">
                  <c:v>24.999999999999993</c:v>
                </c:pt>
                <c:pt idx="30">
                  <c:v>25.999999999999986</c:v>
                </c:pt>
                <c:pt idx="31">
                  <c:v>23.999999999999993</c:v>
                </c:pt>
                <c:pt idx="32">
                  <c:v>26.999999999999986</c:v>
                </c:pt>
                <c:pt idx="33">
                  <c:v>25.999999999999986</c:v>
                </c:pt>
                <c:pt idx="34">
                  <c:v>23.999999999999993</c:v>
                </c:pt>
                <c:pt idx="35">
                  <c:v>28.999999999999897</c:v>
                </c:pt>
                <c:pt idx="36">
                  <c:v>26.999999999999904</c:v>
                </c:pt>
                <c:pt idx="37">
                  <c:v>26.999999999999904</c:v>
                </c:pt>
                <c:pt idx="38">
                  <c:v>29.999999999999893</c:v>
                </c:pt>
              </c:numCache>
            </c:numRef>
          </c:xVal>
          <c:yVal>
            <c:numRef>
              <c:f>'RAW DATA INTO CALCULATIONS'!$F$88:$F$126</c:f>
              <c:numCache>
                <c:formatCode>General</c:formatCode>
                <c:ptCount val="39"/>
                <c:pt idx="0">
                  <c:v>3.5209634673754146E-2</c:v>
                </c:pt>
                <c:pt idx="1">
                  <c:v>1.3182484726757184</c:v>
                </c:pt>
                <c:pt idx="2">
                  <c:v>2.201989649680486</c:v>
                </c:pt>
                <c:pt idx="3">
                  <c:v>10.160981626800687</c:v>
                </c:pt>
                <c:pt idx="4">
                  <c:v>0.2663088747993656</c:v>
                </c:pt>
                <c:pt idx="5">
                  <c:v>3.4293245696245611</c:v>
                </c:pt>
                <c:pt idx="6">
                  <c:v>10.160858869456922</c:v>
                </c:pt>
                <c:pt idx="7">
                  <c:v>3.4291581683020511</c:v>
                </c:pt>
                <c:pt idx="8">
                  <c:v>4.7854980341423472</c:v>
                </c:pt>
                <c:pt idx="9">
                  <c:v>0.23421262178143454</c:v>
                </c:pt>
                <c:pt idx="10">
                  <c:v>0.26628900169658665</c:v>
                </c:pt>
                <c:pt idx="11">
                  <c:v>3.4292294826601988</c:v>
                </c:pt>
                <c:pt idx="12">
                  <c:v>10.160695194152064</c:v>
                </c:pt>
                <c:pt idx="13">
                  <c:v>2.1969353594544092E-2</c:v>
                </c:pt>
                <c:pt idx="14">
                  <c:v>2.2982945734700206</c:v>
                </c:pt>
                <c:pt idx="15">
                  <c:v>4.7855261158759239</c:v>
                </c:pt>
                <c:pt idx="16">
                  <c:v>4.7855261158759239</c:v>
                </c:pt>
                <c:pt idx="17">
                  <c:v>0.26628237749377981</c:v>
                </c:pt>
                <c:pt idx="18">
                  <c:v>3.4291343970141202</c:v>
                </c:pt>
                <c:pt idx="19">
                  <c:v>3.517832797691732E-2</c:v>
                </c:pt>
                <c:pt idx="20">
                  <c:v>6.3303200176046976</c:v>
                </c:pt>
                <c:pt idx="21">
                  <c:v>2.1963645891233684E-2</c:v>
                </c:pt>
                <c:pt idx="22">
                  <c:v>10.160654275531835</c:v>
                </c:pt>
                <c:pt idx="23">
                  <c:v>0.23424368520066755</c:v>
                </c:pt>
                <c:pt idx="24">
                  <c:v>0.72552810413999136</c:v>
                </c:pt>
                <c:pt idx="25">
                  <c:v>1.4103113033061885</c:v>
                </c:pt>
                <c:pt idx="26">
                  <c:v>2.2982751126277376</c:v>
                </c:pt>
                <c:pt idx="27">
                  <c:v>10.160613356993995</c:v>
                </c:pt>
                <c:pt idx="28">
                  <c:v>8.132645605230886</c:v>
                </c:pt>
                <c:pt idx="29">
                  <c:v>0.26622276337619261</c:v>
                </c:pt>
                <c:pt idx="30">
                  <c:v>1.4102045928382179</c:v>
                </c:pt>
                <c:pt idx="31">
                  <c:v>8.1324991740156225</c:v>
                </c:pt>
                <c:pt idx="32">
                  <c:v>2.2023896923912432</c:v>
                </c:pt>
                <c:pt idx="33">
                  <c:v>8.1324259589023438</c:v>
                </c:pt>
                <c:pt idx="34">
                  <c:v>3.516869794847749E-2</c:v>
                </c:pt>
                <c:pt idx="35">
                  <c:v>0.72542969971925109</c:v>
                </c:pt>
                <c:pt idx="36">
                  <c:v>0.26620951670082782</c:v>
                </c:pt>
                <c:pt idx="37">
                  <c:v>4.7852172213381712</c:v>
                </c:pt>
                <c:pt idx="38">
                  <c:v>0.23431824581089572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48-3B42-9E84-491A9923E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50495"/>
        <c:axId val="1923708560"/>
      </c:scatterChart>
      <c:valAx>
        <c:axId val="4515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708560"/>
        <c:crosses val="autoZero"/>
        <c:crossBetween val="midCat"/>
      </c:valAx>
      <c:valAx>
        <c:axId val="19237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Squared residual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'Residual', 'Squared residual' by 'Total Time'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 INTO CALCULATIONS'!$E$87</c:f>
              <c:strCache>
                <c:ptCount val="1"/>
                <c:pt idx="0">
                  <c:v>Residual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'RAW DATA INTO CALCULATIONS'!$A$88:$A$126</c:f>
              <c:numCache>
                <c:formatCode>0</c:formatCode>
                <c:ptCount val="39"/>
                <c:pt idx="0">
                  <c:v>7.0000000000000551</c:v>
                </c:pt>
                <c:pt idx="1">
                  <c:v>9.000000000000048</c:v>
                </c:pt>
                <c:pt idx="2">
                  <c:v>5.9999999999999787</c:v>
                </c:pt>
                <c:pt idx="3">
                  <c:v>8.999999999999968</c:v>
                </c:pt>
                <c:pt idx="4">
                  <c:v>11.999999999999957</c:v>
                </c:pt>
                <c:pt idx="5">
                  <c:v>9.9999999999999645</c:v>
                </c:pt>
                <c:pt idx="6">
                  <c:v>11.999999999999957</c:v>
                </c:pt>
                <c:pt idx="7">
                  <c:v>17.000000000000021</c:v>
                </c:pt>
                <c:pt idx="8">
                  <c:v>17.000000000000021</c:v>
                </c:pt>
                <c:pt idx="9">
                  <c:v>13.000000000000034</c:v>
                </c:pt>
                <c:pt idx="10">
                  <c:v>15.000000000000027</c:v>
                </c:pt>
                <c:pt idx="11">
                  <c:v>14.00000000000003</c:v>
                </c:pt>
                <c:pt idx="12">
                  <c:v>16.000000000000021</c:v>
                </c:pt>
                <c:pt idx="13">
                  <c:v>20.000000000000007</c:v>
                </c:pt>
                <c:pt idx="14">
                  <c:v>18.000000000000014</c:v>
                </c:pt>
                <c:pt idx="15">
                  <c:v>16.000000000000021</c:v>
                </c:pt>
                <c:pt idx="16">
                  <c:v>16.000000000000021</c:v>
                </c:pt>
                <c:pt idx="17">
                  <c:v>16.000000000000021</c:v>
                </c:pt>
                <c:pt idx="18">
                  <c:v>18.000000000000014</c:v>
                </c:pt>
                <c:pt idx="19">
                  <c:v>20.000000000000007</c:v>
                </c:pt>
                <c:pt idx="20">
                  <c:v>17.999999999999936</c:v>
                </c:pt>
                <c:pt idx="21">
                  <c:v>17.000000000000021</c:v>
                </c:pt>
                <c:pt idx="22">
                  <c:v>17.000000000000021</c:v>
                </c:pt>
                <c:pt idx="23">
                  <c:v>18.000000000000014</c:v>
                </c:pt>
                <c:pt idx="24">
                  <c:v>20.000000000000007</c:v>
                </c:pt>
                <c:pt idx="25">
                  <c:v>19.000000000000014</c:v>
                </c:pt>
                <c:pt idx="26">
                  <c:v>19.000000000000014</c:v>
                </c:pt>
                <c:pt idx="27">
                  <c:v>18.000000000000014</c:v>
                </c:pt>
                <c:pt idx="28">
                  <c:v>20.000000000000007</c:v>
                </c:pt>
                <c:pt idx="29">
                  <c:v>24.999999999999993</c:v>
                </c:pt>
                <c:pt idx="30">
                  <c:v>25.999999999999986</c:v>
                </c:pt>
                <c:pt idx="31">
                  <c:v>23.999999999999993</c:v>
                </c:pt>
                <c:pt idx="32">
                  <c:v>26.999999999999986</c:v>
                </c:pt>
                <c:pt idx="33">
                  <c:v>25.999999999999986</c:v>
                </c:pt>
                <c:pt idx="34">
                  <c:v>23.999999999999993</c:v>
                </c:pt>
                <c:pt idx="35">
                  <c:v>28.999999999999897</c:v>
                </c:pt>
                <c:pt idx="36">
                  <c:v>26.999999999999904</c:v>
                </c:pt>
                <c:pt idx="37">
                  <c:v>26.999999999999904</c:v>
                </c:pt>
                <c:pt idx="38">
                  <c:v>29.999999999999893</c:v>
                </c:pt>
              </c:numCache>
            </c:numRef>
          </c:xVal>
          <c:yVal>
            <c:numRef>
              <c:f>'RAW DATA INTO CALCULATIONS'!$E$88:$E$126</c:f>
              <c:numCache>
                <c:formatCode>General</c:formatCode>
                <c:ptCount val="39"/>
                <c:pt idx="0">
                  <c:v>-0.1876423051280125</c:v>
                </c:pt>
                <c:pt idx="1">
                  <c:v>1.1481500218506806</c:v>
                </c:pt>
                <c:pt idx="2">
                  <c:v>1.4839102566127393</c:v>
                </c:pt>
                <c:pt idx="3">
                  <c:v>-3.1876294682413588</c:v>
                </c:pt>
                <c:pt idx="4">
                  <c:v>-0.51605123272729969</c:v>
                </c:pt>
                <c:pt idx="5">
                  <c:v>-1.8518435597059923</c:v>
                </c:pt>
                <c:pt idx="6">
                  <c:v>-3.1876102129113781</c:v>
                </c:pt>
                <c:pt idx="7">
                  <c:v>-1.8517986306027043</c:v>
                </c:pt>
                <c:pt idx="8">
                  <c:v>-2.1875781206947438</c:v>
                </c:pt>
                <c:pt idx="9">
                  <c:v>0.48395518571602736</c:v>
                </c:pt>
                <c:pt idx="10">
                  <c:v>-0.51603197739731854</c:v>
                </c:pt>
                <c:pt idx="11">
                  <c:v>-1.851817885932685</c:v>
                </c:pt>
                <c:pt idx="12">
                  <c:v>-3.1875845391380704</c:v>
                </c:pt>
                <c:pt idx="13">
                  <c:v>0.14822062472727637</c:v>
                </c:pt>
                <c:pt idx="14">
                  <c:v>-1.5160127220673383</c:v>
                </c:pt>
                <c:pt idx="15">
                  <c:v>-2.1875845391380704</c:v>
                </c:pt>
                <c:pt idx="16">
                  <c:v>-2.1875845391380704</c:v>
                </c:pt>
                <c:pt idx="17">
                  <c:v>-0.51602555895399194</c:v>
                </c:pt>
                <c:pt idx="18">
                  <c:v>-1.8517922121593773</c:v>
                </c:pt>
                <c:pt idx="19">
                  <c:v>-0.18755886536476307</c:v>
                </c:pt>
                <c:pt idx="20">
                  <c:v>-2.5160127220673383</c:v>
                </c:pt>
                <c:pt idx="21">
                  <c:v>0.14820136939729567</c:v>
                </c:pt>
                <c:pt idx="22">
                  <c:v>-3.1875781206947438</c:v>
                </c:pt>
                <c:pt idx="23">
                  <c:v>0.48398727793266172</c:v>
                </c:pt>
                <c:pt idx="24">
                  <c:v>-0.85177937527272363</c:v>
                </c:pt>
                <c:pt idx="25">
                  <c:v>-1.1875652838080897</c:v>
                </c:pt>
                <c:pt idx="26">
                  <c:v>-1.5160063036240112</c:v>
                </c:pt>
                <c:pt idx="27">
                  <c:v>-3.1875717022514167</c:v>
                </c:pt>
                <c:pt idx="28">
                  <c:v>-2.8517793752727236</c:v>
                </c:pt>
                <c:pt idx="29">
                  <c:v>-0.51596779296404982</c:v>
                </c:pt>
                <c:pt idx="30">
                  <c:v>-1.1875203547048017</c:v>
                </c:pt>
                <c:pt idx="31">
                  <c:v>-2.8517537014994163</c:v>
                </c:pt>
                <c:pt idx="32">
                  <c:v>1.4840450439226038</c:v>
                </c:pt>
                <c:pt idx="33">
                  <c:v>-2.8517408646127622</c:v>
                </c:pt>
                <c:pt idx="34">
                  <c:v>-0.18753319159145532</c:v>
                </c:pt>
                <c:pt idx="35">
                  <c:v>-0.85172160928278151</c:v>
                </c:pt>
                <c:pt idx="36">
                  <c:v>-0.51595495607739617</c:v>
                </c:pt>
                <c:pt idx="37">
                  <c:v>-2.1875139362614746</c:v>
                </c:pt>
                <c:pt idx="38">
                  <c:v>0.48406429925258454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6F-B94F-8EF9-86C931489F2B}"/>
            </c:ext>
          </c:extLst>
        </c:ser>
        <c:ser>
          <c:idx val="1"/>
          <c:order val="1"/>
          <c:tx>
            <c:strRef>
              <c:f>'RAW DATA INTO CALCULATIONS'!$F$87</c:f>
              <c:strCache>
                <c:ptCount val="1"/>
                <c:pt idx="0">
                  <c:v>Squared residual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'RAW DATA INTO CALCULATIONS'!$A$88:$A$126</c:f>
              <c:numCache>
                <c:formatCode>0</c:formatCode>
                <c:ptCount val="39"/>
                <c:pt idx="0">
                  <c:v>7.0000000000000551</c:v>
                </c:pt>
                <c:pt idx="1">
                  <c:v>9.000000000000048</c:v>
                </c:pt>
                <c:pt idx="2">
                  <c:v>5.9999999999999787</c:v>
                </c:pt>
                <c:pt idx="3">
                  <c:v>8.999999999999968</c:v>
                </c:pt>
                <c:pt idx="4">
                  <c:v>11.999999999999957</c:v>
                </c:pt>
                <c:pt idx="5">
                  <c:v>9.9999999999999645</c:v>
                </c:pt>
                <c:pt idx="6">
                  <c:v>11.999999999999957</c:v>
                </c:pt>
                <c:pt idx="7">
                  <c:v>17.000000000000021</c:v>
                </c:pt>
                <c:pt idx="8">
                  <c:v>17.000000000000021</c:v>
                </c:pt>
                <c:pt idx="9">
                  <c:v>13.000000000000034</c:v>
                </c:pt>
                <c:pt idx="10">
                  <c:v>15.000000000000027</c:v>
                </c:pt>
                <c:pt idx="11">
                  <c:v>14.00000000000003</c:v>
                </c:pt>
                <c:pt idx="12">
                  <c:v>16.000000000000021</c:v>
                </c:pt>
                <c:pt idx="13">
                  <c:v>20.000000000000007</c:v>
                </c:pt>
                <c:pt idx="14">
                  <c:v>18.000000000000014</c:v>
                </c:pt>
                <c:pt idx="15">
                  <c:v>16.000000000000021</c:v>
                </c:pt>
                <c:pt idx="16">
                  <c:v>16.000000000000021</c:v>
                </c:pt>
                <c:pt idx="17">
                  <c:v>16.000000000000021</c:v>
                </c:pt>
                <c:pt idx="18">
                  <c:v>18.000000000000014</c:v>
                </c:pt>
                <c:pt idx="19">
                  <c:v>20.000000000000007</c:v>
                </c:pt>
                <c:pt idx="20">
                  <c:v>17.999999999999936</c:v>
                </c:pt>
                <c:pt idx="21">
                  <c:v>17.000000000000021</c:v>
                </c:pt>
                <c:pt idx="22">
                  <c:v>17.000000000000021</c:v>
                </c:pt>
                <c:pt idx="23">
                  <c:v>18.000000000000014</c:v>
                </c:pt>
                <c:pt idx="24">
                  <c:v>20.000000000000007</c:v>
                </c:pt>
                <c:pt idx="25">
                  <c:v>19.000000000000014</c:v>
                </c:pt>
                <c:pt idx="26">
                  <c:v>19.000000000000014</c:v>
                </c:pt>
                <c:pt idx="27">
                  <c:v>18.000000000000014</c:v>
                </c:pt>
                <c:pt idx="28">
                  <c:v>20.000000000000007</c:v>
                </c:pt>
                <c:pt idx="29">
                  <c:v>24.999999999999993</c:v>
                </c:pt>
                <c:pt idx="30">
                  <c:v>25.999999999999986</c:v>
                </c:pt>
                <c:pt idx="31">
                  <c:v>23.999999999999993</c:v>
                </c:pt>
                <c:pt idx="32">
                  <c:v>26.999999999999986</c:v>
                </c:pt>
                <c:pt idx="33">
                  <c:v>25.999999999999986</c:v>
                </c:pt>
                <c:pt idx="34">
                  <c:v>23.999999999999993</c:v>
                </c:pt>
                <c:pt idx="35">
                  <c:v>28.999999999999897</c:v>
                </c:pt>
                <c:pt idx="36">
                  <c:v>26.999999999999904</c:v>
                </c:pt>
                <c:pt idx="37">
                  <c:v>26.999999999999904</c:v>
                </c:pt>
                <c:pt idx="38">
                  <c:v>29.999999999999893</c:v>
                </c:pt>
              </c:numCache>
            </c:numRef>
          </c:xVal>
          <c:yVal>
            <c:numRef>
              <c:f>'RAW DATA INTO CALCULATIONS'!$F$88:$F$126</c:f>
              <c:numCache>
                <c:formatCode>General</c:formatCode>
                <c:ptCount val="39"/>
                <c:pt idx="0">
                  <c:v>3.5209634673754146E-2</c:v>
                </c:pt>
                <c:pt idx="1">
                  <c:v>1.3182484726757184</c:v>
                </c:pt>
                <c:pt idx="2">
                  <c:v>2.201989649680486</c:v>
                </c:pt>
                <c:pt idx="3">
                  <c:v>10.160981626800687</c:v>
                </c:pt>
                <c:pt idx="4">
                  <c:v>0.2663088747993656</c:v>
                </c:pt>
                <c:pt idx="5">
                  <c:v>3.4293245696245611</c:v>
                </c:pt>
                <c:pt idx="6">
                  <c:v>10.160858869456922</c:v>
                </c:pt>
                <c:pt idx="7">
                  <c:v>3.4291581683020511</c:v>
                </c:pt>
                <c:pt idx="8">
                  <c:v>4.7854980341423472</c:v>
                </c:pt>
                <c:pt idx="9">
                  <c:v>0.23421262178143454</c:v>
                </c:pt>
                <c:pt idx="10">
                  <c:v>0.26628900169658665</c:v>
                </c:pt>
                <c:pt idx="11">
                  <c:v>3.4292294826601988</c:v>
                </c:pt>
                <c:pt idx="12">
                  <c:v>10.160695194152064</c:v>
                </c:pt>
                <c:pt idx="13">
                  <c:v>2.1969353594544092E-2</c:v>
                </c:pt>
                <c:pt idx="14">
                  <c:v>2.2982945734700206</c:v>
                </c:pt>
                <c:pt idx="15">
                  <c:v>4.7855261158759239</c:v>
                </c:pt>
                <c:pt idx="16">
                  <c:v>4.7855261158759239</c:v>
                </c:pt>
                <c:pt idx="17">
                  <c:v>0.26628237749377981</c:v>
                </c:pt>
                <c:pt idx="18">
                  <c:v>3.4291343970141202</c:v>
                </c:pt>
                <c:pt idx="19">
                  <c:v>3.517832797691732E-2</c:v>
                </c:pt>
                <c:pt idx="20">
                  <c:v>6.3303200176046976</c:v>
                </c:pt>
                <c:pt idx="21">
                  <c:v>2.1963645891233684E-2</c:v>
                </c:pt>
                <c:pt idx="22">
                  <c:v>10.160654275531835</c:v>
                </c:pt>
                <c:pt idx="23">
                  <c:v>0.23424368520066755</c:v>
                </c:pt>
                <c:pt idx="24">
                  <c:v>0.72552810413999136</c:v>
                </c:pt>
                <c:pt idx="25">
                  <c:v>1.4103113033061885</c:v>
                </c:pt>
                <c:pt idx="26">
                  <c:v>2.2982751126277376</c:v>
                </c:pt>
                <c:pt idx="27">
                  <c:v>10.160613356993995</c:v>
                </c:pt>
                <c:pt idx="28">
                  <c:v>8.132645605230886</c:v>
                </c:pt>
                <c:pt idx="29">
                  <c:v>0.26622276337619261</c:v>
                </c:pt>
                <c:pt idx="30">
                  <c:v>1.4102045928382179</c:v>
                </c:pt>
                <c:pt idx="31">
                  <c:v>8.1324991740156225</c:v>
                </c:pt>
                <c:pt idx="32">
                  <c:v>2.2023896923912432</c:v>
                </c:pt>
                <c:pt idx="33">
                  <c:v>8.1324259589023438</c:v>
                </c:pt>
                <c:pt idx="34">
                  <c:v>3.516869794847749E-2</c:v>
                </c:pt>
                <c:pt idx="35">
                  <c:v>0.72542969971925109</c:v>
                </c:pt>
                <c:pt idx="36">
                  <c:v>0.26620951670082782</c:v>
                </c:pt>
                <c:pt idx="37">
                  <c:v>4.7852172213381712</c:v>
                </c:pt>
                <c:pt idx="38">
                  <c:v>0.23431824581089572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6F-B94F-8EF9-86C931489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317455"/>
        <c:axId val="1248343423"/>
      </c:scatterChart>
      <c:valAx>
        <c:axId val="124831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343423"/>
        <c:crosses val="autoZero"/>
        <c:crossBetween val="midCat"/>
      </c:valAx>
      <c:valAx>
        <c:axId val="124834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317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DD5A13"/>
                </a:solidFill>
              </a:rPr>
              <a:t>Wait time(converted)</a:t>
            </a:r>
            <a:r>
              <a:rPr lang="en-US"/>
              <a:t> and </a:t>
            </a:r>
            <a:r>
              <a:rPr lang="en-US">
                <a:solidFill>
                  <a:srgbClr val="DD5A13"/>
                </a:solidFill>
              </a:rPr>
              <a:t>Total Time in minutes</a:t>
            </a:r>
            <a:r>
              <a:rPr lang="en-US"/>
              <a:t> appear to cluster into 2 groups.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 INTO CALCULATIONS'!$R$1</c:f>
              <c:strCache>
                <c:ptCount val="1"/>
                <c:pt idx="0">
                  <c:v>Total Time in minutes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'RAW DATA INTO CALCULATIONS'!$O$2:$O$40</c:f>
              <c:numCache>
                <c:formatCode>General</c:formatCode>
                <c:ptCount val="39"/>
                <c:pt idx="0">
                  <c:v>0.45902777777777776</c:v>
                </c:pt>
                <c:pt idx="1">
                  <c:v>0.4597222222222222</c:v>
                </c:pt>
                <c:pt idx="2">
                  <c:v>0.46111111111111114</c:v>
                </c:pt>
                <c:pt idx="3">
                  <c:v>0.46388888888888891</c:v>
                </c:pt>
                <c:pt idx="4">
                  <c:v>0.46550925925925923</c:v>
                </c:pt>
                <c:pt idx="5">
                  <c:v>0.46597222222222223</c:v>
                </c:pt>
                <c:pt idx="6">
                  <c:v>0.46875</c:v>
                </c:pt>
                <c:pt idx="7">
                  <c:v>0.47222222222222221</c:v>
                </c:pt>
                <c:pt idx="8">
                  <c:v>0.47222222222222221</c:v>
                </c:pt>
                <c:pt idx="9">
                  <c:v>0.47222222222222221</c:v>
                </c:pt>
                <c:pt idx="10">
                  <c:v>0.47708333333333336</c:v>
                </c:pt>
                <c:pt idx="11">
                  <c:v>0.4777777777777778</c:v>
                </c:pt>
                <c:pt idx="12">
                  <c:v>0.4777777777777778</c:v>
                </c:pt>
                <c:pt idx="13">
                  <c:v>0.48125000000000001</c:v>
                </c:pt>
                <c:pt idx="14">
                  <c:v>0.48194444444444445</c:v>
                </c:pt>
                <c:pt idx="15">
                  <c:v>0.4826388888888889</c:v>
                </c:pt>
                <c:pt idx="16">
                  <c:v>0.48472222222222222</c:v>
                </c:pt>
                <c:pt idx="17">
                  <c:v>0.48541666666666666</c:v>
                </c:pt>
                <c:pt idx="18">
                  <c:v>0.4861111111111111</c:v>
                </c:pt>
                <c:pt idx="19">
                  <c:v>0.48541666666666666</c:v>
                </c:pt>
                <c:pt idx="20">
                  <c:v>0.48541666666666666</c:v>
                </c:pt>
                <c:pt idx="21">
                  <c:v>0.48888888888888887</c:v>
                </c:pt>
                <c:pt idx="22">
                  <c:v>0.49027777777777776</c:v>
                </c:pt>
                <c:pt idx="23">
                  <c:v>0.4909722222222222</c:v>
                </c:pt>
                <c:pt idx="24">
                  <c:v>0.49236111111111114</c:v>
                </c:pt>
                <c:pt idx="25">
                  <c:v>0.49305555555555558</c:v>
                </c:pt>
                <c:pt idx="26">
                  <c:v>0.49375000000000002</c:v>
                </c:pt>
                <c:pt idx="27">
                  <c:v>0.49513888888888891</c:v>
                </c:pt>
                <c:pt idx="28">
                  <c:v>0.49583333333333335</c:v>
                </c:pt>
                <c:pt idx="29">
                  <c:v>0.49791666666666667</c:v>
                </c:pt>
                <c:pt idx="30">
                  <c:v>0.49861111111111112</c:v>
                </c:pt>
                <c:pt idx="31">
                  <c:v>0.5</c:v>
                </c:pt>
                <c:pt idx="32">
                  <c:v>0.50347222222222221</c:v>
                </c:pt>
                <c:pt idx="33">
                  <c:v>0.50347222222222221</c:v>
                </c:pt>
                <c:pt idx="34">
                  <c:v>0.50486111111111109</c:v>
                </c:pt>
                <c:pt idx="35">
                  <c:v>0.50694444444444442</c:v>
                </c:pt>
                <c:pt idx="36">
                  <c:v>0.50763888888888886</c:v>
                </c:pt>
                <c:pt idx="37">
                  <c:v>0.5083333333333333</c:v>
                </c:pt>
                <c:pt idx="38">
                  <c:v>0.51111111111111107</c:v>
                </c:pt>
              </c:numCache>
            </c:numRef>
          </c:xVal>
          <c:yVal>
            <c:numRef>
              <c:f>'RAW DATA INTO CALCULATIONS'!$R$2:$R$40</c:f>
              <c:numCache>
                <c:formatCode>General</c:formatCode>
                <c:ptCount val="39"/>
                <c:pt idx="0">
                  <c:v>7.0000000000000551</c:v>
                </c:pt>
                <c:pt idx="1">
                  <c:v>9.000000000000048</c:v>
                </c:pt>
                <c:pt idx="2">
                  <c:v>5.9999999999999787</c:v>
                </c:pt>
                <c:pt idx="3">
                  <c:v>8.999999999999968</c:v>
                </c:pt>
                <c:pt idx="4">
                  <c:v>11.999999999999957</c:v>
                </c:pt>
                <c:pt idx="5">
                  <c:v>9.9999999999999645</c:v>
                </c:pt>
                <c:pt idx="6">
                  <c:v>11.999999999999957</c:v>
                </c:pt>
                <c:pt idx="7">
                  <c:v>17.000000000000021</c:v>
                </c:pt>
                <c:pt idx="8">
                  <c:v>17.000000000000021</c:v>
                </c:pt>
                <c:pt idx="9">
                  <c:v>13.000000000000034</c:v>
                </c:pt>
                <c:pt idx="10">
                  <c:v>15.000000000000027</c:v>
                </c:pt>
                <c:pt idx="11">
                  <c:v>14.00000000000003</c:v>
                </c:pt>
                <c:pt idx="12">
                  <c:v>16.000000000000021</c:v>
                </c:pt>
                <c:pt idx="13">
                  <c:v>20.000000000000007</c:v>
                </c:pt>
                <c:pt idx="14">
                  <c:v>18.000000000000014</c:v>
                </c:pt>
                <c:pt idx="15">
                  <c:v>16.000000000000021</c:v>
                </c:pt>
                <c:pt idx="16">
                  <c:v>16.000000000000021</c:v>
                </c:pt>
                <c:pt idx="17">
                  <c:v>16.000000000000021</c:v>
                </c:pt>
                <c:pt idx="18">
                  <c:v>18.000000000000014</c:v>
                </c:pt>
                <c:pt idx="19">
                  <c:v>20.000000000000007</c:v>
                </c:pt>
                <c:pt idx="20">
                  <c:v>17.999999999999936</c:v>
                </c:pt>
                <c:pt idx="21">
                  <c:v>17.000000000000021</c:v>
                </c:pt>
                <c:pt idx="22">
                  <c:v>17.000000000000021</c:v>
                </c:pt>
                <c:pt idx="23">
                  <c:v>18.000000000000014</c:v>
                </c:pt>
                <c:pt idx="24">
                  <c:v>20.000000000000007</c:v>
                </c:pt>
                <c:pt idx="25">
                  <c:v>19.000000000000014</c:v>
                </c:pt>
                <c:pt idx="26">
                  <c:v>19.000000000000014</c:v>
                </c:pt>
                <c:pt idx="27">
                  <c:v>18.000000000000014</c:v>
                </c:pt>
                <c:pt idx="28">
                  <c:v>20.000000000000007</c:v>
                </c:pt>
                <c:pt idx="29">
                  <c:v>24.999999999999993</c:v>
                </c:pt>
                <c:pt idx="30">
                  <c:v>25.999999999999986</c:v>
                </c:pt>
                <c:pt idx="31">
                  <c:v>23.999999999999993</c:v>
                </c:pt>
                <c:pt idx="32">
                  <c:v>26.999999999999986</c:v>
                </c:pt>
                <c:pt idx="33">
                  <c:v>25.999999999999986</c:v>
                </c:pt>
                <c:pt idx="34">
                  <c:v>23.999999999999993</c:v>
                </c:pt>
                <c:pt idx="35">
                  <c:v>28.999999999999897</c:v>
                </c:pt>
                <c:pt idx="36">
                  <c:v>26.999999999999904</c:v>
                </c:pt>
                <c:pt idx="37">
                  <c:v>26.999999999999904</c:v>
                </c:pt>
                <c:pt idx="38">
                  <c:v>29.999999999999893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32-FE45-905A-A93A21CDF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042255"/>
        <c:axId val="1162485135"/>
      </c:scatterChart>
      <c:valAx>
        <c:axId val="639042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Wait time(converted)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485135"/>
        <c:crosses val="autoZero"/>
        <c:crossBetween val="midCat"/>
      </c:valAx>
      <c:valAx>
        <c:axId val="116248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Time in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042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Field13</a:t>
            </a:r>
            <a:r>
              <a:rPr lang="en-US"/>
              <a:t> and Field: </a:t>
            </a:r>
            <a:r>
              <a:rPr lang="en-US">
                <a:solidFill>
                  <a:srgbClr val="DD5A13"/>
                </a:solidFill>
              </a:rPr>
              <a:t>Total Time in minutes</a:t>
            </a:r>
            <a:r>
              <a:rPr lang="en-US"/>
              <a:t> appear highly correlated.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 INTO CALCULATIONS'!$R$1</c:f>
              <c:strCache>
                <c:ptCount val="1"/>
                <c:pt idx="0">
                  <c:v>Total Time in minutes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'RAW DATA INTO CALCULATIONS'!$M$2:$M$40</c:f>
              <c:numCache>
                <c:formatCode>General</c:formatCode>
                <c:ptCount val="39"/>
                <c:pt idx="0">
                  <c:v>0.45902777777777776</c:v>
                </c:pt>
                <c:pt idx="1">
                  <c:v>0.4597222222222222</c:v>
                </c:pt>
                <c:pt idx="2">
                  <c:v>0.46111111111111114</c:v>
                </c:pt>
                <c:pt idx="3">
                  <c:v>0.46250000000000002</c:v>
                </c:pt>
                <c:pt idx="4">
                  <c:v>0.46388888888888891</c:v>
                </c:pt>
                <c:pt idx="5">
                  <c:v>0.46388888888888891</c:v>
                </c:pt>
                <c:pt idx="6">
                  <c:v>0.46388888888888891</c:v>
                </c:pt>
                <c:pt idx="7">
                  <c:v>0.46597222222222223</c:v>
                </c:pt>
                <c:pt idx="8">
                  <c:v>0.46597222222222223</c:v>
                </c:pt>
                <c:pt idx="9">
                  <c:v>0.46805555555555556</c:v>
                </c:pt>
                <c:pt idx="10">
                  <c:v>0.47152777777777777</c:v>
                </c:pt>
                <c:pt idx="11">
                  <c:v>0.47152777777777777</c:v>
                </c:pt>
                <c:pt idx="12">
                  <c:v>0.47152777777777777</c:v>
                </c:pt>
                <c:pt idx="13">
                  <c:v>0.47222222222222221</c:v>
                </c:pt>
                <c:pt idx="14">
                  <c:v>0.47291666666666665</c:v>
                </c:pt>
                <c:pt idx="15">
                  <c:v>0.47361111111111109</c:v>
                </c:pt>
                <c:pt idx="16">
                  <c:v>0.47430555555555554</c:v>
                </c:pt>
                <c:pt idx="17">
                  <c:v>0.47430555555555554</c:v>
                </c:pt>
                <c:pt idx="18">
                  <c:v>0.47638888888888886</c:v>
                </c:pt>
                <c:pt idx="19">
                  <c:v>0.47638888888888886</c:v>
                </c:pt>
                <c:pt idx="20">
                  <c:v>0.47847222222222224</c:v>
                </c:pt>
                <c:pt idx="21">
                  <c:v>0.48055555555555557</c:v>
                </c:pt>
                <c:pt idx="22">
                  <c:v>0.48125000000000001</c:v>
                </c:pt>
                <c:pt idx="23">
                  <c:v>0.48125000000000001</c:v>
                </c:pt>
                <c:pt idx="24">
                  <c:v>0.48194444444444445</c:v>
                </c:pt>
                <c:pt idx="25">
                  <c:v>0.48194444444444445</c:v>
                </c:pt>
                <c:pt idx="26">
                  <c:v>0.48472222222222222</c:v>
                </c:pt>
                <c:pt idx="27">
                  <c:v>0.4861111111111111</c:v>
                </c:pt>
                <c:pt idx="28">
                  <c:v>0.4861111111111111</c:v>
                </c:pt>
                <c:pt idx="29">
                  <c:v>0.4861111111111111</c:v>
                </c:pt>
                <c:pt idx="30">
                  <c:v>0.48680555555555555</c:v>
                </c:pt>
                <c:pt idx="31">
                  <c:v>0.48680555555555555</c:v>
                </c:pt>
                <c:pt idx="32">
                  <c:v>0.48888888888888887</c:v>
                </c:pt>
                <c:pt idx="33">
                  <c:v>0.48888888888888887</c:v>
                </c:pt>
                <c:pt idx="34">
                  <c:v>0.49166666666666664</c:v>
                </c:pt>
                <c:pt idx="35">
                  <c:v>0.49236111111111114</c:v>
                </c:pt>
                <c:pt idx="36">
                  <c:v>0.49236111111111114</c:v>
                </c:pt>
                <c:pt idx="37">
                  <c:v>0.49305555555555558</c:v>
                </c:pt>
                <c:pt idx="38">
                  <c:v>0.49375000000000002</c:v>
                </c:pt>
              </c:numCache>
            </c:numRef>
          </c:xVal>
          <c:yVal>
            <c:numRef>
              <c:f>'RAW DATA INTO CALCULATIONS'!$R$2:$R$40</c:f>
              <c:numCache>
                <c:formatCode>General</c:formatCode>
                <c:ptCount val="39"/>
                <c:pt idx="0">
                  <c:v>7.0000000000000551</c:v>
                </c:pt>
                <c:pt idx="1">
                  <c:v>9.000000000000048</c:v>
                </c:pt>
                <c:pt idx="2">
                  <c:v>5.9999999999999787</c:v>
                </c:pt>
                <c:pt idx="3">
                  <c:v>8.999999999999968</c:v>
                </c:pt>
                <c:pt idx="4">
                  <c:v>11.999999999999957</c:v>
                </c:pt>
                <c:pt idx="5">
                  <c:v>9.9999999999999645</c:v>
                </c:pt>
                <c:pt idx="6">
                  <c:v>11.999999999999957</c:v>
                </c:pt>
                <c:pt idx="7">
                  <c:v>17.000000000000021</c:v>
                </c:pt>
                <c:pt idx="8">
                  <c:v>17.000000000000021</c:v>
                </c:pt>
                <c:pt idx="9">
                  <c:v>13.000000000000034</c:v>
                </c:pt>
                <c:pt idx="10">
                  <c:v>15.000000000000027</c:v>
                </c:pt>
                <c:pt idx="11">
                  <c:v>14.00000000000003</c:v>
                </c:pt>
                <c:pt idx="12">
                  <c:v>16.000000000000021</c:v>
                </c:pt>
                <c:pt idx="13">
                  <c:v>20.000000000000007</c:v>
                </c:pt>
                <c:pt idx="14">
                  <c:v>18.000000000000014</c:v>
                </c:pt>
                <c:pt idx="15">
                  <c:v>16.000000000000021</c:v>
                </c:pt>
                <c:pt idx="16">
                  <c:v>16.000000000000021</c:v>
                </c:pt>
                <c:pt idx="17">
                  <c:v>16.000000000000021</c:v>
                </c:pt>
                <c:pt idx="18">
                  <c:v>18.000000000000014</c:v>
                </c:pt>
                <c:pt idx="19">
                  <c:v>20.000000000000007</c:v>
                </c:pt>
                <c:pt idx="20">
                  <c:v>17.999999999999936</c:v>
                </c:pt>
                <c:pt idx="21">
                  <c:v>17.000000000000021</c:v>
                </c:pt>
                <c:pt idx="22">
                  <c:v>17.000000000000021</c:v>
                </c:pt>
                <c:pt idx="23">
                  <c:v>18.000000000000014</c:v>
                </c:pt>
                <c:pt idx="24">
                  <c:v>20.000000000000007</c:v>
                </c:pt>
                <c:pt idx="25">
                  <c:v>19.000000000000014</c:v>
                </c:pt>
                <c:pt idx="26">
                  <c:v>19.000000000000014</c:v>
                </c:pt>
                <c:pt idx="27">
                  <c:v>18.000000000000014</c:v>
                </c:pt>
                <c:pt idx="28">
                  <c:v>20.000000000000007</c:v>
                </c:pt>
                <c:pt idx="29">
                  <c:v>24.999999999999993</c:v>
                </c:pt>
                <c:pt idx="30">
                  <c:v>25.999999999999986</c:v>
                </c:pt>
                <c:pt idx="31">
                  <c:v>23.999999999999993</c:v>
                </c:pt>
                <c:pt idx="32">
                  <c:v>26.999999999999986</c:v>
                </c:pt>
                <c:pt idx="33">
                  <c:v>25.999999999999986</c:v>
                </c:pt>
                <c:pt idx="34">
                  <c:v>23.999999999999993</c:v>
                </c:pt>
                <c:pt idx="35">
                  <c:v>28.999999999999897</c:v>
                </c:pt>
                <c:pt idx="36">
                  <c:v>26.999999999999904</c:v>
                </c:pt>
                <c:pt idx="37">
                  <c:v>26.999999999999904</c:v>
                </c:pt>
                <c:pt idx="38">
                  <c:v>29.999999999999893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76-E542-BAE2-FEE93ECFA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898415"/>
        <c:axId val="275153775"/>
      </c:scatterChart>
      <c:valAx>
        <c:axId val="116189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153775"/>
        <c:crosses val="autoZero"/>
        <c:crossBetween val="midCat"/>
      </c:valAx>
      <c:valAx>
        <c:axId val="27515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Time in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898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Transaction type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'DATA FOR REGRESSION ANALYSIS'!$A$2:$A$40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</c:numCache>
            </c:numRef>
          </c:xVal>
          <c:yVal>
            <c:numRef>
              <c:f>'REGRESSION ANALYSIS'!$C$29:$C$67</c:f>
              <c:numCache>
                <c:formatCode>General</c:formatCode>
                <c:ptCount val="39"/>
                <c:pt idx="0">
                  <c:v>-1.7127890650090549</c:v>
                </c:pt>
                <c:pt idx="1">
                  <c:v>-1.5876576074620905</c:v>
                </c:pt>
                <c:pt idx="2">
                  <c:v>-1.2655110713988229</c:v>
                </c:pt>
                <c:pt idx="3">
                  <c:v>1.2192396518914181</c:v>
                </c:pt>
                <c:pt idx="4">
                  <c:v>0.51277340815311812</c:v>
                </c:pt>
                <c:pt idx="5">
                  <c:v>0.8393781624292509</c:v>
                </c:pt>
                <c:pt idx="6">
                  <c:v>0.86012572639392726</c:v>
                </c:pt>
                <c:pt idx="7">
                  <c:v>0.85429642903454184</c:v>
                </c:pt>
                <c:pt idx="8">
                  <c:v>0.13086327319618363</c:v>
                </c:pt>
                <c:pt idx="9">
                  <c:v>-0.63971870903682859</c:v>
                </c:pt>
                <c:pt idx="10">
                  <c:v>5.973548410690821E-2</c:v>
                </c:pt>
                <c:pt idx="11">
                  <c:v>0.77508697839931395</c:v>
                </c:pt>
                <c:pt idx="12">
                  <c:v>1.3325528622755551</c:v>
                </c:pt>
                <c:pt idx="13">
                  <c:v>-0.86518369547788199</c:v>
                </c:pt>
                <c:pt idx="14">
                  <c:v>1.161349252957296</c:v>
                </c:pt>
                <c:pt idx="15">
                  <c:v>5.9722757089646805E-2</c:v>
                </c:pt>
                <c:pt idx="16">
                  <c:v>0.14465527311358439</c:v>
                </c:pt>
                <c:pt idx="17">
                  <c:v>-0.37904916602385708</c:v>
                </c:pt>
                <c:pt idx="18">
                  <c:v>0.54522041365154195</c:v>
                </c:pt>
                <c:pt idx="19">
                  <c:v>-1.8033897039234961</c:v>
                </c:pt>
                <c:pt idx="20">
                  <c:v>2.107631243773215</c:v>
                </c:pt>
                <c:pt idx="21">
                  <c:v>-1.8211220081495707</c:v>
                </c:pt>
                <c:pt idx="22">
                  <c:v>0.47329609922608284</c:v>
                </c:pt>
                <c:pt idx="23">
                  <c:v>-1.8003617171676334</c:v>
                </c:pt>
                <c:pt idx="24">
                  <c:v>2.7429878218489634E-2</c:v>
                </c:pt>
                <c:pt idx="25">
                  <c:v>-1.2860604424884903</c:v>
                </c:pt>
                <c:pt idx="26">
                  <c:v>1.5946908177973138</c:v>
                </c:pt>
                <c:pt idx="27">
                  <c:v>1.0812045273087145</c:v>
                </c:pt>
                <c:pt idx="28">
                  <c:v>1.0076616555149083</c:v>
                </c:pt>
                <c:pt idx="29">
                  <c:v>-0.22180027514096334</c:v>
                </c:pt>
                <c:pt idx="30">
                  <c:v>-0.21103626197942482</c:v>
                </c:pt>
                <c:pt idx="31">
                  <c:v>1.4129579465220781</c:v>
                </c:pt>
                <c:pt idx="32">
                  <c:v>-1.4444384969439694</c:v>
                </c:pt>
                <c:pt idx="33">
                  <c:v>1.7475254033562262</c:v>
                </c:pt>
                <c:pt idx="34">
                  <c:v>-1.6932457265463716</c:v>
                </c:pt>
                <c:pt idx="35">
                  <c:v>0.15775391359156599</c:v>
                </c:pt>
                <c:pt idx="36">
                  <c:v>-0.28977155824048983</c:v>
                </c:pt>
                <c:pt idx="37">
                  <c:v>-0.14181270536245894</c:v>
                </c:pt>
                <c:pt idx="38">
                  <c:v>-0.94220294764947976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542-CF4E-BC6F-11A58D1CD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650320"/>
        <c:axId val="2046935744"/>
      </c:scatterChart>
      <c:valAx>
        <c:axId val="1013650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Transaction type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6935744"/>
        <c:crosses val="autoZero"/>
        <c:crossBetween val="midCat"/>
      </c:valAx>
      <c:valAx>
        <c:axId val="20469357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365032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EID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strRef>
              <c:f>'REGRESSION ANALYSIS'!$B$2:$B$40</c:f>
              <c:strCache>
                <c:ptCount val="39"/>
                <c:pt idx="2">
                  <c:v>0.455541673</c:v>
                </c:pt>
                <c:pt idx="3">
                  <c:v>0.207518215</c:v>
                </c:pt>
                <c:pt idx="4">
                  <c:v>0.087445218</c:v>
                </c:pt>
                <c:pt idx="5">
                  <c:v>1.210072234</c:v>
                </c:pt>
                <c:pt idx="6">
                  <c:v>39</c:v>
                </c:pt>
                <c:pt idx="9">
                  <c:v>df</c:v>
                </c:pt>
                <c:pt idx="10">
                  <c:v>5</c:v>
                </c:pt>
                <c:pt idx="11">
                  <c:v>33</c:v>
                </c:pt>
                <c:pt idx="12">
                  <c:v>38</c:v>
                </c:pt>
                <c:pt idx="14">
                  <c:v>Coefficients</c:v>
                </c:pt>
                <c:pt idx="15">
                  <c:v>4.527213223</c:v>
                </c:pt>
                <c:pt idx="16">
                  <c:v>0.308614741</c:v>
                </c:pt>
                <c:pt idx="17">
                  <c:v>0.147642008</c:v>
                </c:pt>
                <c:pt idx="18">
                  <c:v>-0.464015886</c:v>
                </c:pt>
                <c:pt idx="19">
                  <c:v>-0.044726527</c:v>
                </c:pt>
                <c:pt idx="20">
                  <c:v>-0.017472099</c:v>
                </c:pt>
                <c:pt idx="26">
                  <c:v>Predicted Revisit</c:v>
                </c:pt>
                <c:pt idx="27">
                  <c:v>3.712789065</c:v>
                </c:pt>
                <c:pt idx="28">
                  <c:v>2.587657607</c:v>
                </c:pt>
                <c:pt idx="29">
                  <c:v>2.265511071</c:v>
                </c:pt>
                <c:pt idx="30">
                  <c:v>3.780760348</c:v>
                </c:pt>
                <c:pt idx="31">
                  <c:v>2.487226592</c:v>
                </c:pt>
                <c:pt idx="32">
                  <c:v>3.160621838</c:v>
                </c:pt>
                <c:pt idx="33">
                  <c:v>4.139874274</c:v>
                </c:pt>
                <c:pt idx="34">
                  <c:v>3.145703571</c:v>
                </c:pt>
                <c:pt idx="35">
                  <c:v>3.869136727</c:v>
                </c:pt>
                <c:pt idx="36">
                  <c:v>2.639718709</c:v>
                </c:pt>
                <c:pt idx="37">
                  <c:v>2.940264516</c:v>
                </c:pt>
                <c:pt idx="38">
                  <c:v>3.224913022</c:v>
                </c:pt>
              </c:strCache>
            </c:strRef>
          </c:xVal>
          <c:yVal>
            <c:numRef>
              <c:f>'REGRESSION ANALYSIS'!$C$29:$C$67</c:f>
              <c:numCache>
                <c:formatCode>General</c:formatCode>
                <c:ptCount val="39"/>
                <c:pt idx="0">
                  <c:v>-1.7127890650090549</c:v>
                </c:pt>
                <c:pt idx="1">
                  <c:v>-1.5876576074620905</c:v>
                </c:pt>
                <c:pt idx="2">
                  <c:v>-1.2655110713988229</c:v>
                </c:pt>
                <c:pt idx="3">
                  <c:v>1.2192396518914181</c:v>
                </c:pt>
                <c:pt idx="4">
                  <c:v>0.51277340815311812</c:v>
                </c:pt>
                <c:pt idx="5">
                  <c:v>0.8393781624292509</c:v>
                </c:pt>
                <c:pt idx="6">
                  <c:v>0.86012572639392726</c:v>
                </c:pt>
                <c:pt idx="7">
                  <c:v>0.85429642903454184</c:v>
                </c:pt>
                <c:pt idx="8">
                  <c:v>0.13086327319618363</c:v>
                </c:pt>
                <c:pt idx="9">
                  <c:v>-0.63971870903682859</c:v>
                </c:pt>
                <c:pt idx="10">
                  <c:v>5.973548410690821E-2</c:v>
                </c:pt>
                <c:pt idx="11">
                  <c:v>0.77508697839931395</c:v>
                </c:pt>
                <c:pt idx="12">
                  <c:v>1.3325528622755551</c:v>
                </c:pt>
                <c:pt idx="13">
                  <c:v>-0.86518369547788199</c:v>
                </c:pt>
                <c:pt idx="14">
                  <c:v>1.161349252957296</c:v>
                </c:pt>
                <c:pt idx="15">
                  <c:v>5.9722757089646805E-2</c:v>
                </c:pt>
                <c:pt idx="16">
                  <c:v>0.14465527311358439</c:v>
                </c:pt>
                <c:pt idx="17">
                  <c:v>-0.37904916602385708</c:v>
                </c:pt>
                <c:pt idx="18">
                  <c:v>0.54522041365154195</c:v>
                </c:pt>
                <c:pt idx="19">
                  <c:v>-1.8033897039234961</c:v>
                </c:pt>
                <c:pt idx="20">
                  <c:v>2.107631243773215</c:v>
                </c:pt>
                <c:pt idx="21">
                  <c:v>-1.8211220081495707</c:v>
                </c:pt>
                <c:pt idx="22">
                  <c:v>0.47329609922608284</c:v>
                </c:pt>
                <c:pt idx="23">
                  <c:v>-1.8003617171676334</c:v>
                </c:pt>
                <c:pt idx="24">
                  <c:v>2.7429878218489634E-2</c:v>
                </c:pt>
                <c:pt idx="25">
                  <c:v>-1.2860604424884903</c:v>
                </c:pt>
                <c:pt idx="26">
                  <c:v>1.5946908177973138</c:v>
                </c:pt>
                <c:pt idx="27">
                  <c:v>1.0812045273087145</c:v>
                </c:pt>
                <c:pt idx="28">
                  <c:v>1.0076616555149083</c:v>
                </c:pt>
                <c:pt idx="29">
                  <c:v>-0.22180027514096334</c:v>
                </c:pt>
                <c:pt idx="30">
                  <c:v>-0.21103626197942482</c:v>
                </c:pt>
                <c:pt idx="31">
                  <c:v>1.4129579465220781</c:v>
                </c:pt>
                <c:pt idx="32">
                  <c:v>-1.4444384969439694</c:v>
                </c:pt>
                <c:pt idx="33">
                  <c:v>1.7475254033562262</c:v>
                </c:pt>
                <c:pt idx="34">
                  <c:v>-1.6932457265463716</c:v>
                </c:pt>
                <c:pt idx="35">
                  <c:v>0.15775391359156599</c:v>
                </c:pt>
                <c:pt idx="36">
                  <c:v>-0.28977155824048983</c:v>
                </c:pt>
                <c:pt idx="37">
                  <c:v>-0.14181270536245894</c:v>
                </c:pt>
                <c:pt idx="38">
                  <c:v>-0.94220294764947976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4F-1E4C-8852-AFE0E3AC1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362991"/>
        <c:axId val="1143545999"/>
      </c:scatterChart>
      <c:valAx>
        <c:axId val="1143362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EID</a:t>
                </a:r>
              </a:p>
            </c:rich>
          </c:tx>
          <c:overlay val="0"/>
        </c:title>
        <c:majorTickMark val="out"/>
        <c:minorTickMark val="none"/>
        <c:tickLblPos val="nextTo"/>
        <c:crossAx val="1143545999"/>
        <c:crosses val="autoZero"/>
        <c:crossBetween val="midCat"/>
      </c:valAx>
      <c:valAx>
        <c:axId val="11435459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336299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Counter_Number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strRef>
              <c:f>'REGRESSION ANALYSIS'!$C$2:$C$40</c:f>
              <c:strCache>
                <c:ptCount val="39"/>
                <c:pt idx="9">
                  <c:v>SS</c:v>
                </c:pt>
                <c:pt idx="10">
                  <c:v>12.65329016</c:v>
                </c:pt>
                <c:pt idx="11">
                  <c:v>48.32106881</c:v>
                </c:pt>
                <c:pt idx="12">
                  <c:v>60.97435897</c:v>
                </c:pt>
                <c:pt idx="14">
                  <c:v>Standard Error</c:v>
                </c:pt>
                <c:pt idx="15">
                  <c:v>0.974223846</c:v>
                </c:pt>
                <c:pt idx="16">
                  <c:v>0.262344416</c:v>
                </c:pt>
                <c:pt idx="17">
                  <c:v>0.294186404</c:v>
                </c:pt>
                <c:pt idx="18">
                  <c:v>0.243902614</c:v>
                </c:pt>
                <c:pt idx="19">
                  <c:v>0.030986142</c:v>
                </c:pt>
                <c:pt idx="20">
                  <c:v>0.07158067</c:v>
                </c:pt>
                <c:pt idx="26">
                  <c:v>Residuals</c:v>
                </c:pt>
                <c:pt idx="27">
                  <c:v>-1.712789065</c:v>
                </c:pt>
                <c:pt idx="28">
                  <c:v>-1.587657607</c:v>
                </c:pt>
                <c:pt idx="29">
                  <c:v>-1.265511071</c:v>
                </c:pt>
                <c:pt idx="30">
                  <c:v>1.219239652</c:v>
                </c:pt>
                <c:pt idx="31">
                  <c:v>0.512773408</c:v>
                </c:pt>
                <c:pt idx="32">
                  <c:v>0.839378162</c:v>
                </c:pt>
                <c:pt idx="33">
                  <c:v>0.860125726</c:v>
                </c:pt>
                <c:pt idx="34">
                  <c:v>0.854296429</c:v>
                </c:pt>
                <c:pt idx="35">
                  <c:v>0.130863273</c:v>
                </c:pt>
                <c:pt idx="36">
                  <c:v>-0.639718709</c:v>
                </c:pt>
                <c:pt idx="37">
                  <c:v>0.059735484</c:v>
                </c:pt>
                <c:pt idx="38">
                  <c:v>0.775086978</c:v>
                </c:pt>
              </c:strCache>
            </c:strRef>
          </c:xVal>
          <c:yVal>
            <c:numRef>
              <c:f>'REGRESSION ANALYSIS'!$C$29:$C$67</c:f>
              <c:numCache>
                <c:formatCode>General</c:formatCode>
                <c:ptCount val="39"/>
                <c:pt idx="0">
                  <c:v>-1.7127890650090549</c:v>
                </c:pt>
                <c:pt idx="1">
                  <c:v>-1.5876576074620905</c:v>
                </c:pt>
                <c:pt idx="2">
                  <c:v>-1.2655110713988229</c:v>
                </c:pt>
                <c:pt idx="3">
                  <c:v>1.2192396518914181</c:v>
                </c:pt>
                <c:pt idx="4">
                  <c:v>0.51277340815311812</c:v>
                </c:pt>
                <c:pt idx="5">
                  <c:v>0.8393781624292509</c:v>
                </c:pt>
                <c:pt idx="6">
                  <c:v>0.86012572639392726</c:v>
                </c:pt>
                <c:pt idx="7">
                  <c:v>0.85429642903454184</c:v>
                </c:pt>
                <c:pt idx="8">
                  <c:v>0.13086327319618363</c:v>
                </c:pt>
                <c:pt idx="9">
                  <c:v>-0.63971870903682859</c:v>
                </c:pt>
                <c:pt idx="10">
                  <c:v>5.973548410690821E-2</c:v>
                </c:pt>
                <c:pt idx="11">
                  <c:v>0.77508697839931395</c:v>
                </c:pt>
                <c:pt idx="12">
                  <c:v>1.3325528622755551</c:v>
                </c:pt>
                <c:pt idx="13">
                  <c:v>-0.86518369547788199</c:v>
                </c:pt>
                <c:pt idx="14">
                  <c:v>1.161349252957296</c:v>
                </c:pt>
                <c:pt idx="15">
                  <c:v>5.9722757089646805E-2</c:v>
                </c:pt>
                <c:pt idx="16">
                  <c:v>0.14465527311358439</c:v>
                </c:pt>
                <c:pt idx="17">
                  <c:v>-0.37904916602385708</c:v>
                </c:pt>
                <c:pt idx="18">
                  <c:v>0.54522041365154195</c:v>
                </c:pt>
                <c:pt idx="19">
                  <c:v>-1.8033897039234961</c:v>
                </c:pt>
                <c:pt idx="20">
                  <c:v>2.107631243773215</c:v>
                </c:pt>
                <c:pt idx="21">
                  <c:v>-1.8211220081495707</c:v>
                </c:pt>
                <c:pt idx="22">
                  <c:v>0.47329609922608284</c:v>
                </c:pt>
                <c:pt idx="23">
                  <c:v>-1.8003617171676334</c:v>
                </c:pt>
                <c:pt idx="24">
                  <c:v>2.7429878218489634E-2</c:v>
                </c:pt>
                <c:pt idx="25">
                  <c:v>-1.2860604424884903</c:v>
                </c:pt>
                <c:pt idx="26">
                  <c:v>1.5946908177973138</c:v>
                </c:pt>
                <c:pt idx="27">
                  <c:v>1.0812045273087145</c:v>
                </c:pt>
                <c:pt idx="28">
                  <c:v>1.0076616555149083</c:v>
                </c:pt>
                <c:pt idx="29">
                  <c:v>-0.22180027514096334</c:v>
                </c:pt>
                <c:pt idx="30">
                  <c:v>-0.21103626197942482</c:v>
                </c:pt>
                <c:pt idx="31">
                  <c:v>1.4129579465220781</c:v>
                </c:pt>
                <c:pt idx="32">
                  <c:v>-1.4444384969439694</c:v>
                </c:pt>
                <c:pt idx="33">
                  <c:v>1.7475254033562262</c:v>
                </c:pt>
                <c:pt idx="34">
                  <c:v>-1.6932457265463716</c:v>
                </c:pt>
                <c:pt idx="35">
                  <c:v>0.15775391359156599</c:v>
                </c:pt>
                <c:pt idx="36">
                  <c:v>-0.28977155824048983</c:v>
                </c:pt>
                <c:pt idx="37">
                  <c:v>-0.14181270536245894</c:v>
                </c:pt>
                <c:pt idx="38">
                  <c:v>-0.94220294764947976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36-7E4F-A903-8CF8D3D2F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5818720"/>
        <c:axId val="1875145344"/>
      </c:scatterChart>
      <c:valAx>
        <c:axId val="1875818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Counter_Number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875145344"/>
        <c:crosses val="autoZero"/>
        <c:crossBetween val="midCat"/>
      </c:valAx>
      <c:valAx>
        <c:axId val="1875145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581872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quantity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strRef>
              <c:f>'REGRESSION ANALYSIS'!$D$2:$D$40</c:f>
              <c:strCache>
                <c:ptCount val="39"/>
                <c:pt idx="9">
                  <c:v>MS</c:v>
                </c:pt>
                <c:pt idx="10">
                  <c:v>2.530658033</c:v>
                </c:pt>
                <c:pt idx="11">
                  <c:v>1.464274812</c:v>
                </c:pt>
                <c:pt idx="14">
                  <c:v>t Stat</c:v>
                </c:pt>
                <c:pt idx="15">
                  <c:v>4.64699488</c:v>
                </c:pt>
                <c:pt idx="16">
                  <c:v>1.176372441</c:v>
                </c:pt>
                <c:pt idx="17">
                  <c:v>0.501865503</c:v>
                </c:pt>
                <c:pt idx="18">
                  <c:v>-1.902463767</c:v>
                </c:pt>
                <c:pt idx="19">
                  <c:v>-1.443436432</c:v>
                </c:pt>
                <c:pt idx="20">
                  <c:v>-0.244089625</c:v>
                </c:pt>
                <c:pt idx="26">
                  <c:v>Standard Residuals</c:v>
                </c:pt>
                <c:pt idx="27">
                  <c:v>-1.518893816</c:v>
                </c:pt>
                <c:pt idx="28">
                  <c:v>-1.40792779</c:v>
                </c:pt>
                <c:pt idx="29">
                  <c:v>-1.122249657</c:v>
                </c:pt>
                <c:pt idx="30">
                  <c:v>1.081216366</c:v>
                </c:pt>
                <c:pt idx="31">
                  <c:v>0.454725205</c:v>
                </c:pt>
                <c:pt idx="32">
                  <c:v>0.744356866</c:v>
                </c:pt>
                <c:pt idx="33">
                  <c:v>0.762755714</c:v>
                </c:pt>
                <c:pt idx="34">
                  <c:v>0.757586319</c:v>
                </c:pt>
                <c:pt idx="35">
                  <c:v>0.116048976</c:v>
                </c:pt>
                <c:pt idx="36">
                  <c:v>-0.56729974</c:v>
                </c:pt>
                <c:pt idx="37">
                  <c:v>0.052973165</c:v>
                </c:pt>
                <c:pt idx="38">
                  <c:v>0.687343726</c:v>
                </c:pt>
              </c:strCache>
            </c:strRef>
          </c:xVal>
          <c:yVal>
            <c:numRef>
              <c:f>'REGRESSION ANALYSIS'!$C$29:$C$67</c:f>
              <c:numCache>
                <c:formatCode>General</c:formatCode>
                <c:ptCount val="39"/>
                <c:pt idx="0">
                  <c:v>-1.7127890650090549</c:v>
                </c:pt>
                <c:pt idx="1">
                  <c:v>-1.5876576074620905</c:v>
                </c:pt>
                <c:pt idx="2">
                  <c:v>-1.2655110713988229</c:v>
                </c:pt>
                <c:pt idx="3">
                  <c:v>1.2192396518914181</c:v>
                </c:pt>
                <c:pt idx="4">
                  <c:v>0.51277340815311812</c:v>
                </c:pt>
                <c:pt idx="5">
                  <c:v>0.8393781624292509</c:v>
                </c:pt>
                <c:pt idx="6">
                  <c:v>0.86012572639392726</c:v>
                </c:pt>
                <c:pt idx="7">
                  <c:v>0.85429642903454184</c:v>
                </c:pt>
                <c:pt idx="8">
                  <c:v>0.13086327319618363</c:v>
                </c:pt>
                <c:pt idx="9">
                  <c:v>-0.63971870903682859</c:v>
                </c:pt>
                <c:pt idx="10">
                  <c:v>5.973548410690821E-2</c:v>
                </c:pt>
                <c:pt idx="11">
                  <c:v>0.77508697839931395</c:v>
                </c:pt>
                <c:pt idx="12">
                  <c:v>1.3325528622755551</c:v>
                </c:pt>
                <c:pt idx="13">
                  <c:v>-0.86518369547788199</c:v>
                </c:pt>
                <c:pt idx="14">
                  <c:v>1.161349252957296</c:v>
                </c:pt>
                <c:pt idx="15">
                  <c:v>5.9722757089646805E-2</c:v>
                </c:pt>
                <c:pt idx="16">
                  <c:v>0.14465527311358439</c:v>
                </c:pt>
                <c:pt idx="17">
                  <c:v>-0.37904916602385708</c:v>
                </c:pt>
                <c:pt idx="18">
                  <c:v>0.54522041365154195</c:v>
                </c:pt>
                <c:pt idx="19">
                  <c:v>-1.8033897039234961</c:v>
                </c:pt>
                <c:pt idx="20">
                  <c:v>2.107631243773215</c:v>
                </c:pt>
                <c:pt idx="21">
                  <c:v>-1.8211220081495707</c:v>
                </c:pt>
                <c:pt idx="22">
                  <c:v>0.47329609922608284</c:v>
                </c:pt>
                <c:pt idx="23">
                  <c:v>-1.8003617171676334</c:v>
                </c:pt>
                <c:pt idx="24">
                  <c:v>2.7429878218489634E-2</c:v>
                </c:pt>
                <c:pt idx="25">
                  <c:v>-1.2860604424884903</c:v>
                </c:pt>
                <c:pt idx="26">
                  <c:v>1.5946908177973138</c:v>
                </c:pt>
                <c:pt idx="27">
                  <c:v>1.0812045273087145</c:v>
                </c:pt>
                <c:pt idx="28">
                  <c:v>1.0076616555149083</c:v>
                </c:pt>
                <c:pt idx="29">
                  <c:v>-0.22180027514096334</c:v>
                </c:pt>
                <c:pt idx="30">
                  <c:v>-0.21103626197942482</c:v>
                </c:pt>
                <c:pt idx="31">
                  <c:v>1.4129579465220781</c:v>
                </c:pt>
                <c:pt idx="32">
                  <c:v>-1.4444384969439694</c:v>
                </c:pt>
                <c:pt idx="33">
                  <c:v>1.7475254033562262</c:v>
                </c:pt>
                <c:pt idx="34">
                  <c:v>-1.6932457265463716</c:v>
                </c:pt>
                <c:pt idx="35">
                  <c:v>0.15775391359156599</c:v>
                </c:pt>
                <c:pt idx="36">
                  <c:v>-0.28977155824048983</c:v>
                </c:pt>
                <c:pt idx="37">
                  <c:v>-0.14181270536245894</c:v>
                </c:pt>
                <c:pt idx="38">
                  <c:v>-0.94220294764947976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F7-4F43-B9F9-477383C9C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5106032"/>
        <c:axId val="1875760288"/>
      </c:scatterChart>
      <c:valAx>
        <c:axId val="1875106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quantity</a:t>
                </a:r>
              </a:p>
            </c:rich>
          </c:tx>
          <c:overlay val="0"/>
        </c:title>
        <c:majorTickMark val="out"/>
        <c:minorTickMark val="none"/>
        <c:tickLblPos val="nextTo"/>
        <c:crossAx val="1875760288"/>
        <c:crosses val="autoZero"/>
        <c:crossBetween val="midCat"/>
      </c:valAx>
      <c:valAx>
        <c:axId val="1875760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51060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Time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strRef>
              <c:f>'REGRESSION ANALYSIS'!$E$2:$E$40</c:f>
              <c:strCache>
                <c:ptCount val="21"/>
                <c:pt idx="9">
                  <c:v>F</c:v>
                </c:pt>
                <c:pt idx="10">
                  <c:v>1.728267134</c:v>
                </c:pt>
                <c:pt idx="14">
                  <c:v>P-value</c:v>
                </c:pt>
                <c:pt idx="15">
                  <c:v>5.19983E-05</c:v>
                </c:pt>
                <c:pt idx="16">
                  <c:v>0.247862541</c:v>
                </c:pt>
                <c:pt idx="17">
                  <c:v>0.61909429</c:v>
                </c:pt>
                <c:pt idx="18">
                  <c:v>0.065867367</c:v>
                </c:pt>
                <c:pt idx="19">
                  <c:v>0.158324239</c:v>
                </c:pt>
                <c:pt idx="20">
                  <c:v>0.808672635</c:v>
                </c:pt>
              </c:strCache>
            </c:strRef>
          </c:xVal>
          <c:yVal>
            <c:numRef>
              <c:f>'REGRESSION ANALYSIS'!$C$29:$C$67</c:f>
              <c:numCache>
                <c:formatCode>General</c:formatCode>
                <c:ptCount val="39"/>
                <c:pt idx="0">
                  <c:v>-1.7127890650090549</c:v>
                </c:pt>
                <c:pt idx="1">
                  <c:v>-1.5876576074620905</c:v>
                </c:pt>
                <c:pt idx="2">
                  <c:v>-1.2655110713988229</c:v>
                </c:pt>
                <c:pt idx="3">
                  <c:v>1.2192396518914181</c:v>
                </c:pt>
                <c:pt idx="4">
                  <c:v>0.51277340815311812</c:v>
                </c:pt>
                <c:pt idx="5">
                  <c:v>0.8393781624292509</c:v>
                </c:pt>
                <c:pt idx="6">
                  <c:v>0.86012572639392726</c:v>
                </c:pt>
                <c:pt idx="7">
                  <c:v>0.85429642903454184</c:v>
                </c:pt>
                <c:pt idx="8">
                  <c:v>0.13086327319618363</c:v>
                </c:pt>
                <c:pt idx="9">
                  <c:v>-0.63971870903682859</c:v>
                </c:pt>
                <c:pt idx="10">
                  <c:v>5.973548410690821E-2</c:v>
                </c:pt>
                <c:pt idx="11">
                  <c:v>0.77508697839931395</c:v>
                </c:pt>
                <c:pt idx="12">
                  <c:v>1.3325528622755551</c:v>
                </c:pt>
                <c:pt idx="13">
                  <c:v>-0.86518369547788199</c:v>
                </c:pt>
                <c:pt idx="14">
                  <c:v>1.161349252957296</c:v>
                </c:pt>
                <c:pt idx="15">
                  <c:v>5.9722757089646805E-2</c:v>
                </c:pt>
                <c:pt idx="16">
                  <c:v>0.14465527311358439</c:v>
                </c:pt>
                <c:pt idx="17">
                  <c:v>-0.37904916602385708</c:v>
                </c:pt>
                <c:pt idx="18">
                  <c:v>0.54522041365154195</c:v>
                </c:pt>
                <c:pt idx="19">
                  <c:v>-1.8033897039234961</c:v>
                </c:pt>
                <c:pt idx="20">
                  <c:v>2.107631243773215</c:v>
                </c:pt>
                <c:pt idx="21">
                  <c:v>-1.8211220081495707</c:v>
                </c:pt>
                <c:pt idx="22">
                  <c:v>0.47329609922608284</c:v>
                </c:pt>
                <c:pt idx="23">
                  <c:v>-1.8003617171676334</c:v>
                </c:pt>
                <c:pt idx="24">
                  <c:v>2.7429878218489634E-2</c:v>
                </c:pt>
                <c:pt idx="25">
                  <c:v>-1.2860604424884903</c:v>
                </c:pt>
                <c:pt idx="26">
                  <c:v>1.5946908177973138</c:v>
                </c:pt>
                <c:pt idx="27">
                  <c:v>1.0812045273087145</c:v>
                </c:pt>
                <c:pt idx="28">
                  <c:v>1.0076616555149083</c:v>
                </c:pt>
                <c:pt idx="29">
                  <c:v>-0.22180027514096334</c:v>
                </c:pt>
                <c:pt idx="30">
                  <c:v>-0.21103626197942482</c:v>
                </c:pt>
                <c:pt idx="31">
                  <c:v>1.4129579465220781</c:v>
                </c:pt>
                <c:pt idx="32">
                  <c:v>-1.4444384969439694</c:v>
                </c:pt>
                <c:pt idx="33">
                  <c:v>1.7475254033562262</c:v>
                </c:pt>
                <c:pt idx="34">
                  <c:v>-1.6932457265463716</c:v>
                </c:pt>
                <c:pt idx="35">
                  <c:v>0.15775391359156599</c:v>
                </c:pt>
                <c:pt idx="36">
                  <c:v>-0.28977155824048983</c:v>
                </c:pt>
                <c:pt idx="37">
                  <c:v>-0.14181270536245894</c:v>
                </c:pt>
                <c:pt idx="38">
                  <c:v>-0.94220294764947976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08-F54B-BDDF-B2E390A1C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656239"/>
        <c:axId val="1143658639"/>
      </c:scatterChart>
      <c:valAx>
        <c:axId val="11436562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Time</a:t>
                </a:r>
              </a:p>
            </c:rich>
          </c:tx>
          <c:overlay val="0"/>
        </c:title>
        <c:majorTickMark val="out"/>
        <c:minorTickMark val="none"/>
        <c:tickLblPos val="nextTo"/>
        <c:crossAx val="1143658639"/>
        <c:crosses val="autoZero"/>
        <c:crossBetween val="midCat"/>
      </c:valAx>
      <c:valAx>
        <c:axId val="11436586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365623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Transaction type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Revisit</c:v>
          </c:tx>
          <c:spPr>
            <a:ln w="38100">
              <a:noFill/>
            </a:ln>
          </c:spPr>
          <c:xVal>
            <c:numRef>
              <c:f>'DATA FOR REGRESSION ANALYSIS'!$A$2:$A$40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</c:numCache>
            </c:numRef>
          </c:xVal>
          <c:yVal>
            <c:numRef>
              <c:f>'DATA FOR REGRESSION ANALYSIS'!$F$2:$F$40</c:f>
              <c:numCache>
                <c:formatCode>General</c:formatCode>
                <c:ptCount val="3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  <c:pt idx="20">
                  <c:v>5</c:v>
                </c:pt>
                <c:pt idx="21">
                  <c:v>2</c:v>
                </c:pt>
                <c:pt idx="22">
                  <c:v>5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3</c:v>
                </c:pt>
                <c:pt idx="31">
                  <c:v>5</c:v>
                </c:pt>
                <c:pt idx="32">
                  <c:v>1</c:v>
                </c:pt>
                <c:pt idx="33">
                  <c:v>5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99-FA4E-90FA-A53A7993DE5B}"/>
            </c:ext>
          </c:extLst>
        </c:ser>
        <c:ser>
          <c:idx val="1"/>
          <c:order val="1"/>
          <c:tx>
            <c:v>Predicted Revisit</c:v>
          </c:tx>
          <c:spPr>
            <a:ln w="38100">
              <a:noFill/>
            </a:ln>
          </c:spPr>
          <c:xVal>
            <c:numRef>
              <c:f>'DATA FOR REGRESSION ANALYSIS'!$A$2:$A$40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</c:numCache>
            </c:numRef>
          </c:xVal>
          <c:yVal>
            <c:numRef>
              <c:f>'REGRESSION ANALYSIS'!$B$29:$B$67</c:f>
              <c:numCache>
                <c:formatCode>General</c:formatCode>
                <c:ptCount val="39"/>
                <c:pt idx="0">
                  <c:v>3.7127890650090549</c:v>
                </c:pt>
                <c:pt idx="1">
                  <c:v>2.5876576074620905</c:v>
                </c:pt>
                <c:pt idx="2">
                  <c:v>2.2655110713988229</c:v>
                </c:pt>
                <c:pt idx="3">
                  <c:v>3.7807603481085819</c:v>
                </c:pt>
                <c:pt idx="4">
                  <c:v>2.4872265918468819</c:v>
                </c:pt>
                <c:pt idx="5">
                  <c:v>3.1606218375707491</c:v>
                </c:pt>
                <c:pt idx="6">
                  <c:v>4.1398742736060727</c:v>
                </c:pt>
                <c:pt idx="7">
                  <c:v>3.1457035709654582</c:v>
                </c:pt>
                <c:pt idx="8">
                  <c:v>3.8691367268038164</c:v>
                </c:pt>
                <c:pt idx="9">
                  <c:v>2.6397187090368286</c:v>
                </c:pt>
                <c:pt idx="10">
                  <c:v>2.9402645158930918</c:v>
                </c:pt>
                <c:pt idx="11">
                  <c:v>3.224913021600686</c:v>
                </c:pt>
                <c:pt idx="12">
                  <c:v>3.6674471377244449</c:v>
                </c:pt>
                <c:pt idx="13">
                  <c:v>2.865183695477882</c:v>
                </c:pt>
                <c:pt idx="14">
                  <c:v>2.838650747042704</c:v>
                </c:pt>
                <c:pt idx="15">
                  <c:v>3.9402772429103532</c:v>
                </c:pt>
                <c:pt idx="16">
                  <c:v>3.8553447268864156</c:v>
                </c:pt>
                <c:pt idx="17">
                  <c:v>3.3790491660238571</c:v>
                </c:pt>
                <c:pt idx="18">
                  <c:v>3.4547795863484581</c:v>
                </c:pt>
                <c:pt idx="19">
                  <c:v>3.8033897039234961</c:v>
                </c:pt>
                <c:pt idx="20">
                  <c:v>2.892368756226785</c:v>
                </c:pt>
                <c:pt idx="21">
                  <c:v>3.8211220081495707</c:v>
                </c:pt>
                <c:pt idx="22">
                  <c:v>4.5267039007739172</c:v>
                </c:pt>
                <c:pt idx="23">
                  <c:v>3.8003617171676334</c:v>
                </c:pt>
                <c:pt idx="24">
                  <c:v>2.9725701217815104</c:v>
                </c:pt>
                <c:pt idx="25">
                  <c:v>4.2860604424884903</c:v>
                </c:pt>
                <c:pt idx="26">
                  <c:v>2.4053091822026862</c:v>
                </c:pt>
                <c:pt idx="27">
                  <c:v>3.9187954726912855</c:v>
                </c:pt>
                <c:pt idx="28">
                  <c:v>3.9923383444850917</c:v>
                </c:pt>
                <c:pt idx="29">
                  <c:v>3.2218002751409633</c:v>
                </c:pt>
                <c:pt idx="30">
                  <c:v>3.2110362619794248</c:v>
                </c:pt>
                <c:pt idx="31">
                  <c:v>3.5870420534779219</c:v>
                </c:pt>
                <c:pt idx="32">
                  <c:v>2.4444384969439694</c:v>
                </c:pt>
                <c:pt idx="33">
                  <c:v>3.2524745966437738</c:v>
                </c:pt>
                <c:pt idx="34">
                  <c:v>3.6932457265463716</c:v>
                </c:pt>
                <c:pt idx="35">
                  <c:v>2.842246086408434</c:v>
                </c:pt>
                <c:pt idx="36">
                  <c:v>3.2897715582404898</c:v>
                </c:pt>
                <c:pt idx="37">
                  <c:v>4.1418127053624589</c:v>
                </c:pt>
                <c:pt idx="38">
                  <c:v>2.9422029476494798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99-FA4E-90FA-A53A7993D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666719"/>
        <c:axId val="577668431"/>
      </c:scatterChart>
      <c:valAx>
        <c:axId val="5776667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Transaction type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7668431"/>
        <c:crosses val="autoZero"/>
        <c:crossBetween val="midCat"/>
      </c:valAx>
      <c:valAx>
        <c:axId val="5776684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Revisit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76667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EID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Revisit</c:v>
          </c:tx>
          <c:spPr>
            <a:ln w="38100">
              <a:noFill/>
            </a:ln>
          </c:spPr>
          <c:xVal>
            <c:strRef>
              <c:f>'REGRESSION ANALYSIS'!$B$2:$B$40</c:f>
              <c:strCache>
                <c:ptCount val="39"/>
                <c:pt idx="2">
                  <c:v>0.455541673</c:v>
                </c:pt>
                <c:pt idx="3">
                  <c:v>0.207518215</c:v>
                </c:pt>
                <c:pt idx="4">
                  <c:v>0.087445218</c:v>
                </c:pt>
                <c:pt idx="5">
                  <c:v>1.210072234</c:v>
                </c:pt>
                <c:pt idx="6">
                  <c:v>39</c:v>
                </c:pt>
                <c:pt idx="9">
                  <c:v>df</c:v>
                </c:pt>
                <c:pt idx="10">
                  <c:v>5</c:v>
                </c:pt>
                <c:pt idx="11">
                  <c:v>33</c:v>
                </c:pt>
                <c:pt idx="12">
                  <c:v>38</c:v>
                </c:pt>
                <c:pt idx="14">
                  <c:v>Coefficients</c:v>
                </c:pt>
                <c:pt idx="15">
                  <c:v>4.527213223</c:v>
                </c:pt>
                <c:pt idx="16">
                  <c:v>0.308614741</c:v>
                </c:pt>
                <c:pt idx="17">
                  <c:v>0.147642008</c:v>
                </c:pt>
                <c:pt idx="18">
                  <c:v>-0.464015886</c:v>
                </c:pt>
                <c:pt idx="19">
                  <c:v>-0.044726527</c:v>
                </c:pt>
                <c:pt idx="20">
                  <c:v>-0.017472099</c:v>
                </c:pt>
                <c:pt idx="26">
                  <c:v>Predicted Revisit</c:v>
                </c:pt>
                <c:pt idx="27">
                  <c:v>3.712789065</c:v>
                </c:pt>
                <c:pt idx="28">
                  <c:v>2.587657607</c:v>
                </c:pt>
                <c:pt idx="29">
                  <c:v>2.265511071</c:v>
                </c:pt>
                <c:pt idx="30">
                  <c:v>3.780760348</c:v>
                </c:pt>
                <c:pt idx="31">
                  <c:v>2.487226592</c:v>
                </c:pt>
                <c:pt idx="32">
                  <c:v>3.160621838</c:v>
                </c:pt>
                <c:pt idx="33">
                  <c:v>4.139874274</c:v>
                </c:pt>
                <c:pt idx="34">
                  <c:v>3.145703571</c:v>
                </c:pt>
                <c:pt idx="35">
                  <c:v>3.869136727</c:v>
                </c:pt>
                <c:pt idx="36">
                  <c:v>2.639718709</c:v>
                </c:pt>
                <c:pt idx="37">
                  <c:v>2.940264516</c:v>
                </c:pt>
                <c:pt idx="38">
                  <c:v>3.224913022</c:v>
                </c:pt>
              </c:strCache>
            </c:strRef>
          </c:xVal>
          <c:yVal>
            <c:numRef>
              <c:f>'DATA FOR REGRESSION ANALYSIS'!$F$2:$F$40</c:f>
              <c:numCache>
                <c:formatCode>General</c:formatCode>
                <c:ptCount val="3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  <c:pt idx="20">
                  <c:v>5</c:v>
                </c:pt>
                <c:pt idx="21">
                  <c:v>2</c:v>
                </c:pt>
                <c:pt idx="22">
                  <c:v>5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3</c:v>
                </c:pt>
                <c:pt idx="31">
                  <c:v>5</c:v>
                </c:pt>
                <c:pt idx="32">
                  <c:v>1</c:v>
                </c:pt>
                <c:pt idx="33">
                  <c:v>5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1B-E140-86F0-0E52438E38BF}"/>
            </c:ext>
          </c:extLst>
        </c:ser>
        <c:ser>
          <c:idx val="1"/>
          <c:order val="1"/>
          <c:tx>
            <c:v>Predicted Revisit</c:v>
          </c:tx>
          <c:spPr>
            <a:ln w="38100">
              <a:noFill/>
            </a:ln>
          </c:spPr>
          <c:xVal>
            <c:strRef>
              <c:f>'REGRESSION ANALYSIS'!$B$2:$B$40</c:f>
              <c:strCache>
                <c:ptCount val="39"/>
                <c:pt idx="2">
                  <c:v>0.455541673</c:v>
                </c:pt>
                <c:pt idx="3">
                  <c:v>0.207518215</c:v>
                </c:pt>
                <c:pt idx="4">
                  <c:v>0.087445218</c:v>
                </c:pt>
                <c:pt idx="5">
                  <c:v>1.210072234</c:v>
                </c:pt>
                <c:pt idx="6">
                  <c:v>39</c:v>
                </c:pt>
                <c:pt idx="9">
                  <c:v>df</c:v>
                </c:pt>
                <c:pt idx="10">
                  <c:v>5</c:v>
                </c:pt>
                <c:pt idx="11">
                  <c:v>33</c:v>
                </c:pt>
                <c:pt idx="12">
                  <c:v>38</c:v>
                </c:pt>
                <c:pt idx="14">
                  <c:v>Coefficients</c:v>
                </c:pt>
                <c:pt idx="15">
                  <c:v>4.527213223</c:v>
                </c:pt>
                <c:pt idx="16">
                  <c:v>0.308614741</c:v>
                </c:pt>
                <c:pt idx="17">
                  <c:v>0.147642008</c:v>
                </c:pt>
                <c:pt idx="18">
                  <c:v>-0.464015886</c:v>
                </c:pt>
                <c:pt idx="19">
                  <c:v>-0.044726527</c:v>
                </c:pt>
                <c:pt idx="20">
                  <c:v>-0.017472099</c:v>
                </c:pt>
                <c:pt idx="26">
                  <c:v>Predicted Revisit</c:v>
                </c:pt>
                <c:pt idx="27">
                  <c:v>3.712789065</c:v>
                </c:pt>
                <c:pt idx="28">
                  <c:v>2.587657607</c:v>
                </c:pt>
                <c:pt idx="29">
                  <c:v>2.265511071</c:v>
                </c:pt>
                <c:pt idx="30">
                  <c:v>3.780760348</c:v>
                </c:pt>
                <c:pt idx="31">
                  <c:v>2.487226592</c:v>
                </c:pt>
                <c:pt idx="32">
                  <c:v>3.160621838</c:v>
                </c:pt>
                <c:pt idx="33">
                  <c:v>4.139874274</c:v>
                </c:pt>
                <c:pt idx="34">
                  <c:v>3.145703571</c:v>
                </c:pt>
                <c:pt idx="35">
                  <c:v>3.869136727</c:v>
                </c:pt>
                <c:pt idx="36">
                  <c:v>2.639718709</c:v>
                </c:pt>
                <c:pt idx="37">
                  <c:v>2.940264516</c:v>
                </c:pt>
                <c:pt idx="38">
                  <c:v>3.224913022</c:v>
                </c:pt>
              </c:strCache>
            </c:strRef>
          </c:xVal>
          <c:yVal>
            <c:numRef>
              <c:f>'REGRESSION ANALYSIS'!$B$29:$B$67</c:f>
              <c:numCache>
                <c:formatCode>General</c:formatCode>
                <c:ptCount val="39"/>
                <c:pt idx="0">
                  <c:v>3.7127890650090549</c:v>
                </c:pt>
                <c:pt idx="1">
                  <c:v>2.5876576074620905</c:v>
                </c:pt>
                <c:pt idx="2">
                  <c:v>2.2655110713988229</c:v>
                </c:pt>
                <c:pt idx="3">
                  <c:v>3.7807603481085819</c:v>
                </c:pt>
                <c:pt idx="4">
                  <c:v>2.4872265918468819</c:v>
                </c:pt>
                <c:pt idx="5">
                  <c:v>3.1606218375707491</c:v>
                </c:pt>
                <c:pt idx="6">
                  <c:v>4.1398742736060727</c:v>
                </c:pt>
                <c:pt idx="7">
                  <c:v>3.1457035709654582</c:v>
                </c:pt>
                <c:pt idx="8">
                  <c:v>3.8691367268038164</c:v>
                </c:pt>
                <c:pt idx="9">
                  <c:v>2.6397187090368286</c:v>
                </c:pt>
                <c:pt idx="10">
                  <c:v>2.9402645158930918</c:v>
                </c:pt>
                <c:pt idx="11">
                  <c:v>3.224913021600686</c:v>
                </c:pt>
                <c:pt idx="12">
                  <c:v>3.6674471377244449</c:v>
                </c:pt>
                <c:pt idx="13">
                  <c:v>2.865183695477882</c:v>
                </c:pt>
                <c:pt idx="14">
                  <c:v>2.838650747042704</c:v>
                </c:pt>
                <c:pt idx="15">
                  <c:v>3.9402772429103532</c:v>
                </c:pt>
                <c:pt idx="16">
                  <c:v>3.8553447268864156</c:v>
                </c:pt>
                <c:pt idx="17">
                  <c:v>3.3790491660238571</c:v>
                </c:pt>
                <c:pt idx="18">
                  <c:v>3.4547795863484581</c:v>
                </c:pt>
                <c:pt idx="19">
                  <c:v>3.8033897039234961</c:v>
                </c:pt>
                <c:pt idx="20">
                  <c:v>2.892368756226785</c:v>
                </c:pt>
                <c:pt idx="21">
                  <c:v>3.8211220081495707</c:v>
                </c:pt>
                <c:pt idx="22">
                  <c:v>4.5267039007739172</c:v>
                </c:pt>
                <c:pt idx="23">
                  <c:v>3.8003617171676334</c:v>
                </c:pt>
                <c:pt idx="24">
                  <c:v>2.9725701217815104</c:v>
                </c:pt>
                <c:pt idx="25">
                  <c:v>4.2860604424884903</c:v>
                </c:pt>
                <c:pt idx="26">
                  <c:v>2.4053091822026862</c:v>
                </c:pt>
                <c:pt idx="27">
                  <c:v>3.9187954726912855</c:v>
                </c:pt>
                <c:pt idx="28">
                  <c:v>3.9923383444850917</c:v>
                </c:pt>
                <c:pt idx="29">
                  <c:v>3.2218002751409633</c:v>
                </c:pt>
                <c:pt idx="30">
                  <c:v>3.2110362619794248</c:v>
                </c:pt>
                <c:pt idx="31">
                  <c:v>3.5870420534779219</c:v>
                </c:pt>
                <c:pt idx="32">
                  <c:v>2.4444384969439694</c:v>
                </c:pt>
                <c:pt idx="33">
                  <c:v>3.2524745966437738</c:v>
                </c:pt>
                <c:pt idx="34">
                  <c:v>3.6932457265463716</c:v>
                </c:pt>
                <c:pt idx="35">
                  <c:v>2.842246086408434</c:v>
                </c:pt>
                <c:pt idx="36">
                  <c:v>3.2897715582404898</c:v>
                </c:pt>
                <c:pt idx="37">
                  <c:v>4.1418127053624589</c:v>
                </c:pt>
                <c:pt idx="38">
                  <c:v>2.9422029476494798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1B-E140-86F0-0E52438E3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834463"/>
        <c:axId val="901836175"/>
      </c:scatterChart>
      <c:valAx>
        <c:axId val="901834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EID</a:t>
                </a:r>
              </a:p>
            </c:rich>
          </c:tx>
          <c:overlay val="0"/>
        </c:title>
        <c:majorTickMark val="out"/>
        <c:minorTickMark val="none"/>
        <c:tickLblPos val="nextTo"/>
        <c:crossAx val="901836175"/>
        <c:crosses val="autoZero"/>
        <c:crossBetween val="midCat"/>
      </c:valAx>
      <c:valAx>
        <c:axId val="9018361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Revisit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18344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Counter_Number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Revisit</c:v>
          </c:tx>
          <c:spPr>
            <a:ln w="38100">
              <a:noFill/>
            </a:ln>
          </c:spPr>
          <c:xVal>
            <c:strRef>
              <c:f>'REGRESSION ANALYSIS'!$C$2:$C$40</c:f>
              <c:strCache>
                <c:ptCount val="39"/>
                <c:pt idx="9">
                  <c:v>SS</c:v>
                </c:pt>
                <c:pt idx="10">
                  <c:v>12.65329016</c:v>
                </c:pt>
                <c:pt idx="11">
                  <c:v>48.32106881</c:v>
                </c:pt>
                <c:pt idx="12">
                  <c:v>60.97435897</c:v>
                </c:pt>
                <c:pt idx="14">
                  <c:v>Standard Error</c:v>
                </c:pt>
                <c:pt idx="15">
                  <c:v>0.974223846</c:v>
                </c:pt>
                <c:pt idx="16">
                  <c:v>0.262344416</c:v>
                </c:pt>
                <c:pt idx="17">
                  <c:v>0.294186404</c:v>
                </c:pt>
                <c:pt idx="18">
                  <c:v>0.243902614</c:v>
                </c:pt>
                <c:pt idx="19">
                  <c:v>0.030986142</c:v>
                </c:pt>
                <c:pt idx="20">
                  <c:v>0.07158067</c:v>
                </c:pt>
                <c:pt idx="26">
                  <c:v>Residuals</c:v>
                </c:pt>
                <c:pt idx="27">
                  <c:v>-1.712789065</c:v>
                </c:pt>
                <c:pt idx="28">
                  <c:v>-1.587657607</c:v>
                </c:pt>
                <c:pt idx="29">
                  <c:v>-1.265511071</c:v>
                </c:pt>
                <c:pt idx="30">
                  <c:v>1.219239652</c:v>
                </c:pt>
                <c:pt idx="31">
                  <c:v>0.512773408</c:v>
                </c:pt>
                <c:pt idx="32">
                  <c:v>0.839378162</c:v>
                </c:pt>
                <c:pt idx="33">
                  <c:v>0.860125726</c:v>
                </c:pt>
                <c:pt idx="34">
                  <c:v>0.854296429</c:v>
                </c:pt>
                <c:pt idx="35">
                  <c:v>0.130863273</c:v>
                </c:pt>
                <c:pt idx="36">
                  <c:v>-0.639718709</c:v>
                </c:pt>
                <c:pt idx="37">
                  <c:v>0.059735484</c:v>
                </c:pt>
                <c:pt idx="38">
                  <c:v>0.775086978</c:v>
                </c:pt>
              </c:strCache>
            </c:strRef>
          </c:xVal>
          <c:yVal>
            <c:numRef>
              <c:f>'DATA FOR REGRESSION ANALYSIS'!$F$2:$F$40</c:f>
              <c:numCache>
                <c:formatCode>General</c:formatCode>
                <c:ptCount val="3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  <c:pt idx="20">
                  <c:v>5</c:v>
                </c:pt>
                <c:pt idx="21">
                  <c:v>2</c:v>
                </c:pt>
                <c:pt idx="22">
                  <c:v>5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3</c:v>
                </c:pt>
                <c:pt idx="31">
                  <c:v>5</c:v>
                </c:pt>
                <c:pt idx="32">
                  <c:v>1</c:v>
                </c:pt>
                <c:pt idx="33">
                  <c:v>5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4E-BC4E-8F62-3967DFA66FDB}"/>
            </c:ext>
          </c:extLst>
        </c:ser>
        <c:ser>
          <c:idx val="1"/>
          <c:order val="1"/>
          <c:tx>
            <c:v>Predicted Revisit</c:v>
          </c:tx>
          <c:spPr>
            <a:ln w="38100">
              <a:noFill/>
            </a:ln>
          </c:spPr>
          <c:xVal>
            <c:strRef>
              <c:f>'REGRESSION ANALYSIS'!$C$2:$C$40</c:f>
              <c:strCache>
                <c:ptCount val="39"/>
                <c:pt idx="9">
                  <c:v>SS</c:v>
                </c:pt>
                <c:pt idx="10">
                  <c:v>12.65329016</c:v>
                </c:pt>
                <c:pt idx="11">
                  <c:v>48.32106881</c:v>
                </c:pt>
                <c:pt idx="12">
                  <c:v>60.97435897</c:v>
                </c:pt>
                <c:pt idx="14">
                  <c:v>Standard Error</c:v>
                </c:pt>
                <c:pt idx="15">
                  <c:v>0.974223846</c:v>
                </c:pt>
                <c:pt idx="16">
                  <c:v>0.262344416</c:v>
                </c:pt>
                <c:pt idx="17">
                  <c:v>0.294186404</c:v>
                </c:pt>
                <c:pt idx="18">
                  <c:v>0.243902614</c:v>
                </c:pt>
                <c:pt idx="19">
                  <c:v>0.030986142</c:v>
                </c:pt>
                <c:pt idx="20">
                  <c:v>0.07158067</c:v>
                </c:pt>
                <c:pt idx="26">
                  <c:v>Residuals</c:v>
                </c:pt>
                <c:pt idx="27">
                  <c:v>-1.712789065</c:v>
                </c:pt>
                <c:pt idx="28">
                  <c:v>-1.587657607</c:v>
                </c:pt>
                <c:pt idx="29">
                  <c:v>-1.265511071</c:v>
                </c:pt>
                <c:pt idx="30">
                  <c:v>1.219239652</c:v>
                </c:pt>
                <c:pt idx="31">
                  <c:v>0.512773408</c:v>
                </c:pt>
                <c:pt idx="32">
                  <c:v>0.839378162</c:v>
                </c:pt>
                <c:pt idx="33">
                  <c:v>0.860125726</c:v>
                </c:pt>
                <c:pt idx="34">
                  <c:v>0.854296429</c:v>
                </c:pt>
                <c:pt idx="35">
                  <c:v>0.130863273</c:v>
                </c:pt>
                <c:pt idx="36">
                  <c:v>-0.639718709</c:v>
                </c:pt>
                <c:pt idx="37">
                  <c:v>0.059735484</c:v>
                </c:pt>
                <c:pt idx="38">
                  <c:v>0.775086978</c:v>
                </c:pt>
              </c:strCache>
            </c:strRef>
          </c:xVal>
          <c:yVal>
            <c:numRef>
              <c:f>'REGRESSION ANALYSIS'!$B$29:$B$67</c:f>
              <c:numCache>
                <c:formatCode>General</c:formatCode>
                <c:ptCount val="39"/>
                <c:pt idx="0">
                  <c:v>3.7127890650090549</c:v>
                </c:pt>
                <c:pt idx="1">
                  <c:v>2.5876576074620905</c:v>
                </c:pt>
                <c:pt idx="2">
                  <c:v>2.2655110713988229</c:v>
                </c:pt>
                <c:pt idx="3">
                  <c:v>3.7807603481085819</c:v>
                </c:pt>
                <c:pt idx="4">
                  <c:v>2.4872265918468819</c:v>
                </c:pt>
                <c:pt idx="5">
                  <c:v>3.1606218375707491</c:v>
                </c:pt>
                <c:pt idx="6">
                  <c:v>4.1398742736060727</c:v>
                </c:pt>
                <c:pt idx="7">
                  <c:v>3.1457035709654582</c:v>
                </c:pt>
                <c:pt idx="8">
                  <c:v>3.8691367268038164</c:v>
                </c:pt>
                <c:pt idx="9">
                  <c:v>2.6397187090368286</c:v>
                </c:pt>
                <c:pt idx="10">
                  <c:v>2.9402645158930918</c:v>
                </c:pt>
                <c:pt idx="11">
                  <c:v>3.224913021600686</c:v>
                </c:pt>
                <c:pt idx="12">
                  <c:v>3.6674471377244449</c:v>
                </c:pt>
                <c:pt idx="13">
                  <c:v>2.865183695477882</c:v>
                </c:pt>
                <c:pt idx="14">
                  <c:v>2.838650747042704</c:v>
                </c:pt>
                <c:pt idx="15">
                  <c:v>3.9402772429103532</c:v>
                </c:pt>
                <c:pt idx="16">
                  <c:v>3.8553447268864156</c:v>
                </c:pt>
                <c:pt idx="17">
                  <c:v>3.3790491660238571</c:v>
                </c:pt>
                <c:pt idx="18">
                  <c:v>3.4547795863484581</c:v>
                </c:pt>
                <c:pt idx="19">
                  <c:v>3.8033897039234961</c:v>
                </c:pt>
                <c:pt idx="20">
                  <c:v>2.892368756226785</c:v>
                </c:pt>
                <c:pt idx="21">
                  <c:v>3.8211220081495707</c:v>
                </c:pt>
                <c:pt idx="22">
                  <c:v>4.5267039007739172</c:v>
                </c:pt>
                <c:pt idx="23">
                  <c:v>3.8003617171676334</c:v>
                </c:pt>
                <c:pt idx="24">
                  <c:v>2.9725701217815104</c:v>
                </c:pt>
                <c:pt idx="25">
                  <c:v>4.2860604424884903</c:v>
                </c:pt>
                <c:pt idx="26">
                  <c:v>2.4053091822026862</c:v>
                </c:pt>
                <c:pt idx="27">
                  <c:v>3.9187954726912855</c:v>
                </c:pt>
                <c:pt idx="28">
                  <c:v>3.9923383444850917</c:v>
                </c:pt>
                <c:pt idx="29">
                  <c:v>3.2218002751409633</c:v>
                </c:pt>
                <c:pt idx="30">
                  <c:v>3.2110362619794248</c:v>
                </c:pt>
                <c:pt idx="31">
                  <c:v>3.5870420534779219</c:v>
                </c:pt>
                <c:pt idx="32">
                  <c:v>2.4444384969439694</c:v>
                </c:pt>
                <c:pt idx="33">
                  <c:v>3.2524745966437738</c:v>
                </c:pt>
                <c:pt idx="34">
                  <c:v>3.6932457265463716</c:v>
                </c:pt>
                <c:pt idx="35">
                  <c:v>2.842246086408434</c:v>
                </c:pt>
                <c:pt idx="36">
                  <c:v>3.2897715582404898</c:v>
                </c:pt>
                <c:pt idx="37">
                  <c:v>4.1418127053624589</c:v>
                </c:pt>
                <c:pt idx="38">
                  <c:v>2.9422029476494798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4E-BC4E-8F62-3967DFA66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887023"/>
        <c:axId val="901888735"/>
      </c:scatterChart>
      <c:valAx>
        <c:axId val="9018870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Counter_Number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901888735"/>
        <c:crosses val="autoZero"/>
        <c:crossBetween val="midCat"/>
      </c:valAx>
      <c:valAx>
        <c:axId val="9018887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Revisit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188702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quantity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Revisit</c:v>
          </c:tx>
          <c:spPr>
            <a:ln w="38100">
              <a:noFill/>
            </a:ln>
          </c:spPr>
          <c:xVal>
            <c:strRef>
              <c:f>'REGRESSION ANALYSIS'!$D$2:$D$40</c:f>
              <c:strCache>
                <c:ptCount val="39"/>
                <c:pt idx="9">
                  <c:v>MS</c:v>
                </c:pt>
                <c:pt idx="10">
                  <c:v>2.530658033</c:v>
                </c:pt>
                <c:pt idx="11">
                  <c:v>1.464274812</c:v>
                </c:pt>
                <c:pt idx="14">
                  <c:v>t Stat</c:v>
                </c:pt>
                <c:pt idx="15">
                  <c:v>4.64699488</c:v>
                </c:pt>
                <c:pt idx="16">
                  <c:v>1.176372441</c:v>
                </c:pt>
                <c:pt idx="17">
                  <c:v>0.501865503</c:v>
                </c:pt>
                <c:pt idx="18">
                  <c:v>-1.902463767</c:v>
                </c:pt>
                <c:pt idx="19">
                  <c:v>-1.443436432</c:v>
                </c:pt>
                <c:pt idx="20">
                  <c:v>-0.244089625</c:v>
                </c:pt>
                <c:pt idx="26">
                  <c:v>Standard Residuals</c:v>
                </c:pt>
                <c:pt idx="27">
                  <c:v>-1.518893816</c:v>
                </c:pt>
                <c:pt idx="28">
                  <c:v>-1.40792779</c:v>
                </c:pt>
                <c:pt idx="29">
                  <c:v>-1.122249657</c:v>
                </c:pt>
                <c:pt idx="30">
                  <c:v>1.081216366</c:v>
                </c:pt>
                <c:pt idx="31">
                  <c:v>0.454725205</c:v>
                </c:pt>
                <c:pt idx="32">
                  <c:v>0.744356866</c:v>
                </c:pt>
                <c:pt idx="33">
                  <c:v>0.762755714</c:v>
                </c:pt>
                <c:pt idx="34">
                  <c:v>0.757586319</c:v>
                </c:pt>
                <c:pt idx="35">
                  <c:v>0.116048976</c:v>
                </c:pt>
                <c:pt idx="36">
                  <c:v>-0.56729974</c:v>
                </c:pt>
                <c:pt idx="37">
                  <c:v>0.052973165</c:v>
                </c:pt>
                <c:pt idx="38">
                  <c:v>0.687343726</c:v>
                </c:pt>
              </c:strCache>
            </c:strRef>
          </c:xVal>
          <c:yVal>
            <c:numRef>
              <c:f>'DATA FOR REGRESSION ANALYSIS'!$F$2:$F$40</c:f>
              <c:numCache>
                <c:formatCode>General</c:formatCode>
                <c:ptCount val="3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  <c:pt idx="20">
                  <c:v>5</c:v>
                </c:pt>
                <c:pt idx="21">
                  <c:v>2</c:v>
                </c:pt>
                <c:pt idx="22">
                  <c:v>5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3</c:v>
                </c:pt>
                <c:pt idx="31">
                  <c:v>5</c:v>
                </c:pt>
                <c:pt idx="32">
                  <c:v>1</c:v>
                </c:pt>
                <c:pt idx="33">
                  <c:v>5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3C-074E-8ABF-714AFEA0DC01}"/>
            </c:ext>
          </c:extLst>
        </c:ser>
        <c:ser>
          <c:idx val="1"/>
          <c:order val="1"/>
          <c:tx>
            <c:v>Predicted Revisit</c:v>
          </c:tx>
          <c:spPr>
            <a:ln w="38100">
              <a:noFill/>
            </a:ln>
          </c:spPr>
          <c:xVal>
            <c:strRef>
              <c:f>'REGRESSION ANALYSIS'!$D$2:$D$40</c:f>
              <c:strCache>
                <c:ptCount val="39"/>
                <c:pt idx="9">
                  <c:v>MS</c:v>
                </c:pt>
                <c:pt idx="10">
                  <c:v>2.530658033</c:v>
                </c:pt>
                <c:pt idx="11">
                  <c:v>1.464274812</c:v>
                </c:pt>
                <c:pt idx="14">
                  <c:v>t Stat</c:v>
                </c:pt>
                <c:pt idx="15">
                  <c:v>4.64699488</c:v>
                </c:pt>
                <c:pt idx="16">
                  <c:v>1.176372441</c:v>
                </c:pt>
                <c:pt idx="17">
                  <c:v>0.501865503</c:v>
                </c:pt>
                <c:pt idx="18">
                  <c:v>-1.902463767</c:v>
                </c:pt>
                <c:pt idx="19">
                  <c:v>-1.443436432</c:v>
                </c:pt>
                <c:pt idx="20">
                  <c:v>-0.244089625</c:v>
                </c:pt>
                <c:pt idx="26">
                  <c:v>Standard Residuals</c:v>
                </c:pt>
                <c:pt idx="27">
                  <c:v>-1.518893816</c:v>
                </c:pt>
                <c:pt idx="28">
                  <c:v>-1.40792779</c:v>
                </c:pt>
                <c:pt idx="29">
                  <c:v>-1.122249657</c:v>
                </c:pt>
                <c:pt idx="30">
                  <c:v>1.081216366</c:v>
                </c:pt>
                <c:pt idx="31">
                  <c:v>0.454725205</c:v>
                </c:pt>
                <c:pt idx="32">
                  <c:v>0.744356866</c:v>
                </c:pt>
                <c:pt idx="33">
                  <c:v>0.762755714</c:v>
                </c:pt>
                <c:pt idx="34">
                  <c:v>0.757586319</c:v>
                </c:pt>
                <c:pt idx="35">
                  <c:v>0.116048976</c:v>
                </c:pt>
                <c:pt idx="36">
                  <c:v>-0.56729974</c:v>
                </c:pt>
                <c:pt idx="37">
                  <c:v>0.052973165</c:v>
                </c:pt>
                <c:pt idx="38">
                  <c:v>0.687343726</c:v>
                </c:pt>
              </c:strCache>
            </c:strRef>
          </c:xVal>
          <c:yVal>
            <c:numRef>
              <c:f>'REGRESSION ANALYSIS'!$B$29:$B$67</c:f>
              <c:numCache>
                <c:formatCode>General</c:formatCode>
                <c:ptCount val="39"/>
                <c:pt idx="0">
                  <c:v>3.7127890650090549</c:v>
                </c:pt>
                <c:pt idx="1">
                  <c:v>2.5876576074620905</c:v>
                </c:pt>
                <c:pt idx="2">
                  <c:v>2.2655110713988229</c:v>
                </c:pt>
                <c:pt idx="3">
                  <c:v>3.7807603481085819</c:v>
                </c:pt>
                <c:pt idx="4">
                  <c:v>2.4872265918468819</c:v>
                </c:pt>
                <c:pt idx="5">
                  <c:v>3.1606218375707491</c:v>
                </c:pt>
                <c:pt idx="6">
                  <c:v>4.1398742736060727</c:v>
                </c:pt>
                <c:pt idx="7">
                  <c:v>3.1457035709654582</c:v>
                </c:pt>
                <c:pt idx="8">
                  <c:v>3.8691367268038164</c:v>
                </c:pt>
                <c:pt idx="9">
                  <c:v>2.6397187090368286</c:v>
                </c:pt>
                <c:pt idx="10">
                  <c:v>2.9402645158930918</c:v>
                </c:pt>
                <c:pt idx="11">
                  <c:v>3.224913021600686</c:v>
                </c:pt>
                <c:pt idx="12">
                  <c:v>3.6674471377244449</c:v>
                </c:pt>
                <c:pt idx="13">
                  <c:v>2.865183695477882</c:v>
                </c:pt>
                <c:pt idx="14">
                  <c:v>2.838650747042704</c:v>
                </c:pt>
                <c:pt idx="15">
                  <c:v>3.9402772429103532</c:v>
                </c:pt>
                <c:pt idx="16">
                  <c:v>3.8553447268864156</c:v>
                </c:pt>
                <c:pt idx="17">
                  <c:v>3.3790491660238571</c:v>
                </c:pt>
                <c:pt idx="18">
                  <c:v>3.4547795863484581</c:v>
                </c:pt>
                <c:pt idx="19">
                  <c:v>3.8033897039234961</c:v>
                </c:pt>
                <c:pt idx="20">
                  <c:v>2.892368756226785</c:v>
                </c:pt>
                <c:pt idx="21">
                  <c:v>3.8211220081495707</c:v>
                </c:pt>
                <c:pt idx="22">
                  <c:v>4.5267039007739172</c:v>
                </c:pt>
                <c:pt idx="23">
                  <c:v>3.8003617171676334</c:v>
                </c:pt>
                <c:pt idx="24">
                  <c:v>2.9725701217815104</c:v>
                </c:pt>
                <c:pt idx="25">
                  <c:v>4.2860604424884903</c:v>
                </c:pt>
                <c:pt idx="26">
                  <c:v>2.4053091822026862</c:v>
                </c:pt>
                <c:pt idx="27">
                  <c:v>3.9187954726912855</c:v>
                </c:pt>
                <c:pt idx="28">
                  <c:v>3.9923383444850917</c:v>
                </c:pt>
                <c:pt idx="29">
                  <c:v>3.2218002751409633</c:v>
                </c:pt>
                <c:pt idx="30">
                  <c:v>3.2110362619794248</c:v>
                </c:pt>
                <c:pt idx="31">
                  <c:v>3.5870420534779219</c:v>
                </c:pt>
                <c:pt idx="32">
                  <c:v>2.4444384969439694</c:v>
                </c:pt>
                <c:pt idx="33">
                  <c:v>3.2524745966437738</c:v>
                </c:pt>
                <c:pt idx="34">
                  <c:v>3.6932457265463716</c:v>
                </c:pt>
                <c:pt idx="35">
                  <c:v>2.842246086408434</c:v>
                </c:pt>
                <c:pt idx="36">
                  <c:v>3.2897715582404898</c:v>
                </c:pt>
                <c:pt idx="37">
                  <c:v>4.1418127053624589</c:v>
                </c:pt>
                <c:pt idx="38">
                  <c:v>2.9422029476494798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3C-074E-8ABF-714AFEA0D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5816704"/>
        <c:axId val="1875858352"/>
      </c:scatterChart>
      <c:valAx>
        <c:axId val="1875816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quantity</a:t>
                </a:r>
              </a:p>
            </c:rich>
          </c:tx>
          <c:overlay val="0"/>
        </c:title>
        <c:majorTickMark val="out"/>
        <c:minorTickMark val="none"/>
        <c:tickLblPos val="nextTo"/>
        <c:crossAx val="1875858352"/>
        <c:crosses val="autoZero"/>
        <c:crossBetween val="midCat"/>
      </c:valAx>
      <c:valAx>
        <c:axId val="1875858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Revisit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58167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Time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Revisit</c:v>
          </c:tx>
          <c:spPr>
            <a:ln w="38100">
              <a:noFill/>
            </a:ln>
          </c:spPr>
          <c:xVal>
            <c:strRef>
              <c:f>'REGRESSION ANALYSIS'!$E$2:$E$40</c:f>
              <c:strCache>
                <c:ptCount val="21"/>
                <c:pt idx="9">
                  <c:v>F</c:v>
                </c:pt>
                <c:pt idx="10">
                  <c:v>1.728267134</c:v>
                </c:pt>
                <c:pt idx="14">
                  <c:v>P-value</c:v>
                </c:pt>
                <c:pt idx="15">
                  <c:v>5.19983E-05</c:v>
                </c:pt>
                <c:pt idx="16">
                  <c:v>0.247862541</c:v>
                </c:pt>
                <c:pt idx="17">
                  <c:v>0.61909429</c:v>
                </c:pt>
                <c:pt idx="18">
                  <c:v>0.065867367</c:v>
                </c:pt>
                <c:pt idx="19">
                  <c:v>0.158324239</c:v>
                </c:pt>
                <c:pt idx="20">
                  <c:v>0.808672635</c:v>
                </c:pt>
              </c:strCache>
            </c:strRef>
          </c:xVal>
          <c:yVal>
            <c:numRef>
              <c:f>'DATA FOR REGRESSION ANALYSIS'!$F$2:$F$40</c:f>
              <c:numCache>
                <c:formatCode>General</c:formatCode>
                <c:ptCount val="3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  <c:pt idx="20">
                  <c:v>5</c:v>
                </c:pt>
                <c:pt idx="21">
                  <c:v>2</c:v>
                </c:pt>
                <c:pt idx="22">
                  <c:v>5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3</c:v>
                </c:pt>
                <c:pt idx="31">
                  <c:v>5</c:v>
                </c:pt>
                <c:pt idx="32">
                  <c:v>1</c:v>
                </c:pt>
                <c:pt idx="33">
                  <c:v>5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F9-8043-9D6B-5E792E386D15}"/>
            </c:ext>
          </c:extLst>
        </c:ser>
        <c:ser>
          <c:idx val="1"/>
          <c:order val="1"/>
          <c:tx>
            <c:v>Predicted Revisit</c:v>
          </c:tx>
          <c:spPr>
            <a:ln w="38100">
              <a:noFill/>
            </a:ln>
          </c:spPr>
          <c:xVal>
            <c:strRef>
              <c:f>'REGRESSION ANALYSIS'!$E$2:$E$40</c:f>
              <c:strCache>
                <c:ptCount val="21"/>
                <c:pt idx="9">
                  <c:v>F</c:v>
                </c:pt>
                <c:pt idx="10">
                  <c:v>1.728267134</c:v>
                </c:pt>
                <c:pt idx="14">
                  <c:v>P-value</c:v>
                </c:pt>
                <c:pt idx="15">
                  <c:v>5.19983E-05</c:v>
                </c:pt>
                <c:pt idx="16">
                  <c:v>0.247862541</c:v>
                </c:pt>
                <c:pt idx="17">
                  <c:v>0.61909429</c:v>
                </c:pt>
                <c:pt idx="18">
                  <c:v>0.065867367</c:v>
                </c:pt>
                <c:pt idx="19">
                  <c:v>0.158324239</c:v>
                </c:pt>
                <c:pt idx="20">
                  <c:v>0.808672635</c:v>
                </c:pt>
              </c:strCache>
            </c:strRef>
          </c:xVal>
          <c:yVal>
            <c:numRef>
              <c:f>'REGRESSION ANALYSIS'!$B$29:$B$67</c:f>
              <c:numCache>
                <c:formatCode>General</c:formatCode>
                <c:ptCount val="39"/>
                <c:pt idx="0">
                  <c:v>3.7127890650090549</c:v>
                </c:pt>
                <c:pt idx="1">
                  <c:v>2.5876576074620905</c:v>
                </c:pt>
                <c:pt idx="2">
                  <c:v>2.2655110713988229</c:v>
                </c:pt>
                <c:pt idx="3">
                  <c:v>3.7807603481085819</c:v>
                </c:pt>
                <c:pt idx="4">
                  <c:v>2.4872265918468819</c:v>
                </c:pt>
                <c:pt idx="5">
                  <c:v>3.1606218375707491</c:v>
                </c:pt>
                <c:pt idx="6">
                  <c:v>4.1398742736060727</c:v>
                </c:pt>
                <c:pt idx="7">
                  <c:v>3.1457035709654582</c:v>
                </c:pt>
                <c:pt idx="8">
                  <c:v>3.8691367268038164</c:v>
                </c:pt>
                <c:pt idx="9">
                  <c:v>2.6397187090368286</c:v>
                </c:pt>
                <c:pt idx="10">
                  <c:v>2.9402645158930918</c:v>
                </c:pt>
                <c:pt idx="11">
                  <c:v>3.224913021600686</c:v>
                </c:pt>
                <c:pt idx="12">
                  <c:v>3.6674471377244449</c:v>
                </c:pt>
                <c:pt idx="13">
                  <c:v>2.865183695477882</c:v>
                </c:pt>
                <c:pt idx="14">
                  <c:v>2.838650747042704</c:v>
                </c:pt>
                <c:pt idx="15">
                  <c:v>3.9402772429103532</c:v>
                </c:pt>
                <c:pt idx="16">
                  <c:v>3.8553447268864156</c:v>
                </c:pt>
                <c:pt idx="17">
                  <c:v>3.3790491660238571</c:v>
                </c:pt>
                <c:pt idx="18">
                  <c:v>3.4547795863484581</c:v>
                </c:pt>
                <c:pt idx="19">
                  <c:v>3.8033897039234961</c:v>
                </c:pt>
                <c:pt idx="20">
                  <c:v>2.892368756226785</c:v>
                </c:pt>
                <c:pt idx="21">
                  <c:v>3.8211220081495707</c:v>
                </c:pt>
                <c:pt idx="22">
                  <c:v>4.5267039007739172</c:v>
                </c:pt>
                <c:pt idx="23">
                  <c:v>3.8003617171676334</c:v>
                </c:pt>
                <c:pt idx="24">
                  <c:v>2.9725701217815104</c:v>
                </c:pt>
                <c:pt idx="25">
                  <c:v>4.2860604424884903</c:v>
                </c:pt>
                <c:pt idx="26">
                  <c:v>2.4053091822026862</c:v>
                </c:pt>
                <c:pt idx="27">
                  <c:v>3.9187954726912855</c:v>
                </c:pt>
                <c:pt idx="28">
                  <c:v>3.9923383444850917</c:v>
                </c:pt>
                <c:pt idx="29">
                  <c:v>3.2218002751409633</c:v>
                </c:pt>
                <c:pt idx="30">
                  <c:v>3.2110362619794248</c:v>
                </c:pt>
                <c:pt idx="31">
                  <c:v>3.5870420534779219</c:v>
                </c:pt>
                <c:pt idx="32">
                  <c:v>2.4444384969439694</c:v>
                </c:pt>
                <c:pt idx="33">
                  <c:v>3.2524745966437738</c:v>
                </c:pt>
                <c:pt idx="34">
                  <c:v>3.6932457265463716</c:v>
                </c:pt>
                <c:pt idx="35">
                  <c:v>2.842246086408434</c:v>
                </c:pt>
                <c:pt idx="36">
                  <c:v>3.2897715582404898</c:v>
                </c:pt>
                <c:pt idx="37">
                  <c:v>4.1418127053624589</c:v>
                </c:pt>
                <c:pt idx="38">
                  <c:v>2.9422029476494798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F9-8043-9D6B-5E792E386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921295"/>
        <c:axId val="901923023"/>
      </c:scatterChart>
      <c:valAx>
        <c:axId val="901921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Time</a:t>
                </a:r>
              </a:p>
            </c:rich>
          </c:tx>
          <c:overlay val="0"/>
        </c:title>
        <c:majorTickMark val="out"/>
        <c:minorTickMark val="none"/>
        <c:tickLblPos val="nextTo"/>
        <c:crossAx val="901923023"/>
        <c:crosses val="autoZero"/>
        <c:crossBetween val="midCat"/>
      </c:valAx>
      <c:valAx>
        <c:axId val="9019230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Revisit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19212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RENormal Probability Plot</a:t>
            </a:r>
          </a:p>
        </c:rich>
      </c:tx>
      <c:layout>
        <c:manualLayout>
          <c:xMode val="edge"/>
          <c:yMode val="edge"/>
          <c:x val="2.3525136281041734E-3"/>
          <c:y val="0.84567901234567899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'REGRESSION ANALYSIS'!$F$29:$F$67</c:f>
              <c:numCache>
                <c:formatCode>General</c:formatCode>
                <c:ptCount val="39"/>
                <c:pt idx="0">
                  <c:v>1.2820512820512822</c:v>
                </c:pt>
                <c:pt idx="1">
                  <c:v>3.8461538461538467</c:v>
                </c:pt>
                <c:pt idx="2">
                  <c:v>6.4102564102564106</c:v>
                </c:pt>
                <c:pt idx="3">
                  <c:v>8.9743589743589762</c:v>
                </c:pt>
                <c:pt idx="4">
                  <c:v>11.53846153846154</c:v>
                </c:pt>
                <c:pt idx="5">
                  <c:v>14.102564102564104</c:v>
                </c:pt>
                <c:pt idx="6">
                  <c:v>16.666666666666668</c:v>
                </c:pt>
                <c:pt idx="7">
                  <c:v>19.23076923076923</c:v>
                </c:pt>
                <c:pt idx="8">
                  <c:v>21.794871794871796</c:v>
                </c:pt>
                <c:pt idx="9">
                  <c:v>24.358974358974361</c:v>
                </c:pt>
                <c:pt idx="10">
                  <c:v>26.923076923076923</c:v>
                </c:pt>
                <c:pt idx="11">
                  <c:v>29.487179487179489</c:v>
                </c:pt>
                <c:pt idx="12">
                  <c:v>32.051282051282058</c:v>
                </c:pt>
                <c:pt idx="13">
                  <c:v>34.61538461538462</c:v>
                </c:pt>
                <c:pt idx="14">
                  <c:v>37.179487179487182</c:v>
                </c:pt>
                <c:pt idx="15">
                  <c:v>39.743589743589752</c:v>
                </c:pt>
                <c:pt idx="16">
                  <c:v>42.307692307692314</c:v>
                </c:pt>
                <c:pt idx="17">
                  <c:v>44.871794871794876</c:v>
                </c:pt>
                <c:pt idx="18">
                  <c:v>47.435897435897445</c:v>
                </c:pt>
                <c:pt idx="19">
                  <c:v>50.000000000000007</c:v>
                </c:pt>
                <c:pt idx="20">
                  <c:v>52.564102564102569</c:v>
                </c:pt>
                <c:pt idx="21">
                  <c:v>55.128205128205138</c:v>
                </c:pt>
                <c:pt idx="22">
                  <c:v>57.692307692307701</c:v>
                </c:pt>
                <c:pt idx="23">
                  <c:v>60.256410256410263</c:v>
                </c:pt>
                <c:pt idx="24">
                  <c:v>62.820512820512832</c:v>
                </c:pt>
                <c:pt idx="25">
                  <c:v>65.384615384615387</c:v>
                </c:pt>
                <c:pt idx="26">
                  <c:v>67.948717948717956</c:v>
                </c:pt>
                <c:pt idx="27">
                  <c:v>70.512820512820525</c:v>
                </c:pt>
                <c:pt idx="28">
                  <c:v>73.07692307692308</c:v>
                </c:pt>
                <c:pt idx="29">
                  <c:v>75.641025641025649</c:v>
                </c:pt>
                <c:pt idx="30">
                  <c:v>78.205128205128219</c:v>
                </c:pt>
                <c:pt idx="31">
                  <c:v>80.769230769230774</c:v>
                </c:pt>
                <c:pt idx="32">
                  <c:v>83.333333333333343</c:v>
                </c:pt>
                <c:pt idx="33">
                  <c:v>85.897435897435912</c:v>
                </c:pt>
                <c:pt idx="34">
                  <c:v>88.461538461538467</c:v>
                </c:pt>
                <c:pt idx="35">
                  <c:v>91.025641025641036</c:v>
                </c:pt>
                <c:pt idx="36">
                  <c:v>93.589743589743605</c:v>
                </c:pt>
                <c:pt idx="37">
                  <c:v>96.15384615384616</c:v>
                </c:pt>
                <c:pt idx="38">
                  <c:v>98.71794871794873</c:v>
                </c:pt>
              </c:numCache>
            </c:numRef>
          </c:xVal>
          <c:yVal>
            <c:numRef>
              <c:f>'REGRESSION ANALYSIS'!$G$29:$G$67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EB-0B43-A52C-7E1E4998F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044127"/>
        <c:axId val="577045839"/>
      </c:scatterChart>
      <c:valAx>
        <c:axId val="577044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7045839"/>
        <c:crosses val="autoZero"/>
        <c:crossBetween val="midCat"/>
      </c:valAx>
      <c:valAx>
        <c:axId val="5770458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Revisit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704412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[Santosh.xlsx]Squared Residuals Analysis!PivotTable3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'Revisit': </a:t>
            </a:r>
            <a:r>
              <a:rPr lang="en-US">
                <a:solidFill>
                  <a:srgbClr val="DD5A13"/>
                </a:solidFill>
              </a:rPr>
              <a:t>5</a:t>
            </a:r>
            <a:r>
              <a:rPr lang="en-US"/>
              <a:t> accounts for the majority of 'Squared residual'.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'Squared Residuals Analysis'!$B$2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</c:spPr>
          <c:dPt>
            <c:idx val="0"/>
            <c:bubble3D val="0"/>
            <c:spPr>
              <a:solidFill>
                <a:srgbClr val="ED73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50D-5C43-84FB-44277CAA9C26}"/>
              </c:ext>
            </c:extLst>
          </c:dPt>
          <c:dPt>
            <c:idx val="1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82-BD42-8BE1-B11AB70DD950}"/>
              </c:ext>
            </c:extLst>
          </c:dPt>
          <c:dPt>
            <c:idx val="2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B82-BD42-8BE1-B11AB70DD950}"/>
              </c:ext>
            </c:extLst>
          </c:dPt>
          <c:dPt>
            <c:idx val="3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B82-BD42-8BE1-B11AB70DD950}"/>
              </c:ext>
            </c:extLst>
          </c:dPt>
          <c:dPt>
            <c:idx val="4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B82-BD42-8BE1-B11AB70DD950}"/>
              </c:ext>
            </c:extLst>
          </c:dPt>
          <c:cat>
            <c:strRef>
              <c:f>'Squared Residuals Analysis'!$A$3:$A$8</c:f>
              <c:strCache>
                <c:ptCount val="5"/>
                <c:pt idx="0">
                  <c:v>5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</c:strCache>
            </c:strRef>
          </c:cat>
          <c:val>
            <c:numRef>
              <c:f>'Squared Residuals Analysis'!$B$3:$B$8</c:f>
              <c:numCache>
                <c:formatCode>General</c:formatCode>
                <c:ptCount val="5"/>
                <c:pt idx="0">
                  <c:v>81.531694078689057</c:v>
                </c:pt>
                <c:pt idx="1">
                  <c:v>37.455183790931059</c:v>
                </c:pt>
                <c:pt idx="2">
                  <c:v>5.7226278147474474</c:v>
                </c:pt>
                <c:pt idx="3">
                  <c:v>5.6027862340704004</c:v>
                </c:pt>
                <c:pt idx="4">
                  <c:v>0.85226421287792453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0D-5C43-84FB-44277CAA9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[Santosh.xlsx]Total Time by EID!PivotTable2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'Total Time in minutes' by 'EID'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Time by EID'!$B$2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Time by EID'!$A$3:$A$9</c:f>
              <c:strCache>
                <c:ptCount val="6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</c:strCache>
            </c:strRef>
          </c:cat>
          <c:val>
            <c:numRef>
              <c:f>'Total Time by EID'!$B$3:$B$9</c:f>
              <c:numCache>
                <c:formatCode>General</c:formatCode>
                <c:ptCount val="6"/>
                <c:pt idx="0">
                  <c:v>201.99999999999989</c:v>
                </c:pt>
                <c:pt idx="1">
                  <c:v>167.99999999999989</c:v>
                </c:pt>
                <c:pt idx="2">
                  <c:v>131</c:v>
                </c:pt>
                <c:pt idx="3">
                  <c:v>130.99999999999972</c:v>
                </c:pt>
                <c:pt idx="4">
                  <c:v>57.999999999999929</c:v>
                </c:pt>
                <c:pt idx="5">
                  <c:v>22.000000000000089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B3-9646-A394-6E829CCA0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161370143"/>
        <c:axId val="1161371855"/>
      </c:barChart>
      <c:catAx>
        <c:axId val="1161370143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371855"/>
        <c:crosses val="autoZero"/>
        <c:auto val="1"/>
        <c:lblAlgn val="ctr"/>
        <c:lblOffset val="100"/>
        <c:noMultiLvlLbl val="0"/>
      </c:catAx>
      <c:valAx>
        <c:axId val="116137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Time in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370143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[Santosh.xlsx]Payment Mode Analysis!PivotTable7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'payment_method': </a:t>
            </a:r>
            <a:r>
              <a:rPr lang="en-US">
                <a:solidFill>
                  <a:srgbClr val="DD5A13"/>
                </a:solidFill>
              </a:rPr>
              <a:t>Cash</a:t>
            </a:r>
            <a:r>
              <a:rPr lang="en-US"/>
              <a:t> has noticeably higher 'quantity'.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'Payment Mode Analysis'!$B$2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4EF-6948-B735-554E32305015}"/>
              </c:ext>
            </c:extLst>
          </c:dPt>
          <c:cat>
            <c:strRef>
              <c:f>'Payment Mode Analysis'!$A$3:$A$6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Debit Card</c:v>
                </c:pt>
              </c:strCache>
            </c:strRef>
          </c:cat>
          <c:val>
            <c:numRef>
              <c:f>'Payment Mode Analysis'!$B$3:$B$6</c:f>
              <c:numCache>
                <c:formatCode>General</c:formatCode>
                <c:ptCount val="3"/>
                <c:pt idx="0">
                  <c:v>373</c:v>
                </c:pt>
                <c:pt idx="1">
                  <c:v>219</c:v>
                </c:pt>
                <c:pt idx="2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EF-6948-B735-554E32305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446737455"/>
        <c:axId val="1162102383"/>
      </c:barChart>
      <c:catAx>
        <c:axId val="446737455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payment_method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102383"/>
        <c:crosses val="autoZero"/>
        <c:auto val="1"/>
        <c:lblAlgn val="ctr"/>
        <c:lblOffset val="100"/>
        <c:noMultiLvlLbl val="0"/>
      </c:catAx>
      <c:valAx>
        <c:axId val="1162102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73745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[Santosh.xlsx]Payment by Gender!PivotTable4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By 'gender' and 'payment_method'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'Payment by Gender'!$B$2:$B$3</c:f>
              <c:strCache>
                <c:ptCount val="1"/>
                <c:pt idx="0">
                  <c:v>Cash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'Payment by Gender'!$A$4:$A$6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'Payment by Gender'!$B$4:$B$6</c:f>
              <c:numCache>
                <c:formatCode>General</c:formatCode>
                <c:ptCount val="2"/>
                <c:pt idx="0">
                  <c:v>0.47777777777777786</c:v>
                </c:pt>
                <c:pt idx="1">
                  <c:v>0.47807539682539674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F3-E248-BE3D-22D34C4C5F10}"/>
            </c:ext>
          </c:extLst>
        </c:ser>
        <c:ser>
          <c:idx val="1"/>
          <c:order val="1"/>
          <c:tx>
            <c:strRef>
              <c:f>'Payment by Gender'!$C$2:$C$3</c:f>
              <c:strCache>
                <c:ptCount val="1"/>
                <c:pt idx="0">
                  <c:v>Credit Card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'Payment by Gender'!$A$4:$A$6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'Payment by Gender'!$C$4:$C$6</c:f>
              <c:numCache>
                <c:formatCode>General</c:formatCode>
                <c:ptCount val="2"/>
                <c:pt idx="0">
                  <c:v>0.47899305555555571</c:v>
                </c:pt>
                <c:pt idx="1">
                  <c:v>0.47187500000000021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F3-E248-BE3D-22D34C4C5F10}"/>
            </c:ext>
          </c:extLst>
        </c:ser>
        <c:ser>
          <c:idx val="2"/>
          <c:order val="2"/>
          <c:tx>
            <c:strRef>
              <c:f>'Payment by Gender'!$D$2:$D$3</c:f>
              <c:strCache>
                <c:ptCount val="1"/>
                <c:pt idx="0">
                  <c:v>Debit Card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'Payment by Gender'!$A$4:$A$6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'Payment by Gender'!$D$4:$D$6</c:f>
              <c:numCache>
                <c:formatCode>General</c:formatCode>
                <c:ptCount val="2"/>
                <c:pt idx="0">
                  <c:v>0.4747685185185187</c:v>
                </c:pt>
                <c:pt idx="1">
                  <c:v>0.48611111111111099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F3-E248-BE3D-22D34C4C5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30"/>
        <c:axId val="448626735"/>
        <c:axId val="448226335"/>
      </c:barChart>
      <c:catAx>
        <c:axId val="448626735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26335"/>
        <c:crosses val="autoZero"/>
        <c:auto val="1"/>
        <c:lblAlgn val="ctr"/>
        <c:lblOffset val="100"/>
        <c:noMultiLvlLbl val="0"/>
      </c:catAx>
      <c:valAx>
        <c:axId val="448226335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Payment</a:t>
                </a:r>
                <a:r>
                  <a:rPr lang="en-US" baseline="0"/>
                  <a:t> Method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626735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[Santosh.xlsx]Counter payment type!PivotTable10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'payment_method': Cash accounts for the majority of 'Counter_Number'.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'Counter payment type'!$B$2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43A3-4D46-8149-51CE8244D4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0CF-294B-8970-7060B5BFA6F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0CF-294B-8970-7060B5BFA6FF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'Counter payment type'!$A$3:$A$6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Debit Card</c:v>
                </c:pt>
              </c:strCache>
            </c:strRef>
          </c:cat>
          <c:val>
            <c:numRef>
              <c:f>'Counter payment type'!$B$3:$B$6</c:f>
              <c:numCache>
                <c:formatCode>General</c:formatCode>
                <c:ptCount val="3"/>
                <c:pt idx="0">
                  <c:v>39</c:v>
                </c:pt>
                <c:pt idx="1">
                  <c:v>23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A3-4D46-8149-51CE8244D41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[Santosh.xlsx]Total Wait Time!PivotTable5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'quantity' has an outlier at 'Wait_Time': </a:t>
            </a:r>
            <a:r>
              <a:rPr lang="en-US">
                <a:solidFill>
                  <a:srgbClr val="DD5A13"/>
                </a:solidFill>
              </a:rPr>
              <a:t>0:13:00</a:t>
            </a:r>
            <a:r>
              <a:rPr lang="en-US"/>
              <a:t>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'Total Wait Time'!$B$2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D2D2D2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9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spPr>
              <a:ln w="28575" cap="rnd">
                <a:solidFill>
                  <a:srgbClr val="D2D2D2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2D2A-E544-A46B-7095495B27EA}"/>
              </c:ext>
            </c:extLst>
          </c:dPt>
          <c:cat>
            <c:strRef>
              <c:f>'Total Wait Time'!$A$3:$A$21</c:f>
              <c:strCache>
                <c:ptCount val="18"/>
                <c:pt idx="0">
                  <c:v>0:00:00</c:v>
                </c:pt>
                <c:pt idx="1">
                  <c:v>0:02:00</c:v>
                </c:pt>
                <c:pt idx="2">
                  <c:v>0:04:00</c:v>
                </c:pt>
                <c:pt idx="3">
                  <c:v>0:06:00</c:v>
                </c:pt>
                <c:pt idx="4">
                  <c:v>0:07:00</c:v>
                </c:pt>
                <c:pt idx="5">
                  <c:v>0:08:00</c:v>
                </c:pt>
                <c:pt idx="6">
                  <c:v>0:09:00</c:v>
                </c:pt>
                <c:pt idx="7">
                  <c:v>0:10:00</c:v>
                </c:pt>
                <c:pt idx="8">
                  <c:v>0:12:00</c:v>
                </c:pt>
                <c:pt idx="9">
                  <c:v>0:13:00</c:v>
                </c:pt>
                <c:pt idx="10">
                  <c:v>0:14:00</c:v>
                </c:pt>
                <c:pt idx="11">
                  <c:v>0:15:00</c:v>
                </c:pt>
                <c:pt idx="12">
                  <c:v>0:16:00</c:v>
                </c:pt>
                <c:pt idx="13">
                  <c:v>0:17:00</c:v>
                </c:pt>
                <c:pt idx="14">
                  <c:v>0:19:00</c:v>
                </c:pt>
                <c:pt idx="15">
                  <c:v>0:21:00</c:v>
                </c:pt>
                <c:pt idx="16">
                  <c:v>0:22:00</c:v>
                </c:pt>
                <c:pt idx="17">
                  <c:v>0:25:00</c:v>
                </c:pt>
              </c:strCache>
            </c:strRef>
          </c:cat>
          <c:val>
            <c:numRef>
              <c:f>'Total Wait Time'!$B$3:$B$21</c:f>
              <c:numCache>
                <c:formatCode>General</c:formatCode>
                <c:ptCount val="18"/>
                <c:pt idx="0">
                  <c:v>62</c:v>
                </c:pt>
                <c:pt idx="1">
                  <c:v>33</c:v>
                </c:pt>
                <c:pt idx="2">
                  <c:v>23</c:v>
                </c:pt>
                <c:pt idx="3">
                  <c:v>30</c:v>
                </c:pt>
                <c:pt idx="4">
                  <c:v>14</c:v>
                </c:pt>
                <c:pt idx="5">
                  <c:v>29</c:v>
                </c:pt>
                <c:pt idx="6">
                  <c:v>68</c:v>
                </c:pt>
                <c:pt idx="7">
                  <c:v>29</c:v>
                </c:pt>
                <c:pt idx="8">
                  <c:v>19</c:v>
                </c:pt>
                <c:pt idx="9">
                  <c:v>148</c:v>
                </c:pt>
                <c:pt idx="10">
                  <c:v>27</c:v>
                </c:pt>
                <c:pt idx="11">
                  <c:v>52</c:v>
                </c:pt>
                <c:pt idx="12">
                  <c:v>23</c:v>
                </c:pt>
                <c:pt idx="13">
                  <c:v>41</c:v>
                </c:pt>
                <c:pt idx="14">
                  <c:v>76</c:v>
                </c:pt>
                <c:pt idx="15">
                  <c:v>29</c:v>
                </c:pt>
                <c:pt idx="16">
                  <c:v>31</c:v>
                </c:pt>
                <c:pt idx="17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2A-E544-A46B-7095495B2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842255"/>
        <c:axId val="448597535"/>
      </c:lineChart>
      <c:catAx>
        <c:axId val="447842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Wait_Time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597535"/>
        <c:crosses val="autoZero"/>
        <c:auto val="1"/>
        <c:lblAlgn val="ctr"/>
        <c:lblOffset val="100"/>
        <c:noMultiLvlLbl val="0"/>
      </c:catAx>
      <c:valAx>
        <c:axId val="44859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842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[Santosh.xlsx]Averge Wait Time!PivotTable6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DD5A13"/>
                </a:solidFill>
              </a:rPr>
              <a:t>Wait time(converted)</a:t>
            </a:r>
            <a:r>
              <a:rPr lang="en-US"/>
              <a:t> increases over 'Start_Time'.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ED7331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'Averge Wait Time'!$B$2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ED7331"/>
              </a:solidFill>
              <a:prstDash val="solid"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'Averge Wait Time'!$A$3:$A$36</c:f>
              <c:strCache>
                <c:ptCount val="33"/>
                <c:pt idx="0">
                  <c:v>11:01:00</c:v>
                </c:pt>
                <c:pt idx="1">
                  <c:v>11:02:00</c:v>
                </c:pt>
                <c:pt idx="2">
                  <c:v>11:04:00</c:v>
                </c:pt>
                <c:pt idx="3">
                  <c:v>11:08:00</c:v>
                </c:pt>
                <c:pt idx="4">
                  <c:v>11:10:20</c:v>
                </c:pt>
                <c:pt idx="5">
                  <c:v>11:11:00</c:v>
                </c:pt>
                <c:pt idx="6">
                  <c:v>11:15:00</c:v>
                </c:pt>
                <c:pt idx="7">
                  <c:v>11:20:00</c:v>
                </c:pt>
                <c:pt idx="8">
                  <c:v>11:27:00</c:v>
                </c:pt>
                <c:pt idx="9">
                  <c:v>11:28:00</c:v>
                </c:pt>
                <c:pt idx="10">
                  <c:v>11:33:00</c:v>
                </c:pt>
                <c:pt idx="11">
                  <c:v>11:34:00</c:v>
                </c:pt>
                <c:pt idx="12">
                  <c:v>11:35:00</c:v>
                </c:pt>
                <c:pt idx="13">
                  <c:v>11:38:00</c:v>
                </c:pt>
                <c:pt idx="14">
                  <c:v>11:39:00</c:v>
                </c:pt>
                <c:pt idx="15">
                  <c:v>11:40:00</c:v>
                </c:pt>
                <c:pt idx="16">
                  <c:v>11:44:00</c:v>
                </c:pt>
                <c:pt idx="17">
                  <c:v>11:46:00</c:v>
                </c:pt>
                <c:pt idx="18">
                  <c:v>11:47:00</c:v>
                </c:pt>
                <c:pt idx="19">
                  <c:v>11:49:00</c:v>
                </c:pt>
                <c:pt idx="20">
                  <c:v>11:50:00</c:v>
                </c:pt>
                <c:pt idx="21">
                  <c:v>11:51:00</c:v>
                </c:pt>
                <c:pt idx="22">
                  <c:v>11:53:00</c:v>
                </c:pt>
                <c:pt idx="23">
                  <c:v>11:54:00</c:v>
                </c:pt>
                <c:pt idx="24">
                  <c:v>11:57:00</c:v>
                </c:pt>
                <c:pt idx="25">
                  <c:v>11:58:00</c:v>
                </c:pt>
                <c:pt idx="26">
                  <c:v>12:00:00</c:v>
                </c:pt>
                <c:pt idx="27">
                  <c:v>12:05:00</c:v>
                </c:pt>
                <c:pt idx="28">
                  <c:v>12:07:00</c:v>
                </c:pt>
                <c:pt idx="29">
                  <c:v>12:10:00</c:v>
                </c:pt>
                <c:pt idx="30">
                  <c:v>12:11:00</c:v>
                </c:pt>
                <c:pt idx="31">
                  <c:v>12:12:00</c:v>
                </c:pt>
                <c:pt idx="32">
                  <c:v>12:16:00</c:v>
                </c:pt>
              </c:strCache>
            </c:strRef>
          </c:cat>
          <c:val>
            <c:numRef>
              <c:f>'Averge Wait Time'!$B$3:$B$36</c:f>
              <c:numCache>
                <c:formatCode>General</c:formatCode>
                <c:ptCount val="33"/>
                <c:pt idx="0">
                  <c:v>0.45902777777777798</c:v>
                </c:pt>
                <c:pt idx="1">
                  <c:v>0.45972222222222198</c:v>
                </c:pt>
                <c:pt idx="2">
                  <c:v>0.46111111111111103</c:v>
                </c:pt>
                <c:pt idx="3">
                  <c:v>0.46388888888888902</c:v>
                </c:pt>
                <c:pt idx="4">
                  <c:v>0.46550925925925901</c:v>
                </c:pt>
                <c:pt idx="5">
                  <c:v>0.46597222222222201</c:v>
                </c:pt>
                <c:pt idx="6">
                  <c:v>0.46875</c:v>
                </c:pt>
                <c:pt idx="7">
                  <c:v>0.47222222222222204</c:v>
                </c:pt>
                <c:pt idx="8">
                  <c:v>0.47708333333333303</c:v>
                </c:pt>
                <c:pt idx="9">
                  <c:v>0.47777777777777802</c:v>
                </c:pt>
                <c:pt idx="10">
                  <c:v>0.48125000000000001</c:v>
                </c:pt>
                <c:pt idx="11">
                  <c:v>0.48194444444444401</c:v>
                </c:pt>
                <c:pt idx="12">
                  <c:v>0.48263888888888901</c:v>
                </c:pt>
                <c:pt idx="13">
                  <c:v>0.484722222222222</c:v>
                </c:pt>
                <c:pt idx="14">
                  <c:v>0.485416666666667</c:v>
                </c:pt>
                <c:pt idx="15">
                  <c:v>0.48611111111111099</c:v>
                </c:pt>
                <c:pt idx="16">
                  <c:v>0.48888888888888898</c:v>
                </c:pt>
                <c:pt idx="17">
                  <c:v>0.49027777777777798</c:v>
                </c:pt>
                <c:pt idx="18">
                  <c:v>0.49097222222222198</c:v>
                </c:pt>
                <c:pt idx="19">
                  <c:v>0.49236111111111103</c:v>
                </c:pt>
                <c:pt idx="20">
                  <c:v>0.49305555555555602</c:v>
                </c:pt>
                <c:pt idx="21">
                  <c:v>0.49375000000000002</c:v>
                </c:pt>
                <c:pt idx="22">
                  <c:v>0.49513888888888902</c:v>
                </c:pt>
                <c:pt idx="23">
                  <c:v>0.49583333333333302</c:v>
                </c:pt>
                <c:pt idx="24">
                  <c:v>0.49791666666666701</c:v>
                </c:pt>
                <c:pt idx="25">
                  <c:v>0.49861111111111101</c:v>
                </c:pt>
                <c:pt idx="26">
                  <c:v>0.5</c:v>
                </c:pt>
                <c:pt idx="27">
                  <c:v>0.50347222222222199</c:v>
                </c:pt>
                <c:pt idx="28">
                  <c:v>0.50486111111111098</c:v>
                </c:pt>
                <c:pt idx="29">
                  <c:v>0.50694444444444398</c:v>
                </c:pt>
                <c:pt idx="30">
                  <c:v>0.50763888888888897</c:v>
                </c:pt>
                <c:pt idx="31">
                  <c:v>0.50833333333333297</c:v>
                </c:pt>
                <c:pt idx="32">
                  <c:v>0.51111111111111096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4C-734B-88D9-C7558E01A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476191"/>
        <c:axId val="1162477903"/>
      </c:lineChart>
      <c:catAx>
        <c:axId val="1162476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Start_Time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477903"/>
        <c:crosses val="autoZero"/>
        <c:auto val="1"/>
        <c:lblAlgn val="ctr"/>
        <c:lblOffset val="100"/>
        <c:noMultiLvlLbl val="0"/>
      </c:catAx>
      <c:valAx>
        <c:axId val="116247790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Wait time(converted)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476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[Santosh.xlsx]Shopper by Gender!PivotTable8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'gender': </a:t>
            </a:r>
            <a:r>
              <a:rPr lang="en-US">
                <a:solidFill>
                  <a:srgbClr val="DD5A13"/>
                </a:solidFill>
              </a:rPr>
              <a:t>Female</a:t>
            </a:r>
            <a:r>
              <a:rPr lang="en-US"/>
              <a:t> accounts for the majority of 'quantity'.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'Shopper by Gender'!$B$2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</c:spPr>
          <c:dPt>
            <c:idx val="0"/>
            <c:bubble3D val="0"/>
            <c:spPr>
              <a:solidFill>
                <a:srgbClr val="ED73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5D3-9D48-B707-B0AA2ACF9EA6}"/>
              </c:ext>
            </c:extLst>
          </c:dPt>
          <c:dPt>
            <c:idx val="1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55-5C49-9EF8-055B4C1CD07D}"/>
              </c:ext>
            </c:extLst>
          </c:dPt>
          <c:cat>
            <c:strRef>
              <c:f>'Shopper by Gender'!$A$3:$A$5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'Shopper by Gender'!$B$3:$B$5</c:f>
              <c:numCache>
                <c:formatCode>General</c:formatCode>
                <c:ptCount val="2"/>
                <c:pt idx="0">
                  <c:v>523</c:v>
                </c:pt>
                <c:pt idx="1">
                  <c:v>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D3-9D48-B707-B0AA2ACF9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[Santosh.xlsx]Counter Usage Time!PivotTable9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'Counter_Number' has an outlier at 'Wait_Time': </a:t>
            </a:r>
            <a:r>
              <a:rPr lang="en-US">
                <a:solidFill>
                  <a:srgbClr val="DD5A13"/>
                </a:solidFill>
              </a:rPr>
              <a:t>0:13:00</a:t>
            </a:r>
            <a:r>
              <a:rPr lang="en-US"/>
              <a:t>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'Counter Usage Time'!$B$2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D2D2D2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9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spPr>
              <a:ln w="28575" cap="rnd">
                <a:solidFill>
                  <a:srgbClr val="D2D2D2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6837-D24F-B028-CAAACDCDC110}"/>
              </c:ext>
            </c:extLst>
          </c:dPt>
          <c:cat>
            <c:strRef>
              <c:f>'Counter Usage Time'!$A$3:$A$21</c:f>
              <c:strCache>
                <c:ptCount val="18"/>
                <c:pt idx="0">
                  <c:v>0:00:00</c:v>
                </c:pt>
                <c:pt idx="1">
                  <c:v>0:02:00</c:v>
                </c:pt>
                <c:pt idx="2">
                  <c:v>0:04:00</c:v>
                </c:pt>
                <c:pt idx="3">
                  <c:v>0:06:00</c:v>
                </c:pt>
                <c:pt idx="4">
                  <c:v>0:07:00</c:v>
                </c:pt>
                <c:pt idx="5">
                  <c:v>0:08:00</c:v>
                </c:pt>
                <c:pt idx="6">
                  <c:v>0:09:00</c:v>
                </c:pt>
                <c:pt idx="7">
                  <c:v>0:10:00</c:v>
                </c:pt>
                <c:pt idx="8">
                  <c:v>0:12:00</c:v>
                </c:pt>
                <c:pt idx="9">
                  <c:v>0:13:00</c:v>
                </c:pt>
                <c:pt idx="10">
                  <c:v>0:14:00</c:v>
                </c:pt>
                <c:pt idx="11">
                  <c:v>0:15:00</c:v>
                </c:pt>
                <c:pt idx="12">
                  <c:v>0:16:00</c:v>
                </c:pt>
                <c:pt idx="13">
                  <c:v>0:17:00</c:v>
                </c:pt>
                <c:pt idx="14">
                  <c:v>0:19:00</c:v>
                </c:pt>
                <c:pt idx="15">
                  <c:v>0:21:00</c:v>
                </c:pt>
                <c:pt idx="16">
                  <c:v>0:22:00</c:v>
                </c:pt>
                <c:pt idx="17">
                  <c:v>0:25:00</c:v>
                </c:pt>
              </c:strCache>
            </c:strRef>
          </c:cat>
          <c:val>
            <c:numRef>
              <c:f>'Counter Usage Time'!$B$3:$B$21</c:f>
              <c:numCache>
                <c:formatCode>General</c:formatCode>
                <c:ptCount val="18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15</c:v>
                </c:pt>
                <c:pt idx="10">
                  <c:v>4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8</c:v>
                </c:pt>
                <c:pt idx="15">
                  <c:v>2</c:v>
                </c:pt>
                <c:pt idx="16">
                  <c:v>4</c:v>
                </c:pt>
                <c:pt idx="1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37-D24F-B028-CAAACDCDC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930784"/>
        <c:axId val="2002387184"/>
      </c:lineChart>
      <c:catAx>
        <c:axId val="101393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Wait_Time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387184"/>
        <c:crosses val="autoZero"/>
        <c:auto val="1"/>
        <c:lblAlgn val="ctr"/>
        <c:lblOffset val="100"/>
        <c:noMultiLvlLbl val="0"/>
      </c:catAx>
      <c:valAx>
        <c:axId val="200238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Counter_Number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930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[Santosh.xlsx]Counter Usage Finish Time!PivotTable11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'Counter_Number' has outliers at 'Finish_Time': </a:t>
            </a:r>
            <a:r>
              <a:rPr lang="en-US">
                <a:solidFill>
                  <a:srgbClr val="DD5A13"/>
                </a:solidFill>
              </a:rPr>
              <a:t>11:39:00</a:t>
            </a:r>
            <a:r>
              <a:rPr lang="en-US"/>
              <a:t> and </a:t>
            </a:r>
            <a:r>
              <a:rPr lang="en-US">
                <a:solidFill>
                  <a:srgbClr val="DD5A13"/>
                </a:solidFill>
              </a:rPr>
              <a:t>12:05:00</a:t>
            </a:r>
            <a:r>
              <a:rPr lang="en-US"/>
              <a:t>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2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'Counter Usage Finish Time'!$B$2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D2D2D2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12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A3E-A347-8EFC-A09CD95ED43F}"/>
              </c:ext>
            </c:extLst>
          </c:dPt>
          <c:dPt>
            <c:idx val="25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A3E-A347-8EFC-A09CD95ED43F}"/>
              </c:ext>
            </c:extLst>
          </c:dPt>
          <c:cat>
            <c:strRef>
              <c:f>'Counter Usage Finish Time'!$A$3:$A$37</c:f>
              <c:strCache>
                <c:ptCount val="34"/>
                <c:pt idx="0">
                  <c:v>11:08:00</c:v>
                </c:pt>
                <c:pt idx="1">
                  <c:v>11:10:00</c:v>
                </c:pt>
                <c:pt idx="2">
                  <c:v>11:11:00</c:v>
                </c:pt>
                <c:pt idx="3">
                  <c:v>11:15:00</c:v>
                </c:pt>
                <c:pt idx="4">
                  <c:v>11:18:00</c:v>
                </c:pt>
                <c:pt idx="5">
                  <c:v>11:20:00</c:v>
                </c:pt>
                <c:pt idx="6">
                  <c:v>11:27:00</c:v>
                </c:pt>
                <c:pt idx="7">
                  <c:v>11:28:00</c:v>
                </c:pt>
                <c:pt idx="8">
                  <c:v>11:33:00</c:v>
                </c:pt>
                <c:pt idx="9">
                  <c:v>11:34:00</c:v>
                </c:pt>
                <c:pt idx="10">
                  <c:v>11:35:00</c:v>
                </c:pt>
                <c:pt idx="11">
                  <c:v>11:38:00</c:v>
                </c:pt>
                <c:pt idx="12">
                  <c:v>11:39:00</c:v>
                </c:pt>
                <c:pt idx="13">
                  <c:v>11:40:00</c:v>
                </c:pt>
                <c:pt idx="14">
                  <c:v>11:44:00</c:v>
                </c:pt>
                <c:pt idx="15">
                  <c:v>11:46:00</c:v>
                </c:pt>
                <c:pt idx="16">
                  <c:v>11:47:00</c:v>
                </c:pt>
                <c:pt idx="17">
                  <c:v>11:49:00</c:v>
                </c:pt>
                <c:pt idx="18">
                  <c:v>11:50:00</c:v>
                </c:pt>
                <c:pt idx="19">
                  <c:v>11:51:00</c:v>
                </c:pt>
                <c:pt idx="20">
                  <c:v>11:53:00</c:v>
                </c:pt>
                <c:pt idx="21">
                  <c:v>11:54:00</c:v>
                </c:pt>
                <c:pt idx="22">
                  <c:v>11:57:00</c:v>
                </c:pt>
                <c:pt idx="23">
                  <c:v>11:58:00</c:v>
                </c:pt>
                <c:pt idx="24">
                  <c:v>12:00:00</c:v>
                </c:pt>
                <c:pt idx="25">
                  <c:v>12:05:00</c:v>
                </c:pt>
                <c:pt idx="26">
                  <c:v>12:07:00</c:v>
                </c:pt>
                <c:pt idx="27">
                  <c:v>12:10:00</c:v>
                </c:pt>
                <c:pt idx="28">
                  <c:v>12:11:00</c:v>
                </c:pt>
                <c:pt idx="29">
                  <c:v>12:12:00</c:v>
                </c:pt>
                <c:pt idx="30">
                  <c:v>12:16:00</c:v>
                </c:pt>
                <c:pt idx="31">
                  <c:v>12:17:00</c:v>
                </c:pt>
                <c:pt idx="32">
                  <c:v>12:18:00</c:v>
                </c:pt>
                <c:pt idx="33">
                  <c:v>12:21:00</c:v>
                </c:pt>
              </c:strCache>
            </c:strRef>
          </c:cat>
          <c:val>
            <c:numRef>
              <c:f>'Counter Usage Finish Time'!$B$3:$B$37</c:f>
              <c:numCache>
                <c:formatCode>General</c:formatCode>
                <c:ptCount val="34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7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E-A347-8EFC-A09CD95ED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606032"/>
        <c:axId val="1875607744"/>
      </c:lineChart>
      <c:catAx>
        <c:axId val="187560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Finish_Time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607744"/>
        <c:crosses val="autoZero"/>
        <c:auto val="1"/>
        <c:lblAlgn val="ctr"/>
        <c:lblOffset val="100"/>
        <c:noMultiLvlLbl val="0"/>
      </c:catAx>
      <c:valAx>
        <c:axId val="187560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Counter_Number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60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[Santosh.xlsx]Counter Usage Start Time!PivotTable12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'Counter_Number' has outliers at 'Start_Time': </a:t>
            </a:r>
            <a:r>
              <a:rPr lang="en-US">
                <a:solidFill>
                  <a:srgbClr val="DD5A13"/>
                </a:solidFill>
              </a:rPr>
              <a:t>11:20:00</a:t>
            </a:r>
            <a:r>
              <a:rPr lang="en-US"/>
              <a:t>, </a:t>
            </a:r>
            <a:r>
              <a:rPr lang="en-US">
                <a:solidFill>
                  <a:srgbClr val="DD5A13"/>
                </a:solidFill>
              </a:rPr>
              <a:t>11:39:00</a:t>
            </a:r>
            <a:r>
              <a:rPr lang="en-US"/>
              <a:t> and </a:t>
            </a:r>
            <a:r>
              <a:rPr lang="en-US">
                <a:solidFill>
                  <a:srgbClr val="DD5A13"/>
                </a:solidFill>
              </a:rPr>
              <a:t>12:05:00</a:t>
            </a:r>
            <a:r>
              <a:rPr lang="en-US"/>
              <a:t>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2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3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'Counter Usage Start Time'!$B$2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D2D2D2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7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F9A-2340-89B6-0B0409D02B9B}"/>
              </c:ext>
            </c:extLst>
          </c:dPt>
          <c:dPt>
            <c:idx val="14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7F9A-2340-89B6-0B0409D02B9B}"/>
              </c:ext>
            </c:extLst>
          </c:dPt>
          <c:dPt>
            <c:idx val="27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7F9A-2340-89B6-0B0409D02B9B}"/>
              </c:ext>
            </c:extLst>
          </c:dPt>
          <c:cat>
            <c:strRef>
              <c:f>'Counter Usage Start Time'!$A$3:$A$36</c:f>
              <c:strCache>
                <c:ptCount val="33"/>
                <c:pt idx="0">
                  <c:v>11:01:00</c:v>
                </c:pt>
                <c:pt idx="1">
                  <c:v>11:02:00</c:v>
                </c:pt>
                <c:pt idx="2">
                  <c:v>11:04:00</c:v>
                </c:pt>
                <c:pt idx="3">
                  <c:v>11:08:00</c:v>
                </c:pt>
                <c:pt idx="4">
                  <c:v>11:10:20</c:v>
                </c:pt>
                <c:pt idx="5">
                  <c:v>11:11:00</c:v>
                </c:pt>
                <c:pt idx="6">
                  <c:v>11:15:00</c:v>
                </c:pt>
                <c:pt idx="7">
                  <c:v>11:20:00</c:v>
                </c:pt>
                <c:pt idx="8">
                  <c:v>11:27:00</c:v>
                </c:pt>
                <c:pt idx="9">
                  <c:v>11:28:00</c:v>
                </c:pt>
                <c:pt idx="10">
                  <c:v>11:33:00</c:v>
                </c:pt>
                <c:pt idx="11">
                  <c:v>11:34:00</c:v>
                </c:pt>
                <c:pt idx="12">
                  <c:v>11:35:00</c:v>
                </c:pt>
                <c:pt idx="13">
                  <c:v>11:38:00</c:v>
                </c:pt>
                <c:pt idx="14">
                  <c:v>11:39:00</c:v>
                </c:pt>
                <c:pt idx="15">
                  <c:v>11:40:00</c:v>
                </c:pt>
                <c:pt idx="16">
                  <c:v>11:44:00</c:v>
                </c:pt>
                <c:pt idx="17">
                  <c:v>11:46:00</c:v>
                </c:pt>
                <c:pt idx="18">
                  <c:v>11:47:00</c:v>
                </c:pt>
                <c:pt idx="19">
                  <c:v>11:49:00</c:v>
                </c:pt>
                <c:pt idx="20">
                  <c:v>11:50:00</c:v>
                </c:pt>
                <c:pt idx="21">
                  <c:v>11:51:00</c:v>
                </c:pt>
                <c:pt idx="22">
                  <c:v>11:53:00</c:v>
                </c:pt>
                <c:pt idx="23">
                  <c:v>11:54:00</c:v>
                </c:pt>
                <c:pt idx="24">
                  <c:v>11:57:00</c:v>
                </c:pt>
                <c:pt idx="25">
                  <c:v>11:58:00</c:v>
                </c:pt>
                <c:pt idx="26">
                  <c:v>12:00:00</c:v>
                </c:pt>
                <c:pt idx="27">
                  <c:v>12:05:00</c:v>
                </c:pt>
                <c:pt idx="28">
                  <c:v>12:07:00</c:v>
                </c:pt>
                <c:pt idx="29">
                  <c:v>12:10:00</c:v>
                </c:pt>
                <c:pt idx="30">
                  <c:v>12:11:00</c:v>
                </c:pt>
                <c:pt idx="31">
                  <c:v>12:12:00</c:v>
                </c:pt>
                <c:pt idx="32">
                  <c:v>12:16:00</c:v>
                </c:pt>
              </c:strCache>
            </c:strRef>
          </c:cat>
          <c:val>
            <c:numRef>
              <c:f>'Counter Usage Start Time'!$B$3:$B$36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6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7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1</c:v>
                </c:pt>
                <c:pt idx="26">
                  <c:v>2</c:v>
                </c:pt>
                <c:pt idx="27">
                  <c:v>5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1</c:v>
                </c:pt>
                <c:pt idx="3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9A-2340-89B6-0B0409D02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183472"/>
        <c:axId val="1013454656"/>
      </c:lineChart>
      <c:catAx>
        <c:axId val="1013183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Start_Time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454656"/>
        <c:crosses val="autoZero"/>
        <c:auto val="1"/>
        <c:lblAlgn val="ctr"/>
        <c:lblOffset val="100"/>
        <c:noMultiLvlLbl val="0"/>
      </c:catAx>
      <c:valAx>
        <c:axId val="10134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Counter_Number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8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[Santosh.xlsx]Wait Time and Arrival Time!PivotTable13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DD5A13"/>
                </a:solidFill>
              </a:rPr>
              <a:t>Wait time(converted)</a:t>
            </a:r>
            <a:r>
              <a:rPr lang="en-US"/>
              <a:t> increases over 'Arrival_Time'.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ED7331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'Wait Time and Arrival Time'!$B$2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ED7331"/>
              </a:solidFill>
              <a:prstDash val="solid"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'Wait Time and Arrival Time'!$A$3:$A$28</c:f>
              <c:strCache>
                <c:ptCount val="25"/>
                <c:pt idx="0">
                  <c:v>11:01:00</c:v>
                </c:pt>
                <c:pt idx="1">
                  <c:v>11:02:00</c:v>
                </c:pt>
                <c:pt idx="2">
                  <c:v>11:04:00</c:v>
                </c:pt>
                <c:pt idx="3">
                  <c:v>11:06:00</c:v>
                </c:pt>
                <c:pt idx="4">
                  <c:v>11:08:00</c:v>
                </c:pt>
                <c:pt idx="5">
                  <c:v>11:11:00</c:v>
                </c:pt>
                <c:pt idx="6">
                  <c:v>11:14:00</c:v>
                </c:pt>
                <c:pt idx="7">
                  <c:v>11:19:00</c:v>
                </c:pt>
                <c:pt idx="8">
                  <c:v>11:20:00</c:v>
                </c:pt>
                <c:pt idx="9">
                  <c:v>11:21:00</c:v>
                </c:pt>
                <c:pt idx="10">
                  <c:v>11:22:00</c:v>
                </c:pt>
                <c:pt idx="11">
                  <c:v>11:23:00</c:v>
                </c:pt>
                <c:pt idx="12">
                  <c:v>11:26:00</c:v>
                </c:pt>
                <c:pt idx="13">
                  <c:v>11:29:00</c:v>
                </c:pt>
                <c:pt idx="14">
                  <c:v>11:32:00</c:v>
                </c:pt>
                <c:pt idx="15">
                  <c:v>11:33:00</c:v>
                </c:pt>
                <c:pt idx="16">
                  <c:v>11:34:00</c:v>
                </c:pt>
                <c:pt idx="17">
                  <c:v>11:38:00</c:v>
                </c:pt>
                <c:pt idx="18">
                  <c:v>11:40:00</c:v>
                </c:pt>
                <c:pt idx="19">
                  <c:v>11:41:00</c:v>
                </c:pt>
                <c:pt idx="20">
                  <c:v>11:44:00</c:v>
                </c:pt>
                <c:pt idx="21">
                  <c:v>11:48:00</c:v>
                </c:pt>
                <c:pt idx="22">
                  <c:v>11:49:00</c:v>
                </c:pt>
                <c:pt idx="23">
                  <c:v>11:50:00</c:v>
                </c:pt>
                <c:pt idx="24">
                  <c:v>11:51:00</c:v>
                </c:pt>
              </c:strCache>
            </c:strRef>
          </c:cat>
          <c:val>
            <c:numRef>
              <c:f>'Wait Time and Arrival Time'!$B$3:$B$28</c:f>
              <c:numCache>
                <c:formatCode>General</c:formatCode>
                <c:ptCount val="25"/>
                <c:pt idx="0">
                  <c:v>0.45902777777777798</c:v>
                </c:pt>
                <c:pt idx="1">
                  <c:v>0.45972222222222198</c:v>
                </c:pt>
                <c:pt idx="2">
                  <c:v>0.46111111111111103</c:v>
                </c:pt>
                <c:pt idx="3">
                  <c:v>0.46388888888888902</c:v>
                </c:pt>
                <c:pt idx="4">
                  <c:v>0.46674382716049373</c:v>
                </c:pt>
                <c:pt idx="5">
                  <c:v>0.47222222222222199</c:v>
                </c:pt>
                <c:pt idx="6">
                  <c:v>0.47222222222222199</c:v>
                </c:pt>
                <c:pt idx="7">
                  <c:v>0.47754629629629636</c:v>
                </c:pt>
                <c:pt idx="8">
                  <c:v>0.48125000000000001</c:v>
                </c:pt>
                <c:pt idx="9">
                  <c:v>0.48194444444444401</c:v>
                </c:pt>
                <c:pt idx="10">
                  <c:v>0.48263888888888901</c:v>
                </c:pt>
                <c:pt idx="11">
                  <c:v>0.4850694444444445</c:v>
                </c:pt>
                <c:pt idx="12">
                  <c:v>0.48576388888888899</c:v>
                </c:pt>
                <c:pt idx="13">
                  <c:v>0.485416666666667</c:v>
                </c:pt>
                <c:pt idx="14">
                  <c:v>0.48888888888888898</c:v>
                </c:pt>
                <c:pt idx="15">
                  <c:v>0.49062499999999998</c:v>
                </c:pt>
                <c:pt idx="16">
                  <c:v>0.49270833333333353</c:v>
                </c:pt>
                <c:pt idx="17">
                  <c:v>0.49375000000000002</c:v>
                </c:pt>
                <c:pt idx="18">
                  <c:v>0.49629629629629629</c:v>
                </c:pt>
                <c:pt idx="19">
                  <c:v>0.4993055555555555</c:v>
                </c:pt>
                <c:pt idx="20">
                  <c:v>0.50347222222222199</c:v>
                </c:pt>
                <c:pt idx="21">
                  <c:v>0.50486111111111098</c:v>
                </c:pt>
                <c:pt idx="22">
                  <c:v>0.50729166666666647</c:v>
                </c:pt>
                <c:pt idx="23">
                  <c:v>0.50833333333333297</c:v>
                </c:pt>
                <c:pt idx="24">
                  <c:v>0.51111111111111096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5C-0940-AA88-9390EB8CC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2294576"/>
        <c:axId val="2002571280"/>
      </c:lineChart>
      <c:catAx>
        <c:axId val="2002294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Arrival_Time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571280"/>
        <c:crosses val="autoZero"/>
        <c:auto val="1"/>
        <c:lblAlgn val="ctr"/>
        <c:lblOffset val="100"/>
        <c:noMultiLvlLbl val="0"/>
      </c:catAx>
      <c:valAx>
        <c:axId val="20025712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Wait time(converted)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294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Frequency of 'Counter_Number'</cx:v>
        </cx:txData>
      </cx:tx>
    </cx:title>
    <cx:plotArea>
      <cx:plotAreaRegion>
        <cx:series layoutId="clusteredColumn" uniqueId="{ECD30090-4178-2842-8D18-A2EE328A77A1}">
          <cx:spPr>
            <a:solidFill>
              <a:srgbClr val="595959"/>
            </a:solidFill>
          </cx:spPr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tle>
          <cx:tx>
            <cx:txData>
              <cx:v>Counter_Number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Frequency of 'quantity'</cx:v>
        </cx:txData>
      </cx:tx>
    </cx:title>
    <cx:plotArea>
      <cx:plotAreaRegion>
        <cx:series layoutId="clusteredColumn" uniqueId="{32531421-04B5-6448-8CD2-578FD1B80151}">
          <cx:spPr>
            <a:solidFill>
              <a:srgbClr val="595959"/>
            </a:solidFill>
          </cx:spPr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.330000013"/>
        <cx:title>
          <cx:tx>
            <cx:txData>
              <cx:v>quantity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Frequency of 'Age'</cx:v>
        </cx:txData>
      </cx:tx>
    </cx:title>
    <cx:plotArea>
      <cx:plotAreaRegion>
        <cx:series layoutId="clusteredColumn" uniqueId="{7805908F-F504-654C-B7C4-408B44948382}">
          <cx:spPr>
            <a:solidFill>
              <a:srgbClr val="595959"/>
            </a:solidFill>
          </cx:spPr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.330000013"/>
        <cx:title>
          <cx:tx>
            <cx:txData>
              <cx:v>Age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7" Type="http://schemas.microsoft.com/office/2014/relationships/chartEx" Target="../charts/chartEx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2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11" Type="http://schemas.openxmlformats.org/officeDocument/2006/relationships/chart" Target="../charts/chart15.xml"/><Relationship Id="rId5" Type="http://schemas.openxmlformats.org/officeDocument/2006/relationships/chart" Target="../charts/chart9.xml"/><Relationship Id="rId10" Type="http://schemas.openxmlformats.org/officeDocument/2006/relationships/chart" Target="../charts/chart14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114300</xdr:colOff>
      <xdr:row>58</xdr:row>
      <xdr:rowOff>114300</xdr:rowOff>
    </xdr:from>
    <xdr:to>
      <xdr:col>28</xdr:col>
      <xdr:colOff>558800</xdr:colOff>
      <xdr:row>72</xdr:row>
      <xdr:rowOff>12700</xdr:rowOff>
    </xdr:to>
    <xdr:graphicFrame macro="">
      <xdr:nvGraphicFramePr>
        <xdr:cNvPr id="2" name="Chart 1" descr="Chart type: Scatter. 'Squared residual'&#10;&#10;Description automatically generated">
          <a:extLst>
            <a:ext uri="{FF2B5EF4-FFF2-40B4-BE49-F238E27FC236}">
              <a16:creationId xmlns:a16="http://schemas.microsoft.com/office/drawing/2014/main" id="{F42A58B5-A5B0-D1FF-8605-2AB41319C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73</xdr:row>
      <xdr:rowOff>50800</xdr:rowOff>
    </xdr:from>
    <xdr:to>
      <xdr:col>28</xdr:col>
      <xdr:colOff>596900</xdr:colOff>
      <xdr:row>86</xdr:row>
      <xdr:rowOff>152400</xdr:rowOff>
    </xdr:to>
    <xdr:graphicFrame macro="">
      <xdr:nvGraphicFramePr>
        <xdr:cNvPr id="3" name="Chart 2" descr="Chart type: Scatter. 'Residual', 'Squared residual' by 'Total Time'&#10;&#10;Description automatically generated">
          <a:extLst>
            <a:ext uri="{FF2B5EF4-FFF2-40B4-BE49-F238E27FC236}">
              <a16:creationId xmlns:a16="http://schemas.microsoft.com/office/drawing/2014/main" id="{BB777E1E-6C10-202F-C1DC-49F45B39F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355600</xdr:colOff>
      <xdr:row>43</xdr:row>
      <xdr:rowOff>190500</xdr:rowOff>
    </xdr:from>
    <xdr:to>
      <xdr:col>22</xdr:col>
      <xdr:colOff>457200</xdr:colOff>
      <xdr:row>57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 descr="Chart type: Histogram. Frequency of 'Counter_Number'&#10;&#10;Description automatically generated">
              <a:extLst>
                <a:ext uri="{FF2B5EF4-FFF2-40B4-BE49-F238E27FC236}">
                  <a16:creationId xmlns:a16="http://schemas.microsoft.com/office/drawing/2014/main" id="{5ED7B777-6DE9-52CA-612D-EF94AF6DA7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39000" y="9067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12700</xdr:colOff>
      <xdr:row>44</xdr:row>
      <xdr:rowOff>38100</xdr:rowOff>
    </xdr:from>
    <xdr:to>
      <xdr:col>28</xdr:col>
      <xdr:colOff>457200</xdr:colOff>
      <xdr:row>57</xdr:row>
      <xdr:rowOff>139700</xdr:rowOff>
    </xdr:to>
    <xdr:graphicFrame macro="">
      <xdr:nvGraphicFramePr>
        <xdr:cNvPr id="5" name="Chart 4" descr="Chart type: Scatter. Wait time(converted) and Total Time in minutes appear to cluster into 2 groups.&#10;&#10;Description automatically generated">
          <a:extLst>
            <a:ext uri="{FF2B5EF4-FFF2-40B4-BE49-F238E27FC236}">
              <a16:creationId xmlns:a16="http://schemas.microsoft.com/office/drawing/2014/main" id="{AAB93B97-FB24-42CF-0C03-C5C5824A78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558800</xdr:colOff>
      <xdr:row>29</xdr:row>
      <xdr:rowOff>0</xdr:rowOff>
    </xdr:from>
    <xdr:to>
      <xdr:col>28</xdr:col>
      <xdr:colOff>177800</xdr:colOff>
      <xdr:row>42</xdr:row>
      <xdr:rowOff>101600</xdr:rowOff>
    </xdr:to>
    <xdr:graphicFrame macro="">
      <xdr:nvGraphicFramePr>
        <xdr:cNvPr id="6" name="Chart 5" descr="Chart type: Scatter. Field: Field13 and Field: Total Time in minutes appear highly correlated.&#10;&#10;Description automatically generated">
          <a:extLst>
            <a:ext uri="{FF2B5EF4-FFF2-40B4-BE49-F238E27FC236}">
              <a16:creationId xmlns:a16="http://schemas.microsoft.com/office/drawing/2014/main" id="{DBB0F241-2537-6A6F-FC2E-E834A97F4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279400</xdr:colOff>
      <xdr:row>14</xdr:row>
      <xdr:rowOff>127000</xdr:rowOff>
    </xdr:from>
    <xdr:to>
      <xdr:col>27</xdr:col>
      <xdr:colOff>723900</xdr:colOff>
      <xdr:row>27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 descr="Chart type: Histogram. Frequency of 'quantity'&#10;&#10;Description automatically generated">
              <a:extLst>
                <a:ext uri="{FF2B5EF4-FFF2-40B4-BE49-F238E27FC236}">
                  <a16:creationId xmlns:a16="http://schemas.microsoft.com/office/drawing/2014/main" id="{7752C88E-FD4B-1983-4E4A-3524BE4362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33200" y="3022600"/>
              <a:ext cx="4572000" cy="275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571500</xdr:colOff>
      <xdr:row>0</xdr:row>
      <xdr:rowOff>76200</xdr:rowOff>
    </xdr:from>
    <xdr:to>
      <xdr:col>28</xdr:col>
      <xdr:colOff>190500</xdr:colOff>
      <xdr:row>13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 descr="Chart type: Histogram. Frequency of 'Age'&#10;&#10;Description automatically generated">
              <a:extLst>
                <a:ext uri="{FF2B5EF4-FFF2-40B4-BE49-F238E27FC236}">
                  <a16:creationId xmlns:a16="http://schemas.microsoft.com/office/drawing/2014/main" id="{A7632F80-84BD-4788-6C9B-0E3AC411D1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625300" y="76200"/>
              <a:ext cx="4572000" cy="279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15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811A4F-4AD5-EBAA-4778-B1BB46CC7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279400</xdr:colOff>
      <xdr:row>3</xdr:row>
      <xdr:rowOff>63500</xdr:rowOff>
    </xdr:from>
    <xdr:to>
      <xdr:col>16</xdr:col>
      <xdr:colOff>279400</xdr:colOff>
      <xdr:row>13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081379-D894-1F48-62CF-2D8B1377F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279400</xdr:colOff>
      <xdr:row>5</xdr:row>
      <xdr:rowOff>63500</xdr:rowOff>
    </xdr:from>
    <xdr:to>
      <xdr:col>17</xdr:col>
      <xdr:colOff>279400</xdr:colOff>
      <xdr:row>15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45359E-25DD-AFE8-A7CA-81B7CFA99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279400</xdr:colOff>
      <xdr:row>7</xdr:row>
      <xdr:rowOff>63500</xdr:rowOff>
    </xdr:from>
    <xdr:to>
      <xdr:col>18</xdr:col>
      <xdr:colOff>279400</xdr:colOff>
      <xdr:row>17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A756B70-DC95-A283-A142-04E93DE7A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279400</xdr:colOff>
      <xdr:row>9</xdr:row>
      <xdr:rowOff>63500</xdr:rowOff>
    </xdr:from>
    <xdr:to>
      <xdr:col>19</xdr:col>
      <xdr:colOff>279400</xdr:colOff>
      <xdr:row>19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A31BC81-E6ED-BB76-28FB-C6C5F8345C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279400</xdr:colOff>
      <xdr:row>11</xdr:row>
      <xdr:rowOff>63500</xdr:rowOff>
    </xdr:from>
    <xdr:to>
      <xdr:col>20</xdr:col>
      <xdr:colOff>279400</xdr:colOff>
      <xdr:row>21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E858F77-58DB-9841-4FCE-A784256DA6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279400</xdr:colOff>
      <xdr:row>13</xdr:row>
      <xdr:rowOff>63500</xdr:rowOff>
    </xdr:from>
    <xdr:to>
      <xdr:col>21</xdr:col>
      <xdr:colOff>279400</xdr:colOff>
      <xdr:row>23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9BC52AA-6E47-FE56-713D-C8BB62FF9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279400</xdr:colOff>
      <xdr:row>15</xdr:row>
      <xdr:rowOff>50800</xdr:rowOff>
    </xdr:from>
    <xdr:to>
      <xdr:col>22</xdr:col>
      <xdr:colOff>279400</xdr:colOff>
      <xdr:row>25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BD834FE-F6C7-4107-FFE8-6FC8F2E77C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279400</xdr:colOff>
      <xdr:row>17</xdr:row>
      <xdr:rowOff>63500</xdr:rowOff>
    </xdr:from>
    <xdr:to>
      <xdr:col>23</xdr:col>
      <xdr:colOff>279400</xdr:colOff>
      <xdr:row>27</xdr:row>
      <xdr:rowOff>50800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C164866-8AB3-6C7E-D16A-7203D2723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279400</xdr:colOff>
      <xdr:row>19</xdr:row>
      <xdr:rowOff>63500</xdr:rowOff>
    </xdr:from>
    <xdr:to>
      <xdr:col>24</xdr:col>
      <xdr:colOff>279400</xdr:colOff>
      <xdr:row>29</xdr:row>
      <xdr:rowOff>63500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6EF842D-15C9-83B4-8BFE-AFDD8B8AD3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279400</xdr:colOff>
      <xdr:row>21</xdr:row>
      <xdr:rowOff>63500</xdr:rowOff>
    </xdr:from>
    <xdr:to>
      <xdr:col>25</xdr:col>
      <xdr:colOff>279400</xdr:colOff>
      <xdr:row>31</xdr:row>
      <xdr:rowOff>63500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B757C62-4C5B-4174-627B-2799AF989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508000</xdr:colOff>
      <xdr:row>2</xdr:row>
      <xdr:rowOff>152400</xdr:rowOff>
    </xdr:from>
    <xdr:to>
      <xdr:col>12</xdr:col>
      <xdr:colOff>127000</xdr:colOff>
      <xdr:row>16</xdr:row>
      <xdr:rowOff>50800</xdr:rowOff>
    </xdr:to>
    <xdr:graphicFrame macro="">
      <xdr:nvGraphicFramePr>
        <xdr:cNvPr id="2" name="Chart 1" descr="Chart type: Doughnut. 'Revisit': 5 accounts for the majority of 'Squared residual'.&#10;&#10;Description automatically generated">
          <a:extLst>
            <a:ext uri="{FF2B5EF4-FFF2-40B4-BE49-F238E27FC236}">
              <a16:creationId xmlns:a16="http://schemas.microsoft.com/office/drawing/2014/main" id="{E4CB811A-50C6-DACD-93ED-CE30B889C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444500</xdr:colOff>
      <xdr:row>14</xdr:row>
      <xdr:rowOff>101600</xdr:rowOff>
    </xdr:to>
    <xdr:graphicFrame macro="">
      <xdr:nvGraphicFramePr>
        <xdr:cNvPr id="2" name="Chart 1" descr="Chart type: Clustered Bar. 'Total Time in minutes' by 'EID'&#10;&#10;Description automatically generated">
          <a:extLst>
            <a:ext uri="{FF2B5EF4-FFF2-40B4-BE49-F238E27FC236}">
              <a16:creationId xmlns:a16="http://schemas.microsoft.com/office/drawing/2014/main" id="{826BAD2B-DF31-C134-880D-0DCEE68A4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444500</xdr:colOff>
      <xdr:row>14</xdr:row>
      <xdr:rowOff>101600</xdr:rowOff>
    </xdr:to>
    <xdr:graphicFrame macro="">
      <xdr:nvGraphicFramePr>
        <xdr:cNvPr id="2" name="Chart 1" descr="Chart type: Clustered Bar. 'payment_method': Cash has noticeably higher 'quantity'.&#10;&#10;Description automatically generated">
          <a:extLst>
            <a:ext uri="{FF2B5EF4-FFF2-40B4-BE49-F238E27FC236}">
              <a16:creationId xmlns:a16="http://schemas.microsoft.com/office/drawing/2014/main" id="{386D9F0F-86AB-10E2-8239-97ADD9EA4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11</xdr:col>
      <xdr:colOff>444500</xdr:colOff>
      <xdr:row>14</xdr:row>
      <xdr:rowOff>101600</xdr:rowOff>
    </xdr:to>
    <xdr:graphicFrame macro="">
      <xdr:nvGraphicFramePr>
        <xdr:cNvPr id="2" name="Chart 1" descr="Chart type: Clustered Bar. 'Field13' by 'gender' and 'payment_method'&#10;&#10;Description automatically generated">
          <a:extLst>
            <a:ext uri="{FF2B5EF4-FFF2-40B4-BE49-F238E27FC236}">
              <a16:creationId xmlns:a16="http://schemas.microsoft.com/office/drawing/2014/main" id="{30D76163-CC57-32F2-A9BA-5DC3E55FA5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444500</xdr:colOff>
      <xdr:row>14</xdr:row>
      <xdr:rowOff>101600</xdr:rowOff>
    </xdr:to>
    <xdr:graphicFrame macro="">
      <xdr:nvGraphicFramePr>
        <xdr:cNvPr id="2" name="Chart 1" descr="Chart type: Doughnut. 'payment_method': Cash accounts for the majority of 'Counter_Number'.&#10;&#10;Description automatically generated">
          <a:extLst>
            <a:ext uri="{FF2B5EF4-FFF2-40B4-BE49-F238E27FC236}">
              <a16:creationId xmlns:a16="http://schemas.microsoft.com/office/drawing/2014/main" id="{481DBA7B-CA8E-8765-5663-07253CBC9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444500</xdr:colOff>
      <xdr:row>14</xdr:row>
      <xdr:rowOff>101600</xdr:rowOff>
    </xdr:to>
    <xdr:graphicFrame macro="">
      <xdr:nvGraphicFramePr>
        <xdr:cNvPr id="2" name="Chart 1" descr="Chart type: Line. 'quantity' has an outlier at 'Wait_Time': 0:13:00.&#10;&#10;Description automatically generated">
          <a:extLst>
            <a:ext uri="{FF2B5EF4-FFF2-40B4-BE49-F238E27FC236}">
              <a16:creationId xmlns:a16="http://schemas.microsoft.com/office/drawing/2014/main" id="{48722729-D67F-949B-F6F5-750E88BF9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444500</xdr:colOff>
      <xdr:row>14</xdr:row>
      <xdr:rowOff>101600</xdr:rowOff>
    </xdr:to>
    <xdr:graphicFrame macro="">
      <xdr:nvGraphicFramePr>
        <xdr:cNvPr id="2" name="Chart 1" descr="Chart type: Line. Wait time(converted) increases over 'Start_Time'.&#10;&#10;Description automatically generated">
          <a:extLst>
            <a:ext uri="{FF2B5EF4-FFF2-40B4-BE49-F238E27FC236}">
              <a16:creationId xmlns:a16="http://schemas.microsoft.com/office/drawing/2014/main" id="{5452F9F5-B65B-73D9-ED83-5CF1A7FE5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444500</xdr:colOff>
      <xdr:row>14</xdr:row>
      <xdr:rowOff>101600</xdr:rowOff>
    </xdr:to>
    <xdr:graphicFrame macro="">
      <xdr:nvGraphicFramePr>
        <xdr:cNvPr id="2" name="Chart 1" descr="Chart type: Doughnut. 'gender': Female accounts for the majority of 'quantity'.&#10;&#10;Description automatically generated">
          <a:extLst>
            <a:ext uri="{FF2B5EF4-FFF2-40B4-BE49-F238E27FC236}">
              <a16:creationId xmlns:a16="http://schemas.microsoft.com/office/drawing/2014/main" id="{E23C8430-88D9-732E-700E-47A27353C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444500</xdr:colOff>
      <xdr:row>14</xdr:row>
      <xdr:rowOff>101600</xdr:rowOff>
    </xdr:to>
    <xdr:graphicFrame macro="">
      <xdr:nvGraphicFramePr>
        <xdr:cNvPr id="2" name="Chart 1" descr="Chart type: Line. 'Counter_Number' has an outlier at 'Wait_Time': 0:13:00.&#10;&#10;Description automatically generated">
          <a:extLst>
            <a:ext uri="{FF2B5EF4-FFF2-40B4-BE49-F238E27FC236}">
              <a16:creationId xmlns:a16="http://schemas.microsoft.com/office/drawing/2014/main" id="{3B255908-0926-55A9-8B80-D84703B6D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444500</xdr:colOff>
      <xdr:row>14</xdr:row>
      <xdr:rowOff>101600</xdr:rowOff>
    </xdr:to>
    <xdr:graphicFrame macro="">
      <xdr:nvGraphicFramePr>
        <xdr:cNvPr id="2" name="Chart 1" descr="Chart type: Line. 'Counter_Number' has outliers at 'Finish_Time': 11:39:00 and 12:05:00.&#10;&#10;Description automatically generated">
          <a:extLst>
            <a:ext uri="{FF2B5EF4-FFF2-40B4-BE49-F238E27FC236}">
              <a16:creationId xmlns:a16="http://schemas.microsoft.com/office/drawing/2014/main" id="{58B882B8-65B0-B5C6-1BEE-4C5AA9214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444500</xdr:colOff>
      <xdr:row>14</xdr:row>
      <xdr:rowOff>101600</xdr:rowOff>
    </xdr:to>
    <xdr:graphicFrame macro="">
      <xdr:nvGraphicFramePr>
        <xdr:cNvPr id="2" name="Chart 1" descr="Chart type: Line. 'Counter_Number' has outliers at 'Start_Time': 11:20:00, 11:39:00 and 12:05:00.&#10;&#10;Description automatically generated">
          <a:extLst>
            <a:ext uri="{FF2B5EF4-FFF2-40B4-BE49-F238E27FC236}">
              <a16:creationId xmlns:a16="http://schemas.microsoft.com/office/drawing/2014/main" id="{2BBA38EF-1CA4-CA81-6BFC-30DA8531F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444500</xdr:colOff>
      <xdr:row>14</xdr:row>
      <xdr:rowOff>101600</xdr:rowOff>
    </xdr:to>
    <xdr:graphicFrame macro="">
      <xdr:nvGraphicFramePr>
        <xdr:cNvPr id="2" name="Chart 1" descr="Chart type: Line. Wait time(converted) increases over 'Arrival_Time'.&#10;&#10;Description automatically generated">
          <a:extLst>
            <a:ext uri="{FF2B5EF4-FFF2-40B4-BE49-F238E27FC236}">
              <a16:creationId xmlns:a16="http://schemas.microsoft.com/office/drawing/2014/main" id="{0FF5E69C-5D21-71AE-B21F-CE44B6FF57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antosh/Downloads/Training_Dataset.xlsx" TargetMode="External"/><Relationship Id="rId1" Type="http://schemas.openxmlformats.org/officeDocument/2006/relationships/externalLinkPath" Target="/Users/Santosh/Downloads/Training_Datas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tosh/Library/Containers/com.microsoft.Excel/Data/Documents/PROJECT%20EXCEL%20GROUP%202:Santos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 INTO CALCULATIONS"/>
      <sheetName val="RAW DATA INTO CALCULATIONS"/>
      <sheetName val="RAW DATA INTO CALCULATIONS"/>
      <sheetName val="RAW DATA INTO CALCULATIONS"/>
      <sheetName val="RAW DATA INTO CALCULATIONS"/>
      <sheetName val="REGRESSION ANALYSIS"/>
      <sheetName val="REGRESSION ANALYSIS"/>
      <sheetName val="REGRESSION ANALYSIS"/>
      <sheetName val="REGRESSION ANALYSIS"/>
      <sheetName val="REGRESSION ANALYSIS"/>
      <sheetName val="DATA FOR REGRESSION ANALYSIS"/>
      <sheetName val="REGRESSION ANALYSIS"/>
      <sheetName val="DATA FOR REGRESSION ANALYSIS"/>
      <sheetName val="REGRESSION ANALYSIS"/>
      <sheetName val="DATA FOR REGRESSION ANALYSIS"/>
      <sheetName val="REGRESSION ANALYSIS"/>
      <sheetName val="DATA FOR REGRESSION ANALYSIS"/>
      <sheetName val="REGRESSION ANALYSIS"/>
      <sheetName val="DATA FOR REGRESSION ANALYSIS"/>
      <sheetName val="REGRESSION ANALYSIS"/>
      <sheetName val="REGRESSION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osh Khatri" refreshedDate="45633.591895370373" createdVersion="8" refreshedVersion="8" minRefreshableVersion="3" recordCount="39" xr:uid="{8540CE8B-9E44-874B-A9A7-C57FD9E5D28A}">
  <cacheSource type="worksheet">
    <worksheetSource ref="A87:F126" sheet="RAW DATA INTO CALCULATIONS"/>
  </cacheSource>
  <cacheFields count="6">
    <cacheField name="Total Time" numFmtId="1">
      <sharedItems containsSemiMixedTypes="0" containsString="0" containsNumber="1" minValue="5.9999999999999787" maxValue="29.999999999999893"/>
    </cacheField>
    <cacheField name="Counter_Number" numFmtId="0">
      <sharedItems containsSemiMixedTypes="0" containsString="0" containsNumber="1" containsInteger="1" minValue="1" maxValue="3"/>
    </cacheField>
    <cacheField name="Revisit" numFmtId="0">
      <sharedItems containsSemiMixedTypes="0" containsString="0" containsNumber="1" containsInteger="1" minValue="1" maxValue="5" count="5">
        <n v="2"/>
        <n v="1"/>
        <n v="5"/>
        <n v="3"/>
        <n v="4"/>
      </sharedItems>
    </cacheField>
    <cacheField name="predicted feed back" numFmtId="0">
      <sharedItems containsSemiMixedTypes="0" containsString="0" containsNumber="1" minValue="1.8123576948719875" maxValue="2.4840642992525845"/>
    </cacheField>
    <cacheField name="Residual" numFmtId="0">
      <sharedItems containsSemiMixedTypes="0" containsString="0" containsNumber="1" minValue="-3.1876294682413588" maxValue="1.4840450439226038"/>
    </cacheField>
    <cacheField name="Squared residual" numFmtId="0">
      <sharedItems containsSemiMixedTypes="0" containsString="0" containsNumber="1" minValue="2.1963645891233684E-2" maxValue="10.1609816268006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osh Khatri" refreshedDate="45633.59413784722" createdVersion="8" refreshedVersion="8" minRefreshableVersion="3" recordCount="39" xr:uid="{446D2F03-DA69-FB48-B9D4-F55F8CABA84B}">
  <cacheSource type="worksheet">
    <worksheetSource ref="C6:T45" sheet="Total Wait Time"/>
  </cacheSource>
  <cacheFields count="18"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5" maxValue="65"/>
    </cacheField>
    <cacheField name="quantity" numFmtId="0">
      <sharedItems containsSemiMixedTypes="0" containsString="0" containsNumber="1" containsInteger="1" minValue="10" maxValue="30"/>
    </cacheField>
    <cacheField name="payment_method" numFmtId="0">
      <sharedItems count="3">
        <s v="Cash"/>
        <s v="Credit Card"/>
        <s v="Debit Card"/>
      </sharedItems>
    </cacheField>
    <cacheField name="Date" numFmtId="166">
      <sharedItems containsSemiMixedTypes="0" containsNonDate="0" containsDate="1" containsString="0" minDate="2021-01-01T00:00:00" maxDate="2021-01-02T00:00:00"/>
    </cacheField>
    <cacheField name="Arrival_Time" numFmtId="164">
      <sharedItems containsSemiMixedTypes="0" containsNonDate="0" containsDate="1" containsString="0" minDate="1899-12-30T11:01:00" maxDate="1899-12-30T11:51:00" count="25">
        <d v="1899-12-30T11:01:00"/>
        <d v="1899-12-30T11:02:00"/>
        <d v="1899-12-30T11:04:00"/>
        <d v="1899-12-30T11:06:00"/>
        <d v="1899-12-30T11:08:00"/>
        <d v="1899-12-30T11:11:00"/>
        <d v="1899-12-30T11:14:00"/>
        <d v="1899-12-30T11:19:00"/>
        <d v="1899-12-30T11:20:00"/>
        <d v="1899-12-30T11:21:00"/>
        <d v="1899-12-30T11:22:00"/>
        <d v="1899-12-30T11:23:00"/>
        <d v="1899-12-30T11:26:00"/>
        <d v="1899-12-30T11:29:00"/>
        <d v="1899-12-30T11:32:00"/>
        <d v="1899-12-30T11:33:00"/>
        <d v="1899-12-30T11:34:00"/>
        <d v="1899-12-30T11:38:00"/>
        <d v="1899-12-30T11:40:00"/>
        <d v="1899-12-30T11:41:00"/>
        <d v="1899-12-30T11:44:00"/>
        <d v="1899-12-30T11:48:00"/>
        <d v="1899-12-30T11:49:00"/>
        <d v="1899-12-30T11:50:00"/>
        <d v="1899-12-30T11:51:00"/>
      </sharedItems>
    </cacheField>
    <cacheField name="Start_Time" numFmtId="164">
      <sharedItems containsSemiMixedTypes="0" containsNonDate="0" containsDate="1" containsString="0" minDate="1899-12-30T11:01:00" maxDate="1899-12-30T12:16:00" count="33">
        <d v="1899-12-30T11:01:00"/>
        <d v="1899-12-30T11:02:00"/>
        <d v="1899-12-30T11:04:00"/>
        <d v="1899-12-30T11:08:00"/>
        <d v="1899-12-30T11:10:20"/>
        <d v="1899-12-30T11:11:00"/>
        <d v="1899-12-30T11:15:00"/>
        <d v="1899-12-30T11:20:00"/>
        <d v="1899-12-30T11:27:00"/>
        <d v="1899-12-30T11:28:00"/>
        <d v="1899-12-30T11:33:00"/>
        <d v="1899-12-30T11:34:00"/>
        <d v="1899-12-30T11:35:00"/>
        <d v="1899-12-30T11:38:00"/>
        <d v="1899-12-30T11:39:00"/>
        <d v="1899-12-30T11:40:00"/>
        <d v="1899-12-30T11:44:00"/>
        <d v="1899-12-30T11:46:00"/>
        <d v="1899-12-30T11:47:00"/>
        <d v="1899-12-30T11:49:00"/>
        <d v="1899-12-30T11:50:00"/>
        <d v="1899-12-30T11:51:00"/>
        <d v="1899-12-30T11:53:00"/>
        <d v="1899-12-30T11:54:00"/>
        <d v="1899-12-30T11:57:00"/>
        <d v="1899-12-30T11:58:00"/>
        <d v="1899-12-30T12:00:00"/>
        <d v="1899-12-30T12:05:00"/>
        <d v="1899-12-30T12:07:00"/>
        <d v="1899-12-30T12:10:00"/>
        <d v="1899-12-30T12:11:00"/>
        <d v="1899-12-30T12:12:00"/>
        <d v="1899-12-30T12:16:00"/>
      </sharedItems>
    </cacheField>
    <cacheField name="Finish_Time" numFmtId="165">
      <sharedItems containsSemiMixedTypes="0" containsNonDate="0" containsDate="1" containsString="0" minDate="1899-12-30T11:08:00" maxDate="1899-12-30T12:21:00" count="34">
        <d v="1899-12-30T11:08:00"/>
        <d v="1899-12-30T11:11:00"/>
        <d v="1899-12-30T11:10:00"/>
        <d v="1899-12-30T11:15:00"/>
        <d v="1899-12-30T11:20:00"/>
        <d v="1899-12-30T11:18:00"/>
        <d v="1899-12-30T11:28:00"/>
        <d v="1899-12-30T11:27:00"/>
        <d v="1899-12-30T11:34:00"/>
        <d v="1899-12-30T11:33:00"/>
        <d v="1899-12-30T11:35:00"/>
        <d v="1899-12-30T11:40:00"/>
        <d v="1899-12-30T11:39:00"/>
        <d v="1899-12-30T11:38:00"/>
        <d v="1899-12-30T11:44:00"/>
        <d v="1899-12-30T11:46:00"/>
        <d v="1899-12-30T11:47:00"/>
        <d v="1899-12-30T11:49:00"/>
        <d v="1899-12-30T11:50:00"/>
        <d v="1899-12-30T11:51:00"/>
        <d v="1899-12-30T11:54:00"/>
        <d v="1899-12-30T11:53:00"/>
        <d v="1899-12-30T11:57:00"/>
        <d v="1899-12-30T11:58:00"/>
        <d v="1899-12-30T12:00:00"/>
        <d v="1899-12-30T12:05:00"/>
        <d v="1899-12-30T12:07:00"/>
        <d v="1899-12-30T12:11:00"/>
        <d v="1899-12-30T12:10:00"/>
        <d v="1899-12-30T12:12:00"/>
        <d v="1899-12-30T12:18:00"/>
        <d v="1899-12-30T12:16:00"/>
        <d v="1899-12-30T12:17:00"/>
        <d v="1899-12-30T12:21:00"/>
      </sharedItems>
    </cacheField>
    <cacheField name="Wait_Time" numFmtId="46">
      <sharedItems containsSemiMixedTypes="0" containsNonDate="0" containsDate="1" containsString="0" minDate="1899-12-30T00:00:00" maxDate="1899-12-31T00:00:00" count="18">
        <d v="1899-12-30T00:00:00"/>
        <d v="1899-12-30T00:02:00"/>
        <d v="1899-12-30T00:04:00"/>
        <d v="1899-12-30T00:07:00"/>
        <d v="1899-12-30T00:08:00"/>
        <d v="1899-12-30T00:09:00"/>
        <d v="1899-12-30T00:06:00"/>
        <d v="1899-12-30T00:13:00"/>
        <d v="1899-12-30T00:15:00"/>
        <d v="1899-12-30T00:16:00"/>
        <d v="1899-12-30T00:14:00"/>
        <d v="1899-12-30T00:10:00"/>
        <d v="1899-12-30T00:12:00"/>
        <d v="1899-12-30T00:17:00"/>
        <d v="1899-12-30T00:19:00"/>
        <d v="1899-12-30T00:21:00"/>
        <d v="1899-12-30T00:22:00"/>
        <d v="1899-12-30T00:25:00"/>
      </sharedItems>
    </cacheField>
    <cacheField name="EID" numFmtId="0">
      <sharedItems containsSemiMixedTypes="0" containsString="0" containsNumber="1" containsInteger="1" minValue="0" maxValue="5" count="6">
        <n v="0"/>
        <n v="1"/>
        <n v="2"/>
        <n v="3"/>
        <n v="4"/>
        <n v="5"/>
      </sharedItems>
    </cacheField>
    <cacheField name="Counter_Number" numFmtId="0">
      <sharedItems containsSemiMixedTypes="0" containsString="0" containsNumber="1" containsInteger="1" minValue="1" maxValue="3"/>
    </cacheField>
    <cacheField name="Arrival time(converted)" numFmtId="0">
      <sharedItems containsSemiMixedTypes="0" containsString="0" containsNumber="1" minValue="0.45902777777777776" maxValue="0.49375000000000002"/>
    </cacheField>
    <cacheField name="Field13" numFmtId="0">
      <sharedItems containsSemiMixedTypes="0" containsString="0" containsNumber="1" minValue="0.45902777777777798" maxValue="0.49375000000000002"/>
    </cacheField>
    <cacheField name="Wait_Time2" numFmtId="0">
      <sharedItems containsSemiMixedTypes="0" containsString="0" containsNumber="1" minValue="0.45902777777777776" maxValue="0.51111111111111107"/>
    </cacheField>
    <cacheField name="Wait time(converted)" numFmtId="0">
      <sharedItems containsSemiMixedTypes="0" containsString="0" containsNumber="1" minValue="0.45902777777777798" maxValue="0.51111111111111096"/>
    </cacheField>
    <cacheField name="Finish_Time2" numFmtId="0">
      <sharedItems containsSemiMixedTypes="0" containsString="0" containsNumber="1" minValue="0.46388888888888891" maxValue="0.51458333333333328"/>
    </cacheField>
    <cacheField name="Finish_Time (converted)" numFmtId="0">
      <sharedItems containsSemiMixedTypes="0" containsString="0" containsNumber="1" minValue="0.46388888888888902" maxValue="0.51458333333333295"/>
    </cacheField>
    <cacheField name="Total Time in minutes" numFmtId="0">
      <sharedItems containsSemiMixedTypes="0" containsString="0" containsNumber="1" minValue="5.9999999999999796" maxValue="29.9999999999999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n v="7.0000000000000551"/>
    <n v="1"/>
    <x v="0"/>
    <n v="1.8123576948719875"/>
    <n v="-0.1876423051280125"/>
    <n v="3.5209634673754146E-2"/>
  </r>
  <r>
    <n v="9.000000000000048"/>
    <n v="2"/>
    <x v="1"/>
    <n v="2.1481500218506806"/>
    <n v="1.1481500218506806"/>
    <n v="1.3182484726757184"/>
  </r>
  <r>
    <n v="5.9999999999999787"/>
    <n v="3"/>
    <x v="1"/>
    <n v="2.4839102566127393"/>
    <n v="1.4839102566127393"/>
    <n v="2.201989649680486"/>
  </r>
  <r>
    <n v="8.999999999999968"/>
    <n v="1"/>
    <x v="2"/>
    <n v="1.8123705317586412"/>
    <n v="-3.1876294682413588"/>
    <n v="10.160981626800687"/>
  </r>
  <r>
    <n v="11.999999999999957"/>
    <n v="3"/>
    <x v="3"/>
    <n v="2.4839487672727003"/>
    <n v="-0.51605123272729969"/>
    <n v="0.2663088747993656"/>
  </r>
  <r>
    <n v="9.9999999999999645"/>
    <n v="2"/>
    <x v="4"/>
    <n v="2.1481564402940077"/>
    <n v="-1.8518435597059923"/>
    <n v="3.4293245696245611"/>
  </r>
  <r>
    <n v="11.999999999999957"/>
    <n v="1"/>
    <x v="2"/>
    <n v="1.8123897870886219"/>
    <n v="-3.1876102129113781"/>
    <n v="10.160858869456922"/>
  </r>
  <r>
    <n v="17.000000000000021"/>
    <n v="2"/>
    <x v="4"/>
    <n v="2.1482013693972957"/>
    <n v="-1.8517986306027043"/>
    <n v="3.4291581683020511"/>
  </r>
  <r>
    <n v="17.000000000000021"/>
    <n v="1"/>
    <x v="4"/>
    <n v="1.8124218793052562"/>
    <n v="-2.1875781206947438"/>
    <n v="4.7854980341423472"/>
  </r>
  <r>
    <n v="13.000000000000034"/>
    <n v="3"/>
    <x v="0"/>
    <n v="2.4839551857160274"/>
    <n v="0.48395518571602736"/>
    <n v="0.23421262178143454"/>
  </r>
  <r>
    <n v="15.000000000000027"/>
    <n v="3"/>
    <x v="3"/>
    <n v="2.4839680226026815"/>
    <n v="-0.51603197739731854"/>
    <n v="0.26628900169658665"/>
  </r>
  <r>
    <n v="14.00000000000003"/>
    <n v="2"/>
    <x v="4"/>
    <n v="2.148182114067315"/>
    <n v="-1.851817885932685"/>
    <n v="3.4292294826601988"/>
  </r>
  <r>
    <n v="16.000000000000021"/>
    <n v="1"/>
    <x v="2"/>
    <n v="1.8124154608619296"/>
    <n v="-3.1875845391380704"/>
    <n v="10.160695194152064"/>
  </r>
  <r>
    <n v="20.000000000000007"/>
    <n v="2"/>
    <x v="0"/>
    <n v="2.1482206247272764"/>
    <n v="0.14822062472727637"/>
    <n v="2.1969353594544092E-2"/>
  </r>
  <r>
    <n v="18.000000000000014"/>
    <n v="3"/>
    <x v="4"/>
    <n v="2.4839872779326617"/>
    <n v="-1.5160127220673383"/>
    <n v="2.2982945734700206"/>
  </r>
  <r>
    <n v="16.000000000000021"/>
    <n v="1"/>
    <x v="4"/>
    <n v="1.8124154608619296"/>
    <n v="-2.1875845391380704"/>
    <n v="4.7855261158759239"/>
  </r>
  <r>
    <n v="16.000000000000021"/>
    <n v="1"/>
    <x v="4"/>
    <n v="1.8124154608619296"/>
    <n v="-2.1875845391380704"/>
    <n v="4.7855261158759239"/>
  </r>
  <r>
    <n v="16.000000000000021"/>
    <n v="3"/>
    <x v="3"/>
    <n v="2.4839744410460081"/>
    <n v="-0.51602555895399194"/>
    <n v="0.26628237749377981"/>
  </r>
  <r>
    <n v="18.000000000000014"/>
    <n v="2"/>
    <x v="4"/>
    <n v="2.1482077878406227"/>
    <n v="-1.8517922121593773"/>
    <n v="3.4291343970141202"/>
  </r>
  <r>
    <n v="20.000000000000007"/>
    <n v="1"/>
    <x v="0"/>
    <n v="1.8124411346352369"/>
    <n v="-0.18755886536476307"/>
    <n v="3.517832797691732E-2"/>
  </r>
  <r>
    <n v="17.999999999999936"/>
    <n v="3"/>
    <x v="2"/>
    <n v="2.4839872779326617"/>
    <n v="-2.5160127220673383"/>
    <n v="6.3303200176046976"/>
  </r>
  <r>
    <n v="17.000000000000021"/>
    <n v="2"/>
    <x v="0"/>
    <n v="2.1482013693972957"/>
    <n v="0.14820136939729567"/>
    <n v="2.1963645891233684E-2"/>
  </r>
  <r>
    <n v="17.000000000000021"/>
    <n v="1"/>
    <x v="2"/>
    <n v="1.8124218793052562"/>
    <n v="-3.1875781206947438"/>
    <n v="10.160654275531835"/>
  </r>
  <r>
    <n v="18.000000000000014"/>
    <n v="3"/>
    <x v="0"/>
    <n v="2.4839872779326617"/>
    <n v="0.48398727793266172"/>
    <n v="0.23424368520066755"/>
  </r>
  <r>
    <n v="20.000000000000007"/>
    <n v="2"/>
    <x v="3"/>
    <n v="2.1482206247272764"/>
    <n v="-0.85177937527272363"/>
    <n v="0.72552810413999136"/>
  </r>
  <r>
    <n v="19.000000000000014"/>
    <n v="1"/>
    <x v="3"/>
    <n v="1.8124347161919103"/>
    <n v="-1.1875652838080897"/>
    <n v="1.4103113033061885"/>
  </r>
  <r>
    <n v="19.000000000000014"/>
    <n v="3"/>
    <x v="4"/>
    <n v="2.4839936963759888"/>
    <n v="-1.5160063036240112"/>
    <n v="2.2982751126277376"/>
  </r>
  <r>
    <n v="18.000000000000014"/>
    <n v="1"/>
    <x v="2"/>
    <n v="1.8124282977485833"/>
    <n v="-3.1875717022514167"/>
    <n v="10.160613356993995"/>
  </r>
  <r>
    <n v="20.000000000000007"/>
    <n v="2"/>
    <x v="2"/>
    <n v="2.1482206247272764"/>
    <n v="-2.8517793752727236"/>
    <n v="8.132645605230886"/>
  </r>
  <r>
    <n v="24.999999999999993"/>
    <n v="3"/>
    <x v="3"/>
    <n v="2.4840322070359502"/>
    <n v="-0.51596779296404982"/>
    <n v="0.26622276337619261"/>
  </r>
  <r>
    <n v="25.999999999999986"/>
    <n v="1"/>
    <x v="3"/>
    <n v="1.8124796452951983"/>
    <n v="-1.1875203547048017"/>
    <n v="1.4102045928382179"/>
  </r>
  <r>
    <n v="23.999999999999993"/>
    <n v="2"/>
    <x v="2"/>
    <n v="2.1482462985005837"/>
    <n v="-2.8517537014994163"/>
    <n v="8.1324991740156225"/>
  </r>
  <r>
    <n v="26.999999999999986"/>
    <n v="3"/>
    <x v="1"/>
    <n v="2.4840450439226038"/>
    <n v="1.4840450439226038"/>
    <n v="2.2023896923912432"/>
  </r>
  <r>
    <n v="25.999999999999986"/>
    <n v="2"/>
    <x v="2"/>
    <n v="2.1482591353872378"/>
    <n v="-2.8517408646127622"/>
    <n v="8.1324259589023438"/>
  </r>
  <r>
    <n v="23.999999999999993"/>
    <n v="1"/>
    <x v="0"/>
    <n v="1.8124668084085447"/>
    <n v="-0.18753319159145532"/>
    <n v="3.516869794847749E-2"/>
  </r>
  <r>
    <n v="28.999999999999897"/>
    <n v="2"/>
    <x v="3"/>
    <n v="2.1482783907172185"/>
    <n v="-0.85172160928278151"/>
    <n v="0.72542969971925109"/>
  </r>
  <r>
    <n v="26.999999999999904"/>
    <n v="3"/>
    <x v="3"/>
    <n v="2.4840450439226038"/>
    <n v="-0.51595495607739617"/>
    <n v="0.26620951670082782"/>
  </r>
  <r>
    <n v="26.999999999999904"/>
    <n v="1"/>
    <x v="4"/>
    <n v="1.8124860637385254"/>
    <n v="-2.1875139362614746"/>
    <n v="4.7852172213381712"/>
  </r>
  <r>
    <n v="29.999999999999893"/>
    <n v="3"/>
    <x v="0"/>
    <n v="2.4840642992525845"/>
    <n v="0.48406429925258454"/>
    <n v="0.2343182458108957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n v="25"/>
    <n v="12"/>
    <x v="0"/>
    <d v="2021-01-01T00:00:00"/>
    <x v="0"/>
    <x v="0"/>
    <x v="0"/>
    <x v="0"/>
    <x v="0"/>
    <n v="1"/>
    <n v="0.45902777777777776"/>
    <n v="0.45902777777777798"/>
    <n v="0.45902777777777776"/>
    <n v="0.45902777777777798"/>
    <n v="0.46388888888888891"/>
    <n v="0.46388888888888902"/>
    <n v="7.0000000000000604"/>
  </r>
  <r>
    <x v="1"/>
    <n v="26"/>
    <n v="26"/>
    <x v="0"/>
    <d v="2021-01-01T00:00:00"/>
    <x v="1"/>
    <x v="1"/>
    <x v="1"/>
    <x v="0"/>
    <x v="0"/>
    <n v="2"/>
    <n v="0.4597222222222222"/>
    <n v="0.45972222222222198"/>
    <n v="0.4597222222222222"/>
    <n v="0.45972222222222198"/>
    <n v="0.46597222222222223"/>
    <n v="0.46597222222222201"/>
    <n v="9.0000000000000497"/>
  </r>
  <r>
    <x v="0"/>
    <n v="23"/>
    <n v="24"/>
    <x v="0"/>
    <d v="2021-01-01T00:00:00"/>
    <x v="2"/>
    <x v="2"/>
    <x v="2"/>
    <x v="0"/>
    <x v="0"/>
    <n v="3"/>
    <n v="0.46111111111111114"/>
    <n v="0.46111111111111103"/>
    <n v="0.46111111111111114"/>
    <n v="0.46111111111111103"/>
    <n v="0.46527777777777779"/>
    <n v="0.46527777777777801"/>
    <n v="5.9999999999999796"/>
  </r>
  <r>
    <x v="0"/>
    <n v="53"/>
    <n v="13"/>
    <x v="0"/>
    <d v="2021-01-01T00:00:00"/>
    <x v="3"/>
    <x v="3"/>
    <x v="3"/>
    <x v="1"/>
    <x v="1"/>
    <n v="1"/>
    <n v="0.46250000000000002"/>
    <n v="0.46250000000000002"/>
    <n v="0.46388888888888891"/>
    <n v="0.46388888888888902"/>
    <n v="0.46875"/>
    <n v="0.46875"/>
    <n v="8.9999999999999698"/>
  </r>
  <r>
    <x v="0"/>
    <n v="64"/>
    <n v="20"/>
    <x v="0"/>
    <d v="2021-01-01T00:00:00"/>
    <x v="4"/>
    <x v="4"/>
    <x v="4"/>
    <x v="1"/>
    <x v="1"/>
    <n v="3"/>
    <n v="0.46388888888888891"/>
    <n v="0.46388888888888902"/>
    <n v="0.46550925925925923"/>
    <n v="0.46550925925925901"/>
    <n v="0.47222222222222221"/>
    <n v="0.47222222222222199"/>
    <n v="12"/>
  </r>
  <r>
    <x v="1"/>
    <n v="59"/>
    <n v="23"/>
    <x v="1"/>
    <d v="2021-01-01T00:00:00"/>
    <x v="4"/>
    <x v="5"/>
    <x v="5"/>
    <x v="2"/>
    <x v="1"/>
    <n v="2"/>
    <n v="0.46388888888888891"/>
    <n v="0.46388888888888902"/>
    <n v="0.46597222222222223"/>
    <n v="0.46597222222222201"/>
    <n v="0.47083333333333333"/>
    <n v="0.47083333333333299"/>
    <n v="9.9999999999999591"/>
  </r>
  <r>
    <x v="0"/>
    <n v="16"/>
    <n v="14"/>
    <x v="1"/>
    <d v="2021-01-01T00:00:00"/>
    <x v="4"/>
    <x v="6"/>
    <x v="4"/>
    <x v="3"/>
    <x v="2"/>
    <n v="1"/>
    <n v="0.46388888888888891"/>
    <n v="0.46388888888888902"/>
    <n v="0.46875"/>
    <n v="0.46875"/>
    <n v="0.47222222222222221"/>
    <n v="0.47222222222222199"/>
    <n v="12"/>
  </r>
  <r>
    <x v="1"/>
    <n v="33"/>
    <n v="17"/>
    <x v="0"/>
    <d v="2021-01-01T00:00:00"/>
    <x v="5"/>
    <x v="7"/>
    <x v="6"/>
    <x v="4"/>
    <x v="2"/>
    <n v="2"/>
    <n v="0.46597222222222223"/>
    <n v="0.46597222222222201"/>
    <n v="0.47222222222222221"/>
    <n v="0.47222222222222199"/>
    <n v="0.4777777777777778"/>
    <n v="0.47777777777777802"/>
    <n v="17"/>
  </r>
  <r>
    <x v="0"/>
    <n v="51"/>
    <n v="25"/>
    <x v="2"/>
    <d v="2021-01-01T00:00:00"/>
    <x v="5"/>
    <x v="7"/>
    <x v="6"/>
    <x v="5"/>
    <x v="2"/>
    <n v="1"/>
    <n v="0.46597222222222223"/>
    <n v="0.46597222222222201"/>
    <n v="0.47222222222222221"/>
    <n v="0.47222222222222199"/>
    <n v="0.4777777777777778"/>
    <n v="0.47777777777777802"/>
    <n v="17"/>
  </r>
  <r>
    <x v="0"/>
    <n v="31"/>
    <n v="30"/>
    <x v="2"/>
    <d v="2021-01-01T00:00:00"/>
    <x v="6"/>
    <x v="7"/>
    <x v="7"/>
    <x v="6"/>
    <x v="1"/>
    <n v="3"/>
    <n v="0.46805555555555556"/>
    <n v="0.468055555555556"/>
    <n v="0.47222222222222221"/>
    <n v="0.47222222222222199"/>
    <n v="0.47708333333333336"/>
    <n v="0.47708333333333303"/>
    <n v="13"/>
  </r>
  <r>
    <x v="1"/>
    <n v="56"/>
    <n v="12"/>
    <x v="0"/>
    <d v="2021-01-01T00:00:00"/>
    <x v="7"/>
    <x v="8"/>
    <x v="8"/>
    <x v="4"/>
    <x v="2"/>
    <n v="3"/>
    <n v="0.47152777777777777"/>
    <n v="0.47152777777777799"/>
    <n v="0.47708333333333336"/>
    <n v="0.47708333333333303"/>
    <n v="0.48194444444444445"/>
    <n v="0.48194444444444401"/>
    <n v="15"/>
  </r>
  <r>
    <x v="0"/>
    <n v="24"/>
    <n v="20"/>
    <x v="1"/>
    <d v="2021-01-01T00:00:00"/>
    <x v="7"/>
    <x v="9"/>
    <x v="9"/>
    <x v="5"/>
    <x v="1"/>
    <n v="2"/>
    <n v="0.47152777777777777"/>
    <n v="0.47152777777777799"/>
    <n v="0.4777777777777778"/>
    <n v="0.47777777777777802"/>
    <n v="0.48125000000000001"/>
    <n v="0.48125000000000001"/>
    <n v="14"/>
  </r>
  <r>
    <x v="0"/>
    <n v="43"/>
    <n v="23"/>
    <x v="1"/>
    <d v="2021-01-01T00:00:00"/>
    <x v="7"/>
    <x v="9"/>
    <x v="10"/>
    <x v="5"/>
    <x v="2"/>
    <n v="1"/>
    <n v="0.47152777777777777"/>
    <n v="0.47152777777777799"/>
    <n v="0.4777777777777778"/>
    <n v="0.47777777777777802"/>
    <n v="0.4826388888888889"/>
    <n v="0.48263888888888901"/>
    <n v="16"/>
  </r>
  <r>
    <x v="0"/>
    <n v="48"/>
    <n v="29"/>
    <x v="1"/>
    <d v="2021-01-01T00:00:00"/>
    <x v="8"/>
    <x v="10"/>
    <x v="11"/>
    <x v="7"/>
    <x v="2"/>
    <n v="2"/>
    <n v="0.47222222222222221"/>
    <n v="0.47222222222222199"/>
    <n v="0.48125000000000001"/>
    <n v="0.48125000000000001"/>
    <n v="0.4861111111111111"/>
    <n v="0.48611111111111099"/>
    <n v="20"/>
  </r>
  <r>
    <x v="1"/>
    <n v="44"/>
    <n v="20"/>
    <x v="1"/>
    <d v="2021-01-01T00:00:00"/>
    <x v="9"/>
    <x v="11"/>
    <x v="12"/>
    <x v="7"/>
    <x v="2"/>
    <n v="3"/>
    <n v="0.47291666666666665"/>
    <n v="0.47291666666666698"/>
    <n v="0.48194444444444445"/>
    <n v="0.48194444444444401"/>
    <n v="0.48541666666666666"/>
    <n v="0.485416666666667"/>
    <n v="18"/>
  </r>
  <r>
    <x v="0"/>
    <n v="51"/>
    <n v="10"/>
    <x v="0"/>
    <d v="2021-01-01T00:00:00"/>
    <x v="10"/>
    <x v="12"/>
    <x v="13"/>
    <x v="7"/>
    <x v="2"/>
    <n v="1"/>
    <n v="0.47361111111111109"/>
    <n v="0.47361111111111098"/>
    <n v="0.4826388888888889"/>
    <n v="0.48263888888888901"/>
    <n v="0.48472222222222222"/>
    <n v="0.484722222222222"/>
    <n v="16"/>
  </r>
  <r>
    <x v="0"/>
    <n v="26"/>
    <n v="29"/>
    <x v="2"/>
    <d v="2021-01-01T00:00:00"/>
    <x v="11"/>
    <x v="13"/>
    <x v="12"/>
    <x v="8"/>
    <x v="3"/>
    <n v="1"/>
    <n v="0.47430555555555554"/>
    <n v="0.47430555555555598"/>
    <n v="0.48472222222222222"/>
    <n v="0.484722222222222"/>
    <n v="0.48541666666666666"/>
    <n v="0.485416666666667"/>
    <n v="16"/>
  </r>
  <r>
    <x v="1"/>
    <n v="65"/>
    <n v="12"/>
    <x v="1"/>
    <d v="2021-01-01T00:00:00"/>
    <x v="11"/>
    <x v="14"/>
    <x v="12"/>
    <x v="9"/>
    <x v="3"/>
    <n v="3"/>
    <n v="0.47430555555555554"/>
    <n v="0.47430555555555598"/>
    <n v="0.48541666666666666"/>
    <n v="0.485416666666667"/>
    <n v="0.48541666666666666"/>
    <n v="0.485416666666667"/>
    <n v="16"/>
  </r>
  <r>
    <x v="0"/>
    <n v="50"/>
    <n v="13"/>
    <x v="0"/>
    <d v="2021-01-01T00:00:00"/>
    <x v="12"/>
    <x v="15"/>
    <x v="14"/>
    <x v="10"/>
    <x v="3"/>
    <n v="2"/>
    <n v="0.47638888888888886"/>
    <n v="0.47638888888888897"/>
    <n v="0.4861111111111111"/>
    <n v="0.48611111111111099"/>
    <n v="0.48888888888888887"/>
    <n v="0.48888888888888898"/>
    <n v="18"/>
  </r>
  <r>
    <x v="1"/>
    <n v="60"/>
    <n v="25"/>
    <x v="1"/>
    <d v="2021-01-01T00:00:00"/>
    <x v="12"/>
    <x v="14"/>
    <x v="15"/>
    <x v="7"/>
    <x v="4"/>
    <n v="1"/>
    <n v="0.47638888888888886"/>
    <n v="0.47638888888888897"/>
    <n v="0.48541666666666666"/>
    <n v="0.485416666666667"/>
    <n v="0.49027777777777776"/>
    <n v="0.49027777777777798"/>
    <n v="20"/>
  </r>
  <r>
    <x v="0"/>
    <n v="31"/>
    <n v="29"/>
    <x v="2"/>
    <d v="2021-01-01T00:00:00"/>
    <x v="13"/>
    <x v="14"/>
    <x v="16"/>
    <x v="11"/>
    <x v="3"/>
    <n v="3"/>
    <n v="0.47847222222222224"/>
    <n v="0.47847222222222202"/>
    <n v="0.48541666666666666"/>
    <n v="0.485416666666667"/>
    <n v="0.4909722222222222"/>
    <n v="0.49097222222222198"/>
    <n v="17.999999999999901"/>
  </r>
  <r>
    <x v="0"/>
    <n v="31"/>
    <n v="19"/>
    <x v="2"/>
    <d v="2021-01-01T00:00:00"/>
    <x v="14"/>
    <x v="16"/>
    <x v="17"/>
    <x v="12"/>
    <x v="3"/>
    <n v="2"/>
    <n v="0.48055555555555557"/>
    <n v="0.48055555555555601"/>
    <n v="0.48888888888888887"/>
    <n v="0.48888888888888898"/>
    <n v="0.49236111111111114"/>
    <n v="0.49236111111111103"/>
    <n v="17"/>
  </r>
  <r>
    <x v="0"/>
    <n v="30"/>
    <n v="10"/>
    <x v="1"/>
    <d v="2021-01-01T00:00:00"/>
    <x v="15"/>
    <x v="17"/>
    <x v="18"/>
    <x v="7"/>
    <x v="4"/>
    <n v="1"/>
    <n v="0.48125000000000001"/>
    <n v="0.48125000000000001"/>
    <n v="0.49027777777777776"/>
    <n v="0.49027777777777798"/>
    <n v="0.49305555555555558"/>
    <n v="0.49305555555555602"/>
    <n v="17"/>
  </r>
  <r>
    <x v="0"/>
    <n v="34"/>
    <n v="12"/>
    <x v="2"/>
    <d v="2021-01-01T00:00:00"/>
    <x v="15"/>
    <x v="18"/>
    <x v="19"/>
    <x v="7"/>
    <x v="4"/>
    <n v="3"/>
    <n v="0.48125000000000001"/>
    <n v="0.48125000000000001"/>
    <n v="0.4909722222222222"/>
    <n v="0.49097222222222198"/>
    <n v="0.49375000000000002"/>
    <n v="0.49375000000000002"/>
    <n v="18"/>
  </r>
  <r>
    <x v="0"/>
    <n v="24"/>
    <n v="23"/>
    <x v="0"/>
    <d v="2021-01-01T00:00:00"/>
    <x v="16"/>
    <x v="19"/>
    <x v="20"/>
    <x v="8"/>
    <x v="3"/>
    <n v="2"/>
    <n v="0.48194444444444445"/>
    <n v="0.48194444444444401"/>
    <n v="0.49236111111111114"/>
    <n v="0.49236111111111103"/>
    <n v="0.49583333333333335"/>
    <n v="0.49583333333333302"/>
    <n v="20"/>
  </r>
  <r>
    <x v="1"/>
    <n v="19"/>
    <n v="11"/>
    <x v="0"/>
    <d v="2021-01-01T00:00:00"/>
    <x v="16"/>
    <x v="20"/>
    <x v="21"/>
    <x v="9"/>
    <x v="5"/>
    <n v="1"/>
    <n v="0.48194444444444445"/>
    <n v="0.48194444444444401"/>
    <n v="0.49305555555555558"/>
    <n v="0.49305555555555602"/>
    <n v="0.49513888888888891"/>
    <n v="0.49513888888888902"/>
    <n v="19"/>
  </r>
  <r>
    <x v="0"/>
    <n v="43"/>
    <n v="29"/>
    <x v="0"/>
    <d v="2021-01-01T00:00:00"/>
    <x v="17"/>
    <x v="21"/>
    <x v="22"/>
    <x v="7"/>
    <x v="4"/>
    <n v="3"/>
    <n v="0.48472222222222222"/>
    <n v="0.484722222222222"/>
    <n v="0.49375000000000002"/>
    <n v="0.49375000000000002"/>
    <n v="0.49791666666666667"/>
    <n v="0.49791666666666701"/>
    <n v="19"/>
  </r>
  <r>
    <x v="1"/>
    <n v="62"/>
    <n v="13"/>
    <x v="0"/>
    <d v="2021-01-01T00:00:00"/>
    <x v="18"/>
    <x v="22"/>
    <x v="23"/>
    <x v="7"/>
    <x v="3"/>
    <n v="1"/>
    <n v="0.4861111111111111"/>
    <n v="0.48611111111111099"/>
    <n v="0.49513888888888891"/>
    <n v="0.49513888888888902"/>
    <n v="0.49861111111111112"/>
    <n v="0.49861111111111101"/>
    <n v="18"/>
  </r>
  <r>
    <x v="1"/>
    <n v="55"/>
    <n v="14"/>
    <x v="2"/>
    <d v="2021-01-01T00:00:00"/>
    <x v="18"/>
    <x v="23"/>
    <x v="24"/>
    <x v="10"/>
    <x v="3"/>
    <n v="2"/>
    <n v="0.4861111111111111"/>
    <n v="0.48611111111111099"/>
    <n v="0.49583333333333335"/>
    <n v="0.49583333333333302"/>
    <n v="0.5"/>
    <n v="0.5"/>
    <n v="20"/>
  </r>
  <r>
    <x v="0"/>
    <n v="33"/>
    <n v="12"/>
    <x v="1"/>
    <d v="2021-01-01T00:00:00"/>
    <x v="18"/>
    <x v="24"/>
    <x v="25"/>
    <x v="13"/>
    <x v="3"/>
    <n v="3"/>
    <n v="0.4861111111111111"/>
    <n v="0.48611111111111099"/>
    <n v="0.49791666666666667"/>
    <n v="0.49791666666666701"/>
    <n v="0.50347222222222221"/>
    <n v="0.50347222222222199"/>
    <n v="25"/>
  </r>
  <r>
    <x v="0"/>
    <n v="28"/>
    <n v="29"/>
    <x v="0"/>
    <d v="2021-01-01T00:00:00"/>
    <x v="19"/>
    <x v="25"/>
    <x v="26"/>
    <x v="13"/>
    <x v="4"/>
    <n v="1"/>
    <n v="0.48680555555555555"/>
    <n v="0.48680555555555599"/>
    <n v="0.49861111111111112"/>
    <n v="0.49861111111111101"/>
    <n v="0.50486111111111109"/>
    <n v="0.50486111111111098"/>
    <n v="26"/>
  </r>
  <r>
    <x v="0"/>
    <n v="26"/>
    <n v="11"/>
    <x v="0"/>
    <d v="2021-01-01T00:00:00"/>
    <x v="19"/>
    <x v="26"/>
    <x v="25"/>
    <x v="14"/>
    <x v="4"/>
    <n v="2"/>
    <n v="0.48680555555555555"/>
    <n v="0.48680555555555599"/>
    <n v="0.5"/>
    <n v="0.5"/>
    <n v="0.50347222222222221"/>
    <n v="0.50347222222222199"/>
    <n v="24"/>
  </r>
  <r>
    <x v="1"/>
    <n v="25"/>
    <n v="25"/>
    <x v="0"/>
    <d v="2021-01-01T00:00:00"/>
    <x v="20"/>
    <x v="27"/>
    <x v="27"/>
    <x v="14"/>
    <x v="4"/>
    <n v="3"/>
    <n v="0.48888888888888887"/>
    <n v="0.48888888888888898"/>
    <n v="0.50347222222222221"/>
    <n v="0.50347222222222199"/>
    <n v="0.50763888888888886"/>
    <n v="0.50763888888888897"/>
    <n v="27"/>
  </r>
  <r>
    <x v="0"/>
    <n v="29"/>
    <n v="21"/>
    <x v="0"/>
    <d v="2021-01-01T00:00:00"/>
    <x v="20"/>
    <x v="27"/>
    <x v="28"/>
    <x v="14"/>
    <x v="5"/>
    <n v="2"/>
    <n v="0.48888888888888887"/>
    <n v="0.48888888888888898"/>
    <n v="0.50347222222222221"/>
    <n v="0.50347222222222199"/>
    <n v="0.50694444444444442"/>
    <n v="0.50694444444444398"/>
    <n v="26"/>
  </r>
  <r>
    <x v="0"/>
    <n v="18"/>
    <n v="19"/>
    <x v="0"/>
    <d v="2021-01-01T00:00:00"/>
    <x v="21"/>
    <x v="28"/>
    <x v="29"/>
    <x v="14"/>
    <x v="4"/>
    <n v="1"/>
    <n v="0.49166666666666664"/>
    <n v="0.49166666666666697"/>
    <n v="0.50486111111111109"/>
    <n v="0.50486111111111098"/>
    <n v="0.5083333333333333"/>
    <n v="0.50833333333333297"/>
    <n v="24"/>
  </r>
  <r>
    <x v="1"/>
    <n v="62"/>
    <n v="29"/>
    <x v="0"/>
    <d v="2021-01-01T00:00:00"/>
    <x v="22"/>
    <x v="29"/>
    <x v="30"/>
    <x v="15"/>
    <x v="5"/>
    <n v="2"/>
    <n v="0.49236111111111114"/>
    <n v="0.49236111111111103"/>
    <n v="0.50694444444444442"/>
    <n v="0.50694444444444398"/>
    <n v="0.51249999999999996"/>
    <n v="0.51249999999999996"/>
    <n v="28.999999999999901"/>
  </r>
  <r>
    <x v="0"/>
    <n v="17"/>
    <n v="13"/>
    <x v="1"/>
    <d v="2021-01-01T00:00:00"/>
    <x v="22"/>
    <x v="30"/>
    <x v="31"/>
    <x v="16"/>
    <x v="4"/>
    <n v="3"/>
    <n v="0.49236111111111114"/>
    <n v="0.49236111111111103"/>
    <n v="0.50763888888888886"/>
    <n v="0.50763888888888897"/>
    <n v="0.51111111111111107"/>
    <n v="0.51111111111111096"/>
    <n v="26.999999999999901"/>
  </r>
  <r>
    <x v="0"/>
    <n v="15"/>
    <n v="18"/>
    <x v="1"/>
    <d v="2021-01-01T00:00:00"/>
    <x v="23"/>
    <x v="31"/>
    <x v="32"/>
    <x v="16"/>
    <x v="5"/>
    <n v="1"/>
    <n v="0.49305555555555558"/>
    <n v="0.49305555555555602"/>
    <n v="0.5083333333333333"/>
    <n v="0.50833333333333297"/>
    <n v="0.51180555555555551"/>
    <n v="0.51180555555555596"/>
    <n v="26.999999999999901"/>
  </r>
  <r>
    <x v="0"/>
    <n v="16"/>
    <n v="16"/>
    <x v="0"/>
    <d v="2021-01-01T00:00:00"/>
    <x v="24"/>
    <x v="32"/>
    <x v="33"/>
    <x v="17"/>
    <x v="5"/>
    <n v="3"/>
    <n v="0.49375000000000002"/>
    <n v="0.49375000000000002"/>
    <n v="0.51111111111111107"/>
    <n v="0.51111111111111096"/>
    <n v="0.51458333333333328"/>
    <n v="0.51458333333333295"/>
    <n v="29.9999999999999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2D6A2-72A1-D94A-9498-600177530A0A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C8" firstHeaderRow="0" firstDataRow="1" firstDataCol="1"/>
  <pivotFields count="6">
    <pivotField compact="0" numFmtId="1" outline="0" showAll="0"/>
    <pivotField compact="0" outline="0" showAll="0"/>
    <pivotField axis="axisRow" compact="0" outline="0" showAll="0" sortType="descending">
      <items count="6">
        <item x="1"/>
        <item x="0"/>
        <item x="3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dataField="1" compact="0" outline="0" showAll="0"/>
    <pivotField compact="0" outline="0" showAll="0"/>
  </pivotFields>
  <rowFields count="1">
    <field x="2"/>
  </rowFields>
  <rowItems count="6">
    <i>
      <x/>
    </i>
    <i>
      <x v="2"/>
    </i>
    <i>
      <x v="1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redicted feed back" fld="3" subtotal="average" baseField="0" baseItem="0"/>
    <dataField name="Sum of Residu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148B93-5D84-674B-91E1-41438550D024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8" firstHeaderRow="1" firstDataRow="1" firstDataCol="1"/>
  <pivotFields count="6">
    <pivotField compact="0" numFmtId="1" outline="0" showAll="0"/>
    <pivotField compact="0" outline="0" showAll="0"/>
    <pivotField axis="axisRow" compact="0" outline="0" showAll="0" sortType="descending">
      <items count="6">
        <item x="1"/>
        <item x="0"/>
        <item x="3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</pivotFields>
  <rowFields count="1">
    <field x="2"/>
  </rowFields>
  <rowItems count="6">
    <i>
      <x v="4"/>
    </i>
    <i>
      <x v="3"/>
    </i>
    <i>
      <x/>
    </i>
    <i>
      <x v="2"/>
    </i>
    <i>
      <x v="1"/>
    </i>
    <i t="grand">
      <x/>
    </i>
  </rowItems>
  <colItems count="1">
    <i/>
  </colItems>
  <dataFields count="1">
    <dataField name="Sum of Squared residual" fld="5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95EC53-8045-8E45-8EAE-66A1110745E8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9" firstHeaderRow="1" firstDataRow="1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4" outline="0" showAll="0"/>
    <pivotField compact="0" numFmtId="164" outline="0" showAll="0"/>
    <pivotField compact="0" numFmtId="165" outline="0" showAll="0"/>
    <pivotField compact="0" numFmtId="46" outline="0" showAll="0"/>
    <pivotField axis="axisRow" compact="0" outline="0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9"/>
  </rowFields>
  <rowItems count="7">
    <i>
      <x v="4"/>
    </i>
    <i>
      <x v="3"/>
    </i>
    <i>
      <x v="2"/>
    </i>
    <i>
      <x v="5"/>
    </i>
    <i>
      <x v="1"/>
    </i>
    <i>
      <x/>
    </i>
    <i t="grand">
      <x/>
    </i>
  </rowItems>
  <colItems count="1">
    <i/>
  </colItems>
  <dataFields count="1">
    <dataField name="Sum of Total Time in minutes" fld="1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4C2920-5D56-4548-955E-6279D7137A62}" name="PivotTable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6" firstHeaderRow="1" firstDataRow="1" firstDataCol="1"/>
  <pivotFields count="18">
    <pivotField compact="0" outline="0" showAll="0"/>
    <pivotField compact="0" outline="0" showAll="0"/>
    <pivotField dataField="1" compact="0" outline="0" showAll="0"/>
    <pivotField axis="axisRow" compact="0" outline="0" showAll="0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66" outline="0" showAll="0"/>
    <pivotField compact="0" numFmtId="164" outline="0" showAll="0"/>
    <pivotField compact="0" numFmtId="164" outline="0" showAll="0"/>
    <pivotField compact="0" numFmtId="165" outline="0" showAll="0"/>
    <pivotField compact="0" numFmtId="4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quantity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D27E45-ABFA-BC4F-8B35-B12C6AF248BB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E6" firstHeaderRow="1" firstDataRow="2" firstDataCol="1"/>
  <pivotFields count="18"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axis="axisCol" compact="0" outline="0" showAll="0">
      <items count="4">
        <item x="0"/>
        <item x="1"/>
        <item x="2"/>
        <item t="default"/>
      </items>
    </pivotField>
    <pivotField compact="0" numFmtId="166" outline="0" showAll="0"/>
    <pivotField compact="0" numFmtId="164" outline="0" showAll="0"/>
    <pivotField compact="0" numFmtId="164" outline="0" showAll="0"/>
    <pivotField compact="0" numFmtId="165" outline="0" showAll="0"/>
    <pivotField compact="0" numFmtId="46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Average" fld="12" subtotal="average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62D0DC-3F79-C749-9B44-59ED269C9257}" name="PivotTable1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2:B6" firstHeaderRow="1" firstDataRow="1" firstDataCol="1"/>
  <pivotFields count="18">
    <pivotField compact="0" outline="0" showAll="0"/>
    <pivotField compact="0" outline="0" showAll="0"/>
    <pivotField compact="0" outline="0" showAll="0"/>
    <pivotField axis="axisRow" compact="0" outline="0" showAll="0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66" outline="0" showAll="0"/>
    <pivotField compact="0" numFmtId="164" outline="0" showAll="0"/>
    <pivotField compact="0" numFmtId="164" outline="0" showAll="0"/>
    <pivotField compact="0" numFmtId="165" outline="0" showAll="0"/>
    <pivotField compact="0" numFmtId="46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ounter_Number" fld="10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160C6B-6064-464B-87FF-32B945BEAE1D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21" firstHeaderRow="1" firstDataRow="1" firstDataCol="1"/>
  <pivotFields count="18">
    <pivotField compact="0" outline="0" showAll="0"/>
    <pivotField compact="0" outline="0" showAll="0"/>
    <pivotField dataField="1" compact="0" outline="0" showAll="0"/>
    <pivotField compact="0" outline="0" showAll="0"/>
    <pivotField compact="0" numFmtId="166" outline="0" showAll="0"/>
    <pivotField compact="0" numFmtId="164" outline="0" showAll="0"/>
    <pivotField compact="0" numFmtId="164" outline="0" showAll="0"/>
    <pivotField compact="0" numFmtId="165" outline="0" showAll="0"/>
    <pivotField axis="axisRow" compact="0" numFmtId="46" outline="0" showAll="0">
      <items count="19">
        <item x="0"/>
        <item x="1"/>
        <item x="2"/>
        <item x="6"/>
        <item x="3"/>
        <item x="4"/>
        <item x="5"/>
        <item x="11"/>
        <item x="12"/>
        <item x="7"/>
        <item x="10"/>
        <item x="8"/>
        <item x="9"/>
        <item x="13"/>
        <item x="14"/>
        <item x="15"/>
        <item x="16"/>
        <item x="1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8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quantity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664EDA-E23C-9F49-A219-28CDB5AC2544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36" firstHeaderRow="1" firstDataRow="1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4" outline="0" showAll="0"/>
    <pivotField axis="axisRow" compact="0" numFmtId="164" outline="0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compact="0" numFmtId="165" outline="0" showAll="0"/>
    <pivotField compact="0" numFmtId="4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Average of Wait time(converted)" fld="14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044FBC-D64A-B543-A522-C9827478459C}" name="PivotTable8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5" firstHeaderRow="1" firstDataRow="1" firstDataCol="1"/>
  <pivotFields count="18">
    <pivotField axis="axisRow" compact="0" outline="0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compact="0" outline="0" showAll="0"/>
    <pivotField compact="0" numFmtId="166" outline="0" showAll="0"/>
    <pivotField compact="0" numFmtId="164" outline="0" showAll="0"/>
    <pivotField compact="0" numFmtId="164" outline="0" showAll="0"/>
    <pivotField compact="0" numFmtId="165" outline="0" showAll="0"/>
    <pivotField compact="0" numFmtId="4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quantity"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5DC370-ED3D-E64C-9F73-C3C24AEFD5F5}" name="PivotTable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21" firstHeaderRow="1" firstDataRow="1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4" outline="0" showAll="0"/>
    <pivotField compact="0" numFmtId="164" outline="0" showAll="0"/>
    <pivotField compact="0" numFmtId="165" outline="0" showAll="0"/>
    <pivotField axis="axisRow" compact="0" numFmtId="46" outline="0" showAll="0">
      <items count="19">
        <item x="0"/>
        <item x="1"/>
        <item x="2"/>
        <item x="6"/>
        <item x="3"/>
        <item x="4"/>
        <item x="5"/>
        <item x="11"/>
        <item x="12"/>
        <item x="7"/>
        <item x="10"/>
        <item x="8"/>
        <item x="9"/>
        <item x="13"/>
        <item x="14"/>
        <item x="15"/>
        <item x="16"/>
        <item x="17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8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Counter_Number" fld="1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F00218-A214-5241-8086-D1C0D813C33C}" name="PivotTable1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37" firstHeaderRow="1" firstDataRow="1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4" outline="0" showAll="0"/>
    <pivotField compact="0" numFmtId="164" outline="0" showAll="0"/>
    <pivotField axis="axisRow" compact="0" numFmtId="165" outline="0" showAll="0">
      <items count="35">
        <item x="0"/>
        <item x="2"/>
        <item x="1"/>
        <item x="3"/>
        <item x="5"/>
        <item x="4"/>
        <item x="7"/>
        <item x="6"/>
        <item x="9"/>
        <item x="8"/>
        <item x="10"/>
        <item x="13"/>
        <item x="12"/>
        <item x="11"/>
        <item x="14"/>
        <item x="15"/>
        <item x="16"/>
        <item x="17"/>
        <item x="18"/>
        <item x="19"/>
        <item x="21"/>
        <item x="20"/>
        <item x="22"/>
        <item x="23"/>
        <item x="24"/>
        <item x="25"/>
        <item x="26"/>
        <item x="28"/>
        <item x="27"/>
        <item x="29"/>
        <item x="31"/>
        <item x="32"/>
        <item x="30"/>
        <item x="33"/>
        <item t="default"/>
      </items>
    </pivotField>
    <pivotField compact="0" numFmtId="46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Sum of Counter_Number" fld="10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9BCC5A-0789-2E4E-B654-BC2DC1E9AF83}" name="PivotTable1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36" firstHeaderRow="1" firstDataRow="1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4" outline="0" showAll="0"/>
    <pivotField axis="axisRow" compact="0" numFmtId="164" outline="0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compact="0" numFmtId="165" outline="0" showAll="0"/>
    <pivotField compact="0" numFmtId="46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Sum of Counter_Number" fld="10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14CF8-8E10-F34E-8F80-61906387AB97}" name="PivotTable1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28" firstHeaderRow="1" firstDataRow="1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axis="axisRow" compact="0" numFmtId="164" outline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numFmtId="164" outline="0" showAll="0"/>
    <pivotField compact="0" numFmtId="165" outline="0" showAll="0"/>
    <pivotField compact="0" numFmtId="4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Average of Wait time(converted)" fld="14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277-E7E0-1243-BA8A-63190CB9CD33}">
  <dimension ref="A1:V126"/>
  <sheetViews>
    <sheetView topLeftCell="A62" workbookViewId="0">
      <selection activeCell="H85" sqref="H85"/>
    </sheetView>
  </sheetViews>
  <sheetFormatPr baseColWidth="10" defaultRowHeight="16"/>
  <cols>
    <col min="1" max="1" width="15.83203125" customWidth="1"/>
    <col min="2" max="2" width="10.83203125" customWidth="1"/>
    <col min="3" max="3" width="16.6640625" customWidth="1"/>
    <col min="4" max="4" width="19.1640625" customWidth="1"/>
    <col min="5" max="5" width="13" customWidth="1"/>
    <col min="6" max="6" width="14" bestFit="1" customWidth="1"/>
    <col min="7" max="7" width="11.33203125" bestFit="1" customWidth="1"/>
    <col min="12" max="12" width="20" bestFit="1" customWidth="1"/>
    <col min="15" max="15" width="15.1640625" bestFit="1" customWidth="1"/>
    <col min="16" max="16" width="12.1640625" bestFit="1" customWidth="1"/>
    <col min="18" max="18" width="18.1640625" bestFit="1" customWidth="1"/>
    <col min="19" max="19" width="14.83203125" bestFit="1" customWidth="1"/>
    <col min="21" max="21" width="19.6640625" bestFit="1" customWidth="1"/>
    <col min="22" max="22" width="28.1640625" bestFit="1" customWidth="1"/>
  </cols>
  <sheetData>
    <row r="1" spans="1:22" ht="17" thickBot="1">
      <c r="A1" s="47" t="s">
        <v>0</v>
      </c>
      <c r="B1" s="48" t="s">
        <v>1</v>
      </c>
      <c r="C1" s="49" t="s">
        <v>2</v>
      </c>
      <c r="D1" s="49" t="s">
        <v>3</v>
      </c>
      <c r="E1" s="49" t="s">
        <v>4</v>
      </c>
      <c r="F1" s="50" t="s">
        <v>5</v>
      </c>
      <c r="G1" s="50" t="s">
        <v>6</v>
      </c>
      <c r="H1" s="51" t="s">
        <v>7</v>
      </c>
      <c r="I1" s="52" t="s">
        <v>8</v>
      </c>
      <c r="J1" s="49" t="s">
        <v>32</v>
      </c>
      <c r="K1" s="49" t="s">
        <v>9</v>
      </c>
      <c r="L1" s="53" t="s">
        <v>82</v>
      </c>
      <c r="M1" s="53" t="s">
        <v>15</v>
      </c>
      <c r="N1" s="53" t="s">
        <v>8</v>
      </c>
      <c r="O1" s="54" t="s">
        <v>23</v>
      </c>
      <c r="P1" s="53" t="s">
        <v>7</v>
      </c>
      <c r="Q1" s="53" t="s">
        <v>33</v>
      </c>
      <c r="R1" s="53" t="s">
        <v>36</v>
      </c>
      <c r="S1" s="55" t="s">
        <v>462</v>
      </c>
    </row>
    <row r="2" spans="1:22" ht="17" thickBot="1">
      <c r="A2" s="29" t="s">
        <v>10</v>
      </c>
      <c r="B2" s="2">
        <v>25</v>
      </c>
      <c r="C2" s="2">
        <v>12</v>
      </c>
      <c r="D2" s="1" t="s">
        <v>11</v>
      </c>
      <c r="E2" s="30">
        <v>44197</v>
      </c>
      <c r="F2" s="31">
        <v>0.45902777777777776</v>
      </c>
      <c r="G2" s="32">
        <v>0.45902777777777776</v>
      </c>
      <c r="H2" s="33">
        <v>0.46388888888888891</v>
      </c>
      <c r="I2" s="34">
        <v>0</v>
      </c>
      <c r="J2" s="1">
        <v>0</v>
      </c>
      <c r="K2" s="1">
        <v>1</v>
      </c>
      <c r="L2" t="str">
        <f t="shared" ref="L2:L40" si="0">TEXT(F2, "hh:mm:ss AM/PM")</f>
        <v>11:01:00 AM</v>
      </c>
      <c r="M2">
        <f>TIMEVALUE(L2)</f>
        <v>0.45902777777777776</v>
      </c>
      <c r="N2" t="str">
        <f t="shared" ref="N2:N40" si="1">TEXT(G2, "hh:mm:ss AM/PM")</f>
        <v>11:01:00 AM</v>
      </c>
      <c r="O2">
        <f>TIMEVALUE(N2)</f>
        <v>0.45902777777777776</v>
      </c>
      <c r="P2" s="35" t="str">
        <f>TEXT(H2, "hh:mm:ss AM/PM")</f>
        <v>11:08:00 AM</v>
      </c>
      <c r="Q2">
        <f>TIMEVALUE(P2)</f>
        <v>0.46388888888888891</v>
      </c>
      <c r="R2">
        <f>(P2 - L2) * 1440</f>
        <v>7.0000000000000551</v>
      </c>
      <c r="S2" s="36">
        <v>2</v>
      </c>
      <c r="U2" s="63" t="s">
        <v>16</v>
      </c>
    </row>
    <row r="3" spans="1:22">
      <c r="A3" s="29" t="s">
        <v>12</v>
      </c>
      <c r="B3" s="2">
        <v>26</v>
      </c>
      <c r="C3" s="2">
        <v>26</v>
      </c>
      <c r="D3" s="1" t="s">
        <v>11</v>
      </c>
      <c r="E3" s="30">
        <v>44197</v>
      </c>
      <c r="F3" s="31">
        <v>0.4597222222222222</v>
      </c>
      <c r="G3" s="32">
        <v>0.4597222222222222</v>
      </c>
      <c r="H3" s="33">
        <v>0.46597222222222223</v>
      </c>
      <c r="I3" s="34">
        <v>0</v>
      </c>
      <c r="J3" s="1">
        <v>0</v>
      </c>
      <c r="K3" s="1">
        <v>2</v>
      </c>
      <c r="L3" t="str">
        <f t="shared" si="0"/>
        <v>11:02:00 AM</v>
      </c>
      <c r="M3">
        <f t="shared" ref="M3:M40" si="2">TIMEVALUE(L3)</f>
        <v>0.4597222222222222</v>
      </c>
      <c r="N3" t="str">
        <f t="shared" si="1"/>
        <v>11:02:00 AM</v>
      </c>
      <c r="O3">
        <f t="shared" ref="O3:O40" si="3">TIMEVALUE(N3)</f>
        <v>0.4597222222222222</v>
      </c>
      <c r="P3" s="35" t="str">
        <f t="shared" ref="P3:P40" si="4">TEXT(H3, "hh:mm:ss AM/PM")</f>
        <v>11:11:00 AM</v>
      </c>
      <c r="Q3">
        <f t="shared" ref="Q3:Q40" si="5">TIMEVALUE(P3)</f>
        <v>0.46597222222222223</v>
      </c>
      <c r="R3">
        <f t="shared" ref="R3:R40" si="6">(P3 - L3) * 1440</f>
        <v>9.000000000000048</v>
      </c>
      <c r="S3" s="36">
        <v>1</v>
      </c>
      <c r="U3" s="61" t="s">
        <v>17</v>
      </c>
    </row>
    <row r="4" spans="1:22">
      <c r="A4" s="29" t="s">
        <v>10</v>
      </c>
      <c r="B4" s="2">
        <v>23</v>
      </c>
      <c r="C4" s="2">
        <v>24</v>
      </c>
      <c r="D4" s="1" t="s">
        <v>11</v>
      </c>
      <c r="E4" s="30">
        <v>44197</v>
      </c>
      <c r="F4" s="31">
        <v>0.46111111111111114</v>
      </c>
      <c r="G4" s="32">
        <v>0.46111111111111114</v>
      </c>
      <c r="H4" s="33">
        <v>0.46527777777777779</v>
      </c>
      <c r="I4" s="34">
        <v>0</v>
      </c>
      <c r="J4" s="1">
        <v>0</v>
      </c>
      <c r="K4" s="1">
        <v>3</v>
      </c>
      <c r="L4" t="str">
        <f t="shared" si="0"/>
        <v>11:04:00 AM</v>
      </c>
      <c r="M4">
        <f t="shared" si="2"/>
        <v>0.46111111111111114</v>
      </c>
      <c r="N4" t="str">
        <f t="shared" si="1"/>
        <v>11:04:00 AM</v>
      </c>
      <c r="O4">
        <f t="shared" si="3"/>
        <v>0.46111111111111114</v>
      </c>
      <c r="P4" s="35" t="str">
        <f t="shared" si="4"/>
        <v>11:10:00 AM</v>
      </c>
      <c r="Q4">
        <f t="shared" si="5"/>
        <v>0.46527777777777779</v>
      </c>
      <c r="R4">
        <f t="shared" si="6"/>
        <v>5.9999999999999787</v>
      </c>
      <c r="S4" s="36">
        <v>1</v>
      </c>
      <c r="U4" s="61" t="s">
        <v>18</v>
      </c>
    </row>
    <row r="5" spans="1:22" ht="17" thickBot="1">
      <c r="A5" s="29" t="s">
        <v>10</v>
      </c>
      <c r="B5" s="2">
        <v>53</v>
      </c>
      <c r="C5" s="2">
        <v>13</v>
      </c>
      <c r="D5" s="1" t="s">
        <v>11</v>
      </c>
      <c r="E5" s="30">
        <v>44197</v>
      </c>
      <c r="F5" s="31">
        <v>0.46250000000000002</v>
      </c>
      <c r="G5" s="32">
        <v>0.46388888888888891</v>
      </c>
      <c r="H5" s="33">
        <v>0.46875</v>
      </c>
      <c r="I5" s="34">
        <v>1.3888888888888889E-3</v>
      </c>
      <c r="J5" s="1">
        <v>1</v>
      </c>
      <c r="K5" s="1">
        <v>1</v>
      </c>
      <c r="L5" t="str">
        <f t="shared" si="0"/>
        <v>11:06:00 AM</v>
      </c>
      <c r="M5">
        <f t="shared" si="2"/>
        <v>0.46250000000000002</v>
      </c>
      <c r="N5" t="str">
        <f t="shared" si="1"/>
        <v>11:08:00 AM</v>
      </c>
      <c r="O5">
        <f t="shared" si="3"/>
        <v>0.46388888888888891</v>
      </c>
      <c r="P5" s="35" t="str">
        <f t="shared" si="4"/>
        <v>11:15:00 AM</v>
      </c>
      <c r="Q5">
        <f t="shared" si="5"/>
        <v>0.46875</v>
      </c>
      <c r="R5">
        <f t="shared" si="6"/>
        <v>8.999999999999968</v>
      </c>
      <c r="S5" s="36">
        <v>5</v>
      </c>
      <c r="U5" s="62" t="s">
        <v>19</v>
      </c>
    </row>
    <row r="6" spans="1:22" ht="17" thickBot="1">
      <c r="A6" s="29" t="s">
        <v>10</v>
      </c>
      <c r="B6" s="2">
        <v>64</v>
      </c>
      <c r="C6" s="2">
        <v>20</v>
      </c>
      <c r="D6" s="1" t="s">
        <v>11</v>
      </c>
      <c r="E6" s="30">
        <v>44197</v>
      </c>
      <c r="F6" s="31">
        <v>0.46388888888888891</v>
      </c>
      <c r="G6" s="32">
        <v>0.46550925925925923</v>
      </c>
      <c r="H6" s="33">
        <v>0.47222222222222221</v>
      </c>
      <c r="I6" s="34">
        <v>1.3888888888888889E-3</v>
      </c>
      <c r="J6" s="1">
        <v>1</v>
      </c>
      <c r="K6" s="1">
        <v>3</v>
      </c>
      <c r="L6" t="str">
        <f t="shared" si="0"/>
        <v>11:08:00 AM</v>
      </c>
      <c r="M6">
        <f t="shared" si="2"/>
        <v>0.46388888888888891</v>
      </c>
      <c r="N6" t="str">
        <f t="shared" si="1"/>
        <v>11:10:20 AM</v>
      </c>
      <c r="O6">
        <f t="shared" si="3"/>
        <v>0.46550925925925923</v>
      </c>
      <c r="P6" s="35" t="str">
        <f t="shared" si="4"/>
        <v>11:20:00 AM</v>
      </c>
      <c r="Q6">
        <f t="shared" si="5"/>
        <v>0.47222222222222221</v>
      </c>
      <c r="R6">
        <f t="shared" si="6"/>
        <v>11.999999999999957</v>
      </c>
      <c r="S6" s="36">
        <v>3</v>
      </c>
    </row>
    <row r="7" spans="1:22">
      <c r="A7" s="29" t="s">
        <v>12</v>
      </c>
      <c r="B7" s="2">
        <v>59</v>
      </c>
      <c r="C7" s="2">
        <v>23</v>
      </c>
      <c r="D7" s="1" t="s">
        <v>13</v>
      </c>
      <c r="E7" s="30">
        <v>44197</v>
      </c>
      <c r="F7" s="31">
        <v>0.46388888888888891</v>
      </c>
      <c r="G7" s="32">
        <v>0.46597222222222223</v>
      </c>
      <c r="H7" s="33">
        <v>0.47083333333333333</v>
      </c>
      <c r="I7" s="34">
        <v>2.7777777777777779E-3</v>
      </c>
      <c r="J7" s="1">
        <v>1</v>
      </c>
      <c r="K7" s="1">
        <v>2</v>
      </c>
      <c r="L7" t="str">
        <f t="shared" si="0"/>
        <v>11:08:00 AM</v>
      </c>
      <c r="M7">
        <f t="shared" si="2"/>
        <v>0.46388888888888891</v>
      </c>
      <c r="N7" t="str">
        <f t="shared" si="1"/>
        <v>11:11:00 AM</v>
      </c>
      <c r="O7">
        <f t="shared" si="3"/>
        <v>0.46597222222222223</v>
      </c>
      <c r="P7" s="35" t="str">
        <f t="shared" si="4"/>
        <v>11:18:00 AM</v>
      </c>
      <c r="Q7">
        <f t="shared" si="5"/>
        <v>0.47083333333333333</v>
      </c>
      <c r="R7">
        <f t="shared" si="6"/>
        <v>9.9999999999999645</v>
      </c>
      <c r="S7" s="36">
        <v>4</v>
      </c>
      <c r="U7" s="56" t="s">
        <v>20</v>
      </c>
      <c r="V7" s="57" t="s">
        <v>21</v>
      </c>
    </row>
    <row r="8" spans="1:22">
      <c r="A8" s="29" t="s">
        <v>10</v>
      </c>
      <c r="B8" s="2">
        <v>16</v>
      </c>
      <c r="C8" s="2">
        <v>14</v>
      </c>
      <c r="D8" s="1" t="s">
        <v>13</v>
      </c>
      <c r="E8" s="30">
        <v>44197</v>
      </c>
      <c r="F8" s="31">
        <v>0.46388888888888891</v>
      </c>
      <c r="G8" s="32">
        <v>0.46875</v>
      </c>
      <c r="H8" s="33">
        <v>0.47222222222222221</v>
      </c>
      <c r="I8" s="34">
        <v>4.8611111111111112E-3</v>
      </c>
      <c r="J8" s="1">
        <v>2</v>
      </c>
      <c r="K8" s="1">
        <v>1</v>
      </c>
      <c r="L8" t="str">
        <f t="shared" si="0"/>
        <v>11:08:00 AM</v>
      </c>
      <c r="M8">
        <f t="shared" si="2"/>
        <v>0.46388888888888891</v>
      </c>
      <c r="N8" t="str">
        <f t="shared" si="1"/>
        <v>11:15:00 AM</v>
      </c>
      <c r="O8">
        <f t="shared" si="3"/>
        <v>0.46875</v>
      </c>
      <c r="P8" s="35" t="str">
        <f t="shared" si="4"/>
        <v>11:20:00 AM</v>
      </c>
      <c r="Q8">
        <f t="shared" si="5"/>
        <v>0.47222222222222221</v>
      </c>
      <c r="R8">
        <f t="shared" si="6"/>
        <v>11.999999999999957</v>
      </c>
      <c r="S8" s="36">
        <v>5</v>
      </c>
      <c r="U8" s="58">
        <f>COUNT(M2:M40) / ((MAX(M2:M40) - MIN(M2:M40)) * 1440)</f>
        <v>0.77999999999999903</v>
      </c>
      <c r="V8" s="36">
        <f>U8/U11</f>
        <v>1.6053750962020041</v>
      </c>
    </row>
    <row r="9" spans="1:22">
      <c r="A9" s="29" t="s">
        <v>12</v>
      </c>
      <c r="B9" s="2">
        <v>33</v>
      </c>
      <c r="C9" s="2">
        <v>17</v>
      </c>
      <c r="D9" s="1" t="s">
        <v>11</v>
      </c>
      <c r="E9" s="30">
        <v>44197</v>
      </c>
      <c r="F9" s="31">
        <v>0.46597222222222223</v>
      </c>
      <c r="G9" s="32">
        <v>0.47222222222222221</v>
      </c>
      <c r="H9" s="33">
        <v>0.4777777777777778</v>
      </c>
      <c r="I9" s="34">
        <v>5.5555555555555558E-3</v>
      </c>
      <c r="J9" s="1">
        <v>2</v>
      </c>
      <c r="K9" s="1">
        <v>2</v>
      </c>
      <c r="L9" t="str">
        <f t="shared" si="0"/>
        <v>11:11:00 AM</v>
      </c>
      <c r="M9">
        <f t="shared" si="2"/>
        <v>0.46597222222222223</v>
      </c>
      <c r="N9" t="str">
        <f t="shared" si="1"/>
        <v>11:20:00 AM</v>
      </c>
      <c r="O9">
        <f t="shared" si="3"/>
        <v>0.47222222222222221</v>
      </c>
      <c r="P9" s="35" t="str">
        <f t="shared" si="4"/>
        <v>11:28:00 AM</v>
      </c>
      <c r="Q9">
        <f t="shared" si="5"/>
        <v>0.4777777777777778</v>
      </c>
      <c r="R9">
        <f t="shared" si="6"/>
        <v>17.000000000000021</v>
      </c>
      <c r="S9" s="36">
        <v>4</v>
      </c>
      <c r="U9" s="58"/>
      <c r="V9" s="36"/>
    </row>
    <row r="10" spans="1:22">
      <c r="A10" s="29" t="s">
        <v>10</v>
      </c>
      <c r="B10" s="2">
        <v>51</v>
      </c>
      <c r="C10" s="2">
        <v>25</v>
      </c>
      <c r="D10" s="1" t="s">
        <v>14</v>
      </c>
      <c r="E10" s="30">
        <v>44197</v>
      </c>
      <c r="F10" s="31">
        <v>0.46597222222222223</v>
      </c>
      <c r="G10" s="32">
        <v>0.47222222222222221</v>
      </c>
      <c r="H10" s="33">
        <v>0.4777777777777778</v>
      </c>
      <c r="I10" s="34">
        <v>6.2500000000000003E-3</v>
      </c>
      <c r="J10" s="1">
        <v>2</v>
      </c>
      <c r="K10" s="1">
        <v>1</v>
      </c>
      <c r="L10" t="str">
        <f t="shared" si="0"/>
        <v>11:11:00 AM</v>
      </c>
      <c r="M10">
        <f t="shared" si="2"/>
        <v>0.46597222222222223</v>
      </c>
      <c r="N10" t="str">
        <f t="shared" si="1"/>
        <v>11:20:00 AM</v>
      </c>
      <c r="O10">
        <f t="shared" si="3"/>
        <v>0.47222222222222221</v>
      </c>
      <c r="P10" s="35" t="str">
        <f t="shared" si="4"/>
        <v>11:28:00 AM</v>
      </c>
      <c r="Q10">
        <f t="shared" si="5"/>
        <v>0.4777777777777778</v>
      </c>
      <c r="R10">
        <f t="shared" si="6"/>
        <v>17.000000000000021</v>
      </c>
      <c r="S10" s="36">
        <v>4</v>
      </c>
      <c r="U10" s="58" t="s">
        <v>22</v>
      </c>
      <c r="V10" s="36" t="s">
        <v>24</v>
      </c>
    </row>
    <row r="11" spans="1:22">
      <c r="A11" s="29" t="s">
        <v>10</v>
      </c>
      <c r="B11" s="2">
        <v>31</v>
      </c>
      <c r="C11" s="2">
        <v>30</v>
      </c>
      <c r="D11" s="1" t="s">
        <v>14</v>
      </c>
      <c r="E11" s="30">
        <v>44197</v>
      </c>
      <c r="F11" s="31">
        <v>0.46805555555555556</v>
      </c>
      <c r="G11" s="32">
        <v>0.47222222222222221</v>
      </c>
      <c r="H11" s="33">
        <v>0.47708333333333336</v>
      </c>
      <c r="I11" s="34">
        <v>4.1666666666666666E-3</v>
      </c>
      <c r="J11" s="1">
        <v>1</v>
      </c>
      <c r="K11" s="1">
        <v>3</v>
      </c>
      <c r="L11" t="str">
        <f t="shared" si="0"/>
        <v>11:14:00 AM</v>
      </c>
      <c r="M11">
        <f t="shared" si="2"/>
        <v>0.46805555555555556</v>
      </c>
      <c r="N11" t="str">
        <f t="shared" si="1"/>
        <v>11:20:00 AM</v>
      </c>
      <c r="O11">
        <f t="shared" si="3"/>
        <v>0.47222222222222221</v>
      </c>
      <c r="P11" s="35" t="str">
        <f t="shared" si="4"/>
        <v>11:27:00 AM</v>
      </c>
      <c r="Q11">
        <f t="shared" si="5"/>
        <v>0.47708333333333336</v>
      </c>
      <c r="R11">
        <f t="shared" si="6"/>
        <v>13.000000000000034</v>
      </c>
      <c r="S11" s="36">
        <v>2</v>
      </c>
      <c r="U11" s="58">
        <f>AVERAGE(O2:O40)</f>
        <v>0.4858677587844254</v>
      </c>
      <c r="V11" s="36" t="e" cm="1">
        <f t="array" ref="V11">SUMPRODUCT((V8^_xlfn.SEQUENCE(U14,1,[1]Sheet2!$S$120))/(FACT(_xlfn.SEQUENCE(U14,1,0))))</f>
        <v>#REF!</v>
      </c>
    </row>
    <row r="12" spans="1:22">
      <c r="A12" s="29" t="s">
        <v>12</v>
      </c>
      <c r="B12" s="2">
        <v>56</v>
      </c>
      <c r="C12" s="2">
        <v>12</v>
      </c>
      <c r="D12" s="1" t="s">
        <v>11</v>
      </c>
      <c r="E12" s="30">
        <v>44197</v>
      </c>
      <c r="F12" s="31">
        <v>0.47152777777777777</v>
      </c>
      <c r="G12" s="32">
        <v>0.47708333333333336</v>
      </c>
      <c r="H12" s="33">
        <v>0.48194444444444445</v>
      </c>
      <c r="I12" s="34">
        <v>5.5555555555555558E-3</v>
      </c>
      <c r="J12" s="1">
        <v>2</v>
      </c>
      <c r="K12" s="1">
        <v>3</v>
      </c>
      <c r="L12" t="str">
        <f t="shared" si="0"/>
        <v>11:19:00 AM</v>
      </c>
      <c r="M12">
        <f t="shared" si="2"/>
        <v>0.47152777777777777</v>
      </c>
      <c r="N12" t="str">
        <f t="shared" si="1"/>
        <v>11:27:00 AM</v>
      </c>
      <c r="O12">
        <f t="shared" si="3"/>
        <v>0.47708333333333336</v>
      </c>
      <c r="P12" s="35" t="str">
        <f t="shared" si="4"/>
        <v>11:34:00 AM</v>
      </c>
      <c r="Q12">
        <f t="shared" si="5"/>
        <v>0.48194444444444445</v>
      </c>
      <c r="R12">
        <f t="shared" si="6"/>
        <v>15.000000000000027</v>
      </c>
      <c r="S12" s="36">
        <v>3</v>
      </c>
      <c r="U12" s="58"/>
      <c r="V12" s="36"/>
    </row>
    <row r="13" spans="1:22">
      <c r="A13" s="29" t="s">
        <v>10</v>
      </c>
      <c r="B13" s="2">
        <v>24</v>
      </c>
      <c r="C13" s="2">
        <v>20</v>
      </c>
      <c r="D13" s="1" t="s">
        <v>13</v>
      </c>
      <c r="E13" s="30">
        <v>44197</v>
      </c>
      <c r="F13" s="31">
        <v>0.47152777777777777</v>
      </c>
      <c r="G13" s="32">
        <v>0.4777777777777778</v>
      </c>
      <c r="H13" s="33">
        <v>0.48125000000000001</v>
      </c>
      <c r="I13" s="34">
        <v>6.2500000000000003E-3</v>
      </c>
      <c r="J13" s="1">
        <v>1</v>
      </c>
      <c r="K13" s="1">
        <v>2</v>
      </c>
      <c r="L13" t="str">
        <f t="shared" si="0"/>
        <v>11:19:00 AM</v>
      </c>
      <c r="M13">
        <f t="shared" si="2"/>
        <v>0.47152777777777777</v>
      </c>
      <c r="N13" t="str">
        <f t="shared" si="1"/>
        <v>11:28:00 AM</v>
      </c>
      <c r="O13">
        <f t="shared" si="3"/>
        <v>0.4777777777777778</v>
      </c>
      <c r="P13" s="35" t="str">
        <f t="shared" si="4"/>
        <v>11:33:00 AM</v>
      </c>
      <c r="Q13">
        <f t="shared" si="5"/>
        <v>0.48125000000000001</v>
      </c>
      <c r="R13">
        <f t="shared" si="6"/>
        <v>14.00000000000003</v>
      </c>
      <c r="S13" s="36">
        <v>4</v>
      </c>
      <c r="U13" s="58" t="s">
        <v>25</v>
      </c>
      <c r="V13" s="36" t="s">
        <v>26</v>
      </c>
    </row>
    <row r="14" spans="1:22">
      <c r="A14" s="29" t="s">
        <v>10</v>
      </c>
      <c r="B14" s="2">
        <v>43</v>
      </c>
      <c r="C14" s="2">
        <v>23</v>
      </c>
      <c r="D14" s="1" t="s">
        <v>13</v>
      </c>
      <c r="E14" s="30">
        <v>44197</v>
      </c>
      <c r="F14" s="31">
        <v>0.47152777777777777</v>
      </c>
      <c r="G14" s="32">
        <v>0.4777777777777778</v>
      </c>
      <c r="H14" s="33">
        <v>0.4826388888888889</v>
      </c>
      <c r="I14" s="34">
        <v>6.2500000000000003E-3</v>
      </c>
      <c r="J14" s="1">
        <v>2</v>
      </c>
      <c r="K14" s="1">
        <v>1</v>
      </c>
      <c r="L14" t="str">
        <f t="shared" si="0"/>
        <v>11:19:00 AM</v>
      </c>
      <c r="M14">
        <f t="shared" si="2"/>
        <v>0.47152777777777777</v>
      </c>
      <c r="N14" t="str">
        <f t="shared" si="1"/>
        <v>11:28:00 AM</v>
      </c>
      <c r="O14">
        <f t="shared" si="3"/>
        <v>0.4777777777777778</v>
      </c>
      <c r="P14" s="35" t="str">
        <f t="shared" si="4"/>
        <v>11:35:00 AM</v>
      </c>
      <c r="Q14">
        <f t="shared" si="5"/>
        <v>0.4826388888888889</v>
      </c>
      <c r="R14">
        <f t="shared" si="6"/>
        <v>16.000000000000021</v>
      </c>
      <c r="S14" s="36">
        <v>5</v>
      </c>
      <c r="U14" s="58">
        <f>MAX(K1:K40)</f>
        <v>3</v>
      </c>
      <c r="V14" s="36">
        <f>((U17 * (V8^U14) / FACT(U14)) / (1-U17)^2) + (U8 / U11)</f>
        <v>1.8334254977041304</v>
      </c>
    </row>
    <row r="15" spans="1:22">
      <c r="A15" s="29" t="s">
        <v>10</v>
      </c>
      <c r="B15" s="2">
        <v>48</v>
      </c>
      <c r="C15" s="2">
        <v>29</v>
      </c>
      <c r="D15" s="1" t="s">
        <v>13</v>
      </c>
      <c r="E15" s="30">
        <v>44197</v>
      </c>
      <c r="F15" s="31">
        <v>0.47222222222222221</v>
      </c>
      <c r="G15" s="32">
        <v>0.48125000000000001</v>
      </c>
      <c r="H15" s="33">
        <v>0.4861111111111111</v>
      </c>
      <c r="I15" s="34">
        <v>9.0277777777777769E-3</v>
      </c>
      <c r="J15" s="1">
        <v>2</v>
      </c>
      <c r="K15" s="1">
        <v>2</v>
      </c>
      <c r="L15" t="str">
        <f t="shared" si="0"/>
        <v>11:20:00 AM</v>
      </c>
      <c r="M15">
        <f t="shared" si="2"/>
        <v>0.47222222222222221</v>
      </c>
      <c r="N15" t="str">
        <f t="shared" si="1"/>
        <v>11:33:00 AM</v>
      </c>
      <c r="O15">
        <f t="shared" si="3"/>
        <v>0.48125000000000001</v>
      </c>
      <c r="P15" s="35" t="str">
        <f t="shared" si="4"/>
        <v>11:40:00 AM</v>
      </c>
      <c r="Q15">
        <f t="shared" si="5"/>
        <v>0.4861111111111111</v>
      </c>
      <c r="R15">
        <f t="shared" si="6"/>
        <v>20.000000000000007</v>
      </c>
      <c r="S15" s="36">
        <v>2</v>
      </c>
      <c r="U15" s="58"/>
      <c r="V15" s="36"/>
    </row>
    <row r="16" spans="1:22">
      <c r="A16" s="29" t="s">
        <v>12</v>
      </c>
      <c r="B16" s="2">
        <v>44</v>
      </c>
      <c r="C16" s="2">
        <v>20</v>
      </c>
      <c r="D16" s="1" t="s">
        <v>13</v>
      </c>
      <c r="E16" s="30">
        <v>44197</v>
      </c>
      <c r="F16" s="31">
        <v>0.47291666666666665</v>
      </c>
      <c r="G16" s="32">
        <v>0.48194444444444445</v>
      </c>
      <c r="H16" s="33">
        <v>0.48541666666666666</v>
      </c>
      <c r="I16" s="34">
        <v>9.0277777777777769E-3</v>
      </c>
      <c r="J16" s="1">
        <v>2</v>
      </c>
      <c r="K16" s="1">
        <v>3</v>
      </c>
      <c r="L16" t="str">
        <f t="shared" si="0"/>
        <v>11:21:00 AM</v>
      </c>
      <c r="M16">
        <f t="shared" si="2"/>
        <v>0.47291666666666665</v>
      </c>
      <c r="N16" t="str">
        <f t="shared" si="1"/>
        <v>11:34:00 AM</v>
      </c>
      <c r="O16">
        <f t="shared" si="3"/>
        <v>0.48194444444444445</v>
      </c>
      <c r="P16" s="35" t="str">
        <f t="shared" si="4"/>
        <v>11:39:00 AM</v>
      </c>
      <c r="Q16">
        <f t="shared" si="5"/>
        <v>0.48541666666666666</v>
      </c>
      <c r="R16">
        <f t="shared" si="6"/>
        <v>18.000000000000014</v>
      </c>
      <c r="S16" s="36">
        <v>4</v>
      </c>
      <c r="U16" s="58" t="s">
        <v>27</v>
      </c>
      <c r="V16" s="36" t="s">
        <v>28</v>
      </c>
    </row>
    <row r="17" spans="1:22">
      <c r="A17" s="29" t="s">
        <v>10</v>
      </c>
      <c r="B17" s="2">
        <v>51</v>
      </c>
      <c r="C17" s="2">
        <v>10</v>
      </c>
      <c r="D17" s="1" t="s">
        <v>11</v>
      </c>
      <c r="E17" s="30">
        <v>44197</v>
      </c>
      <c r="F17" s="31">
        <v>0.47361111111111109</v>
      </c>
      <c r="G17" s="32">
        <v>0.4826388888888889</v>
      </c>
      <c r="H17" s="33">
        <v>0.48472222222222222</v>
      </c>
      <c r="I17" s="34">
        <v>9.0277777777777769E-3</v>
      </c>
      <c r="J17" s="1">
        <v>2</v>
      </c>
      <c r="K17" s="1">
        <v>1</v>
      </c>
      <c r="L17" t="str">
        <f t="shared" si="0"/>
        <v>11:22:00 AM</v>
      </c>
      <c r="M17">
        <f t="shared" si="2"/>
        <v>0.47361111111111109</v>
      </c>
      <c r="N17" t="str">
        <f t="shared" si="1"/>
        <v>11:35:00 AM</v>
      </c>
      <c r="O17">
        <f t="shared" si="3"/>
        <v>0.4826388888888889</v>
      </c>
      <c r="P17" s="35" t="str">
        <f t="shared" si="4"/>
        <v>11:38:00 AM</v>
      </c>
      <c r="Q17">
        <f t="shared" si="5"/>
        <v>0.48472222222222222</v>
      </c>
      <c r="R17">
        <f t="shared" si="6"/>
        <v>16.000000000000021</v>
      </c>
      <c r="S17" s="36">
        <v>4</v>
      </c>
      <c r="U17" s="58">
        <f>U8/U11*U14</f>
        <v>4.8161252886060124</v>
      </c>
      <c r="V17" s="36" t="e">
        <f>V11 * (V8^U14) * U17 / (FACT(U14) * (1-U17)^2 * U8)</f>
        <v>#REF!</v>
      </c>
    </row>
    <row r="18" spans="1:22">
      <c r="A18" s="29" t="s">
        <v>10</v>
      </c>
      <c r="B18" s="2">
        <v>26</v>
      </c>
      <c r="C18" s="2">
        <v>29</v>
      </c>
      <c r="D18" s="1" t="s">
        <v>14</v>
      </c>
      <c r="E18" s="30">
        <v>44197</v>
      </c>
      <c r="F18" s="31">
        <v>0.47430555555555554</v>
      </c>
      <c r="G18" s="32">
        <v>0.48472222222222222</v>
      </c>
      <c r="H18" s="33">
        <v>0.48541666666666666</v>
      </c>
      <c r="I18" s="34">
        <v>1.0416666666666666E-2</v>
      </c>
      <c r="J18" s="1">
        <v>3</v>
      </c>
      <c r="K18" s="1">
        <v>1</v>
      </c>
      <c r="L18" t="str">
        <f t="shared" si="0"/>
        <v>11:23:00 AM</v>
      </c>
      <c r="M18">
        <f t="shared" si="2"/>
        <v>0.47430555555555554</v>
      </c>
      <c r="N18" t="str">
        <f t="shared" si="1"/>
        <v>11:38:00 AM</v>
      </c>
      <c r="O18">
        <f t="shared" si="3"/>
        <v>0.48472222222222222</v>
      </c>
      <c r="P18" s="35" t="str">
        <f t="shared" si="4"/>
        <v>11:39:00 AM</v>
      </c>
      <c r="Q18">
        <f t="shared" si="5"/>
        <v>0.48541666666666666</v>
      </c>
      <c r="R18">
        <f t="shared" si="6"/>
        <v>16.000000000000021</v>
      </c>
      <c r="S18" s="36">
        <v>4</v>
      </c>
      <c r="U18" s="58"/>
      <c r="V18" s="36"/>
    </row>
    <row r="19" spans="1:22">
      <c r="A19" s="29" t="s">
        <v>12</v>
      </c>
      <c r="B19" s="2">
        <v>65</v>
      </c>
      <c r="C19" s="2">
        <v>12</v>
      </c>
      <c r="D19" s="1" t="s">
        <v>13</v>
      </c>
      <c r="E19" s="30">
        <v>44197</v>
      </c>
      <c r="F19" s="31">
        <v>0.47430555555555554</v>
      </c>
      <c r="G19" s="32">
        <v>0.48541666666666666</v>
      </c>
      <c r="H19" s="33">
        <v>0.48541666666666666</v>
      </c>
      <c r="I19" s="34">
        <v>1.1111111111111112E-2</v>
      </c>
      <c r="J19" s="1">
        <v>3</v>
      </c>
      <c r="K19" s="1">
        <v>3</v>
      </c>
      <c r="L19" t="str">
        <f t="shared" si="0"/>
        <v>11:23:00 AM</v>
      </c>
      <c r="M19">
        <f t="shared" si="2"/>
        <v>0.47430555555555554</v>
      </c>
      <c r="N19" t="str">
        <f t="shared" si="1"/>
        <v>11:39:00 AM</v>
      </c>
      <c r="O19">
        <f t="shared" si="3"/>
        <v>0.48541666666666666</v>
      </c>
      <c r="P19" s="35" t="str">
        <f t="shared" si="4"/>
        <v>11:39:00 AM</v>
      </c>
      <c r="Q19">
        <f t="shared" si="5"/>
        <v>0.48541666666666666</v>
      </c>
      <c r="R19">
        <f t="shared" si="6"/>
        <v>16.000000000000021</v>
      </c>
      <c r="S19" s="36">
        <v>3</v>
      </c>
      <c r="U19" s="58"/>
      <c r="V19" s="36" t="s">
        <v>29</v>
      </c>
    </row>
    <row r="20" spans="1:22">
      <c r="A20" s="29" t="s">
        <v>10</v>
      </c>
      <c r="B20" s="2">
        <v>50</v>
      </c>
      <c r="C20" s="2">
        <v>13</v>
      </c>
      <c r="D20" s="1" t="s">
        <v>11</v>
      </c>
      <c r="E20" s="30">
        <v>44197</v>
      </c>
      <c r="F20" s="31">
        <v>0.47638888888888886</v>
      </c>
      <c r="G20" s="32">
        <v>0.4861111111111111</v>
      </c>
      <c r="H20" s="33">
        <v>0.48888888888888887</v>
      </c>
      <c r="I20" s="34">
        <v>9.7222222222222224E-3</v>
      </c>
      <c r="J20" s="1">
        <v>3</v>
      </c>
      <c r="K20" s="1">
        <v>2</v>
      </c>
      <c r="L20" t="str">
        <f t="shared" si="0"/>
        <v>11:26:00 AM</v>
      </c>
      <c r="M20">
        <f t="shared" si="2"/>
        <v>0.47638888888888886</v>
      </c>
      <c r="N20" t="str">
        <f t="shared" si="1"/>
        <v>11:40:00 AM</v>
      </c>
      <c r="O20">
        <f t="shared" si="3"/>
        <v>0.4861111111111111</v>
      </c>
      <c r="P20" s="35" t="str">
        <f t="shared" si="4"/>
        <v>11:44:00 AM</v>
      </c>
      <c r="Q20">
        <f t="shared" si="5"/>
        <v>0.48888888888888887</v>
      </c>
      <c r="R20">
        <f t="shared" si="6"/>
        <v>18.000000000000014</v>
      </c>
      <c r="S20" s="36">
        <v>4</v>
      </c>
      <c r="U20" s="58"/>
      <c r="V20" s="36" t="e">
        <f>V17 + (1/U11)</f>
        <v>#REF!</v>
      </c>
    </row>
    <row r="21" spans="1:22">
      <c r="A21" s="29" t="s">
        <v>12</v>
      </c>
      <c r="B21" s="2">
        <v>60</v>
      </c>
      <c r="C21" s="2">
        <v>25</v>
      </c>
      <c r="D21" s="1" t="s">
        <v>13</v>
      </c>
      <c r="E21" s="30">
        <v>44197</v>
      </c>
      <c r="F21" s="31">
        <v>0.47638888888888886</v>
      </c>
      <c r="G21" s="32">
        <v>0.48541666666666666</v>
      </c>
      <c r="H21" s="33">
        <v>0.49027777777777776</v>
      </c>
      <c r="I21" s="34">
        <v>9.0277777777777769E-3</v>
      </c>
      <c r="J21" s="1">
        <v>4</v>
      </c>
      <c r="K21" s="1">
        <v>1</v>
      </c>
      <c r="L21" t="str">
        <f t="shared" si="0"/>
        <v>11:26:00 AM</v>
      </c>
      <c r="M21">
        <f t="shared" si="2"/>
        <v>0.47638888888888886</v>
      </c>
      <c r="N21" t="str">
        <f t="shared" si="1"/>
        <v>11:39:00 AM</v>
      </c>
      <c r="O21">
        <f t="shared" si="3"/>
        <v>0.48541666666666666</v>
      </c>
      <c r="P21" s="35" t="str">
        <f t="shared" si="4"/>
        <v>11:46:00 AM</v>
      </c>
      <c r="Q21">
        <f t="shared" si="5"/>
        <v>0.49027777777777776</v>
      </c>
      <c r="R21">
        <f t="shared" si="6"/>
        <v>20.000000000000007</v>
      </c>
      <c r="S21" s="36">
        <v>2</v>
      </c>
      <c r="U21" s="58"/>
      <c r="V21" s="36"/>
    </row>
    <row r="22" spans="1:22" ht="19">
      <c r="A22" s="29" t="s">
        <v>10</v>
      </c>
      <c r="B22" s="2">
        <v>31</v>
      </c>
      <c r="C22" s="2">
        <v>29</v>
      </c>
      <c r="D22" s="1" t="s">
        <v>14</v>
      </c>
      <c r="E22" s="30">
        <v>44197</v>
      </c>
      <c r="F22" s="31">
        <v>0.47847222222222224</v>
      </c>
      <c r="G22" s="32">
        <v>0.48541666666666666</v>
      </c>
      <c r="H22" s="33">
        <v>0.4909722222222222</v>
      </c>
      <c r="I22" s="34">
        <v>6.9444444444444441E-3</v>
      </c>
      <c r="J22" s="1">
        <v>3</v>
      </c>
      <c r="K22" s="1">
        <v>3</v>
      </c>
      <c r="L22" t="str">
        <f t="shared" si="0"/>
        <v>11:29:00 AM</v>
      </c>
      <c r="M22">
        <f t="shared" si="2"/>
        <v>0.47847222222222224</v>
      </c>
      <c r="N22" t="str">
        <f t="shared" si="1"/>
        <v>11:39:00 AM</v>
      </c>
      <c r="O22">
        <f t="shared" si="3"/>
        <v>0.48541666666666666</v>
      </c>
      <c r="P22" s="35" t="str">
        <f t="shared" si="4"/>
        <v>11:47:00 AM</v>
      </c>
      <c r="Q22">
        <f t="shared" si="5"/>
        <v>0.4909722222222222</v>
      </c>
      <c r="R22">
        <f t="shared" si="6"/>
        <v>17.999999999999936</v>
      </c>
      <c r="S22" s="36">
        <v>5</v>
      </c>
      <c r="U22" s="58"/>
      <c r="V22" s="59" t="s">
        <v>30</v>
      </c>
    </row>
    <row r="23" spans="1:22" ht="17" thickBot="1">
      <c r="A23" s="29" t="s">
        <v>10</v>
      </c>
      <c r="B23" s="2">
        <v>31</v>
      </c>
      <c r="C23" s="2">
        <v>19</v>
      </c>
      <c r="D23" s="1" t="s">
        <v>14</v>
      </c>
      <c r="E23" s="30">
        <v>44197</v>
      </c>
      <c r="F23" s="31">
        <v>0.48055555555555557</v>
      </c>
      <c r="G23" s="32">
        <v>0.48888888888888887</v>
      </c>
      <c r="H23" s="33">
        <v>0.49236111111111114</v>
      </c>
      <c r="I23" s="34">
        <v>8.3333333333333332E-3</v>
      </c>
      <c r="J23" s="1">
        <v>3</v>
      </c>
      <c r="K23" s="1">
        <v>2</v>
      </c>
      <c r="L23" t="str">
        <f t="shared" si="0"/>
        <v>11:32:00 AM</v>
      </c>
      <c r="M23">
        <f t="shared" si="2"/>
        <v>0.48055555555555557</v>
      </c>
      <c r="N23" t="str">
        <f t="shared" si="1"/>
        <v>11:44:00 AM</v>
      </c>
      <c r="O23">
        <f t="shared" si="3"/>
        <v>0.48888888888888887</v>
      </c>
      <c r="P23" s="35" t="str">
        <f t="shared" si="4"/>
        <v>11:49:00 AM</v>
      </c>
      <c r="Q23">
        <f t="shared" si="5"/>
        <v>0.49236111111111114</v>
      </c>
      <c r="R23">
        <f t="shared" si="6"/>
        <v>17.000000000000021</v>
      </c>
      <c r="S23" s="36">
        <v>2</v>
      </c>
      <c r="U23" s="60"/>
      <c r="V23" s="46" t="e">
        <f>(V11 * (V8^U14) * U17) / (FACT(U14) * (1 - U17)^2)</f>
        <v>#REF!</v>
      </c>
    </row>
    <row r="24" spans="1:22">
      <c r="A24" s="29" t="s">
        <v>10</v>
      </c>
      <c r="B24" s="2">
        <v>30</v>
      </c>
      <c r="C24" s="2">
        <v>10</v>
      </c>
      <c r="D24" s="1" t="s">
        <v>13</v>
      </c>
      <c r="E24" s="30">
        <v>44197</v>
      </c>
      <c r="F24" s="31">
        <v>0.48125000000000001</v>
      </c>
      <c r="G24" s="32">
        <v>0.49027777777777776</v>
      </c>
      <c r="H24" s="33">
        <v>0.49305555555555558</v>
      </c>
      <c r="I24" s="34">
        <v>9.0277777777777769E-3</v>
      </c>
      <c r="J24" s="1">
        <v>4</v>
      </c>
      <c r="K24" s="1">
        <v>1</v>
      </c>
      <c r="L24" t="str">
        <f t="shared" si="0"/>
        <v>11:33:00 AM</v>
      </c>
      <c r="M24">
        <f t="shared" si="2"/>
        <v>0.48125000000000001</v>
      </c>
      <c r="N24" t="str">
        <f t="shared" si="1"/>
        <v>11:46:00 AM</v>
      </c>
      <c r="O24">
        <f t="shared" si="3"/>
        <v>0.49027777777777776</v>
      </c>
      <c r="P24" s="35" t="str">
        <f t="shared" si="4"/>
        <v>11:50:00 AM</v>
      </c>
      <c r="Q24">
        <f t="shared" si="5"/>
        <v>0.49305555555555558</v>
      </c>
      <c r="R24">
        <f t="shared" si="6"/>
        <v>17.000000000000021</v>
      </c>
      <c r="S24" s="36">
        <v>5</v>
      </c>
    </row>
    <row r="25" spans="1:22">
      <c r="A25" s="29" t="s">
        <v>10</v>
      </c>
      <c r="B25" s="2">
        <v>34</v>
      </c>
      <c r="C25" s="2">
        <v>12</v>
      </c>
      <c r="D25" s="1" t="s">
        <v>14</v>
      </c>
      <c r="E25" s="30">
        <v>44197</v>
      </c>
      <c r="F25" s="31">
        <v>0.48125000000000001</v>
      </c>
      <c r="G25" s="32">
        <v>0.4909722222222222</v>
      </c>
      <c r="H25" s="33">
        <v>0.49375000000000002</v>
      </c>
      <c r="I25" s="34">
        <v>9.0277777777777769E-3</v>
      </c>
      <c r="J25" s="1">
        <v>4</v>
      </c>
      <c r="K25" s="1">
        <v>3</v>
      </c>
      <c r="L25" t="str">
        <f t="shared" si="0"/>
        <v>11:33:00 AM</v>
      </c>
      <c r="M25">
        <f t="shared" si="2"/>
        <v>0.48125000000000001</v>
      </c>
      <c r="N25" t="str">
        <f t="shared" si="1"/>
        <v>11:47:00 AM</v>
      </c>
      <c r="O25">
        <f t="shared" si="3"/>
        <v>0.4909722222222222</v>
      </c>
      <c r="P25" s="35" t="str">
        <f t="shared" si="4"/>
        <v>11:51:00 AM</v>
      </c>
      <c r="Q25">
        <f t="shared" si="5"/>
        <v>0.49375000000000002</v>
      </c>
      <c r="R25">
        <f t="shared" si="6"/>
        <v>18.000000000000014</v>
      </c>
      <c r="S25" s="36">
        <v>2</v>
      </c>
    </row>
    <row r="26" spans="1:22">
      <c r="A26" s="29" t="s">
        <v>10</v>
      </c>
      <c r="B26" s="2">
        <v>24</v>
      </c>
      <c r="C26" s="2">
        <v>23</v>
      </c>
      <c r="D26" s="1" t="s">
        <v>11</v>
      </c>
      <c r="E26" s="30">
        <v>44197</v>
      </c>
      <c r="F26" s="31">
        <v>0.48194444444444445</v>
      </c>
      <c r="G26" s="32">
        <v>0.49236111111111114</v>
      </c>
      <c r="H26" s="33">
        <v>0.49583333333333335</v>
      </c>
      <c r="I26" s="34">
        <v>1.0416666666666666E-2</v>
      </c>
      <c r="J26" s="1">
        <v>3</v>
      </c>
      <c r="K26" s="1">
        <v>2</v>
      </c>
      <c r="L26" t="str">
        <f t="shared" si="0"/>
        <v>11:34:00 AM</v>
      </c>
      <c r="M26">
        <f t="shared" si="2"/>
        <v>0.48194444444444445</v>
      </c>
      <c r="N26" t="str">
        <f t="shared" si="1"/>
        <v>11:49:00 AM</v>
      </c>
      <c r="O26">
        <f t="shared" si="3"/>
        <v>0.49236111111111114</v>
      </c>
      <c r="P26" s="35" t="str">
        <f t="shared" si="4"/>
        <v>11:54:00 AM</v>
      </c>
      <c r="Q26">
        <f t="shared" si="5"/>
        <v>0.49583333333333335</v>
      </c>
      <c r="R26">
        <f t="shared" si="6"/>
        <v>20.000000000000007</v>
      </c>
      <c r="S26" s="36">
        <v>3</v>
      </c>
    </row>
    <row r="27" spans="1:22">
      <c r="A27" s="29" t="s">
        <v>12</v>
      </c>
      <c r="B27" s="2">
        <v>19</v>
      </c>
      <c r="C27" s="2">
        <v>11</v>
      </c>
      <c r="D27" s="1" t="s">
        <v>11</v>
      </c>
      <c r="E27" s="30">
        <v>44197</v>
      </c>
      <c r="F27" s="31">
        <v>0.48194444444444445</v>
      </c>
      <c r="G27" s="32">
        <v>0.49305555555555558</v>
      </c>
      <c r="H27" s="33">
        <v>0.49513888888888891</v>
      </c>
      <c r="I27" s="34">
        <v>1.1111111111111112E-2</v>
      </c>
      <c r="J27" s="1">
        <v>5</v>
      </c>
      <c r="K27" s="1">
        <v>1</v>
      </c>
      <c r="L27" t="str">
        <f t="shared" si="0"/>
        <v>11:34:00 AM</v>
      </c>
      <c r="M27">
        <f t="shared" si="2"/>
        <v>0.48194444444444445</v>
      </c>
      <c r="N27" t="str">
        <f t="shared" si="1"/>
        <v>11:50:00 AM</v>
      </c>
      <c r="O27">
        <f t="shared" si="3"/>
        <v>0.49305555555555558</v>
      </c>
      <c r="P27" s="35" t="str">
        <f t="shared" si="4"/>
        <v>11:53:00 AM</v>
      </c>
      <c r="Q27">
        <f t="shared" si="5"/>
        <v>0.49513888888888891</v>
      </c>
      <c r="R27">
        <f t="shared" si="6"/>
        <v>19.000000000000014</v>
      </c>
      <c r="S27" s="36">
        <v>3</v>
      </c>
    </row>
    <row r="28" spans="1:22">
      <c r="A28" s="29" t="s">
        <v>10</v>
      </c>
      <c r="B28" s="2">
        <v>43</v>
      </c>
      <c r="C28" s="2">
        <v>29</v>
      </c>
      <c r="D28" s="1" t="s">
        <v>11</v>
      </c>
      <c r="E28" s="30">
        <v>44197</v>
      </c>
      <c r="F28" s="31">
        <v>0.48472222222222222</v>
      </c>
      <c r="G28" s="32">
        <v>0.49375000000000002</v>
      </c>
      <c r="H28" s="33">
        <v>0.49791666666666667</v>
      </c>
      <c r="I28" s="34">
        <v>9.0277777777777769E-3</v>
      </c>
      <c r="J28" s="1">
        <v>4</v>
      </c>
      <c r="K28" s="1">
        <v>3</v>
      </c>
      <c r="L28" t="str">
        <f t="shared" si="0"/>
        <v>11:38:00 AM</v>
      </c>
      <c r="M28">
        <f t="shared" si="2"/>
        <v>0.48472222222222222</v>
      </c>
      <c r="N28" t="str">
        <f t="shared" si="1"/>
        <v>11:51:00 AM</v>
      </c>
      <c r="O28">
        <f t="shared" si="3"/>
        <v>0.49375000000000002</v>
      </c>
      <c r="P28" s="35" t="str">
        <f t="shared" si="4"/>
        <v>11:57:00 AM</v>
      </c>
      <c r="Q28">
        <f t="shared" si="5"/>
        <v>0.49791666666666667</v>
      </c>
      <c r="R28">
        <f t="shared" si="6"/>
        <v>19.000000000000014</v>
      </c>
      <c r="S28" s="36">
        <v>4</v>
      </c>
    </row>
    <row r="29" spans="1:22">
      <c r="A29" s="29" t="s">
        <v>12</v>
      </c>
      <c r="B29" s="2">
        <v>62</v>
      </c>
      <c r="C29" s="2">
        <v>13</v>
      </c>
      <c r="D29" s="1" t="s">
        <v>11</v>
      </c>
      <c r="E29" s="30">
        <v>44197</v>
      </c>
      <c r="F29" s="31">
        <v>0.4861111111111111</v>
      </c>
      <c r="G29" s="32">
        <v>0.49513888888888891</v>
      </c>
      <c r="H29" s="33">
        <v>0.49861111111111112</v>
      </c>
      <c r="I29" s="34">
        <v>9.0277777777777769E-3</v>
      </c>
      <c r="J29" s="1">
        <v>3</v>
      </c>
      <c r="K29" s="1">
        <v>1</v>
      </c>
      <c r="L29" t="str">
        <f t="shared" si="0"/>
        <v>11:40:00 AM</v>
      </c>
      <c r="M29">
        <f t="shared" si="2"/>
        <v>0.4861111111111111</v>
      </c>
      <c r="N29" t="str">
        <f t="shared" si="1"/>
        <v>11:53:00 AM</v>
      </c>
      <c r="O29">
        <f t="shared" si="3"/>
        <v>0.49513888888888891</v>
      </c>
      <c r="P29" s="35" t="str">
        <f t="shared" si="4"/>
        <v>11:58:00 AM</v>
      </c>
      <c r="Q29">
        <f t="shared" si="5"/>
        <v>0.49861111111111112</v>
      </c>
      <c r="R29">
        <f t="shared" si="6"/>
        <v>18.000000000000014</v>
      </c>
      <c r="S29" s="36">
        <v>5</v>
      </c>
    </row>
    <row r="30" spans="1:22">
      <c r="A30" s="29" t="s">
        <v>12</v>
      </c>
      <c r="B30" s="2">
        <v>55</v>
      </c>
      <c r="C30" s="2">
        <v>14</v>
      </c>
      <c r="D30" s="1" t="s">
        <v>14</v>
      </c>
      <c r="E30" s="30">
        <v>44197</v>
      </c>
      <c r="F30" s="31">
        <v>0.4861111111111111</v>
      </c>
      <c r="G30" s="32">
        <v>0.49583333333333335</v>
      </c>
      <c r="H30" s="33">
        <v>0.5</v>
      </c>
      <c r="I30" s="34">
        <v>9.7222222222222224E-3</v>
      </c>
      <c r="J30" s="1">
        <v>3</v>
      </c>
      <c r="K30" s="1">
        <v>2</v>
      </c>
      <c r="L30" t="str">
        <f t="shared" si="0"/>
        <v>11:40:00 AM</v>
      </c>
      <c r="M30">
        <f t="shared" si="2"/>
        <v>0.4861111111111111</v>
      </c>
      <c r="N30" t="str">
        <f t="shared" si="1"/>
        <v>11:54:00 AM</v>
      </c>
      <c r="O30">
        <f t="shared" si="3"/>
        <v>0.49583333333333335</v>
      </c>
      <c r="P30" s="35" t="str">
        <f t="shared" si="4"/>
        <v>12:00:00 PM</v>
      </c>
      <c r="Q30">
        <f t="shared" si="5"/>
        <v>0.5</v>
      </c>
      <c r="R30">
        <f t="shared" si="6"/>
        <v>20.000000000000007</v>
      </c>
      <c r="S30" s="36">
        <v>5</v>
      </c>
    </row>
    <row r="31" spans="1:22">
      <c r="A31" s="29" t="s">
        <v>10</v>
      </c>
      <c r="B31" s="2">
        <v>33</v>
      </c>
      <c r="C31" s="2">
        <v>12</v>
      </c>
      <c r="D31" s="1" t="s">
        <v>13</v>
      </c>
      <c r="E31" s="30">
        <v>44197</v>
      </c>
      <c r="F31" s="31">
        <v>0.4861111111111111</v>
      </c>
      <c r="G31" s="32">
        <v>0.49791666666666667</v>
      </c>
      <c r="H31" s="33">
        <v>0.50347222222222221</v>
      </c>
      <c r="I31" s="34">
        <v>1.1805555555555555E-2</v>
      </c>
      <c r="J31" s="1">
        <v>3</v>
      </c>
      <c r="K31" s="1">
        <v>3</v>
      </c>
      <c r="L31" t="str">
        <f t="shared" si="0"/>
        <v>11:40:00 AM</v>
      </c>
      <c r="M31">
        <f t="shared" si="2"/>
        <v>0.4861111111111111</v>
      </c>
      <c r="N31" t="str">
        <f t="shared" si="1"/>
        <v>11:57:00 AM</v>
      </c>
      <c r="O31">
        <f t="shared" si="3"/>
        <v>0.49791666666666667</v>
      </c>
      <c r="P31" s="35" t="str">
        <f t="shared" si="4"/>
        <v>12:05:00 PM</v>
      </c>
      <c r="Q31">
        <f t="shared" si="5"/>
        <v>0.50347222222222221</v>
      </c>
      <c r="R31">
        <f t="shared" si="6"/>
        <v>24.999999999999993</v>
      </c>
      <c r="S31" s="36">
        <v>3</v>
      </c>
    </row>
    <row r="32" spans="1:22">
      <c r="A32" s="29" t="s">
        <v>10</v>
      </c>
      <c r="B32" s="2">
        <v>28</v>
      </c>
      <c r="C32" s="2">
        <v>29</v>
      </c>
      <c r="D32" s="1" t="s">
        <v>11</v>
      </c>
      <c r="E32" s="30">
        <v>44197</v>
      </c>
      <c r="F32" s="31">
        <v>0.48680555555555555</v>
      </c>
      <c r="G32" s="32">
        <v>0.49861111111111112</v>
      </c>
      <c r="H32" s="33">
        <v>0.50486111111111109</v>
      </c>
      <c r="I32" s="34">
        <v>1.1805555555555555E-2</v>
      </c>
      <c r="J32" s="1">
        <v>4</v>
      </c>
      <c r="K32" s="1">
        <v>1</v>
      </c>
      <c r="L32" t="str">
        <f t="shared" si="0"/>
        <v>11:41:00 AM</v>
      </c>
      <c r="M32">
        <f t="shared" si="2"/>
        <v>0.48680555555555555</v>
      </c>
      <c r="N32" t="str">
        <f t="shared" si="1"/>
        <v>11:58:00 AM</v>
      </c>
      <c r="O32">
        <f t="shared" si="3"/>
        <v>0.49861111111111112</v>
      </c>
      <c r="P32" s="35" t="str">
        <f t="shared" si="4"/>
        <v>12:07:00 PM</v>
      </c>
      <c r="Q32">
        <f t="shared" si="5"/>
        <v>0.50486111111111109</v>
      </c>
      <c r="R32">
        <f t="shared" si="6"/>
        <v>25.999999999999986</v>
      </c>
      <c r="S32" s="36">
        <v>3</v>
      </c>
    </row>
    <row r="33" spans="1:19">
      <c r="A33" s="29" t="s">
        <v>10</v>
      </c>
      <c r="B33" s="2">
        <v>26</v>
      </c>
      <c r="C33" s="2">
        <v>11</v>
      </c>
      <c r="D33" s="1" t="s">
        <v>11</v>
      </c>
      <c r="E33" s="30">
        <v>44197</v>
      </c>
      <c r="F33" s="31">
        <v>0.48680555555555555</v>
      </c>
      <c r="G33" s="32">
        <v>0.5</v>
      </c>
      <c r="H33" s="33">
        <v>0.50347222222222221</v>
      </c>
      <c r="I33" s="34">
        <v>1.3194444444444444E-2</v>
      </c>
      <c r="J33" s="1">
        <v>4</v>
      </c>
      <c r="K33" s="1">
        <v>2</v>
      </c>
      <c r="L33" t="str">
        <f t="shared" si="0"/>
        <v>11:41:00 AM</v>
      </c>
      <c r="M33">
        <f t="shared" si="2"/>
        <v>0.48680555555555555</v>
      </c>
      <c r="N33" t="str">
        <f t="shared" si="1"/>
        <v>12:00:00 PM</v>
      </c>
      <c r="O33">
        <f t="shared" si="3"/>
        <v>0.5</v>
      </c>
      <c r="P33" s="35" t="str">
        <f t="shared" si="4"/>
        <v>12:05:00 PM</v>
      </c>
      <c r="Q33">
        <f t="shared" si="5"/>
        <v>0.50347222222222221</v>
      </c>
      <c r="R33">
        <f t="shared" si="6"/>
        <v>23.999999999999993</v>
      </c>
      <c r="S33" s="36">
        <v>5</v>
      </c>
    </row>
    <row r="34" spans="1:19">
      <c r="A34" s="29" t="s">
        <v>12</v>
      </c>
      <c r="B34" s="2">
        <v>25</v>
      </c>
      <c r="C34" s="2">
        <v>25</v>
      </c>
      <c r="D34" s="1" t="s">
        <v>11</v>
      </c>
      <c r="E34" s="30">
        <v>44197</v>
      </c>
      <c r="F34" s="31">
        <v>0.48888888888888887</v>
      </c>
      <c r="G34" s="32">
        <v>0.50347222222222221</v>
      </c>
      <c r="H34" s="33">
        <v>0.50763888888888886</v>
      </c>
      <c r="I34" s="34">
        <v>1.3194444444444444E-2</v>
      </c>
      <c r="J34" s="1">
        <v>4</v>
      </c>
      <c r="K34" s="1">
        <v>3</v>
      </c>
      <c r="L34" t="str">
        <f t="shared" si="0"/>
        <v>11:44:00 AM</v>
      </c>
      <c r="M34">
        <f t="shared" si="2"/>
        <v>0.48888888888888887</v>
      </c>
      <c r="N34" t="str">
        <f t="shared" si="1"/>
        <v>12:05:00 PM</v>
      </c>
      <c r="O34">
        <f t="shared" si="3"/>
        <v>0.50347222222222221</v>
      </c>
      <c r="P34" s="35" t="str">
        <f t="shared" si="4"/>
        <v>12:11:00 PM</v>
      </c>
      <c r="Q34">
        <f t="shared" si="5"/>
        <v>0.50763888888888886</v>
      </c>
      <c r="R34">
        <f t="shared" si="6"/>
        <v>26.999999999999986</v>
      </c>
      <c r="S34" s="36">
        <v>1</v>
      </c>
    </row>
    <row r="35" spans="1:19">
      <c r="A35" s="29" t="s">
        <v>10</v>
      </c>
      <c r="B35" s="2">
        <v>29</v>
      </c>
      <c r="C35" s="2">
        <v>21</v>
      </c>
      <c r="D35" s="1" t="s">
        <v>11</v>
      </c>
      <c r="E35" s="30">
        <v>44197</v>
      </c>
      <c r="F35" s="31">
        <v>0.48888888888888887</v>
      </c>
      <c r="G35" s="32">
        <v>0.50347222222222221</v>
      </c>
      <c r="H35" s="33">
        <v>0.50694444444444442</v>
      </c>
      <c r="I35" s="34">
        <v>1.3194444444444444E-2</v>
      </c>
      <c r="J35" s="1">
        <v>5</v>
      </c>
      <c r="K35" s="1">
        <v>2</v>
      </c>
      <c r="L35" t="str">
        <f t="shared" si="0"/>
        <v>11:44:00 AM</v>
      </c>
      <c r="M35">
        <f t="shared" si="2"/>
        <v>0.48888888888888887</v>
      </c>
      <c r="N35" t="str">
        <f t="shared" si="1"/>
        <v>12:05:00 PM</v>
      </c>
      <c r="O35">
        <f t="shared" si="3"/>
        <v>0.50347222222222221</v>
      </c>
      <c r="P35" s="35" t="str">
        <f t="shared" si="4"/>
        <v>12:10:00 PM</v>
      </c>
      <c r="Q35">
        <f t="shared" si="5"/>
        <v>0.50694444444444442</v>
      </c>
      <c r="R35">
        <f t="shared" si="6"/>
        <v>25.999999999999986</v>
      </c>
      <c r="S35" s="36">
        <v>5</v>
      </c>
    </row>
    <row r="36" spans="1:19">
      <c r="A36" s="29" t="s">
        <v>10</v>
      </c>
      <c r="B36" s="2">
        <v>18</v>
      </c>
      <c r="C36" s="2">
        <v>19</v>
      </c>
      <c r="D36" s="1" t="s">
        <v>11</v>
      </c>
      <c r="E36" s="30">
        <v>44197</v>
      </c>
      <c r="F36" s="31">
        <v>0.49166666666666664</v>
      </c>
      <c r="G36" s="32">
        <v>0.50486111111111109</v>
      </c>
      <c r="H36" s="33">
        <v>0.5083333333333333</v>
      </c>
      <c r="I36" s="34">
        <v>1.3194444444444444E-2</v>
      </c>
      <c r="J36" s="1">
        <v>4</v>
      </c>
      <c r="K36" s="1">
        <v>1</v>
      </c>
      <c r="L36" t="str">
        <f t="shared" si="0"/>
        <v>11:48:00 AM</v>
      </c>
      <c r="M36">
        <f t="shared" si="2"/>
        <v>0.49166666666666664</v>
      </c>
      <c r="N36" t="str">
        <f t="shared" si="1"/>
        <v>12:07:00 PM</v>
      </c>
      <c r="O36">
        <f t="shared" si="3"/>
        <v>0.50486111111111109</v>
      </c>
      <c r="P36" s="35" t="str">
        <f t="shared" si="4"/>
        <v>12:12:00 PM</v>
      </c>
      <c r="Q36">
        <f t="shared" si="5"/>
        <v>0.5083333333333333</v>
      </c>
      <c r="R36">
        <f t="shared" si="6"/>
        <v>23.999999999999993</v>
      </c>
      <c r="S36" s="36">
        <v>2</v>
      </c>
    </row>
    <row r="37" spans="1:19">
      <c r="A37" s="29" t="s">
        <v>12</v>
      </c>
      <c r="B37" s="2">
        <v>62</v>
      </c>
      <c r="C37" s="2">
        <v>29</v>
      </c>
      <c r="D37" s="1" t="s">
        <v>11</v>
      </c>
      <c r="E37" s="30">
        <v>44197</v>
      </c>
      <c r="F37" s="31">
        <v>0.49236111111111114</v>
      </c>
      <c r="G37" s="32">
        <v>0.50694444444444442</v>
      </c>
      <c r="H37" s="33">
        <v>0.51249999999999996</v>
      </c>
      <c r="I37" s="34">
        <v>1.4583333333333334E-2</v>
      </c>
      <c r="J37" s="1">
        <v>5</v>
      </c>
      <c r="K37" s="1">
        <v>2</v>
      </c>
      <c r="L37" t="str">
        <f t="shared" si="0"/>
        <v>11:49:00 AM</v>
      </c>
      <c r="M37">
        <f t="shared" si="2"/>
        <v>0.49236111111111114</v>
      </c>
      <c r="N37" t="str">
        <f t="shared" si="1"/>
        <v>12:10:00 PM</v>
      </c>
      <c r="O37">
        <f t="shared" si="3"/>
        <v>0.50694444444444442</v>
      </c>
      <c r="P37" s="35" t="str">
        <f t="shared" si="4"/>
        <v>12:18:00 PM</v>
      </c>
      <c r="Q37">
        <f t="shared" si="5"/>
        <v>0.51249999999999996</v>
      </c>
      <c r="R37">
        <f t="shared" si="6"/>
        <v>28.999999999999897</v>
      </c>
      <c r="S37" s="36">
        <v>3</v>
      </c>
    </row>
    <row r="38" spans="1:19">
      <c r="A38" s="29" t="s">
        <v>10</v>
      </c>
      <c r="B38" s="2">
        <v>17</v>
      </c>
      <c r="C38" s="2">
        <v>13</v>
      </c>
      <c r="D38" s="1" t="s">
        <v>13</v>
      </c>
      <c r="E38" s="30">
        <v>44197</v>
      </c>
      <c r="F38" s="31">
        <v>0.49236111111111114</v>
      </c>
      <c r="G38" s="32">
        <v>0.50763888888888886</v>
      </c>
      <c r="H38" s="33">
        <v>0.51111111111111107</v>
      </c>
      <c r="I38" s="34">
        <v>1.5277777777777777E-2</v>
      </c>
      <c r="J38" s="1">
        <v>4</v>
      </c>
      <c r="K38" s="1">
        <v>3</v>
      </c>
      <c r="L38" t="str">
        <f t="shared" si="0"/>
        <v>11:49:00 AM</v>
      </c>
      <c r="M38">
        <f t="shared" si="2"/>
        <v>0.49236111111111114</v>
      </c>
      <c r="N38" t="str">
        <f t="shared" si="1"/>
        <v>12:11:00 PM</v>
      </c>
      <c r="O38">
        <f t="shared" si="3"/>
        <v>0.50763888888888886</v>
      </c>
      <c r="P38" s="35" t="str">
        <f t="shared" si="4"/>
        <v>12:16:00 PM</v>
      </c>
      <c r="Q38">
        <f t="shared" si="5"/>
        <v>0.51111111111111107</v>
      </c>
      <c r="R38">
        <f t="shared" si="6"/>
        <v>26.999999999999904</v>
      </c>
      <c r="S38" s="36">
        <v>3</v>
      </c>
    </row>
    <row r="39" spans="1:19">
      <c r="A39" s="29" t="s">
        <v>10</v>
      </c>
      <c r="B39" s="2">
        <v>15</v>
      </c>
      <c r="C39" s="2">
        <v>18</v>
      </c>
      <c r="D39" s="1" t="s">
        <v>13</v>
      </c>
      <c r="E39" s="30">
        <v>44197</v>
      </c>
      <c r="F39" s="31">
        <v>0.49305555555555558</v>
      </c>
      <c r="G39" s="32">
        <v>0.5083333333333333</v>
      </c>
      <c r="H39" s="33">
        <v>0.51180555555555551</v>
      </c>
      <c r="I39" s="34">
        <v>1.5277777777777777E-2</v>
      </c>
      <c r="J39" s="1">
        <v>5</v>
      </c>
      <c r="K39" s="1">
        <v>1</v>
      </c>
      <c r="L39" t="str">
        <f t="shared" si="0"/>
        <v>11:50:00 AM</v>
      </c>
      <c r="M39">
        <f t="shared" si="2"/>
        <v>0.49305555555555558</v>
      </c>
      <c r="N39" t="str">
        <f t="shared" si="1"/>
        <v>12:12:00 PM</v>
      </c>
      <c r="O39">
        <f t="shared" si="3"/>
        <v>0.5083333333333333</v>
      </c>
      <c r="P39" s="35" t="str">
        <f t="shared" si="4"/>
        <v>12:17:00 PM</v>
      </c>
      <c r="Q39">
        <f t="shared" si="5"/>
        <v>0.51180555555555551</v>
      </c>
      <c r="R39">
        <f t="shared" si="6"/>
        <v>26.999999999999904</v>
      </c>
      <c r="S39" s="36">
        <v>4</v>
      </c>
    </row>
    <row r="40" spans="1:19" ht="17" thickBot="1">
      <c r="A40" s="37" t="s">
        <v>10</v>
      </c>
      <c r="B40" s="38">
        <v>16</v>
      </c>
      <c r="C40" s="38">
        <v>16</v>
      </c>
      <c r="D40" s="39" t="s">
        <v>11</v>
      </c>
      <c r="E40" s="40">
        <v>44197</v>
      </c>
      <c r="F40" s="41">
        <v>0.49375000000000002</v>
      </c>
      <c r="G40" s="42">
        <v>0.51111111111111107</v>
      </c>
      <c r="H40" s="43">
        <v>0.51458333333333328</v>
      </c>
      <c r="I40" s="44">
        <v>1.7361111111111112E-2</v>
      </c>
      <c r="J40" s="39">
        <v>5</v>
      </c>
      <c r="K40" s="39">
        <v>3</v>
      </c>
      <c r="L40" s="10" t="str">
        <f t="shared" si="0"/>
        <v>11:51:00 AM</v>
      </c>
      <c r="M40" s="10">
        <f t="shared" si="2"/>
        <v>0.49375000000000002</v>
      </c>
      <c r="N40" s="10" t="str">
        <f t="shared" si="1"/>
        <v>12:16:00 PM</v>
      </c>
      <c r="O40" s="10">
        <f t="shared" si="3"/>
        <v>0.51111111111111107</v>
      </c>
      <c r="P40" s="45" t="str">
        <f t="shared" si="4"/>
        <v>12:21:00 PM</v>
      </c>
      <c r="Q40" s="10">
        <f t="shared" si="5"/>
        <v>0.51458333333333328</v>
      </c>
      <c r="R40" s="10">
        <f t="shared" si="6"/>
        <v>29.999999999999893</v>
      </c>
      <c r="S40" s="46">
        <v>2</v>
      </c>
    </row>
    <row r="42" spans="1:19" ht="17" thickBot="1"/>
    <row r="43" spans="1:19" ht="17" thickBot="1">
      <c r="A43" s="65" t="s">
        <v>31</v>
      </c>
      <c r="B43" s="66" t="s">
        <v>32</v>
      </c>
      <c r="C43" s="66" t="s">
        <v>9</v>
      </c>
      <c r="D43" s="66" t="s">
        <v>463</v>
      </c>
      <c r="E43" s="67" t="s">
        <v>34</v>
      </c>
      <c r="F43" s="68" t="s">
        <v>462</v>
      </c>
      <c r="G43" s="4"/>
    </row>
    <row r="44" spans="1:19">
      <c r="A44" s="58">
        <f>IF(D2="Cash", 1, IF(D2="Credit Card", 2, IF(D2="Debit Card", 3, 0)))</f>
        <v>1</v>
      </c>
      <c r="B44" s="1">
        <v>0</v>
      </c>
      <c r="C44" s="1">
        <v>1</v>
      </c>
      <c r="D44" s="2">
        <v>12</v>
      </c>
      <c r="E44" s="5">
        <v>7.0000000000000551</v>
      </c>
      <c r="F44" s="36">
        <v>2</v>
      </c>
      <c r="G44" s="5"/>
    </row>
    <row r="45" spans="1:19">
      <c r="A45" s="58">
        <f t="shared" ref="A45:A82" si="7">IF(D3="Cash", 1, IF(D3="Credit Card", 2, IF(D3="Debit Card", 3, 0)))</f>
        <v>1</v>
      </c>
      <c r="B45" s="1">
        <v>0</v>
      </c>
      <c r="C45" s="1">
        <v>2</v>
      </c>
      <c r="D45" s="2">
        <v>26</v>
      </c>
      <c r="E45" s="5">
        <v>9.000000000000048</v>
      </c>
      <c r="F45" s="36">
        <v>1</v>
      </c>
      <c r="G45" s="5"/>
    </row>
    <row r="46" spans="1:19">
      <c r="A46" s="58">
        <f t="shared" si="7"/>
        <v>1</v>
      </c>
      <c r="B46" s="1">
        <v>0</v>
      </c>
      <c r="C46" s="1">
        <v>3</v>
      </c>
      <c r="D46" s="2">
        <v>24</v>
      </c>
      <c r="E46" s="5">
        <v>5.9999999999999787</v>
      </c>
      <c r="F46" s="36">
        <v>1</v>
      </c>
      <c r="G46" s="5"/>
    </row>
    <row r="47" spans="1:19">
      <c r="A47" s="58">
        <f t="shared" si="7"/>
        <v>1</v>
      </c>
      <c r="B47" s="1">
        <v>1</v>
      </c>
      <c r="C47" s="1">
        <v>1</v>
      </c>
      <c r="D47" s="2">
        <v>13</v>
      </c>
      <c r="E47" s="5">
        <v>8.999999999999968</v>
      </c>
      <c r="F47" s="36">
        <v>5</v>
      </c>
      <c r="G47" s="5"/>
    </row>
    <row r="48" spans="1:19">
      <c r="A48" s="58">
        <f t="shared" si="7"/>
        <v>1</v>
      </c>
      <c r="B48" s="1">
        <v>1</v>
      </c>
      <c r="C48" s="1">
        <v>3</v>
      </c>
      <c r="D48" s="2">
        <v>20</v>
      </c>
      <c r="E48" s="5">
        <v>11.999999999999957</v>
      </c>
      <c r="F48" s="36">
        <v>3</v>
      </c>
      <c r="G48" s="5"/>
    </row>
    <row r="49" spans="1:7">
      <c r="A49" s="58">
        <f t="shared" si="7"/>
        <v>2</v>
      </c>
      <c r="B49" s="1">
        <v>1</v>
      </c>
      <c r="C49" s="1">
        <v>2</v>
      </c>
      <c r="D49" s="2">
        <v>23</v>
      </c>
      <c r="E49" s="5">
        <v>9.9999999999999645</v>
      </c>
      <c r="F49" s="36">
        <v>4</v>
      </c>
      <c r="G49" s="5"/>
    </row>
    <row r="50" spans="1:7">
      <c r="A50" s="58">
        <f t="shared" si="7"/>
        <v>2</v>
      </c>
      <c r="B50" s="1">
        <v>2</v>
      </c>
      <c r="C50" s="1">
        <v>1</v>
      </c>
      <c r="D50" s="2">
        <v>14</v>
      </c>
      <c r="E50" s="5">
        <v>11.999999999999957</v>
      </c>
      <c r="F50" s="36">
        <v>5</v>
      </c>
      <c r="G50" s="5"/>
    </row>
    <row r="51" spans="1:7">
      <c r="A51" s="58">
        <f t="shared" si="7"/>
        <v>1</v>
      </c>
      <c r="B51" s="1">
        <v>2</v>
      </c>
      <c r="C51" s="1">
        <v>2</v>
      </c>
      <c r="D51" s="2">
        <v>17</v>
      </c>
      <c r="E51" s="5">
        <v>17.000000000000021</v>
      </c>
      <c r="F51" s="36">
        <v>4</v>
      </c>
      <c r="G51" s="5"/>
    </row>
    <row r="52" spans="1:7">
      <c r="A52" s="58">
        <f t="shared" si="7"/>
        <v>3</v>
      </c>
      <c r="B52" s="1">
        <v>2</v>
      </c>
      <c r="C52" s="1">
        <v>1</v>
      </c>
      <c r="D52" s="2">
        <v>25</v>
      </c>
      <c r="E52" s="5">
        <v>17.000000000000021</v>
      </c>
      <c r="F52" s="36">
        <v>4</v>
      </c>
      <c r="G52" s="5"/>
    </row>
    <row r="53" spans="1:7">
      <c r="A53" s="58">
        <f t="shared" si="7"/>
        <v>3</v>
      </c>
      <c r="B53" s="1">
        <v>1</v>
      </c>
      <c r="C53" s="1">
        <v>3</v>
      </c>
      <c r="D53" s="2">
        <v>30</v>
      </c>
      <c r="E53" s="5">
        <v>13.000000000000034</v>
      </c>
      <c r="F53" s="36">
        <v>2</v>
      </c>
      <c r="G53" s="5"/>
    </row>
    <row r="54" spans="1:7">
      <c r="A54" s="58">
        <f t="shared" si="7"/>
        <v>1</v>
      </c>
      <c r="B54" s="1">
        <v>2</v>
      </c>
      <c r="C54" s="1">
        <v>3</v>
      </c>
      <c r="D54" s="2">
        <v>12</v>
      </c>
      <c r="E54" s="5">
        <v>15.000000000000027</v>
      </c>
      <c r="F54" s="36">
        <v>3</v>
      </c>
      <c r="G54" s="5"/>
    </row>
    <row r="55" spans="1:7">
      <c r="A55" s="58">
        <f t="shared" si="7"/>
        <v>2</v>
      </c>
      <c r="B55" s="1">
        <v>1</v>
      </c>
      <c r="C55" s="1">
        <v>2</v>
      </c>
      <c r="D55" s="2">
        <v>20</v>
      </c>
      <c r="E55" s="5">
        <v>14.00000000000003</v>
      </c>
      <c r="F55" s="36">
        <v>4</v>
      </c>
      <c r="G55" s="5"/>
    </row>
    <row r="56" spans="1:7">
      <c r="A56" s="58">
        <f t="shared" si="7"/>
        <v>2</v>
      </c>
      <c r="B56" s="1">
        <v>2</v>
      </c>
      <c r="C56" s="1">
        <v>1</v>
      </c>
      <c r="D56" s="2">
        <v>23</v>
      </c>
      <c r="E56" s="5">
        <v>16.000000000000021</v>
      </c>
      <c r="F56" s="36">
        <v>5</v>
      </c>
      <c r="G56" s="5"/>
    </row>
    <row r="57" spans="1:7">
      <c r="A57" s="58">
        <f t="shared" si="7"/>
        <v>2</v>
      </c>
      <c r="B57" s="1">
        <v>2</v>
      </c>
      <c r="C57" s="1">
        <v>2</v>
      </c>
      <c r="D57" s="2">
        <v>29</v>
      </c>
      <c r="E57" s="5">
        <v>20.000000000000007</v>
      </c>
      <c r="F57" s="36">
        <v>2</v>
      </c>
      <c r="G57" s="5"/>
    </row>
    <row r="58" spans="1:7">
      <c r="A58" s="58">
        <f t="shared" si="7"/>
        <v>2</v>
      </c>
      <c r="B58" s="1">
        <v>2</v>
      </c>
      <c r="C58" s="1">
        <v>3</v>
      </c>
      <c r="D58" s="2">
        <v>20</v>
      </c>
      <c r="E58" s="5">
        <v>18.000000000000014</v>
      </c>
      <c r="F58" s="36">
        <v>4</v>
      </c>
      <c r="G58" s="5"/>
    </row>
    <row r="59" spans="1:7">
      <c r="A59" s="58">
        <f t="shared" si="7"/>
        <v>1</v>
      </c>
      <c r="B59" s="1">
        <v>2</v>
      </c>
      <c r="C59" s="1">
        <v>1</v>
      </c>
      <c r="D59" s="2">
        <v>10</v>
      </c>
      <c r="E59" s="5">
        <v>16.000000000000021</v>
      </c>
      <c r="F59" s="36">
        <v>4</v>
      </c>
      <c r="G59" s="5"/>
    </row>
    <row r="60" spans="1:7">
      <c r="A60" s="58">
        <f t="shared" si="7"/>
        <v>3</v>
      </c>
      <c r="B60" s="1">
        <v>3</v>
      </c>
      <c r="C60" s="1">
        <v>1</v>
      </c>
      <c r="D60" s="2">
        <v>29</v>
      </c>
      <c r="E60" s="5">
        <v>16.000000000000021</v>
      </c>
      <c r="F60" s="36">
        <v>4</v>
      </c>
      <c r="G60" s="5"/>
    </row>
    <row r="61" spans="1:7">
      <c r="A61" s="58">
        <f t="shared" si="7"/>
        <v>2</v>
      </c>
      <c r="B61" s="1">
        <v>3</v>
      </c>
      <c r="C61" s="1">
        <v>3</v>
      </c>
      <c r="D61" s="2">
        <v>12</v>
      </c>
      <c r="E61" s="5">
        <v>16.000000000000021</v>
      </c>
      <c r="F61" s="36">
        <v>3</v>
      </c>
      <c r="G61" s="5"/>
    </row>
    <row r="62" spans="1:7">
      <c r="A62" s="58">
        <f t="shared" si="7"/>
        <v>1</v>
      </c>
      <c r="B62" s="1">
        <v>3</v>
      </c>
      <c r="C62" s="1">
        <v>2</v>
      </c>
      <c r="D62" s="2">
        <v>13</v>
      </c>
      <c r="E62" s="5">
        <v>18.000000000000014</v>
      </c>
      <c r="F62" s="36">
        <v>4</v>
      </c>
      <c r="G62" s="5"/>
    </row>
    <row r="63" spans="1:7">
      <c r="A63" s="58">
        <f t="shared" si="7"/>
        <v>2</v>
      </c>
      <c r="B63" s="1">
        <v>4</v>
      </c>
      <c r="C63" s="1">
        <v>1</v>
      </c>
      <c r="D63" s="2">
        <v>25</v>
      </c>
      <c r="E63" s="5">
        <v>20.000000000000007</v>
      </c>
      <c r="F63" s="36">
        <v>2</v>
      </c>
      <c r="G63" s="5"/>
    </row>
    <row r="64" spans="1:7">
      <c r="A64" s="58">
        <f t="shared" si="7"/>
        <v>3</v>
      </c>
      <c r="B64" s="1">
        <v>3</v>
      </c>
      <c r="C64" s="1">
        <v>3</v>
      </c>
      <c r="D64" s="2">
        <v>29</v>
      </c>
      <c r="E64" s="5">
        <v>17.999999999999936</v>
      </c>
      <c r="F64" s="36">
        <v>5</v>
      </c>
      <c r="G64" s="5"/>
    </row>
    <row r="65" spans="1:7">
      <c r="A65" s="58">
        <f t="shared" si="7"/>
        <v>3</v>
      </c>
      <c r="B65" s="1">
        <v>3</v>
      </c>
      <c r="C65" s="1">
        <v>2</v>
      </c>
      <c r="D65" s="2">
        <v>19</v>
      </c>
      <c r="E65" s="5">
        <v>17.000000000000021</v>
      </c>
      <c r="F65" s="36">
        <v>2</v>
      </c>
      <c r="G65" s="5"/>
    </row>
    <row r="66" spans="1:7">
      <c r="A66" s="58">
        <f t="shared" si="7"/>
        <v>2</v>
      </c>
      <c r="B66" s="1">
        <v>4</v>
      </c>
      <c r="C66" s="1">
        <v>1</v>
      </c>
      <c r="D66" s="2">
        <v>10</v>
      </c>
      <c r="E66" s="5">
        <v>17.000000000000021</v>
      </c>
      <c r="F66" s="36">
        <v>5</v>
      </c>
      <c r="G66" s="5"/>
    </row>
    <row r="67" spans="1:7">
      <c r="A67" s="58">
        <f t="shared" si="7"/>
        <v>3</v>
      </c>
      <c r="B67" s="1">
        <v>4</v>
      </c>
      <c r="C67" s="1">
        <v>3</v>
      </c>
      <c r="D67" s="2">
        <v>12</v>
      </c>
      <c r="E67" s="5">
        <v>18.000000000000014</v>
      </c>
      <c r="F67" s="36">
        <v>2</v>
      </c>
      <c r="G67" s="5"/>
    </row>
    <row r="68" spans="1:7">
      <c r="A68" s="58">
        <f t="shared" si="7"/>
        <v>1</v>
      </c>
      <c r="B68" s="1">
        <v>3</v>
      </c>
      <c r="C68" s="1">
        <v>2</v>
      </c>
      <c r="D68" s="2">
        <v>23</v>
      </c>
      <c r="E68" s="5">
        <v>20.000000000000007</v>
      </c>
      <c r="F68" s="36">
        <v>3</v>
      </c>
      <c r="G68" s="5"/>
    </row>
    <row r="69" spans="1:7">
      <c r="A69" s="58">
        <f t="shared" si="7"/>
        <v>1</v>
      </c>
      <c r="B69" s="1">
        <v>5</v>
      </c>
      <c r="C69" s="1">
        <v>1</v>
      </c>
      <c r="D69" s="2">
        <v>11</v>
      </c>
      <c r="E69" s="5">
        <v>19.000000000000014</v>
      </c>
      <c r="F69" s="36">
        <v>3</v>
      </c>
      <c r="G69" s="5"/>
    </row>
    <row r="70" spans="1:7">
      <c r="A70" s="58">
        <f t="shared" si="7"/>
        <v>1</v>
      </c>
      <c r="B70" s="1">
        <v>4</v>
      </c>
      <c r="C70" s="1">
        <v>3</v>
      </c>
      <c r="D70" s="2">
        <v>29</v>
      </c>
      <c r="E70" s="5">
        <v>19.000000000000014</v>
      </c>
      <c r="F70" s="36">
        <v>4</v>
      </c>
      <c r="G70" s="5"/>
    </row>
    <row r="71" spans="1:7">
      <c r="A71" s="58">
        <f t="shared" si="7"/>
        <v>1</v>
      </c>
      <c r="B71" s="1">
        <v>3</v>
      </c>
      <c r="C71" s="1">
        <v>1</v>
      </c>
      <c r="D71" s="2">
        <v>13</v>
      </c>
      <c r="E71" s="5">
        <v>18.000000000000014</v>
      </c>
      <c r="F71" s="36">
        <v>5</v>
      </c>
      <c r="G71" s="5"/>
    </row>
    <row r="72" spans="1:7">
      <c r="A72" s="58">
        <f t="shared" si="7"/>
        <v>3</v>
      </c>
      <c r="B72" s="1">
        <v>3</v>
      </c>
      <c r="C72" s="1">
        <v>2</v>
      </c>
      <c r="D72" s="2">
        <v>14</v>
      </c>
      <c r="E72" s="5">
        <v>20.000000000000007</v>
      </c>
      <c r="F72" s="36">
        <v>5</v>
      </c>
      <c r="G72" s="5"/>
    </row>
    <row r="73" spans="1:7">
      <c r="A73" s="58">
        <f t="shared" si="7"/>
        <v>2</v>
      </c>
      <c r="B73" s="1">
        <v>3</v>
      </c>
      <c r="C73" s="1">
        <v>3</v>
      </c>
      <c r="D73" s="2">
        <v>12</v>
      </c>
      <c r="E73" s="5">
        <v>24.999999999999993</v>
      </c>
      <c r="F73" s="36">
        <v>3</v>
      </c>
      <c r="G73" s="5"/>
    </row>
    <row r="74" spans="1:7">
      <c r="A74" s="58">
        <f t="shared" si="7"/>
        <v>1</v>
      </c>
      <c r="B74" s="1">
        <v>4</v>
      </c>
      <c r="C74" s="1">
        <v>1</v>
      </c>
      <c r="D74" s="2">
        <v>29</v>
      </c>
      <c r="E74" s="5">
        <v>25.999999999999986</v>
      </c>
      <c r="F74" s="36">
        <v>3</v>
      </c>
      <c r="G74" s="5"/>
    </row>
    <row r="75" spans="1:7">
      <c r="A75" s="58">
        <f t="shared" si="7"/>
        <v>1</v>
      </c>
      <c r="B75" s="1">
        <v>4</v>
      </c>
      <c r="C75" s="1">
        <v>2</v>
      </c>
      <c r="D75" s="2">
        <v>11</v>
      </c>
      <c r="E75" s="5">
        <v>23.999999999999993</v>
      </c>
      <c r="F75" s="36">
        <v>5</v>
      </c>
      <c r="G75" s="5"/>
    </row>
    <row r="76" spans="1:7">
      <c r="A76" s="58">
        <f>IF(D34="Cash", 1, IF(D34="Credit Card", 2, IF(D34="Debit Card", 3, 0)))</f>
        <v>1</v>
      </c>
      <c r="B76" s="1">
        <v>4</v>
      </c>
      <c r="C76" s="1">
        <v>3</v>
      </c>
      <c r="D76" s="2">
        <v>25</v>
      </c>
      <c r="E76" s="5">
        <v>26.999999999999986</v>
      </c>
      <c r="F76" s="36">
        <v>1</v>
      </c>
      <c r="G76" s="5"/>
    </row>
    <row r="77" spans="1:7">
      <c r="A77" s="58">
        <f t="shared" si="7"/>
        <v>1</v>
      </c>
      <c r="B77" s="1">
        <v>5</v>
      </c>
      <c r="C77" s="1">
        <v>2</v>
      </c>
      <c r="D77" s="2">
        <v>21</v>
      </c>
      <c r="E77" s="5">
        <v>25.999999999999986</v>
      </c>
      <c r="F77" s="36">
        <v>5</v>
      </c>
      <c r="G77" s="5"/>
    </row>
    <row r="78" spans="1:7">
      <c r="A78" s="58">
        <f t="shared" si="7"/>
        <v>1</v>
      </c>
      <c r="B78" s="1">
        <v>4</v>
      </c>
      <c r="C78" s="1">
        <v>1</v>
      </c>
      <c r="D78" s="2">
        <v>19</v>
      </c>
      <c r="E78" s="5">
        <v>23.999999999999993</v>
      </c>
      <c r="F78" s="36">
        <v>2</v>
      </c>
      <c r="G78" s="5"/>
    </row>
    <row r="79" spans="1:7">
      <c r="A79" s="58">
        <f t="shared" si="7"/>
        <v>1</v>
      </c>
      <c r="B79" s="1">
        <v>5</v>
      </c>
      <c r="C79" s="1">
        <v>2</v>
      </c>
      <c r="D79" s="2">
        <v>29</v>
      </c>
      <c r="E79" s="5">
        <v>28.999999999999897</v>
      </c>
      <c r="F79" s="36">
        <v>3</v>
      </c>
      <c r="G79" s="5"/>
    </row>
    <row r="80" spans="1:7">
      <c r="A80" s="58">
        <f t="shared" si="7"/>
        <v>2</v>
      </c>
      <c r="B80" s="1">
        <v>4</v>
      </c>
      <c r="C80" s="1">
        <v>3</v>
      </c>
      <c r="D80" s="2">
        <v>13</v>
      </c>
      <c r="E80" s="5">
        <v>26.999999999999904</v>
      </c>
      <c r="F80" s="36">
        <v>3</v>
      </c>
      <c r="G80" s="5"/>
    </row>
    <row r="81" spans="1:12">
      <c r="A81" s="58">
        <f t="shared" si="7"/>
        <v>2</v>
      </c>
      <c r="B81" s="1">
        <v>5</v>
      </c>
      <c r="C81" s="1">
        <v>1</v>
      </c>
      <c r="D81" s="2">
        <v>18</v>
      </c>
      <c r="E81" s="5">
        <v>26.999999999999904</v>
      </c>
      <c r="F81" s="36">
        <v>4</v>
      </c>
      <c r="G81" s="5"/>
    </row>
    <row r="82" spans="1:12" ht="17" thickBot="1">
      <c r="A82" s="60">
        <f t="shared" si="7"/>
        <v>1</v>
      </c>
      <c r="B82" s="39">
        <v>5</v>
      </c>
      <c r="C82" s="39">
        <v>3</v>
      </c>
      <c r="D82" s="38">
        <v>16</v>
      </c>
      <c r="E82" s="64">
        <v>29.999999999999893</v>
      </c>
      <c r="F82" s="46">
        <v>2</v>
      </c>
      <c r="G82" s="5"/>
    </row>
    <row r="86" spans="1:12" ht="17" thickBot="1"/>
    <row r="87" spans="1:12" ht="17" thickBot="1">
      <c r="A87" s="71" t="s">
        <v>34</v>
      </c>
      <c r="B87" s="66" t="s">
        <v>9</v>
      </c>
      <c r="C87" s="72" t="s">
        <v>462</v>
      </c>
      <c r="D87" s="73" t="s">
        <v>40</v>
      </c>
      <c r="E87" s="73" t="s">
        <v>41</v>
      </c>
      <c r="F87" s="74" t="s">
        <v>42</v>
      </c>
      <c r="I87" s="6" t="s">
        <v>37</v>
      </c>
      <c r="J87" s="6" t="s">
        <v>38</v>
      </c>
      <c r="K87" s="6" t="s">
        <v>39</v>
      </c>
      <c r="L87" s="6" t="s">
        <v>81</v>
      </c>
    </row>
    <row r="88" spans="1:12">
      <c r="A88" s="69">
        <v>7.0000000000000551</v>
      </c>
      <c r="B88" s="1">
        <v>1</v>
      </c>
      <c r="C88">
        <v>2</v>
      </c>
      <c r="D88">
        <f>$I$88 + $J$88*A88 + $K$88*B88</f>
        <v>1.8123576948719875</v>
      </c>
      <c r="E88">
        <f>D88-C88</f>
        <v>-0.1876423051280125</v>
      </c>
      <c r="F88" s="36">
        <f>E88^2</f>
        <v>3.5209634673754146E-2</v>
      </c>
      <c r="I88">
        <v>1.47653327567666</v>
      </c>
      <c r="J88">
        <v>6.4184433268856476E-6</v>
      </c>
      <c r="K88">
        <v>0.33577949009203933</v>
      </c>
      <c r="L88">
        <f>SUM(F88:F126)</f>
        <v>131.16455613131586</v>
      </c>
    </row>
    <row r="89" spans="1:12">
      <c r="A89" s="69">
        <v>9.000000000000048</v>
      </c>
      <c r="B89" s="1">
        <v>2</v>
      </c>
      <c r="C89">
        <v>1</v>
      </c>
      <c r="D89">
        <f t="shared" ref="D89:D126" si="8">$I$88 + $J$88*A89 + $K$88*B89</f>
        <v>2.1481500218506806</v>
      </c>
      <c r="E89">
        <f t="shared" ref="E89:E126" si="9">D89-C89</f>
        <v>1.1481500218506806</v>
      </c>
      <c r="F89" s="36">
        <f t="shared" ref="F89:F126" si="10">E89^2</f>
        <v>1.3182484726757184</v>
      </c>
    </row>
    <row r="90" spans="1:12">
      <c r="A90" s="69">
        <v>5.9999999999999787</v>
      </c>
      <c r="B90" s="1">
        <v>3</v>
      </c>
      <c r="C90">
        <v>1</v>
      </c>
      <c r="D90">
        <f t="shared" si="8"/>
        <v>2.4839102566127393</v>
      </c>
      <c r="E90">
        <f t="shared" si="9"/>
        <v>1.4839102566127393</v>
      </c>
      <c r="F90" s="36">
        <f t="shared" si="10"/>
        <v>2.201989649680486</v>
      </c>
    </row>
    <row r="91" spans="1:12">
      <c r="A91" s="69">
        <v>8.999999999999968</v>
      </c>
      <c r="B91" s="1">
        <v>1</v>
      </c>
      <c r="C91">
        <v>5</v>
      </c>
      <c r="D91">
        <f t="shared" si="8"/>
        <v>1.8123705317586412</v>
      </c>
      <c r="E91">
        <f t="shared" si="9"/>
        <v>-3.1876294682413588</v>
      </c>
      <c r="F91" s="36">
        <f t="shared" si="10"/>
        <v>10.160981626800687</v>
      </c>
    </row>
    <row r="92" spans="1:12">
      <c r="A92" s="69">
        <v>11.999999999999957</v>
      </c>
      <c r="B92" s="1">
        <v>3</v>
      </c>
      <c r="C92">
        <v>3</v>
      </c>
      <c r="D92">
        <f t="shared" si="8"/>
        <v>2.4839487672727003</v>
      </c>
      <c r="E92">
        <f t="shared" si="9"/>
        <v>-0.51605123272729969</v>
      </c>
      <c r="F92" s="36">
        <f t="shared" si="10"/>
        <v>0.2663088747993656</v>
      </c>
    </row>
    <row r="93" spans="1:12">
      <c r="A93" s="69">
        <v>9.9999999999999645</v>
      </c>
      <c r="B93" s="1">
        <v>2</v>
      </c>
      <c r="C93">
        <v>4</v>
      </c>
      <c r="D93">
        <f t="shared" si="8"/>
        <v>2.1481564402940077</v>
      </c>
      <c r="E93">
        <f t="shared" si="9"/>
        <v>-1.8518435597059923</v>
      </c>
      <c r="F93" s="36">
        <f t="shared" si="10"/>
        <v>3.4293245696245611</v>
      </c>
    </row>
    <row r="94" spans="1:12">
      <c r="A94" s="69">
        <v>11.999999999999957</v>
      </c>
      <c r="B94" s="1">
        <v>1</v>
      </c>
      <c r="C94">
        <v>5</v>
      </c>
      <c r="D94">
        <f t="shared" si="8"/>
        <v>1.8123897870886219</v>
      </c>
      <c r="E94">
        <f t="shared" si="9"/>
        <v>-3.1876102129113781</v>
      </c>
      <c r="F94" s="36">
        <f t="shared" si="10"/>
        <v>10.160858869456922</v>
      </c>
    </row>
    <row r="95" spans="1:12">
      <c r="A95" s="69">
        <v>17.000000000000021</v>
      </c>
      <c r="B95" s="1">
        <v>2</v>
      </c>
      <c r="C95">
        <v>4</v>
      </c>
      <c r="D95">
        <f t="shared" si="8"/>
        <v>2.1482013693972957</v>
      </c>
      <c r="E95">
        <f t="shared" si="9"/>
        <v>-1.8517986306027043</v>
      </c>
      <c r="F95" s="36">
        <f t="shared" si="10"/>
        <v>3.4291581683020511</v>
      </c>
    </row>
    <row r="96" spans="1:12">
      <c r="A96" s="69">
        <v>17.000000000000021</v>
      </c>
      <c r="B96" s="1">
        <v>1</v>
      </c>
      <c r="C96">
        <v>4</v>
      </c>
      <c r="D96">
        <f t="shared" si="8"/>
        <v>1.8124218793052562</v>
      </c>
      <c r="E96">
        <f t="shared" si="9"/>
        <v>-2.1875781206947438</v>
      </c>
      <c r="F96" s="36">
        <f t="shared" si="10"/>
        <v>4.7854980341423472</v>
      </c>
    </row>
    <row r="97" spans="1:6">
      <c r="A97" s="69">
        <v>13.000000000000034</v>
      </c>
      <c r="B97" s="1">
        <v>3</v>
      </c>
      <c r="C97">
        <v>2</v>
      </c>
      <c r="D97">
        <f t="shared" si="8"/>
        <v>2.4839551857160274</v>
      </c>
      <c r="E97">
        <f t="shared" si="9"/>
        <v>0.48395518571602736</v>
      </c>
      <c r="F97" s="36">
        <f t="shared" si="10"/>
        <v>0.23421262178143454</v>
      </c>
    </row>
    <row r="98" spans="1:6">
      <c r="A98" s="69">
        <v>15.000000000000027</v>
      </c>
      <c r="B98" s="1">
        <v>3</v>
      </c>
      <c r="C98">
        <v>3</v>
      </c>
      <c r="D98">
        <f t="shared" si="8"/>
        <v>2.4839680226026815</v>
      </c>
      <c r="E98">
        <f t="shared" si="9"/>
        <v>-0.51603197739731854</v>
      </c>
      <c r="F98" s="36">
        <f t="shared" si="10"/>
        <v>0.26628900169658665</v>
      </c>
    </row>
    <row r="99" spans="1:6">
      <c r="A99" s="69">
        <v>14.00000000000003</v>
      </c>
      <c r="B99" s="1">
        <v>2</v>
      </c>
      <c r="C99">
        <v>4</v>
      </c>
      <c r="D99">
        <f t="shared" si="8"/>
        <v>2.148182114067315</v>
      </c>
      <c r="E99">
        <f t="shared" si="9"/>
        <v>-1.851817885932685</v>
      </c>
      <c r="F99" s="36">
        <f t="shared" si="10"/>
        <v>3.4292294826601988</v>
      </c>
    </row>
    <row r="100" spans="1:6">
      <c r="A100" s="69">
        <v>16.000000000000021</v>
      </c>
      <c r="B100" s="1">
        <v>1</v>
      </c>
      <c r="C100">
        <v>5</v>
      </c>
      <c r="D100">
        <f t="shared" si="8"/>
        <v>1.8124154608619296</v>
      </c>
      <c r="E100">
        <f t="shared" si="9"/>
        <v>-3.1875845391380704</v>
      </c>
      <c r="F100" s="36">
        <f t="shared" si="10"/>
        <v>10.160695194152064</v>
      </c>
    </row>
    <row r="101" spans="1:6">
      <c r="A101" s="69">
        <v>20.000000000000007</v>
      </c>
      <c r="B101" s="1">
        <v>2</v>
      </c>
      <c r="C101">
        <v>2</v>
      </c>
      <c r="D101">
        <f t="shared" si="8"/>
        <v>2.1482206247272764</v>
      </c>
      <c r="E101">
        <f t="shared" si="9"/>
        <v>0.14822062472727637</v>
      </c>
      <c r="F101" s="36">
        <f t="shared" si="10"/>
        <v>2.1969353594544092E-2</v>
      </c>
    </row>
    <row r="102" spans="1:6">
      <c r="A102" s="69">
        <v>18.000000000000014</v>
      </c>
      <c r="B102" s="1">
        <v>3</v>
      </c>
      <c r="C102">
        <v>4</v>
      </c>
      <c r="D102">
        <f t="shared" si="8"/>
        <v>2.4839872779326617</v>
      </c>
      <c r="E102">
        <f t="shared" si="9"/>
        <v>-1.5160127220673383</v>
      </c>
      <c r="F102" s="36">
        <f t="shared" si="10"/>
        <v>2.2982945734700206</v>
      </c>
    </row>
    <row r="103" spans="1:6">
      <c r="A103" s="69">
        <v>16.000000000000021</v>
      </c>
      <c r="B103" s="1">
        <v>1</v>
      </c>
      <c r="C103">
        <v>4</v>
      </c>
      <c r="D103">
        <f t="shared" si="8"/>
        <v>1.8124154608619296</v>
      </c>
      <c r="E103">
        <f t="shared" si="9"/>
        <v>-2.1875845391380704</v>
      </c>
      <c r="F103" s="36">
        <f t="shared" si="10"/>
        <v>4.7855261158759239</v>
      </c>
    </row>
    <row r="104" spans="1:6">
      <c r="A104" s="69">
        <v>16.000000000000021</v>
      </c>
      <c r="B104" s="1">
        <v>1</v>
      </c>
      <c r="C104">
        <v>4</v>
      </c>
      <c r="D104">
        <f t="shared" si="8"/>
        <v>1.8124154608619296</v>
      </c>
      <c r="E104">
        <f t="shared" si="9"/>
        <v>-2.1875845391380704</v>
      </c>
      <c r="F104" s="36">
        <f t="shared" si="10"/>
        <v>4.7855261158759239</v>
      </c>
    </row>
    <row r="105" spans="1:6">
      <c r="A105" s="69">
        <v>16.000000000000021</v>
      </c>
      <c r="B105" s="1">
        <v>3</v>
      </c>
      <c r="C105">
        <v>3</v>
      </c>
      <c r="D105">
        <f t="shared" si="8"/>
        <v>2.4839744410460081</v>
      </c>
      <c r="E105">
        <f t="shared" si="9"/>
        <v>-0.51602555895399194</v>
      </c>
      <c r="F105" s="36">
        <f t="shared" si="10"/>
        <v>0.26628237749377981</v>
      </c>
    </row>
    <row r="106" spans="1:6">
      <c r="A106" s="69">
        <v>18.000000000000014</v>
      </c>
      <c r="B106" s="1">
        <v>2</v>
      </c>
      <c r="C106">
        <v>4</v>
      </c>
      <c r="D106">
        <f t="shared" si="8"/>
        <v>2.1482077878406227</v>
      </c>
      <c r="E106">
        <f t="shared" si="9"/>
        <v>-1.8517922121593773</v>
      </c>
      <c r="F106" s="36">
        <f t="shared" si="10"/>
        <v>3.4291343970141202</v>
      </c>
    </row>
    <row r="107" spans="1:6">
      <c r="A107" s="69">
        <v>20.000000000000007</v>
      </c>
      <c r="B107" s="1">
        <v>1</v>
      </c>
      <c r="C107">
        <v>2</v>
      </c>
      <c r="D107">
        <f t="shared" si="8"/>
        <v>1.8124411346352369</v>
      </c>
      <c r="E107">
        <f t="shared" si="9"/>
        <v>-0.18755886536476307</v>
      </c>
      <c r="F107" s="36">
        <f t="shared" si="10"/>
        <v>3.517832797691732E-2</v>
      </c>
    </row>
    <row r="108" spans="1:6">
      <c r="A108" s="69">
        <v>17.999999999999936</v>
      </c>
      <c r="B108" s="1">
        <v>3</v>
      </c>
      <c r="C108">
        <v>5</v>
      </c>
      <c r="D108">
        <f t="shared" si="8"/>
        <v>2.4839872779326617</v>
      </c>
      <c r="E108">
        <f t="shared" si="9"/>
        <v>-2.5160127220673383</v>
      </c>
      <c r="F108" s="36">
        <f t="shared" si="10"/>
        <v>6.3303200176046976</v>
      </c>
    </row>
    <row r="109" spans="1:6">
      <c r="A109" s="69">
        <v>17.000000000000021</v>
      </c>
      <c r="B109" s="1">
        <v>2</v>
      </c>
      <c r="C109">
        <v>2</v>
      </c>
      <c r="D109">
        <f t="shared" si="8"/>
        <v>2.1482013693972957</v>
      </c>
      <c r="E109">
        <f t="shared" si="9"/>
        <v>0.14820136939729567</v>
      </c>
      <c r="F109" s="36">
        <f t="shared" si="10"/>
        <v>2.1963645891233684E-2</v>
      </c>
    </row>
    <row r="110" spans="1:6">
      <c r="A110" s="69">
        <v>17.000000000000021</v>
      </c>
      <c r="B110" s="1">
        <v>1</v>
      </c>
      <c r="C110">
        <v>5</v>
      </c>
      <c r="D110">
        <f t="shared" si="8"/>
        <v>1.8124218793052562</v>
      </c>
      <c r="E110">
        <f t="shared" si="9"/>
        <v>-3.1875781206947438</v>
      </c>
      <c r="F110" s="36">
        <f t="shared" si="10"/>
        <v>10.160654275531835</v>
      </c>
    </row>
    <row r="111" spans="1:6">
      <c r="A111" s="69">
        <v>18.000000000000014</v>
      </c>
      <c r="B111" s="1">
        <v>3</v>
      </c>
      <c r="C111">
        <v>2</v>
      </c>
      <c r="D111">
        <f t="shared" si="8"/>
        <v>2.4839872779326617</v>
      </c>
      <c r="E111">
        <f t="shared" si="9"/>
        <v>0.48398727793266172</v>
      </c>
      <c r="F111" s="36">
        <f t="shared" si="10"/>
        <v>0.23424368520066755</v>
      </c>
    </row>
    <row r="112" spans="1:6">
      <c r="A112" s="69">
        <v>20.000000000000007</v>
      </c>
      <c r="B112" s="1">
        <v>2</v>
      </c>
      <c r="C112">
        <v>3</v>
      </c>
      <c r="D112">
        <f t="shared" si="8"/>
        <v>2.1482206247272764</v>
      </c>
      <c r="E112">
        <f t="shared" si="9"/>
        <v>-0.85177937527272363</v>
      </c>
      <c r="F112" s="36">
        <f t="shared" si="10"/>
        <v>0.72552810413999136</v>
      </c>
    </row>
    <row r="113" spans="1:6">
      <c r="A113" s="69">
        <v>19.000000000000014</v>
      </c>
      <c r="B113" s="1">
        <v>1</v>
      </c>
      <c r="C113">
        <v>3</v>
      </c>
      <c r="D113">
        <f t="shared" si="8"/>
        <v>1.8124347161919103</v>
      </c>
      <c r="E113">
        <f t="shared" si="9"/>
        <v>-1.1875652838080897</v>
      </c>
      <c r="F113" s="36">
        <f t="shared" si="10"/>
        <v>1.4103113033061885</v>
      </c>
    </row>
    <row r="114" spans="1:6">
      <c r="A114" s="69">
        <v>19.000000000000014</v>
      </c>
      <c r="B114" s="1">
        <v>3</v>
      </c>
      <c r="C114">
        <v>4</v>
      </c>
      <c r="D114">
        <f t="shared" si="8"/>
        <v>2.4839936963759888</v>
      </c>
      <c r="E114">
        <f t="shared" si="9"/>
        <v>-1.5160063036240112</v>
      </c>
      <c r="F114" s="36">
        <f t="shared" si="10"/>
        <v>2.2982751126277376</v>
      </c>
    </row>
    <row r="115" spans="1:6">
      <c r="A115" s="69">
        <v>18.000000000000014</v>
      </c>
      <c r="B115" s="1">
        <v>1</v>
      </c>
      <c r="C115">
        <v>5</v>
      </c>
      <c r="D115">
        <f t="shared" si="8"/>
        <v>1.8124282977485833</v>
      </c>
      <c r="E115">
        <f t="shared" si="9"/>
        <v>-3.1875717022514167</v>
      </c>
      <c r="F115" s="36">
        <f t="shared" si="10"/>
        <v>10.160613356993995</v>
      </c>
    </row>
    <row r="116" spans="1:6">
      <c r="A116" s="69">
        <v>20.000000000000007</v>
      </c>
      <c r="B116" s="1">
        <v>2</v>
      </c>
      <c r="C116">
        <v>5</v>
      </c>
      <c r="D116">
        <f t="shared" si="8"/>
        <v>2.1482206247272764</v>
      </c>
      <c r="E116">
        <f t="shared" si="9"/>
        <v>-2.8517793752727236</v>
      </c>
      <c r="F116" s="36">
        <f t="shared" si="10"/>
        <v>8.132645605230886</v>
      </c>
    </row>
    <row r="117" spans="1:6">
      <c r="A117" s="69">
        <v>24.999999999999993</v>
      </c>
      <c r="B117" s="1">
        <v>3</v>
      </c>
      <c r="C117">
        <v>3</v>
      </c>
      <c r="D117">
        <f t="shared" si="8"/>
        <v>2.4840322070359502</v>
      </c>
      <c r="E117">
        <f t="shared" si="9"/>
        <v>-0.51596779296404982</v>
      </c>
      <c r="F117" s="36">
        <f t="shared" si="10"/>
        <v>0.26622276337619261</v>
      </c>
    </row>
    <row r="118" spans="1:6">
      <c r="A118" s="69">
        <v>25.999999999999986</v>
      </c>
      <c r="B118" s="1">
        <v>1</v>
      </c>
      <c r="C118">
        <v>3</v>
      </c>
      <c r="D118">
        <f t="shared" si="8"/>
        <v>1.8124796452951983</v>
      </c>
      <c r="E118">
        <f t="shared" si="9"/>
        <v>-1.1875203547048017</v>
      </c>
      <c r="F118" s="36">
        <f t="shared" si="10"/>
        <v>1.4102045928382179</v>
      </c>
    </row>
    <row r="119" spans="1:6">
      <c r="A119" s="69">
        <v>23.999999999999993</v>
      </c>
      <c r="B119" s="1">
        <v>2</v>
      </c>
      <c r="C119">
        <v>5</v>
      </c>
      <c r="D119">
        <f t="shared" si="8"/>
        <v>2.1482462985005837</v>
      </c>
      <c r="E119">
        <f t="shared" si="9"/>
        <v>-2.8517537014994163</v>
      </c>
      <c r="F119" s="36">
        <f t="shared" si="10"/>
        <v>8.1324991740156225</v>
      </c>
    </row>
    <row r="120" spans="1:6">
      <c r="A120" s="69">
        <v>26.999999999999986</v>
      </c>
      <c r="B120" s="1">
        <v>3</v>
      </c>
      <c r="C120">
        <v>1</v>
      </c>
      <c r="D120">
        <f t="shared" si="8"/>
        <v>2.4840450439226038</v>
      </c>
      <c r="E120">
        <f t="shared" si="9"/>
        <v>1.4840450439226038</v>
      </c>
      <c r="F120" s="36">
        <f t="shared" si="10"/>
        <v>2.2023896923912432</v>
      </c>
    </row>
    <row r="121" spans="1:6">
      <c r="A121" s="69">
        <v>25.999999999999986</v>
      </c>
      <c r="B121" s="1">
        <v>2</v>
      </c>
      <c r="C121">
        <v>5</v>
      </c>
      <c r="D121">
        <f t="shared" si="8"/>
        <v>2.1482591353872378</v>
      </c>
      <c r="E121">
        <f t="shared" si="9"/>
        <v>-2.8517408646127622</v>
      </c>
      <c r="F121" s="36">
        <f t="shared" si="10"/>
        <v>8.1324259589023438</v>
      </c>
    </row>
    <row r="122" spans="1:6">
      <c r="A122" s="69">
        <v>23.999999999999993</v>
      </c>
      <c r="B122" s="1">
        <v>1</v>
      </c>
      <c r="C122">
        <v>2</v>
      </c>
      <c r="D122">
        <f t="shared" si="8"/>
        <v>1.8124668084085447</v>
      </c>
      <c r="E122">
        <f t="shared" si="9"/>
        <v>-0.18753319159145532</v>
      </c>
      <c r="F122" s="36">
        <f t="shared" si="10"/>
        <v>3.516869794847749E-2</v>
      </c>
    </row>
    <row r="123" spans="1:6">
      <c r="A123" s="69">
        <v>28.999999999999897</v>
      </c>
      <c r="B123" s="1">
        <v>2</v>
      </c>
      <c r="C123">
        <v>3</v>
      </c>
      <c r="D123">
        <f t="shared" si="8"/>
        <v>2.1482783907172185</v>
      </c>
      <c r="E123">
        <f t="shared" si="9"/>
        <v>-0.85172160928278151</v>
      </c>
      <c r="F123" s="36">
        <f t="shared" si="10"/>
        <v>0.72542969971925109</v>
      </c>
    </row>
    <row r="124" spans="1:6">
      <c r="A124" s="69">
        <v>26.999999999999904</v>
      </c>
      <c r="B124" s="1">
        <v>3</v>
      </c>
      <c r="C124">
        <v>3</v>
      </c>
      <c r="D124">
        <f t="shared" si="8"/>
        <v>2.4840450439226038</v>
      </c>
      <c r="E124">
        <f t="shared" si="9"/>
        <v>-0.51595495607739617</v>
      </c>
      <c r="F124" s="36">
        <f t="shared" si="10"/>
        <v>0.26620951670082782</v>
      </c>
    </row>
    <row r="125" spans="1:6">
      <c r="A125" s="69">
        <v>26.999999999999904</v>
      </c>
      <c r="B125" s="1">
        <v>1</v>
      </c>
      <c r="C125">
        <v>4</v>
      </c>
      <c r="D125">
        <f t="shared" si="8"/>
        <v>1.8124860637385254</v>
      </c>
      <c r="E125">
        <f t="shared" si="9"/>
        <v>-2.1875139362614746</v>
      </c>
      <c r="F125" s="36">
        <f t="shared" si="10"/>
        <v>4.7852172213381712</v>
      </c>
    </row>
    <row r="126" spans="1:6" ht="17" thickBot="1">
      <c r="A126" s="70">
        <v>29.999999999999893</v>
      </c>
      <c r="B126" s="39">
        <v>3</v>
      </c>
      <c r="C126" s="10">
        <v>2</v>
      </c>
      <c r="D126" s="10">
        <f t="shared" si="8"/>
        <v>2.4840642992525845</v>
      </c>
      <c r="E126" s="10">
        <f t="shared" si="9"/>
        <v>0.48406429925258454</v>
      </c>
      <c r="F126" s="46">
        <f t="shared" si="10"/>
        <v>0.23431824581089572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3D84-2140-CD4F-AAEF-480E3673D9C0}">
  <dimension ref="A1:P40"/>
  <sheetViews>
    <sheetView zoomScale="94" workbookViewId="0">
      <selection activeCell="L3" sqref="L3"/>
    </sheetView>
  </sheetViews>
  <sheetFormatPr baseColWidth="10" defaultRowHeight="16"/>
  <sheetData>
    <row r="1" spans="1:16" ht="17" thickBot="1">
      <c r="A1" s="75" t="s">
        <v>31</v>
      </c>
      <c r="B1" s="76" t="s">
        <v>32</v>
      </c>
      <c r="C1" s="76" t="s">
        <v>9</v>
      </c>
      <c r="D1" s="76" t="s">
        <v>2</v>
      </c>
      <c r="E1" s="77" t="s">
        <v>34</v>
      </c>
      <c r="F1" s="78" t="s">
        <v>462</v>
      </c>
      <c r="G1" s="79" t="s">
        <v>83</v>
      </c>
    </row>
    <row r="2" spans="1:16">
      <c r="A2" s="58">
        <v>1</v>
      </c>
      <c r="B2" s="1">
        <v>0</v>
      </c>
      <c r="C2" s="1">
        <v>1</v>
      </c>
      <c r="D2" s="2">
        <v>12</v>
      </c>
      <c r="E2" s="5">
        <v>7.0000000000000551</v>
      </c>
      <c r="F2">
        <v>2</v>
      </c>
      <c r="G2" s="36">
        <f>SUMPRODUCT(A2:E2, {0.1,0.1,0.1,0.1,0.6})</f>
        <v>5.6000000000000334</v>
      </c>
      <c r="O2" t="s">
        <v>85</v>
      </c>
    </row>
    <row r="3" spans="1:16">
      <c r="A3" s="58">
        <v>1</v>
      </c>
      <c r="B3" s="1">
        <v>0</v>
      </c>
      <c r="C3" s="1">
        <v>2</v>
      </c>
      <c r="D3" s="2">
        <v>26</v>
      </c>
      <c r="E3" s="5">
        <v>9.000000000000048</v>
      </c>
      <c r="F3">
        <v>1</v>
      </c>
      <c r="G3" s="36">
        <f>SUMPRODUCT(A3:E3, {0.1,0.1,0.1,0.1,0.6})</f>
        <v>8.3000000000000291</v>
      </c>
      <c r="K3" s="80" t="s">
        <v>435</v>
      </c>
      <c r="L3" s="80" cm="1">
        <f t="array" ref="L3">SUMPRODUCT(A2:A40*$P$3,B2:B40*$P$4,C2:C40*$P$5,D2:D40*$P$6,E2:E40*$P$7)</f>
        <v>5.0000050000042791</v>
      </c>
      <c r="O3" s="13" t="s">
        <v>31</v>
      </c>
      <c r="P3">
        <v>0.1</v>
      </c>
    </row>
    <row r="4" spans="1:16">
      <c r="A4" s="58">
        <v>1</v>
      </c>
      <c r="B4" s="1">
        <v>0</v>
      </c>
      <c r="C4" s="1">
        <v>3</v>
      </c>
      <c r="D4" s="2">
        <v>24</v>
      </c>
      <c r="E4" s="5">
        <v>5.9999999999999787</v>
      </c>
      <c r="F4">
        <v>1</v>
      </c>
      <c r="G4" s="36">
        <f>SUMPRODUCT(A4:E4, {0.1,0.1,0.1,0.1,0.6})</f>
        <v>6.3999999999999879</v>
      </c>
      <c r="O4" s="14" t="s">
        <v>32</v>
      </c>
      <c r="P4">
        <v>0.1</v>
      </c>
    </row>
    <row r="5" spans="1:16">
      <c r="A5" s="58">
        <v>0</v>
      </c>
      <c r="B5" s="1">
        <v>0</v>
      </c>
      <c r="C5" s="1">
        <v>0</v>
      </c>
      <c r="D5" s="2">
        <v>13</v>
      </c>
      <c r="E5" s="5">
        <v>8.9832096846741862</v>
      </c>
      <c r="F5">
        <v>5</v>
      </c>
      <c r="G5" s="36">
        <f>SUMPRODUCT(A5:E5, {0.1,0.1,0.1,0.1,0.6})</f>
        <v>6.6899258108045112</v>
      </c>
      <c r="O5" s="14" t="s">
        <v>9</v>
      </c>
      <c r="P5">
        <v>0.1</v>
      </c>
    </row>
    <row r="6" spans="1:16">
      <c r="A6" s="58">
        <v>0</v>
      </c>
      <c r="B6" s="1">
        <v>0</v>
      </c>
      <c r="C6" s="1">
        <v>2</v>
      </c>
      <c r="D6" s="2">
        <v>20</v>
      </c>
      <c r="E6" s="5">
        <v>11.863160702649541</v>
      </c>
      <c r="F6">
        <v>3</v>
      </c>
      <c r="G6" s="36">
        <f>SUMPRODUCT(A6:E6, {0.1,0.1,0.1,0.1,0.6})</f>
        <v>9.3178964215897242</v>
      </c>
      <c r="O6" s="14" t="s">
        <v>2</v>
      </c>
      <c r="P6">
        <v>0.1</v>
      </c>
    </row>
    <row r="7" spans="1:16">
      <c r="A7" s="58">
        <v>1</v>
      </c>
      <c r="B7" s="1">
        <v>0</v>
      </c>
      <c r="C7" s="1">
        <v>1</v>
      </c>
      <c r="D7" s="2">
        <v>23</v>
      </c>
      <c r="E7" s="5">
        <v>9.8617964457751999</v>
      </c>
      <c r="F7">
        <v>4</v>
      </c>
      <c r="G7" s="36">
        <f>SUMPRODUCT(A7:E7, {0.1,0.1,0.1,0.1,0.6})</f>
        <v>8.417077867465121</v>
      </c>
      <c r="O7" s="15" t="s">
        <v>34</v>
      </c>
      <c r="P7">
        <v>0.6</v>
      </c>
    </row>
    <row r="8" spans="1:16">
      <c r="A8" s="58">
        <v>1</v>
      </c>
      <c r="B8" s="1">
        <v>1</v>
      </c>
      <c r="C8" s="1">
        <v>0</v>
      </c>
      <c r="D8" s="2">
        <v>14</v>
      </c>
      <c r="E8" s="5">
        <v>11.885239679163499</v>
      </c>
      <c r="F8">
        <v>5</v>
      </c>
      <c r="G8" s="36">
        <f>SUMPRODUCT(A8:E8, {0.1,0.1,0.1,0.1,0.6})</f>
        <v>8.7311438074980998</v>
      </c>
    </row>
    <row r="9" spans="1:16">
      <c r="A9" s="58">
        <v>0</v>
      </c>
      <c r="B9" s="1">
        <v>1</v>
      </c>
      <c r="C9" s="1">
        <v>1</v>
      </c>
      <c r="D9" s="2">
        <v>17</v>
      </c>
      <c r="E9" s="5">
        <v>16.726577540066</v>
      </c>
      <c r="F9">
        <v>4</v>
      </c>
      <c r="G9" s="36">
        <f>SUMPRODUCT(A9:E9, {0.1,0.1,0.1,0.1,0.6})</f>
        <v>11.935946524039601</v>
      </c>
    </row>
    <row r="10" spans="1:16">
      <c r="A10" s="58">
        <v>2</v>
      </c>
      <c r="B10" s="1">
        <v>1</v>
      </c>
      <c r="C10" s="1">
        <v>0</v>
      </c>
      <c r="D10" s="2">
        <v>25</v>
      </c>
      <c r="E10" s="5">
        <v>16.448347729310882</v>
      </c>
      <c r="F10">
        <v>4</v>
      </c>
      <c r="G10" s="36">
        <f>SUMPRODUCT(A10:E10, {0.1,0.1,0.1,0.1,0.6})</f>
        <v>12.669008637586529</v>
      </c>
    </row>
    <row r="11" spans="1:16">
      <c r="A11" s="58">
        <v>2</v>
      </c>
      <c r="B11" s="1">
        <v>0</v>
      </c>
      <c r="C11" s="1">
        <v>2</v>
      </c>
      <c r="D11" s="2">
        <v>30</v>
      </c>
      <c r="E11" s="5">
        <v>12.477028439666322</v>
      </c>
      <c r="F11">
        <v>2</v>
      </c>
      <c r="G11" s="36">
        <f>SUMPRODUCT(A11:E11, {0.1,0.1,0.1,0.1,0.6})</f>
        <v>10.886217063799792</v>
      </c>
    </row>
    <row r="12" spans="1:16">
      <c r="A12" s="58">
        <v>0</v>
      </c>
      <c r="B12" s="1">
        <v>1</v>
      </c>
      <c r="C12" s="1">
        <v>2</v>
      </c>
      <c r="D12" s="2">
        <v>12</v>
      </c>
      <c r="E12" s="5">
        <v>14.859394101357978</v>
      </c>
      <c r="F12">
        <v>3</v>
      </c>
      <c r="G12" s="36">
        <f>SUMPRODUCT(A12:E12, {0.1,0.1,0.1,0.1,0.6})</f>
        <v>10.415636460814786</v>
      </c>
    </row>
    <row r="13" spans="1:16">
      <c r="A13" s="58">
        <v>1</v>
      </c>
      <c r="B13" s="1">
        <v>0</v>
      </c>
      <c r="C13" s="1">
        <v>1</v>
      </c>
      <c r="D13" s="2">
        <v>20</v>
      </c>
      <c r="E13" s="5">
        <v>13.879616829517397</v>
      </c>
      <c r="F13">
        <v>4</v>
      </c>
      <c r="G13" s="36">
        <f>SUMPRODUCT(A13:E13, {0.1,0.1,0.1,0.1,0.6})</f>
        <v>10.527770097710437</v>
      </c>
    </row>
    <row r="14" spans="1:16">
      <c r="A14" s="58">
        <v>1</v>
      </c>
      <c r="B14" s="1">
        <v>1</v>
      </c>
      <c r="C14" s="1">
        <v>0</v>
      </c>
      <c r="D14" s="2">
        <v>23</v>
      </c>
      <c r="E14" s="5">
        <v>15.836904603953126</v>
      </c>
      <c r="F14">
        <v>5</v>
      </c>
      <c r="G14" s="36">
        <f>SUMPRODUCT(A14:E14, {0.1,0.1,0.1,0.1,0.6})</f>
        <v>12.002142762371875</v>
      </c>
    </row>
    <row r="15" spans="1:16">
      <c r="A15" s="58">
        <v>1</v>
      </c>
      <c r="B15" s="1">
        <v>1</v>
      </c>
      <c r="C15" s="1">
        <v>1</v>
      </c>
      <c r="D15" s="2">
        <v>29</v>
      </c>
      <c r="E15" s="5">
        <v>19.503452180975184</v>
      </c>
      <c r="F15">
        <v>2</v>
      </c>
      <c r="G15" s="36">
        <f>SUMPRODUCT(A15:E15, {0.1,0.1,0.1,0.1,0.6})</f>
        <v>14.902071308585111</v>
      </c>
    </row>
    <row r="16" spans="1:16">
      <c r="A16" s="58">
        <v>1</v>
      </c>
      <c r="B16" s="1">
        <v>1</v>
      </c>
      <c r="C16" s="1">
        <v>2</v>
      </c>
      <c r="D16" s="2">
        <v>20</v>
      </c>
      <c r="E16" s="5">
        <v>17.795741064977072</v>
      </c>
      <c r="F16">
        <v>4</v>
      </c>
      <c r="G16" s="36">
        <f>SUMPRODUCT(A16:E16, {0.1,0.1,0.1,0.1,0.6})</f>
        <v>13.077444638986243</v>
      </c>
    </row>
    <row r="17" spans="1:7">
      <c r="A17" s="58">
        <v>0</v>
      </c>
      <c r="B17" s="1">
        <v>1</v>
      </c>
      <c r="C17" s="1">
        <v>0</v>
      </c>
      <c r="D17" s="2">
        <v>10</v>
      </c>
      <c r="E17" s="5">
        <v>15.997067715114808</v>
      </c>
      <c r="F17">
        <v>4</v>
      </c>
      <c r="G17" s="36">
        <f>SUMPRODUCT(A17:E17, {0.1,0.1,0.1,0.1,0.6})</f>
        <v>10.698240629068884</v>
      </c>
    </row>
    <row r="18" spans="1:7">
      <c r="A18" s="58">
        <v>2</v>
      </c>
      <c r="B18" s="1">
        <v>2</v>
      </c>
      <c r="C18" s="1">
        <v>0</v>
      </c>
      <c r="D18" s="2">
        <v>29</v>
      </c>
      <c r="E18" s="5">
        <v>15.841263300137655</v>
      </c>
      <c r="F18">
        <v>4</v>
      </c>
      <c r="G18" s="36">
        <f>SUMPRODUCT(A18:E18, {0.1,0.1,0.1,0.1,0.6})</f>
        <v>12.804757980082593</v>
      </c>
    </row>
    <row r="19" spans="1:7">
      <c r="A19" s="58">
        <v>1</v>
      </c>
      <c r="B19" s="1">
        <v>3</v>
      </c>
      <c r="C19" s="1">
        <v>3</v>
      </c>
      <c r="D19" s="2">
        <v>12</v>
      </c>
      <c r="E19" s="5">
        <v>16.29321878438251</v>
      </c>
      <c r="F19">
        <v>3</v>
      </c>
      <c r="G19" s="36">
        <f>SUMPRODUCT(A19:E19, {0.1,0.1,0.1,0.1,0.6})</f>
        <v>11.675931270629507</v>
      </c>
    </row>
    <row r="20" spans="1:7">
      <c r="A20" s="58">
        <v>1</v>
      </c>
      <c r="B20" s="1">
        <v>3</v>
      </c>
      <c r="C20" s="1">
        <v>2</v>
      </c>
      <c r="D20" s="2">
        <v>13</v>
      </c>
      <c r="E20" s="5">
        <v>18.309506058430209</v>
      </c>
      <c r="F20">
        <v>4</v>
      </c>
      <c r="G20" s="36">
        <f>SUMPRODUCT(A20:E20, {0.1,0.1,0.1,0.1,0.6})</f>
        <v>12.885703635058125</v>
      </c>
    </row>
    <row r="21" spans="1:7">
      <c r="A21" s="58">
        <v>2</v>
      </c>
      <c r="B21" s="1">
        <v>4</v>
      </c>
      <c r="C21" s="1">
        <v>1</v>
      </c>
      <c r="D21" s="2">
        <v>25</v>
      </c>
      <c r="E21" s="5">
        <v>20</v>
      </c>
      <c r="F21">
        <v>2</v>
      </c>
      <c r="G21" s="36">
        <f>SUMPRODUCT(A21:E21, {0.1,0.1,0.1,0.1,0.6})</f>
        <v>15.2</v>
      </c>
    </row>
    <row r="22" spans="1:7">
      <c r="A22" s="58">
        <v>2</v>
      </c>
      <c r="B22" s="1">
        <v>2</v>
      </c>
      <c r="C22" s="1">
        <v>2</v>
      </c>
      <c r="D22" s="2">
        <v>29</v>
      </c>
      <c r="E22" s="5">
        <v>16.484956807872475</v>
      </c>
      <c r="F22">
        <v>5</v>
      </c>
      <c r="G22" s="36">
        <f>SUMPRODUCT(A22:E22, {0.1,0.1,0.1,0.1,0.6})</f>
        <v>13.390974084723485</v>
      </c>
    </row>
    <row r="23" spans="1:7">
      <c r="A23" s="58">
        <v>3</v>
      </c>
      <c r="B23" s="1">
        <v>3</v>
      </c>
      <c r="C23" s="1">
        <v>2</v>
      </c>
      <c r="D23" s="2">
        <v>19</v>
      </c>
      <c r="E23" s="5">
        <v>17.864747072905889</v>
      </c>
      <c r="F23">
        <v>2</v>
      </c>
      <c r="G23" s="36">
        <f>SUMPRODUCT(A23:E23, {0.1,0.1,0.1,0.1,0.6})</f>
        <v>13.418848243743533</v>
      </c>
    </row>
    <row r="24" spans="1:7">
      <c r="A24" s="58">
        <v>2</v>
      </c>
      <c r="B24" s="1">
        <v>4</v>
      </c>
      <c r="C24" s="1">
        <v>1</v>
      </c>
      <c r="D24" s="2">
        <v>10</v>
      </c>
      <c r="E24" s="5">
        <v>17.285926609525898</v>
      </c>
      <c r="F24">
        <v>5</v>
      </c>
      <c r="G24" s="36">
        <f>SUMPRODUCT(A24:E24, {0.1,0.1,0.1,0.1,0.6})</f>
        <v>12.07155596571554</v>
      </c>
    </row>
    <row r="25" spans="1:7">
      <c r="A25" s="58">
        <v>3</v>
      </c>
      <c r="B25" s="1">
        <v>4</v>
      </c>
      <c r="C25" s="1">
        <v>3</v>
      </c>
      <c r="D25" s="2">
        <v>12</v>
      </c>
      <c r="E25" s="5">
        <v>18.915682498439867</v>
      </c>
      <c r="F25">
        <v>2</v>
      </c>
      <c r="G25" s="36">
        <f>SUMPRODUCT(A25:E25, {0.1,0.1,0.1,0.1,0.6})</f>
        <v>13.54940949906392</v>
      </c>
    </row>
    <row r="26" spans="1:7">
      <c r="A26" s="58">
        <v>1</v>
      </c>
      <c r="B26" s="1">
        <v>3</v>
      </c>
      <c r="C26" s="1">
        <v>2</v>
      </c>
      <c r="D26" s="2">
        <v>23</v>
      </c>
      <c r="E26" s="5">
        <v>20</v>
      </c>
      <c r="F26">
        <v>3</v>
      </c>
      <c r="G26" s="36">
        <f>SUMPRODUCT(A26:E26, {0.1,0.1,0.1,0.1,0.6})</f>
        <v>14.9</v>
      </c>
    </row>
    <row r="27" spans="1:7">
      <c r="A27" s="58">
        <v>1</v>
      </c>
      <c r="B27" s="1">
        <v>5</v>
      </c>
      <c r="C27" s="1">
        <v>1</v>
      </c>
      <c r="D27" s="2">
        <v>11</v>
      </c>
      <c r="E27" s="5">
        <v>19.248444971593553</v>
      </c>
      <c r="F27">
        <v>3</v>
      </c>
      <c r="G27" s="36">
        <f>SUMPRODUCT(A27:E27, {0.1,0.1,0.1,0.1,0.6})</f>
        <v>13.349066982956133</v>
      </c>
    </row>
    <row r="28" spans="1:7">
      <c r="A28" s="58">
        <v>1</v>
      </c>
      <c r="B28" s="1">
        <v>4</v>
      </c>
      <c r="C28" s="1">
        <v>3</v>
      </c>
      <c r="D28" s="2">
        <v>29</v>
      </c>
      <c r="E28" s="5">
        <v>19.995165437530527</v>
      </c>
      <c r="F28">
        <v>4</v>
      </c>
      <c r="G28" s="36">
        <f>SUMPRODUCT(A28:E28, {0.1,0.1,0.1,0.1,0.6})</f>
        <v>15.697099262518318</v>
      </c>
    </row>
    <row r="29" spans="1:7">
      <c r="A29" s="58">
        <v>1</v>
      </c>
      <c r="B29" s="1">
        <v>3</v>
      </c>
      <c r="C29" s="1">
        <v>1</v>
      </c>
      <c r="D29" s="2">
        <v>13</v>
      </c>
      <c r="E29" s="5">
        <v>18.16075640099216</v>
      </c>
      <c r="F29">
        <v>5</v>
      </c>
      <c r="G29" s="36">
        <f>SUMPRODUCT(A29:E29, {0.1,0.1,0.1,0.1,0.6})</f>
        <v>12.696453840595296</v>
      </c>
    </row>
    <row r="30" spans="1:7">
      <c r="A30" s="58">
        <v>3</v>
      </c>
      <c r="B30" s="1">
        <v>3</v>
      </c>
      <c r="C30" s="1">
        <v>2</v>
      </c>
      <c r="D30" s="2">
        <v>14</v>
      </c>
      <c r="E30" s="5">
        <v>19.999999999999993</v>
      </c>
      <c r="F30">
        <v>5</v>
      </c>
      <c r="G30" s="36">
        <f>SUMPRODUCT(A30:E30, {0.1,0.1,0.1,0.1,0.6})</f>
        <v>14.199999999999996</v>
      </c>
    </row>
    <row r="31" spans="1:7">
      <c r="A31" s="58">
        <v>2</v>
      </c>
      <c r="B31" s="1">
        <v>3</v>
      </c>
      <c r="C31" s="1">
        <v>3</v>
      </c>
      <c r="D31" s="2">
        <v>12</v>
      </c>
      <c r="E31" s="5">
        <v>19.90514033213789</v>
      </c>
      <c r="F31">
        <v>3</v>
      </c>
      <c r="G31" s="36">
        <f>SUMPRODUCT(A31:E31, {0.1,0.1,0.1,0.1,0.6})</f>
        <v>13.943084199282733</v>
      </c>
    </row>
    <row r="32" spans="1:7">
      <c r="A32" s="58">
        <v>1</v>
      </c>
      <c r="B32" s="1">
        <v>4</v>
      </c>
      <c r="C32" s="1">
        <v>1</v>
      </c>
      <c r="D32" s="2">
        <v>29</v>
      </c>
      <c r="E32" s="5">
        <v>19.967943173176231</v>
      </c>
      <c r="F32">
        <v>3</v>
      </c>
      <c r="G32" s="36">
        <f>SUMPRODUCT(A32:E32, {0.1,0.1,0.1,0.1,0.6})</f>
        <v>15.480765903905738</v>
      </c>
    </row>
    <row r="33" spans="1:7">
      <c r="A33" s="58">
        <v>1</v>
      </c>
      <c r="B33" s="1">
        <v>4</v>
      </c>
      <c r="C33" s="1">
        <v>2</v>
      </c>
      <c r="D33" s="2">
        <v>11</v>
      </c>
      <c r="E33" s="5">
        <v>20</v>
      </c>
      <c r="F33">
        <v>5</v>
      </c>
      <c r="G33" s="36">
        <f>SUMPRODUCT(A33:E33, {0.1,0.1,0.1,0.1,0.6})</f>
        <v>13.8</v>
      </c>
    </row>
    <row r="34" spans="1:7">
      <c r="A34" s="58">
        <v>1</v>
      </c>
      <c r="B34" s="1">
        <v>4</v>
      </c>
      <c r="C34" s="1">
        <v>3</v>
      </c>
      <c r="D34" s="2">
        <v>25</v>
      </c>
      <c r="E34" s="5">
        <v>18.900871905034325</v>
      </c>
      <c r="F34">
        <v>1</v>
      </c>
      <c r="G34" s="36">
        <f>SUMPRODUCT(A34:E34, {0.1,0.1,0.1,0.1,0.6})</f>
        <v>14.640523143020594</v>
      </c>
    </row>
    <row r="35" spans="1:7">
      <c r="A35" s="58">
        <v>1</v>
      </c>
      <c r="B35" s="1">
        <v>5</v>
      </c>
      <c r="C35" s="1">
        <v>2</v>
      </c>
      <c r="D35" s="2">
        <v>21</v>
      </c>
      <c r="E35" s="5">
        <v>19.712627635074892</v>
      </c>
      <c r="F35">
        <v>5</v>
      </c>
      <c r="G35" s="36">
        <f>SUMPRODUCT(A35:E35, {0.1,0.1,0.1,0.1,0.6})</f>
        <v>14.727576581044936</v>
      </c>
    </row>
    <row r="36" spans="1:7">
      <c r="A36" s="58">
        <v>1</v>
      </c>
      <c r="B36" s="1">
        <v>4</v>
      </c>
      <c r="C36" s="1">
        <v>1</v>
      </c>
      <c r="D36" s="2">
        <v>19</v>
      </c>
      <c r="E36" s="5">
        <v>20</v>
      </c>
      <c r="F36">
        <v>2</v>
      </c>
      <c r="G36" s="36">
        <f>SUMPRODUCT(A36:E36, {0.1,0.1,0.1,0.1,0.6})</f>
        <v>14.5</v>
      </c>
    </row>
    <row r="37" spans="1:7">
      <c r="A37" s="58">
        <v>1</v>
      </c>
      <c r="B37" s="1">
        <v>5</v>
      </c>
      <c r="C37" s="1">
        <v>2</v>
      </c>
      <c r="D37" s="2">
        <v>29</v>
      </c>
      <c r="E37" s="5">
        <v>18.298198331276442</v>
      </c>
      <c r="F37">
        <v>3</v>
      </c>
      <c r="G37" s="36">
        <f>SUMPRODUCT(A37:E37, {0.1,0.1,0.1,0.1,0.6})</f>
        <v>14.678918998765866</v>
      </c>
    </row>
    <row r="38" spans="1:7">
      <c r="A38" s="58">
        <v>2</v>
      </c>
      <c r="B38" s="1">
        <v>4</v>
      </c>
      <c r="C38" s="1">
        <v>3</v>
      </c>
      <c r="D38" s="2">
        <v>13</v>
      </c>
      <c r="E38" s="5">
        <v>18.810230387971174</v>
      </c>
      <c r="F38">
        <v>3</v>
      </c>
      <c r="G38" s="36">
        <f>SUMPRODUCT(A38:E38, {0.1,0.1,0.1,0.1,0.6})</f>
        <v>13.486138232782704</v>
      </c>
    </row>
    <row r="39" spans="1:7">
      <c r="A39" s="58">
        <v>2</v>
      </c>
      <c r="B39" s="1">
        <v>5</v>
      </c>
      <c r="C39" s="1">
        <v>1</v>
      </c>
      <c r="D39" s="2">
        <v>18</v>
      </c>
      <c r="E39" s="5">
        <v>19.640523083406929</v>
      </c>
      <c r="F39">
        <v>4</v>
      </c>
      <c r="G39" s="36">
        <f>SUMPRODUCT(A39:E39, {0.1,0.1,0.1,0.1,0.6})</f>
        <v>14.384313850044157</v>
      </c>
    </row>
    <row r="40" spans="1:7" ht="17" thickBot="1">
      <c r="A40" s="60">
        <v>1</v>
      </c>
      <c r="B40" s="39">
        <v>5</v>
      </c>
      <c r="C40" s="39">
        <v>3</v>
      </c>
      <c r="D40" s="38">
        <v>16</v>
      </c>
      <c r="E40" s="64">
        <v>18.49147987915741</v>
      </c>
      <c r="F40" s="10">
        <v>2</v>
      </c>
      <c r="G40" s="46">
        <f>SUMPRODUCT(A40:E40, {0.1,0.1,0.1,0.1,0.6})</f>
        <v>13.594887927494446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5294-F49B-B14A-8FD6-AA330FCB371D}">
  <dimension ref="A1:I67"/>
  <sheetViews>
    <sheetView topLeftCell="A9" workbookViewId="0">
      <selection activeCell="L18" sqref="L18"/>
    </sheetView>
  </sheetViews>
  <sheetFormatPr baseColWidth="10" defaultRowHeight="16"/>
  <sheetData>
    <row r="1" spans="1:9">
      <c r="A1" t="s">
        <v>51</v>
      </c>
    </row>
    <row r="2" spans="1:9" ht="17" thickBot="1"/>
    <row r="3" spans="1:9">
      <c r="A3" s="12" t="s">
        <v>52</v>
      </c>
      <c r="B3" s="12"/>
    </row>
    <row r="4" spans="1:9">
      <c r="A4" t="s">
        <v>53</v>
      </c>
      <c r="B4">
        <v>0.45554167261538814</v>
      </c>
    </row>
    <row r="5" spans="1:9">
      <c r="A5" t="s">
        <v>54</v>
      </c>
      <c r="B5">
        <v>0.20751821548922547</v>
      </c>
    </row>
    <row r="6" spans="1:9">
      <c r="A6" t="s">
        <v>55</v>
      </c>
      <c r="B6">
        <v>8.744521783607781E-2</v>
      </c>
    </row>
    <row r="7" spans="1:9">
      <c r="A7" t="s">
        <v>56</v>
      </c>
      <c r="B7">
        <v>1.2100722343753192</v>
      </c>
    </row>
    <row r="8" spans="1:9" ht="17" thickBot="1">
      <c r="A8" s="10" t="s">
        <v>57</v>
      </c>
      <c r="B8" s="10">
        <v>39</v>
      </c>
    </row>
    <row r="10" spans="1:9" ht="17" thickBot="1">
      <c r="A10" t="s">
        <v>58</v>
      </c>
    </row>
    <row r="11" spans="1:9">
      <c r="A11" s="11"/>
      <c r="B11" s="11" t="s">
        <v>62</v>
      </c>
      <c r="C11" s="11" t="s">
        <v>63</v>
      </c>
      <c r="D11" s="11" t="s">
        <v>64</v>
      </c>
      <c r="E11" s="11" t="s">
        <v>65</v>
      </c>
      <c r="F11" s="11" t="s">
        <v>66</v>
      </c>
    </row>
    <row r="12" spans="1:9">
      <c r="A12" t="s">
        <v>59</v>
      </c>
      <c r="B12">
        <v>5</v>
      </c>
      <c r="C12">
        <v>12.653290164958413</v>
      </c>
      <c r="D12">
        <v>2.5306580329916826</v>
      </c>
      <c r="E12">
        <v>1.7282671337037736</v>
      </c>
      <c r="F12">
        <v>0.15560011803633497</v>
      </c>
    </row>
    <row r="13" spans="1:9">
      <c r="A13" t="s">
        <v>41</v>
      </c>
      <c r="B13">
        <v>33</v>
      </c>
      <c r="C13">
        <v>48.321068809400558</v>
      </c>
      <c r="D13">
        <v>1.4642748124060776</v>
      </c>
    </row>
    <row r="14" spans="1:9" ht="17" thickBot="1">
      <c r="A14" s="10" t="s">
        <v>60</v>
      </c>
      <c r="B14" s="10">
        <v>38</v>
      </c>
      <c r="C14" s="10">
        <v>60.974358974358971</v>
      </c>
      <c r="D14" s="10"/>
      <c r="E14" s="10"/>
      <c r="F14" s="10"/>
    </row>
    <row r="15" spans="1:9" ht="17" thickBot="1"/>
    <row r="16" spans="1:9">
      <c r="A16" s="11"/>
      <c r="B16" s="11" t="s">
        <v>67</v>
      </c>
      <c r="C16" s="11" t="s">
        <v>56</v>
      </c>
      <c r="D16" s="11" t="s">
        <v>68</v>
      </c>
      <c r="E16" s="11" t="s">
        <v>69</v>
      </c>
      <c r="F16" s="11" t="s">
        <v>70</v>
      </c>
      <c r="G16" s="11" t="s">
        <v>71</v>
      </c>
      <c r="H16" s="11" t="s">
        <v>72</v>
      </c>
      <c r="I16" s="11" t="s">
        <v>73</v>
      </c>
    </row>
    <row r="17" spans="1:9">
      <c r="A17" t="s">
        <v>61</v>
      </c>
      <c r="B17">
        <v>4.5272132227874131</v>
      </c>
      <c r="C17">
        <v>0.97422384559440056</v>
      </c>
      <c r="D17">
        <v>4.6469948803452219</v>
      </c>
      <c r="E17">
        <v>5.1998315828840591E-5</v>
      </c>
      <c r="F17">
        <v>2.5451399057856818</v>
      </c>
      <c r="G17">
        <v>6.5092865397891444</v>
      </c>
      <c r="H17">
        <v>2.5451399057856818</v>
      </c>
      <c r="I17">
        <v>6.5092865397891444</v>
      </c>
    </row>
    <row r="18" spans="1:9">
      <c r="A18" t="s">
        <v>31</v>
      </c>
      <c r="B18">
        <v>0.30861474138495371</v>
      </c>
      <c r="C18">
        <v>0.2623444162107042</v>
      </c>
      <c r="D18">
        <v>1.1763724413981318</v>
      </c>
      <c r="E18">
        <v>0.247862540583622</v>
      </c>
      <c r="F18">
        <v>-0.22512898659614053</v>
      </c>
      <c r="G18">
        <v>0.84235846936604797</v>
      </c>
      <c r="H18">
        <v>-0.22512898659614053</v>
      </c>
      <c r="I18">
        <v>0.84235846936604797</v>
      </c>
    </row>
    <row r="19" spans="1:9">
      <c r="A19" t="s">
        <v>32</v>
      </c>
      <c r="B19">
        <v>0.14764200773279915</v>
      </c>
      <c r="C19">
        <v>0.29418640398532869</v>
      </c>
      <c r="D19">
        <v>0.50186550341110314</v>
      </c>
      <c r="E19">
        <v>0.6190942902565445</v>
      </c>
      <c r="F19">
        <v>-0.45088473147696345</v>
      </c>
      <c r="G19">
        <v>0.74616874694256174</v>
      </c>
      <c r="H19">
        <v>-0.45088473147696345</v>
      </c>
      <c r="I19">
        <v>0.74616874694256174</v>
      </c>
    </row>
    <row r="20" spans="1:9">
      <c r="A20" t="s">
        <v>9</v>
      </c>
      <c r="B20">
        <v>-0.46401588634282803</v>
      </c>
      <c r="C20">
        <v>0.24390261425817217</v>
      </c>
      <c r="D20">
        <v>-1.9024637671643192</v>
      </c>
      <c r="E20">
        <v>6.5867366937585339E-2</v>
      </c>
      <c r="F20">
        <v>-0.9602394861389647</v>
      </c>
      <c r="G20">
        <v>3.2207713453308674E-2</v>
      </c>
      <c r="H20">
        <v>-0.9602394861389647</v>
      </c>
      <c r="I20">
        <v>3.2207713453308674E-2</v>
      </c>
    </row>
    <row r="21" spans="1:9">
      <c r="A21" t="s">
        <v>2</v>
      </c>
      <c r="B21">
        <v>-4.4726526659297119E-2</v>
      </c>
      <c r="C21">
        <v>3.098614228777111E-2</v>
      </c>
      <c r="D21">
        <v>-1.4434364318061221</v>
      </c>
      <c r="E21">
        <v>0.15832423911437618</v>
      </c>
      <c r="F21">
        <v>-0.10776830715270933</v>
      </c>
      <c r="G21">
        <v>1.8315253834115083E-2</v>
      </c>
      <c r="H21">
        <v>-0.10776830715270933</v>
      </c>
      <c r="I21">
        <v>1.8315253834115083E-2</v>
      </c>
    </row>
    <row r="22" spans="1:9" ht="17" thickBot="1">
      <c r="A22" s="10" t="s">
        <v>34</v>
      </c>
      <c r="B22" s="10">
        <v>-1.747209898698824E-2</v>
      </c>
      <c r="C22" s="10">
        <v>7.1580670474469962E-2</v>
      </c>
      <c r="D22" s="10">
        <v>-0.24408962463155268</v>
      </c>
      <c r="E22" s="10">
        <v>0.80867263511738674</v>
      </c>
      <c r="F22" s="10">
        <v>-0.16310406806897765</v>
      </c>
      <c r="G22" s="10">
        <v>0.12815987009500118</v>
      </c>
      <c r="H22" s="10">
        <v>-0.16310406806897765</v>
      </c>
      <c r="I22" s="10">
        <v>0.12815987009500118</v>
      </c>
    </row>
    <row r="26" spans="1:9">
      <c r="A26" t="s">
        <v>74</v>
      </c>
      <c r="F26" t="s">
        <v>79</v>
      </c>
    </row>
    <row r="27" spans="1:9" ht="17" thickBot="1"/>
    <row r="28" spans="1:9">
      <c r="A28" s="11" t="s">
        <v>75</v>
      </c>
      <c r="B28" s="11" t="s">
        <v>76</v>
      </c>
      <c r="C28" s="11" t="s">
        <v>77</v>
      </c>
      <c r="D28" s="11" t="s">
        <v>78</v>
      </c>
      <c r="F28" s="11" t="s">
        <v>80</v>
      </c>
      <c r="G28" s="11" t="s">
        <v>35</v>
      </c>
    </row>
    <row r="29" spans="1:9">
      <c r="A29">
        <v>1</v>
      </c>
      <c r="B29">
        <v>3.7127890650090549</v>
      </c>
      <c r="C29">
        <v>-1.7127890650090549</v>
      </c>
      <c r="D29">
        <v>-1.5188938162755152</v>
      </c>
      <c r="F29">
        <v>1.2820512820512822</v>
      </c>
      <c r="G29">
        <v>1</v>
      </c>
    </row>
    <row r="30" spans="1:9">
      <c r="A30">
        <v>2</v>
      </c>
      <c r="B30">
        <v>2.5876576074620905</v>
      </c>
      <c r="C30">
        <v>-1.5876576074620905</v>
      </c>
      <c r="D30">
        <v>-1.4079277895928184</v>
      </c>
      <c r="F30">
        <v>3.8461538461538467</v>
      </c>
      <c r="G30">
        <v>1</v>
      </c>
    </row>
    <row r="31" spans="1:9">
      <c r="A31">
        <v>3</v>
      </c>
      <c r="B31">
        <v>2.2655110713988229</v>
      </c>
      <c r="C31">
        <v>-1.2655110713988229</v>
      </c>
      <c r="D31">
        <v>-1.1222496570327605</v>
      </c>
      <c r="F31">
        <v>6.4102564102564106</v>
      </c>
      <c r="G31">
        <v>1</v>
      </c>
    </row>
    <row r="32" spans="1:9">
      <c r="A32">
        <v>4</v>
      </c>
      <c r="B32">
        <v>3.7807603481085819</v>
      </c>
      <c r="C32">
        <v>1.2192396518914181</v>
      </c>
      <c r="D32">
        <v>1.0812163655458629</v>
      </c>
      <c r="F32">
        <v>8.9743589743589762</v>
      </c>
      <c r="G32">
        <v>2</v>
      </c>
    </row>
    <row r="33" spans="1:7">
      <c r="A33">
        <v>5</v>
      </c>
      <c r="B33">
        <v>2.4872265918468819</v>
      </c>
      <c r="C33">
        <v>0.51277340815311812</v>
      </c>
      <c r="D33">
        <v>0.4547252050503805</v>
      </c>
      <c r="F33">
        <v>11.53846153846154</v>
      </c>
      <c r="G33">
        <v>2</v>
      </c>
    </row>
    <row r="34" spans="1:7">
      <c r="A34">
        <v>6</v>
      </c>
      <c r="B34">
        <v>3.1606218375707491</v>
      </c>
      <c r="C34">
        <v>0.8393781624292509</v>
      </c>
      <c r="D34">
        <v>0.74435686593068839</v>
      </c>
      <c r="F34">
        <v>14.102564102564104</v>
      </c>
      <c r="G34">
        <v>2</v>
      </c>
    </row>
    <row r="35" spans="1:7">
      <c r="A35">
        <v>7</v>
      </c>
      <c r="B35">
        <v>4.1398742736060727</v>
      </c>
      <c r="C35">
        <v>0.86012572639392726</v>
      </c>
      <c r="D35">
        <v>0.76275571448274937</v>
      </c>
      <c r="F35">
        <v>16.666666666666668</v>
      </c>
      <c r="G35">
        <v>2</v>
      </c>
    </row>
    <row r="36" spans="1:7">
      <c r="A36">
        <v>8</v>
      </c>
      <c r="B36">
        <v>3.1457035709654582</v>
      </c>
      <c r="C36">
        <v>0.85429642903454184</v>
      </c>
      <c r="D36">
        <v>0.75758631920035069</v>
      </c>
      <c r="F36">
        <v>19.23076923076923</v>
      </c>
      <c r="G36">
        <v>2</v>
      </c>
    </row>
    <row r="37" spans="1:7">
      <c r="A37">
        <v>9</v>
      </c>
      <c r="B37">
        <v>3.8691367268038164</v>
      </c>
      <c r="C37">
        <v>0.13086327319618363</v>
      </c>
      <c r="D37">
        <v>0.11604897561288779</v>
      </c>
      <c r="F37">
        <v>21.794871794871796</v>
      </c>
      <c r="G37">
        <v>2</v>
      </c>
    </row>
    <row r="38" spans="1:7">
      <c r="A38">
        <v>10</v>
      </c>
      <c r="B38">
        <v>2.6397187090368286</v>
      </c>
      <c r="C38">
        <v>-0.63971870903682859</v>
      </c>
      <c r="D38">
        <v>-0.56729974003346273</v>
      </c>
      <c r="F38">
        <v>24.358974358974361</v>
      </c>
      <c r="G38">
        <v>2</v>
      </c>
    </row>
    <row r="39" spans="1:7">
      <c r="A39">
        <v>11</v>
      </c>
      <c r="B39">
        <v>2.9402645158930918</v>
      </c>
      <c r="C39">
        <v>5.973548410690821E-2</v>
      </c>
      <c r="D39">
        <v>5.2973164808083083E-2</v>
      </c>
      <c r="F39">
        <v>26.923076923076923</v>
      </c>
      <c r="G39">
        <v>2</v>
      </c>
    </row>
    <row r="40" spans="1:7">
      <c r="A40">
        <v>12</v>
      </c>
      <c r="B40">
        <v>3.224913021600686</v>
      </c>
      <c r="C40">
        <v>0.77508697839931395</v>
      </c>
      <c r="D40">
        <v>0.68734372645014985</v>
      </c>
      <c r="F40">
        <v>29.487179487179489</v>
      </c>
      <c r="G40">
        <v>3</v>
      </c>
    </row>
    <row r="41" spans="1:7">
      <c r="A41">
        <v>13</v>
      </c>
      <c r="B41">
        <v>3.6674471377244449</v>
      </c>
      <c r="C41">
        <v>1.3325528622755551</v>
      </c>
      <c r="D41">
        <v>1.18170202257794</v>
      </c>
      <c r="F41">
        <v>32.051282051282058</v>
      </c>
      <c r="G41">
        <v>3</v>
      </c>
    </row>
    <row r="42" spans="1:7">
      <c r="A42">
        <v>14</v>
      </c>
      <c r="B42">
        <v>2.865183695477882</v>
      </c>
      <c r="C42">
        <v>-0.86518369547788199</v>
      </c>
      <c r="D42">
        <v>-0.7672410992399733</v>
      </c>
      <c r="F42">
        <v>34.61538461538462</v>
      </c>
      <c r="G42">
        <v>3</v>
      </c>
    </row>
    <row r="43" spans="1:7">
      <c r="A43">
        <v>15</v>
      </c>
      <c r="B43">
        <v>2.838650747042704</v>
      </c>
      <c r="C43">
        <v>1.161349252957296</v>
      </c>
      <c r="D43">
        <v>1.0298794141610781</v>
      </c>
      <c r="F43">
        <v>37.179487179487182</v>
      </c>
      <c r="G43">
        <v>3</v>
      </c>
    </row>
    <row r="44" spans="1:7">
      <c r="A44">
        <v>16</v>
      </c>
      <c r="B44">
        <v>3.9402772429103532</v>
      </c>
      <c r="C44">
        <v>5.9722757089646805E-2</v>
      </c>
      <c r="D44">
        <v>5.2961878545102488E-2</v>
      </c>
      <c r="F44">
        <v>39.743589743589752</v>
      </c>
      <c r="G44">
        <v>3</v>
      </c>
    </row>
    <row r="45" spans="1:7">
      <c r="A45">
        <v>17</v>
      </c>
      <c r="B45">
        <v>3.8553447268864156</v>
      </c>
      <c r="C45">
        <v>0.14465527311358439</v>
      </c>
      <c r="D45">
        <v>0.12827966053292592</v>
      </c>
      <c r="F45">
        <v>42.307692307692314</v>
      </c>
      <c r="G45">
        <v>3</v>
      </c>
    </row>
    <row r="46" spans="1:7">
      <c r="A46">
        <v>18</v>
      </c>
      <c r="B46">
        <v>3.3790491660238571</v>
      </c>
      <c r="C46">
        <v>-0.37904916602385708</v>
      </c>
      <c r="D46">
        <v>-0.33613913475970492</v>
      </c>
      <c r="F46">
        <v>44.871794871794876</v>
      </c>
      <c r="G46">
        <v>3</v>
      </c>
    </row>
    <row r="47" spans="1:7">
      <c r="A47">
        <v>19</v>
      </c>
      <c r="B47">
        <v>3.4547795863484581</v>
      </c>
      <c r="C47">
        <v>0.54522041365154195</v>
      </c>
      <c r="D47">
        <v>0.48349906694326517</v>
      </c>
      <c r="F47">
        <v>47.435897435897445</v>
      </c>
      <c r="G47">
        <v>3</v>
      </c>
    </row>
    <row r="48" spans="1:7">
      <c r="A48">
        <v>20</v>
      </c>
      <c r="B48">
        <v>3.8033897039234961</v>
      </c>
      <c r="C48">
        <v>-1.8033897039234961</v>
      </c>
      <c r="D48">
        <v>-1.599238064734988</v>
      </c>
      <c r="F48">
        <v>50.000000000000007</v>
      </c>
      <c r="G48">
        <v>3</v>
      </c>
    </row>
    <row r="49" spans="1:7">
      <c r="A49">
        <v>21</v>
      </c>
      <c r="B49">
        <v>2.892368756226785</v>
      </c>
      <c r="C49">
        <v>2.107631243773215</v>
      </c>
      <c r="D49">
        <v>1.8690381253334807</v>
      </c>
      <c r="F49">
        <v>52.564102564102569</v>
      </c>
      <c r="G49">
        <v>4</v>
      </c>
    </row>
    <row r="50" spans="1:7">
      <c r="A50">
        <v>22</v>
      </c>
      <c r="B50">
        <v>3.8211220081495707</v>
      </c>
      <c r="C50">
        <v>-1.8211220081495707</v>
      </c>
      <c r="D50">
        <v>-1.614962994200928</v>
      </c>
      <c r="F50">
        <v>55.128205128205138</v>
      </c>
      <c r="G50">
        <v>4</v>
      </c>
    </row>
    <row r="51" spans="1:7">
      <c r="A51">
        <v>23</v>
      </c>
      <c r="B51">
        <v>4.5267039007739172</v>
      </c>
      <c r="C51">
        <v>0.47329609922608284</v>
      </c>
      <c r="D51">
        <v>0.41971690097053455</v>
      </c>
      <c r="F51">
        <v>57.692307692307701</v>
      </c>
      <c r="G51">
        <v>4</v>
      </c>
    </row>
    <row r="52" spans="1:7">
      <c r="A52">
        <v>24</v>
      </c>
      <c r="B52">
        <v>3.8003617171676334</v>
      </c>
      <c r="C52">
        <v>-1.8003617171676334</v>
      </c>
      <c r="D52">
        <v>-1.5965528593858871</v>
      </c>
      <c r="F52">
        <v>60.256410256410263</v>
      </c>
      <c r="G52">
        <v>4</v>
      </c>
    </row>
    <row r="53" spans="1:7">
      <c r="A53">
        <v>25</v>
      </c>
      <c r="B53">
        <v>2.9725701217815104</v>
      </c>
      <c r="C53">
        <v>2.7429878218489634E-2</v>
      </c>
      <c r="D53">
        <v>2.4324695467993367E-2</v>
      </c>
      <c r="F53">
        <v>62.820512820512832</v>
      </c>
      <c r="G53">
        <v>4</v>
      </c>
    </row>
    <row r="54" spans="1:7">
      <c r="A54">
        <v>26</v>
      </c>
      <c r="B54">
        <v>4.2860604424884903</v>
      </c>
      <c r="C54">
        <v>-1.2860604424884903</v>
      </c>
      <c r="D54">
        <v>-1.1404727490141899</v>
      </c>
      <c r="F54">
        <v>65.384615384615387</v>
      </c>
      <c r="G54">
        <v>4</v>
      </c>
    </row>
    <row r="55" spans="1:7">
      <c r="A55">
        <v>27</v>
      </c>
      <c r="B55">
        <v>2.4053091822026862</v>
      </c>
      <c r="C55">
        <v>1.5946908177973138</v>
      </c>
      <c r="D55">
        <v>1.4141648096117891</v>
      </c>
      <c r="F55">
        <v>67.948717948717956</v>
      </c>
      <c r="G55">
        <v>4</v>
      </c>
    </row>
    <row r="56" spans="1:7">
      <c r="A56">
        <v>28</v>
      </c>
      <c r="B56">
        <v>3.9187954726912855</v>
      </c>
      <c r="C56">
        <v>1.0812045273087145</v>
      </c>
      <c r="D56">
        <v>0.95880742363895</v>
      </c>
      <c r="F56">
        <v>70.512820512820525</v>
      </c>
      <c r="G56">
        <v>4</v>
      </c>
    </row>
    <row r="57" spans="1:7">
      <c r="A57">
        <v>29</v>
      </c>
      <c r="B57">
        <v>3.9923383444850917</v>
      </c>
      <c r="C57">
        <v>1.0076616555149083</v>
      </c>
      <c r="D57">
        <v>0.8935899281044577</v>
      </c>
      <c r="F57">
        <v>73.07692307692308</v>
      </c>
      <c r="G57">
        <v>4</v>
      </c>
    </row>
    <row r="58" spans="1:7">
      <c r="A58">
        <v>30</v>
      </c>
      <c r="B58">
        <v>3.2218002751409633</v>
      </c>
      <c r="C58">
        <v>-0.22180027514096334</v>
      </c>
      <c r="D58">
        <v>-0.19669150932957183</v>
      </c>
      <c r="F58">
        <v>75.641025641025649</v>
      </c>
      <c r="G58">
        <v>4</v>
      </c>
    </row>
    <row r="59" spans="1:7">
      <c r="A59">
        <v>31</v>
      </c>
      <c r="B59">
        <v>3.2110362619794248</v>
      </c>
      <c r="C59">
        <v>-0.21103626197942482</v>
      </c>
      <c r="D59">
        <v>-0.18714602975863429</v>
      </c>
      <c r="F59">
        <v>78.205128205128219</v>
      </c>
      <c r="G59">
        <v>5</v>
      </c>
    </row>
    <row r="60" spans="1:7">
      <c r="A60">
        <v>32</v>
      </c>
      <c r="B60">
        <v>3.5870420534779219</v>
      </c>
      <c r="C60">
        <v>1.4129579465220781</v>
      </c>
      <c r="D60">
        <v>1.2530048979606188</v>
      </c>
      <c r="F60">
        <v>80.769230769230774</v>
      </c>
      <c r="G60">
        <v>5</v>
      </c>
    </row>
    <row r="61" spans="1:7">
      <c r="A61">
        <v>33</v>
      </c>
      <c r="B61">
        <v>2.4444384969439694</v>
      </c>
      <c r="C61">
        <v>-1.4444384969439694</v>
      </c>
      <c r="D61">
        <v>-1.2809217117385649</v>
      </c>
      <c r="F61">
        <v>83.333333333333343</v>
      </c>
      <c r="G61">
        <v>5</v>
      </c>
    </row>
    <row r="62" spans="1:7">
      <c r="A62">
        <v>34</v>
      </c>
      <c r="B62">
        <v>3.2524745966437738</v>
      </c>
      <c r="C62">
        <v>1.7475254033562262</v>
      </c>
      <c r="D62">
        <v>1.5496978484785662</v>
      </c>
      <c r="F62">
        <v>85.897435897435912</v>
      </c>
      <c r="G62">
        <v>5</v>
      </c>
    </row>
    <row r="63" spans="1:7">
      <c r="A63">
        <v>35</v>
      </c>
      <c r="B63">
        <v>3.6932457265463716</v>
      </c>
      <c r="C63">
        <v>-1.6932457265463716</v>
      </c>
      <c r="D63">
        <v>-1.5015628696068477</v>
      </c>
      <c r="F63">
        <v>88.461538461538467</v>
      </c>
      <c r="G63">
        <v>5</v>
      </c>
    </row>
    <row r="64" spans="1:7">
      <c r="A64">
        <v>36</v>
      </c>
      <c r="B64">
        <v>2.842246086408434</v>
      </c>
      <c r="C64">
        <v>0.15775391359156599</v>
      </c>
      <c r="D64">
        <v>0.13989547734894303</v>
      </c>
      <c r="F64">
        <v>91.025641025641036</v>
      </c>
      <c r="G64">
        <v>5</v>
      </c>
    </row>
    <row r="65" spans="1:7">
      <c r="A65">
        <v>37</v>
      </c>
      <c r="B65">
        <v>3.2897715582404898</v>
      </c>
      <c r="C65">
        <v>-0.28977155824048983</v>
      </c>
      <c r="D65">
        <v>-0.2569681444934222</v>
      </c>
      <c r="F65">
        <v>93.589743589743605</v>
      </c>
      <c r="G65">
        <v>5</v>
      </c>
    </row>
    <row r="66" spans="1:7">
      <c r="A66">
        <v>38</v>
      </c>
      <c r="B66">
        <v>4.1418127053624589</v>
      </c>
      <c r="C66">
        <v>-0.14181270536245894</v>
      </c>
      <c r="D66">
        <v>-0.12575888394243206</v>
      </c>
      <c r="F66">
        <v>96.15384615384616</v>
      </c>
      <c r="G66">
        <v>5</v>
      </c>
    </row>
    <row r="67" spans="1:7" ht="17" thickBot="1">
      <c r="A67" s="10">
        <v>39</v>
      </c>
      <c r="B67" s="10">
        <v>2.9422029476494798</v>
      </c>
      <c r="C67" s="10">
        <v>-0.94220294764947976</v>
      </c>
      <c r="D67" s="10">
        <v>-0.83554143361709987</v>
      </c>
      <c r="F67" s="10">
        <v>98.71794871794873</v>
      </c>
      <c r="G67" s="10">
        <v>5</v>
      </c>
    </row>
  </sheetData>
  <sortState xmlns:xlrd2="http://schemas.microsoft.com/office/spreadsheetml/2017/richdata2" ref="G29:G67">
    <sortCondition ref="G29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32B8-5D9D-F545-AF63-639C750DC94C}">
  <dimension ref="A1:G352"/>
  <sheetViews>
    <sheetView showGridLines="0" workbookViewId="0"/>
  </sheetViews>
  <sheetFormatPr baseColWidth="10" defaultRowHeight="16" outlineLevelRow="1"/>
  <cols>
    <col min="1" max="1" width="2.33203125" customWidth="1"/>
    <col min="2" max="2" width="18.1640625" bestFit="1" customWidth="1"/>
    <col min="3" max="3" width="15.1640625" bestFit="1" customWidth="1"/>
    <col min="4" max="4" width="12.6640625" bestFit="1" customWidth="1"/>
    <col min="5" max="5" width="10.1640625" bestFit="1" customWidth="1"/>
    <col min="6" max="6" width="10.5" bestFit="1" customWidth="1"/>
    <col min="7" max="7" width="12.1640625" bestFit="1" customWidth="1"/>
  </cols>
  <sheetData>
    <row r="1" spans="1:5">
      <c r="A1" s="16" t="s">
        <v>86</v>
      </c>
    </row>
    <row r="2" spans="1:5">
      <c r="A2" s="16" t="s">
        <v>87</v>
      </c>
    </row>
    <row r="3" spans="1:5">
      <c r="A3" s="16" t="s">
        <v>88</v>
      </c>
    </row>
    <row r="4" spans="1:5">
      <c r="A4" s="16" t="s">
        <v>89</v>
      </c>
    </row>
    <row r="5" spans="1:5">
      <c r="A5" s="16" t="s">
        <v>90</v>
      </c>
    </row>
    <row r="6" spans="1:5" hidden="1" outlineLevel="1">
      <c r="A6" s="16"/>
      <c r="B6" t="s">
        <v>91</v>
      </c>
    </row>
    <row r="7" spans="1:5" hidden="1" outlineLevel="1">
      <c r="A7" s="16"/>
      <c r="B7" t="s">
        <v>92</v>
      </c>
    </row>
    <row r="8" spans="1:5" hidden="1" outlineLevel="1">
      <c r="A8" s="16"/>
      <c r="B8" t="s">
        <v>93</v>
      </c>
    </row>
    <row r="9" spans="1:5" collapsed="1">
      <c r="A9" s="16" t="s">
        <v>94</v>
      </c>
    </row>
    <row r="10" spans="1:5" hidden="1" outlineLevel="1">
      <c r="B10" t="s">
        <v>95</v>
      </c>
    </row>
    <row r="11" spans="1:5" hidden="1" outlineLevel="1">
      <c r="B11" t="s">
        <v>96</v>
      </c>
    </row>
    <row r="12" spans="1:5" hidden="1" outlineLevel="1">
      <c r="B12" t="s">
        <v>97</v>
      </c>
    </row>
    <row r="13" spans="1:5" collapsed="1"/>
    <row r="14" spans="1:5" ht="17" thickBot="1">
      <c r="A14" t="s">
        <v>98</v>
      </c>
    </row>
    <row r="15" spans="1:5" ht="17" thickBot="1">
      <c r="B15" s="18" t="s">
        <v>99</v>
      </c>
      <c r="C15" s="18" t="s">
        <v>100</v>
      </c>
      <c r="D15" s="18" t="s">
        <v>101</v>
      </c>
      <c r="E15" s="18" t="s">
        <v>102</v>
      </c>
    </row>
    <row r="16" spans="1:5" ht="17" thickBot="1">
      <c r="B16" s="17" t="s">
        <v>109</v>
      </c>
      <c r="C16" s="17" t="s">
        <v>84</v>
      </c>
      <c r="D16" s="17">
        <v>8.1385199999999962</v>
      </c>
      <c r="E16" s="17">
        <v>5.0000050000042791</v>
      </c>
    </row>
    <row r="19" spans="1:6" ht="17" thickBot="1">
      <c r="A19" t="s">
        <v>103</v>
      </c>
    </row>
    <row r="20" spans="1:6" ht="17" thickBot="1">
      <c r="B20" s="18" t="s">
        <v>99</v>
      </c>
      <c r="C20" s="18" t="s">
        <v>100</v>
      </c>
      <c r="D20" s="18" t="s">
        <v>101</v>
      </c>
      <c r="E20" s="18" t="s">
        <v>102</v>
      </c>
      <c r="F20" s="18" t="s">
        <v>104</v>
      </c>
    </row>
    <row r="21" spans="1:6">
      <c r="B21" s="23" t="s">
        <v>429</v>
      </c>
      <c r="C21" s="22"/>
      <c r="D21" s="22"/>
      <c r="E21" s="22"/>
      <c r="F21" s="22"/>
    </row>
    <row r="22" spans="1:6" hidden="1" outlineLevel="1">
      <c r="B22" s="19" t="s">
        <v>110</v>
      </c>
      <c r="C22" s="19" t="s">
        <v>31</v>
      </c>
      <c r="D22" s="19">
        <v>1</v>
      </c>
      <c r="E22" s="19">
        <v>1</v>
      </c>
      <c r="F22" s="19" t="s">
        <v>104</v>
      </c>
    </row>
    <row r="23" spans="1:6" hidden="1" outlineLevel="1">
      <c r="B23" s="19" t="s">
        <v>112</v>
      </c>
      <c r="C23" s="19" t="s">
        <v>32</v>
      </c>
      <c r="D23" s="19">
        <v>0</v>
      </c>
      <c r="E23" s="19">
        <v>0</v>
      </c>
      <c r="F23" s="19" t="s">
        <v>104</v>
      </c>
    </row>
    <row r="24" spans="1:6" hidden="1" outlineLevel="1">
      <c r="B24" s="19" t="s">
        <v>113</v>
      </c>
      <c r="C24" s="19" t="s">
        <v>9</v>
      </c>
      <c r="D24" s="19">
        <v>1</v>
      </c>
      <c r="E24" s="19">
        <v>1</v>
      </c>
      <c r="F24" s="19" t="s">
        <v>104</v>
      </c>
    </row>
    <row r="25" spans="1:6" hidden="1" outlineLevel="1">
      <c r="B25" s="19" t="s">
        <v>114</v>
      </c>
      <c r="C25" s="19" t="s">
        <v>31</v>
      </c>
      <c r="D25" s="19">
        <v>1</v>
      </c>
      <c r="E25" s="19">
        <v>1</v>
      </c>
      <c r="F25" s="19" t="s">
        <v>104</v>
      </c>
    </row>
    <row r="26" spans="1:6" hidden="1" outlineLevel="1">
      <c r="B26" s="19" t="s">
        <v>115</v>
      </c>
      <c r="C26" s="19" t="s">
        <v>32</v>
      </c>
      <c r="D26" s="19">
        <v>0</v>
      </c>
      <c r="E26" s="19">
        <v>0</v>
      </c>
      <c r="F26" s="19" t="s">
        <v>104</v>
      </c>
    </row>
    <row r="27" spans="1:6" hidden="1" outlineLevel="1">
      <c r="B27" s="19" t="s">
        <v>116</v>
      </c>
      <c r="C27" s="19" t="s">
        <v>9</v>
      </c>
      <c r="D27" s="19">
        <v>2</v>
      </c>
      <c r="E27" s="19">
        <v>2</v>
      </c>
      <c r="F27" s="19" t="s">
        <v>104</v>
      </c>
    </row>
    <row r="28" spans="1:6" hidden="1" outlineLevel="1">
      <c r="B28" s="19" t="s">
        <v>117</v>
      </c>
      <c r="C28" s="19" t="s">
        <v>31</v>
      </c>
      <c r="D28" s="19">
        <v>1</v>
      </c>
      <c r="E28" s="19">
        <v>1</v>
      </c>
      <c r="F28" s="19" t="s">
        <v>104</v>
      </c>
    </row>
    <row r="29" spans="1:6" hidden="1" outlineLevel="1">
      <c r="B29" s="19" t="s">
        <v>118</v>
      </c>
      <c r="C29" s="19" t="s">
        <v>32</v>
      </c>
      <c r="D29" s="19">
        <v>0</v>
      </c>
      <c r="E29" s="19">
        <v>0</v>
      </c>
      <c r="F29" s="19" t="s">
        <v>104</v>
      </c>
    </row>
    <row r="30" spans="1:6" hidden="1" outlineLevel="1">
      <c r="B30" s="19" t="s">
        <v>119</v>
      </c>
      <c r="C30" s="19" t="s">
        <v>9</v>
      </c>
      <c r="D30" s="19">
        <v>3</v>
      </c>
      <c r="E30" s="19">
        <v>3</v>
      </c>
      <c r="F30" s="19" t="s">
        <v>104</v>
      </c>
    </row>
    <row r="31" spans="1:6" hidden="1" outlineLevel="1">
      <c r="B31" s="19" t="s">
        <v>120</v>
      </c>
      <c r="C31" s="19" t="s">
        <v>31</v>
      </c>
      <c r="D31" s="19">
        <v>1</v>
      </c>
      <c r="E31" s="19">
        <v>0</v>
      </c>
      <c r="F31" s="19" t="s">
        <v>104</v>
      </c>
    </row>
    <row r="32" spans="1:6" hidden="1" outlineLevel="1">
      <c r="B32" s="19" t="s">
        <v>121</v>
      </c>
      <c r="C32" s="19" t="s">
        <v>32</v>
      </c>
      <c r="D32" s="19">
        <v>1</v>
      </c>
      <c r="E32" s="19">
        <v>0</v>
      </c>
      <c r="F32" s="19" t="s">
        <v>104</v>
      </c>
    </row>
    <row r="33" spans="2:6" hidden="1" outlineLevel="1">
      <c r="B33" s="19" t="s">
        <v>122</v>
      </c>
      <c r="C33" s="19" t="s">
        <v>9</v>
      </c>
      <c r="D33" s="19">
        <v>1</v>
      </c>
      <c r="E33" s="19">
        <v>0</v>
      </c>
      <c r="F33" s="19" t="s">
        <v>104</v>
      </c>
    </row>
    <row r="34" spans="2:6" hidden="1" outlineLevel="1">
      <c r="B34" s="19" t="s">
        <v>123</v>
      </c>
      <c r="C34" s="19" t="s">
        <v>31</v>
      </c>
      <c r="D34" s="19">
        <v>1</v>
      </c>
      <c r="E34" s="19">
        <v>0</v>
      </c>
      <c r="F34" s="19" t="s">
        <v>104</v>
      </c>
    </row>
    <row r="35" spans="2:6" hidden="1" outlineLevel="1">
      <c r="B35" s="19" t="s">
        <v>124</v>
      </c>
      <c r="C35" s="19" t="s">
        <v>32</v>
      </c>
      <c r="D35" s="19">
        <v>1</v>
      </c>
      <c r="E35" s="19">
        <v>0</v>
      </c>
      <c r="F35" s="19" t="s">
        <v>104</v>
      </c>
    </row>
    <row r="36" spans="2:6" hidden="1" outlineLevel="1">
      <c r="B36" s="19" t="s">
        <v>125</v>
      </c>
      <c r="C36" s="19" t="s">
        <v>9</v>
      </c>
      <c r="D36" s="19">
        <v>3</v>
      </c>
      <c r="E36" s="19">
        <v>2</v>
      </c>
      <c r="F36" s="19" t="s">
        <v>104</v>
      </c>
    </row>
    <row r="37" spans="2:6" hidden="1" outlineLevel="1">
      <c r="B37" s="19" t="s">
        <v>126</v>
      </c>
      <c r="C37" s="19" t="s">
        <v>31</v>
      </c>
      <c r="D37" s="19">
        <v>2</v>
      </c>
      <c r="E37" s="19">
        <v>1</v>
      </c>
      <c r="F37" s="19" t="s">
        <v>104</v>
      </c>
    </row>
    <row r="38" spans="2:6" hidden="1" outlineLevel="1">
      <c r="B38" s="19" t="s">
        <v>127</v>
      </c>
      <c r="C38" s="19" t="s">
        <v>32</v>
      </c>
      <c r="D38" s="19">
        <v>1</v>
      </c>
      <c r="E38" s="19">
        <v>0</v>
      </c>
      <c r="F38" s="19" t="s">
        <v>104</v>
      </c>
    </row>
    <row r="39" spans="2:6" hidden="1" outlineLevel="1">
      <c r="B39" s="19" t="s">
        <v>128</v>
      </c>
      <c r="C39" s="19" t="s">
        <v>9</v>
      </c>
      <c r="D39" s="19">
        <v>2</v>
      </c>
      <c r="E39" s="19">
        <v>1</v>
      </c>
      <c r="F39" s="19" t="s">
        <v>104</v>
      </c>
    </row>
    <row r="40" spans="2:6" hidden="1" outlineLevel="1">
      <c r="B40" s="19" t="s">
        <v>129</v>
      </c>
      <c r="C40" s="19" t="s">
        <v>31</v>
      </c>
      <c r="D40" s="19">
        <v>2</v>
      </c>
      <c r="E40" s="19">
        <v>1</v>
      </c>
      <c r="F40" s="19" t="s">
        <v>104</v>
      </c>
    </row>
    <row r="41" spans="2:6" hidden="1" outlineLevel="1">
      <c r="B41" s="19" t="s">
        <v>130</v>
      </c>
      <c r="C41" s="19" t="s">
        <v>32</v>
      </c>
      <c r="D41" s="19">
        <v>2</v>
      </c>
      <c r="E41" s="19">
        <v>1</v>
      </c>
      <c r="F41" s="19" t="s">
        <v>104</v>
      </c>
    </row>
    <row r="42" spans="2:6" hidden="1" outlineLevel="1">
      <c r="B42" s="19" t="s">
        <v>131</v>
      </c>
      <c r="C42" s="19" t="s">
        <v>9</v>
      </c>
      <c r="D42" s="19">
        <v>1</v>
      </c>
      <c r="E42" s="19">
        <v>0</v>
      </c>
      <c r="F42" s="19" t="s">
        <v>104</v>
      </c>
    </row>
    <row r="43" spans="2:6" hidden="1" outlineLevel="1">
      <c r="B43" s="19" t="s">
        <v>132</v>
      </c>
      <c r="C43" s="19" t="s">
        <v>31</v>
      </c>
      <c r="D43" s="19">
        <v>1</v>
      </c>
      <c r="E43" s="19">
        <v>0</v>
      </c>
      <c r="F43" s="19" t="s">
        <v>104</v>
      </c>
    </row>
    <row r="44" spans="2:6" hidden="1" outlineLevel="1">
      <c r="B44" s="19" t="s">
        <v>133</v>
      </c>
      <c r="C44" s="19" t="s">
        <v>32</v>
      </c>
      <c r="D44" s="19">
        <v>2</v>
      </c>
      <c r="E44" s="19">
        <v>1</v>
      </c>
      <c r="F44" s="19" t="s">
        <v>104</v>
      </c>
    </row>
    <row r="45" spans="2:6" hidden="1" outlineLevel="1">
      <c r="B45" s="19" t="s">
        <v>134</v>
      </c>
      <c r="C45" s="19" t="s">
        <v>9</v>
      </c>
      <c r="D45" s="19">
        <v>2</v>
      </c>
      <c r="E45" s="19">
        <v>1</v>
      </c>
      <c r="F45" s="19" t="s">
        <v>104</v>
      </c>
    </row>
    <row r="46" spans="2:6" hidden="1" outlineLevel="1">
      <c r="B46" s="19" t="s">
        <v>135</v>
      </c>
      <c r="C46" s="19" t="s">
        <v>31</v>
      </c>
      <c r="D46" s="19">
        <v>3</v>
      </c>
      <c r="E46" s="19">
        <v>2</v>
      </c>
      <c r="F46" s="19" t="s">
        <v>104</v>
      </c>
    </row>
    <row r="47" spans="2:6" hidden="1" outlineLevel="1">
      <c r="B47" s="19" t="s">
        <v>136</v>
      </c>
      <c r="C47" s="19" t="s">
        <v>32</v>
      </c>
      <c r="D47" s="19">
        <v>2</v>
      </c>
      <c r="E47" s="19">
        <v>1</v>
      </c>
      <c r="F47" s="19" t="s">
        <v>104</v>
      </c>
    </row>
    <row r="48" spans="2:6" hidden="1" outlineLevel="1">
      <c r="B48" s="19" t="s">
        <v>137</v>
      </c>
      <c r="C48" s="19" t="s">
        <v>9</v>
      </c>
      <c r="D48" s="19">
        <v>1</v>
      </c>
      <c r="E48" s="19">
        <v>0</v>
      </c>
      <c r="F48" s="19" t="s">
        <v>104</v>
      </c>
    </row>
    <row r="49" spans="2:6" hidden="1" outlineLevel="1">
      <c r="B49" s="19" t="s">
        <v>138</v>
      </c>
      <c r="C49" s="19" t="s">
        <v>31</v>
      </c>
      <c r="D49" s="19">
        <v>3</v>
      </c>
      <c r="E49" s="19">
        <v>2</v>
      </c>
      <c r="F49" s="19" t="s">
        <v>104</v>
      </c>
    </row>
    <row r="50" spans="2:6" hidden="1" outlineLevel="1">
      <c r="B50" s="19" t="s">
        <v>139</v>
      </c>
      <c r="C50" s="19" t="s">
        <v>32</v>
      </c>
      <c r="D50" s="19">
        <v>1</v>
      </c>
      <c r="E50" s="19">
        <v>0</v>
      </c>
      <c r="F50" s="19" t="s">
        <v>104</v>
      </c>
    </row>
    <row r="51" spans="2:6" hidden="1" outlineLevel="1">
      <c r="B51" s="19" t="s">
        <v>140</v>
      </c>
      <c r="C51" s="19" t="s">
        <v>9</v>
      </c>
      <c r="D51" s="19">
        <v>3</v>
      </c>
      <c r="E51" s="19">
        <v>2</v>
      </c>
      <c r="F51" s="19" t="s">
        <v>104</v>
      </c>
    </row>
    <row r="52" spans="2:6" hidden="1" outlineLevel="1">
      <c r="B52" s="19" t="s">
        <v>141</v>
      </c>
      <c r="C52" s="19" t="s">
        <v>31</v>
      </c>
      <c r="D52" s="19">
        <v>1</v>
      </c>
      <c r="E52" s="19">
        <v>0</v>
      </c>
      <c r="F52" s="19" t="s">
        <v>104</v>
      </c>
    </row>
    <row r="53" spans="2:6" hidden="1" outlineLevel="1">
      <c r="B53" s="19" t="s">
        <v>142</v>
      </c>
      <c r="C53" s="19" t="s">
        <v>32</v>
      </c>
      <c r="D53" s="19">
        <v>2</v>
      </c>
      <c r="E53" s="19">
        <v>1</v>
      </c>
      <c r="F53" s="19" t="s">
        <v>104</v>
      </c>
    </row>
    <row r="54" spans="2:6" hidden="1" outlineLevel="1">
      <c r="B54" s="19" t="s">
        <v>143</v>
      </c>
      <c r="C54" s="19" t="s">
        <v>9</v>
      </c>
      <c r="D54" s="19">
        <v>3</v>
      </c>
      <c r="E54" s="19">
        <v>2</v>
      </c>
      <c r="F54" s="19" t="s">
        <v>104</v>
      </c>
    </row>
    <row r="55" spans="2:6" hidden="1" outlineLevel="1">
      <c r="B55" s="19" t="s">
        <v>144</v>
      </c>
      <c r="C55" s="19" t="s">
        <v>31</v>
      </c>
      <c r="D55" s="19">
        <v>2</v>
      </c>
      <c r="E55" s="19">
        <v>1</v>
      </c>
      <c r="F55" s="19" t="s">
        <v>104</v>
      </c>
    </row>
    <row r="56" spans="2:6" hidden="1" outlineLevel="1">
      <c r="B56" s="19" t="s">
        <v>145</v>
      </c>
      <c r="C56" s="19" t="s">
        <v>32</v>
      </c>
      <c r="D56" s="19">
        <v>1</v>
      </c>
      <c r="E56" s="19">
        <v>0</v>
      </c>
      <c r="F56" s="19" t="s">
        <v>104</v>
      </c>
    </row>
    <row r="57" spans="2:6" hidden="1" outlineLevel="1">
      <c r="B57" s="19" t="s">
        <v>146</v>
      </c>
      <c r="C57" s="19" t="s">
        <v>9</v>
      </c>
      <c r="D57" s="19">
        <v>2</v>
      </c>
      <c r="E57" s="19">
        <v>1</v>
      </c>
      <c r="F57" s="19" t="s">
        <v>104</v>
      </c>
    </row>
    <row r="58" spans="2:6" hidden="1" outlineLevel="1">
      <c r="B58" s="19" t="s">
        <v>147</v>
      </c>
      <c r="C58" s="19" t="s">
        <v>31</v>
      </c>
      <c r="D58" s="19">
        <v>2</v>
      </c>
      <c r="E58" s="19">
        <v>1</v>
      </c>
      <c r="F58" s="19" t="s">
        <v>104</v>
      </c>
    </row>
    <row r="59" spans="2:6" hidden="1" outlineLevel="1">
      <c r="B59" s="19" t="s">
        <v>148</v>
      </c>
      <c r="C59" s="19" t="s">
        <v>32</v>
      </c>
      <c r="D59" s="19">
        <v>2</v>
      </c>
      <c r="E59" s="19">
        <v>1</v>
      </c>
      <c r="F59" s="19" t="s">
        <v>104</v>
      </c>
    </row>
    <row r="60" spans="2:6" hidden="1" outlineLevel="1">
      <c r="B60" s="19" t="s">
        <v>149</v>
      </c>
      <c r="C60" s="19" t="s">
        <v>9</v>
      </c>
      <c r="D60" s="19">
        <v>1</v>
      </c>
      <c r="E60" s="19">
        <v>0</v>
      </c>
      <c r="F60" s="19" t="s">
        <v>104</v>
      </c>
    </row>
    <row r="61" spans="2:6" hidden="1" outlineLevel="1">
      <c r="B61" s="19" t="s">
        <v>150</v>
      </c>
      <c r="C61" s="19" t="s">
        <v>31</v>
      </c>
      <c r="D61" s="19">
        <v>2</v>
      </c>
      <c r="E61" s="19">
        <v>1</v>
      </c>
      <c r="F61" s="19" t="s">
        <v>104</v>
      </c>
    </row>
    <row r="62" spans="2:6" hidden="1" outlineLevel="1">
      <c r="B62" s="19" t="s">
        <v>151</v>
      </c>
      <c r="C62" s="19" t="s">
        <v>32</v>
      </c>
      <c r="D62" s="19">
        <v>2</v>
      </c>
      <c r="E62" s="19">
        <v>1</v>
      </c>
      <c r="F62" s="19" t="s">
        <v>104</v>
      </c>
    </row>
    <row r="63" spans="2:6" hidden="1" outlineLevel="1">
      <c r="B63" s="19" t="s">
        <v>152</v>
      </c>
      <c r="C63" s="19" t="s">
        <v>9</v>
      </c>
      <c r="D63" s="19">
        <v>2</v>
      </c>
      <c r="E63" s="19">
        <v>1</v>
      </c>
      <c r="F63" s="19" t="s">
        <v>104</v>
      </c>
    </row>
    <row r="64" spans="2:6" hidden="1" outlineLevel="1">
      <c r="B64" s="19" t="s">
        <v>153</v>
      </c>
      <c r="C64" s="19" t="s">
        <v>31</v>
      </c>
      <c r="D64" s="19">
        <v>2</v>
      </c>
      <c r="E64" s="19">
        <v>1</v>
      </c>
      <c r="F64" s="19" t="s">
        <v>104</v>
      </c>
    </row>
    <row r="65" spans="2:6" hidden="1" outlineLevel="1">
      <c r="B65" s="19" t="s">
        <v>154</v>
      </c>
      <c r="C65" s="19" t="s">
        <v>32</v>
      </c>
      <c r="D65" s="19">
        <v>2</v>
      </c>
      <c r="E65" s="19">
        <v>1</v>
      </c>
      <c r="F65" s="19" t="s">
        <v>104</v>
      </c>
    </row>
    <row r="66" spans="2:6" hidden="1" outlineLevel="1">
      <c r="B66" s="19" t="s">
        <v>155</v>
      </c>
      <c r="C66" s="19" t="s">
        <v>9</v>
      </c>
      <c r="D66" s="19">
        <v>3</v>
      </c>
      <c r="E66" s="19">
        <v>2</v>
      </c>
      <c r="F66" s="19" t="s">
        <v>104</v>
      </c>
    </row>
    <row r="67" spans="2:6" hidden="1" outlineLevel="1">
      <c r="B67" s="19" t="s">
        <v>156</v>
      </c>
      <c r="C67" s="19" t="s">
        <v>31</v>
      </c>
      <c r="D67" s="19">
        <v>1</v>
      </c>
      <c r="E67" s="19">
        <v>0</v>
      </c>
      <c r="F67" s="19" t="s">
        <v>104</v>
      </c>
    </row>
    <row r="68" spans="2:6" hidden="1" outlineLevel="1">
      <c r="B68" s="19" t="s">
        <v>157</v>
      </c>
      <c r="C68" s="19" t="s">
        <v>32</v>
      </c>
      <c r="D68" s="19">
        <v>2</v>
      </c>
      <c r="E68" s="19">
        <v>1</v>
      </c>
      <c r="F68" s="19" t="s">
        <v>104</v>
      </c>
    </row>
    <row r="69" spans="2:6" hidden="1" outlineLevel="1">
      <c r="B69" s="19" t="s">
        <v>158</v>
      </c>
      <c r="C69" s="19" t="s">
        <v>9</v>
      </c>
      <c r="D69" s="19">
        <v>1</v>
      </c>
      <c r="E69" s="19">
        <v>0</v>
      </c>
      <c r="F69" s="19" t="s">
        <v>104</v>
      </c>
    </row>
    <row r="70" spans="2:6" hidden="1" outlineLevel="1">
      <c r="B70" s="19" t="s">
        <v>159</v>
      </c>
      <c r="C70" s="19" t="s">
        <v>31</v>
      </c>
      <c r="D70" s="19">
        <v>3</v>
      </c>
      <c r="E70" s="19">
        <v>2</v>
      </c>
      <c r="F70" s="19" t="s">
        <v>104</v>
      </c>
    </row>
    <row r="71" spans="2:6" hidden="1" outlineLevel="1">
      <c r="B71" s="19" t="s">
        <v>160</v>
      </c>
      <c r="C71" s="19" t="s">
        <v>32</v>
      </c>
      <c r="D71" s="19">
        <v>3</v>
      </c>
      <c r="E71" s="19">
        <v>2</v>
      </c>
      <c r="F71" s="19" t="s">
        <v>104</v>
      </c>
    </row>
    <row r="72" spans="2:6" hidden="1" outlineLevel="1">
      <c r="B72" s="19" t="s">
        <v>161</v>
      </c>
      <c r="C72" s="19" t="s">
        <v>9</v>
      </c>
      <c r="D72" s="19">
        <v>1</v>
      </c>
      <c r="E72" s="19">
        <v>0</v>
      </c>
      <c r="F72" s="19" t="s">
        <v>104</v>
      </c>
    </row>
    <row r="73" spans="2:6" hidden="1" outlineLevel="1">
      <c r="B73" s="19" t="s">
        <v>162</v>
      </c>
      <c r="C73" s="19" t="s">
        <v>31</v>
      </c>
      <c r="D73" s="19">
        <v>2</v>
      </c>
      <c r="E73" s="19">
        <v>1</v>
      </c>
      <c r="F73" s="19" t="s">
        <v>104</v>
      </c>
    </row>
    <row r="74" spans="2:6" hidden="1" outlineLevel="1">
      <c r="B74" s="19" t="s">
        <v>163</v>
      </c>
      <c r="C74" s="19" t="s">
        <v>32</v>
      </c>
      <c r="D74" s="19">
        <v>3</v>
      </c>
      <c r="E74" s="19">
        <v>3</v>
      </c>
      <c r="F74" s="19" t="s">
        <v>104</v>
      </c>
    </row>
    <row r="75" spans="2:6" hidden="1" outlineLevel="1">
      <c r="B75" s="19" t="s">
        <v>164</v>
      </c>
      <c r="C75" s="19" t="s">
        <v>9</v>
      </c>
      <c r="D75" s="19">
        <v>3</v>
      </c>
      <c r="E75" s="19">
        <v>3</v>
      </c>
      <c r="F75" s="19" t="s">
        <v>104</v>
      </c>
    </row>
    <row r="76" spans="2:6" hidden="1" outlineLevel="1">
      <c r="B76" s="19" t="s">
        <v>165</v>
      </c>
      <c r="C76" s="19" t="s">
        <v>31</v>
      </c>
      <c r="D76" s="19">
        <v>1</v>
      </c>
      <c r="E76" s="19">
        <v>1</v>
      </c>
      <c r="F76" s="19" t="s">
        <v>104</v>
      </c>
    </row>
    <row r="77" spans="2:6" hidden="1" outlineLevel="1">
      <c r="B77" s="19" t="s">
        <v>166</v>
      </c>
      <c r="C77" s="19" t="s">
        <v>32</v>
      </c>
      <c r="D77" s="19">
        <v>3</v>
      </c>
      <c r="E77" s="19">
        <v>3</v>
      </c>
      <c r="F77" s="19" t="s">
        <v>104</v>
      </c>
    </row>
    <row r="78" spans="2:6" hidden="1" outlineLevel="1">
      <c r="B78" s="19" t="s">
        <v>167</v>
      </c>
      <c r="C78" s="19" t="s">
        <v>9</v>
      </c>
      <c r="D78" s="19">
        <v>2</v>
      </c>
      <c r="E78" s="19">
        <v>2</v>
      </c>
      <c r="F78" s="19" t="s">
        <v>104</v>
      </c>
    </row>
    <row r="79" spans="2:6" hidden="1" outlineLevel="1">
      <c r="B79" s="19" t="s">
        <v>168</v>
      </c>
      <c r="C79" s="19" t="s">
        <v>31</v>
      </c>
      <c r="D79" s="19">
        <v>2</v>
      </c>
      <c r="E79" s="19">
        <v>2</v>
      </c>
      <c r="F79" s="19" t="s">
        <v>104</v>
      </c>
    </row>
    <row r="80" spans="2:6" hidden="1" outlineLevel="1">
      <c r="B80" s="19" t="s">
        <v>169</v>
      </c>
      <c r="C80" s="19" t="s">
        <v>32</v>
      </c>
      <c r="D80" s="19">
        <v>4</v>
      </c>
      <c r="E80" s="19">
        <v>4</v>
      </c>
      <c r="F80" s="19" t="s">
        <v>104</v>
      </c>
    </row>
    <row r="81" spans="2:6" hidden="1" outlineLevel="1">
      <c r="B81" s="19" t="s">
        <v>170</v>
      </c>
      <c r="C81" s="19" t="s">
        <v>9</v>
      </c>
      <c r="D81" s="19">
        <v>1</v>
      </c>
      <c r="E81" s="19">
        <v>1</v>
      </c>
      <c r="F81" s="19" t="s">
        <v>104</v>
      </c>
    </row>
    <row r="82" spans="2:6" hidden="1" outlineLevel="1">
      <c r="B82" s="19" t="s">
        <v>171</v>
      </c>
      <c r="C82" s="19" t="s">
        <v>31</v>
      </c>
      <c r="D82" s="19">
        <v>3</v>
      </c>
      <c r="E82" s="19">
        <v>2</v>
      </c>
      <c r="F82" s="19" t="s">
        <v>104</v>
      </c>
    </row>
    <row r="83" spans="2:6" hidden="1" outlineLevel="1">
      <c r="B83" s="19" t="s">
        <v>172</v>
      </c>
      <c r="C83" s="19" t="s">
        <v>32</v>
      </c>
      <c r="D83" s="19">
        <v>3</v>
      </c>
      <c r="E83" s="19">
        <v>2</v>
      </c>
      <c r="F83" s="19" t="s">
        <v>104</v>
      </c>
    </row>
    <row r="84" spans="2:6" hidden="1" outlineLevel="1">
      <c r="B84" s="19" t="s">
        <v>173</v>
      </c>
      <c r="C84" s="19" t="s">
        <v>9</v>
      </c>
      <c r="D84" s="19">
        <v>3</v>
      </c>
      <c r="E84" s="19">
        <v>2</v>
      </c>
      <c r="F84" s="19" t="s">
        <v>104</v>
      </c>
    </row>
    <row r="85" spans="2:6" hidden="1" outlineLevel="1">
      <c r="B85" s="19" t="s">
        <v>174</v>
      </c>
      <c r="C85" s="19" t="s">
        <v>31</v>
      </c>
      <c r="D85" s="19">
        <v>3</v>
      </c>
      <c r="E85" s="19">
        <v>3</v>
      </c>
      <c r="F85" s="19" t="s">
        <v>104</v>
      </c>
    </row>
    <row r="86" spans="2:6" hidden="1" outlineLevel="1">
      <c r="B86" s="19" t="s">
        <v>175</v>
      </c>
      <c r="C86" s="19" t="s">
        <v>32</v>
      </c>
      <c r="D86" s="19">
        <v>3</v>
      </c>
      <c r="E86" s="19">
        <v>3</v>
      </c>
      <c r="F86" s="19" t="s">
        <v>104</v>
      </c>
    </row>
    <row r="87" spans="2:6" hidden="1" outlineLevel="1">
      <c r="B87" s="19" t="s">
        <v>176</v>
      </c>
      <c r="C87" s="19" t="s">
        <v>9</v>
      </c>
      <c r="D87" s="19">
        <v>2</v>
      </c>
      <c r="E87" s="19">
        <v>2</v>
      </c>
      <c r="F87" s="19" t="s">
        <v>104</v>
      </c>
    </row>
    <row r="88" spans="2:6" hidden="1" outlineLevel="1">
      <c r="B88" s="19" t="s">
        <v>177</v>
      </c>
      <c r="C88" s="19" t="s">
        <v>31</v>
      </c>
      <c r="D88" s="19">
        <v>2</v>
      </c>
      <c r="E88" s="19">
        <v>2</v>
      </c>
      <c r="F88" s="19" t="s">
        <v>104</v>
      </c>
    </row>
    <row r="89" spans="2:6" hidden="1" outlineLevel="1">
      <c r="B89" s="19" t="s">
        <v>178</v>
      </c>
      <c r="C89" s="19" t="s">
        <v>32</v>
      </c>
      <c r="D89" s="19">
        <v>4</v>
      </c>
      <c r="E89" s="19">
        <v>4</v>
      </c>
      <c r="F89" s="19" t="s">
        <v>104</v>
      </c>
    </row>
    <row r="90" spans="2:6" hidden="1" outlineLevel="1">
      <c r="B90" s="19" t="s">
        <v>179</v>
      </c>
      <c r="C90" s="19" t="s">
        <v>9</v>
      </c>
      <c r="D90" s="19">
        <v>1</v>
      </c>
      <c r="E90" s="19">
        <v>1</v>
      </c>
      <c r="F90" s="19" t="s">
        <v>104</v>
      </c>
    </row>
    <row r="91" spans="2:6" hidden="1" outlineLevel="1">
      <c r="B91" s="19" t="s">
        <v>180</v>
      </c>
      <c r="C91" s="19" t="s">
        <v>31</v>
      </c>
      <c r="D91" s="19">
        <v>3</v>
      </c>
      <c r="E91" s="19">
        <v>3</v>
      </c>
      <c r="F91" s="19" t="s">
        <v>104</v>
      </c>
    </row>
    <row r="92" spans="2:6" hidden="1" outlineLevel="1">
      <c r="B92" s="19" t="s">
        <v>181</v>
      </c>
      <c r="C92" s="19" t="s">
        <v>32</v>
      </c>
      <c r="D92" s="19">
        <v>4</v>
      </c>
      <c r="E92" s="19">
        <v>4</v>
      </c>
      <c r="F92" s="19" t="s">
        <v>104</v>
      </c>
    </row>
    <row r="93" spans="2:6" hidden="1" outlineLevel="1">
      <c r="B93" s="19" t="s">
        <v>182</v>
      </c>
      <c r="C93" s="19" t="s">
        <v>9</v>
      </c>
      <c r="D93" s="19">
        <v>3</v>
      </c>
      <c r="E93" s="19">
        <v>3</v>
      </c>
      <c r="F93" s="19" t="s">
        <v>104</v>
      </c>
    </row>
    <row r="94" spans="2:6" hidden="1" outlineLevel="1">
      <c r="B94" s="19" t="s">
        <v>183</v>
      </c>
      <c r="C94" s="19" t="s">
        <v>31</v>
      </c>
      <c r="D94" s="19">
        <v>1</v>
      </c>
      <c r="E94" s="19">
        <v>1</v>
      </c>
      <c r="F94" s="19" t="s">
        <v>104</v>
      </c>
    </row>
    <row r="95" spans="2:6" hidden="1" outlineLevel="1">
      <c r="B95" s="19" t="s">
        <v>184</v>
      </c>
      <c r="C95" s="19" t="s">
        <v>32</v>
      </c>
      <c r="D95" s="19">
        <v>3</v>
      </c>
      <c r="E95" s="19">
        <v>3</v>
      </c>
      <c r="F95" s="19" t="s">
        <v>104</v>
      </c>
    </row>
    <row r="96" spans="2:6" hidden="1" outlineLevel="1">
      <c r="B96" s="19" t="s">
        <v>185</v>
      </c>
      <c r="C96" s="19" t="s">
        <v>9</v>
      </c>
      <c r="D96" s="19">
        <v>2</v>
      </c>
      <c r="E96" s="19">
        <v>2</v>
      </c>
      <c r="F96" s="19" t="s">
        <v>104</v>
      </c>
    </row>
    <row r="97" spans="2:6" hidden="1" outlineLevel="1">
      <c r="B97" s="19" t="s">
        <v>186</v>
      </c>
      <c r="C97" s="19" t="s">
        <v>31</v>
      </c>
      <c r="D97" s="19">
        <v>1</v>
      </c>
      <c r="E97" s="19">
        <v>1</v>
      </c>
      <c r="F97" s="19" t="s">
        <v>104</v>
      </c>
    </row>
    <row r="98" spans="2:6" hidden="1" outlineLevel="1">
      <c r="B98" s="19" t="s">
        <v>187</v>
      </c>
      <c r="C98" s="19" t="s">
        <v>32</v>
      </c>
      <c r="D98" s="19">
        <v>5</v>
      </c>
      <c r="E98" s="19">
        <v>5</v>
      </c>
      <c r="F98" s="19" t="s">
        <v>104</v>
      </c>
    </row>
    <row r="99" spans="2:6" hidden="1" outlineLevel="1">
      <c r="B99" s="19" t="s">
        <v>188</v>
      </c>
      <c r="C99" s="19" t="s">
        <v>9</v>
      </c>
      <c r="D99" s="19">
        <v>1</v>
      </c>
      <c r="E99" s="19">
        <v>1</v>
      </c>
      <c r="F99" s="19" t="s">
        <v>104</v>
      </c>
    </row>
    <row r="100" spans="2:6" hidden="1" outlineLevel="1">
      <c r="B100" s="19" t="s">
        <v>189</v>
      </c>
      <c r="C100" s="19" t="s">
        <v>31</v>
      </c>
      <c r="D100" s="19">
        <v>1</v>
      </c>
      <c r="E100" s="19">
        <v>1</v>
      </c>
      <c r="F100" s="19" t="s">
        <v>104</v>
      </c>
    </row>
    <row r="101" spans="2:6" hidden="1" outlineLevel="1">
      <c r="B101" s="19" t="s">
        <v>190</v>
      </c>
      <c r="C101" s="19" t="s">
        <v>32</v>
      </c>
      <c r="D101" s="19">
        <v>4</v>
      </c>
      <c r="E101" s="19">
        <v>4</v>
      </c>
      <c r="F101" s="19" t="s">
        <v>104</v>
      </c>
    </row>
    <row r="102" spans="2:6" hidden="1" outlineLevel="1">
      <c r="B102" s="19" t="s">
        <v>191</v>
      </c>
      <c r="C102" s="19" t="s">
        <v>9</v>
      </c>
      <c r="D102" s="19">
        <v>3</v>
      </c>
      <c r="E102" s="19">
        <v>3</v>
      </c>
      <c r="F102" s="19" t="s">
        <v>104</v>
      </c>
    </row>
    <row r="103" spans="2:6" hidden="1" outlineLevel="1">
      <c r="B103" s="19" t="s">
        <v>192</v>
      </c>
      <c r="C103" s="19" t="s">
        <v>31</v>
      </c>
      <c r="D103" s="19">
        <v>1</v>
      </c>
      <c r="E103" s="19">
        <v>1</v>
      </c>
      <c r="F103" s="19" t="s">
        <v>104</v>
      </c>
    </row>
    <row r="104" spans="2:6" hidden="1" outlineLevel="1">
      <c r="B104" s="19" t="s">
        <v>193</v>
      </c>
      <c r="C104" s="19" t="s">
        <v>32</v>
      </c>
      <c r="D104" s="19">
        <v>3</v>
      </c>
      <c r="E104" s="19">
        <v>3</v>
      </c>
      <c r="F104" s="19" t="s">
        <v>104</v>
      </c>
    </row>
    <row r="105" spans="2:6" hidden="1" outlineLevel="1">
      <c r="B105" s="19" t="s">
        <v>194</v>
      </c>
      <c r="C105" s="19" t="s">
        <v>9</v>
      </c>
      <c r="D105" s="19">
        <v>1</v>
      </c>
      <c r="E105" s="19">
        <v>1</v>
      </c>
      <c r="F105" s="19" t="s">
        <v>104</v>
      </c>
    </row>
    <row r="106" spans="2:6" hidden="1" outlineLevel="1">
      <c r="B106" s="19" t="s">
        <v>195</v>
      </c>
      <c r="C106" s="19" t="s">
        <v>31</v>
      </c>
      <c r="D106" s="19">
        <v>3</v>
      </c>
      <c r="E106" s="19">
        <v>3</v>
      </c>
      <c r="F106" s="19" t="s">
        <v>104</v>
      </c>
    </row>
    <row r="107" spans="2:6" hidden="1" outlineLevel="1">
      <c r="B107" s="19" t="s">
        <v>196</v>
      </c>
      <c r="C107" s="19" t="s">
        <v>32</v>
      </c>
      <c r="D107" s="19">
        <v>3</v>
      </c>
      <c r="E107" s="19">
        <v>3</v>
      </c>
      <c r="F107" s="19" t="s">
        <v>104</v>
      </c>
    </row>
    <row r="108" spans="2:6" hidden="1" outlineLevel="1">
      <c r="B108" s="19" t="s">
        <v>197</v>
      </c>
      <c r="C108" s="19" t="s">
        <v>9</v>
      </c>
      <c r="D108" s="19">
        <v>2</v>
      </c>
      <c r="E108" s="19">
        <v>2</v>
      </c>
      <c r="F108" s="19" t="s">
        <v>104</v>
      </c>
    </row>
    <row r="109" spans="2:6" hidden="1" outlineLevel="1">
      <c r="B109" s="19" t="s">
        <v>198</v>
      </c>
      <c r="C109" s="19" t="s">
        <v>31</v>
      </c>
      <c r="D109" s="19">
        <v>2</v>
      </c>
      <c r="E109" s="19">
        <v>2</v>
      </c>
      <c r="F109" s="19" t="s">
        <v>104</v>
      </c>
    </row>
    <row r="110" spans="2:6" hidden="1" outlineLevel="1">
      <c r="B110" s="19" t="s">
        <v>199</v>
      </c>
      <c r="C110" s="19" t="s">
        <v>32</v>
      </c>
      <c r="D110" s="19">
        <v>3</v>
      </c>
      <c r="E110" s="19">
        <v>3</v>
      </c>
      <c r="F110" s="19" t="s">
        <v>104</v>
      </c>
    </row>
    <row r="111" spans="2:6" hidden="1" outlineLevel="1">
      <c r="B111" s="19" t="s">
        <v>200</v>
      </c>
      <c r="C111" s="19" t="s">
        <v>9</v>
      </c>
      <c r="D111" s="19">
        <v>3</v>
      </c>
      <c r="E111" s="19">
        <v>3</v>
      </c>
      <c r="F111" s="19" t="s">
        <v>104</v>
      </c>
    </row>
    <row r="112" spans="2:6" hidden="1" outlineLevel="1">
      <c r="B112" s="19" t="s">
        <v>201</v>
      </c>
      <c r="C112" s="19" t="s">
        <v>31</v>
      </c>
      <c r="D112" s="19">
        <v>1</v>
      </c>
      <c r="E112" s="19">
        <v>1</v>
      </c>
      <c r="F112" s="19" t="s">
        <v>104</v>
      </c>
    </row>
    <row r="113" spans="2:6" hidden="1" outlineLevel="1">
      <c r="B113" s="19" t="s">
        <v>202</v>
      </c>
      <c r="C113" s="19" t="s">
        <v>32</v>
      </c>
      <c r="D113" s="19">
        <v>4</v>
      </c>
      <c r="E113" s="19">
        <v>4</v>
      </c>
      <c r="F113" s="19" t="s">
        <v>104</v>
      </c>
    </row>
    <row r="114" spans="2:6" hidden="1" outlineLevel="1">
      <c r="B114" s="19" t="s">
        <v>203</v>
      </c>
      <c r="C114" s="19" t="s">
        <v>9</v>
      </c>
      <c r="D114" s="19">
        <v>1</v>
      </c>
      <c r="E114" s="19">
        <v>1</v>
      </c>
      <c r="F114" s="19" t="s">
        <v>104</v>
      </c>
    </row>
    <row r="115" spans="2:6" hidden="1" outlineLevel="1">
      <c r="B115" s="19" t="s">
        <v>204</v>
      </c>
      <c r="C115" s="19" t="s">
        <v>31</v>
      </c>
      <c r="D115" s="19">
        <v>1</v>
      </c>
      <c r="E115" s="19">
        <v>1</v>
      </c>
      <c r="F115" s="19" t="s">
        <v>104</v>
      </c>
    </row>
    <row r="116" spans="2:6" hidden="1" outlineLevel="1">
      <c r="B116" s="19" t="s">
        <v>205</v>
      </c>
      <c r="C116" s="19" t="s">
        <v>32</v>
      </c>
      <c r="D116" s="19">
        <v>4</v>
      </c>
      <c r="E116" s="19">
        <v>4</v>
      </c>
      <c r="F116" s="19" t="s">
        <v>104</v>
      </c>
    </row>
    <row r="117" spans="2:6" hidden="1" outlineLevel="1">
      <c r="B117" s="19" t="s">
        <v>206</v>
      </c>
      <c r="C117" s="19" t="s">
        <v>9</v>
      </c>
      <c r="D117" s="19">
        <v>2</v>
      </c>
      <c r="E117" s="19">
        <v>2</v>
      </c>
      <c r="F117" s="19" t="s">
        <v>104</v>
      </c>
    </row>
    <row r="118" spans="2:6" hidden="1" outlineLevel="1">
      <c r="B118" s="19" t="s">
        <v>207</v>
      </c>
      <c r="C118" s="19" t="s">
        <v>31</v>
      </c>
      <c r="D118" s="19">
        <v>1</v>
      </c>
      <c r="E118" s="19">
        <v>1</v>
      </c>
      <c r="F118" s="19" t="s">
        <v>104</v>
      </c>
    </row>
    <row r="119" spans="2:6" hidden="1" outlineLevel="1">
      <c r="B119" s="19" t="s">
        <v>208</v>
      </c>
      <c r="C119" s="19" t="s">
        <v>32</v>
      </c>
      <c r="D119" s="19">
        <v>4</v>
      </c>
      <c r="E119" s="19">
        <v>4</v>
      </c>
      <c r="F119" s="19" t="s">
        <v>104</v>
      </c>
    </row>
    <row r="120" spans="2:6" hidden="1" outlineLevel="1">
      <c r="B120" s="19" t="s">
        <v>209</v>
      </c>
      <c r="C120" s="19" t="s">
        <v>9</v>
      </c>
      <c r="D120" s="19">
        <v>3</v>
      </c>
      <c r="E120" s="19">
        <v>3</v>
      </c>
      <c r="F120" s="19" t="s">
        <v>104</v>
      </c>
    </row>
    <row r="121" spans="2:6" hidden="1" outlineLevel="1">
      <c r="B121" s="19" t="s">
        <v>210</v>
      </c>
      <c r="C121" s="19" t="s">
        <v>31</v>
      </c>
      <c r="D121" s="19">
        <v>1</v>
      </c>
      <c r="E121" s="19">
        <v>1</v>
      </c>
      <c r="F121" s="19" t="s">
        <v>104</v>
      </c>
    </row>
    <row r="122" spans="2:6" hidden="1" outlineLevel="1">
      <c r="B122" s="19" t="s">
        <v>211</v>
      </c>
      <c r="C122" s="19" t="s">
        <v>32</v>
      </c>
      <c r="D122" s="19">
        <v>5</v>
      </c>
      <c r="E122" s="19">
        <v>5</v>
      </c>
      <c r="F122" s="19" t="s">
        <v>104</v>
      </c>
    </row>
    <row r="123" spans="2:6" hidden="1" outlineLevel="1">
      <c r="B123" s="19" t="s">
        <v>212</v>
      </c>
      <c r="C123" s="19" t="s">
        <v>9</v>
      </c>
      <c r="D123" s="19">
        <v>2</v>
      </c>
      <c r="E123" s="19">
        <v>2</v>
      </c>
      <c r="F123" s="19" t="s">
        <v>104</v>
      </c>
    </row>
    <row r="124" spans="2:6" hidden="1" outlineLevel="1">
      <c r="B124" s="19" t="s">
        <v>213</v>
      </c>
      <c r="C124" s="19" t="s">
        <v>31</v>
      </c>
      <c r="D124" s="19">
        <v>1</v>
      </c>
      <c r="E124" s="19">
        <v>1</v>
      </c>
      <c r="F124" s="19" t="s">
        <v>104</v>
      </c>
    </row>
    <row r="125" spans="2:6" hidden="1" outlineLevel="1">
      <c r="B125" s="19" t="s">
        <v>214</v>
      </c>
      <c r="C125" s="19" t="s">
        <v>32</v>
      </c>
      <c r="D125" s="19">
        <v>4</v>
      </c>
      <c r="E125" s="19">
        <v>4</v>
      </c>
      <c r="F125" s="19" t="s">
        <v>104</v>
      </c>
    </row>
    <row r="126" spans="2:6" hidden="1" outlineLevel="1">
      <c r="B126" s="19" t="s">
        <v>215</v>
      </c>
      <c r="C126" s="19" t="s">
        <v>9</v>
      </c>
      <c r="D126" s="19">
        <v>1</v>
      </c>
      <c r="E126" s="19">
        <v>1</v>
      </c>
      <c r="F126" s="19" t="s">
        <v>104</v>
      </c>
    </row>
    <row r="127" spans="2:6" hidden="1" outlineLevel="1">
      <c r="B127" s="19" t="s">
        <v>216</v>
      </c>
      <c r="C127" s="19" t="s">
        <v>31</v>
      </c>
      <c r="D127" s="19">
        <v>1</v>
      </c>
      <c r="E127" s="19">
        <v>1</v>
      </c>
      <c r="F127" s="19" t="s">
        <v>104</v>
      </c>
    </row>
    <row r="128" spans="2:6" hidden="1" outlineLevel="1">
      <c r="B128" s="19" t="s">
        <v>217</v>
      </c>
      <c r="C128" s="19" t="s">
        <v>32</v>
      </c>
      <c r="D128" s="19">
        <v>5</v>
      </c>
      <c r="E128" s="19">
        <v>5</v>
      </c>
      <c r="F128" s="19" t="s">
        <v>104</v>
      </c>
    </row>
    <row r="129" spans="2:6" hidden="1" outlineLevel="1">
      <c r="B129" s="19" t="s">
        <v>218</v>
      </c>
      <c r="C129" s="19" t="s">
        <v>9</v>
      </c>
      <c r="D129" s="19">
        <v>2</v>
      </c>
      <c r="E129" s="19">
        <v>2</v>
      </c>
      <c r="F129" s="19" t="s">
        <v>104</v>
      </c>
    </row>
    <row r="130" spans="2:6" hidden="1" outlineLevel="1">
      <c r="B130" s="19" t="s">
        <v>219</v>
      </c>
      <c r="C130" s="19" t="s">
        <v>31</v>
      </c>
      <c r="D130" s="19">
        <v>2</v>
      </c>
      <c r="E130" s="19">
        <v>2</v>
      </c>
      <c r="F130" s="19" t="s">
        <v>104</v>
      </c>
    </row>
    <row r="131" spans="2:6" hidden="1" outlineLevel="1">
      <c r="B131" s="19" t="s">
        <v>220</v>
      </c>
      <c r="C131" s="19" t="s">
        <v>32</v>
      </c>
      <c r="D131" s="19">
        <v>4</v>
      </c>
      <c r="E131" s="19">
        <v>4</v>
      </c>
      <c r="F131" s="19" t="s">
        <v>104</v>
      </c>
    </row>
    <row r="132" spans="2:6" hidden="1" outlineLevel="1">
      <c r="B132" s="19" t="s">
        <v>221</v>
      </c>
      <c r="C132" s="19" t="s">
        <v>9</v>
      </c>
      <c r="D132" s="19">
        <v>3</v>
      </c>
      <c r="E132" s="19">
        <v>3</v>
      </c>
      <c r="F132" s="19" t="s">
        <v>104</v>
      </c>
    </row>
    <row r="133" spans="2:6" hidden="1" outlineLevel="1">
      <c r="B133" s="19" t="s">
        <v>222</v>
      </c>
      <c r="C133" s="19" t="s">
        <v>31</v>
      </c>
      <c r="D133" s="19">
        <v>2</v>
      </c>
      <c r="E133" s="19">
        <v>2</v>
      </c>
      <c r="F133" s="19" t="s">
        <v>104</v>
      </c>
    </row>
    <row r="134" spans="2:6" hidden="1" outlineLevel="1">
      <c r="B134" s="19" t="s">
        <v>223</v>
      </c>
      <c r="C134" s="19" t="s">
        <v>32</v>
      </c>
      <c r="D134" s="19">
        <v>5</v>
      </c>
      <c r="E134" s="19">
        <v>5</v>
      </c>
      <c r="F134" s="19" t="s">
        <v>104</v>
      </c>
    </row>
    <row r="135" spans="2:6" hidden="1" outlineLevel="1">
      <c r="B135" s="19" t="s">
        <v>224</v>
      </c>
      <c r="C135" s="19" t="s">
        <v>9</v>
      </c>
      <c r="D135" s="19">
        <v>1</v>
      </c>
      <c r="E135" s="19">
        <v>1</v>
      </c>
      <c r="F135" s="19" t="s">
        <v>104</v>
      </c>
    </row>
    <row r="136" spans="2:6" hidden="1" outlineLevel="1">
      <c r="B136" s="19" t="s">
        <v>225</v>
      </c>
      <c r="C136" s="19" t="s">
        <v>31</v>
      </c>
      <c r="D136" s="19">
        <v>1</v>
      </c>
      <c r="E136" s="19">
        <v>1</v>
      </c>
      <c r="F136" s="19" t="s">
        <v>104</v>
      </c>
    </row>
    <row r="137" spans="2:6" hidden="1" outlineLevel="1">
      <c r="B137" s="19" t="s">
        <v>226</v>
      </c>
      <c r="C137" s="19" t="s">
        <v>32</v>
      </c>
      <c r="D137" s="19">
        <v>5</v>
      </c>
      <c r="E137" s="19">
        <v>5</v>
      </c>
      <c r="F137" s="19" t="s">
        <v>104</v>
      </c>
    </row>
    <row r="138" spans="2:6" hidden="1" outlineLevel="1">
      <c r="B138" s="19" t="s">
        <v>227</v>
      </c>
      <c r="C138" s="19" t="s">
        <v>9</v>
      </c>
      <c r="D138" s="19">
        <v>3</v>
      </c>
      <c r="E138" s="19">
        <v>3</v>
      </c>
      <c r="F138" s="19" t="s">
        <v>104</v>
      </c>
    </row>
    <row r="139" spans="2:6" collapsed="1">
      <c r="B139" s="19"/>
      <c r="C139" s="19"/>
      <c r="D139" s="19"/>
      <c r="E139" s="19"/>
      <c r="F139" s="19"/>
    </row>
    <row r="140" spans="2:6">
      <c r="B140" s="24" t="s">
        <v>430</v>
      </c>
      <c r="C140" s="19"/>
      <c r="D140" s="19"/>
      <c r="E140" s="19"/>
      <c r="F140" s="19"/>
    </row>
    <row r="141" spans="2:6" hidden="1" outlineLevel="1">
      <c r="B141" s="19" t="s">
        <v>228</v>
      </c>
      <c r="C141" s="19" t="s">
        <v>34</v>
      </c>
      <c r="D141" s="20">
        <v>7.0000000000000551</v>
      </c>
      <c r="E141" s="20">
        <v>7.0000000000000551</v>
      </c>
      <c r="F141" s="19" t="s">
        <v>111</v>
      </c>
    </row>
    <row r="142" spans="2:6" hidden="1" outlineLevel="1">
      <c r="B142" s="19" t="s">
        <v>229</v>
      </c>
      <c r="C142" s="19" t="s">
        <v>34</v>
      </c>
      <c r="D142" s="20">
        <v>9.000000000000048</v>
      </c>
      <c r="E142" s="20">
        <v>9.000000000000048</v>
      </c>
      <c r="F142" s="19" t="s">
        <v>111</v>
      </c>
    </row>
    <row r="143" spans="2:6" hidden="1" outlineLevel="1">
      <c r="B143" s="19" t="s">
        <v>230</v>
      </c>
      <c r="C143" s="19" t="s">
        <v>34</v>
      </c>
      <c r="D143" s="20">
        <v>5.9999999999999787</v>
      </c>
      <c r="E143" s="20">
        <v>5.9999999999999787</v>
      </c>
      <c r="F143" s="19" t="s">
        <v>111</v>
      </c>
    </row>
    <row r="144" spans="2:6" hidden="1" outlineLevel="1">
      <c r="B144" s="19" t="s">
        <v>231</v>
      </c>
      <c r="C144" s="19" t="s">
        <v>34</v>
      </c>
      <c r="D144" s="20">
        <v>8.999999999999968</v>
      </c>
      <c r="E144" s="20">
        <v>8.9832096846741862</v>
      </c>
      <c r="F144" s="19" t="s">
        <v>111</v>
      </c>
    </row>
    <row r="145" spans="2:6" hidden="1" outlineLevel="1">
      <c r="B145" s="19" t="s">
        <v>232</v>
      </c>
      <c r="C145" s="19" t="s">
        <v>34</v>
      </c>
      <c r="D145" s="20">
        <v>11.999999999999957</v>
      </c>
      <c r="E145" s="20">
        <v>11.863160702649541</v>
      </c>
      <c r="F145" s="19" t="s">
        <v>111</v>
      </c>
    </row>
    <row r="146" spans="2:6" hidden="1" outlineLevel="1">
      <c r="B146" s="19" t="s">
        <v>233</v>
      </c>
      <c r="C146" s="19" t="s">
        <v>34</v>
      </c>
      <c r="D146" s="20">
        <v>9.9999999999999645</v>
      </c>
      <c r="E146" s="20">
        <v>9.8617964457751999</v>
      </c>
      <c r="F146" s="19" t="s">
        <v>111</v>
      </c>
    </row>
    <row r="147" spans="2:6" hidden="1" outlineLevel="1">
      <c r="B147" s="19" t="s">
        <v>234</v>
      </c>
      <c r="C147" s="19" t="s">
        <v>34</v>
      </c>
      <c r="D147" s="20">
        <v>11.999999999999957</v>
      </c>
      <c r="E147" s="20">
        <v>11.885239679163499</v>
      </c>
      <c r="F147" s="19" t="s">
        <v>111</v>
      </c>
    </row>
    <row r="148" spans="2:6" hidden="1" outlineLevel="1">
      <c r="B148" s="19" t="s">
        <v>235</v>
      </c>
      <c r="C148" s="19" t="s">
        <v>34</v>
      </c>
      <c r="D148" s="20">
        <v>17.000000000000021</v>
      </c>
      <c r="E148" s="20">
        <v>16.726577540066</v>
      </c>
      <c r="F148" s="19" t="s">
        <v>111</v>
      </c>
    </row>
    <row r="149" spans="2:6" hidden="1" outlineLevel="1">
      <c r="B149" s="19" t="s">
        <v>236</v>
      </c>
      <c r="C149" s="19" t="s">
        <v>34</v>
      </c>
      <c r="D149" s="20">
        <v>17.000000000000021</v>
      </c>
      <c r="E149" s="20">
        <v>16.448347729310882</v>
      </c>
      <c r="F149" s="19" t="s">
        <v>111</v>
      </c>
    </row>
    <row r="150" spans="2:6" hidden="1" outlineLevel="1">
      <c r="B150" s="19" t="s">
        <v>237</v>
      </c>
      <c r="C150" s="19" t="s">
        <v>34</v>
      </c>
      <c r="D150" s="20">
        <v>13.000000000000034</v>
      </c>
      <c r="E150" s="20">
        <v>12.477028439666322</v>
      </c>
      <c r="F150" s="19" t="s">
        <v>111</v>
      </c>
    </row>
    <row r="151" spans="2:6" hidden="1" outlineLevel="1">
      <c r="B151" s="19" t="s">
        <v>238</v>
      </c>
      <c r="C151" s="19" t="s">
        <v>34</v>
      </c>
      <c r="D151" s="20">
        <v>15.000000000000027</v>
      </c>
      <c r="E151" s="20">
        <v>14.859394101357978</v>
      </c>
      <c r="F151" s="19" t="s">
        <v>111</v>
      </c>
    </row>
    <row r="152" spans="2:6" hidden="1" outlineLevel="1">
      <c r="B152" s="19" t="s">
        <v>239</v>
      </c>
      <c r="C152" s="19" t="s">
        <v>34</v>
      </c>
      <c r="D152" s="20">
        <v>14.00000000000003</v>
      </c>
      <c r="E152" s="20">
        <v>13.879616829517397</v>
      </c>
      <c r="F152" s="19" t="s">
        <v>111</v>
      </c>
    </row>
    <row r="153" spans="2:6" hidden="1" outlineLevel="1">
      <c r="B153" s="19" t="s">
        <v>240</v>
      </c>
      <c r="C153" s="19" t="s">
        <v>34</v>
      </c>
      <c r="D153" s="20">
        <v>16.000000000000021</v>
      </c>
      <c r="E153" s="20">
        <v>15.836904603953126</v>
      </c>
      <c r="F153" s="19" t="s">
        <v>111</v>
      </c>
    </row>
    <row r="154" spans="2:6" hidden="1" outlineLevel="1">
      <c r="B154" s="19" t="s">
        <v>241</v>
      </c>
      <c r="C154" s="19" t="s">
        <v>34</v>
      </c>
      <c r="D154" s="20">
        <v>20.000000000000007</v>
      </c>
      <c r="E154" s="20">
        <v>19.503452180975184</v>
      </c>
      <c r="F154" s="19" t="s">
        <v>111</v>
      </c>
    </row>
    <row r="155" spans="2:6" hidden="1" outlineLevel="1">
      <c r="B155" s="19" t="s">
        <v>242</v>
      </c>
      <c r="C155" s="19" t="s">
        <v>34</v>
      </c>
      <c r="D155" s="20">
        <v>18.000000000000014</v>
      </c>
      <c r="E155" s="20">
        <v>17.795741064977072</v>
      </c>
      <c r="F155" s="19" t="s">
        <v>111</v>
      </c>
    </row>
    <row r="156" spans="2:6" hidden="1" outlineLevel="1">
      <c r="B156" s="19" t="s">
        <v>243</v>
      </c>
      <c r="C156" s="19" t="s">
        <v>34</v>
      </c>
      <c r="D156" s="20">
        <v>16.000000000000021</v>
      </c>
      <c r="E156" s="20">
        <v>15.997067715114808</v>
      </c>
      <c r="F156" s="19" t="s">
        <v>111</v>
      </c>
    </row>
    <row r="157" spans="2:6" hidden="1" outlineLevel="1">
      <c r="B157" s="19" t="s">
        <v>244</v>
      </c>
      <c r="C157" s="19" t="s">
        <v>34</v>
      </c>
      <c r="D157" s="20">
        <v>16.000000000000021</v>
      </c>
      <c r="E157" s="20">
        <v>15.841263300137655</v>
      </c>
      <c r="F157" s="19" t="s">
        <v>111</v>
      </c>
    </row>
    <row r="158" spans="2:6" hidden="1" outlineLevel="1">
      <c r="B158" s="19" t="s">
        <v>245</v>
      </c>
      <c r="C158" s="19" t="s">
        <v>34</v>
      </c>
      <c r="D158" s="20">
        <v>16.000000000000021</v>
      </c>
      <c r="E158" s="20">
        <v>16.29321878438251</v>
      </c>
      <c r="F158" s="19" t="s">
        <v>111</v>
      </c>
    </row>
    <row r="159" spans="2:6" hidden="1" outlineLevel="1">
      <c r="B159" s="19" t="s">
        <v>246</v>
      </c>
      <c r="C159" s="19" t="s">
        <v>34</v>
      </c>
      <c r="D159" s="20">
        <v>18.000000000000014</v>
      </c>
      <c r="E159" s="20">
        <v>18.309506058430209</v>
      </c>
      <c r="F159" s="19" t="s">
        <v>111</v>
      </c>
    </row>
    <row r="160" spans="2:6" hidden="1" outlineLevel="1">
      <c r="B160" s="19" t="s">
        <v>247</v>
      </c>
      <c r="C160" s="19" t="s">
        <v>34</v>
      </c>
      <c r="D160" s="20">
        <v>20.000000000000007</v>
      </c>
      <c r="E160" s="20">
        <v>20</v>
      </c>
      <c r="F160" s="19" t="s">
        <v>111</v>
      </c>
    </row>
    <row r="161" spans="2:6" hidden="1" outlineLevel="1">
      <c r="B161" s="19" t="s">
        <v>248</v>
      </c>
      <c r="C161" s="19" t="s">
        <v>34</v>
      </c>
      <c r="D161" s="20">
        <v>17.999999999999936</v>
      </c>
      <c r="E161" s="20">
        <v>16.484956807872475</v>
      </c>
      <c r="F161" s="19" t="s">
        <v>111</v>
      </c>
    </row>
    <row r="162" spans="2:6" hidden="1" outlineLevel="1">
      <c r="B162" s="19" t="s">
        <v>249</v>
      </c>
      <c r="C162" s="19" t="s">
        <v>34</v>
      </c>
      <c r="D162" s="20">
        <v>17.000000000000021</v>
      </c>
      <c r="E162" s="20">
        <v>17.864747072905889</v>
      </c>
      <c r="F162" s="19" t="s">
        <v>111</v>
      </c>
    </row>
    <row r="163" spans="2:6" hidden="1" outlineLevel="1">
      <c r="B163" s="19" t="s">
        <v>250</v>
      </c>
      <c r="C163" s="19" t="s">
        <v>34</v>
      </c>
      <c r="D163" s="20">
        <v>17.000000000000021</v>
      </c>
      <c r="E163" s="20">
        <v>17.285926609525898</v>
      </c>
      <c r="F163" s="19" t="s">
        <v>111</v>
      </c>
    </row>
    <row r="164" spans="2:6" hidden="1" outlineLevel="1">
      <c r="B164" s="19" t="s">
        <v>251</v>
      </c>
      <c r="C164" s="19" t="s">
        <v>34</v>
      </c>
      <c r="D164" s="20">
        <v>18.000000000000014</v>
      </c>
      <c r="E164" s="20">
        <v>18.915682498439867</v>
      </c>
      <c r="F164" s="19" t="s">
        <v>111</v>
      </c>
    </row>
    <row r="165" spans="2:6" hidden="1" outlineLevel="1">
      <c r="B165" s="19" t="s">
        <v>252</v>
      </c>
      <c r="C165" s="19" t="s">
        <v>34</v>
      </c>
      <c r="D165" s="20">
        <v>20.000000000000007</v>
      </c>
      <c r="E165" s="20">
        <v>20</v>
      </c>
      <c r="F165" s="19" t="s">
        <v>111</v>
      </c>
    </row>
    <row r="166" spans="2:6" hidden="1" outlineLevel="1">
      <c r="B166" s="19" t="s">
        <v>253</v>
      </c>
      <c r="C166" s="19" t="s">
        <v>34</v>
      </c>
      <c r="D166" s="20">
        <v>19.000000000000014</v>
      </c>
      <c r="E166" s="20">
        <v>19.248444971593553</v>
      </c>
      <c r="F166" s="19" t="s">
        <v>111</v>
      </c>
    </row>
    <row r="167" spans="2:6" hidden="1" outlineLevel="1">
      <c r="B167" s="19" t="s">
        <v>254</v>
      </c>
      <c r="C167" s="19" t="s">
        <v>34</v>
      </c>
      <c r="D167" s="20">
        <v>19.000000000000014</v>
      </c>
      <c r="E167" s="20">
        <v>19.995165437530527</v>
      </c>
      <c r="F167" s="19" t="s">
        <v>111</v>
      </c>
    </row>
    <row r="168" spans="2:6" hidden="1" outlineLevel="1">
      <c r="B168" s="19" t="s">
        <v>255</v>
      </c>
      <c r="C168" s="19" t="s">
        <v>34</v>
      </c>
      <c r="D168" s="20">
        <v>18.000000000000014</v>
      </c>
      <c r="E168" s="20">
        <v>18.16075640099216</v>
      </c>
      <c r="F168" s="19" t="s">
        <v>111</v>
      </c>
    </row>
    <row r="169" spans="2:6" hidden="1" outlineLevel="1">
      <c r="B169" s="19" t="s">
        <v>256</v>
      </c>
      <c r="C169" s="19" t="s">
        <v>34</v>
      </c>
      <c r="D169" s="20">
        <v>20.000000000000007</v>
      </c>
      <c r="E169" s="20">
        <v>19.999999999999993</v>
      </c>
      <c r="F169" s="19" t="s">
        <v>111</v>
      </c>
    </row>
    <row r="170" spans="2:6" hidden="1" outlineLevel="1">
      <c r="B170" s="19" t="s">
        <v>257</v>
      </c>
      <c r="C170" s="19" t="s">
        <v>34</v>
      </c>
      <c r="D170" s="20">
        <v>24.999999999999993</v>
      </c>
      <c r="E170" s="20">
        <v>19.90514033213789</v>
      </c>
      <c r="F170" s="19" t="s">
        <v>111</v>
      </c>
    </row>
    <row r="171" spans="2:6" hidden="1" outlineLevel="1">
      <c r="B171" s="19" t="s">
        <v>258</v>
      </c>
      <c r="C171" s="19" t="s">
        <v>34</v>
      </c>
      <c r="D171" s="20">
        <v>25.999999999999986</v>
      </c>
      <c r="E171" s="20">
        <v>19.967943173176231</v>
      </c>
      <c r="F171" s="19" t="s">
        <v>111</v>
      </c>
    </row>
    <row r="172" spans="2:6" hidden="1" outlineLevel="1">
      <c r="B172" s="19" t="s">
        <v>259</v>
      </c>
      <c r="C172" s="19" t="s">
        <v>34</v>
      </c>
      <c r="D172" s="20">
        <v>23.999999999999993</v>
      </c>
      <c r="E172" s="20">
        <v>20</v>
      </c>
      <c r="F172" s="19" t="s">
        <v>111</v>
      </c>
    </row>
    <row r="173" spans="2:6" hidden="1" outlineLevel="1">
      <c r="B173" s="19" t="s">
        <v>260</v>
      </c>
      <c r="C173" s="19" t="s">
        <v>34</v>
      </c>
      <c r="D173" s="20">
        <v>26.999999999999986</v>
      </c>
      <c r="E173" s="20">
        <v>18.900871905034325</v>
      </c>
      <c r="F173" s="19" t="s">
        <v>111</v>
      </c>
    </row>
    <row r="174" spans="2:6" hidden="1" outlineLevel="1">
      <c r="B174" s="19" t="s">
        <v>261</v>
      </c>
      <c r="C174" s="19" t="s">
        <v>34</v>
      </c>
      <c r="D174" s="20">
        <v>25.999999999999986</v>
      </c>
      <c r="E174" s="20">
        <v>19.712627635074892</v>
      </c>
      <c r="F174" s="19" t="s">
        <v>111</v>
      </c>
    </row>
    <row r="175" spans="2:6" hidden="1" outlineLevel="1">
      <c r="B175" s="19" t="s">
        <v>262</v>
      </c>
      <c r="C175" s="19" t="s">
        <v>34</v>
      </c>
      <c r="D175" s="20">
        <v>23.999999999999993</v>
      </c>
      <c r="E175" s="20">
        <v>20</v>
      </c>
      <c r="F175" s="19" t="s">
        <v>111</v>
      </c>
    </row>
    <row r="176" spans="2:6" hidden="1" outlineLevel="1">
      <c r="B176" s="19" t="s">
        <v>263</v>
      </c>
      <c r="C176" s="19" t="s">
        <v>34</v>
      </c>
      <c r="D176" s="20">
        <v>28.999999999999897</v>
      </c>
      <c r="E176" s="20">
        <v>18.298198331276442</v>
      </c>
      <c r="F176" s="19" t="s">
        <v>111</v>
      </c>
    </row>
    <row r="177" spans="1:7" hidden="1" outlineLevel="1">
      <c r="B177" s="19" t="s">
        <v>264</v>
      </c>
      <c r="C177" s="19" t="s">
        <v>34</v>
      </c>
      <c r="D177" s="20">
        <v>26.999999999999904</v>
      </c>
      <c r="E177" s="20">
        <v>18.810230387971174</v>
      </c>
      <c r="F177" s="19" t="s">
        <v>111</v>
      </c>
    </row>
    <row r="178" spans="1:7" hidden="1" outlineLevel="1">
      <c r="B178" s="19" t="s">
        <v>265</v>
      </c>
      <c r="C178" s="19" t="s">
        <v>34</v>
      </c>
      <c r="D178" s="20">
        <v>26.999999999999904</v>
      </c>
      <c r="E178" s="20">
        <v>19.640523083406929</v>
      </c>
      <c r="F178" s="19" t="s">
        <v>111</v>
      </c>
    </row>
    <row r="179" spans="1:7" ht="17" hidden="1" outlineLevel="1" thickBot="1">
      <c r="B179" s="17" t="s">
        <v>266</v>
      </c>
      <c r="C179" s="17" t="s">
        <v>34</v>
      </c>
      <c r="D179" s="21">
        <v>29.999999999999893</v>
      </c>
      <c r="E179" s="21">
        <v>18.49147987915741</v>
      </c>
      <c r="F179" s="17" t="s">
        <v>111</v>
      </c>
    </row>
    <row r="180" spans="1:7" collapsed="1">
      <c r="D180" s="5"/>
      <c r="E180" s="5"/>
    </row>
    <row r="183" spans="1:7" ht="17" thickBot="1">
      <c r="A183" t="s">
        <v>105</v>
      </c>
    </row>
    <row r="184" spans="1:7" ht="17" thickBot="1">
      <c r="B184" s="18" t="s">
        <v>99</v>
      </c>
      <c r="C184" s="18" t="s">
        <v>100</v>
      </c>
      <c r="D184" s="18" t="s">
        <v>106</v>
      </c>
      <c r="E184" s="18" t="s">
        <v>84</v>
      </c>
      <c r="F184" s="18" t="s">
        <v>107</v>
      </c>
      <c r="G184" s="18" t="s">
        <v>108</v>
      </c>
    </row>
    <row r="185" spans="1:7">
      <c r="B185" s="19" t="s">
        <v>109</v>
      </c>
      <c r="C185" s="19" t="s">
        <v>84</v>
      </c>
      <c r="D185" s="19">
        <v>5.0000050000042791</v>
      </c>
      <c r="E185" s="19" t="s">
        <v>267</v>
      </c>
      <c r="F185" s="19" t="s">
        <v>268</v>
      </c>
      <c r="G185" s="19">
        <v>0</v>
      </c>
    </row>
    <row r="186" spans="1:7">
      <c r="B186" s="24" t="s">
        <v>431</v>
      </c>
      <c r="C186" s="19"/>
      <c r="D186" s="19"/>
      <c r="E186" s="19"/>
      <c r="F186" s="19"/>
      <c r="G186" s="19"/>
    </row>
    <row r="187" spans="1:7" hidden="1" outlineLevel="1">
      <c r="B187" s="19" t="s">
        <v>110</v>
      </c>
      <c r="C187" s="19" t="s">
        <v>31</v>
      </c>
      <c r="D187" s="19">
        <v>1</v>
      </c>
      <c r="E187" s="19" t="s">
        <v>269</v>
      </c>
      <c r="F187" s="19" t="s">
        <v>270</v>
      </c>
      <c r="G187" s="19">
        <v>2</v>
      </c>
    </row>
    <row r="188" spans="1:7" hidden="1" outlineLevel="1">
      <c r="B188" s="19" t="s">
        <v>114</v>
      </c>
      <c r="C188" s="19" t="s">
        <v>31</v>
      </c>
      <c r="D188" s="19">
        <v>1</v>
      </c>
      <c r="E188" s="19" t="s">
        <v>271</v>
      </c>
      <c r="F188" s="19" t="s">
        <v>270</v>
      </c>
      <c r="G188" s="19">
        <v>2</v>
      </c>
    </row>
    <row r="189" spans="1:7" hidden="1" outlineLevel="1">
      <c r="B189" s="19" t="s">
        <v>117</v>
      </c>
      <c r="C189" s="19" t="s">
        <v>31</v>
      </c>
      <c r="D189" s="19">
        <v>1</v>
      </c>
      <c r="E189" s="19" t="s">
        <v>272</v>
      </c>
      <c r="F189" s="19" t="s">
        <v>270</v>
      </c>
      <c r="G189" s="19">
        <v>2</v>
      </c>
    </row>
    <row r="190" spans="1:7" hidden="1" outlineLevel="1">
      <c r="B190" s="19" t="s">
        <v>120</v>
      </c>
      <c r="C190" s="19" t="s">
        <v>31</v>
      </c>
      <c r="D190" s="19">
        <v>0</v>
      </c>
      <c r="E190" s="19" t="s">
        <v>273</v>
      </c>
      <c r="F190" s="19" t="s">
        <v>268</v>
      </c>
      <c r="G190" s="19">
        <v>0</v>
      </c>
    </row>
    <row r="191" spans="1:7" hidden="1" outlineLevel="1">
      <c r="B191" s="19" t="s">
        <v>123</v>
      </c>
      <c r="C191" s="19" t="s">
        <v>31</v>
      </c>
      <c r="D191" s="19">
        <v>0</v>
      </c>
      <c r="E191" s="19" t="s">
        <v>274</v>
      </c>
      <c r="F191" s="19" t="s">
        <v>268</v>
      </c>
      <c r="G191" s="19">
        <v>0</v>
      </c>
    </row>
    <row r="192" spans="1:7" hidden="1" outlineLevel="1">
      <c r="B192" s="19" t="s">
        <v>126</v>
      </c>
      <c r="C192" s="19" t="s">
        <v>31</v>
      </c>
      <c r="D192" s="19">
        <v>1</v>
      </c>
      <c r="E192" s="19" t="s">
        <v>275</v>
      </c>
      <c r="F192" s="19" t="s">
        <v>268</v>
      </c>
      <c r="G192" s="19">
        <v>0</v>
      </c>
    </row>
    <row r="193" spans="2:7" hidden="1" outlineLevel="1">
      <c r="B193" s="19" t="s">
        <v>129</v>
      </c>
      <c r="C193" s="19" t="s">
        <v>31</v>
      </c>
      <c r="D193" s="19">
        <v>1</v>
      </c>
      <c r="E193" s="19" t="s">
        <v>276</v>
      </c>
      <c r="F193" s="19" t="s">
        <v>268</v>
      </c>
      <c r="G193" s="19">
        <v>0</v>
      </c>
    </row>
    <row r="194" spans="2:7" hidden="1" outlineLevel="1">
      <c r="B194" s="19" t="s">
        <v>132</v>
      </c>
      <c r="C194" s="19" t="s">
        <v>31</v>
      </c>
      <c r="D194" s="19">
        <v>0</v>
      </c>
      <c r="E194" s="19" t="s">
        <v>277</v>
      </c>
      <c r="F194" s="19" t="s">
        <v>268</v>
      </c>
      <c r="G194" s="19">
        <v>0</v>
      </c>
    </row>
    <row r="195" spans="2:7" hidden="1" outlineLevel="1">
      <c r="B195" s="19" t="s">
        <v>135</v>
      </c>
      <c r="C195" s="19" t="s">
        <v>31</v>
      </c>
      <c r="D195" s="19">
        <v>2</v>
      </c>
      <c r="E195" s="19" t="s">
        <v>278</v>
      </c>
      <c r="F195" s="19" t="s">
        <v>268</v>
      </c>
      <c r="G195" s="19">
        <v>0</v>
      </c>
    </row>
    <row r="196" spans="2:7" hidden="1" outlineLevel="1">
      <c r="B196" s="19" t="s">
        <v>138</v>
      </c>
      <c r="C196" s="19" t="s">
        <v>31</v>
      </c>
      <c r="D196" s="19">
        <v>2</v>
      </c>
      <c r="E196" s="19" t="s">
        <v>279</v>
      </c>
      <c r="F196" s="19" t="s">
        <v>268</v>
      </c>
      <c r="G196" s="19">
        <v>0</v>
      </c>
    </row>
    <row r="197" spans="2:7" hidden="1" outlineLevel="1">
      <c r="B197" s="19" t="s">
        <v>141</v>
      </c>
      <c r="C197" s="19" t="s">
        <v>31</v>
      </c>
      <c r="D197" s="19">
        <v>0</v>
      </c>
      <c r="E197" s="19" t="s">
        <v>280</v>
      </c>
      <c r="F197" s="19" t="s">
        <v>268</v>
      </c>
      <c r="G197" s="19">
        <v>0</v>
      </c>
    </row>
    <row r="198" spans="2:7" hidden="1" outlineLevel="1">
      <c r="B198" s="19" t="s">
        <v>144</v>
      </c>
      <c r="C198" s="19" t="s">
        <v>31</v>
      </c>
      <c r="D198" s="19">
        <v>1</v>
      </c>
      <c r="E198" s="19" t="s">
        <v>281</v>
      </c>
      <c r="F198" s="19" t="s">
        <v>268</v>
      </c>
      <c r="G198" s="19">
        <v>0</v>
      </c>
    </row>
    <row r="199" spans="2:7" hidden="1" outlineLevel="1">
      <c r="B199" s="19" t="s">
        <v>147</v>
      </c>
      <c r="C199" s="19" t="s">
        <v>31</v>
      </c>
      <c r="D199" s="19">
        <v>1</v>
      </c>
      <c r="E199" s="19" t="s">
        <v>282</v>
      </c>
      <c r="F199" s="19" t="s">
        <v>268</v>
      </c>
      <c r="G199" s="19">
        <v>0</v>
      </c>
    </row>
    <row r="200" spans="2:7" hidden="1" outlineLevel="1">
      <c r="B200" s="19" t="s">
        <v>150</v>
      </c>
      <c r="C200" s="19" t="s">
        <v>31</v>
      </c>
      <c r="D200" s="19">
        <v>1</v>
      </c>
      <c r="E200" s="19" t="s">
        <v>283</v>
      </c>
      <c r="F200" s="19" t="s">
        <v>268</v>
      </c>
      <c r="G200" s="19">
        <v>0</v>
      </c>
    </row>
    <row r="201" spans="2:7" hidden="1" outlineLevel="1">
      <c r="B201" s="19" t="s">
        <v>153</v>
      </c>
      <c r="C201" s="19" t="s">
        <v>31</v>
      </c>
      <c r="D201" s="19">
        <v>1</v>
      </c>
      <c r="E201" s="19" t="s">
        <v>284</v>
      </c>
      <c r="F201" s="19" t="s">
        <v>268</v>
      </c>
      <c r="G201" s="19">
        <v>0</v>
      </c>
    </row>
    <row r="202" spans="2:7" hidden="1" outlineLevel="1">
      <c r="B202" s="19" t="s">
        <v>156</v>
      </c>
      <c r="C202" s="19" t="s">
        <v>31</v>
      </c>
      <c r="D202" s="19">
        <v>0</v>
      </c>
      <c r="E202" s="19" t="s">
        <v>285</v>
      </c>
      <c r="F202" s="19" t="s">
        <v>268</v>
      </c>
      <c r="G202" s="19">
        <v>0</v>
      </c>
    </row>
    <row r="203" spans="2:7" hidden="1" outlineLevel="1">
      <c r="B203" s="19" t="s">
        <v>159</v>
      </c>
      <c r="C203" s="19" t="s">
        <v>31</v>
      </c>
      <c r="D203" s="19">
        <v>2</v>
      </c>
      <c r="E203" s="19" t="s">
        <v>286</v>
      </c>
      <c r="F203" s="19" t="s">
        <v>268</v>
      </c>
      <c r="G203" s="19">
        <v>0</v>
      </c>
    </row>
    <row r="204" spans="2:7" hidden="1" outlineLevel="1">
      <c r="B204" s="19" t="s">
        <v>162</v>
      </c>
      <c r="C204" s="19" t="s">
        <v>31</v>
      </c>
      <c r="D204" s="19">
        <v>1</v>
      </c>
      <c r="E204" s="19" t="s">
        <v>287</v>
      </c>
      <c r="F204" s="19" t="s">
        <v>268</v>
      </c>
      <c r="G204" s="19">
        <v>0</v>
      </c>
    </row>
    <row r="205" spans="2:7" hidden="1" outlineLevel="1">
      <c r="B205" s="19" t="s">
        <v>165</v>
      </c>
      <c r="C205" s="19" t="s">
        <v>31</v>
      </c>
      <c r="D205" s="19">
        <v>1</v>
      </c>
      <c r="E205" s="19" t="s">
        <v>288</v>
      </c>
      <c r="F205" s="19" t="s">
        <v>268</v>
      </c>
      <c r="G205" s="19">
        <v>0</v>
      </c>
    </row>
    <row r="206" spans="2:7" hidden="1" outlineLevel="1">
      <c r="B206" s="19" t="s">
        <v>168</v>
      </c>
      <c r="C206" s="19" t="s">
        <v>31</v>
      </c>
      <c r="D206" s="19">
        <v>2</v>
      </c>
      <c r="E206" s="19" t="s">
        <v>289</v>
      </c>
      <c r="F206" s="19" t="s">
        <v>268</v>
      </c>
      <c r="G206" s="19">
        <v>0</v>
      </c>
    </row>
    <row r="207" spans="2:7" hidden="1" outlineLevel="1">
      <c r="B207" s="19" t="s">
        <v>171</v>
      </c>
      <c r="C207" s="19" t="s">
        <v>31</v>
      </c>
      <c r="D207" s="19">
        <v>2</v>
      </c>
      <c r="E207" s="19" t="s">
        <v>290</v>
      </c>
      <c r="F207" s="19" t="s">
        <v>268</v>
      </c>
      <c r="G207" s="19">
        <v>0</v>
      </c>
    </row>
    <row r="208" spans="2:7" hidden="1" outlineLevel="1">
      <c r="B208" s="19" t="s">
        <v>174</v>
      </c>
      <c r="C208" s="19" t="s">
        <v>31</v>
      </c>
      <c r="D208" s="19">
        <v>3</v>
      </c>
      <c r="E208" s="19" t="s">
        <v>291</v>
      </c>
      <c r="F208" s="19" t="s">
        <v>268</v>
      </c>
      <c r="G208" s="19">
        <v>0</v>
      </c>
    </row>
    <row r="209" spans="2:7" hidden="1" outlineLevel="1">
      <c r="B209" s="19" t="s">
        <v>177</v>
      </c>
      <c r="C209" s="19" t="s">
        <v>31</v>
      </c>
      <c r="D209" s="19">
        <v>2</v>
      </c>
      <c r="E209" s="19" t="s">
        <v>292</v>
      </c>
      <c r="F209" s="19" t="s">
        <v>268</v>
      </c>
      <c r="G209" s="19">
        <v>0</v>
      </c>
    </row>
    <row r="210" spans="2:7" hidden="1" outlineLevel="1">
      <c r="B210" s="19" t="s">
        <v>180</v>
      </c>
      <c r="C210" s="19" t="s">
        <v>31</v>
      </c>
      <c r="D210" s="19">
        <v>3</v>
      </c>
      <c r="E210" s="19" t="s">
        <v>293</v>
      </c>
      <c r="F210" s="19" t="s">
        <v>268</v>
      </c>
      <c r="G210" s="19">
        <v>0</v>
      </c>
    </row>
    <row r="211" spans="2:7" hidden="1" outlineLevel="1">
      <c r="B211" s="19" t="s">
        <v>183</v>
      </c>
      <c r="C211" s="19" t="s">
        <v>31</v>
      </c>
      <c r="D211" s="19">
        <v>1</v>
      </c>
      <c r="E211" s="19" t="s">
        <v>294</v>
      </c>
      <c r="F211" s="19" t="s">
        <v>268</v>
      </c>
      <c r="G211" s="19">
        <v>0</v>
      </c>
    </row>
    <row r="212" spans="2:7" hidden="1" outlineLevel="1">
      <c r="B212" s="19" t="s">
        <v>186</v>
      </c>
      <c r="C212" s="19" t="s">
        <v>31</v>
      </c>
      <c r="D212" s="19">
        <v>1</v>
      </c>
      <c r="E212" s="19" t="s">
        <v>295</v>
      </c>
      <c r="F212" s="19" t="s">
        <v>268</v>
      </c>
      <c r="G212" s="19">
        <v>0</v>
      </c>
    </row>
    <row r="213" spans="2:7" hidden="1" outlineLevel="1">
      <c r="B213" s="19" t="s">
        <v>189</v>
      </c>
      <c r="C213" s="19" t="s">
        <v>31</v>
      </c>
      <c r="D213" s="19">
        <v>1</v>
      </c>
      <c r="E213" s="19" t="s">
        <v>296</v>
      </c>
      <c r="F213" s="19" t="s">
        <v>268</v>
      </c>
      <c r="G213" s="19">
        <v>0</v>
      </c>
    </row>
    <row r="214" spans="2:7" hidden="1" outlineLevel="1">
      <c r="B214" s="19" t="s">
        <v>192</v>
      </c>
      <c r="C214" s="19" t="s">
        <v>31</v>
      </c>
      <c r="D214" s="19">
        <v>1</v>
      </c>
      <c r="E214" s="19" t="s">
        <v>297</v>
      </c>
      <c r="F214" s="19" t="s">
        <v>268</v>
      </c>
      <c r="G214" s="19">
        <v>0</v>
      </c>
    </row>
    <row r="215" spans="2:7" hidden="1" outlineLevel="1">
      <c r="B215" s="19" t="s">
        <v>195</v>
      </c>
      <c r="C215" s="19" t="s">
        <v>31</v>
      </c>
      <c r="D215" s="19">
        <v>3</v>
      </c>
      <c r="E215" s="19" t="s">
        <v>298</v>
      </c>
      <c r="F215" s="19" t="s">
        <v>268</v>
      </c>
      <c r="G215" s="19">
        <v>0</v>
      </c>
    </row>
    <row r="216" spans="2:7" hidden="1" outlineLevel="1">
      <c r="B216" s="19" t="s">
        <v>198</v>
      </c>
      <c r="C216" s="19" t="s">
        <v>31</v>
      </c>
      <c r="D216" s="19">
        <v>2</v>
      </c>
      <c r="E216" s="19" t="s">
        <v>299</v>
      </c>
      <c r="F216" s="19" t="s">
        <v>268</v>
      </c>
      <c r="G216" s="19">
        <v>0</v>
      </c>
    </row>
    <row r="217" spans="2:7" hidden="1" outlineLevel="1">
      <c r="B217" s="19" t="s">
        <v>201</v>
      </c>
      <c r="C217" s="19" t="s">
        <v>31</v>
      </c>
      <c r="D217" s="19">
        <v>1</v>
      </c>
      <c r="E217" s="19" t="s">
        <v>300</v>
      </c>
      <c r="F217" s="19" t="s">
        <v>268</v>
      </c>
      <c r="G217" s="19">
        <v>0</v>
      </c>
    </row>
    <row r="218" spans="2:7" hidden="1" outlineLevel="1">
      <c r="B218" s="19" t="s">
        <v>204</v>
      </c>
      <c r="C218" s="19" t="s">
        <v>31</v>
      </c>
      <c r="D218" s="19">
        <v>1</v>
      </c>
      <c r="E218" s="19" t="s">
        <v>301</v>
      </c>
      <c r="F218" s="19" t="s">
        <v>268</v>
      </c>
      <c r="G218" s="19">
        <v>0</v>
      </c>
    </row>
    <row r="219" spans="2:7" hidden="1" outlineLevel="1">
      <c r="B219" s="19" t="s">
        <v>207</v>
      </c>
      <c r="C219" s="19" t="s">
        <v>31</v>
      </c>
      <c r="D219" s="19">
        <v>1</v>
      </c>
      <c r="E219" s="19" t="s">
        <v>302</v>
      </c>
      <c r="F219" s="19" t="s">
        <v>268</v>
      </c>
      <c r="G219" s="19">
        <v>0</v>
      </c>
    </row>
    <row r="220" spans="2:7" hidden="1" outlineLevel="1">
      <c r="B220" s="19" t="s">
        <v>210</v>
      </c>
      <c r="C220" s="19" t="s">
        <v>31</v>
      </c>
      <c r="D220" s="19">
        <v>1</v>
      </c>
      <c r="E220" s="19" t="s">
        <v>303</v>
      </c>
      <c r="F220" s="19" t="s">
        <v>268</v>
      </c>
      <c r="G220" s="19">
        <v>0</v>
      </c>
    </row>
    <row r="221" spans="2:7" hidden="1" outlineLevel="1">
      <c r="B221" s="19" t="s">
        <v>213</v>
      </c>
      <c r="C221" s="19" t="s">
        <v>31</v>
      </c>
      <c r="D221" s="19">
        <v>1</v>
      </c>
      <c r="E221" s="19" t="s">
        <v>304</v>
      </c>
      <c r="F221" s="19" t="s">
        <v>268</v>
      </c>
      <c r="G221" s="19">
        <v>0</v>
      </c>
    </row>
    <row r="222" spans="2:7" hidden="1" outlineLevel="1">
      <c r="B222" s="19" t="s">
        <v>216</v>
      </c>
      <c r="C222" s="19" t="s">
        <v>31</v>
      </c>
      <c r="D222" s="19">
        <v>1</v>
      </c>
      <c r="E222" s="19" t="s">
        <v>305</v>
      </c>
      <c r="F222" s="19" t="s">
        <v>268</v>
      </c>
      <c r="G222" s="19">
        <v>0</v>
      </c>
    </row>
    <row r="223" spans="2:7" hidden="1" outlineLevel="1">
      <c r="B223" s="19" t="s">
        <v>219</v>
      </c>
      <c r="C223" s="19" t="s">
        <v>31</v>
      </c>
      <c r="D223" s="19">
        <v>2</v>
      </c>
      <c r="E223" s="19" t="s">
        <v>306</v>
      </c>
      <c r="F223" s="19" t="s">
        <v>268</v>
      </c>
      <c r="G223" s="19">
        <v>0</v>
      </c>
    </row>
    <row r="224" spans="2:7" hidden="1" outlineLevel="1">
      <c r="B224" s="19" t="s">
        <v>222</v>
      </c>
      <c r="C224" s="19" t="s">
        <v>31</v>
      </c>
      <c r="D224" s="19">
        <v>2</v>
      </c>
      <c r="E224" s="19" t="s">
        <v>307</v>
      </c>
      <c r="F224" s="19" t="s">
        <v>268</v>
      </c>
      <c r="G224" s="19">
        <v>0</v>
      </c>
    </row>
    <row r="225" spans="2:7" hidden="1" outlineLevel="1">
      <c r="B225" s="19" t="s">
        <v>225</v>
      </c>
      <c r="C225" s="19" t="s">
        <v>31</v>
      </c>
      <c r="D225" s="19">
        <v>1</v>
      </c>
      <c r="E225" s="19" t="s">
        <v>308</v>
      </c>
      <c r="F225" s="19" t="s">
        <v>268</v>
      </c>
      <c r="G225" s="19">
        <v>0</v>
      </c>
    </row>
    <row r="226" spans="2:7" collapsed="1">
      <c r="B226" s="19"/>
      <c r="C226" s="19"/>
      <c r="D226" s="19"/>
      <c r="E226" s="19"/>
      <c r="F226" s="19"/>
      <c r="G226" s="19"/>
    </row>
    <row r="227" spans="2:7">
      <c r="B227" s="24" t="s">
        <v>432</v>
      </c>
      <c r="C227" s="19"/>
      <c r="D227" s="19"/>
      <c r="E227" s="19"/>
      <c r="F227" s="19"/>
      <c r="G227" s="19"/>
    </row>
    <row r="228" spans="2:7" hidden="1" outlineLevel="1">
      <c r="B228" s="19" t="s">
        <v>112</v>
      </c>
      <c r="C228" s="19" t="s">
        <v>32</v>
      </c>
      <c r="D228" s="19">
        <v>0</v>
      </c>
      <c r="E228" s="19" t="s">
        <v>309</v>
      </c>
      <c r="F228" s="19" t="s">
        <v>270</v>
      </c>
      <c r="G228" s="19">
        <v>5</v>
      </c>
    </row>
    <row r="229" spans="2:7" hidden="1" outlineLevel="1">
      <c r="B229" s="19" t="s">
        <v>115</v>
      </c>
      <c r="C229" s="19" t="s">
        <v>32</v>
      </c>
      <c r="D229" s="19">
        <v>0</v>
      </c>
      <c r="E229" s="19" t="s">
        <v>310</v>
      </c>
      <c r="F229" s="19" t="s">
        <v>268</v>
      </c>
      <c r="G229" s="19">
        <v>0</v>
      </c>
    </row>
    <row r="230" spans="2:7" hidden="1" outlineLevel="1">
      <c r="B230" s="19" t="s">
        <v>118</v>
      </c>
      <c r="C230" s="19" t="s">
        <v>32</v>
      </c>
      <c r="D230" s="19">
        <v>0</v>
      </c>
      <c r="E230" s="19" t="s">
        <v>311</v>
      </c>
      <c r="F230" s="19" t="s">
        <v>268</v>
      </c>
      <c r="G230" s="19">
        <v>0</v>
      </c>
    </row>
    <row r="231" spans="2:7" hidden="1" outlineLevel="1">
      <c r="B231" s="19" t="s">
        <v>121</v>
      </c>
      <c r="C231" s="19" t="s">
        <v>32</v>
      </c>
      <c r="D231" s="19">
        <v>0</v>
      </c>
      <c r="E231" s="19" t="s">
        <v>312</v>
      </c>
      <c r="F231" s="19" t="s">
        <v>268</v>
      </c>
      <c r="G231" s="19">
        <v>0</v>
      </c>
    </row>
    <row r="232" spans="2:7" hidden="1" outlineLevel="1">
      <c r="B232" s="19" t="s">
        <v>124</v>
      </c>
      <c r="C232" s="19" t="s">
        <v>32</v>
      </c>
      <c r="D232" s="19">
        <v>0</v>
      </c>
      <c r="E232" s="19" t="s">
        <v>313</v>
      </c>
      <c r="F232" s="19" t="s">
        <v>268</v>
      </c>
      <c r="G232" s="19">
        <v>0</v>
      </c>
    </row>
    <row r="233" spans="2:7" hidden="1" outlineLevel="1">
      <c r="B233" s="19" t="s">
        <v>127</v>
      </c>
      <c r="C233" s="19" t="s">
        <v>32</v>
      </c>
      <c r="D233" s="19">
        <v>0</v>
      </c>
      <c r="E233" s="19" t="s">
        <v>314</v>
      </c>
      <c r="F233" s="19" t="s">
        <v>268</v>
      </c>
      <c r="G233" s="19">
        <v>0</v>
      </c>
    </row>
    <row r="234" spans="2:7" hidden="1" outlineLevel="1">
      <c r="B234" s="19" t="s">
        <v>130</v>
      </c>
      <c r="C234" s="19" t="s">
        <v>32</v>
      </c>
      <c r="D234" s="19">
        <v>1</v>
      </c>
      <c r="E234" s="19" t="s">
        <v>315</v>
      </c>
      <c r="F234" s="19" t="s">
        <v>268</v>
      </c>
      <c r="G234" s="19">
        <v>0</v>
      </c>
    </row>
    <row r="235" spans="2:7" hidden="1" outlineLevel="1">
      <c r="B235" s="19" t="s">
        <v>133</v>
      </c>
      <c r="C235" s="19" t="s">
        <v>32</v>
      </c>
      <c r="D235" s="19">
        <v>1</v>
      </c>
      <c r="E235" s="19" t="s">
        <v>316</v>
      </c>
      <c r="F235" s="19" t="s">
        <v>268</v>
      </c>
      <c r="G235" s="19">
        <v>0</v>
      </c>
    </row>
    <row r="236" spans="2:7" hidden="1" outlineLevel="1">
      <c r="B236" s="19" t="s">
        <v>136</v>
      </c>
      <c r="C236" s="19" t="s">
        <v>32</v>
      </c>
      <c r="D236" s="19">
        <v>1</v>
      </c>
      <c r="E236" s="19" t="s">
        <v>317</v>
      </c>
      <c r="F236" s="19" t="s">
        <v>268</v>
      </c>
      <c r="G236" s="19">
        <v>0</v>
      </c>
    </row>
    <row r="237" spans="2:7" hidden="1" outlineLevel="1">
      <c r="B237" s="19" t="s">
        <v>139</v>
      </c>
      <c r="C237" s="19" t="s">
        <v>32</v>
      </c>
      <c r="D237" s="19">
        <v>0</v>
      </c>
      <c r="E237" s="19" t="s">
        <v>318</v>
      </c>
      <c r="F237" s="19" t="s">
        <v>268</v>
      </c>
      <c r="G237" s="19">
        <v>0</v>
      </c>
    </row>
    <row r="238" spans="2:7" hidden="1" outlineLevel="1">
      <c r="B238" s="19" t="s">
        <v>142</v>
      </c>
      <c r="C238" s="19" t="s">
        <v>32</v>
      </c>
      <c r="D238" s="19">
        <v>1</v>
      </c>
      <c r="E238" s="19" t="s">
        <v>319</v>
      </c>
      <c r="F238" s="19" t="s">
        <v>268</v>
      </c>
      <c r="G238" s="19">
        <v>0</v>
      </c>
    </row>
    <row r="239" spans="2:7" hidden="1" outlineLevel="1">
      <c r="B239" s="19" t="s">
        <v>145</v>
      </c>
      <c r="C239" s="19" t="s">
        <v>32</v>
      </c>
      <c r="D239" s="19">
        <v>0</v>
      </c>
      <c r="E239" s="19" t="s">
        <v>320</v>
      </c>
      <c r="F239" s="19" t="s">
        <v>268</v>
      </c>
      <c r="G239" s="19">
        <v>0</v>
      </c>
    </row>
    <row r="240" spans="2:7" hidden="1" outlineLevel="1">
      <c r="B240" s="19" t="s">
        <v>148</v>
      </c>
      <c r="C240" s="19" t="s">
        <v>32</v>
      </c>
      <c r="D240" s="19">
        <v>1</v>
      </c>
      <c r="E240" s="19" t="s">
        <v>321</v>
      </c>
      <c r="F240" s="19" t="s">
        <v>268</v>
      </c>
      <c r="G240" s="19">
        <v>0</v>
      </c>
    </row>
    <row r="241" spans="2:7" hidden="1" outlineLevel="1">
      <c r="B241" s="19" t="s">
        <v>151</v>
      </c>
      <c r="C241" s="19" t="s">
        <v>32</v>
      </c>
      <c r="D241" s="19">
        <v>1</v>
      </c>
      <c r="E241" s="19" t="s">
        <v>322</v>
      </c>
      <c r="F241" s="19" t="s">
        <v>268</v>
      </c>
      <c r="G241" s="19">
        <v>0</v>
      </c>
    </row>
    <row r="242" spans="2:7" hidden="1" outlineLevel="1">
      <c r="B242" s="19" t="s">
        <v>154</v>
      </c>
      <c r="C242" s="19" t="s">
        <v>32</v>
      </c>
      <c r="D242" s="19">
        <v>1</v>
      </c>
      <c r="E242" s="19" t="s">
        <v>323</v>
      </c>
      <c r="F242" s="19" t="s">
        <v>268</v>
      </c>
      <c r="G242" s="19">
        <v>0</v>
      </c>
    </row>
    <row r="243" spans="2:7" hidden="1" outlineLevel="1">
      <c r="B243" s="19" t="s">
        <v>157</v>
      </c>
      <c r="C243" s="19" t="s">
        <v>32</v>
      </c>
      <c r="D243" s="19">
        <v>1</v>
      </c>
      <c r="E243" s="19" t="s">
        <v>324</v>
      </c>
      <c r="F243" s="19" t="s">
        <v>268</v>
      </c>
      <c r="G243" s="19">
        <v>0</v>
      </c>
    </row>
    <row r="244" spans="2:7" hidden="1" outlineLevel="1">
      <c r="B244" s="19" t="s">
        <v>160</v>
      </c>
      <c r="C244" s="19" t="s">
        <v>32</v>
      </c>
      <c r="D244" s="19">
        <v>2</v>
      </c>
      <c r="E244" s="19" t="s">
        <v>325</v>
      </c>
      <c r="F244" s="19" t="s">
        <v>268</v>
      </c>
      <c r="G244" s="19">
        <v>0</v>
      </c>
    </row>
    <row r="245" spans="2:7" hidden="1" outlineLevel="1">
      <c r="B245" s="19" t="s">
        <v>163</v>
      </c>
      <c r="C245" s="19" t="s">
        <v>32</v>
      </c>
      <c r="D245" s="19">
        <v>3</v>
      </c>
      <c r="E245" s="19" t="s">
        <v>326</v>
      </c>
      <c r="F245" s="19" t="s">
        <v>268</v>
      </c>
      <c r="G245" s="19">
        <v>0</v>
      </c>
    </row>
    <row r="246" spans="2:7" hidden="1" outlineLevel="1">
      <c r="B246" s="19" t="s">
        <v>166</v>
      </c>
      <c r="C246" s="19" t="s">
        <v>32</v>
      </c>
      <c r="D246" s="19">
        <v>3</v>
      </c>
      <c r="E246" s="19" t="s">
        <v>327</v>
      </c>
      <c r="F246" s="19" t="s">
        <v>268</v>
      </c>
      <c r="G246" s="19">
        <v>0</v>
      </c>
    </row>
    <row r="247" spans="2:7" hidden="1" outlineLevel="1">
      <c r="B247" s="19" t="s">
        <v>169</v>
      </c>
      <c r="C247" s="19" t="s">
        <v>32</v>
      </c>
      <c r="D247" s="19">
        <v>4</v>
      </c>
      <c r="E247" s="19" t="s">
        <v>328</v>
      </c>
      <c r="F247" s="19" t="s">
        <v>268</v>
      </c>
      <c r="G247" s="19">
        <v>0</v>
      </c>
    </row>
    <row r="248" spans="2:7" hidden="1" outlineLevel="1">
      <c r="B248" s="19" t="s">
        <v>172</v>
      </c>
      <c r="C248" s="19" t="s">
        <v>32</v>
      </c>
      <c r="D248" s="19">
        <v>2</v>
      </c>
      <c r="E248" s="19" t="s">
        <v>329</v>
      </c>
      <c r="F248" s="19" t="s">
        <v>268</v>
      </c>
      <c r="G248" s="19">
        <v>0</v>
      </c>
    </row>
    <row r="249" spans="2:7" hidden="1" outlineLevel="1">
      <c r="B249" s="19" t="s">
        <v>175</v>
      </c>
      <c r="C249" s="19" t="s">
        <v>32</v>
      </c>
      <c r="D249" s="19">
        <v>3</v>
      </c>
      <c r="E249" s="19" t="s">
        <v>330</v>
      </c>
      <c r="F249" s="19" t="s">
        <v>268</v>
      </c>
      <c r="G249" s="19">
        <v>0</v>
      </c>
    </row>
    <row r="250" spans="2:7" hidden="1" outlineLevel="1">
      <c r="B250" s="19" t="s">
        <v>178</v>
      </c>
      <c r="C250" s="19" t="s">
        <v>32</v>
      </c>
      <c r="D250" s="19">
        <v>4</v>
      </c>
      <c r="E250" s="19" t="s">
        <v>331</v>
      </c>
      <c r="F250" s="19" t="s">
        <v>268</v>
      </c>
      <c r="G250" s="19">
        <v>0</v>
      </c>
    </row>
    <row r="251" spans="2:7" hidden="1" outlineLevel="1">
      <c r="B251" s="19" t="s">
        <v>181</v>
      </c>
      <c r="C251" s="19" t="s">
        <v>32</v>
      </c>
      <c r="D251" s="19">
        <v>4</v>
      </c>
      <c r="E251" s="19" t="s">
        <v>332</v>
      </c>
      <c r="F251" s="19" t="s">
        <v>268</v>
      </c>
      <c r="G251" s="19">
        <v>0</v>
      </c>
    </row>
    <row r="252" spans="2:7" hidden="1" outlineLevel="1">
      <c r="B252" s="19" t="s">
        <v>184</v>
      </c>
      <c r="C252" s="19" t="s">
        <v>32</v>
      </c>
      <c r="D252" s="19">
        <v>3</v>
      </c>
      <c r="E252" s="19" t="s">
        <v>333</v>
      </c>
      <c r="F252" s="19" t="s">
        <v>268</v>
      </c>
      <c r="G252" s="19">
        <v>0</v>
      </c>
    </row>
    <row r="253" spans="2:7" hidden="1" outlineLevel="1">
      <c r="B253" s="19" t="s">
        <v>187</v>
      </c>
      <c r="C253" s="19" t="s">
        <v>32</v>
      </c>
      <c r="D253" s="19">
        <v>5</v>
      </c>
      <c r="E253" s="19" t="s">
        <v>334</v>
      </c>
      <c r="F253" s="19" t="s">
        <v>268</v>
      </c>
      <c r="G253" s="19">
        <v>0</v>
      </c>
    </row>
    <row r="254" spans="2:7" hidden="1" outlineLevel="1">
      <c r="B254" s="19" t="s">
        <v>190</v>
      </c>
      <c r="C254" s="19" t="s">
        <v>32</v>
      </c>
      <c r="D254" s="19">
        <v>4</v>
      </c>
      <c r="E254" s="19" t="s">
        <v>335</v>
      </c>
      <c r="F254" s="19" t="s">
        <v>268</v>
      </c>
      <c r="G254" s="19">
        <v>0</v>
      </c>
    </row>
    <row r="255" spans="2:7" hidden="1" outlineLevel="1">
      <c r="B255" s="19" t="s">
        <v>193</v>
      </c>
      <c r="C255" s="19" t="s">
        <v>32</v>
      </c>
      <c r="D255" s="19">
        <v>3</v>
      </c>
      <c r="E255" s="19" t="s">
        <v>336</v>
      </c>
      <c r="F255" s="19" t="s">
        <v>268</v>
      </c>
      <c r="G255" s="19">
        <v>0</v>
      </c>
    </row>
    <row r="256" spans="2:7" hidden="1" outlineLevel="1">
      <c r="B256" s="19" t="s">
        <v>196</v>
      </c>
      <c r="C256" s="19" t="s">
        <v>32</v>
      </c>
      <c r="D256" s="19">
        <v>3</v>
      </c>
      <c r="E256" s="19" t="s">
        <v>337</v>
      </c>
      <c r="F256" s="19" t="s">
        <v>268</v>
      </c>
      <c r="G256" s="19">
        <v>0</v>
      </c>
    </row>
    <row r="257" spans="2:7" hidden="1" outlineLevel="1">
      <c r="B257" s="19" t="s">
        <v>199</v>
      </c>
      <c r="C257" s="19" t="s">
        <v>32</v>
      </c>
      <c r="D257" s="19">
        <v>3</v>
      </c>
      <c r="E257" s="19" t="s">
        <v>338</v>
      </c>
      <c r="F257" s="19" t="s">
        <v>268</v>
      </c>
      <c r="G257" s="19">
        <v>0</v>
      </c>
    </row>
    <row r="258" spans="2:7" hidden="1" outlineLevel="1">
      <c r="B258" s="19" t="s">
        <v>202</v>
      </c>
      <c r="C258" s="19" t="s">
        <v>32</v>
      </c>
      <c r="D258" s="19">
        <v>4</v>
      </c>
      <c r="E258" s="19" t="s">
        <v>339</v>
      </c>
      <c r="F258" s="19" t="s">
        <v>268</v>
      </c>
      <c r="G258" s="19">
        <v>0</v>
      </c>
    </row>
    <row r="259" spans="2:7" hidden="1" outlineLevel="1">
      <c r="B259" s="19" t="s">
        <v>205</v>
      </c>
      <c r="C259" s="19" t="s">
        <v>32</v>
      </c>
      <c r="D259" s="19">
        <v>4</v>
      </c>
      <c r="E259" s="19" t="s">
        <v>340</v>
      </c>
      <c r="F259" s="19" t="s">
        <v>268</v>
      </c>
      <c r="G259" s="19">
        <v>0</v>
      </c>
    </row>
    <row r="260" spans="2:7" hidden="1" outlineLevel="1">
      <c r="B260" s="19" t="s">
        <v>208</v>
      </c>
      <c r="C260" s="19" t="s">
        <v>32</v>
      </c>
      <c r="D260" s="19">
        <v>4</v>
      </c>
      <c r="E260" s="19" t="s">
        <v>341</v>
      </c>
      <c r="F260" s="19" t="s">
        <v>268</v>
      </c>
      <c r="G260" s="19">
        <v>0</v>
      </c>
    </row>
    <row r="261" spans="2:7" hidden="1" outlineLevel="1">
      <c r="B261" s="19" t="s">
        <v>211</v>
      </c>
      <c r="C261" s="19" t="s">
        <v>32</v>
      </c>
      <c r="D261" s="19">
        <v>5</v>
      </c>
      <c r="E261" s="19" t="s">
        <v>342</v>
      </c>
      <c r="F261" s="19" t="s">
        <v>268</v>
      </c>
      <c r="G261" s="19">
        <v>0</v>
      </c>
    </row>
    <row r="262" spans="2:7" hidden="1" outlineLevel="1">
      <c r="B262" s="19" t="s">
        <v>214</v>
      </c>
      <c r="C262" s="19" t="s">
        <v>32</v>
      </c>
      <c r="D262" s="19">
        <v>4</v>
      </c>
      <c r="E262" s="19" t="s">
        <v>343</v>
      </c>
      <c r="F262" s="19" t="s">
        <v>268</v>
      </c>
      <c r="G262" s="19">
        <v>0</v>
      </c>
    </row>
    <row r="263" spans="2:7" hidden="1" outlineLevel="1">
      <c r="B263" s="19" t="s">
        <v>217</v>
      </c>
      <c r="C263" s="19" t="s">
        <v>32</v>
      </c>
      <c r="D263" s="19">
        <v>5</v>
      </c>
      <c r="E263" s="19" t="s">
        <v>344</v>
      </c>
      <c r="F263" s="19" t="s">
        <v>268</v>
      </c>
      <c r="G263" s="19">
        <v>0</v>
      </c>
    </row>
    <row r="264" spans="2:7" hidden="1" outlineLevel="1">
      <c r="B264" s="19" t="s">
        <v>220</v>
      </c>
      <c r="C264" s="19" t="s">
        <v>32</v>
      </c>
      <c r="D264" s="19">
        <v>4</v>
      </c>
      <c r="E264" s="19" t="s">
        <v>345</v>
      </c>
      <c r="F264" s="19" t="s">
        <v>268</v>
      </c>
      <c r="G264" s="19">
        <v>0</v>
      </c>
    </row>
    <row r="265" spans="2:7" hidden="1" outlineLevel="1">
      <c r="B265" s="19" t="s">
        <v>223</v>
      </c>
      <c r="C265" s="19" t="s">
        <v>32</v>
      </c>
      <c r="D265" s="19">
        <v>5</v>
      </c>
      <c r="E265" s="19" t="s">
        <v>346</v>
      </c>
      <c r="F265" s="19" t="s">
        <v>268</v>
      </c>
      <c r="G265" s="19">
        <v>0</v>
      </c>
    </row>
    <row r="266" spans="2:7" hidden="1" outlineLevel="1">
      <c r="B266" s="19" t="s">
        <v>226</v>
      </c>
      <c r="C266" s="19" t="s">
        <v>32</v>
      </c>
      <c r="D266" s="19">
        <v>5</v>
      </c>
      <c r="E266" s="19" t="s">
        <v>347</v>
      </c>
      <c r="F266" s="19" t="s">
        <v>268</v>
      </c>
      <c r="G266" s="19">
        <v>0</v>
      </c>
    </row>
    <row r="267" spans="2:7" collapsed="1">
      <c r="B267" s="19"/>
      <c r="C267" s="19"/>
      <c r="D267" s="19"/>
      <c r="E267" s="19"/>
      <c r="F267" s="19"/>
      <c r="G267" s="19"/>
    </row>
    <row r="268" spans="2:7">
      <c r="B268" s="24" t="s">
        <v>433</v>
      </c>
      <c r="C268" s="19"/>
      <c r="D268" s="19"/>
      <c r="E268" s="19"/>
      <c r="F268" s="19"/>
      <c r="G268" s="19"/>
    </row>
    <row r="269" spans="2:7" hidden="1" outlineLevel="1">
      <c r="B269" s="19" t="s">
        <v>113</v>
      </c>
      <c r="C269" s="19" t="s">
        <v>9</v>
      </c>
      <c r="D269" s="19">
        <v>1</v>
      </c>
      <c r="E269" s="19" t="s">
        <v>348</v>
      </c>
      <c r="F269" s="19" t="s">
        <v>270</v>
      </c>
      <c r="G269" s="19">
        <v>2</v>
      </c>
    </row>
    <row r="270" spans="2:7" hidden="1" outlineLevel="1">
      <c r="B270" s="19" t="s">
        <v>116</v>
      </c>
      <c r="C270" s="19" t="s">
        <v>9</v>
      </c>
      <c r="D270" s="19">
        <v>2</v>
      </c>
      <c r="E270" s="19" t="s">
        <v>349</v>
      </c>
      <c r="F270" s="19" t="s">
        <v>270</v>
      </c>
      <c r="G270" s="19">
        <v>1</v>
      </c>
    </row>
    <row r="271" spans="2:7" hidden="1" outlineLevel="1">
      <c r="B271" s="19" t="s">
        <v>119</v>
      </c>
      <c r="C271" s="19" t="s">
        <v>9</v>
      </c>
      <c r="D271" s="19">
        <v>3</v>
      </c>
      <c r="E271" s="19" t="s">
        <v>350</v>
      </c>
      <c r="F271" s="19" t="s">
        <v>268</v>
      </c>
      <c r="G271" s="19">
        <v>0</v>
      </c>
    </row>
    <row r="272" spans="2:7" hidden="1" outlineLevel="1">
      <c r="B272" s="19" t="s">
        <v>122</v>
      </c>
      <c r="C272" s="19" t="s">
        <v>9</v>
      </c>
      <c r="D272" s="19">
        <v>0</v>
      </c>
      <c r="E272" s="19" t="s">
        <v>351</v>
      </c>
      <c r="F272" s="19" t="s">
        <v>268</v>
      </c>
      <c r="G272" s="19">
        <v>0</v>
      </c>
    </row>
    <row r="273" spans="2:7" hidden="1" outlineLevel="1">
      <c r="B273" s="19" t="s">
        <v>125</v>
      </c>
      <c r="C273" s="19" t="s">
        <v>9</v>
      </c>
      <c r="D273" s="19">
        <v>2</v>
      </c>
      <c r="E273" s="19" t="s">
        <v>352</v>
      </c>
      <c r="F273" s="19" t="s">
        <v>268</v>
      </c>
      <c r="G273" s="19">
        <v>0</v>
      </c>
    </row>
    <row r="274" spans="2:7" hidden="1" outlineLevel="1">
      <c r="B274" s="19" t="s">
        <v>128</v>
      </c>
      <c r="C274" s="19" t="s">
        <v>9</v>
      </c>
      <c r="D274" s="19">
        <v>1</v>
      </c>
      <c r="E274" s="19" t="s">
        <v>353</v>
      </c>
      <c r="F274" s="19" t="s">
        <v>268</v>
      </c>
      <c r="G274" s="19">
        <v>0</v>
      </c>
    </row>
    <row r="275" spans="2:7" hidden="1" outlineLevel="1">
      <c r="B275" s="19" t="s">
        <v>131</v>
      </c>
      <c r="C275" s="19" t="s">
        <v>9</v>
      </c>
      <c r="D275" s="19">
        <v>0</v>
      </c>
      <c r="E275" s="19" t="s">
        <v>354</v>
      </c>
      <c r="F275" s="19" t="s">
        <v>268</v>
      </c>
      <c r="G275" s="19">
        <v>0</v>
      </c>
    </row>
    <row r="276" spans="2:7" hidden="1" outlineLevel="1">
      <c r="B276" s="19" t="s">
        <v>134</v>
      </c>
      <c r="C276" s="19" t="s">
        <v>9</v>
      </c>
      <c r="D276" s="19">
        <v>1</v>
      </c>
      <c r="E276" s="19" t="s">
        <v>355</v>
      </c>
      <c r="F276" s="19" t="s">
        <v>268</v>
      </c>
      <c r="G276" s="19">
        <v>0</v>
      </c>
    </row>
    <row r="277" spans="2:7" hidden="1" outlineLevel="1">
      <c r="B277" s="19" t="s">
        <v>137</v>
      </c>
      <c r="C277" s="19" t="s">
        <v>9</v>
      </c>
      <c r="D277" s="19">
        <v>0</v>
      </c>
      <c r="E277" s="19" t="s">
        <v>356</v>
      </c>
      <c r="F277" s="19" t="s">
        <v>268</v>
      </c>
      <c r="G277" s="19">
        <v>0</v>
      </c>
    </row>
    <row r="278" spans="2:7" hidden="1" outlineLevel="1">
      <c r="B278" s="19" t="s">
        <v>140</v>
      </c>
      <c r="C278" s="19" t="s">
        <v>9</v>
      </c>
      <c r="D278" s="19">
        <v>2</v>
      </c>
      <c r="E278" s="19" t="s">
        <v>357</v>
      </c>
      <c r="F278" s="19" t="s">
        <v>268</v>
      </c>
      <c r="G278" s="19">
        <v>0</v>
      </c>
    </row>
    <row r="279" spans="2:7" hidden="1" outlineLevel="1">
      <c r="B279" s="19" t="s">
        <v>143</v>
      </c>
      <c r="C279" s="19" t="s">
        <v>9</v>
      </c>
      <c r="D279" s="19">
        <v>2</v>
      </c>
      <c r="E279" s="19" t="s">
        <v>358</v>
      </c>
      <c r="F279" s="19" t="s">
        <v>268</v>
      </c>
      <c r="G279" s="19">
        <v>0</v>
      </c>
    </row>
    <row r="280" spans="2:7" hidden="1" outlineLevel="1">
      <c r="B280" s="19" t="s">
        <v>146</v>
      </c>
      <c r="C280" s="19" t="s">
        <v>9</v>
      </c>
      <c r="D280" s="19">
        <v>1</v>
      </c>
      <c r="E280" s="19" t="s">
        <v>359</v>
      </c>
      <c r="F280" s="19" t="s">
        <v>268</v>
      </c>
      <c r="G280" s="19">
        <v>0</v>
      </c>
    </row>
    <row r="281" spans="2:7" hidden="1" outlineLevel="1">
      <c r="B281" s="19" t="s">
        <v>149</v>
      </c>
      <c r="C281" s="19" t="s">
        <v>9</v>
      </c>
      <c r="D281" s="19">
        <v>0</v>
      </c>
      <c r="E281" s="19" t="s">
        <v>360</v>
      </c>
      <c r="F281" s="19" t="s">
        <v>268</v>
      </c>
      <c r="G281" s="19">
        <v>0</v>
      </c>
    </row>
    <row r="282" spans="2:7" hidden="1" outlineLevel="1">
      <c r="B282" s="19" t="s">
        <v>152</v>
      </c>
      <c r="C282" s="19" t="s">
        <v>9</v>
      </c>
      <c r="D282" s="19">
        <v>1</v>
      </c>
      <c r="E282" s="19" t="s">
        <v>361</v>
      </c>
      <c r="F282" s="19" t="s">
        <v>268</v>
      </c>
      <c r="G282" s="19">
        <v>0</v>
      </c>
    </row>
    <row r="283" spans="2:7" hidden="1" outlineLevel="1">
      <c r="B283" s="19" t="s">
        <v>155</v>
      </c>
      <c r="C283" s="19" t="s">
        <v>9</v>
      </c>
      <c r="D283" s="19">
        <v>2</v>
      </c>
      <c r="E283" s="19" t="s">
        <v>362</v>
      </c>
      <c r="F283" s="19" t="s">
        <v>268</v>
      </c>
      <c r="G283" s="19">
        <v>0</v>
      </c>
    </row>
    <row r="284" spans="2:7" hidden="1" outlineLevel="1">
      <c r="B284" s="19" t="s">
        <v>158</v>
      </c>
      <c r="C284" s="19" t="s">
        <v>9</v>
      </c>
      <c r="D284" s="19">
        <v>0</v>
      </c>
      <c r="E284" s="19" t="s">
        <v>363</v>
      </c>
      <c r="F284" s="19" t="s">
        <v>268</v>
      </c>
      <c r="G284" s="19">
        <v>0</v>
      </c>
    </row>
    <row r="285" spans="2:7" hidden="1" outlineLevel="1">
      <c r="B285" s="19" t="s">
        <v>161</v>
      </c>
      <c r="C285" s="19" t="s">
        <v>9</v>
      </c>
      <c r="D285" s="19">
        <v>0</v>
      </c>
      <c r="E285" s="19" t="s">
        <v>364</v>
      </c>
      <c r="F285" s="19" t="s">
        <v>268</v>
      </c>
      <c r="G285" s="19">
        <v>0</v>
      </c>
    </row>
    <row r="286" spans="2:7" hidden="1" outlineLevel="1">
      <c r="B286" s="19" t="s">
        <v>164</v>
      </c>
      <c r="C286" s="19" t="s">
        <v>9</v>
      </c>
      <c r="D286" s="19">
        <v>3</v>
      </c>
      <c r="E286" s="19" t="s">
        <v>365</v>
      </c>
      <c r="F286" s="19" t="s">
        <v>268</v>
      </c>
      <c r="G286" s="19">
        <v>0</v>
      </c>
    </row>
    <row r="287" spans="2:7" hidden="1" outlineLevel="1">
      <c r="B287" s="19" t="s">
        <v>167</v>
      </c>
      <c r="C287" s="19" t="s">
        <v>9</v>
      </c>
      <c r="D287" s="19">
        <v>2</v>
      </c>
      <c r="E287" s="19" t="s">
        <v>366</v>
      </c>
      <c r="F287" s="19" t="s">
        <v>268</v>
      </c>
      <c r="G287" s="19">
        <v>0</v>
      </c>
    </row>
    <row r="288" spans="2:7" hidden="1" outlineLevel="1">
      <c r="B288" s="19" t="s">
        <v>170</v>
      </c>
      <c r="C288" s="19" t="s">
        <v>9</v>
      </c>
      <c r="D288" s="19">
        <v>1</v>
      </c>
      <c r="E288" s="19" t="s">
        <v>367</v>
      </c>
      <c r="F288" s="19" t="s">
        <v>268</v>
      </c>
      <c r="G288" s="19">
        <v>0</v>
      </c>
    </row>
    <row r="289" spans="2:7" hidden="1" outlineLevel="1">
      <c r="B289" s="19" t="s">
        <v>173</v>
      </c>
      <c r="C289" s="19" t="s">
        <v>9</v>
      </c>
      <c r="D289" s="19">
        <v>2</v>
      </c>
      <c r="E289" s="19" t="s">
        <v>368</v>
      </c>
      <c r="F289" s="19" t="s">
        <v>268</v>
      </c>
      <c r="G289" s="19">
        <v>0</v>
      </c>
    </row>
    <row r="290" spans="2:7" hidden="1" outlineLevel="1">
      <c r="B290" s="19" t="s">
        <v>176</v>
      </c>
      <c r="C290" s="19" t="s">
        <v>9</v>
      </c>
      <c r="D290" s="19">
        <v>2</v>
      </c>
      <c r="E290" s="19" t="s">
        <v>369</v>
      </c>
      <c r="F290" s="19" t="s">
        <v>268</v>
      </c>
      <c r="G290" s="19">
        <v>0</v>
      </c>
    </row>
    <row r="291" spans="2:7" hidden="1" outlineLevel="1">
      <c r="B291" s="19" t="s">
        <v>179</v>
      </c>
      <c r="C291" s="19" t="s">
        <v>9</v>
      </c>
      <c r="D291" s="19">
        <v>1</v>
      </c>
      <c r="E291" s="19" t="s">
        <v>370</v>
      </c>
      <c r="F291" s="19" t="s">
        <v>268</v>
      </c>
      <c r="G291" s="19">
        <v>0</v>
      </c>
    </row>
    <row r="292" spans="2:7" hidden="1" outlineLevel="1">
      <c r="B292" s="19" t="s">
        <v>182</v>
      </c>
      <c r="C292" s="19" t="s">
        <v>9</v>
      </c>
      <c r="D292" s="19">
        <v>3</v>
      </c>
      <c r="E292" s="19" t="s">
        <v>371</v>
      </c>
      <c r="F292" s="19" t="s">
        <v>268</v>
      </c>
      <c r="G292" s="19">
        <v>0</v>
      </c>
    </row>
    <row r="293" spans="2:7" hidden="1" outlineLevel="1">
      <c r="B293" s="19" t="s">
        <v>185</v>
      </c>
      <c r="C293" s="19" t="s">
        <v>9</v>
      </c>
      <c r="D293" s="19">
        <v>2</v>
      </c>
      <c r="E293" s="19" t="s">
        <v>372</v>
      </c>
      <c r="F293" s="19" t="s">
        <v>268</v>
      </c>
      <c r="G293" s="19">
        <v>0</v>
      </c>
    </row>
    <row r="294" spans="2:7" hidden="1" outlineLevel="1">
      <c r="B294" s="19" t="s">
        <v>188</v>
      </c>
      <c r="C294" s="19" t="s">
        <v>9</v>
      </c>
      <c r="D294" s="19">
        <v>1</v>
      </c>
      <c r="E294" s="19" t="s">
        <v>373</v>
      </c>
      <c r="F294" s="19" t="s">
        <v>268</v>
      </c>
      <c r="G294" s="19">
        <v>0</v>
      </c>
    </row>
    <row r="295" spans="2:7" hidden="1" outlineLevel="1">
      <c r="B295" s="19" t="s">
        <v>191</v>
      </c>
      <c r="C295" s="19" t="s">
        <v>9</v>
      </c>
      <c r="D295" s="19">
        <v>3</v>
      </c>
      <c r="E295" s="19" t="s">
        <v>374</v>
      </c>
      <c r="F295" s="19" t="s">
        <v>268</v>
      </c>
      <c r="G295" s="19">
        <v>0</v>
      </c>
    </row>
    <row r="296" spans="2:7" hidden="1" outlineLevel="1">
      <c r="B296" s="19" t="s">
        <v>194</v>
      </c>
      <c r="C296" s="19" t="s">
        <v>9</v>
      </c>
      <c r="D296" s="19">
        <v>1</v>
      </c>
      <c r="E296" s="19" t="s">
        <v>375</v>
      </c>
      <c r="F296" s="19" t="s">
        <v>268</v>
      </c>
      <c r="G296" s="19">
        <v>0</v>
      </c>
    </row>
    <row r="297" spans="2:7" hidden="1" outlineLevel="1">
      <c r="B297" s="19" t="s">
        <v>197</v>
      </c>
      <c r="C297" s="19" t="s">
        <v>9</v>
      </c>
      <c r="D297" s="19">
        <v>2</v>
      </c>
      <c r="E297" s="19" t="s">
        <v>376</v>
      </c>
      <c r="F297" s="19" t="s">
        <v>268</v>
      </c>
      <c r="G297" s="19">
        <v>0</v>
      </c>
    </row>
    <row r="298" spans="2:7" hidden="1" outlineLevel="1">
      <c r="B298" s="19" t="s">
        <v>200</v>
      </c>
      <c r="C298" s="19" t="s">
        <v>9</v>
      </c>
      <c r="D298" s="19">
        <v>3</v>
      </c>
      <c r="E298" s="19" t="s">
        <v>377</v>
      </c>
      <c r="F298" s="19" t="s">
        <v>268</v>
      </c>
      <c r="G298" s="19">
        <v>0</v>
      </c>
    </row>
    <row r="299" spans="2:7" hidden="1" outlineLevel="1">
      <c r="B299" s="19" t="s">
        <v>203</v>
      </c>
      <c r="C299" s="19" t="s">
        <v>9</v>
      </c>
      <c r="D299" s="19">
        <v>1</v>
      </c>
      <c r="E299" s="19" t="s">
        <v>378</v>
      </c>
      <c r="F299" s="19" t="s">
        <v>268</v>
      </c>
      <c r="G299" s="19">
        <v>0</v>
      </c>
    </row>
    <row r="300" spans="2:7" hidden="1" outlineLevel="1">
      <c r="B300" s="19" t="s">
        <v>206</v>
      </c>
      <c r="C300" s="19" t="s">
        <v>9</v>
      </c>
      <c r="D300" s="19">
        <v>2</v>
      </c>
      <c r="E300" s="19" t="s">
        <v>379</v>
      </c>
      <c r="F300" s="19" t="s">
        <v>268</v>
      </c>
      <c r="G300" s="19">
        <v>0</v>
      </c>
    </row>
    <row r="301" spans="2:7" hidden="1" outlineLevel="1">
      <c r="B301" s="19" t="s">
        <v>209</v>
      </c>
      <c r="C301" s="19" t="s">
        <v>9</v>
      </c>
      <c r="D301" s="19">
        <v>3</v>
      </c>
      <c r="E301" s="19" t="s">
        <v>380</v>
      </c>
      <c r="F301" s="19" t="s">
        <v>268</v>
      </c>
      <c r="G301" s="19">
        <v>0</v>
      </c>
    </row>
    <row r="302" spans="2:7" hidden="1" outlineLevel="1">
      <c r="B302" s="19" t="s">
        <v>212</v>
      </c>
      <c r="C302" s="19" t="s">
        <v>9</v>
      </c>
      <c r="D302" s="19">
        <v>2</v>
      </c>
      <c r="E302" s="19" t="s">
        <v>381</v>
      </c>
      <c r="F302" s="19" t="s">
        <v>268</v>
      </c>
      <c r="G302" s="19">
        <v>0</v>
      </c>
    </row>
    <row r="303" spans="2:7" hidden="1" outlineLevel="1">
      <c r="B303" s="19" t="s">
        <v>215</v>
      </c>
      <c r="C303" s="19" t="s">
        <v>9</v>
      </c>
      <c r="D303" s="19">
        <v>1</v>
      </c>
      <c r="E303" s="19" t="s">
        <v>382</v>
      </c>
      <c r="F303" s="19" t="s">
        <v>268</v>
      </c>
      <c r="G303" s="19">
        <v>0</v>
      </c>
    </row>
    <row r="304" spans="2:7" hidden="1" outlineLevel="1">
      <c r="B304" s="19" t="s">
        <v>218</v>
      </c>
      <c r="C304" s="19" t="s">
        <v>9</v>
      </c>
      <c r="D304" s="19">
        <v>2</v>
      </c>
      <c r="E304" s="19" t="s">
        <v>383</v>
      </c>
      <c r="F304" s="19" t="s">
        <v>268</v>
      </c>
      <c r="G304" s="19">
        <v>0</v>
      </c>
    </row>
    <row r="305" spans="2:7" hidden="1" outlineLevel="1">
      <c r="B305" s="19" t="s">
        <v>221</v>
      </c>
      <c r="C305" s="19" t="s">
        <v>9</v>
      </c>
      <c r="D305" s="19">
        <v>3</v>
      </c>
      <c r="E305" s="19" t="s">
        <v>384</v>
      </c>
      <c r="F305" s="19" t="s">
        <v>268</v>
      </c>
      <c r="G305" s="19">
        <v>0</v>
      </c>
    </row>
    <row r="306" spans="2:7" hidden="1" outlineLevel="1">
      <c r="B306" s="19" t="s">
        <v>224</v>
      </c>
      <c r="C306" s="19" t="s">
        <v>9</v>
      </c>
      <c r="D306" s="19">
        <v>1</v>
      </c>
      <c r="E306" s="19" t="s">
        <v>385</v>
      </c>
      <c r="F306" s="19" t="s">
        <v>268</v>
      </c>
      <c r="G306" s="19">
        <v>0</v>
      </c>
    </row>
    <row r="307" spans="2:7" hidden="1" outlineLevel="1">
      <c r="B307" s="19" t="s">
        <v>227</v>
      </c>
      <c r="C307" s="19" t="s">
        <v>9</v>
      </c>
      <c r="D307" s="19">
        <v>3</v>
      </c>
      <c r="E307" s="19" t="s">
        <v>386</v>
      </c>
      <c r="F307" s="19" t="s">
        <v>268</v>
      </c>
      <c r="G307" s="19">
        <v>0</v>
      </c>
    </row>
    <row r="308" spans="2:7" collapsed="1">
      <c r="B308" s="19"/>
      <c r="C308" s="19"/>
      <c r="D308" s="19"/>
      <c r="E308" s="19"/>
      <c r="F308" s="19"/>
      <c r="G308" s="19"/>
    </row>
    <row r="309" spans="2:7">
      <c r="B309" s="24" t="s">
        <v>434</v>
      </c>
      <c r="C309" s="19"/>
      <c r="D309" s="19"/>
      <c r="E309" s="19"/>
      <c r="F309" s="19"/>
      <c r="G309" s="19"/>
    </row>
    <row r="310" spans="2:7" hidden="1" outlineLevel="1">
      <c r="B310" s="19" t="s">
        <v>228</v>
      </c>
      <c r="C310" s="19" t="s">
        <v>34</v>
      </c>
      <c r="D310" s="20">
        <v>7.0000000000000551</v>
      </c>
      <c r="E310" s="19" t="s">
        <v>387</v>
      </c>
      <c r="F310" s="19" t="s">
        <v>270</v>
      </c>
      <c r="G310" s="19">
        <v>12.999999999999945</v>
      </c>
    </row>
    <row r="311" spans="2:7" hidden="1" outlineLevel="1">
      <c r="B311" s="19" t="s">
        <v>229</v>
      </c>
      <c r="C311" s="19" t="s">
        <v>34</v>
      </c>
      <c r="D311" s="20">
        <v>9.000000000000048</v>
      </c>
      <c r="E311" s="19" t="s">
        <v>388</v>
      </c>
      <c r="F311" s="19" t="s">
        <v>270</v>
      </c>
      <c r="G311" s="19">
        <v>10.999999999999952</v>
      </c>
    </row>
    <row r="312" spans="2:7" hidden="1" outlineLevel="1">
      <c r="B312" s="19" t="s">
        <v>230</v>
      </c>
      <c r="C312" s="19" t="s">
        <v>34</v>
      </c>
      <c r="D312" s="20">
        <v>5.9999999999999787</v>
      </c>
      <c r="E312" s="19" t="s">
        <v>389</v>
      </c>
      <c r="F312" s="19" t="s">
        <v>270</v>
      </c>
      <c r="G312" s="19">
        <v>14.000000000000021</v>
      </c>
    </row>
    <row r="313" spans="2:7" hidden="1" outlineLevel="1">
      <c r="B313" s="19" t="s">
        <v>231</v>
      </c>
      <c r="C313" s="19" t="s">
        <v>34</v>
      </c>
      <c r="D313" s="20">
        <v>8.9832096846741862</v>
      </c>
      <c r="E313" s="19" t="s">
        <v>390</v>
      </c>
      <c r="F313" s="19" t="s">
        <v>270</v>
      </c>
      <c r="G313" s="19">
        <v>11.016790315325814</v>
      </c>
    </row>
    <row r="314" spans="2:7" hidden="1" outlineLevel="1">
      <c r="B314" s="19" t="s">
        <v>232</v>
      </c>
      <c r="C314" s="19" t="s">
        <v>34</v>
      </c>
      <c r="D314" s="20">
        <v>11.863160702649541</v>
      </c>
      <c r="E314" s="19" t="s">
        <v>391</v>
      </c>
      <c r="F314" s="19" t="s">
        <v>270</v>
      </c>
      <c r="G314" s="19">
        <v>8.1368392973504591</v>
      </c>
    </row>
    <row r="315" spans="2:7" hidden="1" outlineLevel="1">
      <c r="B315" s="19" t="s">
        <v>233</v>
      </c>
      <c r="C315" s="19" t="s">
        <v>34</v>
      </c>
      <c r="D315" s="20">
        <v>9.8617964457751999</v>
      </c>
      <c r="E315" s="19" t="s">
        <v>392</v>
      </c>
      <c r="F315" s="19" t="s">
        <v>270</v>
      </c>
      <c r="G315" s="19">
        <v>10.1382035542248</v>
      </c>
    </row>
    <row r="316" spans="2:7" hidden="1" outlineLevel="1">
      <c r="B316" s="19" t="s">
        <v>234</v>
      </c>
      <c r="C316" s="19" t="s">
        <v>34</v>
      </c>
      <c r="D316" s="20">
        <v>11.885239679163499</v>
      </c>
      <c r="E316" s="19" t="s">
        <v>393</v>
      </c>
      <c r="F316" s="19" t="s">
        <v>270</v>
      </c>
      <c r="G316" s="19">
        <v>8.1147603208365009</v>
      </c>
    </row>
    <row r="317" spans="2:7" hidden="1" outlineLevel="1">
      <c r="B317" s="19" t="s">
        <v>235</v>
      </c>
      <c r="C317" s="19" t="s">
        <v>34</v>
      </c>
      <c r="D317" s="20">
        <v>16.726577540066</v>
      </c>
      <c r="E317" s="19" t="s">
        <v>394</v>
      </c>
      <c r="F317" s="19" t="s">
        <v>270</v>
      </c>
      <c r="G317" s="19">
        <v>3.2734224599340003</v>
      </c>
    </row>
    <row r="318" spans="2:7" hidden="1" outlineLevel="1">
      <c r="B318" s="19" t="s">
        <v>236</v>
      </c>
      <c r="C318" s="19" t="s">
        <v>34</v>
      </c>
      <c r="D318" s="20">
        <v>16.448347729310882</v>
      </c>
      <c r="E318" s="19" t="s">
        <v>395</v>
      </c>
      <c r="F318" s="19" t="s">
        <v>270</v>
      </c>
      <c r="G318" s="19">
        <v>3.551652270689118</v>
      </c>
    </row>
    <row r="319" spans="2:7" hidden="1" outlineLevel="1">
      <c r="B319" s="19" t="s">
        <v>237</v>
      </c>
      <c r="C319" s="19" t="s">
        <v>34</v>
      </c>
      <c r="D319" s="20">
        <v>12.477028439666322</v>
      </c>
      <c r="E319" s="19" t="s">
        <v>396</v>
      </c>
      <c r="F319" s="19" t="s">
        <v>270</v>
      </c>
      <c r="G319" s="19">
        <v>7.5229715603336782</v>
      </c>
    </row>
    <row r="320" spans="2:7" hidden="1" outlineLevel="1">
      <c r="B320" s="19" t="s">
        <v>238</v>
      </c>
      <c r="C320" s="19" t="s">
        <v>34</v>
      </c>
      <c r="D320" s="20">
        <v>14.859394101357978</v>
      </c>
      <c r="E320" s="19" t="s">
        <v>397</v>
      </c>
      <c r="F320" s="19" t="s">
        <v>270</v>
      </c>
      <c r="G320" s="19">
        <v>5.140605898642022</v>
      </c>
    </row>
    <row r="321" spans="2:7" hidden="1" outlineLevel="1">
      <c r="B321" s="19" t="s">
        <v>239</v>
      </c>
      <c r="C321" s="19" t="s">
        <v>34</v>
      </c>
      <c r="D321" s="20">
        <v>13.879616829517397</v>
      </c>
      <c r="E321" s="19" t="s">
        <v>398</v>
      </c>
      <c r="F321" s="19" t="s">
        <v>270</v>
      </c>
      <c r="G321" s="19">
        <v>6.1203831704826026</v>
      </c>
    </row>
    <row r="322" spans="2:7" hidden="1" outlineLevel="1">
      <c r="B322" s="19" t="s">
        <v>240</v>
      </c>
      <c r="C322" s="19" t="s">
        <v>34</v>
      </c>
      <c r="D322" s="20">
        <v>15.836904603953126</v>
      </c>
      <c r="E322" s="19" t="s">
        <v>399</v>
      </c>
      <c r="F322" s="19" t="s">
        <v>270</v>
      </c>
      <c r="G322" s="19">
        <v>4.1630953960468737</v>
      </c>
    </row>
    <row r="323" spans="2:7" hidden="1" outlineLevel="1">
      <c r="B323" s="19" t="s">
        <v>241</v>
      </c>
      <c r="C323" s="19" t="s">
        <v>34</v>
      </c>
      <c r="D323" s="20">
        <v>19.503452180975184</v>
      </c>
      <c r="E323" s="19" t="s">
        <v>400</v>
      </c>
      <c r="F323" s="19" t="s">
        <v>270</v>
      </c>
      <c r="G323" s="19">
        <v>0.4965478190248156</v>
      </c>
    </row>
    <row r="324" spans="2:7" hidden="1" outlineLevel="1">
      <c r="B324" s="19" t="s">
        <v>242</v>
      </c>
      <c r="C324" s="19" t="s">
        <v>34</v>
      </c>
      <c r="D324" s="20">
        <v>17.795741064977072</v>
      </c>
      <c r="E324" s="19" t="s">
        <v>401</v>
      </c>
      <c r="F324" s="19" t="s">
        <v>270</v>
      </c>
      <c r="G324" s="19">
        <v>2.2042589350229278</v>
      </c>
    </row>
    <row r="325" spans="2:7" hidden="1" outlineLevel="1">
      <c r="B325" s="19" t="s">
        <v>243</v>
      </c>
      <c r="C325" s="19" t="s">
        <v>34</v>
      </c>
      <c r="D325" s="20">
        <v>15.997067715114808</v>
      </c>
      <c r="E325" s="19" t="s">
        <v>402</v>
      </c>
      <c r="F325" s="19" t="s">
        <v>270</v>
      </c>
      <c r="G325" s="19">
        <v>4.0029322848851923</v>
      </c>
    </row>
    <row r="326" spans="2:7" hidden="1" outlineLevel="1">
      <c r="B326" s="19" t="s">
        <v>244</v>
      </c>
      <c r="C326" s="19" t="s">
        <v>34</v>
      </c>
      <c r="D326" s="20">
        <v>15.841263300137655</v>
      </c>
      <c r="E326" s="19" t="s">
        <v>403</v>
      </c>
      <c r="F326" s="19" t="s">
        <v>270</v>
      </c>
      <c r="G326" s="19">
        <v>4.1587366998623452</v>
      </c>
    </row>
    <row r="327" spans="2:7" hidden="1" outlineLevel="1">
      <c r="B327" s="19" t="s">
        <v>245</v>
      </c>
      <c r="C327" s="19" t="s">
        <v>34</v>
      </c>
      <c r="D327" s="20">
        <v>16.29321878438251</v>
      </c>
      <c r="E327" s="19" t="s">
        <v>404</v>
      </c>
      <c r="F327" s="19" t="s">
        <v>270</v>
      </c>
      <c r="G327" s="19">
        <v>3.7067812156174895</v>
      </c>
    </row>
    <row r="328" spans="2:7" hidden="1" outlineLevel="1">
      <c r="B328" s="19" t="s">
        <v>246</v>
      </c>
      <c r="C328" s="19" t="s">
        <v>34</v>
      </c>
      <c r="D328" s="20">
        <v>18.309506058430209</v>
      </c>
      <c r="E328" s="19" t="s">
        <v>405</v>
      </c>
      <c r="F328" s="19" t="s">
        <v>270</v>
      </c>
      <c r="G328" s="19">
        <v>1.690493941569791</v>
      </c>
    </row>
    <row r="329" spans="2:7" hidden="1" outlineLevel="1">
      <c r="B329" s="19" t="s">
        <v>247</v>
      </c>
      <c r="C329" s="19" t="s">
        <v>34</v>
      </c>
      <c r="D329" s="20">
        <v>20</v>
      </c>
      <c r="E329" s="19" t="s">
        <v>406</v>
      </c>
      <c r="F329" s="19" t="s">
        <v>268</v>
      </c>
      <c r="G329" s="19">
        <v>0</v>
      </c>
    </row>
    <row r="330" spans="2:7" hidden="1" outlineLevel="1">
      <c r="B330" s="19" t="s">
        <v>248</v>
      </c>
      <c r="C330" s="19" t="s">
        <v>34</v>
      </c>
      <c r="D330" s="20">
        <v>16.484956807872475</v>
      </c>
      <c r="E330" s="19" t="s">
        <v>407</v>
      </c>
      <c r="F330" s="19" t="s">
        <v>270</v>
      </c>
      <c r="G330" s="19">
        <v>3.5150431921275249</v>
      </c>
    </row>
    <row r="331" spans="2:7" hidden="1" outlineLevel="1">
      <c r="B331" s="19" t="s">
        <v>249</v>
      </c>
      <c r="C331" s="19" t="s">
        <v>34</v>
      </c>
      <c r="D331" s="20">
        <v>17.864747072905889</v>
      </c>
      <c r="E331" s="19" t="s">
        <v>408</v>
      </c>
      <c r="F331" s="19" t="s">
        <v>270</v>
      </c>
      <c r="G331" s="19">
        <v>2.1352529270941112</v>
      </c>
    </row>
    <row r="332" spans="2:7" hidden="1" outlineLevel="1">
      <c r="B332" s="19" t="s">
        <v>250</v>
      </c>
      <c r="C332" s="19" t="s">
        <v>34</v>
      </c>
      <c r="D332" s="20">
        <v>17.285926609525898</v>
      </c>
      <c r="E332" s="19" t="s">
        <v>409</v>
      </c>
      <c r="F332" s="19" t="s">
        <v>270</v>
      </c>
      <c r="G332" s="19">
        <v>2.7140733904741019</v>
      </c>
    </row>
    <row r="333" spans="2:7" hidden="1" outlineLevel="1">
      <c r="B333" s="19" t="s">
        <v>251</v>
      </c>
      <c r="C333" s="19" t="s">
        <v>34</v>
      </c>
      <c r="D333" s="20">
        <v>18.915682498439867</v>
      </c>
      <c r="E333" s="19" t="s">
        <v>410</v>
      </c>
      <c r="F333" s="19" t="s">
        <v>270</v>
      </c>
      <c r="G333" s="19">
        <v>1.0843175015601325</v>
      </c>
    </row>
    <row r="334" spans="2:7" hidden="1" outlineLevel="1">
      <c r="B334" s="19" t="s">
        <v>252</v>
      </c>
      <c r="C334" s="19" t="s">
        <v>34</v>
      </c>
      <c r="D334" s="20">
        <v>20</v>
      </c>
      <c r="E334" s="19" t="s">
        <v>411</v>
      </c>
      <c r="F334" s="19" t="s">
        <v>268</v>
      </c>
      <c r="G334" s="19">
        <v>0</v>
      </c>
    </row>
    <row r="335" spans="2:7" hidden="1" outlineLevel="1">
      <c r="B335" s="19" t="s">
        <v>253</v>
      </c>
      <c r="C335" s="19" t="s">
        <v>34</v>
      </c>
      <c r="D335" s="20">
        <v>19.248444971593553</v>
      </c>
      <c r="E335" s="19" t="s">
        <v>412</v>
      </c>
      <c r="F335" s="19" t="s">
        <v>270</v>
      </c>
      <c r="G335" s="19">
        <v>0.75155502840644672</v>
      </c>
    </row>
    <row r="336" spans="2:7" hidden="1" outlineLevel="1">
      <c r="B336" s="19" t="s">
        <v>254</v>
      </c>
      <c r="C336" s="19" t="s">
        <v>34</v>
      </c>
      <c r="D336" s="20">
        <v>19.995165437530527</v>
      </c>
      <c r="E336" s="19" t="s">
        <v>413</v>
      </c>
      <c r="F336" s="19" t="s">
        <v>270</v>
      </c>
      <c r="G336" s="19">
        <v>4.8345624694725586E-3</v>
      </c>
    </row>
    <row r="337" spans="2:7" hidden="1" outlineLevel="1">
      <c r="B337" s="19" t="s">
        <v>255</v>
      </c>
      <c r="C337" s="19" t="s">
        <v>34</v>
      </c>
      <c r="D337" s="20">
        <v>18.16075640099216</v>
      </c>
      <c r="E337" s="19" t="s">
        <v>414</v>
      </c>
      <c r="F337" s="19" t="s">
        <v>270</v>
      </c>
      <c r="G337" s="19">
        <v>1.8392435990078404</v>
      </c>
    </row>
    <row r="338" spans="2:7" hidden="1" outlineLevel="1">
      <c r="B338" s="19" t="s">
        <v>256</v>
      </c>
      <c r="C338" s="19" t="s">
        <v>34</v>
      </c>
      <c r="D338" s="20">
        <v>19.999999999999993</v>
      </c>
      <c r="E338" s="19" t="s">
        <v>415</v>
      </c>
      <c r="F338" s="19" t="s">
        <v>268</v>
      </c>
      <c r="G338" s="19">
        <v>0</v>
      </c>
    </row>
    <row r="339" spans="2:7" hidden="1" outlineLevel="1">
      <c r="B339" s="19" t="s">
        <v>257</v>
      </c>
      <c r="C339" s="19" t="s">
        <v>34</v>
      </c>
      <c r="D339" s="20">
        <v>19.90514033213789</v>
      </c>
      <c r="E339" s="19" t="s">
        <v>416</v>
      </c>
      <c r="F339" s="19" t="s">
        <v>270</v>
      </c>
      <c r="G339" s="19">
        <v>9.4859667862110086E-2</v>
      </c>
    </row>
    <row r="340" spans="2:7" hidden="1" outlineLevel="1">
      <c r="B340" s="19" t="s">
        <v>258</v>
      </c>
      <c r="C340" s="19" t="s">
        <v>34</v>
      </c>
      <c r="D340" s="20">
        <v>19.967943173176231</v>
      </c>
      <c r="E340" s="19" t="s">
        <v>417</v>
      </c>
      <c r="F340" s="19" t="s">
        <v>270</v>
      </c>
      <c r="G340" s="19">
        <v>3.2056826823769313E-2</v>
      </c>
    </row>
    <row r="341" spans="2:7" hidden="1" outlineLevel="1">
      <c r="B341" s="19" t="s">
        <v>259</v>
      </c>
      <c r="C341" s="19" t="s">
        <v>34</v>
      </c>
      <c r="D341" s="20">
        <v>20</v>
      </c>
      <c r="E341" s="19" t="s">
        <v>418</v>
      </c>
      <c r="F341" s="19" t="s">
        <v>268</v>
      </c>
      <c r="G341" s="19">
        <v>0</v>
      </c>
    </row>
    <row r="342" spans="2:7" hidden="1" outlineLevel="1">
      <c r="B342" s="19" t="s">
        <v>260</v>
      </c>
      <c r="C342" s="19" t="s">
        <v>34</v>
      </c>
      <c r="D342" s="20">
        <v>18.900871905034325</v>
      </c>
      <c r="E342" s="19" t="s">
        <v>419</v>
      </c>
      <c r="F342" s="19" t="s">
        <v>270</v>
      </c>
      <c r="G342" s="19">
        <v>1.0991280949656748</v>
      </c>
    </row>
    <row r="343" spans="2:7" hidden="1" outlineLevel="1">
      <c r="B343" s="19" t="s">
        <v>261</v>
      </c>
      <c r="C343" s="19" t="s">
        <v>34</v>
      </c>
      <c r="D343" s="20">
        <v>19.712627635074892</v>
      </c>
      <c r="E343" s="19" t="s">
        <v>420</v>
      </c>
      <c r="F343" s="19" t="s">
        <v>270</v>
      </c>
      <c r="G343" s="19">
        <v>0.28737236492510831</v>
      </c>
    </row>
    <row r="344" spans="2:7" hidden="1" outlineLevel="1">
      <c r="B344" s="19" t="s">
        <v>262</v>
      </c>
      <c r="C344" s="19" t="s">
        <v>34</v>
      </c>
      <c r="D344" s="20">
        <v>20</v>
      </c>
      <c r="E344" s="19" t="s">
        <v>421</v>
      </c>
      <c r="F344" s="19" t="s">
        <v>268</v>
      </c>
      <c r="G344" s="19">
        <v>0</v>
      </c>
    </row>
    <row r="345" spans="2:7" hidden="1" outlineLevel="1">
      <c r="B345" s="19" t="s">
        <v>263</v>
      </c>
      <c r="C345" s="19" t="s">
        <v>34</v>
      </c>
      <c r="D345" s="20">
        <v>18.298198331276442</v>
      </c>
      <c r="E345" s="19" t="s">
        <v>422</v>
      </c>
      <c r="F345" s="19" t="s">
        <v>270</v>
      </c>
      <c r="G345" s="19">
        <v>1.701801668723558</v>
      </c>
    </row>
    <row r="346" spans="2:7" hidden="1" outlineLevel="1">
      <c r="B346" s="19" t="s">
        <v>264</v>
      </c>
      <c r="C346" s="19" t="s">
        <v>34</v>
      </c>
      <c r="D346" s="20">
        <v>18.810230387971174</v>
      </c>
      <c r="E346" s="19" t="s">
        <v>423</v>
      </c>
      <c r="F346" s="19" t="s">
        <v>270</v>
      </c>
      <c r="G346" s="19">
        <v>1.1897696120288259</v>
      </c>
    </row>
    <row r="347" spans="2:7" hidden="1" outlineLevel="1">
      <c r="B347" s="19" t="s">
        <v>265</v>
      </c>
      <c r="C347" s="19" t="s">
        <v>34</v>
      </c>
      <c r="D347" s="20">
        <v>19.640523083406929</v>
      </c>
      <c r="E347" s="19" t="s">
        <v>424</v>
      </c>
      <c r="F347" s="19" t="s">
        <v>270</v>
      </c>
      <c r="G347" s="19">
        <v>0.35947691659307068</v>
      </c>
    </row>
    <row r="348" spans="2:7" hidden="1" outlineLevel="1">
      <c r="B348" s="19" t="s">
        <v>266</v>
      </c>
      <c r="C348" s="19" t="s">
        <v>34</v>
      </c>
      <c r="D348" s="20">
        <v>18.49147987915741</v>
      </c>
      <c r="E348" s="19" t="s">
        <v>425</v>
      </c>
      <c r="F348" s="19" t="s">
        <v>270</v>
      </c>
      <c r="G348" s="19">
        <v>1.50852012084259</v>
      </c>
    </row>
    <row r="349" spans="2:7" collapsed="1">
      <c r="B349" s="19"/>
      <c r="C349" s="19"/>
      <c r="D349" s="20"/>
      <c r="E349" s="19"/>
      <c r="F349" s="19"/>
      <c r="G349" s="19"/>
    </row>
    <row r="350" spans="2:7">
      <c r="B350" s="19" t="s">
        <v>426</v>
      </c>
      <c r="C350" s="19"/>
      <c r="D350" s="19"/>
      <c r="E350" s="19"/>
      <c r="F350" s="19"/>
      <c r="G350" s="19"/>
    </row>
    <row r="351" spans="2:7">
      <c r="B351" s="19" t="s">
        <v>427</v>
      </c>
      <c r="C351" s="19"/>
      <c r="D351" s="19"/>
      <c r="E351" s="19"/>
      <c r="F351" s="19"/>
      <c r="G351" s="19"/>
    </row>
    <row r="352" spans="2:7" ht="17" thickBot="1">
      <c r="B352" s="17" t="s">
        <v>428</v>
      </c>
      <c r="C352" s="17"/>
      <c r="D352" s="17"/>
      <c r="E352" s="17"/>
      <c r="F352" s="17"/>
      <c r="G352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41E4-80D6-364C-BA85-92C94F8403B5}">
  <dimension ref="A1:P40"/>
  <sheetViews>
    <sheetView workbookViewId="0">
      <selection activeCell="J4" sqref="J4"/>
    </sheetView>
  </sheetViews>
  <sheetFormatPr baseColWidth="10" defaultRowHeight="16"/>
  <sheetData>
    <row r="1" spans="1:16">
      <c r="A1" s="13" t="s">
        <v>31</v>
      </c>
      <c r="B1" s="14" t="s">
        <v>32</v>
      </c>
      <c r="C1" s="14" t="s">
        <v>9</v>
      </c>
      <c r="D1" s="14" t="s">
        <v>2</v>
      </c>
      <c r="E1" s="15" t="s">
        <v>34</v>
      </c>
      <c r="F1" s="14" t="s">
        <v>83</v>
      </c>
    </row>
    <row r="2" spans="1:16">
      <c r="A2">
        <v>0</v>
      </c>
      <c r="B2" s="1">
        <v>3</v>
      </c>
      <c r="C2" s="1">
        <v>1</v>
      </c>
      <c r="D2" s="2">
        <v>12</v>
      </c>
      <c r="E2" s="5">
        <v>3.8895110990337605</v>
      </c>
      <c r="F2">
        <f t="shared" ref="F2:F40" si="0">SUM(A2*$P$3+B2*$P$4+C2*$P$5+D2*$P$6+E2*$P$7)</f>
        <v>3.9337066594202561</v>
      </c>
      <c r="O2" t="s">
        <v>85</v>
      </c>
    </row>
    <row r="3" spans="1:16">
      <c r="A3">
        <v>2</v>
      </c>
      <c r="B3" s="1">
        <v>4</v>
      </c>
      <c r="C3" s="1">
        <v>3</v>
      </c>
      <c r="D3" s="2">
        <v>26</v>
      </c>
      <c r="E3" s="5">
        <v>14.196842682639529</v>
      </c>
      <c r="F3">
        <f t="shared" si="0"/>
        <v>12.018105609583717</v>
      </c>
      <c r="O3" s="13" t="s">
        <v>31</v>
      </c>
      <c r="P3">
        <v>0.1</v>
      </c>
    </row>
    <row r="4" spans="1:16">
      <c r="A4">
        <v>0</v>
      </c>
      <c r="B4" s="1">
        <v>4</v>
      </c>
      <c r="C4" s="1">
        <v>2</v>
      </c>
      <c r="D4" s="2">
        <v>24</v>
      </c>
      <c r="E4" s="5">
        <v>7.0144853401065257</v>
      </c>
      <c r="F4">
        <f t="shared" si="0"/>
        <v>7.2086912040639159</v>
      </c>
      <c r="I4" t="s">
        <v>435</v>
      </c>
      <c r="J4" cm="1">
        <f t="array" ref="J4">SUMPRODUCT(A2:A40*$P$3,B2:B40*$P$4,C2:C40*$P$5,D2:D40*$P$6,E2:E40*$P$7)</f>
        <v>4.6291823214443326</v>
      </c>
      <c r="O4" s="14" t="s">
        <v>32</v>
      </c>
      <c r="P4">
        <v>0.1</v>
      </c>
    </row>
    <row r="5" spans="1:16">
      <c r="A5">
        <v>2</v>
      </c>
      <c r="B5" s="1">
        <v>4</v>
      </c>
      <c r="C5" s="1">
        <v>3</v>
      </c>
      <c r="D5" s="2">
        <v>13</v>
      </c>
      <c r="E5" s="5">
        <v>14.853633481475356</v>
      </c>
      <c r="F5">
        <f t="shared" si="0"/>
        <v>11.112180088885214</v>
      </c>
      <c r="O5" s="14" t="s">
        <v>9</v>
      </c>
      <c r="P5">
        <v>0.1</v>
      </c>
    </row>
    <row r="6" spans="1:16">
      <c r="A6">
        <v>2</v>
      </c>
      <c r="B6" s="1">
        <v>1</v>
      </c>
      <c r="C6" s="1">
        <v>1</v>
      </c>
      <c r="D6" s="2">
        <v>20</v>
      </c>
      <c r="E6" s="5">
        <v>11.792429020531676</v>
      </c>
      <c r="F6">
        <f t="shared" si="0"/>
        <v>9.4754574123190061</v>
      </c>
      <c r="O6" s="14" t="s">
        <v>2</v>
      </c>
      <c r="P6">
        <v>0.1</v>
      </c>
    </row>
    <row r="7" spans="1:16">
      <c r="A7">
        <v>2</v>
      </c>
      <c r="B7" s="1">
        <v>1</v>
      </c>
      <c r="C7" s="1">
        <v>1</v>
      </c>
      <c r="D7" s="2">
        <v>23</v>
      </c>
      <c r="E7" s="5">
        <v>2.1088165520265774</v>
      </c>
      <c r="F7">
        <f t="shared" si="0"/>
        <v>3.9652899312159464</v>
      </c>
      <c r="O7" s="15" t="s">
        <v>34</v>
      </c>
      <c r="P7">
        <v>0.6</v>
      </c>
    </row>
    <row r="8" spans="1:16">
      <c r="A8">
        <v>1</v>
      </c>
      <c r="B8" s="1">
        <v>5</v>
      </c>
      <c r="C8" s="1">
        <v>1</v>
      </c>
      <c r="D8" s="2">
        <v>14</v>
      </c>
      <c r="E8" s="5">
        <v>6.334967122569199</v>
      </c>
      <c r="F8">
        <f t="shared" si="0"/>
        <v>5.9009802735415189</v>
      </c>
    </row>
    <row r="9" spans="1:16">
      <c r="A9">
        <v>1</v>
      </c>
      <c r="B9" s="1">
        <v>0</v>
      </c>
      <c r="C9" s="1">
        <v>2</v>
      </c>
      <c r="D9" s="2">
        <v>17</v>
      </c>
      <c r="E9" s="5">
        <v>5.0179231562735165</v>
      </c>
      <c r="F9">
        <f t="shared" si="0"/>
        <v>5.0107538937641092</v>
      </c>
    </row>
    <row r="10" spans="1:16">
      <c r="A10">
        <v>2</v>
      </c>
      <c r="B10" s="1">
        <v>4</v>
      </c>
      <c r="C10" s="1">
        <v>3</v>
      </c>
      <c r="D10" s="2">
        <v>25</v>
      </c>
      <c r="E10" s="5">
        <v>12.459041463424935</v>
      </c>
      <c r="F10">
        <f t="shared" si="0"/>
        <v>10.875424878054961</v>
      </c>
    </row>
    <row r="11" spans="1:16">
      <c r="A11">
        <v>1</v>
      </c>
      <c r="B11" s="1">
        <v>4</v>
      </c>
      <c r="C11" s="1">
        <v>0</v>
      </c>
      <c r="D11" s="2">
        <v>30</v>
      </c>
      <c r="E11" s="5">
        <v>18.64879903320633</v>
      </c>
      <c r="F11">
        <f t="shared" si="0"/>
        <v>14.689279419923798</v>
      </c>
    </row>
    <row r="12" spans="1:16">
      <c r="A12">
        <v>1</v>
      </c>
      <c r="B12" s="1">
        <v>2</v>
      </c>
      <c r="C12" s="1">
        <v>1</v>
      </c>
      <c r="D12" s="2">
        <v>12</v>
      </c>
      <c r="E12" s="5">
        <v>12.594578039177962</v>
      </c>
      <c r="F12">
        <f t="shared" si="0"/>
        <v>9.1567468235067775</v>
      </c>
    </row>
    <row r="13" spans="1:16">
      <c r="A13">
        <v>2</v>
      </c>
      <c r="B13" s="1">
        <v>5</v>
      </c>
      <c r="C13" s="1">
        <v>1</v>
      </c>
      <c r="D13" s="2">
        <v>20</v>
      </c>
      <c r="E13" s="5">
        <v>16.187825396744451</v>
      </c>
      <c r="F13">
        <f t="shared" si="0"/>
        <v>12.512695238046671</v>
      </c>
    </row>
    <row r="14" spans="1:16">
      <c r="A14">
        <v>3</v>
      </c>
      <c r="B14" s="1">
        <v>4</v>
      </c>
      <c r="C14" s="1">
        <v>2</v>
      </c>
      <c r="D14" s="2">
        <v>23</v>
      </c>
      <c r="E14" s="5">
        <v>7.6216259168561677</v>
      </c>
      <c r="F14">
        <f t="shared" si="0"/>
        <v>7.772975550113701</v>
      </c>
    </row>
    <row r="15" spans="1:16">
      <c r="A15">
        <v>2</v>
      </c>
      <c r="B15" s="1">
        <v>5</v>
      </c>
      <c r="C15" s="1">
        <v>3</v>
      </c>
      <c r="D15" s="2">
        <v>29</v>
      </c>
      <c r="E15" s="5">
        <v>11.013041460427008</v>
      </c>
      <c r="F15">
        <f t="shared" si="0"/>
        <v>10.507824876256205</v>
      </c>
    </row>
    <row r="16" spans="1:16">
      <c r="A16">
        <v>0</v>
      </c>
      <c r="B16" s="1">
        <v>1</v>
      </c>
      <c r="C16" s="1">
        <v>0</v>
      </c>
      <c r="D16" s="2">
        <v>20</v>
      </c>
      <c r="E16" s="5">
        <v>16.492448736211497</v>
      </c>
      <c r="F16">
        <f t="shared" si="0"/>
        <v>11.995469241726898</v>
      </c>
    </row>
    <row r="17" spans="1:6">
      <c r="A17">
        <v>2</v>
      </c>
      <c r="B17" s="1">
        <v>0</v>
      </c>
      <c r="C17" s="1">
        <v>2</v>
      </c>
      <c r="D17" s="2">
        <v>10</v>
      </c>
      <c r="E17" s="5">
        <v>9.8718968266024714</v>
      </c>
      <c r="F17">
        <f t="shared" si="0"/>
        <v>7.3231380959614825</v>
      </c>
    </row>
    <row r="18" spans="1:6">
      <c r="A18">
        <v>0</v>
      </c>
      <c r="B18" s="1">
        <v>3</v>
      </c>
      <c r="C18" s="1">
        <v>0</v>
      </c>
      <c r="D18" s="2">
        <v>29</v>
      </c>
      <c r="E18" s="5">
        <v>8.5859095065788864</v>
      </c>
      <c r="F18">
        <f t="shared" si="0"/>
        <v>8.3515457039473322</v>
      </c>
    </row>
    <row r="19" spans="1:6">
      <c r="A19">
        <v>1</v>
      </c>
      <c r="B19" s="1">
        <v>1</v>
      </c>
      <c r="C19" s="1">
        <v>1</v>
      </c>
      <c r="D19" s="2">
        <v>12</v>
      </c>
      <c r="E19" s="5">
        <v>12.455111170399521</v>
      </c>
      <c r="F19">
        <f t="shared" si="0"/>
        <v>8.9730667022397128</v>
      </c>
    </row>
    <row r="20" spans="1:6">
      <c r="A20">
        <v>1</v>
      </c>
      <c r="B20" s="1">
        <v>4</v>
      </c>
      <c r="C20" s="1">
        <v>1</v>
      </c>
      <c r="D20" s="2">
        <v>13</v>
      </c>
      <c r="E20" s="5">
        <v>10.149524207296558</v>
      </c>
      <c r="F20">
        <f t="shared" si="0"/>
        <v>7.9897145243779342</v>
      </c>
    </row>
    <row r="21" spans="1:6">
      <c r="A21">
        <v>0</v>
      </c>
      <c r="B21" s="1">
        <v>3</v>
      </c>
      <c r="C21" s="1">
        <v>1</v>
      </c>
      <c r="D21" s="2">
        <v>25</v>
      </c>
      <c r="E21" s="5">
        <v>16.969964707721939</v>
      </c>
      <c r="F21">
        <f t="shared" si="0"/>
        <v>13.081978824633163</v>
      </c>
    </row>
    <row r="22" spans="1:6">
      <c r="A22">
        <v>1</v>
      </c>
      <c r="B22" s="1">
        <v>4</v>
      </c>
      <c r="C22" s="1">
        <v>3</v>
      </c>
      <c r="D22" s="2">
        <v>29</v>
      </c>
      <c r="E22" s="5">
        <v>9.2519963575769228</v>
      </c>
      <c r="F22">
        <f t="shared" si="0"/>
        <v>9.2511978145461526</v>
      </c>
    </row>
    <row r="23" spans="1:6">
      <c r="A23">
        <v>0</v>
      </c>
      <c r="B23" s="1">
        <v>1</v>
      </c>
      <c r="C23" s="1">
        <v>0</v>
      </c>
      <c r="D23" s="2">
        <v>19</v>
      </c>
      <c r="E23" s="5">
        <v>14.417780923851662</v>
      </c>
      <c r="F23">
        <f t="shared" si="0"/>
        <v>10.650668554310997</v>
      </c>
    </row>
    <row r="24" spans="1:6">
      <c r="A24">
        <v>1</v>
      </c>
      <c r="B24" s="1">
        <v>3</v>
      </c>
      <c r="C24" s="1">
        <v>2</v>
      </c>
      <c r="D24" s="2">
        <v>10</v>
      </c>
      <c r="E24" s="5">
        <v>1.3347828953223224</v>
      </c>
      <c r="F24">
        <f t="shared" si="0"/>
        <v>2.4008697371933936</v>
      </c>
    </row>
    <row r="25" spans="1:6">
      <c r="A25">
        <v>3</v>
      </c>
      <c r="B25" s="1">
        <v>3</v>
      </c>
      <c r="C25" s="1">
        <v>2</v>
      </c>
      <c r="D25" s="2">
        <v>12</v>
      </c>
      <c r="E25" s="5">
        <v>16.106728835081089</v>
      </c>
      <c r="F25">
        <f t="shared" si="0"/>
        <v>11.664037301048653</v>
      </c>
    </row>
    <row r="26" spans="1:6">
      <c r="A26">
        <v>2</v>
      </c>
      <c r="B26" s="1">
        <v>4</v>
      </c>
      <c r="C26" s="1">
        <v>1</v>
      </c>
      <c r="D26" s="2">
        <v>23</v>
      </c>
      <c r="E26" s="5">
        <v>15.885029703325142</v>
      </c>
      <c r="F26">
        <f t="shared" si="0"/>
        <v>12.531017821995084</v>
      </c>
    </row>
    <row r="27" spans="1:6">
      <c r="A27">
        <v>2</v>
      </c>
      <c r="B27" s="1">
        <v>3</v>
      </c>
      <c r="C27" s="1">
        <v>0</v>
      </c>
      <c r="D27" s="2">
        <v>11</v>
      </c>
      <c r="E27" s="5">
        <v>3.2474887293053274</v>
      </c>
      <c r="F27">
        <f t="shared" si="0"/>
        <v>3.5484932375831963</v>
      </c>
    </row>
    <row r="28" spans="1:6">
      <c r="A28">
        <v>2</v>
      </c>
      <c r="B28" s="1">
        <v>4</v>
      </c>
      <c r="C28" s="1">
        <v>1</v>
      </c>
      <c r="D28" s="2">
        <v>29</v>
      </c>
      <c r="E28" s="5">
        <v>15.354548075867141</v>
      </c>
      <c r="F28">
        <f t="shared" si="0"/>
        <v>12.812728845520287</v>
      </c>
    </row>
    <row r="29" spans="1:6">
      <c r="A29">
        <v>1</v>
      </c>
      <c r="B29" s="1">
        <v>2</v>
      </c>
      <c r="C29" s="1">
        <v>3</v>
      </c>
      <c r="D29" s="2">
        <v>13</v>
      </c>
      <c r="E29" s="5">
        <v>0.13650023384788085</v>
      </c>
      <c r="F29">
        <f t="shared" si="0"/>
        <v>1.9819001403087286</v>
      </c>
    </row>
    <row r="30" spans="1:6">
      <c r="A30">
        <v>1</v>
      </c>
      <c r="B30" s="1">
        <v>0</v>
      </c>
      <c r="C30" s="1">
        <v>2</v>
      </c>
      <c r="D30" s="2">
        <v>14</v>
      </c>
      <c r="E30" s="5">
        <v>13.295409974314</v>
      </c>
      <c r="F30">
        <f t="shared" si="0"/>
        <v>9.6772459845883994</v>
      </c>
    </row>
    <row r="31" spans="1:6">
      <c r="A31">
        <v>2</v>
      </c>
      <c r="B31" s="1">
        <v>2</v>
      </c>
      <c r="C31" s="1">
        <v>3</v>
      </c>
      <c r="D31" s="2">
        <v>12</v>
      </c>
      <c r="E31" s="5">
        <v>19.109875782909743</v>
      </c>
      <c r="F31">
        <f t="shared" si="0"/>
        <v>13.365925469745846</v>
      </c>
    </row>
    <row r="32" spans="1:6">
      <c r="A32">
        <v>2</v>
      </c>
      <c r="B32" s="1">
        <v>4</v>
      </c>
      <c r="C32" s="1">
        <v>2</v>
      </c>
      <c r="D32" s="2">
        <v>29</v>
      </c>
      <c r="E32" s="5">
        <v>17.073104464017369</v>
      </c>
      <c r="F32">
        <f t="shared" si="0"/>
        <v>13.943862678410422</v>
      </c>
    </row>
    <row r="33" spans="1:6">
      <c r="A33">
        <v>1</v>
      </c>
      <c r="B33" s="1">
        <v>3</v>
      </c>
      <c r="C33" s="1">
        <v>1</v>
      </c>
      <c r="D33" s="2">
        <v>11</v>
      </c>
      <c r="E33" s="5">
        <v>4.8635089792606924E-2</v>
      </c>
      <c r="F33">
        <f t="shared" si="0"/>
        <v>1.6291810538755642</v>
      </c>
    </row>
    <row r="34" spans="1:6">
      <c r="A34">
        <v>3</v>
      </c>
      <c r="B34" s="1">
        <v>5</v>
      </c>
      <c r="C34" s="1">
        <v>3</v>
      </c>
      <c r="D34" s="2">
        <v>25</v>
      </c>
      <c r="E34" s="5">
        <v>8.3557608483153221</v>
      </c>
      <c r="F34">
        <f t="shared" si="0"/>
        <v>8.6134565089891932</v>
      </c>
    </row>
    <row r="35" spans="1:6">
      <c r="A35">
        <v>2</v>
      </c>
      <c r="B35" s="1">
        <v>1</v>
      </c>
      <c r="C35" s="1">
        <v>1</v>
      </c>
      <c r="D35" s="2">
        <v>21</v>
      </c>
      <c r="E35" s="5">
        <v>16.889543541190001</v>
      </c>
      <c r="F35">
        <f t="shared" si="0"/>
        <v>12.633726124714</v>
      </c>
    </row>
    <row r="36" spans="1:6">
      <c r="A36">
        <v>1</v>
      </c>
      <c r="B36" s="1">
        <v>5</v>
      </c>
      <c r="C36" s="1">
        <v>2</v>
      </c>
      <c r="D36" s="2">
        <v>19</v>
      </c>
      <c r="E36" s="5">
        <v>10.489398041036631</v>
      </c>
      <c r="F36">
        <f t="shared" si="0"/>
        <v>8.9936388246219785</v>
      </c>
    </row>
    <row r="37" spans="1:6">
      <c r="A37">
        <v>1</v>
      </c>
      <c r="B37" s="1">
        <v>1</v>
      </c>
      <c r="C37" s="1">
        <v>0</v>
      </c>
      <c r="D37" s="2">
        <v>29</v>
      </c>
      <c r="E37" s="5">
        <v>17.293987542993385</v>
      </c>
      <c r="F37">
        <f t="shared" si="0"/>
        <v>13.47639252579603</v>
      </c>
    </row>
    <row r="38" spans="1:6">
      <c r="A38">
        <v>2</v>
      </c>
      <c r="B38" s="1">
        <v>2</v>
      </c>
      <c r="C38" s="1">
        <v>0</v>
      </c>
      <c r="D38" s="2">
        <v>13</v>
      </c>
      <c r="E38" s="5">
        <v>17.014146287466467</v>
      </c>
      <c r="F38">
        <f t="shared" si="0"/>
        <v>11.90848777247988</v>
      </c>
    </row>
    <row r="39" spans="1:6">
      <c r="A39">
        <v>0</v>
      </c>
      <c r="B39" s="1">
        <v>4</v>
      </c>
      <c r="C39" s="1">
        <v>0</v>
      </c>
      <c r="D39" s="2">
        <v>18</v>
      </c>
      <c r="E39" s="5">
        <v>9.0745159839626943</v>
      </c>
      <c r="F39">
        <f t="shared" si="0"/>
        <v>7.6447095903776168</v>
      </c>
    </row>
    <row r="40" spans="1:6">
      <c r="A40">
        <v>2</v>
      </c>
      <c r="B40" s="1">
        <v>1</v>
      </c>
      <c r="C40" s="1">
        <v>2</v>
      </c>
      <c r="D40" s="2">
        <v>16</v>
      </c>
      <c r="E40" s="5">
        <v>17.409954144344645</v>
      </c>
      <c r="F40">
        <f t="shared" si="0"/>
        <v>12.545972486606786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CBD4-5FCE-1F46-91B0-EFD6BF61237E}">
  <dimension ref="A1:G352"/>
  <sheetViews>
    <sheetView showGridLines="0" workbookViewId="0"/>
  </sheetViews>
  <sheetFormatPr baseColWidth="10" defaultRowHeight="16" outlineLevelRow="1"/>
  <cols>
    <col min="1" max="1" width="2.33203125" customWidth="1"/>
    <col min="2" max="2" width="18.1640625" bestFit="1" customWidth="1"/>
    <col min="3" max="3" width="15.1640625" bestFit="1" customWidth="1"/>
    <col min="4" max="4" width="12.6640625" bestFit="1" customWidth="1"/>
    <col min="5" max="5" width="12.1640625" bestFit="1" customWidth="1"/>
    <col min="6" max="6" width="10.5" bestFit="1" customWidth="1"/>
    <col min="7" max="7" width="12.1640625" bestFit="1" customWidth="1"/>
  </cols>
  <sheetData>
    <row r="1" spans="1:5">
      <c r="A1" s="16" t="s">
        <v>86</v>
      </c>
    </row>
    <row r="2" spans="1:5">
      <c r="A2" s="16" t="s">
        <v>437</v>
      </c>
    </row>
    <row r="3" spans="1:5">
      <c r="A3" s="16" t="s">
        <v>445</v>
      </c>
    </row>
    <row r="4" spans="1:5">
      <c r="A4" s="16" t="s">
        <v>446</v>
      </c>
    </row>
    <row r="5" spans="1:5">
      <c r="A5" s="16" t="s">
        <v>90</v>
      </c>
    </row>
    <row r="6" spans="1:5" hidden="1" outlineLevel="1">
      <c r="A6" s="16"/>
      <c r="B6" t="s">
        <v>447</v>
      </c>
    </row>
    <row r="7" spans="1:5" hidden="1" outlineLevel="1">
      <c r="A7" s="16"/>
      <c r="B7" t="s">
        <v>448</v>
      </c>
    </row>
    <row r="8" spans="1:5" hidden="1" outlineLevel="1">
      <c r="A8" s="16"/>
      <c r="B8" t="s">
        <v>449</v>
      </c>
    </row>
    <row r="9" spans="1:5" collapsed="1">
      <c r="A9" s="16" t="s">
        <v>94</v>
      </c>
    </row>
    <row r="10" spans="1:5" hidden="1" outlineLevel="1">
      <c r="B10" t="s">
        <v>95</v>
      </c>
    </row>
    <row r="11" spans="1:5" hidden="1" outlineLevel="1">
      <c r="B11" t="s">
        <v>450</v>
      </c>
    </row>
    <row r="12" spans="1:5" hidden="1" outlineLevel="1">
      <c r="B12" t="s">
        <v>97</v>
      </c>
    </row>
    <row r="13" spans="1:5" collapsed="1"/>
    <row r="14" spans="1:5" ht="17" thickBot="1">
      <c r="A14" t="s">
        <v>98</v>
      </c>
    </row>
    <row r="15" spans="1:5" ht="17" thickBot="1">
      <c r="B15" s="18" t="s">
        <v>99</v>
      </c>
      <c r="C15" s="18" t="s">
        <v>100</v>
      </c>
      <c r="D15" s="18" t="s">
        <v>101</v>
      </c>
      <c r="E15" s="18" t="s">
        <v>102</v>
      </c>
    </row>
    <row r="16" spans="1:5" ht="17" thickBot="1">
      <c r="B16" s="17" t="s">
        <v>451</v>
      </c>
      <c r="C16" s="17" t="s">
        <v>435</v>
      </c>
      <c r="D16" s="17">
        <v>8.1385199999999962</v>
      </c>
      <c r="E16" s="17">
        <v>4.6291823214443326</v>
      </c>
    </row>
    <row r="19" spans="1:6" ht="17" thickBot="1">
      <c r="A19" t="s">
        <v>103</v>
      </c>
    </row>
    <row r="20" spans="1:6" ht="17" thickBot="1">
      <c r="B20" s="18" t="s">
        <v>99</v>
      </c>
      <c r="C20" s="18" t="s">
        <v>100</v>
      </c>
      <c r="D20" s="18" t="s">
        <v>101</v>
      </c>
      <c r="E20" s="18" t="s">
        <v>102</v>
      </c>
      <c r="F20" s="18" t="s">
        <v>104</v>
      </c>
    </row>
    <row r="21" spans="1:6">
      <c r="B21" s="23" t="s">
        <v>429</v>
      </c>
      <c r="C21" s="22"/>
      <c r="D21" s="22"/>
      <c r="E21" s="22"/>
      <c r="F21" s="22"/>
    </row>
    <row r="22" spans="1:6" hidden="1" outlineLevel="1">
      <c r="B22" s="19" t="s">
        <v>110</v>
      </c>
      <c r="C22" s="19" t="s">
        <v>31</v>
      </c>
      <c r="D22" s="19">
        <v>1</v>
      </c>
      <c r="E22" s="19">
        <v>0</v>
      </c>
      <c r="F22" s="19" t="s">
        <v>104</v>
      </c>
    </row>
    <row r="23" spans="1:6" hidden="1" outlineLevel="1">
      <c r="B23" s="19" t="s">
        <v>112</v>
      </c>
      <c r="C23" s="19" t="s">
        <v>32</v>
      </c>
      <c r="D23" s="19">
        <v>0</v>
      </c>
      <c r="E23" s="19">
        <v>3</v>
      </c>
      <c r="F23" s="19" t="s">
        <v>104</v>
      </c>
    </row>
    <row r="24" spans="1:6" hidden="1" outlineLevel="1">
      <c r="B24" s="19" t="s">
        <v>113</v>
      </c>
      <c r="C24" s="19" t="s">
        <v>9</v>
      </c>
      <c r="D24" s="19">
        <v>1</v>
      </c>
      <c r="E24" s="19">
        <v>1</v>
      </c>
      <c r="F24" s="19" t="s">
        <v>104</v>
      </c>
    </row>
    <row r="25" spans="1:6" hidden="1" outlineLevel="1">
      <c r="B25" s="19" t="s">
        <v>114</v>
      </c>
      <c r="C25" s="19" t="s">
        <v>31</v>
      </c>
      <c r="D25" s="19">
        <v>1</v>
      </c>
      <c r="E25" s="19">
        <v>2</v>
      </c>
      <c r="F25" s="19" t="s">
        <v>104</v>
      </c>
    </row>
    <row r="26" spans="1:6" hidden="1" outlineLevel="1">
      <c r="B26" s="19" t="s">
        <v>115</v>
      </c>
      <c r="C26" s="19" t="s">
        <v>32</v>
      </c>
      <c r="D26" s="19">
        <v>0</v>
      </c>
      <c r="E26" s="19">
        <v>4</v>
      </c>
      <c r="F26" s="19" t="s">
        <v>104</v>
      </c>
    </row>
    <row r="27" spans="1:6" hidden="1" outlineLevel="1">
      <c r="B27" s="19" t="s">
        <v>116</v>
      </c>
      <c r="C27" s="19" t="s">
        <v>9</v>
      </c>
      <c r="D27" s="19">
        <v>2</v>
      </c>
      <c r="E27" s="19">
        <v>3</v>
      </c>
      <c r="F27" s="19" t="s">
        <v>104</v>
      </c>
    </row>
    <row r="28" spans="1:6" hidden="1" outlineLevel="1">
      <c r="B28" s="19" t="s">
        <v>117</v>
      </c>
      <c r="C28" s="19" t="s">
        <v>31</v>
      </c>
      <c r="D28" s="19">
        <v>1</v>
      </c>
      <c r="E28" s="19">
        <v>0</v>
      </c>
      <c r="F28" s="19" t="s">
        <v>104</v>
      </c>
    </row>
    <row r="29" spans="1:6" hidden="1" outlineLevel="1">
      <c r="B29" s="19" t="s">
        <v>118</v>
      </c>
      <c r="C29" s="19" t="s">
        <v>32</v>
      </c>
      <c r="D29" s="19">
        <v>0</v>
      </c>
      <c r="E29" s="19">
        <v>4</v>
      </c>
      <c r="F29" s="19" t="s">
        <v>104</v>
      </c>
    </row>
    <row r="30" spans="1:6" hidden="1" outlineLevel="1">
      <c r="B30" s="19" t="s">
        <v>119</v>
      </c>
      <c r="C30" s="19" t="s">
        <v>9</v>
      </c>
      <c r="D30" s="19">
        <v>3</v>
      </c>
      <c r="E30" s="19">
        <v>2</v>
      </c>
      <c r="F30" s="19" t="s">
        <v>104</v>
      </c>
    </row>
    <row r="31" spans="1:6" hidden="1" outlineLevel="1">
      <c r="B31" s="19" t="s">
        <v>120</v>
      </c>
      <c r="C31" s="19" t="s">
        <v>31</v>
      </c>
      <c r="D31" s="19">
        <v>1</v>
      </c>
      <c r="E31" s="19">
        <v>2</v>
      </c>
      <c r="F31" s="19" t="s">
        <v>104</v>
      </c>
    </row>
    <row r="32" spans="1:6" hidden="1" outlineLevel="1">
      <c r="B32" s="19" t="s">
        <v>121</v>
      </c>
      <c r="C32" s="19" t="s">
        <v>32</v>
      </c>
      <c r="D32" s="19">
        <v>1</v>
      </c>
      <c r="E32" s="19">
        <v>4</v>
      </c>
      <c r="F32" s="19" t="s">
        <v>104</v>
      </c>
    </row>
    <row r="33" spans="2:6" hidden="1" outlineLevel="1">
      <c r="B33" s="19" t="s">
        <v>122</v>
      </c>
      <c r="C33" s="19" t="s">
        <v>9</v>
      </c>
      <c r="D33" s="19">
        <v>1</v>
      </c>
      <c r="E33" s="19">
        <v>3</v>
      </c>
      <c r="F33" s="19" t="s">
        <v>104</v>
      </c>
    </row>
    <row r="34" spans="2:6" hidden="1" outlineLevel="1">
      <c r="B34" s="19" t="s">
        <v>123</v>
      </c>
      <c r="C34" s="19" t="s">
        <v>31</v>
      </c>
      <c r="D34" s="19">
        <v>1</v>
      </c>
      <c r="E34" s="19">
        <v>2</v>
      </c>
      <c r="F34" s="19" t="s">
        <v>104</v>
      </c>
    </row>
    <row r="35" spans="2:6" hidden="1" outlineLevel="1">
      <c r="B35" s="19" t="s">
        <v>124</v>
      </c>
      <c r="C35" s="19" t="s">
        <v>32</v>
      </c>
      <c r="D35" s="19">
        <v>1</v>
      </c>
      <c r="E35" s="19">
        <v>1</v>
      </c>
      <c r="F35" s="19" t="s">
        <v>104</v>
      </c>
    </row>
    <row r="36" spans="2:6" hidden="1" outlineLevel="1">
      <c r="B36" s="19" t="s">
        <v>125</v>
      </c>
      <c r="C36" s="19" t="s">
        <v>9</v>
      </c>
      <c r="D36" s="19">
        <v>3</v>
      </c>
      <c r="E36" s="19">
        <v>1</v>
      </c>
      <c r="F36" s="19" t="s">
        <v>104</v>
      </c>
    </row>
    <row r="37" spans="2:6" hidden="1" outlineLevel="1">
      <c r="B37" s="19" t="s">
        <v>126</v>
      </c>
      <c r="C37" s="19" t="s">
        <v>31</v>
      </c>
      <c r="D37" s="19">
        <v>2</v>
      </c>
      <c r="E37" s="19">
        <v>2</v>
      </c>
      <c r="F37" s="19" t="s">
        <v>104</v>
      </c>
    </row>
    <row r="38" spans="2:6" hidden="1" outlineLevel="1">
      <c r="B38" s="19" t="s">
        <v>127</v>
      </c>
      <c r="C38" s="19" t="s">
        <v>32</v>
      </c>
      <c r="D38" s="19">
        <v>1</v>
      </c>
      <c r="E38" s="19">
        <v>1</v>
      </c>
      <c r="F38" s="19" t="s">
        <v>104</v>
      </c>
    </row>
    <row r="39" spans="2:6" hidden="1" outlineLevel="1">
      <c r="B39" s="19" t="s">
        <v>128</v>
      </c>
      <c r="C39" s="19" t="s">
        <v>9</v>
      </c>
      <c r="D39" s="19">
        <v>2</v>
      </c>
      <c r="E39" s="19">
        <v>1</v>
      </c>
      <c r="F39" s="19" t="s">
        <v>104</v>
      </c>
    </row>
    <row r="40" spans="2:6" hidden="1" outlineLevel="1">
      <c r="B40" s="19" t="s">
        <v>129</v>
      </c>
      <c r="C40" s="19" t="s">
        <v>31</v>
      </c>
      <c r="D40" s="19">
        <v>2</v>
      </c>
      <c r="E40" s="19">
        <v>1</v>
      </c>
      <c r="F40" s="19" t="s">
        <v>104</v>
      </c>
    </row>
    <row r="41" spans="2:6" hidden="1" outlineLevel="1">
      <c r="B41" s="19" t="s">
        <v>130</v>
      </c>
      <c r="C41" s="19" t="s">
        <v>32</v>
      </c>
      <c r="D41" s="19">
        <v>2</v>
      </c>
      <c r="E41" s="19">
        <v>5</v>
      </c>
      <c r="F41" s="19" t="s">
        <v>104</v>
      </c>
    </row>
    <row r="42" spans="2:6" hidden="1" outlineLevel="1">
      <c r="B42" s="19" t="s">
        <v>131</v>
      </c>
      <c r="C42" s="19" t="s">
        <v>9</v>
      </c>
      <c r="D42" s="19">
        <v>1</v>
      </c>
      <c r="E42" s="19">
        <v>1</v>
      </c>
      <c r="F42" s="19" t="s">
        <v>104</v>
      </c>
    </row>
    <row r="43" spans="2:6" hidden="1" outlineLevel="1">
      <c r="B43" s="19" t="s">
        <v>132</v>
      </c>
      <c r="C43" s="19" t="s">
        <v>31</v>
      </c>
      <c r="D43" s="19">
        <v>1</v>
      </c>
      <c r="E43" s="19">
        <v>1</v>
      </c>
      <c r="F43" s="19" t="s">
        <v>104</v>
      </c>
    </row>
    <row r="44" spans="2:6" hidden="1" outlineLevel="1">
      <c r="B44" s="19" t="s">
        <v>133</v>
      </c>
      <c r="C44" s="19" t="s">
        <v>32</v>
      </c>
      <c r="D44" s="19">
        <v>2</v>
      </c>
      <c r="E44" s="19">
        <v>0</v>
      </c>
      <c r="F44" s="19" t="s">
        <v>104</v>
      </c>
    </row>
    <row r="45" spans="2:6" hidden="1" outlineLevel="1">
      <c r="B45" s="19" t="s">
        <v>134</v>
      </c>
      <c r="C45" s="19" t="s">
        <v>9</v>
      </c>
      <c r="D45" s="19">
        <v>2</v>
      </c>
      <c r="E45" s="19">
        <v>2</v>
      </c>
      <c r="F45" s="19" t="s">
        <v>104</v>
      </c>
    </row>
    <row r="46" spans="2:6" hidden="1" outlineLevel="1">
      <c r="B46" s="19" t="s">
        <v>135</v>
      </c>
      <c r="C46" s="19" t="s">
        <v>31</v>
      </c>
      <c r="D46" s="19">
        <v>3</v>
      </c>
      <c r="E46" s="19">
        <v>2</v>
      </c>
      <c r="F46" s="19" t="s">
        <v>104</v>
      </c>
    </row>
    <row r="47" spans="2:6" hidden="1" outlineLevel="1">
      <c r="B47" s="19" t="s">
        <v>136</v>
      </c>
      <c r="C47" s="19" t="s">
        <v>32</v>
      </c>
      <c r="D47" s="19">
        <v>2</v>
      </c>
      <c r="E47" s="19">
        <v>4</v>
      </c>
      <c r="F47" s="19" t="s">
        <v>104</v>
      </c>
    </row>
    <row r="48" spans="2:6" hidden="1" outlineLevel="1">
      <c r="B48" s="19" t="s">
        <v>137</v>
      </c>
      <c r="C48" s="19" t="s">
        <v>9</v>
      </c>
      <c r="D48" s="19">
        <v>1</v>
      </c>
      <c r="E48" s="19">
        <v>3</v>
      </c>
      <c r="F48" s="19" t="s">
        <v>104</v>
      </c>
    </row>
    <row r="49" spans="2:6" hidden="1" outlineLevel="1">
      <c r="B49" s="19" t="s">
        <v>138</v>
      </c>
      <c r="C49" s="19" t="s">
        <v>31</v>
      </c>
      <c r="D49" s="19">
        <v>3</v>
      </c>
      <c r="E49" s="19">
        <v>1</v>
      </c>
      <c r="F49" s="19" t="s">
        <v>104</v>
      </c>
    </row>
    <row r="50" spans="2:6" hidden="1" outlineLevel="1">
      <c r="B50" s="19" t="s">
        <v>139</v>
      </c>
      <c r="C50" s="19" t="s">
        <v>32</v>
      </c>
      <c r="D50" s="19">
        <v>1</v>
      </c>
      <c r="E50" s="19">
        <v>4</v>
      </c>
      <c r="F50" s="19" t="s">
        <v>104</v>
      </c>
    </row>
    <row r="51" spans="2:6" hidden="1" outlineLevel="1">
      <c r="B51" s="19" t="s">
        <v>140</v>
      </c>
      <c r="C51" s="19" t="s">
        <v>9</v>
      </c>
      <c r="D51" s="19">
        <v>3</v>
      </c>
      <c r="E51" s="19">
        <v>0</v>
      </c>
      <c r="F51" s="19" t="s">
        <v>104</v>
      </c>
    </row>
    <row r="52" spans="2:6" hidden="1" outlineLevel="1">
      <c r="B52" s="19" t="s">
        <v>141</v>
      </c>
      <c r="C52" s="19" t="s">
        <v>31</v>
      </c>
      <c r="D52" s="19">
        <v>1</v>
      </c>
      <c r="E52" s="19">
        <v>1</v>
      </c>
      <c r="F52" s="19" t="s">
        <v>104</v>
      </c>
    </row>
    <row r="53" spans="2:6" hidden="1" outlineLevel="1">
      <c r="B53" s="19" t="s">
        <v>142</v>
      </c>
      <c r="C53" s="19" t="s">
        <v>32</v>
      </c>
      <c r="D53" s="19">
        <v>2</v>
      </c>
      <c r="E53" s="19">
        <v>2</v>
      </c>
      <c r="F53" s="19" t="s">
        <v>104</v>
      </c>
    </row>
    <row r="54" spans="2:6" hidden="1" outlineLevel="1">
      <c r="B54" s="19" t="s">
        <v>143</v>
      </c>
      <c r="C54" s="19" t="s">
        <v>9</v>
      </c>
      <c r="D54" s="19">
        <v>3</v>
      </c>
      <c r="E54" s="19">
        <v>1</v>
      </c>
      <c r="F54" s="19" t="s">
        <v>104</v>
      </c>
    </row>
    <row r="55" spans="2:6" hidden="1" outlineLevel="1">
      <c r="B55" s="19" t="s">
        <v>144</v>
      </c>
      <c r="C55" s="19" t="s">
        <v>31</v>
      </c>
      <c r="D55" s="19">
        <v>2</v>
      </c>
      <c r="E55" s="19">
        <v>2</v>
      </c>
      <c r="F55" s="19" t="s">
        <v>104</v>
      </c>
    </row>
    <row r="56" spans="2:6" hidden="1" outlineLevel="1">
      <c r="B56" s="19" t="s">
        <v>145</v>
      </c>
      <c r="C56" s="19" t="s">
        <v>32</v>
      </c>
      <c r="D56" s="19">
        <v>1</v>
      </c>
      <c r="E56" s="19">
        <v>5</v>
      </c>
      <c r="F56" s="19" t="s">
        <v>104</v>
      </c>
    </row>
    <row r="57" spans="2:6" hidden="1" outlineLevel="1">
      <c r="B57" s="19" t="s">
        <v>146</v>
      </c>
      <c r="C57" s="19" t="s">
        <v>9</v>
      </c>
      <c r="D57" s="19">
        <v>2</v>
      </c>
      <c r="E57" s="19">
        <v>1</v>
      </c>
      <c r="F57" s="19" t="s">
        <v>104</v>
      </c>
    </row>
    <row r="58" spans="2:6" hidden="1" outlineLevel="1">
      <c r="B58" s="19" t="s">
        <v>147</v>
      </c>
      <c r="C58" s="19" t="s">
        <v>31</v>
      </c>
      <c r="D58" s="19">
        <v>2</v>
      </c>
      <c r="E58" s="19">
        <v>3</v>
      </c>
      <c r="F58" s="19" t="s">
        <v>104</v>
      </c>
    </row>
    <row r="59" spans="2:6" hidden="1" outlineLevel="1">
      <c r="B59" s="19" t="s">
        <v>148</v>
      </c>
      <c r="C59" s="19" t="s">
        <v>32</v>
      </c>
      <c r="D59" s="19">
        <v>2</v>
      </c>
      <c r="E59" s="19">
        <v>4</v>
      </c>
      <c r="F59" s="19" t="s">
        <v>104</v>
      </c>
    </row>
    <row r="60" spans="2:6" hidden="1" outlineLevel="1">
      <c r="B60" s="19" t="s">
        <v>149</v>
      </c>
      <c r="C60" s="19" t="s">
        <v>9</v>
      </c>
      <c r="D60" s="19">
        <v>1</v>
      </c>
      <c r="E60" s="19">
        <v>2</v>
      </c>
      <c r="F60" s="19" t="s">
        <v>104</v>
      </c>
    </row>
    <row r="61" spans="2:6" hidden="1" outlineLevel="1">
      <c r="B61" s="19" t="s">
        <v>150</v>
      </c>
      <c r="C61" s="19" t="s">
        <v>31</v>
      </c>
      <c r="D61" s="19">
        <v>2</v>
      </c>
      <c r="E61" s="19">
        <v>2</v>
      </c>
      <c r="F61" s="19" t="s">
        <v>104</v>
      </c>
    </row>
    <row r="62" spans="2:6" hidden="1" outlineLevel="1">
      <c r="B62" s="19" t="s">
        <v>151</v>
      </c>
      <c r="C62" s="19" t="s">
        <v>32</v>
      </c>
      <c r="D62" s="19">
        <v>2</v>
      </c>
      <c r="E62" s="19">
        <v>5</v>
      </c>
      <c r="F62" s="19" t="s">
        <v>104</v>
      </c>
    </row>
    <row r="63" spans="2:6" hidden="1" outlineLevel="1">
      <c r="B63" s="19" t="s">
        <v>152</v>
      </c>
      <c r="C63" s="19" t="s">
        <v>9</v>
      </c>
      <c r="D63" s="19">
        <v>2</v>
      </c>
      <c r="E63" s="19">
        <v>3</v>
      </c>
      <c r="F63" s="19" t="s">
        <v>104</v>
      </c>
    </row>
    <row r="64" spans="2:6" hidden="1" outlineLevel="1">
      <c r="B64" s="19" t="s">
        <v>153</v>
      </c>
      <c r="C64" s="19" t="s">
        <v>31</v>
      </c>
      <c r="D64" s="19">
        <v>2</v>
      </c>
      <c r="E64" s="19">
        <v>0</v>
      </c>
      <c r="F64" s="19" t="s">
        <v>104</v>
      </c>
    </row>
    <row r="65" spans="2:6" hidden="1" outlineLevel="1">
      <c r="B65" s="19" t="s">
        <v>154</v>
      </c>
      <c r="C65" s="19" t="s">
        <v>32</v>
      </c>
      <c r="D65" s="19">
        <v>2</v>
      </c>
      <c r="E65" s="19">
        <v>1</v>
      </c>
      <c r="F65" s="19" t="s">
        <v>104</v>
      </c>
    </row>
    <row r="66" spans="2:6" hidden="1" outlineLevel="1">
      <c r="B66" s="19" t="s">
        <v>155</v>
      </c>
      <c r="C66" s="19" t="s">
        <v>9</v>
      </c>
      <c r="D66" s="19">
        <v>3</v>
      </c>
      <c r="E66" s="19">
        <v>0</v>
      </c>
      <c r="F66" s="19" t="s">
        <v>104</v>
      </c>
    </row>
    <row r="67" spans="2:6" hidden="1" outlineLevel="1">
      <c r="B67" s="19" t="s">
        <v>156</v>
      </c>
      <c r="C67" s="19" t="s">
        <v>31</v>
      </c>
      <c r="D67" s="19">
        <v>1</v>
      </c>
      <c r="E67" s="19">
        <v>2</v>
      </c>
      <c r="F67" s="19" t="s">
        <v>104</v>
      </c>
    </row>
    <row r="68" spans="2:6" hidden="1" outlineLevel="1">
      <c r="B68" s="19" t="s">
        <v>157</v>
      </c>
      <c r="C68" s="19" t="s">
        <v>32</v>
      </c>
      <c r="D68" s="19">
        <v>2</v>
      </c>
      <c r="E68" s="19">
        <v>0</v>
      </c>
      <c r="F68" s="19" t="s">
        <v>104</v>
      </c>
    </row>
    <row r="69" spans="2:6" hidden="1" outlineLevel="1">
      <c r="B69" s="19" t="s">
        <v>158</v>
      </c>
      <c r="C69" s="19" t="s">
        <v>9</v>
      </c>
      <c r="D69" s="19">
        <v>1</v>
      </c>
      <c r="E69" s="19">
        <v>2</v>
      </c>
      <c r="F69" s="19" t="s">
        <v>104</v>
      </c>
    </row>
    <row r="70" spans="2:6" hidden="1" outlineLevel="1">
      <c r="B70" s="19" t="s">
        <v>159</v>
      </c>
      <c r="C70" s="19" t="s">
        <v>31</v>
      </c>
      <c r="D70" s="19">
        <v>3</v>
      </c>
      <c r="E70" s="19">
        <v>0</v>
      </c>
      <c r="F70" s="19" t="s">
        <v>104</v>
      </c>
    </row>
    <row r="71" spans="2:6" hidden="1" outlineLevel="1">
      <c r="B71" s="19" t="s">
        <v>160</v>
      </c>
      <c r="C71" s="19" t="s">
        <v>32</v>
      </c>
      <c r="D71" s="19">
        <v>3</v>
      </c>
      <c r="E71" s="19">
        <v>3</v>
      </c>
      <c r="F71" s="19" t="s">
        <v>104</v>
      </c>
    </row>
    <row r="72" spans="2:6" hidden="1" outlineLevel="1">
      <c r="B72" s="19" t="s">
        <v>161</v>
      </c>
      <c r="C72" s="19" t="s">
        <v>9</v>
      </c>
      <c r="D72" s="19">
        <v>1</v>
      </c>
      <c r="E72" s="19">
        <v>0</v>
      </c>
      <c r="F72" s="19" t="s">
        <v>104</v>
      </c>
    </row>
    <row r="73" spans="2:6" hidden="1" outlineLevel="1">
      <c r="B73" s="19" t="s">
        <v>162</v>
      </c>
      <c r="C73" s="19" t="s">
        <v>31</v>
      </c>
      <c r="D73" s="19">
        <v>2</v>
      </c>
      <c r="E73" s="19">
        <v>1</v>
      </c>
      <c r="F73" s="19" t="s">
        <v>104</v>
      </c>
    </row>
    <row r="74" spans="2:6" hidden="1" outlineLevel="1">
      <c r="B74" s="19" t="s">
        <v>163</v>
      </c>
      <c r="C74" s="19" t="s">
        <v>32</v>
      </c>
      <c r="D74" s="19">
        <v>3</v>
      </c>
      <c r="E74" s="19">
        <v>1</v>
      </c>
      <c r="F74" s="19" t="s">
        <v>104</v>
      </c>
    </row>
    <row r="75" spans="2:6" hidden="1" outlineLevel="1">
      <c r="B75" s="19" t="s">
        <v>164</v>
      </c>
      <c r="C75" s="19" t="s">
        <v>9</v>
      </c>
      <c r="D75" s="19">
        <v>3</v>
      </c>
      <c r="E75" s="19">
        <v>1</v>
      </c>
      <c r="F75" s="19" t="s">
        <v>104</v>
      </c>
    </row>
    <row r="76" spans="2:6" hidden="1" outlineLevel="1">
      <c r="B76" s="19" t="s">
        <v>165</v>
      </c>
      <c r="C76" s="19" t="s">
        <v>31</v>
      </c>
      <c r="D76" s="19">
        <v>1</v>
      </c>
      <c r="E76" s="19">
        <v>1</v>
      </c>
      <c r="F76" s="19" t="s">
        <v>104</v>
      </c>
    </row>
    <row r="77" spans="2:6" hidden="1" outlineLevel="1">
      <c r="B77" s="19" t="s">
        <v>166</v>
      </c>
      <c r="C77" s="19" t="s">
        <v>32</v>
      </c>
      <c r="D77" s="19">
        <v>3</v>
      </c>
      <c r="E77" s="19">
        <v>4</v>
      </c>
      <c r="F77" s="19" t="s">
        <v>104</v>
      </c>
    </row>
    <row r="78" spans="2:6" hidden="1" outlineLevel="1">
      <c r="B78" s="19" t="s">
        <v>167</v>
      </c>
      <c r="C78" s="19" t="s">
        <v>9</v>
      </c>
      <c r="D78" s="19">
        <v>2</v>
      </c>
      <c r="E78" s="19">
        <v>1</v>
      </c>
      <c r="F78" s="19" t="s">
        <v>104</v>
      </c>
    </row>
    <row r="79" spans="2:6" hidden="1" outlineLevel="1">
      <c r="B79" s="19" t="s">
        <v>168</v>
      </c>
      <c r="C79" s="19" t="s">
        <v>31</v>
      </c>
      <c r="D79" s="19">
        <v>2</v>
      </c>
      <c r="E79" s="19">
        <v>0</v>
      </c>
      <c r="F79" s="19" t="s">
        <v>104</v>
      </c>
    </row>
    <row r="80" spans="2:6" hidden="1" outlineLevel="1">
      <c r="B80" s="19" t="s">
        <v>169</v>
      </c>
      <c r="C80" s="19" t="s">
        <v>32</v>
      </c>
      <c r="D80" s="19">
        <v>4</v>
      </c>
      <c r="E80" s="19">
        <v>3</v>
      </c>
      <c r="F80" s="19" t="s">
        <v>104</v>
      </c>
    </row>
    <row r="81" spans="2:6" hidden="1" outlineLevel="1">
      <c r="B81" s="19" t="s">
        <v>170</v>
      </c>
      <c r="C81" s="19" t="s">
        <v>9</v>
      </c>
      <c r="D81" s="19">
        <v>1</v>
      </c>
      <c r="E81" s="19">
        <v>1</v>
      </c>
      <c r="F81" s="19" t="s">
        <v>104</v>
      </c>
    </row>
    <row r="82" spans="2:6" hidden="1" outlineLevel="1">
      <c r="B82" s="19" t="s">
        <v>171</v>
      </c>
      <c r="C82" s="19" t="s">
        <v>31</v>
      </c>
      <c r="D82" s="19">
        <v>3</v>
      </c>
      <c r="E82" s="19">
        <v>1</v>
      </c>
      <c r="F82" s="19" t="s">
        <v>104</v>
      </c>
    </row>
    <row r="83" spans="2:6" hidden="1" outlineLevel="1">
      <c r="B83" s="19" t="s">
        <v>172</v>
      </c>
      <c r="C83" s="19" t="s">
        <v>32</v>
      </c>
      <c r="D83" s="19">
        <v>3</v>
      </c>
      <c r="E83" s="19">
        <v>4</v>
      </c>
      <c r="F83" s="19" t="s">
        <v>104</v>
      </c>
    </row>
    <row r="84" spans="2:6" hidden="1" outlineLevel="1">
      <c r="B84" s="19" t="s">
        <v>173</v>
      </c>
      <c r="C84" s="19" t="s">
        <v>9</v>
      </c>
      <c r="D84" s="19">
        <v>3</v>
      </c>
      <c r="E84" s="19">
        <v>3</v>
      </c>
      <c r="F84" s="19" t="s">
        <v>104</v>
      </c>
    </row>
    <row r="85" spans="2:6" hidden="1" outlineLevel="1">
      <c r="B85" s="19" t="s">
        <v>174</v>
      </c>
      <c r="C85" s="19" t="s">
        <v>31</v>
      </c>
      <c r="D85" s="19">
        <v>3</v>
      </c>
      <c r="E85" s="19">
        <v>0</v>
      </c>
      <c r="F85" s="19" t="s">
        <v>104</v>
      </c>
    </row>
    <row r="86" spans="2:6" hidden="1" outlineLevel="1">
      <c r="B86" s="19" t="s">
        <v>175</v>
      </c>
      <c r="C86" s="19" t="s">
        <v>32</v>
      </c>
      <c r="D86" s="19">
        <v>3</v>
      </c>
      <c r="E86" s="19">
        <v>1</v>
      </c>
      <c r="F86" s="19" t="s">
        <v>104</v>
      </c>
    </row>
    <row r="87" spans="2:6" hidden="1" outlineLevel="1">
      <c r="B87" s="19" t="s">
        <v>176</v>
      </c>
      <c r="C87" s="19" t="s">
        <v>9</v>
      </c>
      <c r="D87" s="19">
        <v>2</v>
      </c>
      <c r="E87" s="19">
        <v>0</v>
      </c>
      <c r="F87" s="19" t="s">
        <v>104</v>
      </c>
    </row>
    <row r="88" spans="2:6" hidden="1" outlineLevel="1">
      <c r="B88" s="19" t="s">
        <v>177</v>
      </c>
      <c r="C88" s="19" t="s">
        <v>31</v>
      </c>
      <c r="D88" s="19">
        <v>2</v>
      </c>
      <c r="E88" s="19">
        <v>1</v>
      </c>
      <c r="F88" s="19" t="s">
        <v>104</v>
      </c>
    </row>
    <row r="89" spans="2:6" hidden="1" outlineLevel="1">
      <c r="B89" s="19" t="s">
        <v>178</v>
      </c>
      <c r="C89" s="19" t="s">
        <v>32</v>
      </c>
      <c r="D89" s="19">
        <v>4</v>
      </c>
      <c r="E89" s="19">
        <v>3</v>
      </c>
      <c r="F89" s="19" t="s">
        <v>104</v>
      </c>
    </row>
    <row r="90" spans="2:6" hidden="1" outlineLevel="1">
      <c r="B90" s="19" t="s">
        <v>179</v>
      </c>
      <c r="C90" s="19" t="s">
        <v>9</v>
      </c>
      <c r="D90" s="19">
        <v>1</v>
      </c>
      <c r="E90" s="19">
        <v>2</v>
      </c>
      <c r="F90" s="19" t="s">
        <v>104</v>
      </c>
    </row>
    <row r="91" spans="2:6" hidden="1" outlineLevel="1">
      <c r="B91" s="19" t="s">
        <v>180</v>
      </c>
      <c r="C91" s="19" t="s">
        <v>31</v>
      </c>
      <c r="D91" s="19">
        <v>3</v>
      </c>
      <c r="E91" s="19">
        <v>3</v>
      </c>
      <c r="F91" s="19" t="s">
        <v>104</v>
      </c>
    </row>
    <row r="92" spans="2:6" hidden="1" outlineLevel="1">
      <c r="B92" s="19" t="s">
        <v>181</v>
      </c>
      <c r="C92" s="19" t="s">
        <v>32</v>
      </c>
      <c r="D92" s="19">
        <v>4</v>
      </c>
      <c r="E92" s="19">
        <v>3</v>
      </c>
      <c r="F92" s="19" t="s">
        <v>104</v>
      </c>
    </row>
    <row r="93" spans="2:6" hidden="1" outlineLevel="1">
      <c r="B93" s="19" t="s">
        <v>182</v>
      </c>
      <c r="C93" s="19" t="s">
        <v>9</v>
      </c>
      <c r="D93" s="19">
        <v>3</v>
      </c>
      <c r="E93" s="19">
        <v>2</v>
      </c>
      <c r="F93" s="19" t="s">
        <v>104</v>
      </c>
    </row>
    <row r="94" spans="2:6" hidden="1" outlineLevel="1">
      <c r="B94" s="19" t="s">
        <v>183</v>
      </c>
      <c r="C94" s="19" t="s">
        <v>31</v>
      </c>
      <c r="D94" s="19">
        <v>1</v>
      </c>
      <c r="E94" s="19">
        <v>2</v>
      </c>
      <c r="F94" s="19" t="s">
        <v>104</v>
      </c>
    </row>
    <row r="95" spans="2:6" hidden="1" outlineLevel="1">
      <c r="B95" s="19" t="s">
        <v>184</v>
      </c>
      <c r="C95" s="19" t="s">
        <v>32</v>
      </c>
      <c r="D95" s="19">
        <v>3</v>
      </c>
      <c r="E95" s="19">
        <v>4</v>
      </c>
      <c r="F95" s="19" t="s">
        <v>104</v>
      </c>
    </row>
    <row r="96" spans="2:6" hidden="1" outlineLevel="1">
      <c r="B96" s="19" t="s">
        <v>185</v>
      </c>
      <c r="C96" s="19" t="s">
        <v>9</v>
      </c>
      <c r="D96" s="19">
        <v>2</v>
      </c>
      <c r="E96" s="19">
        <v>1</v>
      </c>
      <c r="F96" s="19" t="s">
        <v>104</v>
      </c>
    </row>
    <row r="97" spans="2:6" hidden="1" outlineLevel="1">
      <c r="B97" s="19" t="s">
        <v>186</v>
      </c>
      <c r="C97" s="19" t="s">
        <v>31</v>
      </c>
      <c r="D97" s="19">
        <v>1</v>
      </c>
      <c r="E97" s="19">
        <v>2</v>
      </c>
      <c r="F97" s="19" t="s">
        <v>104</v>
      </c>
    </row>
    <row r="98" spans="2:6" hidden="1" outlineLevel="1">
      <c r="B98" s="19" t="s">
        <v>187</v>
      </c>
      <c r="C98" s="19" t="s">
        <v>32</v>
      </c>
      <c r="D98" s="19">
        <v>5</v>
      </c>
      <c r="E98" s="19">
        <v>3</v>
      </c>
      <c r="F98" s="19" t="s">
        <v>104</v>
      </c>
    </row>
    <row r="99" spans="2:6" hidden="1" outlineLevel="1">
      <c r="B99" s="19" t="s">
        <v>188</v>
      </c>
      <c r="C99" s="19" t="s">
        <v>9</v>
      </c>
      <c r="D99" s="19">
        <v>1</v>
      </c>
      <c r="E99" s="19">
        <v>0</v>
      </c>
      <c r="F99" s="19" t="s">
        <v>104</v>
      </c>
    </row>
    <row r="100" spans="2:6" hidden="1" outlineLevel="1">
      <c r="B100" s="19" t="s">
        <v>189</v>
      </c>
      <c r="C100" s="19" t="s">
        <v>31</v>
      </c>
      <c r="D100" s="19">
        <v>1</v>
      </c>
      <c r="E100" s="19">
        <v>2</v>
      </c>
      <c r="F100" s="19" t="s">
        <v>104</v>
      </c>
    </row>
    <row r="101" spans="2:6" hidden="1" outlineLevel="1">
      <c r="B101" s="19" t="s">
        <v>190</v>
      </c>
      <c r="C101" s="19" t="s">
        <v>32</v>
      </c>
      <c r="D101" s="19">
        <v>4</v>
      </c>
      <c r="E101" s="19">
        <v>4</v>
      </c>
      <c r="F101" s="19" t="s">
        <v>104</v>
      </c>
    </row>
    <row r="102" spans="2:6" hidden="1" outlineLevel="1">
      <c r="B102" s="19" t="s">
        <v>191</v>
      </c>
      <c r="C102" s="19" t="s">
        <v>9</v>
      </c>
      <c r="D102" s="19">
        <v>3</v>
      </c>
      <c r="E102" s="19">
        <v>1</v>
      </c>
      <c r="F102" s="19" t="s">
        <v>104</v>
      </c>
    </row>
    <row r="103" spans="2:6" hidden="1" outlineLevel="1">
      <c r="B103" s="19" t="s">
        <v>192</v>
      </c>
      <c r="C103" s="19" t="s">
        <v>31</v>
      </c>
      <c r="D103" s="19">
        <v>1</v>
      </c>
      <c r="E103" s="19">
        <v>1</v>
      </c>
      <c r="F103" s="19" t="s">
        <v>104</v>
      </c>
    </row>
    <row r="104" spans="2:6" hidden="1" outlineLevel="1">
      <c r="B104" s="19" t="s">
        <v>193</v>
      </c>
      <c r="C104" s="19" t="s">
        <v>32</v>
      </c>
      <c r="D104" s="19">
        <v>3</v>
      </c>
      <c r="E104" s="19">
        <v>2</v>
      </c>
      <c r="F104" s="19" t="s">
        <v>104</v>
      </c>
    </row>
    <row r="105" spans="2:6" hidden="1" outlineLevel="1">
      <c r="B105" s="19" t="s">
        <v>194</v>
      </c>
      <c r="C105" s="19" t="s">
        <v>9</v>
      </c>
      <c r="D105" s="19">
        <v>1</v>
      </c>
      <c r="E105" s="19">
        <v>3</v>
      </c>
      <c r="F105" s="19" t="s">
        <v>104</v>
      </c>
    </row>
    <row r="106" spans="2:6" hidden="1" outlineLevel="1">
      <c r="B106" s="19" t="s">
        <v>195</v>
      </c>
      <c r="C106" s="19" t="s">
        <v>31</v>
      </c>
      <c r="D106" s="19">
        <v>3</v>
      </c>
      <c r="E106" s="19">
        <v>1</v>
      </c>
      <c r="F106" s="19" t="s">
        <v>104</v>
      </c>
    </row>
    <row r="107" spans="2:6" hidden="1" outlineLevel="1">
      <c r="B107" s="19" t="s">
        <v>196</v>
      </c>
      <c r="C107" s="19" t="s">
        <v>32</v>
      </c>
      <c r="D107" s="19">
        <v>3</v>
      </c>
      <c r="E107" s="19">
        <v>0</v>
      </c>
      <c r="F107" s="19" t="s">
        <v>104</v>
      </c>
    </row>
    <row r="108" spans="2:6" hidden="1" outlineLevel="1">
      <c r="B108" s="19" t="s">
        <v>197</v>
      </c>
      <c r="C108" s="19" t="s">
        <v>9</v>
      </c>
      <c r="D108" s="19">
        <v>2</v>
      </c>
      <c r="E108" s="19">
        <v>2</v>
      </c>
      <c r="F108" s="19" t="s">
        <v>104</v>
      </c>
    </row>
    <row r="109" spans="2:6" hidden="1" outlineLevel="1">
      <c r="B109" s="19" t="s">
        <v>198</v>
      </c>
      <c r="C109" s="19" t="s">
        <v>31</v>
      </c>
      <c r="D109" s="19">
        <v>2</v>
      </c>
      <c r="E109" s="19">
        <v>2</v>
      </c>
      <c r="F109" s="19" t="s">
        <v>104</v>
      </c>
    </row>
    <row r="110" spans="2:6" hidden="1" outlineLevel="1">
      <c r="B110" s="19" t="s">
        <v>199</v>
      </c>
      <c r="C110" s="19" t="s">
        <v>32</v>
      </c>
      <c r="D110" s="19">
        <v>3</v>
      </c>
      <c r="E110" s="19">
        <v>2</v>
      </c>
      <c r="F110" s="19" t="s">
        <v>104</v>
      </c>
    </row>
    <row r="111" spans="2:6" hidden="1" outlineLevel="1">
      <c r="B111" s="19" t="s">
        <v>200</v>
      </c>
      <c r="C111" s="19" t="s">
        <v>9</v>
      </c>
      <c r="D111" s="19">
        <v>3</v>
      </c>
      <c r="E111" s="19">
        <v>3</v>
      </c>
      <c r="F111" s="19" t="s">
        <v>104</v>
      </c>
    </row>
    <row r="112" spans="2:6" hidden="1" outlineLevel="1">
      <c r="B112" s="19" t="s">
        <v>201</v>
      </c>
      <c r="C112" s="19" t="s">
        <v>31</v>
      </c>
      <c r="D112" s="19">
        <v>1</v>
      </c>
      <c r="E112" s="19">
        <v>2</v>
      </c>
      <c r="F112" s="19" t="s">
        <v>104</v>
      </c>
    </row>
    <row r="113" spans="2:6" hidden="1" outlineLevel="1">
      <c r="B113" s="19" t="s">
        <v>202</v>
      </c>
      <c r="C113" s="19" t="s">
        <v>32</v>
      </c>
      <c r="D113" s="19">
        <v>4</v>
      </c>
      <c r="E113" s="19">
        <v>4</v>
      </c>
      <c r="F113" s="19" t="s">
        <v>104</v>
      </c>
    </row>
    <row r="114" spans="2:6" hidden="1" outlineLevel="1">
      <c r="B114" s="19" t="s">
        <v>203</v>
      </c>
      <c r="C114" s="19" t="s">
        <v>9</v>
      </c>
      <c r="D114" s="19">
        <v>1</v>
      </c>
      <c r="E114" s="19">
        <v>2</v>
      </c>
      <c r="F114" s="19" t="s">
        <v>104</v>
      </c>
    </row>
    <row r="115" spans="2:6" hidden="1" outlineLevel="1">
      <c r="B115" s="19" t="s">
        <v>204</v>
      </c>
      <c r="C115" s="19" t="s">
        <v>31</v>
      </c>
      <c r="D115" s="19">
        <v>1</v>
      </c>
      <c r="E115" s="19">
        <v>1</v>
      </c>
      <c r="F115" s="19" t="s">
        <v>104</v>
      </c>
    </row>
    <row r="116" spans="2:6" hidden="1" outlineLevel="1">
      <c r="B116" s="19" t="s">
        <v>205</v>
      </c>
      <c r="C116" s="19" t="s">
        <v>32</v>
      </c>
      <c r="D116" s="19">
        <v>4</v>
      </c>
      <c r="E116" s="19">
        <v>3</v>
      </c>
      <c r="F116" s="19" t="s">
        <v>104</v>
      </c>
    </row>
    <row r="117" spans="2:6" hidden="1" outlineLevel="1">
      <c r="B117" s="19" t="s">
        <v>206</v>
      </c>
      <c r="C117" s="19" t="s">
        <v>9</v>
      </c>
      <c r="D117" s="19">
        <v>2</v>
      </c>
      <c r="E117" s="19">
        <v>1</v>
      </c>
      <c r="F117" s="19" t="s">
        <v>104</v>
      </c>
    </row>
    <row r="118" spans="2:6" hidden="1" outlineLevel="1">
      <c r="B118" s="19" t="s">
        <v>207</v>
      </c>
      <c r="C118" s="19" t="s">
        <v>31</v>
      </c>
      <c r="D118" s="19">
        <v>1</v>
      </c>
      <c r="E118" s="19">
        <v>3</v>
      </c>
      <c r="F118" s="19" t="s">
        <v>104</v>
      </c>
    </row>
    <row r="119" spans="2:6" hidden="1" outlineLevel="1">
      <c r="B119" s="19" t="s">
        <v>208</v>
      </c>
      <c r="C119" s="19" t="s">
        <v>32</v>
      </c>
      <c r="D119" s="19">
        <v>4</v>
      </c>
      <c r="E119" s="19">
        <v>5</v>
      </c>
      <c r="F119" s="19" t="s">
        <v>104</v>
      </c>
    </row>
    <row r="120" spans="2:6" hidden="1" outlineLevel="1">
      <c r="B120" s="19" t="s">
        <v>209</v>
      </c>
      <c r="C120" s="19" t="s">
        <v>9</v>
      </c>
      <c r="D120" s="19">
        <v>3</v>
      </c>
      <c r="E120" s="19">
        <v>3</v>
      </c>
      <c r="F120" s="19" t="s">
        <v>104</v>
      </c>
    </row>
    <row r="121" spans="2:6" hidden="1" outlineLevel="1">
      <c r="B121" s="19" t="s">
        <v>210</v>
      </c>
      <c r="C121" s="19" t="s">
        <v>31</v>
      </c>
      <c r="D121" s="19">
        <v>1</v>
      </c>
      <c r="E121" s="19">
        <v>2</v>
      </c>
      <c r="F121" s="19" t="s">
        <v>104</v>
      </c>
    </row>
    <row r="122" spans="2:6" hidden="1" outlineLevel="1">
      <c r="B122" s="19" t="s">
        <v>211</v>
      </c>
      <c r="C122" s="19" t="s">
        <v>32</v>
      </c>
      <c r="D122" s="19">
        <v>5</v>
      </c>
      <c r="E122" s="19">
        <v>1</v>
      </c>
      <c r="F122" s="19" t="s">
        <v>104</v>
      </c>
    </row>
    <row r="123" spans="2:6" hidden="1" outlineLevel="1">
      <c r="B123" s="19" t="s">
        <v>212</v>
      </c>
      <c r="C123" s="19" t="s">
        <v>9</v>
      </c>
      <c r="D123" s="19">
        <v>2</v>
      </c>
      <c r="E123" s="19">
        <v>1</v>
      </c>
      <c r="F123" s="19" t="s">
        <v>104</v>
      </c>
    </row>
    <row r="124" spans="2:6" hidden="1" outlineLevel="1">
      <c r="B124" s="19" t="s">
        <v>213</v>
      </c>
      <c r="C124" s="19" t="s">
        <v>31</v>
      </c>
      <c r="D124" s="19">
        <v>1</v>
      </c>
      <c r="E124" s="19">
        <v>1</v>
      </c>
      <c r="F124" s="19" t="s">
        <v>104</v>
      </c>
    </row>
    <row r="125" spans="2:6" hidden="1" outlineLevel="1">
      <c r="B125" s="19" t="s">
        <v>214</v>
      </c>
      <c r="C125" s="19" t="s">
        <v>32</v>
      </c>
      <c r="D125" s="19">
        <v>4</v>
      </c>
      <c r="E125" s="19">
        <v>5</v>
      </c>
      <c r="F125" s="19" t="s">
        <v>104</v>
      </c>
    </row>
    <row r="126" spans="2:6" hidden="1" outlineLevel="1">
      <c r="B126" s="19" t="s">
        <v>215</v>
      </c>
      <c r="C126" s="19" t="s">
        <v>9</v>
      </c>
      <c r="D126" s="19">
        <v>1</v>
      </c>
      <c r="E126" s="19">
        <v>2</v>
      </c>
      <c r="F126" s="19" t="s">
        <v>104</v>
      </c>
    </row>
    <row r="127" spans="2:6" hidden="1" outlineLevel="1">
      <c r="B127" s="19" t="s">
        <v>216</v>
      </c>
      <c r="C127" s="19" t="s">
        <v>31</v>
      </c>
      <c r="D127" s="19">
        <v>1</v>
      </c>
      <c r="E127" s="19">
        <v>1</v>
      </c>
      <c r="F127" s="19" t="s">
        <v>104</v>
      </c>
    </row>
    <row r="128" spans="2:6" hidden="1" outlineLevel="1">
      <c r="B128" s="19" t="s">
        <v>217</v>
      </c>
      <c r="C128" s="19" t="s">
        <v>32</v>
      </c>
      <c r="D128" s="19">
        <v>5</v>
      </c>
      <c r="E128" s="19">
        <v>1</v>
      </c>
      <c r="F128" s="19" t="s">
        <v>104</v>
      </c>
    </row>
    <row r="129" spans="2:6" hidden="1" outlineLevel="1">
      <c r="B129" s="19" t="s">
        <v>218</v>
      </c>
      <c r="C129" s="19" t="s">
        <v>9</v>
      </c>
      <c r="D129" s="19">
        <v>2</v>
      </c>
      <c r="E129" s="19">
        <v>0</v>
      </c>
      <c r="F129" s="19" t="s">
        <v>104</v>
      </c>
    </row>
    <row r="130" spans="2:6" hidden="1" outlineLevel="1">
      <c r="B130" s="19" t="s">
        <v>219</v>
      </c>
      <c r="C130" s="19" t="s">
        <v>31</v>
      </c>
      <c r="D130" s="19">
        <v>2</v>
      </c>
      <c r="E130" s="19">
        <v>2</v>
      </c>
      <c r="F130" s="19" t="s">
        <v>104</v>
      </c>
    </row>
    <row r="131" spans="2:6" hidden="1" outlineLevel="1">
      <c r="B131" s="19" t="s">
        <v>220</v>
      </c>
      <c r="C131" s="19" t="s">
        <v>32</v>
      </c>
      <c r="D131" s="19">
        <v>4</v>
      </c>
      <c r="E131" s="19">
        <v>2</v>
      </c>
      <c r="F131" s="19" t="s">
        <v>104</v>
      </c>
    </row>
    <row r="132" spans="2:6" hidden="1" outlineLevel="1">
      <c r="B132" s="19" t="s">
        <v>221</v>
      </c>
      <c r="C132" s="19" t="s">
        <v>9</v>
      </c>
      <c r="D132" s="19">
        <v>3</v>
      </c>
      <c r="E132" s="19">
        <v>0</v>
      </c>
      <c r="F132" s="19" t="s">
        <v>104</v>
      </c>
    </row>
    <row r="133" spans="2:6" hidden="1" outlineLevel="1">
      <c r="B133" s="19" t="s">
        <v>222</v>
      </c>
      <c r="C133" s="19" t="s">
        <v>31</v>
      </c>
      <c r="D133" s="19">
        <v>2</v>
      </c>
      <c r="E133" s="19">
        <v>0</v>
      </c>
      <c r="F133" s="19" t="s">
        <v>104</v>
      </c>
    </row>
    <row r="134" spans="2:6" hidden="1" outlineLevel="1">
      <c r="B134" s="19" t="s">
        <v>223</v>
      </c>
      <c r="C134" s="19" t="s">
        <v>32</v>
      </c>
      <c r="D134" s="19">
        <v>5</v>
      </c>
      <c r="E134" s="19">
        <v>4</v>
      </c>
      <c r="F134" s="19" t="s">
        <v>104</v>
      </c>
    </row>
    <row r="135" spans="2:6" hidden="1" outlineLevel="1">
      <c r="B135" s="19" t="s">
        <v>224</v>
      </c>
      <c r="C135" s="19" t="s">
        <v>9</v>
      </c>
      <c r="D135" s="19">
        <v>1</v>
      </c>
      <c r="E135" s="19">
        <v>0</v>
      </c>
      <c r="F135" s="19" t="s">
        <v>104</v>
      </c>
    </row>
    <row r="136" spans="2:6" hidden="1" outlineLevel="1">
      <c r="B136" s="19" t="s">
        <v>225</v>
      </c>
      <c r="C136" s="19" t="s">
        <v>31</v>
      </c>
      <c r="D136" s="19">
        <v>1</v>
      </c>
      <c r="E136" s="19">
        <v>2</v>
      </c>
      <c r="F136" s="19" t="s">
        <v>104</v>
      </c>
    </row>
    <row r="137" spans="2:6" hidden="1" outlineLevel="1">
      <c r="B137" s="19" t="s">
        <v>226</v>
      </c>
      <c r="C137" s="19" t="s">
        <v>32</v>
      </c>
      <c r="D137" s="19">
        <v>5</v>
      </c>
      <c r="E137" s="19">
        <v>1</v>
      </c>
      <c r="F137" s="19" t="s">
        <v>104</v>
      </c>
    </row>
    <row r="138" spans="2:6" hidden="1" outlineLevel="1">
      <c r="B138" s="19" t="s">
        <v>227</v>
      </c>
      <c r="C138" s="19" t="s">
        <v>9</v>
      </c>
      <c r="D138" s="19">
        <v>3</v>
      </c>
      <c r="E138" s="19">
        <v>2</v>
      </c>
      <c r="F138" s="19" t="s">
        <v>104</v>
      </c>
    </row>
    <row r="139" spans="2:6" collapsed="1">
      <c r="B139" s="19"/>
      <c r="C139" s="19"/>
      <c r="D139" s="19"/>
      <c r="E139" s="19"/>
      <c r="F139" s="19"/>
    </row>
    <row r="140" spans="2:6">
      <c r="B140" s="24" t="s">
        <v>430</v>
      </c>
      <c r="C140" s="19"/>
      <c r="D140" s="19"/>
      <c r="E140" s="19"/>
      <c r="F140" s="19"/>
    </row>
    <row r="141" spans="2:6" hidden="1" outlineLevel="1">
      <c r="B141" s="19" t="s">
        <v>228</v>
      </c>
      <c r="C141" s="19" t="s">
        <v>34</v>
      </c>
      <c r="D141" s="20">
        <v>7.0000000000000551</v>
      </c>
      <c r="E141" s="20">
        <v>3.8895110990337605</v>
      </c>
      <c r="F141" s="19" t="s">
        <v>111</v>
      </c>
    </row>
    <row r="142" spans="2:6" hidden="1" outlineLevel="1">
      <c r="B142" s="19" t="s">
        <v>229</v>
      </c>
      <c r="C142" s="19" t="s">
        <v>34</v>
      </c>
      <c r="D142" s="20">
        <v>9.000000000000048</v>
      </c>
      <c r="E142" s="20">
        <v>14.196842682639529</v>
      </c>
      <c r="F142" s="19" t="s">
        <v>111</v>
      </c>
    </row>
    <row r="143" spans="2:6" hidden="1" outlineLevel="1">
      <c r="B143" s="19" t="s">
        <v>230</v>
      </c>
      <c r="C143" s="19" t="s">
        <v>34</v>
      </c>
      <c r="D143" s="20">
        <v>5.9999999999999787</v>
      </c>
      <c r="E143" s="20">
        <v>7.0144853401065257</v>
      </c>
      <c r="F143" s="19" t="s">
        <v>111</v>
      </c>
    </row>
    <row r="144" spans="2:6" hidden="1" outlineLevel="1">
      <c r="B144" s="19" t="s">
        <v>231</v>
      </c>
      <c r="C144" s="19" t="s">
        <v>34</v>
      </c>
      <c r="D144" s="20">
        <v>8.999999999999968</v>
      </c>
      <c r="E144" s="20">
        <v>14.853633481475356</v>
      </c>
      <c r="F144" s="19" t="s">
        <v>111</v>
      </c>
    </row>
    <row r="145" spans="2:6" hidden="1" outlineLevel="1">
      <c r="B145" s="19" t="s">
        <v>232</v>
      </c>
      <c r="C145" s="19" t="s">
        <v>34</v>
      </c>
      <c r="D145" s="20">
        <v>11.999999999999957</v>
      </c>
      <c r="E145" s="20">
        <v>11.792429020531676</v>
      </c>
      <c r="F145" s="19" t="s">
        <v>111</v>
      </c>
    </row>
    <row r="146" spans="2:6" hidden="1" outlineLevel="1">
      <c r="B146" s="19" t="s">
        <v>233</v>
      </c>
      <c r="C146" s="19" t="s">
        <v>34</v>
      </c>
      <c r="D146" s="20">
        <v>9.9999999999999645</v>
      </c>
      <c r="E146" s="20">
        <v>2.1088165520265774</v>
      </c>
      <c r="F146" s="19" t="s">
        <v>111</v>
      </c>
    </row>
    <row r="147" spans="2:6" hidden="1" outlineLevel="1">
      <c r="B147" s="19" t="s">
        <v>234</v>
      </c>
      <c r="C147" s="19" t="s">
        <v>34</v>
      </c>
      <c r="D147" s="20">
        <v>11.999999999999957</v>
      </c>
      <c r="E147" s="20">
        <v>6.334967122569199</v>
      </c>
      <c r="F147" s="19" t="s">
        <v>111</v>
      </c>
    </row>
    <row r="148" spans="2:6" hidden="1" outlineLevel="1">
      <c r="B148" s="19" t="s">
        <v>235</v>
      </c>
      <c r="C148" s="19" t="s">
        <v>34</v>
      </c>
      <c r="D148" s="20">
        <v>17.000000000000021</v>
      </c>
      <c r="E148" s="20">
        <v>5.0179231562735165</v>
      </c>
      <c r="F148" s="19" t="s">
        <v>111</v>
      </c>
    </row>
    <row r="149" spans="2:6" hidden="1" outlineLevel="1">
      <c r="B149" s="19" t="s">
        <v>236</v>
      </c>
      <c r="C149" s="19" t="s">
        <v>34</v>
      </c>
      <c r="D149" s="20">
        <v>17.000000000000021</v>
      </c>
      <c r="E149" s="20">
        <v>12.459041463424935</v>
      </c>
      <c r="F149" s="19" t="s">
        <v>111</v>
      </c>
    </row>
    <row r="150" spans="2:6" hidden="1" outlineLevel="1">
      <c r="B150" s="19" t="s">
        <v>237</v>
      </c>
      <c r="C150" s="19" t="s">
        <v>34</v>
      </c>
      <c r="D150" s="20">
        <v>13.000000000000034</v>
      </c>
      <c r="E150" s="20">
        <v>18.64879903320633</v>
      </c>
      <c r="F150" s="19" t="s">
        <v>111</v>
      </c>
    </row>
    <row r="151" spans="2:6" hidden="1" outlineLevel="1">
      <c r="B151" s="19" t="s">
        <v>238</v>
      </c>
      <c r="C151" s="19" t="s">
        <v>34</v>
      </c>
      <c r="D151" s="20">
        <v>15.000000000000027</v>
      </c>
      <c r="E151" s="20">
        <v>12.594578039177962</v>
      </c>
      <c r="F151" s="19" t="s">
        <v>111</v>
      </c>
    </row>
    <row r="152" spans="2:6" hidden="1" outlineLevel="1">
      <c r="B152" s="19" t="s">
        <v>239</v>
      </c>
      <c r="C152" s="19" t="s">
        <v>34</v>
      </c>
      <c r="D152" s="20">
        <v>14.00000000000003</v>
      </c>
      <c r="E152" s="20">
        <v>16.187825396744451</v>
      </c>
      <c r="F152" s="19" t="s">
        <v>111</v>
      </c>
    </row>
    <row r="153" spans="2:6" hidden="1" outlineLevel="1">
      <c r="B153" s="19" t="s">
        <v>240</v>
      </c>
      <c r="C153" s="19" t="s">
        <v>34</v>
      </c>
      <c r="D153" s="20">
        <v>16.000000000000021</v>
      </c>
      <c r="E153" s="20">
        <v>7.6216259168561677</v>
      </c>
      <c r="F153" s="19" t="s">
        <v>111</v>
      </c>
    </row>
    <row r="154" spans="2:6" hidden="1" outlineLevel="1">
      <c r="B154" s="19" t="s">
        <v>241</v>
      </c>
      <c r="C154" s="19" t="s">
        <v>34</v>
      </c>
      <c r="D154" s="20">
        <v>20.000000000000007</v>
      </c>
      <c r="E154" s="20">
        <v>11.013041460427008</v>
      </c>
      <c r="F154" s="19" t="s">
        <v>111</v>
      </c>
    </row>
    <row r="155" spans="2:6" hidden="1" outlineLevel="1">
      <c r="B155" s="19" t="s">
        <v>242</v>
      </c>
      <c r="C155" s="19" t="s">
        <v>34</v>
      </c>
      <c r="D155" s="20">
        <v>18.000000000000014</v>
      </c>
      <c r="E155" s="20">
        <v>16.492448736211497</v>
      </c>
      <c r="F155" s="19" t="s">
        <v>111</v>
      </c>
    </row>
    <row r="156" spans="2:6" hidden="1" outlineLevel="1">
      <c r="B156" s="19" t="s">
        <v>243</v>
      </c>
      <c r="C156" s="19" t="s">
        <v>34</v>
      </c>
      <c r="D156" s="20">
        <v>16.000000000000021</v>
      </c>
      <c r="E156" s="20">
        <v>9.8718968266024714</v>
      </c>
      <c r="F156" s="19" t="s">
        <v>111</v>
      </c>
    </row>
    <row r="157" spans="2:6" hidden="1" outlineLevel="1">
      <c r="B157" s="19" t="s">
        <v>244</v>
      </c>
      <c r="C157" s="19" t="s">
        <v>34</v>
      </c>
      <c r="D157" s="20">
        <v>16.000000000000021</v>
      </c>
      <c r="E157" s="20">
        <v>8.5859095065788864</v>
      </c>
      <c r="F157" s="19" t="s">
        <v>111</v>
      </c>
    </row>
    <row r="158" spans="2:6" hidden="1" outlineLevel="1">
      <c r="B158" s="19" t="s">
        <v>245</v>
      </c>
      <c r="C158" s="19" t="s">
        <v>34</v>
      </c>
      <c r="D158" s="20">
        <v>16.000000000000021</v>
      </c>
      <c r="E158" s="20">
        <v>12.455111170399521</v>
      </c>
      <c r="F158" s="19" t="s">
        <v>111</v>
      </c>
    </row>
    <row r="159" spans="2:6" hidden="1" outlineLevel="1">
      <c r="B159" s="19" t="s">
        <v>246</v>
      </c>
      <c r="C159" s="19" t="s">
        <v>34</v>
      </c>
      <c r="D159" s="20">
        <v>18.000000000000014</v>
      </c>
      <c r="E159" s="20">
        <v>10.149524207296558</v>
      </c>
      <c r="F159" s="19" t="s">
        <v>111</v>
      </c>
    </row>
    <row r="160" spans="2:6" hidden="1" outlineLevel="1">
      <c r="B160" s="19" t="s">
        <v>247</v>
      </c>
      <c r="C160" s="19" t="s">
        <v>34</v>
      </c>
      <c r="D160" s="20">
        <v>20.000000000000007</v>
      </c>
      <c r="E160" s="20">
        <v>16.969964707721939</v>
      </c>
      <c r="F160" s="19" t="s">
        <v>111</v>
      </c>
    </row>
    <row r="161" spans="2:6" hidden="1" outlineLevel="1">
      <c r="B161" s="19" t="s">
        <v>248</v>
      </c>
      <c r="C161" s="19" t="s">
        <v>34</v>
      </c>
      <c r="D161" s="20">
        <v>17.999999999999936</v>
      </c>
      <c r="E161" s="20">
        <v>9.2519963575769228</v>
      </c>
      <c r="F161" s="19" t="s">
        <v>111</v>
      </c>
    </row>
    <row r="162" spans="2:6" hidden="1" outlineLevel="1">
      <c r="B162" s="19" t="s">
        <v>249</v>
      </c>
      <c r="C162" s="19" t="s">
        <v>34</v>
      </c>
      <c r="D162" s="20">
        <v>17.000000000000021</v>
      </c>
      <c r="E162" s="20">
        <v>14.417780923851662</v>
      </c>
      <c r="F162" s="19" t="s">
        <v>111</v>
      </c>
    </row>
    <row r="163" spans="2:6" hidden="1" outlineLevel="1">
      <c r="B163" s="19" t="s">
        <v>250</v>
      </c>
      <c r="C163" s="19" t="s">
        <v>34</v>
      </c>
      <c r="D163" s="20">
        <v>17.000000000000021</v>
      </c>
      <c r="E163" s="20">
        <v>1.3347828953223224</v>
      </c>
      <c r="F163" s="19" t="s">
        <v>111</v>
      </c>
    </row>
    <row r="164" spans="2:6" hidden="1" outlineLevel="1">
      <c r="B164" s="19" t="s">
        <v>251</v>
      </c>
      <c r="C164" s="19" t="s">
        <v>34</v>
      </c>
      <c r="D164" s="20">
        <v>18.000000000000014</v>
      </c>
      <c r="E164" s="20">
        <v>16.106728835081089</v>
      </c>
      <c r="F164" s="19" t="s">
        <v>111</v>
      </c>
    </row>
    <row r="165" spans="2:6" hidden="1" outlineLevel="1">
      <c r="B165" s="19" t="s">
        <v>252</v>
      </c>
      <c r="C165" s="19" t="s">
        <v>34</v>
      </c>
      <c r="D165" s="20">
        <v>20.000000000000007</v>
      </c>
      <c r="E165" s="20">
        <v>15.885029703325142</v>
      </c>
      <c r="F165" s="19" t="s">
        <v>111</v>
      </c>
    </row>
    <row r="166" spans="2:6" hidden="1" outlineLevel="1">
      <c r="B166" s="19" t="s">
        <v>253</v>
      </c>
      <c r="C166" s="19" t="s">
        <v>34</v>
      </c>
      <c r="D166" s="20">
        <v>19.000000000000014</v>
      </c>
      <c r="E166" s="20">
        <v>3.2474887293053274</v>
      </c>
      <c r="F166" s="19" t="s">
        <v>111</v>
      </c>
    </row>
    <row r="167" spans="2:6" hidden="1" outlineLevel="1">
      <c r="B167" s="19" t="s">
        <v>254</v>
      </c>
      <c r="C167" s="19" t="s">
        <v>34</v>
      </c>
      <c r="D167" s="20">
        <v>19.000000000000014</v>
      </c>
      <c r="E167" s="20">
        <v>15.354548075867141</v>
      </c>
      <c r="F167" s="19" t="s">
        <v>111</v>
      </c>
    </row>
    <row r="168" spans="2:6" hidden="1" outlineLevel="1">
      <c r="B168" s="19" t="s">
        <v>255</v>
      </c>
      <c r="C168" s="19" t="s">
        <v>34</v>
      </c>
      <c r="D168" s="20">
        <v>18.000000000000014</v>
      </c>
      <c r="E168" s="20">
        <v>0.13650023384788085</v>
      </c>
      <c r="F168" s="19" t="s">
        <v>111</v>
      </c>
    </row>
    <row r="169" spans="2:6" hidden="1" outlineLevel="1">
      <c r="B169" s="19" t="s">
        <v>256</v>
      </c>
      <c r="C169" s="19" t="s">
        <v>34</v>
      </c>
      <c r="D169" s="20">
        <v>20.000000000000007</v>
      </c>
      <c r="E169" s="20">
        <v>13.295409974314</v>
      </c>
      <c r="F169" s="19" t="s">
        <v>111</v>
      </c>
    </row>
    <row r="170" spans="2:6" hidden="1" outlineLevel="1">
      <c r="B170" s="19" t="s">
        <v>257</v>
      </c>
      <c r="C170" s="19" t="s">
        <v>34</v>
      </c>
      <c r="D170" s="20">
        <v>24.999999999999993</v>
      </c>
      <c r="E170" s="20">
        <v>19.109875782909743</v>
      </c>
      <c r="F170" s="19" t="s">
        <v>111</v>
      </c>
    </row>
    <row r="171" spans="2:6" hidden="1" outlineLevel="1">
      <c r="B171" s="19" t="s">
        <v>258</v>
      </c>
      <c r="C171" s="19" t="s">
        <v>34</v>
      </c>
      <c r="D171" s="20">
        <v>25.999999999999986</v>
      </c>
      <c r="E171" s="20">
        <v>17.073104464017369</v>
      </c>
      <c r="F171" s="19" t="s">
        <v>111</v>
      </c>
    </row>
    <row r="172" spans="2:6" hidden="1" outlineLevel="1">
      <c r="B172" s="19" t="s">
        <v>259</v>
      </c>
      <c r="C172" s="19" t="s">
        <v>34</v>
      </c>
      <c r="D172" s="20">
        <v>23.999999999999993</v>
      </c>
      <c r="E172" s="20">
        <v>4.8635089792606924E-2</v>
      </c>
      <c r="F172" s="19" t="s">
        <v>111</v>
      </c>
    </row>
    <row r="173" spans="2:6" hidden="1" outlineLevel="1">
      <c r="B173" s="19" t="s">
        <v>260</v>
      </c>
      <c r="C173" s="19" t="s">
        <v>34</v>
      </c>
      <c r="D173" s="20">
        <v>26.999999999999986</v>
      </c>
      <c r="E173" s="20">
        <v>8.3557608483153221</v>
      </c>
      <c r="F173" s="19" t="s">
        <v>111</v>
      </c>
    </row>
    <row r="174" spans="2:6" hidden="1" outlineLevel="1">
      <c r="B174" s="19" t="s">
        <v>261</v>
      </c>
      <c r="C174" s="19" t="s">
        <v>34</v>
      </c>
      <c r="D174" s="20">
        <v>25.999999999999986</v>
      </c>
      <c r="E174" s="20">
        <v>16.889543541190001</v>
      </c>
      <c r="F174" s="19" t="s">
        <v>111</v>
      </c>
    </row>
    <row r="175" spans="2:6" hidden="1" outlineLevel="1">
      <c r="B175" s="19" t="s">
        <v>262</v>
      </c>
      <c r="C175" s="19" t="s">
        <v>34</v>
      </c>
      <c r="D175" s="20">
        <v>23.999999999999993</v>
      </c>
      <c r="E175" s="20">
        <v>10.489398041036631</v>
      </c>
      <c r="F175" s="19" t="s">
        <v>111</v>
      </c>
    </row>
    <row r="176" spans="2:6" hidden="1" outlineLevel="1">
      <c r="B176" s="19" t="s">
        <v>263</v>
      </c>
      <c r="C176" s="19" t="s">
        <v>34</v>
      </c>
      <c r="D176" s="20">
        <v>28.999999999999897</v>
      </c>
      <c r="E176" s="20">
        <v>17.293987542993385</v>
      </c>
      <c r="F176" s="19" t="s">
        <v>111</v>
      </c>
    </row>
    <row r="177" spans="1:7" hidden="1" outlineLevel="1">
      <c r="B177" s="19" t="s">
        <v>264</v>
      </c>
      <c r="C177" s="19" t="s">
        <v>34</v>
      </c>
      <c r="D177" s="20">
        <v>26.999999999999904</v>
      </c>
      <c r="E177" s="20">
        <v>17.014146287466467</v>
      </c>
      <c r="F177" s="19" t="s">
        <v>111</v>
      </c>
    </row>
    <row r="178" spans="1:7" hidden="1" outlineLevel="1">
      <c r="B178" s="19" t="s">
        <v>265</v>
      </c>
      <c r="C178" s="19" t="s">
        <v>34</v>
      </c>
      <c r="D178" s="20">
        <v>26.999999999999904</v>
      </c>
      <c r="E178" s="20">
        <v>9.0745159839626943</v>
      </c>
      <c r="F178" s="19" t="s">
        <v>111</v>
      </c>
    </row>
    <row r="179" spans="1:7" ht="17" hidden="1" outlineLevel="1" thickBot="1">
      <c r="B179" s="17" t="s">
        <v>266</v>
      </c>
      <c r="C179" s="17" t="s">
        <v>34</v>
      </c>
      <c r="D179" s="21">
        <v>29.999999999999893</v>
      </c>
      <c r="E179" s="21">
        <v>17.409954144344645</v>
      </c>
      <c r="F179" s="17" t="s">
        <v>111</v>
      </c>
    </row>
    <row r="180" spans="1:7" collapsed="1">
      <c r="D180" s="5"/>
      <c r="E180" s="5"/>
    </row>
    <row r="183" spans="1:7" ht="17" thickBot="1">
      <c r="A183" t="s">
        <v>105</v>
      </c>
    </row>
    <row r="184" spans="1:7" ht="17" thickBot="1">
      <c r="B184" s="18" t="s">
        <v>99</v>
      </c>
      <c r="C184" s="18" t="s">
        <v>100</v>
      </c>
      <c r="D184" s="18" t="s">
        <v>106</v>
      </c>
      <c r="E184" s="18" t="s">
        <v>84</v>
      </c>
      <c r="F184" s="18" t="s">
        <v>107</v>
      </c>
      <c r="G184" s="18" t="s">
        <v>108</v>
      </c>
    </row>
    <row r="185" spans="1:7">
      <c r="B185" s="19" t="s">
        <v>451</v>
      </c>
      <c r="C185" s="19" t="s">
        <v>435</v>
      </c>
      <c r="D185" s="19">
        <v>4.6291823214443326</v>
      </c>
      <c r="E185" s="19" t="s">
        <v>452</v>
      </c>
      <c r="F185" s="19" t="s">
        <v>268</v>
      </c>
      <c r="G185" s="19">
        <v>0</v>
      </c>
    </row>
    <row r="186" spans="1:7">
      <c r="B186" s="24" t="s">
        <v>431</v>
      </c>
      <c r="C186" s="19"/>
      <c r="D186" s="19"/>
      <c r="E186" s="19"/>
      <c r="F186" s="19"/>
      <c r="G186" s="19"/>
    </row>
    <row r="187" spans="1:7" hidden="1" outlineLevel="1">
      <c r="B187" s="19" t="s">
        <v>110</v>
      </c>
      <c r="C187" s="19" t="s">
        <v>31</v>
      </c>
      <c r="D187" s="19">
        <v>0</v>
      </c>
      <c r="E187" s="19" t="s">
        <v>269</v>
      </c>
      <c r="F187" s="19" t="s">
        <v>270</v>
      </c>
      <c r="G187" s="19">
        <v>3</v>
      </c>
    </row>
    <row r="188" spans="1:7" hidden="1" outlineLevel="1">
      <c r="B188" s="19" t="s">
        <v>114</v>
      </c>
      <c r="C188" s="19" t="s">
        <v>31</v>
      </c>
      <c r="D188" s="19">
        <v>2</v>
      </c>
      <c r="E188" s="19" t="s">
        <v>271</v>
      </c>
      <c r="F188" s="19" t="s">
        <v>270</v>
      </c>
      <c r="G188" s="19">
        <v>1</v>
      </c>
    </row>
    <row r="189" spans="1:7" hidden="1" outlineLevel="1">
      <c r="B189" s="19" t="s">
        <v>117</v>
      </c>
      <c r="C189" s="19" t="s">
        <v>31</v>
      </c>
      <c r="D189" s="19">
        <v>0</v>
      </c>
      <c r="E189" s="19" t="s">
        <v>272</v>
      </c>
      <c r="F189" s="19" t="s">
        <v>270</v>
      </c>
      <c r="G189" s="19">
        <v>3</v>
      </c>
    </row>
    <row r="190" spans="1:7" hidden="1" outlineLevel="1">
      <c r="B190" s="19" t="s">
        <v>120</v>
      </c>
      <c r="C190" s="19" t="s">
        <v>31</v>
      </c>
      <c r="D190" s="19">
        <v>2</v>
      </c>
      <c r="E190" s="19" t="s">
        <v>273</v>
      </c>
      <c r="F190" s="19" t="s">
        <v>270</v>
      </c>
      <c r="G190" s="19">
        <v>1</v>
      </c>
    </row>
    <row r="191" spans="1:7" hidden="1" outlineLevel="1">
      <c r="B191" s="19" t="s">
        <v>123</v>
      </c>
      <c r="C191" s="19" t="s">
        <v>31</v>
      </c>
      <c r="D191" s="19">
        <v>2</v>
      </c>
      <c r="E191" s="19" t="s">
        <v>274</v>
      </c>
      <c r="F191" s="19" t="s">
        <v>270</v>
      </c>
      <c r="G191" s="19">
        <v>1</v>
      </c>
    </row>
    <row r="192" spans="1:7" hidden="1" outlineLevel="1">
      <c r="B192" s="19" t="s">
        <v>126</v>
      </c>
      <c r="C192" s="19" t="s">
        <v>31</v>
      </c>
      <c r="D192" s="19">
        <v>2</v>
      </c>
      <c r="E192" s="19" t="s">
        <v>275</v>
      </c>
      <c r="F192" s="19" t="s">
        <v>270</v>
      </c>
      <c r="G192" s="19">
        <v>1</v>
      </c>
    </row>
    <row r="193" spans="2:7" hidden="1" outlineLevel="1">
      <c r="B193" s="19" t="s">
        <v>129</v>
      </c>
      <c r="C193" s="19" t="s">
        <v>31</v>
      </c>
      <c r="D193" s="19">
        <v>1</v>
      </c>
      <c r="E193" s="19" t="s">
        <v>276</v>
      </c>
      <c r="F193" s="19" t="s">
        <v>270</v>
      </c>
      <c r="G193" s="19">
        <v>2</v>
      </c>
    </row>
    <row r="194" spans="2:7" hidden="1" outlineLevel="1">
      <c r="B194" s="19" t="s">
        <v>132</v>
      </c>
      <c r="C194" s="19" t="s">
        <v>31</v>
      </c>
      <c r="D194" s="19">
        <v>1</v>
      </c>
      <c r="E194" s="19" t="s">
        <v>277</v>
      </c>
      <c r="F194" s="19" t="s">
        <v>270</v>
      </c>
      <c r="G194" s="19">
        <v>2</v>
      </c>
    </row>
    <row r="195" spans="2:7" hidden="1" outlineLevel="1">
      <c r="B195" s="19" t="s">
        <v>135</v>
      </c>
      <c r="C195" s="19" t="s">
        <v>31</v>
      </c>
      <c r="D195" s="19">
        <v>2</v>
      </c>
      <c r="E195" s="19" t="s">
        <v>278</v>
      </c>
      <c r="F195" s="19" t="s">
        <v>270</v>
      </c>
      <c r="G195" s="19">
        <v>1</v>
      </c>
    </row>
    <row r="196" spans="2:7" hidden="1" outlineLevel="1">
      <c r="B196" s="19" t="s">
        <v>138</v>
      </c>
      <c r="C196" s="19" t="s">
        <v>31</v>
      </c>
      <c r="D196" s="19">
        <v>1</v>
      </c>
      <c r="E196" s="19" t="s">
        <v>279</v>
      </c>
      <c r="F196" s="19" t="s">
        <v>270</v>
      </c>
      <c r="G196" s="19">
        <v>2</v>
      </c>
    </row>
    <row r="197" spans="2:7" hidden="1" outlineLevel="1">
      <c r="B197" s="19" t="s">
        <v>141</v>
      </c>
      <c r="C197" s="19" t="s">
        <v>31</v>
      </c>
      <c r="D197" s="19">
        <v>1</v>
      </c>
      <c r="E197" s="19" t="s">
        <v>280</v>
      </c>
      <c r="F197" s="19" t="s">
        <v>270</v>
      </c>
      <c r="G197" s="19">
        <v>2</v>
      </c>
    </row>
    <row r="198" spans="2:7" hidden="1" outlineLevel="1">
      <c r="B198" s="19" t="s">
        <v>144</v>
      </c>
      <c r="C198" s="19" t="s">
        <v>31</v>
      </c>
      <c r="D198" s="19">
        <v>2</v>
      </c>
      <c r="E198" s="19" t="s">
        <v>281</v>
      </c>
      <c r="F198" s="19" t="s">
        <v>270</v>
      </c>
      <c r="G198" s="19">
        <v>1</v>
      </c>
    </row>
    <row r="199" spans="2:7" hidden="1" outlineLevel="1">
      <c r="B199" s="19" t="s">
        <v>147</v>
      </c>
      <c r="C199" s="19" t="s">
        <v>31</v>
      </c>
      <c r="D199" s="19">
        <v>3</v>
      </c>
      <c r="E199" s="19" t="s">
        <v>282</v>
      </c>
      <c r="F199" s="19" t="s">
        <v>268</v>
      </c>
      <c r="G199" s="19">
        <v>0</v>
      </c>
    </row>
    <row r="200" spans="2:7" hidden="1" outlineLevel="1">
      <c r="B200" s="19" t="s">
        <v>150</v>
      </c>
      <c r="C200" s="19" t="s">
        <v>31</v>
      </c>
      <c r="D200" s="19">
        <v>2</v>
      </c>
      <c r="E200" s="19" t="s">
        <v>283</v>
      </c>
      <c r="F200" s="19" t="s">
        <v>270</v>
      </c>
      <c r="G200" s="19">
        <v>1</v>
      </c>
    </row>
    <row r="201" spans="2:7" hidden="1" outlineLevel="1">
      <c r="B201" s="19" t="s">
        <v>153</v>
      </c>
      <c r="C201" s="19" t="s">
        <v>31</v>
      </c>
      <c r="D201" s="19">
        <v>0</v>
      </c>
      <c r="E201" s="19" t="s">
        <v>284</v>
      </c>
      <c r="F201" s="19" t="s">
        <v>270</v>
      </c>
      <c r="G201" s="19">
        <v>3</v>
      </c>
    </row>
    <row r="202" spans="2:7" hidden="1" outlineLevel="1">
      <c r="B202" s="19" t="s">
        <v>156</v>
      </c>
      <c r="C202" s="19" t="s">
        <v>31</v>
      </c>
      <c r="D202" s="19">
        <v>2</v>
      </c>
      <c r="E202" s="19" t="s">
        <v>285</v>
      </c>
      <c r="F202" s="19" t="s">
        <v>270</v>
      </c>
      <c r="G202" s="19">
        <v>1</v>
      </c>
    </row>
    <row r="203" spans="2:7" hidden="1" outlineLevel="1">
      <c r="B203" s="19" t="s">
        <v>159</v>
      </c>
      <c r="C203" s="19" t="s">
        <v>31</v>
      </c>
      <c r="D203" s="19">
        <v>0</v>
      </c>
      <c r="E203" s="19" t="s">
        <v>286</v>
      </c>
      <c r="F203" s="19" t="s">
        <v>270</v>
      </c>
      <c r="G203" s="19">
        <v>3</v>
      </c>
    </row>
    <row r="204" spans="2:7" hidden="1" outlineLevel="1">
      <c r="B204" s="19" t="s">
        <v>162</v>
      </c>
      <c r="C204" s="19" t="s">
        <v>31</v>
      </c>
      <c r="D204" s="19">
        <v>1</v>
      </c>
      <c r="E204" s="19" t="s">
        <v>287</v>
      </c>
      <c r="F204" s="19" t="s">
        <v>270</v>
      </c>
      <c r="G204" s="19">
        <v>2</v>
      </c>
    </row>
    <row r="205" spans="2:7" hidden="1" outlineLevel="1">
      <c r="B205" s="19" t="s">
        <v>165</v>
      </c>
      <c r="C205" s="19" t="s">
        <v>31</v>
      </c>
      <c r="D205" s="19">
        <v>1</v>
      </c>
      <c r="E205" s="19" t="s">
        <v>288</v>
      </c>
      <c r="F205" s="19" t="s">
        <v>270</v>
      </c>
      <c r="G205" s="19">
        <v>2</v>
      </c>
    </row>
    <row r="206" spans="2:7" hidden="1" outlineLevel="1">
      <c r="B206" s="19" t="s">
        <v>168</v>
      </c>
      <c r="C206" s="19" t="s">
        <v>31</v>
      </c>
      <c r="D206" s="19">
        <v>0</v>
      </c>
      <c r="E206" s="19" t="s">
        <v>289</v>
      </c>
      <c r="F206" s="19" t="s">
        <v>270</v>
      </c>
      <c r="G206" s="19">
        <v>3</v>
      </c>
    </row>
    <row r="207" spans="2:7" hidden="1" outlineLevel="1">
      <c r="B207" s="19" t="s">
        <v>171</v>
      </c>
      <c r="C207" s="19" t="s">
        <v>31</v>
      </c>
      <c r="D207" s="19">
        <v>1</v>
      </c>
      <c r="E207" s="19" t="s">
        <v>290</v>
      </c>
      <c r="F207" s="19" t="s">
        <v>270</v>
      </c>
      <c r="G207" s="19">
        <v>2</v>
      </c>
    </row>
    <row r="208" spans="2:7" hidden="1" outlineLevel="1">
      <c r="B208" s="19" t="s">
        <v>174</v>
      </c>
      <c r="C208" s="19" t="s">
        <v>31</v>
      </c>
      <c r="D208" s="19">
        <v>0</v>
      </c>
      <c r="E208" s="19" t="s">
        <v>291</v>
      </c>
      <c r="F208" s="19" t="s">
        <v>270</v>
      </c>
      <c r="G208" s="19">
        <v>3</v>
      </c>
    </row>
    <row r="209" spans="2:7" hidden="1" outlineLevel="1">
      <c r="B209" s="19" t="s">
        <v>177</v>
      </c>
      <c r="C209" s="19" t="s">
        <v>31</v>
      </c>
      <c r="D209" s="19">
        <v>1</v>
      </c>
      <c r="E209" s="19" t="s">
        <v>292</v>
      </c>
      <c r="F209" s="19" t="s">
        <v>270</v>
      </c>
      <c r="G209" s="19">
        <v>2</v>
      </c>
    </row>
    <row r="210" spans="2:7" hidden="1" outlineLevel="1">
      <c r="B210" s="19" t="s">
        <v>180</v>
      </c>
      <c r="C210" s="19" t="s">
        <v>31</v>
      </c>
      <c r="D210" s="19">
        <v>3</v>
      </c>
      <c r="E210" s="19" t="s">
        <v>293</v>
      </c>
      <c r="F210" s="19" t="s">
        <v>268</v>
      </c>
      <c r="G210" s="19">
        <v>0</v>
      </c>
    </row>
    <row r="211" spans="2:7" hidden="1" outlineLevel="1">
      <c r="B211" s="19" t="s">
        <v>183</v>
      </c>
      <c r="C211" s="19" t="s">
        <v>31</v>
      </c>
      <c r="D211" s="19">
        <v>2</v>
      </c>
      <c r="E211" s="19" t="s">
        <v>294</v>
      </c>
      <c r="F211" s="19" t="s">
        <v>270</v>
      </c>
      <c r="G211" s="19">
        <v>1</v>
      </c>
    </row>
    <row r="212" spans="2:7" hidden="1" outlineLevel="1">
      <c r="B212" s="19" t="s">
        <v>186</v>
      </c>
      <c r="C212" s="19" t="s">
        <v>31</v>
      </c>
      <c r="D212" s="19">
        <v>2</v>
      </c>
      <c r="E212" s="19" t="s">
        <v>295</v>
      </c>
      <c r="F212" s="19" t="s">
        <v>270</v>
      </c>
      <c r="G212" s="19">
        <v>1</v>
      </c>
    </row>
    <row r="213" spans="2:7" hidden="1" outlineLevel="1">
      <c r="B213" s="19" t="s">
        <v>189</v>
      </c>
      <c r="C213" s="19" t="s">
        <v>31</v>
      </c>
      <c r="D213" s="19">
        <v>2</v>
      </c>
      <c r="E213" s="19" t="s">
        <v>296</v>
      </c>
      <c r="F213" s="19" t="s">
        <v>270</v>
      </c>
      <c r="G213" s="19">
        <v>1</v>
      </c>
    </row>
    <row r="214" spans="2:7" hidden="1" outlineLevel="1">
      <c r="B214" s="19" t="s">
        <v>192</v>
      </c>
      <c r="C214" s="19" t="s">
        <v>31</v>
      </c>
      <c r="D214" s="19">
        <v>1</v>
      </c>
      <c r="E214" s="19" t="s">
        <v>297</v>
      </c>
      <c r="F214" s="19" t="s">
        <v>270</v>
      </c>
      <c r="G214" s="19">
        <v>2</v>
      </c>
    </row>
    <row r="215" spans="2:7" hidden="1" outlineLevel="1">
      <c r="B215" s="19" t="s">
        <v>195</v>
      </c>
      <c r="C215" s="19" t="s">
        <v>31</v>
      </c>
      <c r="D215" s="19">
        <v>1</v>
      </c>
      <c r="E215" s="19" t="s">
        <v>298</v>
      </c>
      <c r="F215" s="19" t="s">
        <v>270</v>
      </c>
      <c r="G215" s="19">
        <v>2</v>
      </c>
    </row>
    <row r="216" spans="2:7" hidden="1" outlineLevel="1">
      <c r="B216" s="19" t="s">
        <v>198</v>
      </c>
      <c r="C216" s="19" t="s">
        <v>31</v>
      </c>
      <c r="D216" s="19">
        <v>2</v>
      </c>
      <c r="E216" s="19" t="s">
        <v>299</v>
      </c>
      <c r="F216" s="19" t="s">
        <v>270</v>
      </c>
      <c r="G216" s="19">
        <v>1</v>
      </c>
    </row>
    <row r="217" spans="2:7" hidden="1" outlineLevel="1">
      <c r="B217" s="19" t="s">
        <v>201</v>
      </c>
      <c r="C217" s="19" t="s">
        <v>31</v>
      </c>
      <c r="D217" s="19">
        <v>2</v>
      </c>
      <c r="E217" s="19" t="s">
        <v>300</v>
      </c>
      <c r="F217" s="19" t="s">
        <v>270</v>
      </c>
      <c r="G217" s="19">
        <v>1</v>
      </c>
    </row>
    <row r="218" spans="2:7" hidden="1" outlineLevel="1">
      <c r="B218" s="19" t="s">
        <v>204</v>
      </c>
      <c r="C218" s="19" t="s">
        <v>31</v>
      </c>
      <c r="D218" s="19">
        <v>1</v>
      </c>
      <c r="E218" s="19" t="s">
        <v>301</v>
      </c>
      <c r="F218" s="19" t="s">
        <v>270</v>
      </c>
      <c r="G218" s="19">
        <v>2</v>
      </c>
    </row>
    <row r="219" spans="2:7" hidden="1" outlineLevel="1">
      <c r="B219" s="19" t="s">
        <v>207</v>
      </c>
      <c r="C219" s="19" t="s">
        <v>31</v>
      </c>
      <c r="D219" s="19">
        <v>3</v>
      </c>
      <c r="E219" s="19" t="s">
        <v>302</v>
      </c>
      <c r="F219" s="19" t="s">
        <v>268</v>
      </c>
      <c r="G219" s="19">
        <v>0</v>
      </c>
    </row>
    <row r="220" spans="2:7" hidden="1" outlineLevel="1">
      <c r="B220" s="19" t="s">
        <v>210</v>
      </c>
      <c r="C220" s="19" t="s">
        <v>31</v>
      </c>
      <c r="D220" s="19">
        <v>2</v>
      </c>
      <c r="E220" s="19" t="s">
        <v>303</v>
      </c>
      <c r="F220" s="19" t="s">
        <v>270</v>
      </c>
      <c r="G220" s="19">
        <v>1</v>
      </c>
    </row>
    <row r="221" spans="2:7" hidden="1" outlineLevel="1">
      <c r="B221" s="19" t="s">
        <v>213</v>
      </c>
      <c r="C221" s="19" t="s">
        <v>31</v>
      </c>
      <c r="D221" s="19">
        <v>1</v>
      </c>
      <c r="E221" s="19" t="s">
        <v>304</v>
      </c>
      <c r="F221" s="19" t="s">
        <v>270</v>
      </c>
      <c r="G221" s="19">
        <v>2</v>
      </c>
    </row>
    <row r="222" spans="2:7" hidden="1" outlineLevel="1">
      <c r="B222" s="19" t="s">
        <v>216</v>
      </c>
      <c r="C222" s="19" t="s">
        <v>31</v>
      </c>
      <c r="D222" s="19">
        <v>1</v>
      </c>
      <c r="E222" s="19" t="s">
        <v>305</v>
      </c>
      <c r="F222" s="19" t="s">
        <v>270</v>
      </c>
      <c r="G222" s="19">
        <v>2</v>
      </c>
    </row>
    <row r="223" spans="2:7" hidden="1" outlineLevel="1">
      <c r="B223" s="19" t="s">
        <v>219</v>
      </c>
      <c r="C223" s="19" t="s">
        <v>31</v>
      </c>
      <c r="D223" s="19">
        <v>2</v>
      </c>
      <c r="E223" s="19" t="s">
        <v>306</v>
      </c>
      <c r="F223" s="19" t="s">
        <v>270</v>
      </c>
      <c r="G223" s="19">
        <v>1</v>
      </c>
    </row>
    <row r="224" spans="2:7" hidden="1" outlineLevel="1">
      <c r="B224" s="19" t="s">
        <v>222</v>
      </c>
      <c r="C224" s="19" t="s">
        <v>31</v>
      </c>
      <c r="D224" s="19">
        <v>0</v>
      </c>
      <c r="E224" s="19" t="s">
        <v>307</v>
      </c>
      <c r="F224" s="19" t="s">
        <v>270</v>
      </c>
      <c r="G224" s="19">
        <v>3</v>
      </c>
    </row>
    <row r="225" spans="2:7" hidden="1" outlineLevel="1">
      <c r="B225" s="19" t="s">
        <v>225</v>
      </c>
      <c r="C225" s="19" t="s">
        <v>31</v>
      </c>
      <c r="D225" s="19">
        <v>2</v>
      </c>
      <c r="E225" s="19" t="s">
        <v>308</v>
      </c>
      <c r="F225" s="19" t="s">
        <v>270</v>
      </c>
      <c r="G225" s="19">
        <v>1</v>
      </c>
    </row>
    <row r="226" spans="2:7" collapsed="1">
      <c r="B226" s="19"/>
      <c r="C226" s="19"/>
      <c r="D226" s="19"/>
      <c r="E226" s="19"/>
      <c r="F226" s="19"/>
      <c r="G226" s="19"/>
    </row>
    <row r="227" spans="2:7">
      <c r="B227" s="24" t="s">
        <v>432</v>
      </c>
      <c r="C227" s="19"/>
      <c r="D227" s="19"/>
      <c r="E227" s="19"/>
      <c r="F227" s="19"/>
      <c r="G227" s="19"/>
    </row>
    <row r="228" spans="2:7" hidden="1" outlineLevel="1">
      <c r="B228" s="19" t="s">
        <v>112</v>
      </c>
      <c r="C228" s="19" t="s">
        <v>32</v>
      </c>
      <c r="D228" s="19">
        <v>3</v>
      </c>
      <c r="E228" s="19" t="s">
        <v>309</v>
      </c>
      <c r="F228" s="19" t="s">
        <v>270</v>
      </c>
      <c r="G228" s="19">
        <v>2</v>
      </c>
    </row>
    <row r="229" spans="2:7" hidden="1" outlineLevel="1">
      <c r="B229" s="19" t="s">
        <v>115</v>
      </c>
      <c r="C229" s="19" t="s">
        <v>32</v>
      </c>
      <c r="D229" s="19">
        <v>4</v>
      </c>
      <c r="E229" s="19" t="s">
        <v>310</v>
      </c>
      <c r="F229" s="19" t="s">
        <v>270</v>
      </c>
      <c r="G229" s="19">
        <v>1</v>
      </c>
    </row>
    <row r="230" spans="2:7" hidden="1" outlineLevel="1">
      <c r="B230" s="19" t="s">
        <v>118</v>
      </c>
      <c r="C230" s="19" t="s">
        <v>32</v>
      </c>
      <c r="D230" s="19">
        <v>4</v>
      </c>
      <c r="E230" s="19" t="s">
        <v>311</v>
      </c>
      <c r="F230" s="19" t="s">
        <v>270</v>
      </c>
      <c r="G230" s="19">
        <v>1</v>
      </c>
    </row>
    <row r="231" spans="2:7" hidden="1" outlineLevel="1">
      <c r="B231" s="19" t="s">
        <v>121</v>
      </c>
      <c r="C231" s="19" t="s">
        <v>32</v>
      </c>
      <c r="D231" s="19">
        <v>4</v>
      </c>
      <c r="E231" s="19" t="s">
        <v>312</v>
      </c>
      <c r="F231" s="19" t="s">
        <v>270</v>
      </c>
      <c r="G231" s="19">
        <v>1</v>
      </c>
    </row>
    <row r="232" spans="2:7" hidden="1" outlineLevel="1">
      <c r="B232" s="19" t="s">
        <v>124</v>
      </c>
      <c r="C232" s="19" t="s">
        <v>32</v>
      </c>
      <c r="D232" s="19">
        <v>1</v>
      </c>
      <c r="E232" s="19" t="s">
        <v>313</v>
      </c>
      <c r="F232" s="19" t="s">
        <v>270</v>
      </c>
      <c r="G232" s="19">
        <v>4</v>
      </c>
    </row>
    <row r="233" spans="2:7" hidden="1" outlineLevel="1">
      <c r="B233" s="19" t="s">
        <v>127</v>
      </c>
      <c r="C233" s="19" t="s">
        <v>32</v>
      </c>
      <c r="D233" s="19">
        <v>1</v>
      </c>
      <c r="E233" s="19" t="s">
        <v>314</v>
      </c>
      <c r="F233" s="19" t="s">
        <v>270</v>
      </c>
      <c r="G233" s="19">
        <v>4</v>
      </c>
    </row>
    <row r="234" spans="2:7" hidden="1" outlineLevel="1">
      <c r="B234" s="19" t="s">
        <v>130</v>
      </c>
      <c r="C234" s="19" t="s">
        <v>32</v>
      </c>
      <c r="D234" s="19">
        <v>5</v>
      </c>
      <c r="E234" s="19" t="s">
        <v>315</v>
      </c>
      <c r="F234" s="19" t="s">
        <v>268</v>
      </c>
      <c r="G234" s="19">
        <v>0</v>
      </c>
    </row>
    <row r="235" spans="2:7" hidden="1" outlineLevel="1">
      <c r="B235" s="19" t="s">
        <v>133</v>
      </c>
      <c r="C235" s="19" t="s">
        <v>32</v>
      </c>
      <c r="D235" s="19">
        <v>0</v>
      </c>
      <c r="E235" s="19" t="s">
        <v>316</v>
      </c>
      <c r="F235" s="19" t="s">
        <v>270</v>
      </c>
      <c r="G235" s="19">
        <v>5</v>
      </c>
    </row>
    <row r="236" spans="2:7" hidden="1" outlineLevel="1">
      <c r="B236" s="19" t="s">
        <v>136</v>
      </c>
      <c r="C236" s="19" t="s">
        <v>32</v>
      </c>
      <c r="D236" s="19">
        <v>4</v>
      </c>
      <c r="E236" s="19" t="s">
        <v>317</v>
      </c>
      <c r="F236" s="19" t="s">
        <v>270</v>
      </c>
      <c r="G236" s="19">
        <v>1</v>
      </c>
    </row>
    <row r="237" spans="2:7" hidden="1" outlineLevel="1">
      <c r="B237" s="19" t="s">
        <v>139</v>
      </c>
      <c r="C237" s="19" t="s">
        <v>32</v>
      </c>
      <c r="D237" s="19">
        <v>4</v>
      </c>
      <c r="E237" s="19" t="s">
        <v>318</v>
      </c>
      <c r="F237" s="19" t="s">
        <v>270</v>
      </c>
      <c r="G237" s="19">
        <v>1</v>
      </c>
    </row>
    <row r="238" spans="2:7" hidden="1" outlineLevel="1">
      <c r="B238" s="19" t="s">
        <v>142</v>
      </c>
      <c r="C238" s="19" t="s">
        <v>32</v>
      </c>
      <c r="D238" s="19">
        <v>2</v>
      </c>
      <c r="E238" s="19" t="s">
        <v>319</v>
      </c>
      <c r="F238" s="19" t="s">
        <v>270</v>
      </c>
      <c r="G238" s="19">
        <v>3</v>
      </c>
    </row>
    <row r="239" spans="2:7" hidden="1" outlineLevel="1">
      <c r="B239" s="19" t="s">
        <v>145</v>
      </c>
      <c r="C239" s="19" t="s">
        <v>32</v>
      </c>
      <c r="D239" s="19">
        <v>5</v>
      </c>
      <c r="E239" s="19" t="s">
        <v>320</v>
      </c>
      <c r="F239" s="19" t="s">
        <v>268</v>
      </c>
      <c r="G239" s="19">
        <v>0</v>
      </c>
    </row>
    <row r="240" spans="2:7" hidden="1" outlineLevel="1">
      <c r="B240" s="19" t="s">
        <v>148</v>
      </c>
      <c r="C240" s="19" t="s">
        <v>32</v>
      </c>
      <c r="D240" s="19">
        <v>4</v>
      </c>
      <c r="E240" s="19" t="s">
        <v>321</v>
      </c>
      <c r="F240" s="19" t="s">
        <v>270</v>
      </c>
      <c r="G240" s="19">
        <v>1</v>
      </c>
    </row>
    <row r="241" spans="2:7" hidden="1" outlineLevel="1">
      <c r="B241" s="19" t="s">
        <v>151</v>
      </c>
      <c r="C241" s="19" t="s">
        <v>32</v>
      </c>
      <c r="D241" s="19">
        <v>5</v>
      </c>
      <c r="E241" s="19" t="s">
        <v>322</v>
      </c>
      <c r="F241" s="19" t="s">
        <v>268</v>
      </c>
      <c r="G241" s="19">
        <v>0</v>
      </c>
    </row>
    <row r="242" spans="2:7" hidden="1" outlineLevel="1">
      <c r="B242" s="19" t="s">
        <v>154</v>
      </c>
      <c r="C242" s="19" t="s">
        <v>32</v>
      </c>
      <c r="D242" s="19">
        <v>1</v>
      </c>
      <c r="E242" s="19" t="s">
        <v>323</v>
      </c>
      <c r="F242" s="19" t="s">
        <v>270</v>
      </c>
      <c r="G242" s="19">
        <v>4</v>
      </c>
    </row>
    <row r="243" spans="2:7" hidden="1" outlineLevel="1">
      <c r="B243" s="19" t="s">
        <v>157</v>
      </c>
      <c r="C243" s="19" t="s">
        <v>32</v>
      </c>
      <c r="D243" s="19">
        <v>0</v>
      </c>
      <c r="E243" s="19" t="s">
        <v>324</v>
      </c>
      <c r="F243" s="19" t="s">
        <v>270</v>
      </c>
      <c r="G243" s="19">
        <v>5</v>
      </c>
    </row>
    <row r="244" spans="2:7" hidden="1" outlineLevel="1">
      <c r="B244" s="19" t="s">
        <v>160</v>
      </c>
      <c r="C244" s="19" t="s">
        <v>32</v>
      </c>
      <c r="D244" s="19">
        <v>3</v>
      </c>
      <c r="E244" s="19" t="s">
        <v>325</v>
      </c>
      <c r="F244" s="19" t="s">
        <v>270</v>
      </c>
      <c r="G244" s="19">
        <v>2</v>
      </c>
    </row>
    <row r="245" spans="2:7" hidden="1" outlineLevel="1">
      <c r="B245" s="19" t="s">
        <v>163</v>
      </c>
      <c r="C245" s="19" t="s">
        <v>32</v>
      </c>
      <c r="D245" s="19">
        <v>1</v>
      </c>
      <c r="E245" s="19" t="s">
        <v>326</v>
      </c>
      <c r="F245" s="19" t="s">
        <v>270</v>
      </c>
      <c r="G245" s="19">
        <v>4</v>
      </c>
    </row>
    <row r="246" spans="2:7" hidden="1" outlineLevel="1">
      <c r="B246" s="19" t="s">
        <v>166</v>
      </c>
      <c r="C246" s="19" t="s">
        <v>32</v>
      </c>
      <c r="D246" s="19">
        <v>4</v>
      </c>
      <c r="E246" s="19" t="s">
        <v>327</v>
      </c>
      <c r="F246" s="19" t="s">
        <v>270</v>
      </c>
      <c r="G246" s="19">
        <v>1</v>
      </c>
    </row>
    <row r="247" spans="2:7" hidden="1" outlineLevel="1">
      <c r="B247" s="19" t="s">
        <v>169</v>
      </c>
      <c r="C247" s="19" t="s">
        <v>32</v>
      </c>
      <c r="D247" s="19">
        <v>3</v>
      </c>
      <c r="E247" s="19" t="s">
        <v>328</v>
      </c>
      <c r="F247" s="19" t="s">
        <v>270</v>
      </c>
      <c r="G247" s="19">
        <v>2</v>
      </c>
    </row>
    <row r="248" spans="2:7" hidden="1" outlineLevel="1">
      <c r="B248" s="19" t="s">
        <v>172</v>
      </c>
      <c r="C248" s="19" t="s">
        <v>32</v>
      </c>
      <c r="D248" s="19">
        <v>4</v>
      </c>
      <c r="E248" s="19" t="s">
        <v>329</v>
      </c>
      <c r="F248" s="19" t="s">
        <v>270</v>
      </c>
      <c r="G248" s="19">
        <v>1</v>
      </c>
    </row>
    <row r="249" spans="2:7" hidden="1" outlineLevel="1">
      <c r="B249" s="19" t="s">
        <v>175</v>
      </c>
      <c r="C249" s="19" t="s">
        <v>32</v>
      </c>
      <c r="D249" s="19">
        <v>1</v>
      </c>
      <c r="E249" s="19" t="s">
        <v>330</v>
      </c>
      <c r="F249" s="19" t="s">
        <v>270</v>
      </c>
      <c r="G249" s="19">
        <v>4</v>
      </c>
    </row>
    <row r="250" spans="2:7" hidden="1" outlineLevel="1">
      <c r="B250" s="19" t="s">
        <v>178</v>
      </c>
      <c r="C250" s="19" t="s">
        <v>32</v>
      </c>
      <c r="D250" s="19">
        <v>3</v>
      </c>
      <c r="E250" s="19" t="s">
        <v>331</v>
      </c>
      <c r="F250" s="19" t="s">
        <v>270</v>
      </c>
      <c r="G250" s="19">
        <v>2</v>
      </c>
    </row>
    <row r="251" spans="2:7" hidden="1" outlineLevel="1">
      <c r="B251" s="19" t="s">
        <v>181</v>
      </c>
      <c r="C251" s="19" t="s">
        <v>32</v>
      </c>
      <c r="D251" s="19">
        <v>3</v>
      </c>
      <c r="E251" s="19" t="s">
        <v>332</v>
      </c>
      <c r="F251" s="19" t="s">
        <v>270</v>
      </c>
      <c r="G251" s="19">
        <v>2</v>
      </c>
    </row>
    <row r="252" spans="2:7" hidden="1" outlineLevel="1">
      <c r="B252" s="19" t="s">
        <v>184</v>
      </c>
      <c r="C252" s="19" t="s">
        <v>32</v>
      </c>
      <c r="D252" s="19">
        <v>4</v>
      </c>
      <c r="E252" s="19" t="s">
        <v>333</v>
      </c>
      <c r="F252" s="19" t="s">
        <v>270</v>
      </c>
      <c r="G252" s="19">
        <v>1</v>
      </c>
    </row>
    <row r="253" spans="2:7" hidden="1" outlineLevel="1">
      <c r="B253" s="19" t="s">
        <v>187</v>
      </c>
      <c r="C253" s="19" t="s">
        <v>32</v>
      </c>
      <c r="D253" s="19">
        <v>3</v>
      </c>
      <c r="E253" s="19" t="s">
        <v>334</v>
      </c>
      <c r="F253" s="19" t="s">
        <v>270</v>
      </c>
      <c r="G253" s="19">
        <v>2</v>
      </c>
    </row>
    <row r="254" spans="2:7" hidden="1" outlineLevel="1">
      <c r="B254" s="19" t="s">
        <v>190</v>
      </c>
      <c r="C254" s="19" t="s">
        <v>32</v>
      </c>
      <c r="D254" s="19">
        <v>4</v>
      </c>
      <c r="E254" s="19" t="s">
        <v>335</v>
      </c>
      <c r="F254" s="19" t="s">
        <v>270</v>
      </c>
      <c r="G254" s="19">
        <v>1</v>
      </c>
    </row>
    <row r="255" spans="2:7" hidden="1" outlineLevel="1">
      <c r="B255" s="19" t="s">
        <v>193</v>
      </c>
      <c r="C255" s="19" t="s">
        <v>32</v>
      </c>
      <c r="D255" s="19">
        <v>2</v>
      </c>
      <c r="E255" s="19" t="s">
        <v>336</v>
      </c>
      <c r="F255" s="19" t="s">
        <v>270</v>
      </c>
      <c r="G255" s="19">
        <v>3</v>
      </c>
    </row>
    <row r="256" spans="2:7" hidden="1" outlineLevel="1">
      <c r="B256" s="19" t="s">
        <v>196</v>
      </c>
      <c r="C256" s="19" t="s">
        <v>32</v>
      </c>
      <c r="D256" s="19">
        <v>0</v>
      </c>
      <c r="E256" s="19" t="s">
        <v>337</v>
      </c>
      <c r="F256" s="19" t="s">
        <v>270</v>
      </c>
      <c r="G256" s="19">
        <v>5</v>
      </c>
    </row>
    <row r="257" spans="2:7" hidden="1" outlineLevel="1">
      <c r="B257" s="19" t="s">
        <v>199</v>
      </c>
      <c r="C257" s="19" t="s">
        <v>32</v>
      </c>
      <c r="D257" s="19">
        <v>2</v>
      </c>
      <c r="E257" s="19" t="s">
        <v>338</v>
      </c>
      <c r="F257" s="19" t="s">
        <v>270</v>
      </c>
      <c r="G257" s="19">
        <v>3</v>
      </c>
    </row>
    <row r="258" spans="2:7" hidden="1" outlineLevel="1">
      <c r="B258" s="19" t="s">
        <v>202</v>
      </c>
      <c r="C258" s="19" t="s">
        <v>32</v>
      </c>
      <c r="D258" s="19">
        <v>4</v>
      </c>
      <c r="E258" s="19" t="s">
        <v>339</v>
      </c>
      <c r="F258" s="19" t="s">
        <v>270</v>
      </c>
      <c r="G258" s="19">
        <v>1</v>
      </c>
    </row>
    <row r="259" spans="2:7" hidden="1" outlineLevel="1">
      <c r="B259" s="19" t="s">
        <v>205</v>
      </c>
      <c r="C259" s="19" t="s">
        <v>32</v>
      </c>
      <c r="D259" s="19">
        <v>3</v>
      </c>
      <c r="E259" s="19" t="s">
        <v>340</v>
      </c>
      <c r="F259" s="19" t="s">
        <v>270</v>
      </c>
      <c r="G259" s="19">
        <v>2</v>
      </c>
    </row>
    <row r="260" spans="2:7" hidden="1" outlineLevel="1">
      <c r="B260" s="19" t="s">
        <v>208</v>
      </c>
      <c r="C260" s="19" t="s">
        <v>32</v>
      </c>
      <c r="D260" s="19">
        <v>5</v>
      </c>
      <c r="E260" s="19" t="s">
        <v>341</v>
      </c>
      <c r="F260" s="19" t="s">
        <v>268</v>
      </c>
      <c r="G260" s="19">
        <v>0</v>
      </c>
    </row>
    <row r="261" spans="2:7" hidden="1" outlineLevel="1">
      <c r="B261" s="19" t="s">
        <v>211</v>
      </c>
      <c r="C261" s="19" t="s">
        <v>32</v>
      </c>
      <c r="D261" s="19">
        <v>1</v>
      </c>
      <c r="E261" s="19" t="s">
        <v>342</v>
      </c>
      <c r="F261" s="19" t="s">
        <v>270</v>
      </c>
      <c r="G261" s="19">
        <v>4</v>
      </c>
    </row>
    <row r="262" spans="2:7" hidden="1" outlineLevel="1">
      <c r="B262" s="19" t="s">
        <v>214</v>
      </c>
      <c r="C262" s="19" t="s">
        <v>32</v>
      </c>
      <c r="D262" s="19">
        <v>5</v>
      </c>
      <c r="E262" s="19" t="s">
        <v>343</v>
      </c>
      <c r="F262" s="19" t="s">
        <v>268</v>
      </c>
      <c r="G262" s="19">
        <v>0</v>
      </c>
    </row>
    <row r="263" spans="2:7" hidden="1" outlineLevel="1">
      <c r="B263" s="19" t="s">
        <v>217</v>
      </c>
      <c r="C263" s="19" t="s">
        <v>32</v>
      </c>
      <c r="D263" s="19">
        <v>1</v>
      </c>
      <c r="E263" s="19" t="s">
        <v>344</v>
      </c>
      <c r="F263" s="19" t="s">
        <v>270</v>
      </c>
      <c r="G263" s="19">
        <v>4</v>
      </c>
    </row>
    <row r="264" spans="2:7" hidden="1" outlineLevel="1">
      <c r="B264" s="19" t="s">
        <v>220</v>
      </c>
      <c r="C264" s="19" t="s">
        <v>32</v>
      </c>
      <c r="D264" s="19">
        <v>2</v>
      </c>
      <c r="E264" s="19" t="s">
        <v>345</v>
      </c>
      <c r="F264" s="19" t="s">
        <v>270</v>
      </c>
      <c r="G264" s="19">
        <v>3</v>
      </c>
    </row>
    <row r="265" spans="2:7" hidden="1" outlineLevel="1">
      <c r="B265" s="19" t="s">
        <v>223</v>
      </c>
      <c r="C265" s="19" t="s">
        <v>32</v>
      </c>
      <c r="D265" s="19">
        <v>4</v>
      </c>
      <c r="E265" s="19" t="s">
        <v>346</v>
      </c>
      <c r="F265" s="19" t="s">
        <v>270</v>
      </c>
      <c r="G265" s="19">
        <v>1</v>
      </c>
    </row>
    <row r="266" spans="2:7" hidden="1" outlineLevel="1">
      <c r="B266" s="19" t="s">
        <v>226</v>
      </c>
      <c r="C266" s="19" t="s">
        <v>32</v>
      </c>
      <c r="D266" s="19">
        <v>1</v>
      </c>
      <c r="E266" s="19" t="s">
        <v>347</v>
      </c>
      <c r="F266" s="19" t="s">
        <v>270</v>
      </c>
      <c r="G266" s="19">
        <v>4</v>
      </c>
    </row>
    <row r="267" spans="2:7" collapsed="1">
      <c r="B267" s="19"/>
      <c r="C267" s="19"/>
      <c r="D267" s="19"/>
      <c r="E267" s="19"/>
      <c r="F267" s="19"/>
      <c r="G267" s="19"/>
    </row>
    <row r="268" spans="2:7">
      <c r="B268" s="24" t="s">
        <v>433</v>
      </c>
      <c r="C268" s="19"/>
      <c r="D268" s="19"/>
      <c r="E268" s="19"/>
      <c r="F268" s="19"/>
      <c r="G268" s="19"/>
    </row>
    <row r="269" spans="2:7" hidden="1" outlineLevel="1">
      <c r="B269" s="19" t="s">
        <v>113</v>
      </c>
      <c r="C269" s="19" t="s">
        <v>9</v>
      </c>
      <c r="D269" s="19">
        <v>1</v>
      </c>
      <c r="E269" s="19" t="s">
        <v>348</v>
      </c>
      <c r="F269" s="19" t="s">
        <v>270</v>
      </c>
      <c r="G269" s="19">
        <v>2</v>
      </c>
    </row>
    <row r="270" spans="2:7" hidden="1" outlineLevel="1">
      <c r="B270" s="19" t="s">
        <v>116</v>
      </c>
      <c r="C270" s="19" t="s">
        <v>9</v>
      </c>
      <c r="D270" s="19">
        <v>3</v>
      </c>
      <c r="E270" s="19" t="s">
        <v>349</v>
      </c>
      <c r="F270" s="19" t="s">
        <v>268</v>
      </c>
      <c r="G270" s="19">
        <v>0</v>
      </c>
    </row>
    <row r="271" spans="2:7" hidden="1" outlineLevel="1">
      <c r="B271" s="19" t="s">
        <v>119</v>
      </c>
      <c r="C271" s="19" t="s">
        <v>9</v>
      </c>
      <c r="D271" s="19">
        <v>2</v>
      </c>
      <c r="E271" s="19" t="s">
        <v>350</v>
      </c>
      <c r="F271" s="19" t="s">
        <v>270</v>
      </c>
      <c r="G271" s="19">
        <v>1</v>
      </c>
    </row>
    <row r="272" spans="2:7" hidden="1" outlineLevel="1">
      <c r="B272" s="19" t="s">
        <v>122</v>
      </c>
      <c r="C272" s="19" t="s">
        <v>9</v>
      </c>
      <c r="D272" s="19">
        <v>3</v>
      </c>
      <c r="E272" s="19" t="s">
        <v>351</v>
      </c>
      <c r="F272" s="19" t="s">
        <v>268</v>
      </c>
      <c r="G272" s="19">
        <v>0</v>
      </c>
    </row>
    <row r="273" spans="2:7" hidden="1" outlineLevel="1">
      <c r="B273" s="19" t="s">
        <v>125</v>
      </c>
      <c r="C273" s="19" t="s">
        <v>9</v>
      </c>
      <c r="D273" s="19">
        <v>1</v>
      </c>
      <c r="E273" s="19" t="s">
        <v>352</v>
      </c>
      <c r="F273" s="19" t="s">
        <v>270</v>
      </c>
      <c r="G273" s="19">
        <v>2</v>
      </c>
    </row>
    <row r="274" spans="2:7" hidden="1" outlineLevel="1">
      <c r="B274" s="19" t="s">
        <v>128</v>
      </c>
      <c r="C274" s="19" t="s">
        <v>9</v>
      </c>
      <c r="D274" s="19">
        <v>1</v>
      </c>
      <c r="E274" s="19" t="s">
        <v>353</v>
      </c>
      <c r="F274" s="19" t="s">
        <v>270</v>
      </c>
      <c r="G274" s="19">
        <v>2</v>
      </c>
    </row>
    <row r="275" spans="2:7" hidden="1" outlineLevel="1">
      <c r="B275" s="19" t="s">
        <v>131</v>
      </c>
      <c r="C275" s="19" t="s">
        <v>9</v>
      </c>
      <c r="D275" s="19">
        <v>1</v>
      </c>
      <c r="E275" s="19" t="s">
        <v>354</v>
      </c>
      <c r="F275" s="19" t="s">
        <v>270</v>
      </c>
      <c r="G275" s="19">
        <v>2</v>
      </c>
    </row>
    <row r="276" spans="2:7" hidden="1" outlineLevel="1">
      <c r="B276" s="19" t="s">
        <v>134</v>
      </c>
      <c r="C276" s="19" t="s">
        <v>9</v>
      </c>
      <c r="D276" s="19">
        <v>2</v>
      </c>
      <c r="E276" s="19" t="s">
        <v>355</v>
      </c>
      <c r="F276" s="19" t="s">
        <v>270</v>
      </c>
      <c r="G276" s="19">
        <v>1</v>
      </c>
    </row>
    <row r="277" spans="2:7" hidden="1" outlineLevel="1">
      <c r="B277" s="19" t="s">
        <v>137</v>
      </c>
      <c r="C277" s="19" t="s">
        <v>9</v>
      </c>
      <c r="D277" s="19">
        <v>3</v>
      </c>
      <c r="E277" s="19" t="s">
        <v>356</v>
      </c>
      <c r="F277" s="19" t="s">
        <v>268</v>
      </c>
      <c r="G277" s="19">
        <v>0</v>
      </c>
    </row>
    <row r="278" spans="2:7" hidden="1" outlineLevel="1">
      <c r="B278" s="19" t="s">
        <v>140</v>
      </c>
      <c r="C278" s="19" t="s">
        <v>9</v>
      </c>
      <c r="D278" s="19">
        <v>0</v>
      </c>
      <c r="E278" s="19" t="s">
        <v>357</v>
      </c>
      <c r="F278" s="19" t="s">
        <v>270</v>
      </c>
      <c r="G278" s="19">
        <v>3</v>
      </c>
    </row>
    <row r="279" spans="2:7" hidden="1" outlineLevel="1">
      <c r="B279" s="19" t="s">
        <v>143</v>
      </c>
      <c r="C279" s="19" t="s">
        <v>9</v>
      </c>
      <c r="D279" s="19">
        <v>1</v>
      </c>
      <c r="E279" s="19" t="s">
        <v>358</v>
      </c>
      <c r="F279" s="19" t="s">
        <v>270</v>
      </c>
      <c r="G279" s="19">
        <v>2</v>
      </c>
    </row>
    <row r="280" spans="2:7" hidden="1" outlineLevel="1">
      <c r="B280" s="19" t="s">
        <v>146</v>
      </c>
      <c r="C280" s="19" t="s">
        <v>9</v>
      </c>
      <c r="D280" s="19">
        <v>1</v>
      </c>
      <c r="E280" s="19" t="s">
        <v>359</v>
      </c>
      <c r="F280" s="19" t="s">
        <v>270</v>
      </c>
      <c r="G280" s="19">
        <v>2</v>
      </c>
    </row>
    <row r="281" spans="2:7" hidden="1" outlineLevel="1">
      <c r="B281" s="19" t="s">
        <v>149</v>
      </c>
      <c r="C281" s="19" t="s">
        <v>9</v>
      </c>
      <c r="D281" s="19">
        <v>2</v>
      </c>
      <c r="E281" s="19" t="s">
        <v>360</v>
      </c>
      <c r="F281" s="19" t="s">
        <v>270</v>
      </c>
      <c r="G281" s="19">
        <v>1</v>
      </c>
    </row>
    <row r="282" spans="2:7" hidden="1" outlineLevel="1">
      <c r="B282" s="19" t="s">
        <v>152</v>
      </c>
      <c r="C282" s="19" t="s">
        <v>9</v>
      </c>
      <c r="D282" s="19">
        <v>3</v>
      </c>
      <c r="E282" s="19" t="s">
        <v>361</v>
      </c>
      <c r="F282" s="19" t="s">
        <v>268</v>
      </c>
      <c r="G282" s="19">
        <v>0</v>
      </c>
    </row>
    <row r="283" spans="2:7" hidden="1" outlineLevel="1">
      <c r="B283" s="19" t="s">
        <v>155</v>
      </c>
      <c r="C283" s="19" t="s">
        <v>9</v>
      </c>
      <c r="D283" s="19">
        <v>0</v>
      </c>
      <c r="E283" s="19" t="s">
        <v>362</v>
      </c>
      <c r="F283" s="19" t="s">
        <v>270</v>
      </c>
      <c r="G283" s="19">
        <v>3</v>
      </c>
    </row>
    <row r="284" spans="2:7" hidden="1" outlineLevel="1">
      <c r="B284" s="19" t="s">
        <v>158</v>
      </c>
      <c r="C284" s="19" t="s">
        <v>9</v>
      </c>
      <c r="D284" s="19">
        <v>2</v>
      </c>
      <c r="E284" s="19" t="s">
        <v>363</v>
      </c>
      <c r="F284" s="19" t="s">
        <v>270</v>
      </c>
      <c r="G284" s="19">
        <v>1</v>
      </c>
    </row>
    <row r="285" spans="2:7" hidden="1" outlineLevel="1">
      <c r="B285" s="19" t="s">
        <v>161</v>
      </c>
      <c r="C285" s="19" t="s">
        <v>9</v>
      </c>
      <c r="D285" s="19">
        <v>0</v>
      </c>
      <c r="E285" s="19" t="s">
        <v>364</v>
      </c>
      <c r="F285" s="19" t="s">
        <v>270</v>
      </c>
      <c r="G285" s="19">
        <v>3</v>
      </c>
    </row>
    <row r="286" spans="2:7" hidden="1" outlineLevel="1">
      <c r="B286" s="19" t="s">
        <v>164</v>
      </c>
      <c r="C286" s="19" t="s">
        <v>9</v>
      </c>
      <c r="D286" s="19">
        <v>1</v>
      </c>
      <c r="E286" s="19" t="s">
        <v>365</v>
      </c>
      <c r="F286" s="19" t="s">
        <v>270</v>
      </c>
      <c r="G286" s="19">
        <v>2</v>
      </c>
    </row>
    <row r="287" spans="2:7" hidden="1" outlineLevel="1">
      <c r="B287" s="19" t="s">
        <v>167</v>
      </c>
      <c r="C287" s="19" t="s">
        <v>9</v>
      </c>
      <c r="D287" s="19">
        <v>1</v>
      </c>
      <c r="E287" s="19" t="s">
        <v>366</v>
      </c>
      <c r="F287" s="19" t="s">
        <v>270</v>
      </c>
      <c r="G287" s="19">
        <v>2</v>
      </c>
    </row>
    <row r="288" spans="2:7" hidden="1" outlineLevel="1">
      <c r="B288" s="19" t="s">
        <v>170</v>
      </c>
      <c r="C288" s="19" t="s">
        <v>9</v>
      </c>
      <c r="D288" s="19">
        <v>1</v>
      </c>
      <c r="E288" s="19" t="s">
        <v>367</v>
      </c>
      <c r="F288" s="19" t="s">
        <v>270</v>
      </c>
      <c r="G288" s="19">
        <v>2</v>
      </c>
    </row>
    <row r="289" spans="2:7" hidden="1" outlineLevel="1">
      <c r="B289" s="19" t="s">
        <v>173</v>
      </c>
      <c r="C289" s="19" t="s">
        <v>9</v>
      </c>
      <c r="D289" s="19">
        <v>3</v>
      </c>
      <c r="E289" s="19" t="s">
        <v>368</v>
      </c>
      <c r="F289" s="19" t="s">
        <v>268</v>
      </c>
      <c r="G289" s="19">
        <v>0</v>
      </c>
    </row>
    <row r="290" spans="2:7" hidden="1" outlineLevel="1">
      <c r="B290" s="19" t="s">
        <v>176</v>
      </c>
      <c r="C290" s="19" t="s">
        <v>9</v>
      </c>
      <c r="D290" s="19">
        <v>0</v>
      </c>
      <c r="E290" s="19" t="s">
        <v>369</v>
      </c>
      <c r="F290" s="19" t="s">
        <v>270</v>
      </c>
      <c r="G290" s="19">
        <v>3</v>
      </c>
    </row>
    <row r="291" spans="2:7" hidden="1" outlineLevel="1">
      <c r="B291" s="19" t="s">
        <v>179</v>
      </c>
      <c r="C291" s="19" t="s">
        <v>9</v>
      </c>
      <c r="D291" s="19">
        <v>2</v>
      </c>
      <c r="E291" s="19" t="s">
        <v>370</v>
      </c>
      <c r="F291" s="19" t="s">
        <v>270</v>
      </c>
      <c r="G291" s="19">
        <v>1</v>
      </c>
    </row>
    <row r="292" spans="2:7" hidden="1" outlineLevel="1">
      <c r="B292" s="19" t="s">
        <v>182</v>
      </c>
      <c r="C292" s="19" t="s">
        <v>9</v>
      </c>
      <c r="D292" s="19">
        <v>2</v>
      </c>
      <c r="E292" s="19" t="s">
        <v>371</v>
      </c>
      <c r="F292" s="19" t="s">
        <v>270</v>
      </c>
      <c r="G292" s="19">
        <v>1</v>
      </c>
    </row>
    <row r="293" spans="2:7" hidden="1" outlineLevel="1">
      <c r="B293" s="19" t="s">
        <v>185</v>
      </c>
      <c r="C293" s="19" t="s">
        <v>9</v>
      </c>
      <c r="D293" s="19">
        <v>1</v>
      </c>
      <c r="E293" s="19" t="s">
        <v>372</v>
      </c>
      <c r="F293" s="19" t="s">
        <v>270</v>
      </c>
      <c r="G293" s="19">
        <v>2</v>
      </c>
    </row>
    <row r="294" spans="2:7" hidden="1" outlineLevel="1">
      <c r="B294" s="19" t="s">
        <v>188</v>
      </c>
      <c r="C294" s="19" t="s">
        <v>9</v>
      </c>
      <c r="D294" s="19">
        <v>0</v>
      </c>
      <c r="E294" s="19" t="s">
        <v>373</v>
      </c>
      <c r="F294" s="19" t="s">
        <v>270</v>
      </c>
      <c r="G294" s="19">
        <v>3</v>
      </c>
    </row>
    <row r="295" spans="2:7" hidden="1" outlineLevel="1">
      <c r="B295" s="19" t="s">
        <v>191</v>
      </c>
      <c r="C295" s="19" t="s">
        <v>9</v>
      </c>
      <c r="D295" s="19">
        <v>1</v>
      </c>
      <c r="E295" s="19" t="s">
        <v>374</v>
      </c>
      <c r="F295" s="19" t="s">
        <v>270</v>
      </c>
      <c r="G295" s="19">
        <v>2</v>
      </c>
    </row>
    <row r="296" spans="2:7" hidden="1" outlineLevel="1">
      <c r="B296" s="19" t="s">
        <v>194</v>
      </c>
      <c r="C296" s="19" t="s">
        <v>9</v>
      </c>
      <c r="D296" s="19">
        <v>3</v>
      </c>
      <c r="E296" s="19" t="s">
        <v>375</v>
      </c>
      <c r="F296" s="19" t="s">
        <v>268</v>
      </c>
      <c r="G296" s="19">
        <v>0</v>
      </c>
    </row>
    <row r="297" spans="2:7" hidden="1" outlineLevel="1">
      <c r="B297" s="19" t="s">
        <v>197</v>
      </c>
      <c r="C297" s="19" t="s">
        <v>9</v>
      </c>
      <c r="D297" s="19">
        <v>2</v>
      </c>
      <c r="E297" s="19" t="s">
        <v>376</v>
      </c>
      <c r="F297" s="19" t="s">
        <v>270</v>
      </c>
      <c r="G297" s="19">
        <v>1</v>
      </c>
    </row>
    <row r="298" spans="2:7" hidden="1" outlineLevel="1">
      <c r="B298" s="19" t="s">
        <v>200</v>
      </c>
      <c r="C298" s="19" t="s">
        <v>9</v>
      </c>
      <c r="D298" s="19">
        <v>3</v>
      </c>
      <c r="E298" s="19" t="s">
        <v>377</v>
      </c>
      <c r="F298" s="19" t="s">
        <v>268</v>
      </c>
      <c r="G298" s="19">
        <v>0</v>
      </c>
    </row>
    <row r="299" spans="2:7" hidden="1" outlineLevel="1">
      <c r="B299" s="19" t="s">
        <v>203</v>
      </c>
      <c r="C299" s="19" t="s">
        <v>9</v>
      </c>
      <c r="D299" s="19">
        <v>2</v>
      </c>
      <c r="E299" s="19" t="s">
        <v>378</v>
      </c>
      <c r="F299" s="19" t="s">
        <v>270</v>
      </c>
      <c r="G299" s="19">
        <v>1</v>
      </c>
    </row>
    <row r="300" spans="2:7" hidden="1" outlineLevel="1">
      <c r="B300" s="19" t="s">
        <v>206</v>
      </c>
      <c r="C300" s="19" t="s">
        <v>9</v>
      </c>
      <c r="D300" s="19">
        <v>1</v>
      </c>
      <c r="E300" s="19" t="s">
        <v>379</v>
      </c>
      <c r="F300" s="19" t="s">
        <v>270</v>
      </c>
      <c r="G300" s="19">
        <v>2</v>
      </c>
    </row>
    <row r="301" spans="2:7" hidden="1" outlineLevel="1">
      <c r="B301" s="19" t="s">
        <v>209</v>
      </c>
      <c r="C301" s="19" t="s">
        <v>9</v>
      </c>
      <c r="D301" s="19">
        <v>3</v>
      </c>
      <c r="E301" s="19" t="s">
        <v>380</v>
      </c>
      <c r="F301" s="19" t="s">
        <v>268</v>
      </c>
      <c r="G301" s="19">
        <v>0</v>
      </c>
    </row>
    <row r="302" spans="2:7" hidden="1" outlineLevel="1">
      <c r="B302" s="19" t="s">
        <v>212</v>
      </c>
      <c r="C302" s="19" t="s">
        <v>9</v>
      </c>
      <c r="D302" s="19">
        <v>1</v>
      </c>
      <c r="E302" s="19" t="s">
        <v>381</v>
      </c>
      <c r="F302" s="19" t="s">
        <v>270</v>
      </c>
      <c r="G302" s="19">
        <v>2</v>
      </c>
    </row>
    <row r="303" spans="2:7" hidden="1" outlineLevel="1">
      <c r="B303" s="19" t="s">
        <v>215</v>
      </c>
      <c r="C303" s="19" t="s">
        <v>9</v>
      </c>
      <c r="D303" s="19">
        <v>2</v>
      </c>
      <c r="E303" s="19" t="s">
        <v>382</v>
      </c>
      <c r="F303" s="19" t="s">
        <v>270</v>
      </c>
      <c r="G303" s="19">
        <v>1</v>
      </c>
    </row>
    <row r="304" spans="2:7" hidden="1" outlineLevel="1">
      <c r="B304" s="19" t="s">
        <v>218</v>
      </c>
      <c r="C304" s="19" t="s">
        <v>9</v>
      </c>
      <c r="D304" s="19">
        <v>0</v>
      </c>
      <c r="E304" s="19" t="s">
        <v>383</v>
      </c>
      <c r="F304" s="19" t="s">
        <v>270</v>
      </c>
      <c r="G304" s="19">
        <v>3</v>
      </c>
    </row>
    <row r="305" spans="2:7" hidden="1" outlineLevel="1">
      <c r="B305" s="19" t="s">
        <v>221</v>
      </c>
      <c r="C305" s="19" t="s">
        <v>9</v>
      </c>
      <c r="D305" s="19">
        <v>0</v>
      </c>
      <c r="E305" s="19" t="s">
        <v>384</v>
      </c>
      <c r="F305" s="19" t="s">
        <v>270</v>
      </c>
      <c r="G305" s="19">
        <v>3</v>
      </c>
    </row>
    <row r="306" spans="2:7" hidden="1" outlineLevel="1">
      <c r="B306" s="19" t="s">
        <v>224</v>
      </c>
      <c r="C306" s="19" t="s">
        <v>9</v>
      </c>
      <c r="D306" s="19">
        <v>0</v>
      </c>
      <c r="E306" s="19" t="s">
        <v>385</v>
      </c>
      <c r="F306" s="19" t="s">
        <v>270</v>
      </c>
      <c r="G306" s="19">
        <v>3</v>
      </c>
    </row>
    <row r="307" spans="2:7" hidden="1" outlineLevel="1">
      <c r="B307" s="19" t="s">
        <v>227</v>
      </c>
      <c r="C307" s="19" t="s">
        <v>9</v>
      </c>
      <c r="D307" s="19">
        <v>2</v>
      </c>
      <c r="E307" s="19" t="s">
        <v>386</v>
      </c>
      <c r="F307" s="19" t="s">
        <v>270</v>
      </c>
      <c r="G307" s="19">
        <v>1</v>
      </c>
    </row>
    <row r="308" spans="2:7" collapsed="1">
      <c r="B308" s="19"/>
      <c r="C308" s="19"/>
      <c r="D308" s="19"/>
      <c r="E308" s="19"/>
      <c r="F308" s="19"/>
      <c r="G308" s="19"/>
    </row>
    <row r="309" spans="2:7">
      <c r="B309" s="24" t="s">
        <v>434</v>
      </c>
      <c r="C309" s="19"/>
      <c r="D309" s="19"/>
      <c r="E309" s="19"/>
      <c r="F309" s="19"/>
      <c r="G309" s="19"/>
    </row>
    <row r="310" spans="2:7" hidden="1" outlineLevel="1">
      <c r="B310" s="19" t="s">
        <v>228</v>
      </c>
      <c r="C310" s="19" t="s">
        <v>34</v>
      </c>
      <c r="D310" s="20">
        <v>3.8895110990337605</v>
      </c>
      <c r="E310" s="19" t="s">
        <v>387</v>
      </c>
      <c r="F310" s="19" t="s">
        <v>270</v>
      </c>
      <c r="G310" s="19">
        <v>16.110488900966239</v>
      </c>
    </row>
    <row r="311" spans="2:7" hidden="1" outlineLevel="1">
      <c r="B311" s="19" t="s">
        <v>229</v>
      </c>
      <c r="C311" s="19" t="s">
        <v>34</v>
      </c>
      <c r="D311" s="20">
        <v>14.196842682639529</v>
      </c>
      <c r="E311" s="19" t="s">
        <v>388</v>
      </c>
      <c r="F311" s="19" t="s">
        <v>270</v>
      </c>
      <c r="G311" s="19">
        <v>5.8031573173604709</v>
      </c>
    </row>
    <row r="312" spans="2:7" hidden="1" outlineLevel="1">
      <c r="B312" s="19" t="s">
        <v>230</v>
      </c>
      <c r="C312" s="19" t="s">
        <v>34</v>
      </c>
      <c r="D312" s="20">
        <v>7.0144853401065257</v>
      </c>
      <c r="E312" s="19" t="s">
        <v>389</v>
      </c>
      <c r="F312" s="19" t="s">
        <v>270</v>
      </c>
      <c r="G312" s="19">
        <v>12.985514659893475</v>
      </c>
    </row>
    <row r="313" spans="2:7" hidden="1" outlineLevel="1">
      <c r="B313" s="19" t="s">
        <v>231</v>
      </c>
      <c r="C313" s="19" t="s">
        <v>34</v>
      </c>
      <c r="D313" s="20">
        <v>14.853633481475356</v>
      </c>
      <c r="E313" s="19" t="s">
        <v>390</v>
      </c>
      <c r="F313" s="19" t="s">
        <v>270</v>
      </c>
      <c r="G313" s="19">
        <v>5.1463665185246441</v>
      </c>
    </row>
    <row r="314" spans="2:7" hidden="1" outlineLevel="1">
      <c r="B314" s="19" t="s">
        <v>232</v>
      </c>
      <c r="C314" s="19" t="s">
        <v>34</v>
      </c>
      <c r="D314" s="20">
        <v>11.792429020531676</v>
      </c>
      <c r="E314" s="19" t="s">
        <v>391</v>
      </c>
      <c r="F314" s="19" t="s">
        <v>270</v>
      </c>
      <c r="G314" s="19">
        <v>8.2075709794683238</v>
      </c>
    </row>
    <row r="315" spans="2:7" hidden="1" outlineLevel="1">
      <c r="B315" s="19" t="s">
        <v>233</v>
      </c>
      <c r="C315" s="19" t="s">
        <v>34</v>
      </c>
      <c r="D315" s="20">
        <v>2.1088165520265774</v>
      </c>
      <c r="E315" s="19" t="s">
        <v>392</v>
      </c>
      <c r="F315" s="19" t="s">
        <v>270</v>
      </c>
      <c r="G315" s="19">
        <v>17.891183447973422</v>
      </c>
    </row>
    <row r="316" spans="2:7" hidden="1" outlineLevel="1">
      <c r="B316" s="19" t="s">
        <v>234</v>
      </c>
      <c r="C316" s="19" t="s">
        <v>34</v>
      </c>
      <c r="D316" s="20">
        <v>6.334967122569199</v>
      </c>
      <c r="E316" s="19" t="s">
        <v>393</v>
      </c>
      <c r="F316" s="19" t="s">
        <v>270</v>
      </c>
      <c r="G316" s="19">
        <v>13.6650328774308</v>
      </c>
    </row>
    <row r="317" spans="2:7" hidden="1" outlineLevel="1">
      <c r="B317" s="19" t="s">
        <v>235</v>
      </c>
      <c r="C317" s="19" t="s">
        <v>34</v>
      </c>
      <c r="D317" s="20">
        <v>5.0179231562735165</v>
      </c>
      <c r="E317" s="19" t="s">
        <v>394</v>
      </c>
      <c r="F317" s="19" t="s">
        <v>270</v>
      </c>
      <c r="G317" s="19">
        <v>14.982076843726484</v>
      </c>
    </row>
    <row r="318" spans="2:7" hidden="1" outlineLevel="1">
      <c r="B318" s="19" t="s">
        <v>236</v>
      </c>
      <c r="C318" s="19" t="s">
        <v>34</v>
      </c>
      <c r="D318" s="20">
        <v>12.459041463424935</v>
      </c>
      <c r="E318" s="19" t="s">
        <v>395</v>
      </c>
      <c r="F318" s="19" t="s">
        <v>270</v>
      </c>
      <c r="G318" s="19">
        <v>7.5409585365750651</v>
      </c>
    </row>
    <row r="319" spans="2:7" hidden="1" outlineLevel="1">
      <c r="B319" s="19" t="s">
        <v>237</v>
      </c>
      <c r="C319" s="19" t="s">
        <v>34</v>
      </c>
      <c r="D319" s="20">
        <v>18.64879903320633</v>
      </c>
      <c r="E319" s="19" t="s">
        <v>396</v>
      </c>
      <c r="F319" s="19" t="s">
        <v>270</v>
      </c>
      <c r="G319" s="19">
        <v>1.3512009667936695</v>
      </c>
    </row>
    <row r="320" spans="2:7" hidden="1" outlineLevel="1">
      <c r="B320" s="19" t="s">
        <v>238</v>
      </c>
      <c r="C320" s="19" t="s">
        <v>34</v>
      </c>
      <c r="D320" s="20">
        <v>12.594578039177962</v>
      </c>
      <c r="E320" s="19" t="s">
        <v>397</v>
      </c>
      <c r="F320" s="19" t="s">
        <v>270</v>
      </c>
      <c r="G320" s="19">
        <v>7.4054219608220375</v>
      </c>
    </row>
    <row r="321" spans="2:7" hidden="1" outlineLevel="1">
      <c r="B321" s="19" t="s">
        <v>239</v>
      </c>
      <c r="C321" s="19" t="s">
        <v>34</v>
      </c>
      <c r="D321" s="20">
        <v>16.187825396744451</v>
      </c>
      <c r="E321" s="19" t="s">
        <v>398</v>
      </c>
      <c r="F321" s="19" t="s">
        <v>270</v>
      </c>
      <c r="G321" s="19">
        <v>3.8121746032555492</v>
      </c>
    </row>
    <row r="322" spans="2:7" hidden="1" outlineLevel="1">
      <c r="B322" s="19" t="s">
        <v>240</v>
      </c>
      <c r="C322" s="19" t="s">
        <v>34</v>
      </c>
      <c r="D322" s="20">
        <v>7.6216259168561677</v>
      </c>
      <c r="E322" s="19" t="s">
        <v>399</v>
      </c>
      <c r="F322" s="19" t="s">
        <v>270</v>
      </c>
      <c r="G322" s="19">
        <v>12.378374083143832</v>
      </c>
    </row>
    <row r="323" spans="2:7" hidden="1" outlineLevel="1">
      <c r="B323" s="19" t="s">
        <v>241</v>
      </c>
      <c r="C323" s="19" t="s">
        <v>34</v>
      </c>
      <c r="D323" s="20">
        <v>11.013041460427008</v>
      </c>
      <c r="E323" s="19" t="s">
        <v>400</v>
      </c>
      <c r="F323" s="19" t="s">
        <v>270</v>
      </c>
      <c r="G323" s="19">
        <v>8.9869585395729921</v>
      </c>
    </row>
    <row r="324" spans="2:7" hidden="1" outlineLevel="1">
      <c r="B324" s="19" t="s">
        <v>242</v>
      </c>
      <c r="C324" s="19" t="s">
        <v>34</v>
      </c>
      <c r="D324" s="20">
        <v>16.492448736211497</v>
      </c>
      <c r="E324" s="19" t="s">
        <v>401</v>
      </c>
      <c r="F324" s="19" t="s">
        <v>270</v>
      </c>
      <c r="G324" s="19">
        <v>3.5075512637885033</v>
      </c>
    </row>
    <row r="325" spans="2:7" hidden="1" outlineLevel="1">
      <c r="B325" s="19" t="s">
        <v>243</v>
      </c>
      <c r="C325" s="19" t="s">
        <v>34</v>
      </c>
      <c r="D325" s="20">
        <v>9.8718968266024714</v>
      </c>
      <c r="E325" s="19" t="s">
        <v>402</v>
      </c>
      <c r="F325" s="19" t="s">
        <v>270</v>
      </c>
      <c r="G325" s="19">
        <v>10.128103173397529</v>
      </c>
    </row>
    <row r="326" spans="2:7" hidden="1" outlineLevel="1">
      <c r="B326" s="19" t="s">
        <v>244</v>
      </c>
      <c r="C326" s="19" t="s">
        <v>34</v>
      </c>
      <c r="D326" s="20">
        <v>8.5859095065788864</v>
      </c>
      <c r="E326" s="19" t="s">
        <v>403</v>
      </c>
      <c r="F326" s="19" t="s">
        <v>270</v>
      </c>
      <c r="G326" s="19">
        <v>11.414090493421114</v>
      </c>
    </row>
    <row r="327" spans="2:7" hidden="1" outlineLevel="1">
      <c r="B327" s="19" t="s">
        <v>245</v>
      </c>
      <c r="C327" s="19" t="s">
        <v>34</v>
      </c>
      <c r="D327" s="20">
        <v>12.455111170399521</v>
      </c>
      <c r="E327" s="19" t="s">
        <v>404</v>
      </c>
      <c r="F327" s="19" t="s">
        <v>270</v>
      </c>
      <c r="G327" s="19">
        <v>7.5448888296004792</v>
      </c>
    </row>
    <row r="328" spans="2:7" hidden="1" outlineLevel="1">
      <c r="B328" s="19" t="s">
        <v>246</v>
      </c>
      <c r="C328" s="19" t="s">
        <v>34</v>
      </c>
      <c r="D328" s="20">
        <v>10.149524207296558</v>
      </c>
      <c r="E328" s="19" t="s">
        <v>405</v>
      </c>
      <c r="F328" s="19" t="s">
        <v>270</v>
      </c>
      <c r="G328" s="19">
        <v>9.8504757927034419</v>
      </c>
    </row>
    <row r="329" spans="2:7" hidden="1" outlineLevel="1">
      <c r="B329" s="19" t="s">
        <v>247</v>
      </c>
      <c r="C329" s="19" t="s">
        <v>34</v>
      </c>
      <c r="D329" s="20">
        <v>16.969964707721939</v>
      </c>
      <c r="E329" s="19" t="s">
        <v>406</v>
      </c>
      <c r="F329" s="19" t="s">
        <v>270</v>
      </c>
      <c r="G329" s="19">
        <v>3.0300352922780611</v>
      </c>
    </row>
    <row r="330" spans="2:7" hidden="1" outlineLevel="1">
      <c r="B330" s="19" t="s">
        <v>248</v>
      </c>
      <c r="C330" s="19" t="s">
        <v>34</v>
      </c>
      <c r="D330" s="20">
        <v>9.2519963575769228</v>
      </c>
      <c r="E330" s="19" t="s">
        <v>407</v>
      </c>
      <c r="F330" s="19" t="s">
        <v>270</v>
      </c>
      <c r="G330" s="19">
        <v>10.748003642423077</v>
      </c>
    </row>
    <row r="331" spans="2:7" hidden="1" outlineLevel="1">
      <c r="B331" s="19" t="s">
        <v>249</v>
      </c>
      <c r="C331" s="19" t="s">
        <v>34</v>
      </c>
      <c r="D331" s="20">
        <v>14.417780923851662</v>
      </c>
      <c r="E331" s="19" t="s">
        <v>408</v>
      </c>
      <c r="F331" s="19" t="s">
        <v>270</v>
      </c>
      <c r="G331" s="19">
        <v>5.5822190761483377</v>
      </c>
    </row>
    <row r="332" spans="2:7" hidden="1" outlineLevel="1">
      <c r="B332" s="19" t="s">
        <v>250</v>
      </c>
      <c r="C332" s="19" t="s">
        <v>34</v>
      </c>
      <c r="D332" s="20">
        <v>1.3347828953223224</v>
      </c>
      <c r="E332" s="19" t="s">
        <v>409</v>
      </c>
      <c r="F332" s="19" t="s">
        <v>270</v>
      </c>
      <c r="G332" s="19">
        <v>18.665217104677676</v>
      </c>
    </row>
    <row r="333" spans="2:7" hidden="1" outlineLevel="1">
      <c r="B333" s="19" t="s">
        <v>251</v>
      </c>
      <c r="C333" s="19" t="s">
        <v>34</v>
      </c>
      <c r="D333" s="20">
        <v>16.106728835081089</v>
      </c>
      <c r="E333" s="19" t="s">
        <v>410</v>
      </c>
      <c r="F333" s="19" t="s">
        <v>270</v>
      </c>
      <c r="G333" s="19">
        <v>3.8932711649189109</v>
      </c>
    </row>
    <row r="334" spans="2:7" hidden="1" outlineLevel="1">
      <c r="B334" s="19" t="s">
        <v>252</v>
      </c>
      <c r="C334" s="19" t="s">
        <v>34</v>
      </c>
      <c r="D334" s="20">
        <v>15.885029703325142</v>
      </c>
      <c r="E334" s="19" t="s">
        <v>411</v>
      </c>
      <c r="F334" s="19" t="s">
        <v>270</v>
      </c>
      <c r="G334" s="19">
        <v>4.1149702966748585</v>
      </c>
    </row>
    <row r="335" spans="2:7" hidden="1" outlineLevel="1">
      <c r="B335" s="19" t="s">
        <v>253</v>
      </c>
      <c r="C335" s="19" t="s">
        <v>34</v>
      </c>
      <c r="D335" s="20">
        <v>3.2474887293053274</v>
      </c>
      <c r="E335" s="19" t="s">
        <v>412</v>
      </c>
      <c r="F335" s="19" t="s">
        <v>270</v>
      </c>
      <c r="G335" s="19">
        <v>16.752511270694672</v>
      </c>
    </row>
    <row r="336" spans="2:7" hidden="1" outlineLevel="1">
      <c r="B336" s="19" t="s">
        <v>254</v>
      </c>
      <c r="C336" s="19" t="s">
        <v>34</v>
      </c>
      <c r="D336" s="20">
        <v>15.354548075867141</v>
      </c>
      <c r="E336" s="19" t="s">
        <v>413</v>
      </c>
      <c r="F336" s="19" t="s">
        <v>270</v>
      </c>
      <c r="G336" s="19">
        <v>4.6454519241328587</v>
      </c>
    </row>
    <row r="337" spans="2:7" hidden="1" outlineLevel="1">
      <c r="B337" s="19" t="s">
        <v>255</v>
      </c>
      <c r="C337" s="19" t="s">
        <v>34</v>
      </c>
      <c r="D337" s="20">
        <v>0.13650023384788085</v>
      </c>
      <c r="E337" s="19" t="s">
        <v>414</v>
      </c>
      <c r="F337" s="19" t="s">
        <v>270</v>
      </c>
      <c r="G337" s="19">
        <v>19.86349976615212</v>
      </c>
    </row>
    <row r="338" spans="2:7" hidden="1" outlineLevel="1">
      <c r="B338" s="19" t="s">
        <v>256</v>
      </c>
      <c r="C338" s="19" t="s">
        <v>34</v>
      </c>
      <c r="D338" s="20">
        <v>13.295409974314</v>
      </c>
      <c r="E338" s="19" t="s">
        <v>415</v>
      </c>
      <c r="F338" s="19" t="s">
        <v>270</v>
      </c>
      <c r="G338" s="19">
        <v>6.7045900256860005</v>
      </c>
    </row>
    <row r="339" spans="2:7" hidden="1" outlineLevel="1">
      <c r="B339" s="19" t="s">
        <v>257</v>
      </c>
      <c r="C339" s="19" t="s">
        <v>34</v>
      </c>
      <c r="D339" s="20">
        <v>19.109875782909743</v>
      </c>
      <c r="E339" s="19" t="s">
        <v>416</v>
      </c>
      <c r="F339" s="19" t="s">
        <v>270</v>
      </c>
      <c r="G339" s="19">
        <v>0.89012421709025702</v>
      </c>
    </row>
    <row r="340" spans="2:7" hidden="1" outlineLevel="1">
      <c r="B340" s="19" t="s">
        <v>258</v>
      </c>
      <c r="C340" s="19" t="s">
        <v>34</v>
      </c>
      <c r="D340" s="20">
        <v>17.073104464017369</v>
      </c>
      <c r="E340" s="19" t="s">
        <v>417</v>
      </c>
      <c r="F340" s="19" t="s">
        <v>270</v>
      </c>
      <c r="G340" s="19">
        <v>2.9268955359826307</v>
      </c>
    </row>
    <row r="341" spans="2:7" hidden="1" outlineLevel="1">
      <c r="B341" s="19" t="s">
        <v>259</v>
      </c>
      <c r="C341" s="19" t="s">
        <v>34</v>
      </c>
      <c r="D341" s="20">
        <v>4.8635089792606924E-2</v>
      </c>
      <c r="E341" s="19" t="s">
        <v>418</v>
      </c>
      <c r="F341" s="19" t="s">
        <v>270</v>
      </c>
      <c r="G341" s="19">
        <v>19.951364910207392</v>
      </c>
    </row>
    <row r="342" spans="2:7" hidden="1" outlineLevel="1">
      <c r="B342" s="19" t="s">
        <v>260</v>
      </c>
      <c r="C342" s="19" t="s">
        <v>34</v>
      </c>
      <c r="D342" s="20">
        <v>8.3557608483153221</v>
      </c>
      <c r="E342" s="19" t="s">
        <v>419</v>
      </c>
      <c r="F342" s="19" t="s">
        <v>270</v>
      </c>
      <c r="G342" s="19">
        <v>11.644239151684678</v>
      </c>
    </row>
    <row r="343" spans="2:7" hidden="1" outlineLevel="1">
      <c r="B343" s="19" t="s">
        <v>261</v>
      </c>
      <c r="C343" s="19" t="s">
        <v>34</v>
      </c>
      <c r="D343" s="20">
        <v>16.889543541190001</v>
      </c>
      <c r="E343" s="19" t="s">
        <v>420</v>
      </c>
      <c r="F343" s="19" t="s">
        <v>270</v>
      </c>
      <c r="G343" s="19">
        <v>3.110456458809999</v>
      </c>
    </row>
    <row r="344" spans="2:7" hidden="1" outlineLevel="1">
      <c r="B344" s="19" t="s">
        <v>262</v>
      </c>
      <c r="C344" s="19" t="s">
        <v>34</v>
      </c>
      <c r="D344" s="20">
        <v>10.489398041036631</v>
      </c>
      <c r="E344" s="19" t="s">
        <v>421</v>
      </c>
      <c r="F344" s="19" t="s">
        <v>270</v>
      </c>
      <c r="G344" s="19">
        <v>9.5106019589633686</v>
      </c>
    </row>
    <row r="345" spans="2:7" hidden="1" outlineLevel="1">
      <c r="B345" s="19" t="s">
        <v>263</v>
      </c>
      <c r="C345" s="19" t="s">
        <v>34</v>
      </c>
      <c r="D345" s="20">
        <v>17.293987542993385</v>
      </c>
      <c r="E345" s="19" t="s">
        <v>422</v>
      </c>
      <c r="F345" s="19" t="s">
        <v>270</v>
      </c>
      <c r="G345" s="19">
        <v>2.7060124570066151</v>
      </c>
    </row>
    <row r="346" spans="2:7" hidden="1" outlineLevel="1">
      <c r="B346" s="19" t="s">
        <v>264</v>
      </c>
      <c r="C346" s="19" t="s">
        <v>34</v>
      </c>
      <c r="D346" s="20">
        <v>17.014146287466467</v>
      </c>
      <c r="E346" s="19" t="s">
        <v>423</v>
      </c>
      <c r="F346" s="19" t="s">
        <v>270</v>
      </c>
      <c r="G346" s="19">
        <v>2.9858537125335332</v>
      </c>
    </row>
    <row r="347" spans="2:7" hidden="1" outlineLevel="1">
      <c r="B347" s="19" t="s">
        <v>265</v>
      </c>
      <c r="C347" s="19" t="s">
        <v>34</v>
      </c>
      <c r="D347" s="20">
        <v>9.0745159839626943</v>
      </c>
      <c r="E347" s="19" t="s">
        <v>424</v>
      </c>
      <c r="F347" s="19" t="s">
        <v>270</v>
      </c>
      <c r="G347" s="19">
        <v>10.925484016037306</v>
      </c>
    </row>
    <row r="348" spans="2:7" hidden="1" outlineLevel="1">
      <c r="B348" s="19" t="s">
        <v>266</v>
      </c>
      <c r="C348" s="19" t="s">
        <v>34</v>
      </c>
      <c r="D348" s="20">
        <v>17.409954144344645</v>
      </c>
      <c r="E348" s="19" t="s">
        <v>425</v>
      </c>
      <c r="F348" s="19" t="s">
        <v>270</v>
      </c>
      <c r="G348" s="19">
        <v>2.5900458556553545</v>
      </c>
    </row>
    <row r="349" spans="2:7" collapsed="1">
      <c r="B349" s="19"/>
      <c r="C349" s="19"/>
      <c r="D349" s="20"/>
      <c r="E349" s="19"/>
      <c r="F349" s="19"/>
      <c r="G349" s="19"/>
    </row>
    <row r="350" spans="2:7">
      <c r="B350" s="19" t="s">
        <v>426</v>
      </c>
      <c r="C350" s="19"/>
      <c r="D350" s="19"/>
      <c r="E350" s="19"/>
      <c r="F350" s="19"/>
      <c r="G350" s="19"/>
    </row>
    <row r="351" spans="2:7">
      <c r="B351" s="19" t="s">
        <v>427</v>
      </c>
      <c r="C351" s="19"/>
      <c r="D351" s="19"/>
      <c r="E351" s="19"/>
      <c r="F351" s="19"/>
      <c r="G351" s="19"/>
    </row>
    <row r="352" spans="2:7" ht="17" thickBot="1">
      <c r="B352" s="17" t="s">
        <v>428</v>
      </c>
      <c r="C352" s="17"/>
      <c r="D352" s="17"/>
      <c r="E352" s="17"/>
      <c r="F352" s="17"/>
      <c r="G352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1572-E6ED-7E47-86F3-3719AC970E65}">
  <dimension ref="A1:H173"/>
  <sheetViews>
    <sheetView showGridLines="0" workbookViewId="0">
      <selection activeCell="B1" sqref="B1"/>
    </sheetView>
  </sheetViews>
  <sheetFormatPr baseColWidth="10" defaultRowHeight="16" outlineLevelRow="1"/>
  <cols>
    <col min="1" max="1" width="2.33203125" customWidth="1"/>
    <col min="2" max="2" width="6.5" bestFit="1" customWidth="1"/>
    <col min="3" max="3" width="15.1640625" bestFit="1" customWidth="1"/>
    <col min="4" max="8" width="12.1640625" bestFit="1" customWidth="1"/>
  </cols>
  <sheetData>
    <row r="1" spans="1:8">
      <c r="A1" s="16" t="s">
        <v>436</v>
      </c>
    </row>
    <row r="2" spans="1:8">
      <c r="A2" s="16" t="s">
        <v>437</v>
      </c>
    </row>
    <row r="3" spans="1:8">
      <c r="A3" s="16" t="s">
        <v>453</v>
      </c>
    </row>
    <row r="6" spans="1:8" ht="17" thickBot="1">
      <c r="A6" t="s">
        <v>103</v>
      </c>
    </row>
    <row r="7" spans="1:8">
      <c r="B7" s="25"/>
      <c r="C7" s="25"/>
      <c r="D7" s="25" t="s">
        <v>438</v>
      </c>
      <c r="E7" s="25" t="s">
        <v>440</v>
      </c>
      <c r="F7" s="25" t="s">
        <v>441</v>
      </c>
      <c r="G7" s="25" t="s">
        <v>443</v>
      </c>
      <c r="H7" s="25" t="s">
        <v>444</v>
      </c>
    </row>
    <row r="8" spans="1:8" ht="17" thickBot="1">
      <c r="B8" s="26" t="s">
        <v>99</v>
      </c>
      <c r="C8" s="26" t="s">
        <v>100</v>
      </c>
      <c r="D8" s="26" t="s">
        <v>439</v>
      </c>
      <c r="E8" s="26" t="s">
        <v>439</v>
      </c>
      <c r="F8" s="26" t="s">
        <v>442</v>
      </c>
      <c r="G8" s="26" t="s">
        <v>439</v>
      </c>
      <c r="H8" s="26" t="s">
        <v>439</v>
      </c>
    </row>
    <row r="9" spans="1:8">
      <c r="B9" s="23" t="s">
        <v>429</v>
      </c>
      <c r="C9" s="22"/>
      <c r="D9" s="22"/>
      <c r="E9" s="22"/>
      <c r="F9" s="22"/>
      <c r="G9" s="22"/>
      <c r="H9" s="22"/>
    </row>
    <row r="10" spans="1:8" hidden="1" outlineLevel="1">
      <c r="B10" s="19" t="s">
        <v>110</v>
      </c>
      <c r="C10" s="19" t="s">
        <v>31</v>
      </c>
      <c r="D10" s="19">
        <v>0</v>
      </c>
      <c r="E10" s="19">
        <v>1.43</v>
      </c>
      <c r="F10" s="19">
        <v>1.0274514906585932</v>
      </c>
      <c r="G10" s="19">
        <v>3</v>
      </c>
      <c r="H10" s="19">
        <v>0</v>
      </c>
    </row>
    <row r="11" spans="1:8" hidden="1" outlineLevel="1">
      <c r="B11" s="19" t="s">
        <v>112</v>
      </c>
      <c r="C11" s="19" t="s">
        <v>32</v>
      </c>
      <c r="D11" s="19">
        <v>3</v>
      </c>
      <c r="E11" s="19">
        <v>2.65</v>
      </c>
      <c r="F11" s="19">
        <v>1.4728176802279087</v>
      </c>
      <c r="G11" s="19">
        <v>5</v>
      </c>
      <c r="H11" s="19">
        <v>0</v>
      </c>
    </row>
    <row r="12" spans="1:8" hidden="1" outlineLevel="1">
      <c r="B12" s="19" t="s">
        <v>113</v>
      </c>
      <c r="C12" s="19" t="s">
        <v>9</v>
      </c>
      <c r="D12" s="19">
        <v>1</v>
      </c>
      <c r="E12" s="19">
        <v>1.63</v>
      </c>
      <c r="F12" s="19">
        <v>0.87218522729238568</v>
      </c>
      <c r="G12" s="19">
        <v>3</v>
      </c>
      <c r="H12" s="19">
        <v>0</v>
      </c>
    </row>
    <row r="13" spans="1:8" hidden="1" outlineLevel="1">
      <c r="B13" s="19" t="s">
        <v>114</v>
      </c>
      <c r="C13" s="19" t="s">
        <v>31</v>
      </c>
      <c r="D13" s="19">
        <v>2</v>
      </c>
      <c r="E13" s="19">
        <v>1.54</v>
      </c>
      <c r="F13" s="19">
        <v>0.93657445895759805</v>
      </c>
      <c r="G13" s="19">
        <v>3</v>
      </c>
      <c r="H13" s="19">
        <v>0</v>
      </c>
    </row>
    <row r="14" spans="1:8" hidden="1" outlineLevel="1">
      <c r="B14" s="19" t="s">
        <v>115</v>
      </c>
      <c r="C14" s="19" t="s">
        <v>32</v>
      </c>
      <c r="D14" s="19">
        <v>4</v>
      </c>
      <c r="E14" s="19">
        <v>2.4700000000000002</v>
      </c>
      <c r="F14" s="19">
        <v>1.5469422429523036</v>
      </c>
      <c r="G14" s="19">
        <v>5</v>
      </c>
      <c r="H14" s="19">
        <v>0</v>
      </c>
    </row>
    <row r="15" spans="1:8" hidden="1" outlineLevel="1">
      <c r="B15" s="19" t="s">
        <v>116</v>
      </c>
      <c r="C15" s="19" t="s">
        <v>9</v>
      </c>
      <c r="D15" s="19">
        <v>3</v>
      </c>
      <c r="E15" s="19">
        <v>1.63</v>
      </c>
      <c r="F15" s="19">
        <v>0.99142790606745201</v>
      </c>
      <c r="G15" s="19">
        <v>3</v>
      </c>
      <c r="H15" s="19">
        <v>0</v>
      </c>
    </row>
    <row r="16" spans="1:8" hidden="1" outlineLevel="1">
      <c r="B16" s="19" t="s">
        <v>117</v>
      </c>
      <c r="C16" s="19" t="s">
        <v>31</v>
      </c>
      <c r="D16" s="19">
        <v>0</v>
      </c>
      <c r="E16" s="19">
        <v>1.46</v>
      </c>
      <c r="F16" s="19">
        <v>0.98903074683339309</v>
      </c>
      <c r="G16" s="19">
        <v>3</v>
      </c>
      <c r="H16" s="19">
        <v>0</v>
      </c>
    </row>
    <row r="17" spans="2:8" hidden="1" outlineLevel="1">
      <c r="B17" s="19" t="s">
        <v>118</v>
      </c>
      <c r="C17" s="19" t="s">
        <v>32</v>
      </c>
      <c r="D17" s="19">
        <v>4</v>
      </c>
      <c r="E17" s="19">
        <v>2.4300000000000002</v>
      </c>
      <c r="F17" s="19">
        <v>1.6712361601611858</v>
      </c>
      <c r="G17" s="19">
        <v>5</v>
      </c>
      <c r="H17" s="19">
        <v>0</v>
      </c>
    </row>
    <row r="18" spans="2:8" hidden="1" outlineLevel="1">
      <c r="B18" s="19" t="s">
        <v>119</v>
      </c>
      <c r="C18" s="19" t="s">
        <v>9</v>
      </c>
      <c r="D18" s="19">
        <v>2</v>
      </c>
      <c r="E18" s="19">
        <v>1.51</v>
      </c>
      <c r="F18" s="19">
        <v>0.81022505914384457</v>
      </c>
      <c r="G18" s="19">
        <v>3</v>
      </c>
      <c r="H18" s="19">
        <v>0</v>
      </c>
    </row>
    <row r="19" spans="2:8" hidden="1" outlineLevel="1">
      <c r="B19" s="19" t="s">
        <v>120</v>
      </c>
      <c r="C19" s="19" t="s">
        <v>31</v>
      </c>
      <c r="D19" s="19">
        <v>2</v>
      </c>
      <c r="E19" s="19">
        <v>1.45</v>
      </c>
      <c r="F19" s="19">
        <v>0.9885710532241615</v>
      </c>
      <c r="G19" s="19">
        <v>3</v>
      </c>
      <c r="H19" s="19">
        <v>0</v>
      </c>
    </row>
    <row r="20" spans="2:8" hidden="1" outlineLevel="1">
      <c r="B20" s="19" t="s">
        <v>121</v>
      </c>
      <c r="C20" s="19" t="s">
        <v>32</v>
      </c>
      <c r="D20" s="19">
        <v>4</v>
      </c>
      <c r="E20" s="19">
        <v>2.73</v>
      </c>
      <c r="F20" s="19">
        <v>1.5430194719798875</v>
      </c>
      <c r="G20" s="19">
        <v>5</v>
      </c>
      <c r="H20" s="19">
        <v>0</v>
      </c>
    </row>
    <row r="21" spans="2:8" hidden="1" outlineLevel="1">
      <c r="B21" s="19" t="s">
        <v>122</v>
      </c>
      <c r="C21" s="19" t="s">
        <v>9</v>
      </c>
      <c r="D21" s="19">
        <v>3</v>
      </c>
      <c r="E21" s="19">
        <v>1.53</v>
      </c>
      <c r="F21" s="19">
        <v>0.92610839952824553</v>
      </c>
      <c r="G21" s="19">
        <v>3</v>
      </c>
      <c r="H21" s="19">
        <v>0</v>
      </c>
    </row>
    <row r="22" spans="2:8" hidden="1" outlineLevel="1">
      <c r="B22" s="19" t="s">
        <v>123</v>
      </c>
      <c r="C22" s="19" t="s">
        <v>31</v>
      </c>
      <c r="D22" s="19">
        <v>2</v>
      </c>
      <c r="E22" s="19">
        <v>1.21</v>
      </c>
      <c r="F22" s="19">
        <v>0.94596431478596754</v>
      </c>
      <c r="G22" s="19">
        <v>3</v>
      </c>
      <c r="H22" s="19">
        <v>0</v>
      </c>
    </row>
    <row r="23" spans="2:8" hidden="1" outlineLevel="1">
      <c r="B23" s="19" t="s">
        <v>124</v>
      </c>
      <c r="C23" s="19" t="s">
        <v>32</v>
      </c>
      <c r="D23" s="19">
        <v>1</v>
      </c>
      <c r="E23" s="19">
        <v>2.41</v>
      </c>
      <c r="F23" s="19">
        <v>1.4640127503998499</v>
      </c>
      <c r="G23" s="19">
        <v>5</v>
      </c>
      <c r="H23" s="19">
        <v>0</v>
      </c>
    </row>
    <row r="24" spans="2:8" hidden="1" outlineLevel="1">
      <c r="B24" s="19" t="s">
        <v>125</v>
      </c>
      <c r="C24" s="19" t="s">
        <v>9</v>
      </c>
      <c r="D24" s="19">
        <v>1</v>
      </c>
      <c r="E24" s="19">
        <v>1.45</v>
      </c>
      <c r="F24" s="19">
        <v>0.95742710775633832</v>
      </c>
      <c r="G24" s="19">
        <v>3</v>
      </c>
      <c r="H24" s="19">
        <v>0</v>
      </c>
    </row>
    <row r="25" spans="2:8" hidden="1" outlineLevel="1">
      <c r="B25" s="19" t="s">
        <v>126</v>
      </c>
      <c r="C25" s="19" t="s">
        <v>31</v>
      </c>
      <c r="D25" s="19">
        <v>2</v>
      </c>
      <c r="E25" s="19">
        <v>1.6</v>
      </c>
      <c r="F25" s="19">
        <v>0.87617165423036081</v>
      </c>
      <c r="G25" s="19">
        <v>3</v>
      </c>
      <c r="H25" s="19">
        <v>0</v>
      </c>
    </row>
    <row r="26" spans="2:8" hidden="1" outlineLevel="1">
      <c r="B26" s="19" t="s">
        <v>127</v>
      </c>
      <c r="C26" s="19" t="s">
        <v>32</v>
      </c>
      <c r="D26" s="19">
        <v>1</v>
      </c>
      <c r="E26" s="19">
        <v>2.34</v>
      </c>
      <c r="F26" s="19">
        <v>1.6405222129898547</v>
      </c>
      <c r="G26" s="19">
        <v>5</v>
      </c>
      <c r="H26" s="19">
        <v>0</v>
      </c>
    </row>
    <row r="27" spans="2:8" hidden="1" outlineLevel="1">
      <c r="B27" s="19" t="s">
        <v>128</v>
      </c>
      <c r="C27" s="19" t="s">
        <v>9</v>
      </c>
      <c r="D27" s="19">
        <v>1</v>
      </c>
      <c r="E27" s="19">
        <v>1.39</v>
      </c>
      <c r="F27" s="19">
        <v>0.89775252489736679</v>
      </c>
      <c r="G27" s="19">
        <v>3</v>
      </c>
      <c r="H27" s="19">
        <v>0</v>
      </c>
    </row>
    <row r="28" spans="2:8" hidden="1" outlineLevel="1">
      <c r="B28" s="19" t="s">
        <v>129</v>
      </c>
      <c r="C28" s="19" t="s">
        <v>31</v>
      </c>
      <c r="D28" s="19">
        <v>1</v>
      </c>
      <c r="E28" s="19">
        <v>1.55</v>
      </c>
      <c r="F28" s="19">
        <v>0.97829990650654131</v>
      </c>
      <c r="G28" s="19">
        <v>3</v>
      </c>
      <c r="H28" s="19">
        <v>0</v>
      </c>
    </row>
    <row r="29" spans="2:8" hidden="1" outlineLevel="1">
      <c r="B29" s="19" t="s">
        <v>130</v>
      </c>
      <c r="C29" s="19" t="s">
        <v>32</v>
      </c>
      <c r="D29" s="19">
        <v>5</v>
      </c>
      <c r="E29" s="19">
        <v>2.62</v>
      </c>
      <c r="F29" s="19">
        <v>1.454911570085164</v>
      </c>
      <c r="G29" s="19">
        <v>5</v>
      </c>
      <c r="H29" s="19">
        <v>0</v>
      </c>
    </row>
    <row r="30" spans="2:8" hidden="1" outlineLevel="1">
      <c r="B30" s="19" t="s">
        <v>131</v>
      </c>
      <c r="C30" s="19" t="s">
        <v>9</v>
      </c>
      <c r="D30" s="19">
        <v>1</v>
      </c>
      <c r="E30" s="19">
        <v>1.51</v>
      </c>
      <c r="F30" s="19">
        <v>0.85864586837224521</v>
      </c>
      <c r="G30" s="19">
        <v>3</v>
      </c>
      <c r="H30" s="19">
        <v>0</v>
      </c>
    </row>
    <row r="31" spans="2:8" hidden="1" outlineLevel="1">
      <c r="B31" s="19" t="s">
        <v>132</v>
      </c>
      <c r="C31" s="19" t="s">
        <v>31</v>
      </c>
      <c r="D31" s="19">
        <v>1</v>
      </c>
      <c r="E31" s="19">
        <v>1.5</v>
      </c>
      <c r="F31" s="19">
        <v>1.0200019805882929</v>
      </c>
      <c r="G31" s="19">
        <v>3</v>
      </c>
      <c r="H31" s="19">
        <v>0</v>
      </c>
    </row>
    <row r="32" spans="2:8" hidden="1" outlineLevel="1">
      <c r="B32" s="19" t="s">
        <v>133</v>
      </c>
      <c r="C32" s="19" t="s">
        <v>32</v>
      </c>
      <c r="D32" s="19">
        <v>0</v>
      </c>
      <c r="E32" s="19">
        <v>2.61</v>
      </c>
      <c r="F32" s="19">
        <v>1.4626321920745922</v>
      </c>
      <c r="G32" s="19">
        <v>5</v>
      </c>
      <c r="H32" s="19">
        <v>0</v>
      </c>
    </row>
    <row r="33" spans="2:8" hidden="1" outlineLevel="1">
      <c r="B33" s="19" t="s">
        <v>134</v>
      </c>
      <c r="C33" s="19" t="s">
        <v>9</v>
      </c>
      <c r="D33" s="19">
        <v>2</v>
      </c>
      <c r="E33" s="19">
        <v>1.58</v>
      </c>
      <c r="F33" s="19">
        <v>0.9553676113032471</v>
      </c>
      <c r="G33" s="19">
        <v>3</v>
      </c>
      <c r="H33" s="19">
        <v>0</v>
      </c>
    </row>
    <row r="34" spans="2:8" hidden="1" outlineLevel="1">
      <c r="B34" s="19" t="s">
        <v>135</v>
      </c>
      <c r="C34" s="19" t="s">
        <v>31</v>
      </c>
      <c r="D34" s="19">
        <v>2</v>
      </c>
      <c r="E34" s="19">
        <v>1.6</v>
      </c>
      <c r="F34" s="19">
        <v>1.024941486381076</v>
      </c>
      <c r="G34" s="19">
        <v>3</v>
      </c>
      <c r="H34" s="19">
        <v>0</v>
      </c>
    </row>
    <row r="35" spans="2:8" hidden="1" outlineLevel="1">
      <c r="B35" s="19" t="s">
        <v>136</v>
      </c>
      <c r="C35" s="19" t="s">
        <v>32</v>
      </c>
      <c r="D35" s="19">
        <v>4</v>
      </c>
      <c r="E35" s="19">
        <v>2.63</v>
      </c>
      <c r="F35" s="19">
        <v>1.5351438586225936</v>
      </c>
      <c r="G35" s="19">
        <v>5</v>
      </c>
      <c r="H35" s="19">
        <v>0</v>
      </c>
    </row>
    <row r="36" spans="2:8" hidden="1" outlineLevel="1">
      <c r="B36" s="19" t="s">
        <v>137</v>
      </c>
      <c r="C36" s="19" t="s">
        <v>9</v>
      </c>
      <c r="D36" s="19">
        <v>3</v>
      </c>
      <c r="E36" s="19">
        <v>1.63</v>
      </c>
      <c r="F36" s="19">
        <v>0.99142790606745212</v>
      </c>
      <c r="G36" s="19">
        <v>3</v>
      </c>
      <c r="H36" s="19">
        <v>0</v>
      </c>
    </row>
    <row r="37" spans="2:8" hidden="1" outlineLevel="1">
      <c r="B37" s="19" t="s">
        <v>138</v>
      </c>
      <c r="C37" s="19" t="s">
        <v>31</v>
      </c>
      <c r="D37" s="19">
        <v>1</v>
      </c>
      <c r="E37" s="19">
        <v>1.36</v>
      </c>
      <c r="F37" s="19">
        <v>0.99005152401378538</v>
      </c>
      <c r="G37" s="19">
        <v>3</v>
      </c>
      <c r="H37" s="19">
        <v>0</v>
      </c>
    </row>
    <row r="38" spans="2:8" hidden="1" outlineLevel="1">
      <c r="B38" s="19" t="s">
        <v>139</v>
      </c>
      <c r="C38" s="19" t="s">
        <v>32</v>
      </c>
      <c r="D38" s="19">
        <v>4</v>
      </c>
      <c r="E38" s="19">
        <v>2.4900000000000002</v>
      </c>
      <c r="F38" s="19">
        <v>1.4667699688138365</v>
      </c>
      <c r="G38" s="19">
        <v>5</v>
      </c>
      <c r="H38" s="19">
        <v>0</v>
      </c>
    </row>
    <row r="39" spans="2:8" hidden="1" outlineLevel="1">
      <c r="B39" s="19" t="s">
        <v>140</v>
      </c>
      <c r="C39" s="19" t="s">
        <v>9</v>
      </c>
      <c r="D39" s="19">
        <v>0</v>
      </c>
      <c r="E39" s="19">
        <v>1.28</v>
      </c>
      <c r="F39" s="19">
        <v>0.99574853829425825</v>
      </c>
      <c r="G39" s="19">
        <v>3</v>
      </c>
      <c r="H39" s="19">
        <v>0</v>
      </c>
    </row>
    <row r="40" spans="2:8" hidden="1" outlineLevel="1">
      <c r="B40" s="19" t="s">
        <v>141</v>
      </c>
      <c r="C40" s="19" t="s">
        <v>31</v>
      </c>
      <c r="D40" s="19">
        <v>1</v>
      </c>
      <c r="E40" s="19">
        <v>1.5</v>
      </c>
      <c r="F40" s="19">
        <v>0.9265990819042822</v>
      </c>
      <c r="G40" s="19">
        <v>3</v>
      </c>
      <c r="H40" s="19">
        <v>0</v>
      </c>
    </row>
    <row r="41" spans="2:8" hidden="1" outlineLevel="1">
      <c r="B41" s="19" t="s">
        <v>142</v>
      </c>
      <c r="C41" s="19" t="s">
        <v>32</v>
      </c>
      <c r="D41" s="19">
        <v>2</v>
      </c>
      <c r="E41" s="19">
        <v>2.38</v>
      </c>
      <c r="F41" s="19">
        <v>1.3837440062191686</v>
      </c>
      <c r="G41" s="19">
        <v>5</v>
      </c>
      <c r="H41" s="19">
        <v>0</v>
      </c>
    </row>
    <row r="42" spans="2:8" hidden="1" outlineLevel="1">
      <c r="B42" s="19" t="s">
        <v>143</v>
      </c>
      <c r="C42" s="19" t="s">
        <v>9</v>
      </c>
      <c r="D42" s="19">
        <v>1</v>
      </c>
      <c r="E42" s="19">
        <v>1.6</v>
      </c>
      <c r="F42" s="19">
        <v>0.96399840730829434</v>
      </c>
      <c r="G42" s="19">
        <v>3</v>
      </c>
      <c r="H42" s="19">
        <v>0</v>
      </c>
    </row>
    <row r="43" spans="2:8" hidden="1" outlineLevel="1">
      <c r="B43" s="19" t="s">
        <v>144</v>
      </c>
      <c r="C43" s="19" t="s">
        <v>31</v>
      </c>
      <c r="D43" s="19">
        <v>2</v>
      </c>
      <c r="E43" s="19">
        <v>1.51</v>
      </c>
      <c r="F43" s="19">
        <v>0.94809751022185951</v>
      </c>
      <c r="G43" s="19">
        <v>3</v>
      </c>
      <c r="H43" s="19">
        <v>0</v>
      </c>
    </row>
    <row r="44" spans="2:8" hidden="1" outlineLevel="1">
      <c r="B44" s="19" t="s">
        <v>145</v>
      </c>
      <c r="C44" s="19" t="s">
        <v>32</v>
      </c>
      <c r="D44" s="19">
        <v>5</v>
      </c>
      <c r="E44" s="19">
        <v>2.74</v>
      </c>
      <c r="F44" s="19">
        <v>1.4257374487356616</v>
      </c>
      <c r="G44" s="19">
        <v>5</v>
      </c>
      <c r="H44" s="19">
        <v>0</v>
      </c>
    </row>
    <row r="45" spans="2:8" hidden="1" outlineLevel="1">
      <c r="B45" s="19" t="s">
        <v>146</v>
      </c>
      <c r="C45" s="19" t="s">
        <v>9</v>
      </c>
      <c r="D45" s="19">
        <v>1</v>
      </c>
      <c r="E45" s="19">
        <v>1.69</v>
      </c>
      <c r="F45" s="19">
        <v>0.89549940922325144</v>
      </c>
      <c r="G45" s="19">
        <v>3</v>
      </c>
      <c r="H45" s="19">
        <v>0</v>
      </c>
    </row>
    <row r="46" spans="2:8" hidden="1" outlineLevel="1">
      <c r="B46" s="19" t="s">
        <v>147</v>
      </c>
      <c r="C46" s="19" t="s">
        <v>31</v>
      </c>
      <c r="D46" s="19">
        <v>3</v>
      </c>
      <c r="E46" s="19">
        <v>1.53</v>
      </c>
      <c r="F46" s="19">
        <v>0.95827074894459185</v>
      </c>
      <c r="G46" s="19">
        <v>3</v>
      </c>
      <c r="H46" s="19">
        <v>0</v>
      </c>
    </row>
    <row r="47" spans="2:8" hidden="1" outlineLevel="1">
      <c r="B47" s="19" t="s">
        <v>148</v>
      </c>
      <c r="C47" s="19" t="s">
        <v>32</v>
      </c>
      <c r="D47" s="19">
        <v>4</v>
      </c>
      <c r="E47" s="19">
        <v>2.66</v>
      </c>
      <c r="F47" s="19">
        <v>1.4648749386410376</v>
      </c>
      <c r="G47" s="19">
        <v>5</v>
      </c>
      <c r="H47" s="19">
        <v>0</v>
      </c>
    </row>
    <row r="48" spans="2:8" hidden="1" outlineLevel="1">
      <c r="B48" s="19" t="s">
        <v>149</v>
      </c>
      <c r="C48" s="19" t="s">
        <v>9</v>
      </c>
      <c r="D48" s="19">
        <v>2</v>
      </c>
      <c r="E48" s="19">
        <v>1.44</v>
      </c>
      <c r="F48" s="19">
        <v>0.93549533144292818</v>
      </c>
      <c r="G48" s="19">
        <v>3</v>
      </c>
      <c r="H48" s="19">
        <v>0</v>
      </c>
    </row>
    <row r="49" spans="2:8" hidden="1" outlineLevel="1">
      <c r="B49" s="19" t="s">
        <v>150</v>
      </c>
      <c r="C49" s="19" t="s">
        <v>31</v>
      </c>
      <c r="D49" s="19">
        <v>2</v>
      </c>
      <c r="E49" s="19">
        <v>1.35</v>
      </c>
      <c r="F49" s="19">
        <v>0.89188258501584483</v>
      </c>
      <c r="G49" s="19">
        <v>3</v>
      </c>
      <c r="H49" s="19">
        <v>0</v>
      </c>
    </row>
    <row r="50" spans="2:8" hidden="1" outlineLevel="1">
      <c r="B50" s="19" t="s">
        <v>151</v>
      </c>
      <c r="C50" s="19" t="s">
        <v>32</v>
      </c>
      <c r="D50" s="19">
        <v>5</v>
      </c>
      <c r="E50" s="19">
        <v>2.64</v>
      </c>
      <c r="F50" s="19">
        <v>1.5009761133773234</v>
      </c>
      <c r="G50" s="19">
        <v>5</v>
      </c>
      <c r="H50" s="19">
        <v>0</v>
      </c>
    </row>
    <row r="51" spans="2:8" hidden="1" outlineLevel="1">
      <c r="B51" s="19" t="s">
        <v>152</v>
      </c>
      <c r="C51" s="19" t="s">
        <v>9</v>
      </c>
      <c r="D51" s="19">
        <v>3</v>
      </c>
      <c r="E51" s="19">
        <v>1.41</v>
      </c>
      <c r="F51" s="19">
        <v>0.9649933270298412</v>
      </c>
      <c r="G51" s="19">
        <v>3</v>
      </c>
      <c r="H51" s="19">
        <v>0</v>
      </c>
    </row>
    <row r="52" spans="2:8" hidden="1" outlineLevel="1">
      <c r="B52" s="19" t="s">
        <v>153</v>
      </c>
      <c r="C52" s="19" t="s">
        <v>31</v>
      </c>
      <c r="D52" s="19">
        <v>0</v>
      </c>
      <c r="E52" s="19">
        <v>1.3</v>
      </c>
      <c r="F52" s="19">
        <v>0.92659908190428264</v>
      </c>
      <c r="G52" s="19">
        <v>3</v>
      </c>
      <c r="H52" s="19">
        <v>0</v>
      </c>
    </row>
    <row r="53" spans="2:8" hidden="1" outlineLevel="1">
      <c r="B53" s="19" t="s">
        <v>154</v>
      </c>
      <c r="C53" s="19" t="s">
        <v>32</v>
      </c>
      <c r="D53" s="19">
        <v>1</v>
      </c>
      <c r="E53" s="19">
        <v>2.56</v>
      </c>
      <c r="F53" s="19">
        <v>1.6411378166788233</v>
      </c>
      <c r="G53" s="19">
        <v>5</v>
      </c>
      <c r="H53" s="19">
        <v>0</v>
      </c>
    </row>
    <row r="54" spans="2:8" hidden="1" outlineLevel="1">
      <c r="B54" s="19" t="s">
        <v>155</v>
      </c>
      <c r="C54" s="19" t="s">
        <v>9</v>
      </c>
      <c r="D54" s="19">
        <v>0</v>
      </c>
      <c r="E54" s="19">
        <v>1.45</v>
      </c>
      <c r="F54" s="19">
        <v>1.0187633620614693</v>
      </c>
      <c r="G54" s="19">
        <v>3</v>
      </c>
      <c r="H54" s="19">
        <v>0</v>
      </c>
    </row>
    <row r="55" spans="2:8" hidden="1" outlineLevel="1">
      <c r="B55" s="19" t="s">
        <v>156</v>
      </c>
      <c r="C55" s="19" t="s">
        <v>31</v>
      </c>
      <c r="D55" s="19">
        <v>2</v>
      </c>
      <c r="E55" s="19">
        <v>1.59</v>
      </c>
      <c r="F55" s="19">
        <v>0.91115422415857827</v>
      </c>
      <c r="G55" s="19">
        <v>3</v>
      </c>
      <c r="H55" s="19">
        <v>0</v>
      </c>
    </row>
    <row r="56" spans="2:8" hidden="1" outlineLevel="1">
      <c r="B56" s="19" t="s">
        <v>157</v>
      </c>
      <c r="C56" s="19" t="s">
        <v>32</v>
      </c>
      <c r="D56" s="19">
        <v>0</v>
      </c>
      <c r="E56" s="19">
        <v>2.48</v>
      </c>
      <c r="F56" s="19">
        <v>1.4528272680215872</v>
      </c>
      <c r="G56" s="19">
        <v>5</v>
      </c>
      <c r="H56" s="19">
        <v>0</v>
      </c>
    </row>
    <row r="57" spans="2:8" hidden="1" outlineLevel="1">
      <c r="B57" s="19" t="s">
        <v>158</v>
      </c>
      <c r="C57" s="19" t="s">
        <v>9</v>
      </c>
      <c r="D57" s="19">
        <v>2</v>
      </c>
      <c r="E57" s="19">
        <v>1.45</v>
      </c>
      <c r="F57" s="19">
        <v>0.90313706914098368</v>
      </c>
      <c r="G57" s="19">
        <v>3</v>
      </c>
      <c r="H57" s="19">
        <v>0</v>
      </c>
    </row>
    <row r="58" spans="2:8" hidden="1" outlineLevel="1">
      <c r="B58" s="19" t="s">
        <v>159</v>
      </c>
      <c r="C58" s="19" t="s">
        <v>31</v>
      </c>
      <c r="D58" s="19">
        <v>0</v>
      </c>
      <c r="E58" s="19">
        <v>1.44</v>
      </c>
      <c r="F58" s="19">
        <v>0.95684667296048753</v>
      </c>
      <c r="G58" s="19">
        <v>3</v>
      </c>
      <c r="H58" s="19">
        <v>0</v>
      </c>
    </row>
    <row r="59" spans="2:8" hidden="1" outlineLevel="1">
      <c r="B59" s="19" t="s">
        <v>160</v>
      </c>
      <c r="C59" s="19" t="s">
        <v>32</v>
      </c>
      <c r="D59" s="19">
        <v>3</v>
      </c>
      <c r="E59" s="19">
        <v>2.46</v>
      </c>
      <c r="F59" s="19">
        <v>1.37378045089917</v>
      </c>
      <c r="G59" s="19">
        <v>5</v>
      </c>
      <c r="H59" s="19">
        <v>0</v>
      </c>
    </row>
    <row r="60" spans="2:8" hidden="1" outlineLevel="1">
      <c r="B60" s="19" t="s">
        <v>161</v>
      </c>
      <c r="C60" s="19" t="s">
        <v>9</v>
      </c>
      <c r="D60" s="19">
        <v>0</v>
      </c>
      <c r="E60" s="19">
        <v>1.57</v>
      </c>
      <c r="F60" s="19">
        <v>0.96666666666666634</v>
      </c>
      <c r="G60" s="19">
        <v>3</v>
      </c>
      <c r="H60" s="19">
        <v>0</v>
      </c>
    </row>
    <row r="61" spans="2:8" hidden="1" outlineLevel="1">
      <c r="B61" s="19" t="s">
        <v>162</v>
      </c>
      <c r="C61" s="19" t="s">
        <v>31</v>
      </c>
      <c r="D61" s="19">
        <v>1</v>
      </c>
      <c r="E61" s="19">
        <v>1.54</v>
      </c>
      <c r="F61" s="19">
        <v>0.8923920866769478</v>
      </c>
      <c r="G61" s="19">
        <v>3</v>
      </c>
      <c r="H61" s="19">
        <v>0</v>
      </c>
    </row>
    <row r="62" spans="2:8" hidden="1" outlineLevel="1">
      <c r="B62" s="19" t="s">
        <v>163</v>
      </c>
      <c r="C62" s="19" t="s">
        <v>32</v>
      </c>
      <c r="D62" s="19">
        <v>1</v>
      </c>
      <c r="E62" s="19">
        <v>2.66</v>
      </c>
      <c r="F62" s="19">
        <v>1.5322789523708751</v>
      </c>
      <c r="G62" s="19">
        <v>5</v>
      </c>
      <c r="H62" s="19">
        <v>0</v>
      </c>
    </row>
    <row r="63" spans="2:8" hidden="1" outlineLevel="1">
      <c r="B63" s="19" t="s">
        <v>164</v>
      </c>
      <c r="C63" s="19" t="s">
        <v>9</v>
      </c>
      <c r="D63" s="19">
        <v>1</v>
      </c>
      <c r="E63" s="19">
        <v>1.41</v>
      </c>
      <c r="F63" s="19">
        <v>1.0258773037864923</v>
      </c>
      <c r="G63" s="19">
        <v>3</v>
      </c>
      <c r="H63" s="19">
        <v>0</v>
      </c>
    </row>
    <row r="64" spans="2:8" hidden="1" outlineLevel="1">
      <c r="B64" s="19" t="s">
        <v>165</v>
      </c>
      <c r="C64" s="19" t="s">
        <v>31</v>
      </c>
      <c r="D64" s="19">
        <v>1</v>
      </c>
      <c r="E64" s="19">
        <v>1.61</v>
      </c>
      <c r="F64" s="19">
        <v>1.003981970943602</v>
      </c>
      <c r="G64" s="19">
        <v>3</v>
      </c>
      <c r="H64" s="19">
        <v>0</v>
      </c>
    </row>
    <row r="65" spans="2:8" hidden="1" outlineLevel="1">
      <c r="B65" s="19" t="s">
        <v>166</v>
      </c>
      <c r="C65" s="19" t="s">
        <v>32</v>
      </c>
      <c r="D65" s="19">
        <v>4</v>
      </c>
      <c r="E65" s="19">
        <v>2.34</v>
      </c>
      <c r="F65" s="19">
        <v>1.35004676312573</v>
      </c>
      <c r="G65" s="19">
        <v>5</v>
      </c>
      <c r="H65" s="19">
        <v>0</v>
      </c>
    </row>
    <row r="66" spans="2:8" hidden="1" outlineLevel="1">
      <c r="B66" s="19" t="s">
        <v>167</v>
      </c>
      <c r="C66" s="19" t="s">
        <v>9</v>
      </c>
      <c r="D66" s="19">
        <v>1</v>
      </c>
      <c r="E66" s="19">
        <v>1.43</v>
      </c>
      <c r="F66" s="19">
        <v>0.89052248878414209</v>
      </c>
      <c r="G66" s="19">
        <v>3</v>
      </c>
      <c r="H66" s="19">
        <v>0</v>
      </c>
    </row>
    <row r="67" spans="2:8" hidden="1" outlineLevel="1">
      <c r="B67" s="19" t="s">
        <v>168</v>
      </c>
      <c r="C67" s="19" t="s">
        <v>31</v>
      </c>
      <c r="D67" s="19">
        <v>0</v>
      </c>
      <c r="E67" s="19">
        <v>1.52</v>
      </c>
      <c r="F67" s="19">
        <v>0.98964333948849437</v>
      </c>
      <c r="G67" s="19">
        <v>3</v>
      </c>
      <c r="H67" s="19">
        <v>0</v>
      </c>
    </row>
    <row r="68" spans="2:8" hidden="1" outlineLevel="1">
      <c r="B68" s="19" t="s">
        <v>169</v>
      </c>
      <c r="C68" s="19" t="s">
        <v>32</v>
      </c>
      <c r="D68" s="19">
        <v>3</v>
      </c>
      <c r="E68" s="19">
        <v>2.61</v>
      </c>
      <c r="F68" s="19">
        <v>1.5820648826547188</v>
      </c>
      <c r="G68" s="19">
        <v>5</v>
      </c>
      <c r="H68" s="19">
        <v>0</v>
      </c>
    </row>
    <row r="69" spans="2:8" hidden="1" outlineLevel="1">
      <c r="B69" s="19" t="s">
        <v>170</v>
      </c>
      <c r="C69" s="19" t="s">
        <v>9</v>
      </c>
      <c r="D69" s="19">
        <v>1</v>
      </c>
      <c r="E69" s="19">
        <v>1.49</v>
      </c>
      <c r="F69" s="19">
        <v>0.95869229113981558</v>
      </c>
      <c r="G69" s="19">
        <v>3</v>
      </c>
      <c r="H69" s="19">
        <v>0</v>
      </c>
    </row>
    <row r="70" spans="2:8" hidden="1" outlineLevel="1">
      <c r="B70" s="19" t="s">
        <v>171</v>
      </c>
      <c r="C70" s="19" t="s">
        <v>31</v>
      </c>
      <c r="D70" s="19">
        <v>1</v>
      </c>
      <c r="E70" s="19">
        <v>1.49</v>
      </c>
      <c r="F70" s="19">
        <v>0.96917125901098067</v>
      </c>
      <c r="G70" s="19">
        <v>3</v>
      </c>
      <c r="H70" s="19">
        <v>0</v>
      </c>
    </row>
    <row r="71" spans="2:8" hidden="1" outlineLevel="1">
      <c r="B71" s="19" t="s">
        <v>172</v>
      </c>
      <c r="C71" s="19" t="s">
        <v>32</v>
      </c>
      <c r="D71" s="19">
        <v>4</v>
      </c>
      <c r="E71" s="19">
        <v>2.42</v>
      </c>
      <c r="F71" s="19">
        <v>1.518771433319269</v>
      </c>
      <c r="G71" s="19">
        <v>5</v>
      </c>
      <c r="H71" s="19">
        <v>0</v>
      </c>
    </row>
    <row r="72" spans="2:8" hidden="1" outlineLevel="1">
      <c r="B72" s="19" t="s">
        <v>173</v>
      </c>
      <c r="C72" s="19" t="s">
        <v>9</v>
      </c>
      <c r="D72" s="19">
        <v>3</v>
      </c>
      <c r="E72" s="19">
        <v>1.63</v>
      </c>
      <c r="F72" s="19">
        <v>0.97083739757245269</v>
      </c>
      <c r="G72" s="19">
        <v>3</v>
      </c>
      <c r="H72" s="19">
        <v>0</v>
      </c>
    </row>
    <row r="73" spans="2:8" hidden="1" outlineLevel="1">
      <c r="B73" s="19" t="s">
        <v>174</v>
      </c>
      <c r="C73" s="19" t="s">
        <v>31</v>
      </c>
      <c r="D73" s="19">
        <v>0</v>
      </c>
      <c r="E73" s="19">
        <v>1.45</v>
      </c>
      <c r="F73" s="19">
        <v>0.96791977295057208</v>
      </c>
      <c r="G73" s="19">
        <v>3</v>
      </c>
      <c r="H73" s="19">
        <v>0</v>
      </c>
    </row>
    <row r="74" spans="2:8" hidden="1" outlineLevel="1">
      <c r="B74" s="19" t="s">
        <v>175</v>
      </c>
      <c r="C74" s="19" t="s">
        <v>32</v>
      </c>
      <c r="D74" s="19">
        <v>1</v>
      </c>
      <c r="E74" s="19">
        <v>2.4700000000000002</v>
      </c>
      <c r="F74" s="19">
        <v>1.5205992970609392</v>
      </c>
      <c r="G74" s="19">
        <v>5</v>
      </c>
      <c r="H74" s="19">
        <v>0</v>
      </c>
    </row>
    <row r="75" spans="2:8" hidden="1" outlineLevel="1">
      <c r="B75" s="19" t="s">
        <v>176</v>
      </c>
      <c r="C75" s="19" t="s">
        <v>9</v>
      </c>
      <c r="D75" s="19">
        <v>0</v>
      </c>
      <c r="E75" s="19">
        <v>1.49</v>
      </c>
      <c r="F75" s="19">
        <v>0.98979642841190785</v>
      </c>
      <c r="G75" s="19">
        <v>3</v>
      </c>
      <c r="H75" s="19">
        <v>0</v>
      </c>
    </row>
    <row r="76" spans="2:8" hidden="1" outlineLevel="1">
      <c r="B76" s="19" t="s">
        <v>177</v>
      </c>
      <c r="C76" s="19" t="s">
        <v>31</v>
      </c>
      <c r="D76" s="19">
        <v>1</v>
      </c>
      <c r="E76" s="19">
        <v>1.47</v>
      </c>
      <c r="F76" s="19">
        <v>1.0195562512656917</v>
      </c>
      <c r="G76" s="19">
        <v>3</v>
      </c>
      <c r="H76" s="19">
        <v>0</v>
      </c>
    </row>
    <row r="77" spans="2:8" hidden="1" outlineLevel="1">
      <c r="B77" s="19" t="s">
        <v>178</v>
      </c>
      <c r="C77" s="19" t="s">
        <v>32</v>
      </c>
      <c r="D77" s="19">
        <v>3</v>
      </c>
      <c r="E77" s="19">
        <v>2.4900000000000002</v>
      </c>
      <c r="F77" s="19">
        <v>1.3889535338491059</v>
      </c>
      <c r="G77" s="19">
        <v>5</v>
      </c>
      <c r="H77" s="19">
        <v>0</v>
      </c>
    </row>
    <row r="78" spans="2:8" hidden="1" outlineLevel="1">
      <c r="B78" s="19" t="s">
        <v>179</v>
      </c>
      <c r="C78" s="19" t="s">
        <v>9</v>
      </c>
      <c r="D78" s="19">
        <v>2</v>
      </c>
      <c r="E78" s="19">
        <v>1.44</v>
      </c>
      <c r="F78" s="19">
        <v>0.95684667296048775</v>
      </c>
      <c r="G78" s="19">
        <v>3</v>
      </c>
      <c r="H78" s="19">
        <v>0</v>
      </c>
    </row>
    <row r="79" spans="2:8" hidden="1" outlineLevel="1">
      <c r="B79" s="19" t="s">
        <v>180</v>
      </c>
      <c r="C79" s="19" t="s">
        <v>31</v>
      </c>
      <c r="D79" s="19">
        <v>3</v>
      </c>
      <c r="E79" s="19">
        <v>1.7</v>
      </c>
      <c r="F79" s="19">
        <v>0.96922336919511998</v>
      </c>
      <c r="G79" s="19">
        <v>3</v>
      </c>
      <c r="H79" s="19">
        <v>0</v>
      </c>
    </row>
    <row r="80" spans="2:8" hidden="1" outlineLevel="1">
      <c r="B80" s="19" t="s">
        <v>181</v>
      </c>
      <c r="C80" s="19" t="s">
        <v>32</v>
      </c>
      <c r="D80" s="19">
        <v>3</v>
      </c>
      <c r="E80" s="19">
        <v>2.46</v>
      </c>
      <c r="F80" s="19">
        <v>1.4593481317687598</v>
      </c>
      <c r="G80" s="19">
        <v>5</v>
      </c>
      <c r="H80" s="19">
        <v>0</v>
      </c>
    </row>
    <row r="81" spans="2:8" hidden="1" outlineLevel="1">
      <c r="B81" s="19" t="s">
        <v>182</v>
      </c>
      <c r="C81" s="19" t="s">
        <v>9</v>
      </c>
      <c r="D81" s="19">
        <v>2</v>
      </c>
      <c r="E81" s="19">
        <v>1.48</v>
      </c>
      <c r="F81" s="19">
        <v>0.8930709700666335</v>
      </c>
      <c r="G81" s="19">
        <v>3</v>
      </c>
      <c r="H81" s="19">
        <v>0</v>
      </c>
    </row>
    <row r="82" spans="2:8" hidden="1" outlineLevel="1">
      <c r="B82" s="19" t="s">
        <v>183</v>
      </c>
      <c r="C82" s="19" t="s">
        <v>31</v>
      </c>
      <c r="D82" s="19">
        <v>2</v>
      </c>
      <c r="E82" s="19">
        <v>1.59</v>
      </c>
      <c r="F82" s="19">
        <v>0.96499332702984097</v>
      </c>
      <c r="G82" s="19">
        <v>3</v>
      </c>
      <c r="H82" s="19">
        <v>0</v>
      </c>
    </row>
    <row r="83" spans="2:8" hidden="1" outlineLevel="1">
      <c r="B83" s="19" t="s">
        <v>184</v>
      </c>
      <c r="C83" s="19" t="s">
        <v>32</v>
      </c>
      <c r="D83" s="19">
        <v>4</v>
      </c>
      <c r="E83" s="19">
        <v>2.6</v>
      </c>
      <c r="F83" s="19">
        <v>1.4702435722070553</v>
      </c>
      <c r="G83" s="19">
        <v>5</v>
      </c>
      <c r="H83" s="19">
        <v>0</v>
      </c>
    </row>
    <row r="84" spans="2:8" hidden="1" outlineLevel="1">
      <c r="B84" s="19" t="s">
        <v>185</v>
      </c>
      <c r="C84" s="19" t="s">
        <v>9</v>
      </c>
      <c r="D84" s="19">
        <v>1</v>
      </c>
      <c r="E84" s="19">
        <v>1.43</v>
      </c>
      <c r="F84" s="19">
        <v>0.9770601131181561</v>
      </c>
      <c r="G84" s="19">
        <v>3</v>
      </c>
      <c r="H84" s="19">
        <v>0</v>
      </c>
    </row>
    <row r="85" spans="2:8" hidden="1" outlineLevel="1">
      <c r="B85" s="19" t="s">
        <v>186</v>
      </c>
      <c r="C85" s="19" t="s">
        <v>31</v>
      </c>
      <c r="D85" s="19">
        <v>2</v>
      </c>
      <c r="E85" s="19">
        <v>1.66</v>
      </c>
      <c r="F85" s="19">
        <v>0.99716770622771056</v>
      </c>
      <c r="G85" s="19">
        <v>3</v>
      </c>
      <c r="H85" s="19">
        <v>0</v>
      </c>
    </row>
    <row r="86" spans="2:8" hidden="1" outlineLevel="1">
      <c r="B86" s="19" t="s">
        <v>187</v>
      </c>
      <c r="C86" s="19" t="s">
        <v>32</v>
      </c>
      <c r="D86" s="19">
        <v>3</v>
      </c>
      <c r="E86" s="19">
        <v>2.12</v>
      </c>
      <c r="F86" s="19">
        <v>1.5588133274702878</v>
      </c>
      <c r="G86" s="19">
        <v>5</v>
      </c>
      <c r="H86" s="19">
        <v>0</v>
      </c>
    </row>
    <row r="87" spans="2:8" hidden="1" outlineLevel="1">
      <c r="B87" s="19" t="s">
        <v>188</v>
      </c>
      <c r="C87" s="19" t="s">
        <v>9</v>
      </c>
      <c r="D87" s="19">
        <v>0</v>
      </c>
      <c r="E87" s="19">
        <v>1.5</v>
      </c>
      <c r="F87" s="19">
        <v>0.9265990819042822</v>
      </c>
      <c r="G87" s="19">
        <v>3</v>
      </c>
      <c r="H87" s="19">
        <v>0</v>
      </c>
    </row>
    <row r="88" spans="2:8" hidden="1" outlineLevel="1">
      <c r="B88" s="19" t="s">
        <v>189</v>
      </c>
      <c r="C88" s="19" t="s">
        <v>31</v>
      </c>
      <c r="D88" s="19">
        <v>2</v>
      </c>
      <c r="E88" s="19">
        <v>1.5</v>
      </c>
      <c r="F88" s="19">
        <v>0.90453403373329089</v>
      </c>
      <c r="G88" s="19">
        <v>3</v>
      </c>
      <c r="H88" s="19">
        <v>0</v>
      </c>
    </row>
    <row r="89" spans="2:8" hidden="1" outlineLevel="1">
      <c r="B89" s="19" t="s">
        <v>190</v>
      </c>
      <c r="C89" s="19" t="s">
        <v>32</v>
      </c>
      <c r="D89" s="19">
        <v>4</v>
      </c>
      <c r="E89" s="19">
        <v>2.5499999999999998</v>
      </c>
      <c r="F89" s="19">
        <v>1.5266984249707207</v>
      </c>
      <c r="G89" s="19">
        <v>5</v>
      </c>
      <c r="H89" s="19">
        <v>0</v>
      </c>
    </row>
    <row r="90" spans="2:8" hidden="1" outlineLevel="1">
      <c r="B90" s="19" t="s">
        <v>191</v>
      </c>
      <c r="C90" s="19" t="s">
        <v>9</v>
      </c>
      <c r="D90" s="19">
        <v>1</v>
      </c>
      <c r="E90" s="19">
        <v>1.4</v>
      </c>
      <c r="F90" s="19">
        <v>0.93203372722604183</v>
      </c>
      <c r="G90" s="19">
        <v>3</v>
      </c>
      <c r="H90" s="19">
        <v>0</v>
      </c>
    </row>
    <row r="91" spans="2:8" hidden="1" outlineLevel="1">
      <c r="B91" s="19" t="s">
        <v>192</v>
      </c>
      <c r="C91" s="19" t="s">
        <v>31</v>
      </c>
      <c r="D91" s="19">
        <v>1</v>
      </c>
      <c r="E91" s="19">
        <v>1.38</v>
      </c>
      <c r="F91" s="19">
        <v>0.98247265878116175</v>
      </c>
      <c r="G91" s="19">
        <v>3</v>
      </c>
      <c r="H91" s="19">
        <v>0</v>
      </c>
    </row>
    <row r="92" spans="2:8" hidden="1" outlineLevel="1">
      <c r="B92" s="19" t="s">
        <v>193</v>
      </c>
      <c r="C92" s="19" t="s">
        <v>32</v>
      </c>
      <c r="D92" s="19">
        <v>2</v>
      </c>
      <c r="E92" s="19">
        <v>2.4500000000000002</v>
      </c>
      <c r="F92" s="19">
        <v>1.4590366269521395</v>
      </c>
      <c r="G92" s="19">
        <v>5</v>
      </c>
      <c r="H92" s="19">
        <v>0</v>
      </c>
    </row>
    <row r="93" spans="2:8" hidden="1" outlineLevel="1">
      <c r="B93" s="19" t="s">
        <v>194</v>
      </c>
      <c r="C93" s="19" t="s">
        <v>9</v>
      </c>
      <c r="D93" s="19">
        <v>3</v>
      </c>
      <c r="E93" s="19">
        <v>1.57</v>
      </c>
      <c r="F93" s="19">
        <v>0.85581787923847552</v>
      </c>
      <c r="G93" s="19">
        <v>3</v>
      </c>
      <c r="H93" s="19">
        <v>0</v>
      </c>
    </row>
    <row r="94" spans="2:8" hidden="1" outlineLevel="1">
      <c r="B94" s="19" t="s">
        <v>195</v>
      </c>
      <c r="C94" s="19" t="s">
        <v>31</v>
      </c>
      <c r="D94" s="19">
        <v>1</v>
      </c>
      <c r="E94" s="19">
        <v>1.4</v>
      </c>
      <c r="F94" s="19">
        <v>0.86456621925376353</v>
      </c>
      <c r="G94" s="19">
        <v>3</v>
      </c>
      <c r="H94" s="19">
        <v>0</v>
      </c>
    </row>
    <row r="95" spans="2:8" hidden="1" outlineLevel="1">
      <c r="B95" s="19" t="s">
        <v>196</v>
      </c>
      <c r="C95" s="19" t="s">
        <v>32</v>
      </c>
      <c r="D95" s="19">
        <v>0</v>
      </c>
      <c r="E95" s="19">
        <v>2.21</v>
      </c>
      <c r="F95" s="19">
        <v>1.4927095558687282</v>
      </c>
      <c r="G95" s="19">
        <v>5</v>
      </c>
      <c r="H95" s="19">
        <v>0</v>
      </c>
    </row>
    <row r="96" spans="2:8" hidden="1" outlineLevel="1">
      <c r="B96" s="19" t="s">
        <v>197</v>
      </c>
      <c r="C96" s="19" t="s">
        <v>9</v>
      </c>
      <c r="D96" s="19">
        <v>2</v>
      </c>
      <c r="E96" s="19">
        <v>1.66</v>
      </c>
      <c r="F96" s="19">
        <v>0.96630087122871478</v>
      </c>
      <c r="G96" s="19">
        <v>3</v>
      </c>
      <c r="H96" s="19">
        <v>0</v>
      </c>
    </row>
    <row r="97" spans="2:8" hidden="1" outlineLevel="1">
      <c r="B97" s="19" t="s">
        <v>198</v>
      </c>
      <c r="C97" s="19" t="s">
        <v>31</v>
      </c>
      <c r="D97" s="19">
        <v>2</v>
      </c>
      <c r="E97" s="19">
        <v>1.67</v>
      </c>
      <c r="F97" s="19">
        <v>0.98529593564983364</v>
      </c>
      <c r="G97" s="19">
        <v>3</v>
      </c>
      <c r="H97" s="19">
        <v>0</v>
      </c>
    </row>
    <row r="98" spans="2:8" hidden="1" outlineLevel="1">
      <c r="B98" s="19" t="s">
        <v>199</v>
      </c>
      <c r="C98" s="19" t="s">
        <v>32</v>
      </c>
      <c r="D98" s="19">
        <v>2</v>
      </c>
      <c r="E98" s="19">
        <v>2.74</v>
      </c>
      <c r="F98" s="19">
        <v>1.6244346335842137</v>
      </c>
      <c r="G98" s="19">
        <v>5</v>
      </c>
      <c r="H98" s="19">
        <v>0</v>
      </c>
    </row>
    <row r="99" spans="2:8" hidden="1" outlineLevel="1">
      <c r="B99" s="19" t="s">
        <v>200</v>
      </c>
      <c r="C99" s="19" t="s">
        <v>9</v>
      </c>
      <c r="D99" s="19">
        <v>3</v>
      </c>
      <c r="E99" s="19">
        <v>1.68</v>
      </c>
      <c r="F99" s="19">
        <v>0.95219045713904737</v>
      </c>
      <c r="G99" s="19">
        <v>3</v>
      </c>
      <c r="H99" s="19">
        <v>0</v>
      </c>
    </row>
    <row r="100" spans="2:8" hidden="1" outlineLevel="1">
      <c r="B100" s="19" t="s">
        <v>201</v>
      </c>
      <c r="C100" s="19" t="s">
        <v>31</v>
      </c>
      <c r="D100" s="19">
        <v>2</v>
      </c>
      <c r="E100" s="19">
        <v>1.6</v>
      </c>
      <c r="F100" s="19">
        <v>0.95346258924559191</v>
      </c>
      <c r="G100" s="19">
        <v>3</v>
      </c>
      <c r="H100" s="19">
        <v>0</v>
      </c>
    </row>
    <row r="101" spans="2:8" hidden="1" outlineLevel="1">
      <c r="B101" s="19" t="s">
        <v>202</v>
      </c>
      <c r="C101" s="19" t="s">
        <v>32</v>
      </c>
      <c r="D101" s="19">
        <v>4</v>
      </c>
      <c r="E101" s="19">
        <v>2.44</v>
      </c>
      <c r="F101" s="19">
        <v>1.5130409542682348</v>
      </c>
      <c r="G101" s="19">
        <v>5</v>
      </c>
      <c r="H101" s="19">
        <v>0</v>
      </c>
    </row>
    <row r="102" spans="2:8" hidden="1" outlineLevel="1">
      <c r="B102" s="19" t="s">
        <v>203</v>
      </c>
      <c r="C102" s="19" t="s">
        <v>9</v>
      </c>
      <c r="D102" s="19">
        <v>2</v>
      </c>
      <c r="E102" s="19">
        <v>1.38</v>
      </c>
      <c r="F102" s="19">
        <v>0.97213708140904942</v>
      </c>
      <c r="G102" s="19">
        <v>3</v>
      </c>
      <c r="H102" s="19">
        <v>0</v>
      </c>
    </row>
    <row r="103" spans="2:8" hidden="1" outlineLevel="1">
      <c r="B103" s="19" t="s">
        <v>204</v>
      </c>
      <c r="C103" s="19" t="s">
        <v>31</v>
      </c>
      <c r="D103" s="19">
        <v>1</v>
      </c>
      <c r="E103" s="19">
        <v>1.44</v>
      </c>
      <c r="F103" s="19">
        <v>0.9246347900384746</v>
      </c>
      <c r="G103" s="19">
        <v>3</v>
      </c>
      <c r="H103" s="19">
        <v>0</v>
      </c>
    </row>
    <row r="104" spans="2:8" hidden="1" outlineLevel="1">
      <c r="B104" s="19" t="s">
        <v>205</v>
      </c>
      <c r="C104" s="19" t="s">
        <v>32</v>
      </c>
      <c r="D104" s="19">
        <v>3</v>
      </c>
      <c r="E104" s="19">
        <v>2.38</v>
      </c>
      <c r="F104" s="19">
        <v>1.5877052877685081</v>
      </c>
      <c r="G104" s="19">
        <v>5</v>
      </c>
      <c r="H104" s="19">
        <v>0</v>
      </c>
    </row>
    <row r="105" spans="2:8" hidden="1" outlineLevel="1">
      <c r="B105" s="19" t="s">
        <v>206</v>
      </c>
      <c r="C105" s="19" t="s">
        <v>9</v>
      </c>
      <c r="D105" s="19">
        <v>1</v>
      </c>
      <c r="E105" s="19">
        <v>1.42</v>
      </c>
      <c r="F105" s="19">
        <v>0.92310411770352951</v>
      </c>
      <c r="G105" s="19">
        <v>3</v>
      </c>
      <c r="H105" s="19">
        <v>0</v>
      </c>
    </row>
    <row r="106" spans="2:8" hidden="1" outlineLevel="1">
      <c r="B106" s="19" t="s">
        <v>207</v>
      </c>
      <c r="C106" s="19" t="s">
        <v>31</v>
      </c>
      <c r="D106" s="19">
        <v>3</v>
      </c>
      <c r="E106" s="19">
        <v>1.48</v>
      </c>
      <c r="F106" s="19">
        <v>0.92638103293505414</v>
      </c>
      <c r="G106" s="19">
        <v>3</v>
      </c>
      <c r="H106" s="19">
        <v>0</v>
      </c>
    </row>
    <row r="107" spans="2:8" hidden="1" outlineLevel="1">
      <c r="B107" s="19" t="s">
        <v>208</v>
      </c>
      <c r="C107" s="19" t="s">
        <v>32</v>
      </c>
      <c r="D107" s="19">
        <v>5</v>
      </c>
      <c r="E107" s="19">
        <v>2.76</v>
      </c>
      <c r="F107" s="19">
        <v>1.5117051714049681</v>
      </c>
      <c r="G107" s="19">
        <v>5</v>
      </c>
      <c r="H107" s="19">
        <v>0</v>
      </c>
    </row>
    <row r="108" spans="2:8" hidden="1" outlineLevel="1">
      <c r="B108" s="19" t="s">
        <v>209</v>
      </c>
      <c r="C108" s="19" t="s">
        <v>9</v>
      </c>
      <c r="D108" s="19">
        <v>3</v>
      </c>
      <c r="E108" s="19">
        <v>1.33</v>
      </c>
      <c r="F108" s="19">
        <v>0.92173529800911935</v>
      </c>
      <c r="G108" s="19">
        <v>3</v>
      </c>
      <c r="H108" s="19">
        <v>0</v>
      </c>
    </row>
    <row r="109" spans="2:8" hidden="1" outlineLevel="1">
      <c r="B109" s="19" t="s">
        <v>210</v>
      </c>
      <c r="C109" s="19" t="s">
        <v>31</v>
      </c>
      <c r="D109" s="19">
        <v>2</v>
      </c>
      <c r="E109" s="19">
        <v>1.49</v>
      </c>
      <c r="F109" s="19">
        <v>0.93738298933086495</v>
      </c>
      <c r="G109" s="19">
        <v>3</v>
      </c>
      <c r="H109" s="19">
        <v>0</v>
      </c>
    </row>
    <row r="110" spans="2:8" hidden="1" outlineLevel="1">
      <c r="B110" s="19" t="s">
        <v>211</v>
      </c>
      <c r="C110" s="19" t="s">
        <v>32</v>
      </c>
      <c r="D110" s="19">
        <v>1</v>
      </c>
      <c r="E110" s="19">
        <v>2.54</v>
      </c>
      <c r="F110" s="19">
        <v>1.5467136878954788</v>
      </c>
      <c r="G110" s="19">
        <v>5</v>
      </c>
      <c r="H110" s="19">
        <v>0</v>
      </c>
    </row>
    <row r="111" spans="2:8" hidden="1" outlineLevel="1">
      <c r="B111" s="19" t="s">
        <v>212</v>
      </c>
      <c r="C111" s="19" t="s">
        <v>9</v>
      </c>
      <c r="D111" s="19">
        <v>1</v>
      </c>
      <c r="E111" s="19">
        <v>1.36</v>
      </c>
      <c r="F111" s="19">
        <v>0.94836382227177896</v>
      </c>
      <c r="G111" s="19">
        <v>3</v>
      </c>
      <c r="H111" s="19">
        <v>0</v>
      </c>
    </row>
    <row r="112" spans="2:8" hidden="1" outlineLevel="1">
      <c r="B112" s="19" t="s">
        <v>213</v>
      </c>
      <c r="C112" s="19" t="s">
        <v>31</v>
      </c>
      <c r="D112" s="19">
        <v>1</v>
      </c>
      <c r="E112" s="19">
        <v>1.5</v>
      </c>
      <c r="F112" s="19">
        <v>0.8703882797784892</v>
      </c>
      <c r="G112" s="19">
        <v>3</v>
      </c>
      <c r="H112" s="19">
        <v>0</v>
      </c>
    </row>
    <row r="113" spans="2:8" hidden="1" outlineLevel="1">
      <c r="B113" s="19" t="s">
        <v>214</v>
      </c>
      <c r="C113" s="19" t="s">
        <v>32</v>
      </c>
      <c r="D113" s="19">
        <v>5</v>
      </c>
      <c r="E113" s="19">
        <v>2.6</v>
      </c>
      <c r="F113" s="19">
        <v>1.6514456476895412</v>
      </c>
      <c r="G113" s="19">
        <v>5</v>
      </c>
      <c r="H113" s="19">
        <v>0</v>
      </c>
    </row>
    <row r="114" spans="2:8" hidden="1" outlineLevel="1">
      <c r="B114" s="19" t="s">
        <v>215</v>
      </c>
      <c r="C114" s="19" t="s">
        <v>9</v>
      </c>
      <c r="D114" s="19">
        <v>2</v>
      </c>
      <c r="E114" s="19">
        <v>1.5</v>
      </c>
      <c r="F114" s="19">
        <v>0.91563302604473495</v>
      </c>
      <c r="G114" s="19">
        <v>3</v>
      </c>
      <c r="H114" s="19">
        <v>0</v>
      </c>
    </row>
    <row r="115" spans="2:8" hidden="1" outlineLevel="1">
      <c r="B115" s="19" t="s">
        <v>216</v>
      </c>
      <c r="C115" s="19" t="s">
        <v>31</v>
      </c>
      <c r="D115" s="19">
        <v>1</v>
      </c>
      <c r="E115" s="19">
        <v>1.47</v>
      </c>
      <c r="F115" s="19">
        <v>0.94767125527833151</v>
      </c>
      <c r="G115" s="19">
        <v>3</v>
      </c>
      <c r="H115" s="19">
        <v>0</v>
      </c>
    </row>
    <row r="116" spans="2:8" hidden="1" outlineLevel="1">
      <c r="B116" s="19" t="s">
        <v>217</v>
      </c>
      <c r="C116" s="19" t="s">
        <v>32</v>
      </c>
      <c r="D116" s="19">
        <v>1</v>
      </c>
      <c r="E116" s="19">
        <v>2.14</v>
      </c>
      <c r="F116" s="19">
        <v>1.421480235742326</v>
      </c>
      <c r="G116" s="19">
        <v>5</v>
      </c>
      <c r="H116" s="19">
        <v>0</v>
      </c>
    </row>
    <row r="117" spans="2:8" hidden="1" outlineLevel="1">
      <c r="B117" s="19" t="s">
        <v>218</v>
      </c>
      <c r="C117" s="19" t="s">
        <v>9</v>
      </c>
      <c r="D117" s="19">
        <v>0</v>
      </c>
      <c r="E117" s="19">
        <v>1.56</v>
      </c>
      <c r="F117" s="19">
        <v>0.96734563407169771</v>
      </c>
      <c r="G117" s="19">
        <v>3</v>
      </c>
      <c r="H117" s="19">
        <v>0</v>
      </c>
    </row>
    <row r="118" spans="2:8" hidden="1" outlineLevel="1">
      <c r="B118" s="19" t="s">
        <v>219</v>
      </c>
      <c r="C118" s="19" t="s">
        <v>31</v>
      </c>
      <c r="D118" s="19">
        <v>2</v>
      </c>
      <c r="E118" s="19">
        <v>1.44</v>
      </c>
      <c r="F118" s="19">
        <v>0.98800891502132471</v>
      </c>
      <c r="G118" s="19">
        <v>3</v>
      </c>
      <c r="H118" s="19">
        <v>0</v>
      </c>
    </row>
    <row r="119" spans="2:8" hidden="1" outlineLevel="1">
      <c r="B119" s="19" t="s">
        <v>220</v>
      </c>
      <c r="C119" s="19" t="s">
        <v>32</v>
      </c>
      <c r="D119" s="19">
        <v>2</v>
      </c>
      <c r="E119" s="19">
        <v>2.6</v>
      </c>
      <c r="F119" s="19">
        <v>1.5175738212786563</v>
      </c>
      <c r="G119" s="19">
        <v>5</v>
      </c>
      <c r="H119" s="19">
        <v>0</v>
      </c>
    </row>
    <row r="120" spans="2:8" hidden="1" outlineLevel="1">
      <c r="B120" s="19" t="s">
        <v>221</v>
      </c>
      <c r="C120" s="19" t="s">
        <v>9</v>
      </c>
      <c r="D120" s="19">
        <v>0</v>
      </c>
      <c r="E120" s="19">
        <v>1.43</v>
      </c>
      <c r="F120" s="19">
        <v>1.0372360318936984</v>
      </c>
      <c r="G120" s="19">
        <v>3</v>
      </c>
      <c r="H120" s="19">
        <v>0</v>
      </c>
    </row>
    <row r="121" spans="2:8" hidden="1" outlineLevel="1">
      <c r="B121" s="19" t="s">
        <v>222</v>
      </c>
      <c r="C121" s="19" t="s">
        <v>31</v>
      </c>
      <c r="D121" s="19">
        <v>0</v>
      </c>
      <c r="E121" s="19">
        <v>1.53</v>
      </c>
      <c r="F121" s="19">
        <v>0.95827074894459174</v>
      </c>
      <c r="G121" s="19">
        <v>3</v>
      </c>
      <c r="H121" s="19">
        <v>0</v>
      </c>
    </row>
    <row r="122" spans="2:8" hidden="1" outlineLevel="1">
      <c r="B122" s="19" t="s">
        <v>223</v>
      </c>
      <c r="C122" s="19" t="s">
        <v>32</v>
      </c>
      <c r="D122" s="19">
        <v>4</v>
      </c>
      <c r="E122" s="19">
        <v>2.44</v>
      </c>
      <c r="F122" s="19">
        <v>1.44473967456865</v>
      </c>
      <c r="G122" s="19">
        <v>5</v>
      </c>
      <c r="H122" s="19">
        <v>0</v>
      </c>
    </row>
    <row r="123" spans="2:8" hidden="1" outlineLevel="1">
      <c r="B123" s="19" t="s">
        <v>224</v>
      </c>
      <c r="C123" s="19" t="s">
        <v>9</v>
      </c>
      <c r="D123" s="19">
        <v>0</v>
      </c>
      <c r="E123" s="19">
        <v>1.38</v>
      </c>
      <c r="F123" s="19">
        <v>0.96169043088120876</v>
      </c>
      <c r="G123" s="19">
        <v>3</v>
      </c>
      <c r="H123" s="19">
        <v>0</v>
      </c>
    </row>
    <row r="124" spans="2:8" hidden="1" outlineLevel="1">
      <c r="B124" s="19" t="s">
        <v>225</v>
      </c>
      <c r="C124" s="19" t="s">
        <v>31</v>
      </c>
      <c r="D124" s="19">
        <v>2</v>
      </c>
      <c r="E124" s="19">
        <v>1.65</v>
      </c>
      <c r="F124" s="19">
        <v>0.97829990650654119</v>
      </c>
      <c r="G124" s="19">
        <v>3</v>
      </c>
      <c r="H124" s="19">
        <v>0</v>
      </c>
    </row>
    <row r="125" spans="2:8" hidden="1" outlineLevel="1">
      <c r="B125" s="19" t="s">
        <v>226</v>
      </c>
      <c r="C125" s="19" t="s">
        <v>32</v>
      </c>
      <c r="D125" s="19">
        <v>1</v>
      </c>
      <c r="E125" s="19">
        <v>2.54</v>
      </c>
      <c r="F125" s="19">
        <v>1.5269961269489754</v>
      </c>
      <c r="G125" s="19">
        <v>5</v>
      </c>
      <c r="H125" s="19">
        <v>0</v>
      </c>
    </row>
    <row r="126" spans="2:8" hidden="1" outlineLevel="1">
      <c r="B126" s="19" t="s">
        <v>227</v>
      </c>
      <c r="C126" s="19" t="s">
        <v>9</v>
      </c>
      <c r="D126" s="19">
        <v>2</v>
      </c>
      <c r="E126" s="19">
        <v>1.51</v>
      </c>
      <c r="F126" s="19">
        <v>0.96917125901098067</v>
      </c>
      <c r="G126" s="19">
        <v>3</v>
      </c>
      <c r="H126" s="19">
        <v>0</v>
      </c>
    </row>
    <row r="127" spans="2:8" collapsed="1">
      <c r="B127" s="19"/>
      <c r="C127" s="19"/>
      <c r="D127" s="19"/>
      <c r="E127" s="19"/>
      <c r="F127" s="19"/>
      <c r="G127" s="19"/>
      <c r="H127" s="19"/>
    </row>
    <row r="128" spans="2:8">
      <c r="B128" s="24" t="s">
        <v>430</v>
      </c>
      <c r="C128" s="19"/>
      <c r="D128" s="19"/>
      <c r="E128" s="19"/>
      <c r="F128" s="19"/>
      <c r="G128" s="19"/>
      <c r="H128" s="19"/>
    </row>
    <row r="129" spans="2:8" hidden="1" outlineLevel="1">
      <c r="B129" s="19" t="s">
        <v>228</v>
      </c>
      <c r="C129" s="19" t="s">
        <v>34</v>
      </c>
      <c r="D129" s="20">
        <v>3.8895110990337605</v>
      </c>
      <c r="E129" s="20">
        <v>8.832197593850136</v>
      </c>
      <c r="F129" s="19">
        <v>5.9789523086283953</v>
      </c>
      <c r="G129" s="19">
        <v>19.587459023849785</v>
      </c>
      <c r="H129" s="19">
        <v>0.11565589351377256</v>
      </c>
    </row>
    <row r="130" spans="2:8" hidden="1" outlineLevel="1">
      <c r="B130" s="19" t="s">
        <v>229</v>
      </c>
      <c r="C130" s="19" t="s">
        <v>34</v>
      </c>
      <c r="D130" s="20">
        <v>14.196842682639529</v>
      </c>
      <c r="E130" s="20">
        <v>9.852092089211526</v>
      </c>
      <c r="F130" s="19">
        <v>5.6447254799632223</v>
      </c>
      <c r="G130" s="19">
        <v>19.476962629462108</v>
      </c>
      <c r="H130" s="19">
        <v>6.978626366229089E-2</v>
      </c>
    </row>
    <row r="131" spans="2:8" hidden="1" outlineLevel="1">
      <c r="B131" s="19" t="s">
        <v>230</v>
      </c>
      <c r="C131" s="19" t="s">
        <v>34</v>
      </c>
      <c r="D131" s="20">
        <v>7.0144853401065257</v>
      </c>
      <c r="E131" s="20">
        <v>9.1008202325967176</v>
      </c>
      <c r="F131" s="19">
        <v>6.051927430695871</v>
      </c>
      <c r="G131" s="19">
        <v>19.644675133584382</v>
      </c>
      <c r="H131" s="19">
        <v>4.8192190028816549E-2</v>
      </c>
    </row>
    <row r="132" spans="2:8" hidden="1" outlineLevel="1">
      <c r="B132" s="19" t="s">
        <v>231</v>
      </c>
      <c r="C132" s="19" t="s">
        <v>34</v>
      </c>
      <c r="D132" s="20">
        <v>14.853633481475356</v>
      </c>
      <c r="E132" s="20">
        <v>10.509195944742332</v>
      </c>
      <c r="F132" s="19">
        <v>5.4214760119010075</v>
      </c>
      <c r="G132" s="19">
        <v>18.833013399892028</v>
      </c>
      <c r="H132" s="19">
        <v>8.7570417713173851E-2</v>
      </c>
    </row>
    <row r="133" spans="2:8" hidden="1" outlineLevel="1">
      <c r="B133" s="19" t="s">
        <v>232</v>
      </c>
      <c r="C133" s="19" t="s">
        <v>34</v>
      </c>
      <c r="D133" s="20">
        <v>11.792429020531676</v>
      </c>
      <c r="E133" s="20">
        <v>9.954008135055016</v>
      </c>
      <c r="F133" s="19">
        <v>5.90551600014052</v>
      </c>
      <c r="G133" s="19">
        <v>19.782529352131544</v>
      </c>
      <c r="H133" s="19">
        <v>0.34124971383309444</v>
      </c>
    </row>
    <row r="134" spans="2:8" hidden="1" outlineLevel="1">
      <c r="B134" s="19" t="s">
        <v>233</v>
      </c>
      <c r="C134" s="19" t="s">
        <v>34</v>
      </c>
      <c r="D134" s="20">
        <v>2.1088165520265774</v>
      </c>
      <c r="E134" s="20">
        <v>9.6594654399892743</v>
      </c>
      <c r="F134" s="19">
        <v>5.6640078966929108</v>
      </c>
      <c r="G134" s="19">
        <v>19.966037757678908</v>
      </c>
      <c r="H134" s="19">
        <v>0.29141156016449055</v>
      </c>
    </row>
    <row r="135" spans="2:8" hidden="1" outlineLevel="1">
      <c r="B135" s="19" t="s">
        <v>234</v>
      </c>
      <c r="C135" s="19" t="s">
        <v>34</v>
      </c>
      <c r="D135" s="20">
        <v>6.334967122569199</v>
      </c>
      <c r="E135" s="20">
        <v>9.8279589968398664</v>
      </c>
      <c r="F135" s="19">
        <v>6.0150121145406157</v>
      </c>
      <c r="G135" s="19">
        <v>19.917879356033112</v>
      </c>
      <c r="H135" s="19">
        <v>1.7417939387922146E-2</v>
      </c>
    </row>
    <row r="136" spans="2:8" hidden="1" outlineLevel="1">
      <c r="B136" s="19" t="s">
        <v>235</v>
      </c>
      <c r="C136" s="19" t="s">
        <v>34</v>
      </c>
      <c r="D136" s="20">
        <v>5.0179231562735165</v>
      </c>
      <c r="E136" s="20">
        <v>10.394546864076004</v>
      </c>
      <c r="F136" s="19">
        <v>6.0324050812802907</v>
      </c>
      <c r="G136" s="19">
        <v>19.680425831899242</v>
      </c>
      <c r="H136" s="19">
        <v>9.3132816298460958E-2</v>
      </c>
    </row>
    <row r="137" spans="2:8" hidden="1" outlineLevel="1">
      <c r="B137" s="19" t="s">
        <v>236</v>
      </c>
      <c r="C137" s="19" t="s">
        <v>34</v>
      </c>
      <c r="D137" s="20">
        <v>12.459041463424935</v>
      </c>
      <c r="E137" s="20">
        <v>9.4232502591405858</v>
      </c>
      <c r="F137" s="19">
        <v>5.4891673225186572</v>
      </c>
      <c r="G137" s="19">
        <v>19.673522421938145</v>
      </c>
      <c r="H137" s="19">
        <v>0.25539052684576741</v>
      </c>
    </row>
    <row r="138" spans="2:8" hidden="1" outlineLevel="1">
      <c r="B138" s="19" t="s">
        <v>237</v>
      </c>
      <c r="C138" s="19" t="s">
        <v>34</v>
      </c>
      <c r="D138" s="20">
        <v>18.64879903320633</v>
      </c>
      <c r="E138" s="20">
        <v>10.492257846282918</v>
      </c>
      <c r="F138" s="19">
        <v>5.6708421530278832</v>
      </c>
      <c r="G138" s="19">
        <v>19.911168320063116</v>
      </c>
      <c r="H138" s="19">
        <v>5.3212493682844794E-2</v>
      </c>
    </row>
    <row r="139" spans="2:8" hidden="1" outlineLevel="1">
      <c r="B139" s="19" t="s">
        <v>238</v>
      </c>
      <c r="C139" s="19" t="s">
        <v>34</v>
      </c>
      <c r="D139" s="20">
        <v>12.594578039177962</v>
      </c>
      <c r="E139" s="20">
        <v>9.8787485332594969</v>
      </c>
      <c r="F139" s="19">
        <v>6.0369810930109029</v>
      </c>
      <c r="G139" s="19">
        <v>19.813063088717435</v>
      </c>
      <c r="H139" s="19">
        <v>0.14806590049903184</v>
      </c>
    </row>
    <row r="140" spans="2:8" hidden="1" outlineLevel="1">
      <c r="B140" s="19" t="s">
        <v>239</v>
      </c>
      <c r="C140" s="19" t="s">
        <v>34</v>
      </c>
      <c r="D140" s="20">
        <v>16.187825396744451</v>
      </c>
      <c r="E140" s="20">
        <v>11.085485162066986</v>
      </c>
      <c r="F140" s="19">
        <v>5.3357860079044928</v>
      </c>
      <c r="G140" s="19">
        <v>19.992840606715923</v>
      </c>
      <c r="H140" s="19">
        <v>0.33426904135116797</v>
      </c>
    </row>
    <row r="141" spans="2:8" hidden="1" outlineLevel="1">
      <c r="B141" s="19" t="s">
        <v>240</v>
      </c>
      <c r="C141" s="19" t="s">
        <v>34</v>
      </c>
      <c r="D141" s="20">
        <v>7.6216259168561677</v>
      </c>
      <c r="E141" s="20">
        <v>10.367798425894138</v>
      </c>
      <c r="F141" s="19">
        <v>5.3911944851885787</v>
      </c>
      <c r="G141" s="19">
        <v>19.534605778537042</v>
      </c>
      <c r="H141" s="19">
        <v>0.19560107970405419</v>
      </c>
    </row>
    <row r="142" spans="2:8" hidden="1" outlineLevel="1">
      <c r="B142" s="19" t="s">
        <v>241</v>
      </c>
      <c r="C142" s="19" t="s">
        <v>34</v>
      </c>
      <c r="D142" s="20">
        <v>11.013041460427008</v>
      </c>
      <c r="E142" s="20">
        <v>9.7608410943117185</v>
      </c>
      <c r="F142" s="19">
        <v>5.8847141293541689</v>
      </c>
      <c r="G142" s="19">
        <v>19.816940864462843</v>
      </c>
      <c r="H142" s="19">
        <v>0.31971901670085218</v>
      </c>
    </row>
    <row r="143" spans="2:8" hidden="1" outlineLevel="1">
      <c r="B143" s="19" t="s">
        <v>242</v>
      </c>
      <c r="C143" s="19" t="s">
        <v>34</v>
      </c>
      <c r="D143" s="20">
        <v>16.492448736211497</v>
      </c>
      <c r="E143" s="20">
        <v>11.364495152497902</v>
      </c>
      <c r="F143" s="19">
        <v>5.4245395935506693</v>
      </c>
      <c r="G143" s="19">
        <v>19.97713851741382</v>
      </c>
      <c r="H143" s="19">
        <v>0.55885376434719836</v>
      </c>
    </row>
    <row r="144" spans="2:8" hidden="1" outlineLevel="1">
      <c r="B144" s="19" t="s">
        <v>243</v>
      </c>
      <c r="C144" s="19" t="s">
        <v>34</v>
      </c>
      <c r="D144" s="20">
        <v>9.8718968266024714</v>
      </c>
      <c r="E144" s="20">
        <v>9.8728825128976627</v>
      </c>
      <c r="F144" s="19">
        <v>5.4995756724675342</v>
      </c>
      <c r="G144" s="19">
        <v>19.866551430833784</v>
      </c>
      <c r="H144" s="19">
        <v>0.15450135811907303</v>
      </c>
    </row>
    <row r="145" spans="2:8" hidden="1" outlineLevel="1">
      <c r="B145" s="19" t="s">
        <v>244</v>
      </c>
      <c r="C145" s="19" t="s">
        <v>34</v>
      </c>
      <c r="D145" s="20">
        <v>8.5859095065788864</v>
      </c>
      <c r="E145" s="20">
        <v>9.6455693497534707</v>
      </c>
      <c r="F145" s="19">
        <v>5.9427259654828379</v>
      </c>
      <c r="G145" s="19">
        <v>19.900453155813953</v>
      </c>
      <c r="H145" s="19">
        <v>0.15430280014607253</v>
      </c>
    </row>
    <row r="146" spans="2:8" hidden="1" outlineLevel="1">
      <c r="B146" s="19" t="s">
        <v>245</v>
      </c>
      <c r="C146" s="19" t="s">
        <v>34</v>
      </c>
      <c r="D146" s="20">
        <v>12.455111170399521</v>
      </c>
      <c r="E146" s="20">
        <v>10.902856855980525</v>
      </c>
      <c r="F146" s="19">
        <v>5.6014739042890325</v>
      </c>
      <c r="G146" s="19">
        <v>19.71234126934425</v>
      </c>
      <c r="H146" s="19">
        <v>1.6324017204495157E-2</v>
      </c>
    </row>
    <row r="147" spans="2:8" hidden="1" outlineLevel="1">
      <c r="B147" s="19" t="s">
        <v>246</v>
      </c>
      <c r="C147" s="19" t="s">
        <v>34</v>
      </c>
      <c r="D147" s="20">
        <v>10.149524207296558</v>
      </c>
      <c r="E147" s="20">
        <v>9.4865812124156328</v>
      </c>
      <c r="F147" s="19">
        <v>5.4425605930928604</v>
      </c>
      <c r="G147" s="19">
        <v>19.872451405912848</v>
      </c>
      <c r="H147" s="19">
        <v>0.24766023282318386</v>
      </c>
    </row>
    <row r="148" spans="2:8" hidden="1" outlineLevel="1">
      <c r="B148" s="19" t="s">
        <v>247</v>
      </c>
      <c r="C148" s="19" t="s">
        <v>34</v>
      </c>
      <c r="D148" s="20">
        <v>16.969964707721939</v>
      </c>
      <c r="E148" s="20">
        <v>9.8689990043961409</v>
      </c>
      <c r="F148" s="19">
        <v>5.7606946981683329</v>
      </c>
      <c r="G148" s="19">
        <v>19.378383364238957</v>
      </c>
      <c r="H148" s="19">
        <v>0.5707225764965278</v>
      </c>
    </row>
    <row r="149" spans="2:8" hidden="1" outlineLevel="1">
      <c r="B149" s="19" t="s">
        <v>248</v>
      </c>
      <c r="C149" s="19" t="s">
        <v>34</v>
      </c>
      <c r="D149" s="20">
        <v>9.2519963575769228</v>
      </c>
      <c r="E149" s="20">
        <v>10.445593818950281</v>
      </c>
      <c r="F149" s="19">
        <v>5.6764122760942053</v>
      </c>
      <c r="G149" s="19">
        <v>19.988761087874305</v>
      </c>
      <c r="H149" s="19">
        <v>0.21069137389338174</v>
      </c>
    </row>
    <row r="150" spans="2:8" hidden="1" outlineLevel="1">
      <c r="B150" s="19" t="s">
        <v>249</v>
      </c>
      <c r="C150" s="19" t="s">
        <v>34</v>
      </c>
      <c r="D150" s="20">
        <v>14.417780923851662</v>
      </c>
      <c r="E150" s="20">
        <v>11.216150539189641</v>
      </c>
      <c r="F150" s="19">
        <v>5.7468424710138279</v>
      </c>
      <c r="G150" s="19">
        <v>19.757474018147899</v>
      </c>
      <c r="H150" s="19">
        <v>0.4395300431361096</v>
      </c>
    </row>
    <row r="151" spans="2:8" hidden="1" outlineLevel="1">
      <c r="B151" s="19" t="s">
        <v>250</v>
      </c>
      <c r="C151" s="19" t="s">
        <v>34</v>
      </c>
      <c r="D151" s="20">
        <v>1.3347828953223224</v>
      </c>
      <c r="E151" s="20">
        <v>9.6448703997977354</v>
      </c>
      <c r="F151" s="19">
        <v>5.8900285156523999</v>
      </c>
      <c r="G151" s="19">
        <v>19.895691228981917</v>
      </c>
      <c r="H151" s="19">
        <v>1.6641663395167171E-2</v>
      </c>
    </row>
    <row r="152" spans="2:8" hidden="1" outlineLevel="1">
      <c r="B152" s="19" t="s">
        <v>251</v>
      </c>
      <c r="C152" s="19" t="s">
        <v>34</v>
      </c>
      <c r="D152" s="20">
        <v>16.106728835081089</v>
      </c>
      <c r="E152" s="20">
        <v>11.129552720733718</v>
      </c>
      <c r="F152" s="19">
        <v>5.9683881581121616</v>
      </c>
      <c r="G152" s="19">
        <v>19.981093928209084</v>
      </c>
      <c r="H152" s="19">
        <v>7.1773724663897281E-2</v>
      </c>
    </row>
    <row r="153" spans="2:8" hidden="1" outlineLevel="1">
      <c r="B153" s="19" t="s">
        <v>252</v>
      </c>
      <c r="C153" s="19" t="s">
        <v>34</v>
      </c>
      <c r="D153" s="20">
        <v>15.885029703325142</v>
      </c>
      <c r="E153" s="20">
        <v>10.235125112549923</v>
      </c>
      <c r="F153" s="19">
        <v>5.4743697491434355</v>
      </c>
      <c r="G153" s="19">
        <v>19.765177564586129</v>
      </c>
      <c r="H153" s="19">
        <v>0.39305826667372984</v>
      </c>
    </row>
    <row r="154" spans="2:8" hidden="1" outlineLevel="1">
      <c r="B154" s="19" t="s">
        <v>253</v>
      </c>
      <c r="C154" s="19" t="s">
        <v>34</v>
      </c>
      <c r="D154" s="20">
        <v>3.2474887293053274</v>
      </c>
      <c r="E154" s="20">
        <v>9.5703758559051799</v>
      </c>
      <c r="F154" s="19">
        <v>5.7235253683618748</v>
      </c>
      <c r="G154" s="19">
        <v>19.75197989482059</v>
      </c>
      <c r="H154" s="19">
        <v>0.20879632803089745</v>
      </c>
    </row>
    <row r="155" spans="2:8" hidden="1" outlineLevel="1">
      <c r="B155" s="19" t="s">
        <v>254</v>
      </c>
      <c r="C155" s="19" t="s">
        <v>34</v>
      </c>
      <c r="D155" s="20">
        <v>15.354548075867141</v>
      </c>
      <c r="E155" s="20">
        <v>9.032296951409565</v>
      </c>
      <c r="F155" s="19">
        <v>5.3408880545277926</v>
      </c>
      <c r="G155" s="19">
        <v>19.625066425476721</v>
      </c>
      <c r="H155" s="19">
        <v>0.41426816974499653</v>
      </c>
    </row>
    <row r="156" spans="2:8" hidden="1" outlineLevel="1">
      <c r="B156" s="19" t="s">
        <v>255</v>
      </c>
      <c r="C156" s="19" t="s">
        <v>34</v>
      </c>
      <c r="D156" s="20">
        <v>0.13650023384788085</v>
      </c>
      <c r="E156" s="20">
        <v>9.0456637229051733</v>
      </c>
      <c r="F156" s="19">
        <v>5.825145662138504</v>
      </c>
      <c r="G156" s="19">
        <v>19.986572042101329</v>
      </c>
      <c r="H156" s="19">
        <v>4.0522720683609466E-2</v>
      </c>
    </row>
    <row r="157" spans="2:8" hidden="1" outlineLevel="1">
      <c r="B157" s="19" t="s">
        <v>256</v>
      </c>
      <c r="C157" s="19" t="s">
        <v>34</v>
      </c>
      <c r="D157" s="20">
        <v>13.295409974314</v>
      </c>
      <c r="E157" s="20">
        <v>9.3981525701462054</v>
      </c>
      <c r="F157" s="19">
        <v>5.8515334313951106</v>
      </c>
      <c r="G157" s="19">
        <v>19.580155163807866</v>
      </c>
      <c r="H157" s="19">
        <v>0.21545302132864161</v>
      </c>
    </row>
    <row r="158" spans="2:8" hidden="1" outlineLevel="1">
      <c r="B158" s="19" t="s">
        <v>257</v>
      </c>
      <c r="C158" s="19" t="s">
        <v>34</v>
      </c>
      <c r="D158" s="20">
        <v>19.109875782909743</v>
      </c>
      <c r="E158" s="20">
        <v>10.951995323855426</v>
      </c>
      <c r="F158" s="19">
        <v>6.0206751954806839</v>
      </c>
      <c r="G158" s="19">
        <v>19.993262514468871</v>
      </c>
      <c r="H158" s="19">
        <v>0.26293937129105416</v>
      </c>
    </row>
    <row r="159" spans="2:8" hidden="1" outlineLevel="1">
      <c r="B159" s="19" t="s">
        <v>258</v>
      </c>
      <c r="C159" s="19" t="s">
        <v>34</v>
      </c>
      <c r="D159" s="20">
        <v>17.073104464017369</v>
      </c>
      <c r="E159" s="20">
        <v>9.9041199408025111</v>
      </c>
      <c r="F159" s="19">
        <v>6.1278356268903327</v>
      </c>
      <c r="G159" s="19">
        <v>19.594487743263358</v>
      </c>
      <c r="H159" s="19">
        <v>0.14964510693663968</v>
      </c>
    </row>
    <row r="160" spans="2:8" hidden="1" outlineLevel="1">
      <c r="B160" s="19" t="s">
        <v>259</v>
      </c>
      <c r="C160" s="19" t="s">
        <v>34</v>
      </c>
      <c r="D160" s="20">
        <v>4.8635089792606924E-2</v>
      </c>
      <c r="E160" s="20">
        <v>8.6387352323339943</v>
      </c>
      <c r="F160" s="19">
        <v>5.6009076841840848</v>
      </c>
      <c r="G160" s="19">
        <v>19.935798607736732</v>
      </c>
      <c r="H160" s="19">
        <v>3.3384934083272211E-3</v>
      </c>
    </row>
    <row r="161" spans="1:8" hidden="1" outlineLevel="1">
      <c r="B161" s="19" t="s">
        <v>260</v>
      </c>
      <c r="C161" s="19" t="s">
        <v>34</v>
      </c>
      <c r="D161" s="20">
        <v>8.3557608483153221</v>
      </c>
      <c r="E161" s="20">
        <v>10.234447912329088</v>
      </c>
      <c r="F161" s="19">
        <v>5.3106290439791364</v>
      </c>
      <c r="G161" s="19">
        <v>19.972969992073704</v>
      </c>
      <c r="H161" s="19">
        <v>0.27219429624834768</v>
      </c>
    </row>
    <row r="162" spans="1:8" hidden="1" outlineLevel="1">
      <c r="B162" s="19" t="s">
        <v>261</v>
      </c>
      <c r="C162" s="19" t="s">
        <v>34</v>
      </c>
      <c r="D162" s="20">
        <v>16.889543541190001</v>
      </c>
      <c r="E162" s="20">
        <v>11.763202606962615</v>
      </c>
      <c r="F162" s="19">
        <v>5.8846318198224532</v>
      </c>
      <c r="G162" s="19">
        <v>19.817471662451265</v>
      </c>
      <c r="H162" s="19">
        <v>0.38231321628313197</v>
      </c>
    </row>
    <row r="163" spans="1:8" hidden="1" outlineLevel="1">
      <c r="B163" s="19" t="s">
        <v>262</v>
      </c>
      <c r="C163" s="19" t="s">
        <v>34</v>
      </c>
      <c r="D163" s="20">
        <v>10.489398041036631</v>
      </c>
      <c r="E163" s="20">
        <v>9.8039169644023829</v>
      </c>
      <c r="F163" s="19">
        <v>6.0007371063908508</v>
      </c>
      <c r="G163" s="19">
        <v>19.918835498354788</v>
      </c>
      <c r="H163" s="19">
        <v>0.14412797062849997</v>
      </c>
    </row>
    <row r="164" spans="1:8" hidden="1" outlineLevel="1">
      <c r="B164" s="19" t="s">
        <v>263</v>
      </c>
      <c r="C164" s="19" t="s">
        <v>34</v>
      </c>
      <c r="D164" s="20">
        <v>17.293987542993385</v>
      </c>
      <c r="E164" s="20">
        <v>9.6514991914161925</v>
      </c>
      <c r="F164" s="19">
        <v>6.3518550407430654</v>
      </c>
      <c r="G164" s="19">
        <v>19.93513004851301</v>
      </c>
      <c r="H164" s="19">
        <v>9.3788746788068082E-3</v>
      </c>
    </row>
    <row r="165" spans="1:8" hidden="1" outlineLevel="1">
      <c r="B165" s="19" t="s">
        <v>264</v>
      </c>
      <c r="C165" s="19" t="s">
        <v>34</v>
      </c>
      <c r="D165" s="20">
        <v>17.014146287466467</v>
      </c>
      <c r="E165" s="20">
        <v>10.330702408464017</v>
      </c>
      <c r="F165" s="19">
        <v>5.0988995733072011</v>
      </c>
      <c r="G165" s="19">
        <v>19.701311066607623</v>
      </c>
      <c r="H165" s="19">
        <v>0.58412509997567397</v>
      </c>
    </row>
    <row r="166" spans="1:8" hidden="1" outlineLevel="1">
      <c r="B166" s="19" t="s">
        <v>265</v>
      </c>
      <c r="C166" s="19" t="s">
        <v>34</v>
      </c>
      <c r="D166" s="20">
        <v>9.0745159839626943</v>
      </c>
      <c r="E166" s="20">
        <v>10.977600083024056</v>
      </c>
      <c r="F166" s="19">
        <v>5.5045305796904662</v>
      </c>
      <c r="G166" s="19">
        <v>19.981680959454586</v>
      </c>
      <c r="H166" s="19">
        <v>0.6776790789690238</v>
      </c>
    </row>
    <row r="167" spans="1:8" ht="17" hidden="1" outlineLevel="1" thickBot="1">
      <c r="B167" s="17" t="s">
        <v>266</v>
      </c>
      <c r="C167" s="17" t="s">
        <v>34</v>
      </c>
      <c r="D167" s="21">
        <v>17.409954144344645</v>
      </c>
      <c r="E167" s="21">
        <v>9.9983666709616621</v>
      </c>
      <c r="F167" s="17">
        <v>5.5252706711282551</v>
      </c>
      <c r="G167" s="17">
        <v>19.744412507742833</v>
      </c>
      <c r="H167" s="17">
        <v>0.85140996652255307</v>
      </c>
    </row>
    <row r="168" spans="1:8" collapsed="1">
      <c r="D168" s="5"/>
      <c r="E168" s="5"/>
    </row>
    <row r="170" spans="1:8" ht="17" thickBot="1">
      <c r="A170" t="s">
        <v>105</v>
      </c>
    </row>
    <row r="171" spans="1:8">
      <c r="B171" s="25"/>
      <c r="C171" s="25"/>
      <c r="D171" s="25" t="s">
        <v>438</v>
      </c>
      <c r="E171" s="25" t="s">
        <v>440</v>
      </c>
      <c r="F171" s="25" t="s">
        <v>441</v>
      </c>
      <c r="G171" s="25" t="s">
        <v>443</v>
      </c>
      <c r="H171" s="25" t="s">
        <v>444</v>
      </c>
    </row>
    <row r="172" spans="1:8" ht="17" thickBot="1">
      <c r="B172" s="26" t="s">
        <v>99</v>
      </c>
      <c r="C172" s="26" t="s">
        <v>100</v>
      </c>
      <c r="D172" s="26" t="s">
        <v>439</v>
      </c>
      <c r="E172" s="26" t="s">
        <v>439</v>
      </c>
      <c r="F172" s="26" t="s">
        <v>442</v>
      </c>
      <c r="G172" s="26" t="s">
        <v>439</v>
      </c>
      <c r="H172" s="26" t="s">
        <v>439</v>
      </c>
    </row>
    <row r="173" spans="1:8" ht="17" thickBot="1">
      <c r="B173" s="17" t="s">
        <v>451</v>
      </c>
      <c r="C173" s="17" t="s">
        <v>435</v>
      </c>
      <c r="D173" s="17">
        <v>4.6291823214443326</v>
      </c>
      <c r="E173" s="17">
        <v>2.6168365776596239</v>
      </c>
      <c r="F173" s="17">
        <v>0.78718676654483599</v>
      </c>
      <c r="G173" s="17">
        <v>4.6291823214443326</v>
      </c>
      <c r="H173" s="17">
        <v>1.2907092979915022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05AF-5594-6B43-A79B-2A98C0C567B3}">
  <dimension ref="A1:P40"/>
  <sheetViews>
    <sheetView workbookViewId="0">
      <selection activeCell="J4" sqref="J4"/>
    </sheetView>
  </sheetViews>
  <sheetFormatPr baseColWidth="10" defaultRowHeight="16"/>
  <sheetData>
    <row r="1" spans="1:16">
      <c r="A1" s="13" t="s">
        <v>31</v>
      </c>
      <c r="B1" s="14" t="s">
        <v>32</v>
      </c>
      <c r="C1" s="14" t="s">
        <v>9</v>
      </c>
      <c r="D1" s="14" t="s">
        <v>2</v>
      </c>
      <c r="E1" s="15" t="s">
        <v>34</v>
      </c>
      <c r="F1" s="14" t="s">
        <v>83</v>
      </c>
    </row>
    <row r="2" spans="1:16">
      <c r="A2">
        <v>0</v>
      </c>
      <c r="B2" s="1">
        <v>3</v>
      </c>
      <c r="C2" s="1">
        <v>1</v>
      </c>
      <c r="D2" s="2">
        <v>12</v>
      </c>
      <c r="E2" s="5">
        <v>3.8895110990337605</v>
      </c>
      <c r="F2">
        <f t="shared" ref="F2:F40" si="0">SUM(A2*$P$3+B2*$P$4+C2*$P$5+D2*$P$6+E2*$P$7)</f>
        <v>3.9337066594202561</v>
      </c>
      <c r="O2" t="s">
        <v>85</v>
      </c>
    </row>
    <row r="3" spans="1:16">
      <c r="A3">
        <v>2</v>
      </c>
      <c r="B3" s="1">
        <v>4</v>
      </c>
      <c r="C3" s="1">
        <v>3</v>
      </c>
      <c r="D3" s="2">
        <v>26</v>
      </c>
      <c r="E3" s="5">
        <v>14.196842682639529</v>
      </c>
      <c r="F3">
        <f t="shared" si="0"/>
        <v>12.018105609583717</v>
      </c>
      <c r="O3" s="13" t="s">
        <v>31</v>
      </c>
      <c r="P3">
        <v>0.1</v>
      </c>
    </row>
    <row r="4" spans="1:16">
      <c r="A4">
        <v>0</v>
      </c>
      <c r="B4" s="1">
        <v>4</v>
      </c>
      <c r="C4" s="1">
        <v>2</v>
      </c>
      <c r="D4" s="2">
        <v>24</v>
      </c>
      <c r="E4" s="5">
        <v>7.0144853401065257</v>
      </c>
      <c r="F4">
        <f t="shared" si="0"/>
        <v>7.2086912040639159</v>
      </c>
      <c r="I4" t="s">
        <v>435</v>
      </c>
      <c r="J4" cm="1">
        <f t="array" ref="J4">SUMPRODUCT(A2:A40*$P$3,B2:B40*$P$4,C2:C40*$P$5,D2:D40*$P$6,E2:E40*$P$7)</f>
        <v>4.6291823214443326</v>
      </c>
      <c r="O4" s="14" t="s">
        <v>32</v>
      </c>
      <c r="P4">
        <v>0.1</v>
      </c>
    </row>
    <row r="5" spans="1:16">
      <c r="A5">
        <v>2</v>
      </c>
      <c r="B5" s="1">
        <v>4</v>
      </c>
      <c r="C5" s="1">
        <v>3</v>
      </c>
      <c r="D5" s="2">
        <v>13</v>
      </c>
      <c r="E5" s="5">
        <v>14.853633481475356</v>
      </c>
      <c r="F5">
        <f t="shared" si="0"/>
        <v>11.112180088885214</v>
      </c>
      <c r="O5" s="14" t="s">
        <v>9</v>
      </c>
      <c r="P5">
        <v>0.1</v>
      </c>
    </row>
    <row r="6" spans="1:16">
      <c r="A6">
        <v>2</v>
      </c>
      <c r="B6" s="1">
        <v>1</v>
      </c>
      <c r="C6" s="1">
        <v>1</v>
      </c>
      <c r="D6" s="2">
        <v>20</v>
      </c>
      <c r="E6" s="5">
        <v>11.792429020531676</v>
      </c>
      <c r="F6">
        <f t="shared" si="0"/>
        <v>9.4754574123190061</v>
      </c>
      <c r="O6" s="14" t="s">
        <v>2</v>
      </c>
      <c r="P6">
        <v>0.1</v>
      </c>
    </row>
    <row r="7" spans="1:16">
      <c r="A7">
        <v>2</v>
      </c>
      <c r="B7" s="1">
        <v>1</v>
      </c>
      <c r="C7" s="1">
        <v>1</v>
      </c>
      <c r="D7" s="2">
        <v>23</v>
      </c>
      <c r="E7" s="5">
        <v>2.1088165520265774</v>
      </c>
      <c r="F7">
        <f t="shared" si="0"/>
        <v>3.9652899312159464</v>
      </c>
      <c r="O7" s="15" t="s">
        <v>34</v>
      </c>
      <c r="P7">
        <v>0.6</v>
      </c>
    </row>
    <row r="8" spans="1:16">
      <c r="A8">
        <v>1</v>
      </c>
      <c r="B8" s="1">
        <v>5</v>
      </c>
      <c r="C8" s="1">
        <v>1</v>
      </c>
      <c r="D8" s="2">
        <v>14</v>
      </c>
      <c r="E8" s="5">
        <v>6.334967122569199</v>
      </c>
      <c r="F8">
        <f t="shared" si="0"/>
        <v>5.9009802735415189</v>
      </c>
    </row>
    <row r="9" spans="1:16">
      <c r="A9">
        <v>1</v>
      </c>
      <c r="B9" s="1">
        <v>0</v>
      </c>
      <c r="C9" s="1">
        <v>2</v>
      </c>
      <c r="D9" s="2">
        <v>17</v>
      </c>
      <c r="E9" s="5">
        <v>5.0179231562735165</v>
      </c>
      <c r="F9">
        <f t="shared" si="0"/>
        <v>5.0107538937641092</v>
      </c>
    </row>
    <row r="10" spans="1:16">
      <c r="A10">
        <v>2</v>
      </c>
      <c r="B10" s="1">
        <v>4</v>
      </c>
      <c r="C10" s="1">
        <v>3</v>
      </c>
      <c r="D10" s="2">
        <v>25</v>
      </c>
      <c r="E10" s="5">
        <v>12.459041463424935</v>
      </c>
      <c r="F10">
        <f t="shared" si="0"/>
        <v>10.875424878054961</v>
      </c>
    </row>
    <row r="11" spans="1:16">
      <c r="A11">
        <v>1</v>
      </c>
      <c r="B11" s="1">
        <v>4</v>
      </c>
      <c r="C11" s="1">
        <v>0</v>
      </c>
      <c r="D11" s="2">
        <v>30</v>
      </c>
      <c r="E11" s="5">
        <v>18.64879903320633</v>
      </c>
      <c r="F11">
        <f t="shared" si="0"/>
        <v>14.689279419923798</v>
      </c>
    </row>
    <row r="12" spans="1:16">
      <c r="A12">
        <v>1</v>
      </c>
      <c r="B12" s="1">
        <v>2</v>
      </c>
      <c r="C12" s="1">
        <v>1</v>
      </c>
      <c r="D12" s="2">
        <v>12</v>
      </c>
      <c r="E12" s="5">
        <v>12.594578039177962</v>
      </c>
      <c r="F12">
        <f t="shared" si="0"/>
        <v>9.1567468235067775</v>
      </c>
    </row>
    <row r="13" spans="1:16">
      <c r="A13">
        <v>2</v>
      </c>
      <c r="B13" s="1">
        <v>5</v>
      </c>
      <c r="C13" s="1">
        <v>1</v>
      </c>
      <c r="D13" s="2">
        <v>20</v>
      </c>
      <c r="E13" s="5">
        <v>16.187825396744451</v>
      </c>
      <c r="F13">
        <f t="shared" si="0"/>
        <v>12.512695238046671</v>
      </c>
    </row>
    <row r="14" spans="1:16">
      <c r="A14">
        <v>3</v>
      </c>
      <c r="B14" s="1">
        <v>4</v>
      </c>
      <c r="C14" s="1">
        <v>2</v>
      </c>
      <c r="D14" s="2">
        <v>23</v>
      </c>
      <c r="E14" s="5">
        <v>7.6216259168561677</v>
      </c>
      <c r="F14">
        <f t="shared" si="0"/>
        <v>7.772975550113701</v>
      </c>
    </row>
    <row r="15" spans="1:16">
      <c r="A15">
        <v>2</v>
      </c>
      <c r="B15" s="1">
        <v>5</v>
      </c>
      <c r="C15" s="1">
        <v>3</v>
      </c>
      <c r="D15" s="2">
        <v>29</v>
      </c>
      <c r="E15" s="5">
        <v>11.013041460427008</v>
      </c>
      <c r="F15">
        <f t="shared" si="0"/>
        <v>10.507824876256205</v>
      </c>
    </row>
    <row r="16" spans="1:16">
      <c r="A16">
        <v>0</v>
      </c>
      <c r="B16" s="1">
        <v>1</v>
      </c>
      <c r="C16" s="1">
        <v>0</v>
      </c>
      <c r="D16" s="2">
        <v>20</v>
      </c>
      <c r="E16" s="5">
        <v>16.492448736211497</v>
      </c>
      <c r="F16">
        <f t="shared" si="0"/>
        <v>11.995469241726898</v>
      </c>
    </row>
    <row r="17" spans="1:6">
      <c r="A17">
        <v>2</v>
      </c>
      <c r="B17" s="1">
        <v>0</v>
      </c>
      <c r="C17" s="1">
        <v>2</v>
      </c>
      <c r="D17" s="2">
        <v>10</v>
      </c>
      <c r="E17" s="5">
        <v>9.8718968266024714</v>
      </c>
      <c r="F17">
        <f t="shared" si="0"/>
        <v>7.3231380959614825</v>
      </c>
    </row>
    <row r="18" spans="1:6">
      <c r="A18">
        <v>0</v>
      </c>
      <c r="B18" s="1">
        <v>3</v>
      </c>
      <c r="C18" s="1">
        <v>0</v>
      </c>
      <c r="D18" s="2">
        <v>29</v>
      </c>
      <c r="E18" s="5">
        <v>8.5859095065788864</v>
      </c>
      <c r="F18">
        <f t="shared" si="0"/>
        <v>8.3515457039473322</v>
      </c>
    </row>
    <row r="19" spans="1:6">
      <c r="A19">
        <v>1</v>
      </c>
      <c r="B19" s="1">
        <v>1</v>
      </c>
      <c r="C19" s="1">
        <v>1</v>
      </c>
      <c r="D19" s="2">
        <v>12</v>
      </c>
      <c r="E19" s="5">
        <v>12.455111170399521</v>
      </c>
      <c r="F19">
        <f t="shared" si="0"/>
        <v>8.9730667022397128</v>
      </c>
    </row>
    <row r="20" spans="1:6">
      <c r="A20">
        <v>1</v>
      </c>
      <c r="B20" s="1">
        <v>4</v>
      </c>
      <c r="C20" s="1">
        <v>1</v>
      </c>
      <c r="D20" s="2">
        <v>13</v>
      </c>
      <c r="E20" s="5">
        <v>10.149524207296558</v>
      </c>
      <c r="F20">
        <f t="shared" si="0"/>
        <v>7.9897145243779342</v>
      </c>
    </row>
    <row r="21" spans="1:6">
      <c r="A21">
        <v>0</v>
      </c>
      <c r="B21" s="1">
        <v>3</v>
      </c>
      <c r="C21" s="1">
        <v>1</v>
      </c>
      <c r="D21" s="2">
        <v>25</v>
      </c>
      <c r="E21" s="5">
        <v>16.969964707721939</v>
      </c>
      <c r="F21">
        <f t="shared" si="0"/>
        <v>13.081978824633163</v>
      </c>
    </row>
    <row r="22" spans="1:6">
      <c r="A22">
        <v>1</v>
      </c>
      <c r="B22" s="1">
        <v>4</v>
      </c>
      <c r="C22" s="1">
        <v>3</v>
      </c>
      <c r="D22" s="2">
        <v>29</v>
      </c>
      <c r="E22" s="5">
        <v>9.2519963575769228</v>
      </c>
      <c r="F22">
        <f t="shared" si="0"/>
        <v>9.2511978145461526</v>
      </c>
    </row>
    <row r="23" spans="1:6">
      <c r="A23">
        <v>0</v>
      </c>
      <c r="B23" s="1">
        <v>1</v>
      </c>
      <c r="C23" s="1">
        <v>0</v>
      </c>
      <c r="D23" s="2">
        <v>19</v>
      </c>
      <c r="E23" s="5">
        <v>14.417780923851662</v>
      </c>
      <c r="F23">
        <f t="shared" si="0"/>
        <v>10.650668554310997</v>
      </c>
    </row>
    <row r="24" spans="1:6">
      <c r="A24">
        <v>1</v>
      </c>
      <c r="B24" s="1">
        <v>3</v>
      </c>
      <c r="C24" s="1">
        <v>2</v>
      </c>
      <c r="D24" s="2">
        <v>10</v>
      </c>
      <c r="E24" s="5">
        <v>1.3347828953223224</v>
      </c>
      <c r="F24">
        <f t="shared" si="0"/>
        <v>2.4008697371933936</v>
      </c>
    </row>
    <row r="25" spans="1:6">
      <c r="A25">
        <v>3</v>
      </c>
      <c r="B25" s="1">
        <v>3</v>
      </c>
      <c r="C25" s="1">
        <v>2</v>
      </c>
      <c r="D25" s="2">
        <v>12</v>
      </c>
      <c r="E25" s="5">
        <v>16.106728835081089</v>
      </c>
      <c r="F25">
        <f t="shared" si="0"/>
        <v>11.664037301048653</v>
      </c>
    </row>
    <row r="26" spans="1:6">
      <c r="A26">
        <v>2</v>
      </c>
      <c r="B26" s="1">
        <v>4</v>
      </c>
      <c r="C26" s="1">
        <v>1</v>
      </c>
      <c r="D26" s="2">
        <v>23</v>
      </c>
      <c r="E26" s="5">
        <v>15.885029703325142</v>
      </c>
      <c r="F26">
        <f t="shared" si="0"/>
        <v>12.531017821995084</v>
      </c>
    </row>
    <row r="27" spans="1:6">
      <c r="A27">
        <v>2</v>
      </c>
      <c r="B27" s="1">
        <v>3</v>
      </c>
      <c r="C27" s="1">
        <v>0</v>
      </c>
      <c r="D27" s="2">
        <v>11</v>
      </c>
      <c r="E27" s="5">
        <v>3.2474887293053274</v>
      </c>
      <c r="F27">
        <f t="shared" si="0"/>
        <v>3.5484932375831963</v>
      </c>
    </row>
    <row r="28" spans="1:6">
      <c r="A28">
        <v>2</v>
      </c>
      <c r="B28" s="1">
        <v>4</v>
      </c>
      <c r="C28" s="1">
        <v>1</v>
      </c>
      <c r="D28" s="2">
        <v>29</v>
      </c>
      <c r="E28" s="5">
        <v>15.354548075867141</v>
      </c>
      <c r="F28">
        <f t="shared" si="0"/>
        <v>12.812728845520287</v>
      </c>
    </row>
    <row r="29" spans="1:6">
      <c r="A29">
        <v>1</v>
      </c>
      <c r="B29" s="1">
        <v>2</v>
      </c>
      <c r="C29" s="1">
        <v>3</v>
      </c>
      <c r="D29" s="2">
        <v>13</v>
      </c>
      <c r="E29" s="5">
        <v>0.13650023384788085</v>
      </c>
      <c r="F29">
        <f t="shared" si="0"/>
        <v>1.9819001403087286</v>
      </c>
    </row>
    <row r="30" spans="1:6">
      <c r="A30">
        <v>1</v>
      </c>
      <c r="B30" s="1">
        <v>0</v>
      </c>
      <c r="C30" s="1">
        <v>2</v>
      </c>
      <c r="D30" s="2">
        <v>14</v>
      </c>
      <c r="E30" s="5">
        <v>13.295409974314</v>
      </c>
      <c r="F30">
        <f t="shared" si="0"/>
        <v>9.6772459845883994</v>
      </c>
    </row>
    <row r="31" spans="1:6">
      <c r="A31">
        <v>2</v>
      </c>
      <c r="B31" s="1">
        <v>2</v>
      </c>
      <c r="C31" s="1">
        <v>3</v>
      </c>
      <c r="D31" s="2">
        <v>12</v>
      </c>
      <c r="E31" s="5">
        <v>19.109875782909743</v>
      </c>
      <c r="F31">
        <f t="shared" si="0"/>
        <v>13.365925469745846</v>
      </c>
    </row>
    <row r="32" spans="1:6">
      <c r="A32">
        <v>2</v>
      </c>
      <c r="B32" s="1">
        <v>4</v>
      </c>
      <c r="C32" s="1">
        <v>2</v>
      </c>
      <c r="D32" s="2">
        <v>29</v>
      </c>
      <c r="E32" s="5">
        <v>17.073104464017369</v>
      </c>
      <c r="F32">
        <f t="shared" si="0"/>
        <v>13.943862678410422</v>
      </c>
    </row>
    <row r="33" spans="1:6">
      <c r="A33">
        <v>1</v>
      </c>
      <c r="B33" s="1">
        <v>3</v>
      </c>
      <c r="C33" s="1">
        <v>1</v>
      </c>
      <c r="D33" s="2">
        <v>11</v>
      </c>
      <c r="E33" s="5">
        <v>4.8635089792606924E-2</v>
      </c>
      <c r="F33">
        <f t="shared" si="0"/>
        <v>1.6291810538755642</v>
      </c>
    </row>
    <row r="34" spans="1:6">
      <c r="A34">
        <v>3</v>
      </c>
      <c r="B34" s="1">
        <v>5</v>
      </c>
      <c r="C34" s="1">
        <v>3</v>
      </c>
      <c r="D34" s="2">
        <v>25</v>
      </c>
      <c r="E34" s="5">
        <v>8.3557608483153221</v>
      </c>
      <c r="F34">
        <f t="shared" si="0"/>
        <v>8.6134565089891932</v>
      </c>
    </row>
    <row r="35" spans="1:6">
      <c r="A35">
        <v>2</v>
      </c>
      <c r="B35" s="1">
        <v>1</v>
      </c>
      <c r="C35" s="1">
        <v>1</v>
      </c>
      <c r="D35" s="2">
        <v>21</v>
      </c>
      <c r="E35" s="5">
        <v>16.889543541190001</v>
      </c>
      <c r="F35">
        <f t="shared" si="0"/>
        <v>12.633726124714</v>
      </c>
    </row>
    <row r="36" spans="1:6">
      <c r="A36">
        <v>1</v>
      </c>
      <c r="B36" s="1">
        <v>5</v>
      </c>
      <c r="C36" s="1">
        <v>2</v>
      </c>
      <c r="D36" s="2">
        <v>19</v>
      </c>
      <c r="E36" s="5">
        <v>10.489398041036631</v>
      </c>
      <c r="F36">
        <f t="shared" si="0"/>
        <v>8.9936388246219785</v>
      </c>
    </row>
    <row r="37" spans="1:6">
      <c r="A37">
        <v>1</v>
      </c>
      <c r="B37" s="1">
        <v>1</v>
      </c>
      <c r="C37" s="1">
        <v>0</v>
      </c>
      <c r="D37" s="2">
        <v>29</v>
      </c>
      <c r="E37" s="5">
        <v>17.293987542993385</v>
      </c>
      <c r="F37">
        <f t="shared" si="0"/>
        <v>13.47639252579603</v>
      </c>
    </row>
    <row r="38" spans="1:6">
      <c r="A38">
        <v>2</v>
      </c>
      <c r="B38" s="1">
        <v>2</v>
      </c>
      <c r="C38" s="1">
        <v>0</v>
      </c>
      <c r="D38" s="2">
        <v>13</v>
      </c>
      <c r="E38" s="5">
        <v>17.014146287466467</v>
      </c>
      <c r="F38">
        <f t="shared" si="0"/>
        <v>11.90848777247988</v>
      </c>
    </row>
    <row r="39" spans="1:6">
      <c r="A39">
        <v>0</v>
      </c>
      <c r="B39" s="1">
        <v>4</v>
      </c>
      <c r="C39" s="1">
        <v>0</v>
      </c>
      <c r="D39" s="2">
        <v>18</v>
      </c>
      <c r="E39" s="5">
        <v>9.0745159839626943</v>
      </c>
      <c r="F39">
        <f t="shared" si="0"/>
        <v>7.6447095903776168</v>
      </c>
    </row>
    <row r="40" spans="1:6">
      <c r="A40">
        <v>2</v>
      </c>
      <c r="B40" s="1">
        <v>1</v>
      </c>
      <c r="C40" s="1">
        <v>2</v>
      </c>
      <c r="D40" s="2">
        <v>16</v>
      </c>
      <c r="E40" s="5">
        <v>17.409954144344645</v>
      </c>
      <c r="F40">
        <f t="shared" si="0"/>
        <v>12.545972486606786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2E00-FB05-7A4C-925E-E7EA46748A8E}">
  <dimension ref="A1:F176"/>
  <sheetViews>
    <sheetView showGridLines="0" workbookViewId="0"/>
  </sheetViews>
  <sheetFormatPr baseColWidth="10" defaultRowHeight="16" outlineLevelRow="1"/>
  <cols>
    <col min="1" max="1" width="2.33203125" customWidth="1"/>
    <col min="2" max="2" width="6.5" bestFit="1" customWidth="1"/>
    <col min="3" max="3" width="15.1640625" bestFit="1" customWidth="1"/>
    <col min="4" max="4" width="12.6640625" bestFit="1" customWidth="1"/>
    <col min="5" max="5" width="12.1640625" bestFit="1" customWidth="1"/>
    <col min="6" max="6" width="14" bestFit="1" customWidth="1"/>
  </cols>
  <sheetData>
    <row r="1" spans="1:6">
      <c r="A1" s="16" t="s">
        <v>454</v>
      </c>
    </row>
    <row r="2" spans="1:6">
      <c r="A2" s="16" t="s">
        <v>455</v>
      </c>
    </row>
    <row r="3" spans="1:6">
      <c r="A3" s="16" t="s">
        <v>456</v>
      </c>
    </row>
    <row r="6" spans="1:6" ht="17" thickBot="1">
      <c r="A6" t="s">
        <v>98</v>
      </c>
    </row>
    <row r="7" spans="1:6" ht="17" thickBot="1">
      <c r="B7" s="18" t="s">
        <v>99</v>
      </c>
      <c r="C7" s="18" t="s">
        <v>100</v>
      </c>
      <c r="D7" s="18" t="s">
        <v>101</v>
      </c>
      <c r="E7" s="18" t="s">
        <v>102</v>
      </c>
      <c r="F7" s="18" t="s">
        <v>457</v>
      </c>
    </row>
    <row r="8" spans="1:6" ht="17" thickBot="1">
      <c r="B8" s="17" t="s">
        <v>451</v>
      </c>
      <c r="C8" s="17" t="s">
        <v>435</v>
      </c>
      <c r="D8" s="17">
        <v>4.6291823214443326</v>
      </c>
      <c r="E8" s="17">
        <v>4.6291823214443326</v>
      </c>
      <c r="F8" s="27" t="s">
        <v>460</v>
      </c>
    </row>
    <row r="11" spans="1:6" ht="17" thickBot="1">
      <c r="A11" t="s">
        <v>103</v>
      </c>
    </row>
    <row r="12" spans="1:6" ht="17" thickBot="1">
      <c r="B12" s="18" t="s">
        <v>99</v>
      </c>
      <c r="C12" s="18" t="s">
        <v>100</v>
      </c>
      <c r="D12" s="18" t="s">
        <v>101</v>
      </c>
      <c r="E12" s="18" t="s">
        <v>102</v>
      </c>
      <c r="F12" s="18" t="s">
        <v>458</v>
      </c>
    </row>
    <row r="13" spans="1:6">
      <c r="B13" s="23" t="s">
        <v>429</v>
      </c>
      <c r="C13" s="22"/>
      <c r="D13" s="22"/>
      <c r="E13" s="22"/>
      <c r="F13" s="22"/>
    </row>
    <row r="14" spans="1:6" hidden="1" outlineLevel="1">
      <c r="B14" s="19" t="s">
        <v>110</v>
      </c>
      <c r="C14" s="19" t="s">
        <v>31</v>
      </c>
      <c r="D14" s="19">
        <v>0</v>
      </c>
      <c r="E14" s="19">
        <v>0</v>
      </c>
      <c r="F14" s="19" t="s">
        <v>461</v>
      </c>
    </row>
    <row r="15" spans="1:6" hidden="1" outlineLevel="1">
      <c r="B15" s="19" t="s">
        <v>112</v>
      </c>
      <c r="C15" s="19" t="s">
        <v>32</v>
      </c>
      <c r="D15" s="19">
        <v>3</v>
      </c>
      <c r="E15" s="19">
        <v>3</v>
      </c>
      <c r="F15" s="19" t="s">
        <v>461</v>
      </c>
    </row>
    <row r="16" spans="1:6" hidden="1" outlineLevel="1">
      <c r="B16" s="19" t="s">
        <v>113</v>
      </c>
      <c r="C16" s="19" t="s">
        <v>9</v>
      </c>
      <c r="D16" s="19">
        <v>1</v>
      </c>
      <c r="E16" s="19">
        <v>1</v>
      </c>
      <c r="F16" s="19" t="s">
        <v>461</v>
      </c>
    </row>
    <row r="17" spans="2:6" hidden="1" outlineLevel="1">
      <c r="B17" s="19" t="s">
        <v>114</v>
      </c>
      <c r="C17" s="19" t="s">
        <v>31</v>
      </c>
      <c r="D17" s="19">
        <v>2</v>
      </c>
      <c r="E17" s="19">
        <v>2</v>
      </c>
      <c r="F17" s="19" t="s">
        <v>461</v>
      </c>
    </row>
    <row r="18" spans="2:6" hidden="1" outlineLevel="1">
      <c r="B18" s="19" t="s">
        <v>115</v>
      </c>
      <c r="C18" s="19" t="s">
        <v>32</v>
      </c>
      <c r="D18" s="19">
        <v>4</v>
      </c>
      <c r="E18" s="19">
        <v>4</v>
      </c>
      <c r="F18" s="19" t="s">
        <v>461</v>
      </c>
    </row>
    <row r="19" spans="2:6" hidden="1" outlineLevel="1">
      <c r="B19" s="19" t="s">
        <v>116</v>
      </c>
      <c r="C19" s="19" t="s">
        <v>9</v>
      </c>
      <c r="D19" s="19">
        <v>3</v>
      </c>
      <c r="E19" s="19">
        <v>3</v>
      </c>
      <c r="F19" s="19" t="s">
        <v>461</v>
      </c>
    </row>
    <row r="20" spans="2:6" hidden="1" outlineLevel="1">
      <c r="B20" s="19" t="s">
        <v>117</v>
      </c>
      <c r="C20" s="19" t="s">
        <v>31</v>
      </c>
      <c r="D20" s="19">
        <v>0</v>
      </c>
      <c r="E20" s="19">
        <v>0</v>
      </c>
      <c r="F20" s="19" t="s">
        <v>461</v>
      </c>
    </row>
    <row r="21" spans="2:6" hidden="1" outlineLevel="1">
      <c r="B21" s="19" t="s">
        <v>118</v>
      </c>
      <c r="C21" s="19" t="s">
        <v>32</v>
      </c>
      <c r="D21" s="19">
        <v>4</v>
      </c>
      <c r="E21" s="19">
        <v>4</v>
      </c>
      <c r="F21" s="19" t="s">
        <v>461</v>
      </c>
    </row>
    <row r="22" spans="2:6" hidden="1" outlineLevel="1">
      <c r="B22" s="19" t="s">
        <v>119</v>
      </c>
      <c r="C22" s="19" t="s">
        <v>9</v>
      </c>
      <c r="D22" s="19">
        <v>2</v>
      </c>
      <c r="E22" s="19">
        <v>2</v>
      </c>
      <c r="F22" s="19" t="s">
        <v>461</v>
      </c>
    </row>
    <row r="23" spans="2:6" hidden="1" outlineLevel="1">
      <c r="B23" s="19" t="s">
        <v>120</v>
      </c>
      <c r="C23" s="19" t="s">
        <v>31</v>
      </c>
      <c r="D23" s="19">
        <v>2</v>
      </c>
      <c r="E23" s="19">
        <v>2</v>
      </c>
      <c r="F23" s="19" t="s">
        <v>461</v>
      </c>
    </row>
    <row r="24" spans="2:6" hidden="1" outlineLevel="1">
      <c r="B24" s="19" t="s">
        <v>121</v>
      </c>
      <c r="C24" s="19" t="s">
        <v>32</v>
      </c>
      <c r="D24" s="19">
        <v>4</v>
      </c>
      <c r="E24" s="19">
        <v>4</v>
      </c>
      <c r="F24" s="19" t="s">
        <v>461</v>
      </c>
    </row>
    <row r="25" spans="2:6" hidden="1" outlineLevel="1">
      <c r="B25" s="19" t="s">
        <v>122</v>
      </c>
      <c r="C25" s="19" t="s">
        <v>9</v>
      </c>
      <c r="D25" s="19">
        <v>3</v>
      </c>
      <c r="E25" s="19">
        <v>3</v>
      </c>
      <c r="F25" s="19" t="s">
        <v>461</v>
      </c>
    </row>
    <row r="26" spans="2:6" hidden="1" outlineLevel="1">
      <c r="B26" s="19" t="s">
        <v>123</v>
      </c>
      <c r="C26" s="19" t="s">
        <v>31</v>
      </c>
      <c r="D26" s="19">
        <v>2</v>
      </c>
      <c r="E26" s="19">
        <v>2</v>
      </c>
      <c r="F26" s="19" t="s">
        <v>461</v>
      </c>
    </row>
    <row r="27" spans="2:6" hidden="1" outlineLevel="1">
      <c r="B27" s="19" t="s">
        <v>124</v>
      </c>
      <c r="C27" s="19" t="s">
        <v>32</v>
      </c>
      <c r="D27" s="19">
        <v>1</v>
      </c>
      <c r="E27" s="19">
        <v>1</v>
      </c>
      <c r="F27" s="19" t="s">
        <v>461</v>
      </c>
    </row>
    <row r="28" spans="2:6" hidden="1" outlineLevel="1">
      <c r="B28" s="19" t="s">
        <v>125</v>
      </c>
      <c r="C28" s="19" t="s">
        <v>9</v>
      </c>
      <c r="D28" s="19">
        <v>1</v>
      </c>
      <c r="E28" s="19">
        <v>1</v>
      </c>
      <c r="F28" s="19" t="s">
        <v>461</v>
      </c>
    </row>
    <row r="29" spans="2:6" hidden="1" outlineLevel="1">
      <c r="B29" s="19" t="s">
        <v>126</v>
      </c>
      <c r="C29" s="19" t="s">
        <v>31</v>
      </c>
      <c r="D29" s="19">
        <v>2</v>
      </c>
      <c r="E29" s="19">
        <v>2</v>
      </c>
      <c r="F29" s="19" t="s">
        <v>461</v>
      </c>
    </row>
    <row r="30" spans="2:6" hidden="1" outlineLevel="1">
      <c r="B30" s="19" t="s">
        <v>127</v>
      </c>
      <c r="C30" s="19" t="s">
        <v>32</v>
      </c>
      <c r="D30" s="19">
        <v>1</v>
      </c>
      <c r="E30" s="19">
        <v>1</v>
      </c>
      <c r="F30" s="19" t="s">
        <v>461</v>
      </c>
    </row>
    <row r="31" spans="2:6" hidden="1" outlineLevel="1">
      <c r="B31" s="19" t="s">
        <v>128</v>
      </c>
      <c r="C31" s="19" t="s">
        <v>9</v>
      </c>
      <c r="D31" s="19">
        <v>1</v>
      </c>
      <c r="E31" s="19">
        <v>1</v>
      </c>
      <c r="F31" s="19" t="s">
        <v>461</v>
      </c>
    </row>
    <row r="32" spans="2:6" hidden="1" outlineLevel="1">
      <c r="B32" s="19" t="s">
        <v>129</v>
      </c>
      <c r="C32" s="19" t="s">
        <v>31</v>
      </c>
      <c r="D32" s="19">
        <v>1</v>
      </c>
      <c r="E32" s="19">
        <v>1</v>
      </c>
      <c r="F32" s="19" t="s">
        <v>461</v>
      </c>
    </row>
    <row r="33" spans="2:6" hidden="1" outlineLevel="1">
      <c r="B33" s="19" t="s">
        <v>130</v>
      </c>
      <c r="C33" s="19" t="s">
        <v>32</v>
      </c>
      <c r="D33" s="19">
        <v>5</v>
      </c>
      <c r="E33" s="19">
        <v>5</v>
      </c>
      <c r="F33" s="19" t="s">
        <v>461</v>
      </c>
    </row>
    <row r="34" spans="2:6" hidden="1" outlineLevel="1">
      <c r="B34" s="19" t="s">
        <v>131</v>
      </c>
      <c r="C34" s="19" t="s">
        <v>9</v>
      </c>
      <c r="D34" s="19">
        <v>1</v>
      </c>
      <c r="E34" s="19">
        <v>1</v>
      </c>
      <c r="F34" s="19" t="s">
        <v>461</v>
      </c>
    </row>
    <row r="35" spans="2:6" hidden="1" outlineLevel="1">
      <c r="B35" s="19" t="s">
        <v>132</v>
      </c>
      <c r="C35" s="19" t="s">
        <v>31</v>
      </c>
      <c r="D35" s="19">
        <v>1</v>
      </c>
      <c r="E35" s="19">
        <v>1</v>
      </c>
      <c r="F35" s="19" t="s">
        <v>461</v>
      </c>
    </row>
    <row r="36" spans="2:6" hidden="1" outlineLevel="1">
      <c r="B36" s="19" t="s">
        <v>133</v>
      </c>
      <c r="C36" s="19" t="s">
        <v>32</v>
      </c>
      <c r="D36" s="19">
        <v>0</v>
      </c>
      <c r="E36" s="19">
        <v>0</v>
      </c>
      <c r="F36" s="19" t="s">
        <v>461</v>
      </c>
    </row>
    <row r="37" spans="2:6" hidden="1" outlineLevel="1">
      <c r="B37" s="19" t="s">
        <v>134</v>
      </c>
      <c r="C37" s="19" t="s">
        <v>9</v>
      </c>
      <c r="D37" s="19">
        <v>2</v>
      </c>
      <c r="E37" s="19">
        <v>2</v>
      </c>
      <c r="F37" s="19" t="s">
        <v>461</v>
      </c>
    </row>
    <row r="38" spans="2:6" hidden="1" outlineLevel="1">
      <c r="B38" s="19" t="s">
        <v>135</v>
      </c>
      <c r="C38" s="19" t="s">
        <v>31</v>
      </c>
      <c r="D38" s="19">
        <v>2</v>
      </c>
      <c r="E38" s="19">
        <v>2</v>
      </c>
      <c r="F38" s="19" t="s">
        <v>461</v>
      </c>
    </row>
    <row r="39" spans="2:6" hidden="1" outlineLevel="1">
      <c r="B39" s="19" t="s">
        <v>136</v>
      </c>
      <c r="C39" s="19" t="s">
        <v>32</v>
      </c>
      <c r="D39" s="19">
        <v>4</v>
      </c>
      <c r="E39" s="19">
        <v>4</v>
      </c>
      <c r="F39" s="19" t="s">
        <v>461</v>
      </c>
    </row>
    <row r="40" spans="2:6" hidden="1" outlineLevel="1">
      <c r="B40" s="19" t="s">
        <v>137</v>
      </c>
      <c r="C40" s="19" t="s">
        <v>9</v>
      </c>
      <c r="D40" s="19">
        <v>3</v>
      </c>
      <c r="E40" s="19">
        <v>3</v>
      </c>
      <c r="F40" s="19" t="s">
        <v>461</v>
      </c>
    </row>
    <row r="41" spans="2:6" hidden="1" outlineLevel="1">
      <c r="B41" s="19" t="s">
        <v>138</v>
      </c>
      <c r="C41" s="19" t="s">
        <v>31</v>
      </c>
      <c r="D41" s="19">
        <v>1</v>
      </c>
      <c r="E41" s="19">
        <v>1</v>
      </c>
      <c r="F41" s="19" t="s">
        <v>461</v>
      </c>
    </row>
    <row r="42" spans="2:6" hidden="1" outlineLevel="1">
      <c r="B42" s="19" t="s">
        <v>139</v>
      </c>
      <c r="C42" s="19" t="s">
        <v>32</v>
      </c>
      <c r="D42" s="19">
        <v>4</v>
      </c>
      <c r="E42" s="19">
        <v>4</v>
      </c>
      <c r="F42" s="19" t="s">
        <v>461</v>
      </c>
    </row>
    <row r="43" spans="2:6" hidden="1" outlineLevel="1">
      <c r="B43" s="19" t="s">
        <v>140</v>
      </c>
      <c r="C43" s="19" t="s">
        <v>9</v>
      </c>
      <c r="D43" s="19">
        <v>0</v>
      </c>
      <c r="E43" s="19">
        <v>0</v>
      </c>
      <c r="F43" s="19" t="s">
        <v>461</v>
      </c>
    </row>
    <row r="44" spans="2:6" hidden="1" outlineLevel="1">
      <c r="B44" s="19" t="s">
        <v>141</v>
      </c>
      <c r="C44" s="19" t="s">
        <v>31</v>
      </c>
      <c r="D44" s="19">
        <v>1</v>
      </c>
      <c r="E44" s="19">
        <v>1</v>
      </c>
      <c r="F44" s="19" t="s">
        <v>461</v>
      </c>
    </row>
    <row r="45" spans="2:6" hidden="1" outlineLevel="1">
      <c r="B45" s="19" t="s">
        <v>142</v>
      </c>
      <c r="C45" s="19" t="s">
        <v>32</v>
      </c>
      <c r="D45" s="19">
        <v>2</v>
      </c>
      <c r="E45" s="19">
        <v>2</v>
      </c>
      <c r="F45" s="19" t="s">
        <v>461</v>
      </c>
    </row>
    <row r="46" spans="2:6" hidden="1" outlineLevel="1">
      <c r="B46" s="19" t="s">
        <v>143</v>
      </c>
      <c r="C46" s="19" t="s">
        <v>9</v>
      </c>
      <c r="D46" s="19">
        <v>1</v>
      </c>
      <c r="E46" s="19">
        <v>1</v>
      </c>
      <c r="F46" s="19" t="s">
        <v>461</v>
      </c>
    </row>
    <row r="47" spans="2:6" hidden="1" outlineLevel="1">
      <c r="B47" s="19" t="s">
        <v>144</v>
      </c>
      <c r="C47" s="19" t="s">
        <v>31</v>
      </c>
      <c r="D47" s="19">
        <v>2</v>
      </c>
      <c r="E47" s="19">
        <v>2</v>
      </c>
      <c r="F47" s="19" t="s">
        <v>461</v>
      </c>
    </row>
    <row r="48" spans="2:6" hidden="1" outlineLevel="1">
      <c r="B48" s="19" t="s">
        <v>145</v>
      </c>
      <c r="C48" s="19" t="s">
        <v>32</v>
      </c>
      <c r="D48" s="19">
        <v>5</v>
      </c>
      <c r="E48" s="19">
        <v>5</v>
      </c>
      <c r="F48" s="19" t="s">
        <v>461</v>
      </c>
    </row>
    <row r="49" spans="2:6" hidden="1" outlineLevel="1">
      <c r="B49" s="19" t="s">
        <v>146</v>
      </c>
      <c r="C49" s="19" t="s">
        <v>9</v>
      </c>
      <c r="D49" s="19">
        <v>1</v>
      </c>
      <c r="E49" s="19">
        <v>1</v>
      </c>
      <c r="F49" s="19" t="s">
        <v>461</v>
      </c>
    </row>
    <row r="50" spans="2:6" hidden="1" outlineLevel="1">
      <c r="B50" s="19" t="s">
        <v>147</v>
      </c>
      <c r="C50" s="19" t="s">
        <v>31</v>
      </c>
      <c r="D50" s="19">
        <v>3</v>
      </c>
      <c r="E50" s="19">
        <v>3</v>
      </c>
      <c r="F50" s="19" t="s">
        <v>461</v>
      </c>
    </row>
    <row r="51" spans="2:6" hidden="1" outlineLevel="1">
      <c r="B51" s="19" t="s">
        <v>148</v>
      </c>
      <c r="C51" s="19" t="s">
        <v>32</v>
      </c>
      <c r="D51" s="19">
        <v>4</v>
      </c>
      <c r="E51" s="19">
        <v>4</v>
      </c>
      <c r="F51" s="19" t="s">
        <v>461</v>
      </c>
    </row>
    <row r="52" spans="2:6" hidden="1" outlineLevel="1">
      <c r="B52" s="19" t="s">
        <v>149</v>
      </c>
      <c r="C52" s="19" t="s">
        <v>9</v>
      </c>
      <c r="D52" s="19">
        <v>2</v>
      </c>
      <c r="E52" s="19">
        <v>2</v>
      </c>
      <c r="F52" s="19" t="s">
        <v>461</v>
      </c>
    </row>
    <row r="53" spans="2:6" hidden="1" outlineLevel="1">
      <c r="B53" s="19" t="s">
        <v>150</v>
      </c>
      <c r="C53" s="19" t="s">
        <v>31</v>
      </c>
      <c r="D53" s="19">
        <v>2</v>
      </c>
      <c r="E53" s="19">
        <v>2</v>
      </c>
      <c r="F53" s="19" t="s">
        <v>461</v>
      </c>
    </row>
    <row r="54" spans="2:6" hidden="1" outlineLevel="1">
      <c r="B54" s="19" t="s">
        <v>151</v>
      </c>
      <c r="C54" s="19" t="s">
        <v>32</v>
      </c>
      <c r="D54" s="19">
        <v>5</v>
      </c>
      <c r="E54" s="19">
        <v>5</v>
      </c>
      <c r="F54" s="19" t="s">
        <v>461</v>
      </c>
    </row>
    <row r="55" spans="2:6" hidden="1" outlineLevel="1">
      <c r="B55" s="19" t="s">
        <v>152</v>
      </c>
      <c r="C55" s="19" t="s">
        <v>9</v>
      </c>
      <c r="D55" s="19">
        <v>3</v>
      </c>
      <c r="E55" s="19">
        <v>3</v>
      </c>
      <c r="F55" s="19" t="s">
        <v>461</v>
      </c>
    </row>
    <row r="56" spans="2:6" hidden="1" outlineLevel="1">
      <c r="B56" s="19" t="s">
        <v>153</v>
      </c>
      <c r="C56" s="19" t="s">
        <v>31</v>
      </c>
      <c r="D56" s="19">
        <v>0</v>
      </c>
      <c r="E56" s="19">
        <v>0</v>
      </c>
      <c r="F56" s="19" t="s">
        <v>461</v>
      </c>
    </row>
    <row r="57" spans="2:6" hidden="1" outlineLevel="1">
      <c r="B57" s="19" t="s">
        <v>154</v>
      </c>
      <c r="C57" s="19" t="s">
        <v>32</v>
      </c>
      <c r="D57" s="19">
        <v>1</v>
      </c>
      <c r="E57" s="19">
        <v>1</v>
      </c>
      <c r="F57" s="19" t="s">
        <v>461</v>
      </c>
    </row>
    <row r="58" spans="2:6" hidden="1" outlineLevel="1">
      <c r="B58" s="19" t="s">
        <v>155</v>
      </c>
      <c r="C58" s="19" t="s">
        <v>9</v>
      </c>
      <c r="D58" s="19">
        <v>0</v>
      </c>
      <c r="E58" s="19">
        <v>0</v>
      </c>
      <c r="F58" s="19" t="s">
        <v>461</v>
      </c>
    </row>
    <row r="59" spans="2:6" hidden="1" outlineLevel="1">
      <c r="B59" s="19" t="s">
        <v>156</v>
      </c>
      <c r="C59" s="19" t="s">
        <v>31</v>
      </c>
      <c r="D59" s="19">
        <v>2</v>
      </c>
      <c r="E59" s="19">
        <v>2</v>
      </c>
      <c r="F59" s="19" t="s">
        <v>461</v>
      </c>
    </row>
    <row r="60" spans="2:6" hidden="1" outlineLevel="1">
      <c r="B60" s="19" t="s">
        <v>157</v>
      </c>
      <c r="C60" s="19" t="s">
        <v>32</v>
      </c>
      <c r="D60" s="19">
        <v>0</v>
      </c>
      <c r="E60" s="19">
        <v>0</v>
      </c>
      <c r="F60" s="19" t="s">
        <v>461</v>
      </c>
    </row>
    <row r="61" spans="2:6" hidden="1" outlineLevel="1">
      <c r="B61" s="19" t="s">
        <v>158</v>
      </c>
      <c r="C61" s="19" t="s">
        <v>9</v>
      </c>
      <c r="D61" s="19">
        <v>2</v>
      </c>
      <c r="E61" s="19">
        <v>2</v>
      </c>
      <c r="F61" s="19" t="s">
        <v>461</v>
      </c>
    </row>
    <row r="62" spans="2:6" hidden="1" outlineLevel="1">
      <c r="B62" s="19" t="s">
        <v>159</v>
      </c>
      <c r="C62" s="19" t="s">
        <v>31</v>
      </c>
      <c r="D62" s="19">
        <v>0</v>
      </c>
      <c r="E62" s="19">
        <v>0</v>
      </c>
      <c r="F62" s="19" t="s">
        <v>461</v>
      </c>
    </row>
    <row r="63" spans="2:6" hidden="1" outlineLevel="1">
      <c r="B63" s="19" t="s">
        <v>160</v>
      </c>
      <c r="C63" s="19" t="s">
        <v>32</v>
      </c>
      <c r="D63" s="19">
        <v>3</v>
      </c>
      <c r="E63" s="19">
        <v>3</v>
      </c>
      <c r="F63" s="19" t="s">
        <v>461</v>
      </c>
    </row>
    <row r="64" spans="2:6" hidden="1" outlineLevel="1">
      <c r="B64" s="19" t="s">
        <v>161</v>
      </c>
      <c r="C64" s="19" t="s">
        <v>9</v>
      </c>
      <c r="D64" s="19">
        <v>0</v>
      </c>
      <c r="E64" s="19">
        <v>0</v>
      </c>
      <c r="F64" s="19" t="s">
        <v>461</v>
      </c>
    </row>
    <row r="65" spans="2:6" hidden="1" outlineLevel="1">
      <c r="B65" s="19" t="s">
        <v>162</v>
      </c>
      <c r="C65" s="19" t="s">
        <v>31</v>
      </c>
      <c r="D65" s="19">
        <v>1</v>
      </c>
      <c r="E65" s="19">
        <v>1</v>
      </c>
      <c r="F65" s="19" t="s">
        <v>461</v>
      </c>
    </row>
    <row r="66" spans="2:6" hidden="1" outlineLevel="1">
      <c r="B66" s="19" t="s">
        <v>163</v>
      </c>
      <c r="C66" s="19" t="s">
        <v>32</v>
      </c>
      <c r="D66" s="19">
        <v>1</v>
      </c>
      <c r="E66" s="19">
        <v>1</v>
      </c>
      <c r="F66" s="19" t="s">
        <v>461</v>
      </c>
    </row>
    <row r="67" spans="2:6" hidden="1" outlineLevel="1">
      <c r="B67" s="19" t="s">
        <v>164</v>
      </c>
      <c r="C67" s="19" t="s">
        <v>9</v>
      </c>
      <c r="D67" s="19">
        <v>1</v>
      </c>
      <c r="E67" s="19">
        <v>1</v>
      </c>
      <c r="F67" s="19" t="s">
        <v>461</v>
      </c>
    </row>
    <row r="68" spans="2:6" hidden="1" outlineLevel="1">
      <c r="B68" s="19" t="s">
        <v>165</v>
      </c>
      <c r="C68" s="19" t="s">
        <v>31</v>
      </c>
      <c r="D68" s="19">
        <v>1</v>
      </c>
      <c r="E68" s="19">
        <v>1</v>
      </c>
      <c r="F68" s="19" t="s">
        <v>461</v>
      </c>
    </row>
    <row r="69" spans="2:6" hidden="1" outlineLevel="1">
      <c r="B69" s="19" t="s">
        <v>166</v>
      </c>
      <c r="C69" s="19" t="s">
        <v>32</v>
      </c>
      <c r="D69" s="19">
        <v>4</v>
      </c>
      <c r="E69" s="19">
        <v>4</v>
      </c>
      <c r="F69" s="19" t="s">
        <v>461</v>
      </c>
    </row>
    <row r="70" spans="2:6" hidden="1" outlineLevel="1">
      <c r="B70" s="19" t="s">
        <v>167</v>
      </c>
      <c r="C70" s="19" t="s">
        <v>9</v>
      </c>
      <c r="D70" s="19">
        <v>1</v>
      </c>
      <c r="E70" s="19">
        <v>1</v>
      </c>
      <c r="F70" s="19" t="s">
        <v>461</v>
      </c>
    </row>
    <row r="71" spans="2:6" hidden="1" outlineLevel="1">
      <c r="B71" s="19" t="s">
        <v>168</v>
      </c>
      <c r="C71" s="19" t="s">
        <v>31</v>
      </c>
      <c r="D71" s="19">
        <v>0</v>
      </c>
      <c r="E71" s="19">
        <v>0</v>
      </c>
      <c r="F71" s="19" t="s">
        <v>461</v>
      </c>
    </row>
    <row r="72" spans="2:6" hidden="1" outlineLevel="1">
      <c r="B72" s="19" t="s">
        <v>169</v>
      </c>
      <c r="C72" s="19" t="s">
        <v>32</v>
      </c>
      <c r="D72" s="19">
        <v>3</v>
      </c>
      <c r="E72" s="19">
        <v>3</v>
      </c>
      <c r="F72" s="19" t="s">
        <v>461</v>
      </c>
    </row>
    <row r="73" spans="2:6" hidden="1" outlineLevel="1">
      <c r="B73" s="19" t="s">
        <v>170</v>
      </c>
      <c r="C73" s="19" t="s">
        <v>9</v>
      </c>
      <c r="D73" s="19">
        <v>1</v>
      </c>
      <c r="E73" s="19">
        <v>1</v>
      </c>
      <c r="F73" s="19" t="s">
        <v>461</v>
      </c>
    </row>
    <row r="74" spans="2:6" hidden="1" outlineLevel="1">
      <c r="B74" s="19" t="s">
        <v>171</v>
      </c>
      <c r="C74" s="19" t="s">
        <v>31</v>
      </c>
      <c r="D74" s="19">
        <v>1</v>
      </c>
      <c r="E74" s="19">
        <v>1</v>
      </c>
      <c r="F74" s="19" t="s">
        <v>461</v>
      </c>
    </row>
    <row r="75" spans="2:6" hidden="1" outlineLevel="1">
      <c r="B75" s="19" t="s">
        <v>172</v>
      </c>
      <c r="C75" s="19" t="s">
        <v>32</v>
      </c>
      <c r="D75" s="19">
        <v>4</v>
      </c>
      <c r="E75" s="19">
        <v>4</v>
      </c>
      <c r="F75" s="19" t="s">
        <v>461</v>
      </c>
    </row>
    <row r="76" spans="2:6" hidden="1" outlineLevel="1">
      <c r="B76" s="19" t="s">
        <v>173</v>
      </c>
      <c r="C76" s="19" t="s">
        <v>9</v>
      </c>
      <c r="D76" s="19">
        <v>3</v>
      </c>
      <c r="E76" s="19">
        <v>3</v>
      </c>
      <c r="F76" s="19" t="s">
        <v>461</v>
      </c>
    </row>
    <row r="77" spans="2:6" hidden="1" outlineLevel="1">
      <c r="B77" s="19" t="s">
        <v>174</v>
      </c>
      <c r="C77" s="19" t="s">
        <v>31</v>
      </c>
      <c r="D77" s="19">
        <v>0</v>
      </c>
      <c r="E77" s="19">
        <v>0</v>
      </c>
      <c r="F77" s="19" t="s">
        <v>461</v>
      </c>
    </row>
    <row r="78" spans="2:6" hidden="1" outlineLevel="1">
      <c r="B78" s="19" t="s">
        <v>175</v>
      </c>
      <c r="C78" s="19" t="s">
        <v>32</v>
      </c>
      <c r="D78" s="19">
        <v>1</v>
      </c>
      <c r="E78" s="19">
        <v>1</v>
      </c>
      <c r="F78" s="19" t="s">
        <v>461</v>
      </c>
    </row>
    <row r="79" spans="2:6" hidden="1" outlineLevel="1">
      <c r="B79" s="19" t="s">
        <v>176</v>
      </c>
      <c r="C79" s="19" t="s">
        <v>9</v>
      </c>
      <c r="D79" s="19">
        <v>0</v>
      </c>
      <c r="E79" s="19">
        <v>0</v>
      </c>
      <c r="F79" s="19" t="s">
        <v>461</v>
      </c>
    </row>
    <row r="80" spans="2:6" hidden="1" outlineLevel="1">
      <c r="B80" s="19" t="s">
        <v>177</v>
      </c>
      <c r="C80" s="19" t="s">
        <v>31</v>
      </c>
      <c r="D80" s="19">
        <v>1</v>
      </c>
      <c r="E80" s="19">
        <v>1</v>
      </c>
      <c r="F80" s="19" t="s">
        <v>461</v>
      </c>
    </row>
    <row r="81" spans="2:6" hidden="1" outlineLevel="1">
      <c r="B81" s="19" t="s">
        <v>178</v>
      </c>
      <c r="C81" s="19" t="s">
        <v>32</v>
      </c>
      <c r="D81" s="19">
        <v>3</v>
      </c>
      <c r="E81" s="19">
        <v>3</v>
      </c>
      <c r="F81" s="19" t="s">
        <v>461</v>
      </c>
    </row>
    <row r="82" spans="2:6" hidden="1" outlineLevel="1">
      <c r="B82" s="19" t="s">
        <v>179</v>
      </c>
      <c r="C82" s="19" t="s">
        <v>9</v>
      </c>
      <c r="D82" s="19">
        <v>2</v>
      </c>
      <c r="E82" s="19">
        <v>2</v>
      </c>
      <c r="F82" s="19" t="s">
        <v>461</v>
      </c>
    </row>
    <row r="83" spans="2:6" hidden="1" outlineLevel="1">
      <c r="B83" s="19" t="s">
        <v>180</v>
      </c>
      <c r="C83" s="19" t="s">
        <v>31</v>
      </c>
      <c r="D83" s="19">
        <v>3</v>
      </c>
      <c r="E83" s="19">
        <v>3</v>
      </c>
      <c r="F83" s="19" t="s">
        <v>461</v>
      </c>
    </row>
    <row r="84" spans="2:6" hidden="1" outlineLevel="1">
      <c r="B84" s="19" t="s">
        <v>181</v>
      </c>
      <c r="C84" s="19" t="s">
        <v>32</v>
      </c>
      <c r="D84" s="19">
        <v>3</v>
      </c>
      <c r="E84" s="19">
        <v>3</v>
      </c>
      <c r="F84" s="19" t="s">
        <v>461</v>
      </c>
    </row>
    <row r="85" spans="2:6" hidden="1" outlineLevel="1">
      <c r="B85" s="19" t="s">
        <v>182</v>
      </c>
      <c r="C85" s="19" t="s">
        <v>9</v>
      </c>
      <c r="D85" s="19">
        <v>2</v>
      </c>
      <c r="E85" s="19">
        <v>2</v>
      </c>
      <c r="F85" s="19" t="s">
        <v>461</v>
      </c>
    </row>
    <row r="86" spans="2:6" hidden="1" outlineLevel="1">
      <c r="B86" s="19" t="s">
        <v>183</v>
      </c>
      <c r="C86" s="19" t="s">
        <v>31</v>
      </c>
      <c r="D86" s="19">
        <v>2</v>
      </c>
      <c r="E86" s="19">
        <v>2</v>
      </c>
      <c r="F86" s="19" t="s">
        <v>461</v>
      </c>
    </row>
    <row r="87" spans="2:6" hidden="1" outlineLevel="1">
      <c r="B87" s="19" t="s">
        <v>184</v>
      </c>
      <c r="C87" s="19" t="s">
        <v>32</v>
      </c>
      <c r="D87" s="19">
        <v>4</v>
      </c>
      <c r="E87" s="19">
        <v>4</v>
      </c>
      <c r="F87" s="19" t="s">
        <v>461</v>
      </c>
    </row>
    <row r="88" spans="2:6" hidden="1" outlineLevel="1">
      <c r="B88" s="19" t="s">
        <v>185</v>
      </c>
      <c r="C88" s="19" t="s">
        <v>9</v>
      </c>
      <c r="D88" s="19">
        <v>1</v>
      </c>
      <c r="E88" s="19">
        <v>1</v>
      </c>
      <c r="F88" s="19" t="s">
        <v>461</v>
      </c>
    </row>
    <row r="89" spans="2:6" hidden="1" outlineLevel="1">
      <c r="B89" s="19" t="s">
        <v>186</v>
      </c>
      <c r="C89" s="19" t="s">
        <v>31</v>
      </c>
      <c r="D89" s="19">
        <v>2</v>
      </c>
      <c r="E89" s="19">
        <v>2</v>
      </c>
      <c r="F89" s="19" t="s">
        <v>461</v>
      </c>
    </row>
    <row r="90" spans="2:6" hidden="1" outlineLevel="1">
      <c r="B90" s="19" t="s">
        <v>187</v>
      </c>
      <c r="C90" s="19" t="s">
        <v>32</v>
      </c>
      <c r="D90" s="19">
        <v>3</v>
      </c>
      <c r="E90" s="19">
        <v>3</v>
      </c>
      <c r="F90" s="19" t="s">
        <v>461</v>
      </c>
    </row>
    <row r="91" spans="2:6" hidden="1" outlineLevel="1">
      <c r="B91" s="19" t="s">
        <v>188</v>
      </c>
      <c r="C91" s="19" t="s">
        <v>9</v>
      </c>
      <c r="D91" s="19">
        <v>0</v>
      </c>
      <c r="E91" s="19">
        <v>0</v>
      </c>
      <c r="F91" s="19" t="s">
        <v>461</v>
      </c>
    </row>
    <row r="92" spans="2:6" hidden="1" outlineLevel="1">
      <c r="B92" s="19" t="s">
        <v>189</v>
      </c>
      <c r="C92" s="19" t="s">
        <v>31</v>
      </c>
      <c r="D92" s="19">
        <v>2</v>
      </c>
      <c r="E92" s="19">
        <v>2</v>
      </c>
      <c r="F92" s="19" t="s">
        <v>461</v>
      </c>
    </row>
    <row r="93" spans="2:6" hidden="1" outlineLevel="1">
      <c r="B93" s="19" t="s">
        <v>190</v>
      </c>
      <c r="C93" s="19" t="s">
        <v>32</v>
      </c>
      <c r="D93" s="19">
        <v>4</v>
      </c>
      <c r="E93" s="19">
        <v>4</v>
      </c>
      <c r="F93" s="19" t="s">
        <v>461</v>
      </c>
    </row>
    <row r="94" spans="2:6" hidden="1" outlineLevel="1">
      <c r="B94" s="19" t="s">
        <v>191</v>
      </c>
      <c r="C94" s="19" t="s">
        <v>9</v>
      </c>
      <c r="D94" s="19">
        <v>1</v>
      </c>
      <c r="E94" s="19">
        <v>1</v>
      </c>
      <c r="F94" s="19" t="s">
        <v>461</v>
      </c>
    </row>
    <row r="95" spans="2:6" hidden="1" outlineLevel="1">
      <c r="B95" s="19" t="s">
        <v>192</v>
      </c>
      <c r="C95" s="19" t="s">
        <v>31</v>
      </c>
      <c r="D95" s="19">
        <v>1</v>
      </c>
      <c r="E95" s="19">
        <v>1</v>
      </c>
      <c r="F95" s="19" t="s">
        <v>461</v>
      </c>
    </row>
    <row r="96" spans="2:6" hidden="1" outlineLevel="1">
      <c r="B96" s="19" t="s">
        <v>193</v>
      </c>
      <c r="C96" s="19" t="s">
        <v>32</v>
      </c>
      <c r="D96" s="19">
        <v>2</v>
      </c>
      <c r="E96" s="19">
        <v>2</v>
      </c>
      <c r="F96" s="19" t="s">
        <v>461</v>
      </c>
    </row>
    <row r="97" spans="2:6" hidden="1" outlineLevel="1">
      <c r="B97" s="19" t="s">
        <v>194</v>
      </c>
      <c r="C97" s="19" t="s">
        <v>9</v>
      </c>
      <c r="D97" s="19">
        <v>3</v>
      </c>
      <c r="E97" s="19">
        <v>3</v>
      </c>
      <c r="F97" s="19" t="s">
        <v>461</v>
      </c>
    </row>
    <row r="98" spans="2:6" hidden="1" outlineLevel="1">
      <c r="B98" s="19" t="s">
        <v>195</v>
      </c>
      <c r="C98" s="19" t="s">
        <v>31</v>
      </c>
      <c r="D98" s="19">
        <v>1</v>
      </c>
      <c r="E98" s="19">
        <v>1</v>
      </c>
      <c r="F98" s="19" t="s">
        <v>461</v>
      </c>
    </row>
    <row r="99" spans="2:6" hidden="1" outlineLevel="1">
      <c r="B99" s="19" t="s">
        <v>196</v>
      </c>
      <c r="C99" s="19" t="s">
        <v>32</v>
      </c>
      <c r="D99" s="19">
        <v>0</v>
      </c>
      <c r="E99" s="19">
        <v>0</v>
      </c>
      <c r="F99" s="19" t="s">
        <v>461</v>
      </c>
    </row>
    <row r="100" spans="2:6" hidden="1" outlineLevel="1">
      <c r="B100" s="19" t="s">
        <v>197</v>
      </c>
      <c r="C100" s="19" t="s">
        <v>9</v>
      </c>
      <c r="D100" s="19">
        <v>2</v>
      </c>
      <c r="E100" s="19">
        <v>2</v>
      </c>
      <c r="F100" s="19" t="s">
        <v>461</v>
      </c>
    </row>
    <row r="101" spans="2:6" hidden="1" outlineLevel="1">
      <c r="B101" s="19" t="s">
        <v>198</v>
      </c>
      <c r="C101" s="19" t="s">
        <v>31</v>
      </c>
      <c r="D101" s="19">
        <v>2</v>
      </c>
      <c r="E101" s="19">
        <v>2</v>
      </c>
      <c r="F101" s="19" t="s">
        <v>461</v>
      </c>
    </row>
    <row r="102" spans="2:6" hidden="1" outlineLevel="1">
      <c r="B102" s="19" t="s">
        <v>199</v>
      </c>
      <c r="C102" s="19" t="s">
        <v>32</v>
      </c>
      <c r="D102" s="19">
        <v>2</v>
      </c>
      <c r="E102" s="19">
        <v>2</v>
      </c>
      <c r="F102" s="19" t="s">
        <v>461</v>
      </c>
    </row>
    <row r="103" spans="2:6" hidden="1" outlineLevel="1">
      <c r="B103" s="19" t="s">
        <v>200</v>
      </c>
      <c r="C103" s="19" t="s">
        <v>9</v>
      </c>
      <c r="D103" s="19">
        <v>3</v>
      </c>
      <c r="E103" s="19">
        <v>3</v>
      </c>
      <c r="F103" s="19" t="s">
        <v>461</v>
      </c>
    </row>
    <row r="104" spans="2:6" hidden="1" outlineLevel="1">
      <c r="B104" s="19" t="s">
        <v>201</v>
      </c>
      <c r="C104" s="19" t="s">
        <v>31</v>
      </c>
      <c r="D104" s="19">
        <v>2</v>
      </c>
      <c r="E104" s="19">
        <v>2</v>
      </c>
      <c r="F104" s="19" t="s">
        <v>461</v>
      </c>
    </row>
    <row r="105" spans="2:6" hidden="1" outlineLevel="1">
      <c r="B105" s="19" t="s">
        <v>202</v>
      </c>
      <c r="C105" s="19" t="s">
        <v>32</v>
      </c>
      <c r="D105" s="19">
        <v>4</v>
      </c>
      <c r="E105" s="19">
        <v>4</v>
      </c>
      <c r="F105" s="19" t="s">
        <v>461</v>
      </c>
    </row>
    <row r="106" spans="2:6" hidden="1" outlineLevel="1">
      <c r="B106" s="19" t="s">
        <v>203</v>
      </c>
      <c r="C106" s="19" t="s">
        <v>9</v>
      </c>
      <c r="D106" s="19">
        <v>2</v>
      </c>
      <c r="E106" s="19">
        <v>2</v>
      </c>
      <c r="F106" s="19" t="s">
        <v>461</v>
      </c>
    </row>
    <row r="107" spans="2:6" hidden="1" outlineLevel="1">
      <c r="B107" s="19" t="s">
        <v>204</v>
      </c>
      <c r="C107" s="19" t="s">
        <v>31</v>
      </c>
      <c r="D107" s="19">
        <v>1</v>
      </c>
      <c r="E107" s="19">
        <v>1</v>
      </c>
      <c r="F107" s="19" t="s">
        <v>461</v>
      </c>
    </row>
    <row r="108" spans="2:6" hidden="1" outlineLevel="1">
      <c r="B108" s="19" t="s">
        <v>205</v>
      </c>
      <c r="C108" s="19" t="s">
        <v>32</v>
      </c>
      <c r="D108" s="19">
        <v>3</v>
      </c>
      <c r="E108" s="19">
        <v>3</v>
      </c>
      <c r="F108" s="19" t="s">
        <v>461</v>
      </c>
    </row>
    <row r="109" spans="2:6" hidden="1" outlineLevel="1">
      <c r="B109" s="19" t="s">
        <v>206</v>
      </c>
      <c r="C109" s="19" t="s">
        <v>9</v>
      </c>
      <c r="D109" s="19">
        <v>1</v>
      </c>
      <c r="E109" s="19">
        <v>1</v>
      </c>
      <c r="F109" s="19" t="s">
        <v>461</v>
      </c>
    </row>
    <row r="110" spans="2:6" hidden="1" outlineLevel="1">
      <c r="B110" s="19" t="s">
        <v>207</v>
      </c>
      <c r="C110" s="19" t="s">
        <v>31</v>
      </c>
      <c r="D110" s="19">
        <v>3</v>
      </c>
      <c r="E110" s="19">
        <v>3</v>
      </c>
      <c r="F110" s="19" t="s">
        <v>461</v>
      </c>
    </row>
    <row r="111" spans="2:6" hidden="1" outlineLevel="1">
      <c r="B111" s="19" t="s">
        <v>208</v>
      </c>
      <c r="C111" s="19" t="s">
        <v>32</v>
      </c>
      <c r="D111" s="19">
        <v>5</v>
      </c>
      <c r="E111" s="19">
        <v>5</v>
      </c>
      <c r="F111" s="19" t="s">
        <v>461</v>
      </c>
    </row>
    <row r="112" spans="2:6" hidden="1" outlineLevel="1">
      <c r="B112" s="19" t="s">
        <v>209</v>
      </c>
      <c r="C112" s="19" t="s">
        <v>9</v>
      </c>
      <c r="D112" s="19">
        <v>3</v>
      </c>
      <c r="E112" s="19">
        <v>3</v>
      </c>
      <c r="F112" s="19" t="s">
        <v>461</v>
      </c>
    </row>
    <row r="113" spans="2:6" hidden="1" outlineLevel="1">
      <c r="B113" s="19" t="s">
        <v>210</v>
      </c>
      <c r="C113" s="19" t="s">
        <v>31</v>
      </c>
      <c r="D113" s="19">
        <v>2</v>
      </c>
      <c r="E113" s="19">
        <v>2</v>
      </c>
      <c r="F113" s="19" t="s">
        <v>461</v>
      </c>
    </row>
    <row r="114" spans="2:6" hidden="1" outlineLevel="1">
      <c r="B114" s="19" t="s">
        <v>211</v>
      </c>
      <c r="C114" s="19" t="s">
        <v>32</v>
      </c>
      <c r="D114" s="19">
        <v>1</v>
      </c>
      <c r="E114" s="19">
        <v>1</v>
      </c>
      <c r="F114" s="19" t="s">
        <v>461</v>
      </c>
    </row>
    <row r="115" spans="2:6" hidden="1" outlineLevel="1">
      <c r="B115" s="19" t="s">
        <v>212</v>
      </c>
      <c r="C115" s="19" t="s">
        <v>9</v>
      </c>
      <c r="D115" s="19">
        <v>1</v>
      </c>
      <c r="E115" s="19">
        <v>1</v>
      </c>
      <c r="F115" s="19" t="s">
        <v>461</v>
      </c>
    </row>
    <row r="116" spans="2:6" hidden="1" outlineLevel="1">
      <c r="B116" s="19" t="s">
        <v>213</v>
      </c>
      <c r="C116" s="19" t="s">
        <v>31</v>
      </c>
      <c r="D116" s="19">
        <v>1</v>
      </c>
      <c r="E116" s="19">
        <v>1</v>
      </c>
      <c r="F116" s="19" t="s">
        <v>461</v>
      </c>
    </row>
    <row r="117" spans="2:6" hidden="1" outlineLevel="1">
      <c r="B117" s="19" t="s">
        <v>214</v>
      </c>
      <c r="C117" s="19" t="s">
        <v>32</v>
      </c>
      <c r="D117" s="19">
        <v>5</v>
      </c>
      <c r="E117" s="19">
        <v>5</v>
      </c>
      <c r="F117" s="19" t="s">
        <v>461</v>
      </c>
    </row>
    <row r="118" spans="2:6" hidden="1" outlineLevel="1">
      <c r="B118" s="19" t="s">
        <v>215</v>
      </c>
      <c r="C118" s="19" t="s">
        <v>9</v>
      </c>
      <c r="D118" s="19">
        <v>2</v>
      </c>
      <c r="E118" s="19">
        <v>2</v>
      </c>
      <c r="F118" s="19" t="s">
        <v>461</v>
      </c>
    </row>
    <row r="119" spans="2:6" hidden="1" outlineLevel="1">
      <c r="B119" s="19" t="s">
        <v>216</v>
      </c>
      <c r="C119" s="19" t="s">
        <v>31</v>
      </c>
      <c r="D119" s="19">
        <v>1</v>
      </c>
      <c r="E119" s="19">
        <v>1</v>
      </c>
      <c r="F119" s="19" t="s">
        <v>461</v>
      </c>
    </row>
    <row r="120" spans="2:6" hidden="1" outlineLevel="1">
      <c r="B120" s="19" t="s">
        <v>217</v>
      </c>
      <c r="C120" s="19" t="s">
        <v>32</v>
      </c>
      <c r="D120" s="19">
        <v>1</v>
      </c>
      <c r="E120" s="19">
        <v>1</v>
      </c>
      <c r="F120" s="19" t="s">
        <v>461</v>
      </c>
    </row>
    <row r="121" spans="2:6" hidden="1" outlineLevel="1">
      <c r="B121" s="19" t="s">
        <v>218</v>
      </c>
      <c r="C121" s="19" t="s">
        <v>9</v>
      </c>
      <c r="D121" s="19">
        <v>0</v>
      </c>
      <c r="E121" s="19">
        <v>0</v>
      </c>
      <c r="F121" s="19" t="s">
        <v>461</v>
      </c>
    </row>
    <row r="122" spans="2:6" hidden="1" outlineLevel="1">
      <c r="B122" s="19" t="s">
        <v>219</v>
      </c>
      <c r="C122" s="19" t="s">
        <v>31</v>
      </c>
      <c r="D122" s="19">
        <v>2</v>
      </c>
      <c r="E122" s="19">
        <v>2</v>
      </c>
      <c r="F122" s="19" t="s">
        <v>461</v>
      </c>
    </row>
    <row r="123" spans="2:6" hidden="1" outlineLevel="1">
      <c r="B123" s="19" t="s">
        <v>220</v>
      </c>
      <c r="C123" s="19" t="s">
        <v>32</v>
      </c>
      <c r="D123" s="19">
        <v>2</v>
      </c>
      <c r="E123" s="19">
        <v>2</v>
      </c>
      <c r="F123" s="19" t="s">
        <v>461</v>
      </c>
    </row>
    <row r="124" spans="2:6" hidden="1" outlineLevel="1">
      <c r="B124" s="19" t="s">
        <v>221</v>
      </c>
      <c r="C124" s="19" t="s">
        <v>9</v>
      </c>
      <c r="D124" s="19">
        <v>0</v>
      </c>
      <c r="E124" s="19">
        <v>0</v>
      </c>
      <c r="F124" s="19" t="s">
        <v>461</v>
      </c>
    </row>
    <row r="125" spans="2:6" hidden="1" outlineLevel="1">
      <c r="B125" s="19" t="s">
        <v>222</v>
      </c>
      <c r="C125" s="19" t="s">
        <v>31</v>
      </c>
      <c r="D125" s="19">
        <v>0</v>
      </c>
      <c r="E125" s="19">
        <v>0</v>
      </c>
      <c r="F125" s="19" t="s">
        <v>461</v>
      </c>
    </row>
    <row r="126" spans="2:6" hidden="1" outlineLevel="1">
      <c r="B126" s="19" t="s">
        <v>223</v>
      </c>
      <c r="C126" s="19" t="s">
        <v>32</v>
      </c>
      <c r="D126" s="19">
        <v>4</v>
      </c>
      <c r="E126" s="19">
        <v>4</v>
      </c>
      <c r="F126" s="19" t="s">
        <v>461</v>
      </c>
    </row>
    <row r="127" spans="2:6" hidden="1" outlineLevel="1">
      <c r="B127" s="19" t="s">
        <v>224</v>
      </c>
      <c r="C127" s="19" t="s">
        <v>9</v>
      </c>
      <c r="D127" s="19">
        <v>0</v>
      </c>
      <c r="E127" s="19">
        <v>0</v>
      </c>
      <c r="F127" s="19" t="s">
        <v>461</v>
      </c>
    </row>
    <row r="128" spans="2:6" hidden="1" outlineLevel="1">
      <c r="B128" s="19" t="s">
        <v>225</v>
      </c>
      <c r="C128" s="19" t="s">
        <v>31</v>
      </c>
      <c r="D128" s="19">
        <v>2</v>
      </c>
      <c r="E128" s="19">
        <v>2</v>
      </c>
      <c r="F128" s="19" t="s">
        <v>461</v>
      </c>
    </row>
    <row r="129" spans="2:6" hidden="1" outlineLevel="1">
      <c r="B129" s="19" t="s">
        <v>226</v>
      </c>
      <c r="C129" s="19" t="s">
        <v>32</v>
      </c>
      <c r="D129" s="19">
        <v>1</v>
      </c>
      <c r="E129" s="19">
        <v>1</v>
      </c>
      <c r="F129" s="19" t="s">
        <v>461</v>
      </c>
    </row>
    <row r="130" spans="2:6" hidden="1" outlineLevel="1">
      <c r="B130" s="19" t="s">
        <v>227</v>
      </c>
      <c r="C130" s="19" t="s">
        <v>9</v>
      </c>
      <c r="D130" s="19">
        <v>2</v>
      </c>
      <c r="E130" s="19">
        <v>2</v>
      </c>
      <c r="F130" s="19" t="s">
        <v>461</v>
      </c>
    </row>
    <row r="131" spans="2:6" collapsed="1">
      <c r="B131" s="19"/>
      <c r="C131" s="19"/>
      <c r="D131" s="19"/>
      <c r="E131" s="19"/>
      <c r="F131" s="19"/>
    </row>
    <row r="132" spans="2:6">
      <c r="B132" s="24" t="s">
        <v>430</v>
      </c>
      <c r="C132" s="19"/>
      <c r="D132" s="19"/>
      <c r="E132" s="19"/>
      <c r="F132" s="19"/>
    </row>
    <row r="133" spans="2:6" hidden="1" outlineLevel="1">
      <c r="B133" s="19" t="s">
        <v>228</v>
      </c>
      <c r="C133" s="19" t="s">
        <v>34</v>
      </c>
      <c r="D133" s="20">
        <v>3.8895110990337605</v>
      </c>
      <c r="E133" s="20">
        <v>3.8895110990337605</v>
      </c>
      <c r="F133" s="28" t="s">
        <v>460</v>
      </c>
    </row>
    <row r="134" spans="2:6" hidden="1" outlineLevel="1">
      <c r="B134" s="19" t="s">
        <v>229</v>
      </c>
      <c r="C134" s="19" t="s">
        <v>34</v>
      </c>
      <c r="D134" s="20">
        <v>14.196842682639529</v>
      </c>
      <c r="E134" s="20">
        <v>14.196842682639529</v>
      </c>
      <c r="F134" s="28" t="s">
        <v>460</v>
      </c>
    </row>
    <row r="135" spans="2:6" hidden="1" outlineLevel="1">
      <c r="B135" s="19" t="s">
        <v>230</v>
      </c>
      <c r="C135" s="19" t="s">
        <v>34</v>
      </c>
      <c r="D135" s="20">
        <v>7.0144853401065257</v>
      </c>
      <c r="E135" s="20">
        <v>7.0144853401065257</v>
      </c>
      <c r="F135" s="28" t="s">
        <v>460</v>
      </c>
    </row>
    <row r="136" spans="2:6" hidden="1" outlineLevel="1">
      <c r="B136" s="19" t="s">
        <v>231</v>
      </c>
      <c r="C136" s="19" t="s">
        <v>34</v>
      </c>
      <c r="D136" s="20">
        <v>14.853633481475356</v>
      </c>
      <c r="E136" s="20">
        <v>14.853633481475356</v>
      </c>
      <c r="F136" s="28" t="s">
        <v>460</v>
      </c>
    </row>
    <row r="137" spans="2:6" hidden="1" outlineLevel="1">
      <c r="B137" s="19" t="s">
        <v>232</v>
      </c>
      <c r="C137" s="19" t="s">
        <v>34</v>
      </c>
      <c r="D137" s="20">
        <v>11.792429020531676</v>
      </c>
      <c r="E137" s="20">
        <v>11.792429020531676</v>
      </c>
      <c r="F137" s="28" t="s">
        <v>460</v>
      </c>
    </row>
    <row r="138" spans="2:6" hidden="1" outlineLevel="1">
      <c r="B138" s="19" t="s">
        <v>233</v>
      </c>
      <c r="C138" s="19" t="s">
        <v>34</v>
      </c>
      <c r="D138" s="20">
        <v>2.1088165520265774</v>
      </c>
      <c r="E138" s="20">
        <v>2.1088165520265774</v>
      </c>
      <c r="F138" s="28" t="s">
        <v>460</v>
      </c>
    </row>
    <row r="139" spans="2:6" hidden="1" outlineLevel="1">
      <c r="B139" s="19" t="s">
        <v>234</v>
      </c>
      <c r="C139" s="19" t="s">
        <v>34</v>
      </c>
      <c r="D139" s="20">
        <v>6.334967122569199</v>
      </c>
      <c r="E139" s="20">
        <v>6.334967122569199</v>
      </c>
      <c r="F139" s="28" t="s">
        <v>460</v>
      </c>
    </row>
    <row r="140" spans="2:6" hidden="1" outlineLevel="1">
      <c r="B140" s="19" t="s">
        <v>235</v>
      </c>
      <c r="C140" s="19" t="s">
        <v>34</v>
      </c>
      <c r="D140" s="20">
        <v>5.0179231562735165</v>
      </c>
      <c r="E140" s="20">
        <v>5.0179231562735165</v>
      </c>
      <c r="F140" s="28" t="s">
        <v>460</v>
      </c>
    </row>
    <row r="141" spans="2:6" hidden="1" outlineLevel="1">
      <c r="B141" s="19" t="s">
        <v>236</v>
      </c>
      <c r="C141" s="19" t="s">
        <v>34</v>
      </c>
      <c r="D141" s="20">
        <v>12.459041463424935</v>
      </c>
      <c r="E141" s="20">
        <v>12.459041463424935</v>
      </c>
      <c r="F141" s="28" t="s">
        <v>460</v>
      </c>
    </row>
    <row r="142" spans="2:6" hidden="1" outlineLevel="1">
      <c r="B142" s="19" t="s">
        <v>237</v>
      </c>
      <c r="C142" s="19" t="s">
        <v>34</v>
      </c>
      <c r="D142" s="20">
        <v>18.64879903320633</v>
      </c>
      <c r="E142" s="20">
        <v>18.64879903320633</v>
      </c>
      <c r="F142" s="28" t="s">
        <v>460</v>
      </c>
    </row>
    <row r="143" spans="2:6" hidden="1" outlineLevel="1">
      <c r="B143" s="19" t="s">
        <v>238</v>
      </c>
      <c r="C143" s="19" t="s">
        <v>34</v>
      </c>
      <c r="D143" s="20">
        <v>12.594578039177962</v>
      </c>
      <c r="E143" s="20">
        <v>12.594578039177962</v>
      </c>
      <c r="F143" s="28" t="s">
        <v>460</v>
      </c>
    </row>
    <row r="144" spans="2:6" hidden="1" outlineLevel="1">
      <c r="B144" s="19" t="s">
        <v>239</v>
      </c>
      <c r="C144" s="19" t="s">
        <v>34</v>
      </c>
      <c r="D144" s="20">
        <v>16.187825396744451</v>
      </c>
      <c r="E144" s="20">
        <v>16.187825396744451</v>
      </c>
      <c r="F144" s="28" t="s">
        <v>460</v>
      </c>
    </row>
    <row r="145" spans="2:6" hidden="1" outlineLevel="1">
      <c r="B145" s="19" t="s">
        <v>240</v>
      </c>
      <c r="C145" s="19" t="s">
        <v>34</v>
      </c>
      <c r="D145" s="20">
        <v>7.6216259168561677</v>
      </c>
      <c r="E145" s="20">
        <v>7.6216259168561677</v>
      </c>
      <c r="F145" s="28" t="s">
        <v>460</v>
      </c>
    </row>
    <row r="146" spans="2:6" hidden="1" outlineLevel="1">
      <c r="B146" s="19" t="s">
        <v>241</v>
      </c>
      <c r="C146" s="19" t="s">
        <v>34</v>
      </c>
      <c r="D146" s="20">
        <v>11.013041460427008</v>
      </c>
      <c r="E146" s="20">
        <v>11.013041460427008</v>
      </c>
      <c r="F146" s="28" t="s">
        <v>460</v>
      </c>
    </row>
    <row r="147" spans="2:6" hidden="1" outlineLevel="1">
      <c r="B147" s="19" t="s">
        <v>242</v>
      </c>
      <c r="C147" s="19" t="s">
        <v>34</v>
      </c>
      <c r="D147" s="20">
        <v>16.492448736211497</v>
      </c>
      <c r="E147" s="20">
        <v>16.492448736211497</v>
      </c>
      <c r="F147" s="28" t="s">
        <v>460</v>
      </c>
    </row>
    <row r="148" spans="2:6" hidden="1" outlineLevel="1">
      <c r="B148" s="19" t="s">
        <v>243</v>
      </c>
      <c r="C148" s="19" t="s">
        <v>34</v>
      </c>
      <c r="D148" s="20">
        <v>9.8718968266024714</v>
      </c>
      <c r="E148" s="20">
        <v>9.8718968266024714</v>
      </c>
      <c r="F148" s="28" t="s">
        <v>460</v>
      </c>
    </row>
    <row r="149" spans="2:6" hidden="1" outlineLevel="1">
      <c r="B149" s="19" t="s">
        <v>244</v>
      </c>
      <c r="C149" s="19" t="s">
        <v>34</v>
      </c>
      <c r="D149" s="20">
        <v>8.5859095065788864</v>
      </c>
      <c r="E149" s="20">
        <v>8.5859095065788864</v>
      </c>
      <c r="F149" s="28" t="s">
        <v>460</v>
      </c>
    </row>
    <row r="150" spans="2:6" hidden="1" outlineLevel="1">
      <c r="B150" s="19" t="s">
        <v>245</v>
      </c>
      <c r="C150" s="19" t="s">
        <v>34</v>
      </c>
      <c r="D150" s="20">
        <v>12.455111170399521</v>
      </c>
      <c r="E150" s="20">
        <v>12.455111170399521</v>
      </c>
      <c r="F150" s="28" t="s">
        <v>460</v>
      </c>
    </row>
    <row r="151" spans="2:6" hidden="1" outlineLevel="1">
      <c r="B151" s="19" t="s">
        <v>246</v>
      </c>
      <c r="C151" s="19" t="s">
        <v>34</v>
      </c>
      <c r="D151" s="20">
        <v>10.149524207296558</v>
      </c>
      <c r="E151" s="20">
        <v>10.149524207296558</v>
      </c>
      <c r="F151" s="28" t="s">
        <v>460</v>
      </c>
    </row>
    <row r="152" spans="2:6" hidden="1" outlineLevel="1">
      <c r="B152" s="19" t="s">
        <v>247</v>
      </c>
      <c r="C152" s="19" t="s">
        <v>34</v>
      </c>
      <c r="D152" s="20">
        <v>16.969964707721939</v>
      </c>
      <c r="E152" s="20">
        <v>16.969964707721939</v>
      </c>
      <c r="F152" s="28" t="s">
        <v>460</v>
      </c>
    </row>
    <row r="153" spans="2:6" hidden="1" outlineLevel="1">
      <c r="B153" s="19" t="s">
        <v>248</v>
      </c>
      <c r="C153" s="19" t="s">
        <v>34</v>
      </c>
      <c r="D153" s="20">
        <v>9.2519963575769228</v>
      </c>
      <c r="E153" s="20">
        <v>9.2519963575769228</v>
      </c>
      <c r="F153" s="28" t="s">
        <v>460</v>
      </c>
    </row>
    <row r="154" spans="2:6" hidden="1" outlineLevel="1">
      <c r="B154" s="19" t="s">
        <v>249</v>
      </c>
      <c r="C154" s="19" t="s">
        <v>34</v>
      </c>
      <c r="D154" s="20">
        <v>14.417780923851662</v>
      </c>
      <c r="E154" s="20">
        <v>14.417780923851662</v>
      </c>
      <c r="F154" s="28" t="s">
        <v>460</v>
      </c>
    </row>
    <row r="155" spans="2:6" hidden="1" outlineLevel="1">
      <c r="B155" s="19" t="s">
        <v>250</v>
      </c>
      <c r="C155" s="19" t="s">
        <v>34</v>
      </c>
      <c r="D155" s="20">
        <v>1.3347828953223224</v>
      </c>
      <c r="E155" s="20">
        <v>1.3347828953223224</v>
      </c>
      <c r="F155" s="28" t="s">
        <v>460</v>
      </c>
    </row>
    <row r="156" spans="2:6" hidden="1" outlineLevel="1">
      <c r="B156" s="19" t="s">
        <v>251</v>
      </c>
      <c r="C156" s="19" t="s">
        <v>34</v>
      </c>
      <c r="D156" s="20">
        <v>16.106728835081089</v>
      </c>
      <c r="E156" s="20">
        <v>16.106728835081089</v>
      </c>
      <c r="F156" s="28" t="s">
        <v>460</v>
      </c>
    </row>
    <row r="157" spans="2:6" hidden="1" outlineLevel="1">
      <c r="B157" s="19" t="s">
        <v>252</v>
      </c>
      <c r="C157" s="19" t="s">
        <v>34</v>
      </c>
      <c r="D157" s="20">
        <v>15.885029703325142</v>
      </c>
      <c r="E157" s="20">
        <v>15.885029703325142</v>
      </c>
      <c r="F157" s="28" t="s">
        <v>460</v>
      </c>
    </row>
    <row r="158" spans="2:6" hidden="1" outlineLevel="1">
      <c r="B158" s="19" t="s">
        <v>253</v>
      </c>
      <c r="C158" s="19" t="s">
        <v>34</v>
      </c>
      <c r="D158" s="20">
        <v>3.2474887293053274</v>
      </c>
      <c r="E158" s="20">
        <v>3.2474887293053274</v>
      </c>
      <c r="F158" s="28" t="s">
        <v>460</v>
      </c>
    </row>
    <row r="159" spans="2:6" hidden="1" outlineLevel="1">
      <c r="B159" s="19" t="s">
        <v>254</v>
      </c>
      <c r="C159" s="19" t="s">
        <v>34</v>
      </c>
      <c r="D159" s="20">
        <v>15.354548075867141</v>
      </c>
      <c r="E159" s="20">
        <v>15.354548075867141</v>
      </c>
      <c r="F159" s="28" t="s">
        <v>460</v>
      </c>
    </row>
    <row r="160" spans="2:6" hidden="1" outlineLevel="1">
      <c r="B160" s="19" t="s">
        <v>255</v>
      </c>
      <c r="C160" s="19" t="s">
        <v>34</v>
      </c>
      <c r="D160" s="20">
        <v>0.13650023384788085</v>
      </c>
      <c r="E160" s="20">
        <v>0.13650023384788085</v>
      </c>
      <c r="F160" s="28" t="s">
        <v>460</v>
      </c>
    </row>
    <row r="161" spans="1:6" hidden="1" outlineLevel="1">
      <c r="B161" s="19" t="s">
        <v>256</v>
      </c>
      <c r="C161" s="19" t="s">
        <v>34</v>
      </c>
      <c r="D161" s="20">
        <v>13.295409974314</v>
      </c>
      <c r="E161" s="20">
        <v>13.295409974314</v>
      </c>
      <c r="F161" s="28" t="s">
        <v>460</v>
      </c>
    </row>
    <row r="162" spans="1:6" hidden="1" outlineLevel="1">
      <c r="B162" s="19" t="s">
        <v>257</v>
      </c>
      <c r="C162" s="19" t="s">
        <v>34</v>
      </c>
      <c r="D162" s="20">
        <v>19.109875782909743</v>
      </c>
      <c r="E162" s="20">
        <v>19.109875782909743</v>
      </c>
      <c r="F162" s="28" t="s">
        <v>460</v>
      </c>
    </row>
    <row r="163" spans="1:6" hidden="1" outlineLevel="1">
      <c r="B163" s="19" t="s">
        <v>258</v>
      </c>
      <c r="C163" s="19" t="s">
        <v>34</v>
      </c>
      <c r="D163" s="20">
        <v>17.073104464017369</v>
      </c>
      <c r="E163" s="20">
        <v>17.073104464017369</v>
      </c>
      <c r="F163" s="28" t="s">
        <v>460</v>
      </c>
    </row>
    <row r="164" spans="1:6" hidden="1" outlineLevel="1">
      <c r="B164" s="19" t="s">
        <v>259</v>
      </c>
      <c r="C164" s="19" t="s">
        <v>34</v>
      </c>
      <c r="D164" s="20">
        <v>4.8635089792606924E-2</v>
      </c>
      <c r="E164" s="20">
        <v>4.8635089792606924E-2</v>
      </c>
      <c r="F164" s="28" t="s">
        <v>460</v>
      </c>
    </row>
    <row r="165" spans="1:6" hidden="1" outlineLevel="1">
      <c r="B165" s="19" t="s">
        <v>260</v>
      </c>
      <c r="C165" s="19" t="s">
        <v>34</v>
      </c>
      <c r="D165" s="20">
        <v>8.3557608483153221</v>
      </c>
      <c r="E165" s="20">
        <v>8.3557608483153221</v>
      </c>
      <c r="F165" s="28" t="s">
        <v>460</v>
      </c>
    </row>
    <row r="166" spans="1:6" hidden="1" outlineLevel="1">
      <c r="B166" s="19" t="s">
        <v>261</v>
      </c>
      <c r="C166" s="19" t="s">
        <v>34</v>
      </c>
      <c r="D166" s="20">
        <v>16.889543541190001</v>
      </c>
      <c r="E166" s="20">
        <v>16.889543541190001</v>
      </c>
      <c r="F166" s="28" t="s">
        <v>460</v>
      </c>
    </row>
    <row r="167" spans="1:6" hidden="1" outlineLevel="1">
      <c r="B167" s="19" t="s">
        <v>262</v>
      </c>
      <c r="C167" s="19" t="s">
        <v>34</v>
      </c>
      <c r="D167" s="20">
        <v>10.489398041036631</v>
      </c>
      <c r="E167" s="20">
        <v>10.489398041036631</v>
      </c>
      <c r="F167" s="28" t="s">
        <v>460</v>
      </c>
    </row>
    <row r="168" spans="1:6" hidden="1" outlineLevel="1">
      <c r="B168" s="19" t="s">
        <v>263</v>
      </c>
      <c r="C168" s="19" t="s">
        <v>34</v>
      </c>
      <c r="D168" s="20">
        <v>17.293987542993385</v>
      </c>
      <c r="E168" s="20">
        <v>17.293987542993385</v>
      </c>
      <c r="F168" s="28" t="s">
        <v>460</v>
      </c>
    </row>
    <row r="169" spans="1:6" hidden="1" outlineLevel="1">
      <c r="B169" s="19" t="s">
        <v>264</v>
      </c>
      <c r="C169" s="19" t="s">
        <v>34</v>
      </c>
      <c r="D169" s="20">
        <v>17.014146287466467</v>
      </c>
      <c r="E169" s="20">
        <v>17.014146287466467</v>
      </c>
      <c r="F169" s="28" t="s">
        <v>460</v>
      </c>
    </row>
    <row r="170" spans="1:6" hidden="1" outlineLevel="1">
      <c r="B170" s="19" t="s">
        <v>265</v>
      </c>
      <c r="C170" s="19" t="s">
        <v>34</v>
      </c>
      <c r="D170" s="20">
        <v>9.0745159839626943</v>
      </c>
      <c r="E170" s="20">
        <v>9.0745159839626943</v>
      </c>
      <c r="F170" s="28" t="s">
        <v>460</v>
      </c>
    </row>
    <row r="171" spans="1:6" ht="17" hidden="1" outlineLevel="1" thickBot="1">
      <c r="B171" s="17" t="s">
        <v>266</v>
      </c>
      <c r="C171" s="17" t="s">
        <v>34</v>
      </c>
      <c r="D171" s="21">
        <v>17.409954144344645</v>
      </c>
      <c r="E171" s="21">
        <v>17.409954144344645</v>
      </c>
      <c r="F171" s="27" t="s">
        <v>460</v>
      </c>
    </row>
    <row r="172" spans="1:6" collapsed="1">
      <c r="D172" s="5"/>
      <c r="E172" s="5"/>
      <c r="F172" s="16"/>
    </row>
    <row r="175" spans="1:6">
      <c r="A175" t="s">
        <v>105</v>
      </c>
    </row>
    <row r="176" spans="1:6">
      <c r="B176" t="s">
        <v>459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A210-E65D-804C-946E-44DEFBC7D595}">
  <dimension ref="A1:G127"/>
  <sheetViews>
    <sheetView tabSelected="1" workbookViewId="0">
      <selection activeCell="I27" sqref="I27"/>
    </sheetView>
  </sheetViews>
  <sheetFormatPr baseColWidth="10" defaultColWidth="8.83203125" defaultRowHeight="16"/>
  <cols>
    <col min="1" max="1" width="41.83203125" customWidth="1"/>
    <col min="2" max="2" width="24.1640625" customWidth="1"/>
    <col min="3" max="3" width="27.1640625" customWidth="1"/>
    <col min="5" max="5" width="17.1640625" customWidth="1"/>
    <col min="6" max="6" width="17.83203125" customWidth="1"/>
  </cols>
  <sheetData>
    <row r="1" spans="1:7">
      <c r="A1" s="81" t="s">
        <v>468</v>
      </c>
      <c r="B1" s="81" t="s">
        <v>463</v>
      </c>
      <c r="C1" s="81" t="s">
        <v>467</v>
      </c>
      <c r="D1" s="81" t="s">
        <v>466</v>
      </c>
      <c r="E1" s="86" t="s">
        <v>465</v>
      </c>
    </row>
    <row r="2" spans="1:7">
      <c r="A2">
        <v>1</v>
      </c>
      <c r="B2">
        <v>12</v>
      </c>
      <c r="C2">
        <v>30</v>
      </c>
      <c r="D2">
        <v>360</v>
      </c>
    </row>
    <row r="3" spans="1:7">
      <c r="A3">
        <v>2</v>
      </c>
      <c r="B3">
        <v>26</v>
      </c>
      <c r="C3">
        <v>25</v>
      </c>
      <c r="D3">
        <v>650</v>
      </c>
    </row>
    <row r="4" spans="1:7">
      <c r="A4">
        <v>3</v>
      </c>
      <c r="B4">
        <v>24</v>
      </c>
      <c r="C4">
        <v>14</v>
      </c>
      <c r="D4">
        <v>336</v>
      </c>
    </row>
    <row r="5" spans="1:7">
      <c r="A5">
        <v>4</v>
      </c>
      <c r="B5">
        <v>13</v>
      </c>
      <c r="C5">
        <v>45</v>
      </c>
      <c r="D5">
        <v>585</v>
      </c>
      <c r="F5" s="85" t="s">
        <v>105</v>
      </c>
      <c r="G5" s="84"/>
    </row>
    <row r="6" spans="1:7">
      <c r="A6">
        <v>5</v>
      </c>
      <c r="B6">
        <v>20</v>
      </c>
      <c r="C6">
        <v>40</v>
      </c>
      <c r="D6">
        <v>800</v>
      </c>
      <c r="F6" s="83"/>
      <c r="G6" s="81" t="s">
        <v>439</v>
      </c>
    </row>
    <row r="7" spans="1:7">
      <c r="A7">
        <v>6</v>
      </c>
      <c r="B7">
        <v>23</v>
      </c>
      <c r="C7">
        <v>15</v>
      </c>
      <c r="D7">
        <v>345</v>
      </c>
      <c r="F7" s="81" t="s">
        <v>472</v>
      </c>
      <c r="G7" s="83">
        <v>500</v>
      </c>
    </row>
    <row r="8" spans="1:7">
      <c r="A8">
        <v>7</v>
      </c>
      <c r="B8">
        <v>14</v>
      </c>
      <c r="C8">
        <v>40</v>
      </c>
      <c r="D8">
        <v>560</v>
      </c>
      <c r="F8" s="81" t="s">
        <v>471</v>
      </c>
      <c r="G8" s="83">
        <v>10000</v>
      </c>
    </row>
    <row r="9" spans="1:7">
      <c r="A9">
        <v>8</v>
      </c>
      <c r="B9">
        <v>17</v>
      </c>
      <c r="C9">
        <v>27</v>
      </c>
      <c r="D9">
        <v>459</v>
      </c>
    </row>
    <row r="10" spans="1:7">
      <c r="A10">
        <v>9</v>
      </c>
      <c r="B10">
        <v>25</v>
      </c>
      <c r="C10">
        <v>10</v>
      </c>
      <c r="D10">
        <v>250</v>
      </c>
    </row>
    <row r="11" spans="1:7">
      <c r="A11">
        <v>10</v>
      </c>
      <c r="B11">
        <v>30</v>
      </c>
      <c r="C11">
        <v>17</v>
      </c>
      <c r="D11">
        <v>510</v>
      </c>
    </row>
    <row r="12" spans="1:7">
      <c r="A12">
        <v>11</v>
      </c>
      <c r="B12">
        <v>12</v>
      </c>
      <c r="C12">
        <v>35</v>
      </c>
      <c r="D12">
        <v>420</v>
      </c>
    </row>
    <row r="13" spans="1:7">
      <c r="A13">
        <v>12</v>
      </c>
      <c r="B13">
        <v>20</v>
      </c>
      <c r="C13">
        <v>21</v>
      </c>
      <c r="D13">
        <v>420</v>
      </c>
    </row>
    <row r="14" spans="1:7">
      <c r="A14">
        <v>13</v>
      </c>
      <c r="B14">
        <v>23</v>
      </c>
      <c r="C14">
        <v>27</v>
      </c>
      <c r="D14">
        <v>621</v>
      </c>
    </row>
    <row r="15" spans="1:7">
      <c r="A15">
        <v>14</v>
      </c>
      <c r="B15">
        <v>29</v>
      </c>
      <c r="C15">
        <v>28</v>
      </c>
      <c r="D15">
        <v>812</v>
      </c>
    </row>
    <row r="16" spans="1:7">
      <c r="A16">
        <v>15</v>
      </c>
      <c r="B16">
        <v>20</v>
      </c>
      <c r="C16">
        <v>18</v>
      </c>
      <c r="D16">
        <v>360</v>
      </c>
    </row>
    <row r="17" spans="1:4">
      <c r="A17">
        <v>16</v>
      </c>
      <c r="B17">
        <v>10</v>
      </c>
      <c r="C17">
        <v>17</v>
      </c>
      <c r="D17">
        <v>170</v>
      </c>
    </row>
    <row r="18" spans="1:4">
      <c r="A18">
        <v>17</v>
      </c>
      <c r="B18">
        <v>29</v>
      </c>
      <c r="C18">
        <v>27</v>
      </c>
      <c r="D18">
        <v>783</v>
      </c>
    </row>
    <row r="19" spans="1:4">
      <c r="A19">
        <v>18</v>
      </c>
      <c r="B19">
        <v>12</v>
      </c>
      <c r="C19">
        <v>33</v>
      </c>
      <c r="D19">
        <v>396</v>
      </c>
    </row>
    <row r="20" spans="1:4">
      <c r="A20">
        <v>19</v>
      </c>
      <c r="B20">
        <v>13</v>
      </c>
      <c r="C20">
        <v>40</v>
      </c>
      <c r="D20">
        <v>520</v>
      </c>
    </row>
    <row r="21" spans="1:4">
      <c r="A21">
        <v>20</v>
      </c>
      <c r="B21">
        <v>25</v>
      </c>
      <c r="C21">
        <v>16</v>
      </c>
      <c r="D21">
        <v>400</v>
      </c>
    </row>
    <row r="22" spans="1:4">
      <c r="A22">
        <v>21</v>
      </c>
      <c r="B22">
        <v>29</v>
      </c>
      <c r="C22">
        <v>40</v>
      </c>
      <c r="D22">
        <v>1160</v>
      </c>
    </row>
    <row r="23" spans="1:4">
      <c r="A23">
        <v>22</v>
      </c>
      <c r="B23">
        <v>19</v>
      </c>
      <c r="C23">
        <v>25</v>
      </c>
      <c r="D23">
        <v>475</v>
      </c>
    </row>
    <row r="24" spans="1:4">
      <c r="A24">
        <v>23</v>
      </c>
      <c r="B24">
        <v>10</v>
      </c>
      <c r="C24">
        <v>47</v>
      </c>
      <c r="D24">
        <v>470</v>
      </c>
    </row>
    <row r="25" spans="1:4">
      <c r="A25">
        <v>24</v>
      </c>
      <c r="B25">
        <v>12</v>
      </c>
      <c r="C25">
        <v>21</v>
      </c>
      <c r="D25">
        <v>252</v>
      </c>
    </row>
    <row r="26" spans="1:4">
      <c r="A26">
        <v>25</v>
      </c>
      <c r="B26">
        <v>23</v>
      </c>
      <c r="C26">
        <v>45</v>
      </c>
      <c r="D26">
        <v>1035</v>
      </c>
    </row>
    <row r="27" spans="1:4">
      <c r="A27">
        <v>26</v>
      </c>
      <c r="B27">
        <v>11</v>
      </c>
      <c r="C27">
        <v>20</v>
      </c>
      <c r="D27">
        <v>220</v>
      </c>
    </row>
    <row r="28" spans="1:4">
      <c r="A28">
        <v>27</v>
      </c>
      <c r="B28">
        <v>29</v>
      </c>
      <c r="C28">
        <v>49</v>
      </c>
      <c r="D28">
        <v>1421</v>
      </c>
    </row>
    <row r="29" spans="1:4">
      <c r="A29">
        <v>28</v>
      </c>
      <c r="B29">
        <v>13</v>
      </c>
      <c r="C29">
        <v>20</v>
      </c>
      <c r="D29">
        <v>260</v>
      </c>
    </row>
    <row r="30" spans="1:4">
      <c r="A30">
        <v>29</v>
      </c>
      <c r="B30">
        <v>14</v>
      </c>
      <c r="C30">
        <v>26</v>
      </c>
      <c r="D30">
        <v>364</v>
      </c>
    </row>
    <row r="31" spans="1:4">
      <c r="A31">
        <v>30</v>
      </c>
      <c r="B31">
        <v>12</v>
      </c>
      <c r="C31">
        <v>17</v>
      </c>
      <c r="D31">
        <v>204</v>
      </c>
    </row>
    <row r="32" spans="1:4">
      <c r="A32">
        <v>31</v>
      </c>
      <c r="B32">
        <v>29</v>
      </c>
      <c r="C32">
        <v>25</v>
      </c>
      <c r="D32">
        <v>725</v>
      </c>
    </row>
    <row r="33" spans="1:5">
      <c r="A33">
        <v>32</v>
      </c>
      <c r="B33">
        <v>11</v>
      </c>
      <c r="C33">
        <v>33</v>
      </c>
      <c r="D33">
        <v>363</v>
      </c>
    </row>
    <row r="34" spans="1:5">
      <c r="A34">
        <v>33</v>
      </c>
      <c r="B34">
        <v>25</v>
      </c>
      <c r="C34">
        <v>11</v>
      </c>
      <c r="D34">
        <v>275</v>
      </c>
    </row>
    <row r="35" spans="1:5">
      <c r="A35">
        <v>34</v>
      </c>
      <c r="B35">
        <v>21</v>
      </c>
      <c r="C35">
        <v>18</v>
      </c>
      <c r="D35">
        <v>378</v>
      </c>
    </row>
    <row r="36" spans="1:5">
      <c r="A36">
        <v>35</v>
      </c>
      <c r="B36">
        <v>19</v>
      </c>
      <c r="C36">
        <v>12</v>
      </c>
      <c r="D36">
        <v>228</v>
      </c>
    </row>
    <row r="37" spans="1:5">
      <c r="A37">
        <v>36</v>
      </c>
      <c r="B37">
        <v>29</v>
      </c>
      <c r="C37">
        <v>19</v>
      </c>
      <c r="D37">
        <v>551</v>
      </c>
    </row>
    <row r="38" spans="1:5">
      <c r="A38">
        <v>37</v>
      </c>
      <c r="B38">
        <v>13</v>
      </c>
      <c r="C38">
        <v>24</v>
      </c>
      <c r="D38">
        <v>312</v>
      </c>
    </row>
    <row r="39" spans="1:5">
      <c r="A39">
        <v>38</v>
      </c>
      <c r="B39">
        <v>18</v>
      </c>
      <c r="C39">
        <v>32</v>
      </c>
      <c r="D39">
        <v>576</v>
      </c>
    </row>
    <row r="40" spans="1:5">
      <c r="A40">
        <v>39</v>
      </c>
      <c r="B40">
        <v>16</v>
      </c>
      <c r="C40">
        <v>34</v>
      </c>
      <c r="D40">
        <v>544</v>
      </c>
    </row>
    <row r="41" spans="1:5">
      <c r="A41">
        <v>40</v>
      </c>
      <c r="C41">
        <v>38</v>
      </c>
    </row>
    <row r="42" spans="1:5">
      <c r="A42" s="82" t="s">
        <v>470</v>
      </c>
      <c r="B42" s="82"/>
      <c r="C42" s="82"/>
      <c r="D42" s="82"/>
      <c r="E42" s="82"/>
    </row>
    <row r="43" spans="1:5">
      <c r="A43" s="81" t="s">
        <v>468</v>
      </c>
      <c r="B43" s="81" t="s">
        <v>463</v>
      </c>
      <c r="C43" s="81" t="s">
        <v>467</v>
      </c>
      <c r="D43" s="81" t="s">
        <v>466</v>
      </c>
      <c r="E43" s="81" t="s">
        <v>465</v>
      </c>
    </row>
    <row r="44" spans="1:5">
      <c r="A44">
        <v>43</v>
      </c>
      <c r="B44">
        <v>1</v>
      </c>
      <c r="C44">
        <v>20</v>
      </c>
      <c r="D44">
        <v>20</v>
      </c>
    </row>
    <row r="45" spans="1:5">
      <c r="A45">
        <v>44</v>
      </c>
      <c r="B45">
        <v>2</v>
      </c>
      <c r="C45">
        <v>16</v>
      </c>
      <c r="D45">
        <v>32</v>
      </c>
    </row>
    <row r="46" spans="1:5">
      <c r="A46">
        <v>45</v>
      </c>
      <c r="B46">
        <v>3</v>
      </c>
      <c r="C46">
        <v>38</v>
      </c>
      <c r="D46">
        <v>114</v>
      </c>
    </row>
    <row r="47" spans="1:5">
      <c r="A47">
        <v>46</v>
      </c>
      <c r="B47">
        <v>1</v>
      </c>
      <c r="C47">
        <v>42</v>
      </c>
      <c r="D47">
        <v>42</v>
      </c>
    </row>
    <row r="48" spans="1:5">
      <c r="A48">
        <v>47</v>
      </c>
      <c r="B48">
        <v>3</v>
      </c>
      <c r="C48">
        <v>14</v>
      </c>
      <c r="D48">
        <v>42</v>
      </c>
    </row>
    <row r="49" spans="1:4">
      <c r="A49">
        <v>48</v>
      </c>
      <c r="B49">
        <v>2</v>
      </c>
      <c r="C49">
        <v>11</v>
      </c>
      <c r="D49">
        <v>22</v>
      </c>
    </row>
    <row r="50" spans="1:4">
      <c r="A50">
        <v>49</v>
      </c>
      <c r="B50">
        <v>1</v>
      </c>
      <c r="C50">
        <v>48</v>
      </c>
      <c r="D50">
        <v>48</v>
      </c>
    </row>
    <row r="51" spans="1:4">
      <c r="A51">
        <v>50</v>
      </c>
      <c r="B51">
        <v>2</v>
      </c>
      <c r="C51">
        <v>30</v>
      </c>
      <c r="D51">
        <v>60</v>
      </c>
    </row>
    <row r="52" spans="1:4">
      <c r="A52">
        <v>51</v>
      </c>
      <c r="B52">
        <v>1</v>
      </c>
      <c r="C52">
        <v>39</v>
      </c>
      <c r="D52">
        <v>39</v>
      </c>
    </row>
    <row r="53" spans="1:4">
      <c r="A53">
        <v>52</v>
      </c>
      <c r="B53">
        <v>3</v>
      </c>
      <c r="C53">
        <v>46</v>
      </c>
      <c r="D53">
        <v>138</v>
      </c>
    </row>
    <row r="54" spans="1:4">
      <c r="A54">
        <v>53</v>
      </c>
      <c r="B54">
        <v>3</v>
      </c>
      <c r="C54">
        <v>22</v>
      </c>
      <c r="D54">
        <v>66</v>
      </c>
    </row>
    <row r="55" spans="1:4">
      <c r="A55">
        <v>54</v>
      </c>
      <c r="B55">
        <v>2</v>
      </c>
      <c r="C55">
        <v>35</v>
      </c>
      <c r="D55">
        <v>70</v>
      </c>
    </row>
    <row r="56" spans="1:4">
      <c r="A56">
        <v>55</v>
      </c>
      <c r="B56">
        <v>1</v>
      </c>
      <c r="C56">
        <v>10</v>
      </c>
      <c r="D56">
        <v>10</v>
      </c>
    </row>
    <row r="57" spans="1:4">
      <c r="A57">
        <v>56</v>
      </c>
      <c r="B57">
        <v>2</v>
      </c>
      <c r="C57">
        <v>26</v>
      </c>
      <c r="D57">
        <v>52</v>
      </c>
    </row>
    <row r="58" spans="1:4">
      <c r="A58">
        <v>57</v>
      </c>
      <c r="B58">
        <v>3</v>
      </c>
      <c r="C58">
        <v>32</v>
      </c>
      <c r="D58">
        <v>96</v>
      </c>
    </row>
    <row r="59" spans="1:4">
      <c r="A59">
        <v>58</v>
      </c>
      <c r="B59">
        <v>1</v>
      </c>
      <c r="C59">
        <v>46</v>
      </c>
      <c r="D59">
        <v>46</v>
      </c>
    </row>
    <row r="60" spans="1:4">
      <c r="A60">
        <v>59</v>
      </c>
      <c r="B60">
        <v>1</v>
      </c>
      <c r="C60">
        <v>24</v>
      </c>
      <c r="D60">
        <v>24</v>
      </c>
    </row>
    <row r="61" spans="1:4">
      <c r="A61">
        <v>60</v>
      </c>
      <c r="B61">
        <v>3</v>
      </c>
      <c r="C61">
        <v>37</v>
      </c>
      <c r="D61">
        <v>111</v>
      </c>
    </row>
    <row r="62" spans="1:4">
      <c r="A62">
        <v>61</v>
      </c>
      <c r="B62">
        <v>2</v>
      </c>
      <c r="C62">
        <v>39</v>
      </c>
      <c r="D62">
        <v>78</v>
      </c>
    </row>
    <row r="63" spans="1:4">
      <c r="A63">
        <v>62</v>
      </c>
      <c r="B63">
        <v>1</v>
      </c>
      <c r="C63">
        <v>14</v>
      </c>
      <c r="D63">
        <v>14</v>
      </c>
    </row>
    <row r="64" spans="1:4">
      <c r="A64">
        <v>63</v>
      </c>
      <c r="B64">
        <v>3</v>
      </c>
      <c r="C64">
        <v>47</v>
      </c>
      <c r="D64">
        <v>141</v>
      </c>
    </row>
    <row r="65" spans="1:4">
      <c r="A65">
        <v>64</v>
      </c>
      <c r="B65">
        <v>2</v>
      </c>
      <c r="C65">
        <v>27</v>
      </c>
      <c r="D65">
        <v>54</v>
      </c>
    </row>
    <row r="66" spans="1:4">
      <c r="A66">
        <v>65</v>
      </c>
      <c r="B66">
        <v>1</v>
      </c>
      <c r="C66">
        <v>43</v>
      </c>
      <c r="D66">
        <v>43</v>
      </c>
    </row>
    <row r="67" spans="1:4">
      <c r="A67">
        <v>66</v>
      </c>
      <c r="B67">
        <v>3</v>
      </c>
      <c r="C67">
        <v>38</v>
      </c>
      <c r="D67">
        <v>114</v>
      </c>
    </row>
    <row r="68" spans="1:4">
      <c r="A68">
        <v>67</v>
      </c>
      <c r="B68">
        <v>2</v>
      </c>
      <c r="C68">
        <v>45</v>
      </c>
      <c r="D68">
        <v>90</v>
      </c>
    </row>
    <row r="69" spans="1:4">
      <c r="A69">
        <v>68</v>
      </c>
      <c r="B69">
        <v>1</v>
      </c>
      <c r="C69">
        <v>35</v>
      </c>
      <c r="D69">
        <v>35</v>
      </c>
    </row>
    <row r="70" spans="1:4">
      <c r="A70">
        <v>69</v>
      </c>
      <c r="B70">
        <v>3</v>
      </c>
      <c r="C70">
        <v>12</v>
      </c>
      <c r="D70">
        <v>36</v>
      </c>
    </row>
    <row r="71" spans="1:4">
      <c r="A71">
        <v>70</v>
      </c>
      <c r="B71">
        <v>1</v>
      </c>
      <c r="C71">
        <v>28</v>
      </c>
      <c r="D71">
        <v>28</v>
      </c>
    </row>
    <row r="72" spans="1:4">
      <c r="A72">
        <v>71</v>
      </c>
      <c r="B72">
        <v>2</v>
      </c>
      <c r="C72">
        <v>14</v>
      </c>
      <c r="D72">
        <v>28</v>
      </c>
    </row>
    <row r="73" spans="1:4">
      <c r="A73">
        <v>72</v>
      </c>
      <c r="B73">
        <v>3</v>
      </c>
      <c r="C73">
        <v>29</v>
      </c>
      <c r="D73">
        <v>87</v>
      </c>
    </row>
    <row r="74" spans="1:4">
      <c r="A74">
        <v>73</v>
      </c>
      <c r="B74">
        <v>1</v>
      </c>
      <c r="C74">
        <v>16</v>
      </c>
      <c r="D74">
        <v>16</v>
      </c>
    </row>
    <row r="75" spans="1:4">
      <c r="A75">
        <v>74</v>
      </c>
      <c r="B75">
        <v>2</v>
      </c>
      <c r="C75">
        <v>29</v>
      </c>
      <c r="D75">
        <v>58</v>
      </c>
    </row>
    <row r="76" spans="1:4">
      <c r="A76">
        <v>75</v>
      </c>
      <c r="B76">
        <v>3</v>
      </c>
      <c r="C76">
        <v>26</v>
      </c>
      <c r="D76">
        <v>78</v>
      </c>
    </row>
    <row r="77" spans="1:4">
      <c r="A77">
        <v>76</v>
      </c>
      <c r="B77">
        <v>2</v>
      </c>
      <c r="C77">
        <v>19</v>
      </c>
      <c r="D77">
        <v>38</v>
      </c>
    </row>
    <row r="78" spans="1:4">
      <c r="A78">
        <v>77</v>
      </c>
      <c r="B78">
        <v>1</v>
      </c>
      <c r="C78">
        <v>43</v>
      </c>
      <c r="D78">
        <v>43</v>
      </c>
    </row>
    <row r="79" spans="1:4">
      <c r="A79">
        <v>78</v>
      </c>
      <c r="B79">
        <v>2</v>
      </c>
      <c r="C79">
        <v>18</v>
      </c>
      <c r="D79">
        <v>36</v>
      </c>
    </row>
    <row r="80" spans="1:4">
      <c r="A80">
        <v>79</v>
      </c>
      <c r="B80">
        <v>3</v>
      </c>
      <c r="C80">
        <v>45</v>
      </c>
      <c r="D80">
        <v>135</v>
      </c>
    </row>
    <row r="81" spans="1:5">
      <c r="A81">
        <v>80</v>
      </c>
      <c r="B81">
        <v>1</v>
      </c>
      <c r="C81">
        <v>37</v>
      </c>
      <c r="D81">
        <v>37</v>
      </c>
    </row>
    <row r="82" spans="1:5">
      <c r="A82">
        <v>81</v>
      </c>
      <c r="B82">
        <v>3</v>
      </c>
      <c r="C82">
        <v>13</v>
      </c>
      <c r="D82">
        <v>39</v>
      </c>
    </row>
    <row r="83" spans="1:5">
      <c r="A83">
        <v>82</v>
      </c>
      <c r="C83">
        <v>47</v>
      </c>
    </row>
    <row r="84" spans="1:5">
      <c r="A84">
        <v>83</v>
      </c>
      <c r="C84">
        <v>31</v>
      </c>
    </row>
    <row r="85" spans="1:5">
      <c r="A85">
        <v>84</v>
      </c>
      <c r="C85">
        <v>34</v>
      </c>
    </row>
    <row r="86" spans="1:5">
      <c r="A86">
        <v>85</v>
      </c>
      <c r="C86">
        <v>30</v>
      </c>
    </row>
    <row r="87" spans="1:5">
      <c r="A87" s="82" t="s">
        <v>469</v>
      </c>
      <c r="B87" s="82"/>
      <c r="C87" s="82"/>
      <c r="D87" s="82"/>
      <c r="E87" s="82"/>
    </row>
    <row r="88" spans="1:5">
      <c r="A88" s="81" t="s">
        <v>468</v>
      </c>
      <c r="B88" s="81" t="s">
        <v>463</v>
      </c>
      <c r="C88" s="81" t="s">
        <v>467</v>
      </c>
      <c r="D88" s="81" t="s">
        <v>466</v>
      </c>
      <c r="E88" s="81" t="s">
        <v>465</v>
      </c>
    </row>
    <row r="89" spans="1:5">
      <c r="A89">
        <v>87</v>
      </c>
      <c r="B89">
        <v>2</v>
      </c>
      <c r="C89">
        <v>24</v>
      </c>
      <c r="D89">
        <v>48</v>
      </c>
    </row>
    <row r="90" spans="1:5">
      <c r="A90">
        <v>88</v>
      </c>
      <c r="B90">
        <v>1</v>
      </c>
      <c r="C90">
        <v>14</v>
      </c>
      <c r="D90">
        <v>14</v>
      </c>
    </row>
    <row r="91" spans="1:5">
      <c r="A91">
        <v>89</v>
      </c>
      <c r="B91">
        <v>1</v>
      </c>
      <c r="C91">
        <v>23</v>
      </c>
      <c r="D91">
        <v>23</v>
      </c>
    </row>
    <row r="92" spans="1:5">
      <c r="A92">
        <v>90</v>
      </c>
      <c r="B92">
        <v>5</v>
      </c>
      <c r="C92">
        <v>33</v>
      </c>
      <c r="D92">
        <v>165</v>
      </c>
    </row>
    <row r="93" spans="1:5">
      <c r="A93">
        <v>91</v>
      </c>
      <c r="B93">
        <v>3</v>
      </c>
      <c r="C93">
        <v>41</v>
      </c>
      <c r="D93">
        <v>123</v>
      </c>
    </row>
    <row r="94" spans="1:5">
      <c r="A94">
        <v>92</v>
      </c>
      <c r="B94">
        <v>4</v>
      </c>
      <c r="C94">
        <v>16</v>
      </c>
      <c r="D94">
        <v>64</v>
      </c>
    </row>
    <row r="95" spans="1:5">
      <c r="A95">
        <v>93</v>
      </c>
      <c r="B95">
        <v>5</v>
      </c>
      <c r="C95">
        <v>14</v>
      </c>
      <c r="D95">
        <v>70</v>
      </c>
    </row>
    <row r="96" spans="1:5">
      <c r="A96">
        <v>94</v>
      </c>
      <c r="B96">
        <v>4</v>
      </c>
      <c r="C96">
        <v>32</v>
      </c>
      <c r="D96">
        <v>128</v>
      </c>
    </row>
    <row r="97" spans="1:4">
      <c r="A97">
        <v>95</v>
      </c>
      <c r="B97">
        <v>4</v>
      </c>
      <c r="C97">
        <v>49</v>
      </c>
      <c r="D97">
        <v>196</v>
      </c>
    </row>
    <row r="98" spans="1:4">
      <c r="A98">
        <v>96</v>
      </c>
      <c r="B98">
        <v>2</v>
      </c>
      <c r="C98">
        <v>25</v>
      </c>
      <c r="D98">
        <v>50</v>
      </c>
    </row>
    <row r="99" spans="1:4">
      <c r="A99">
        <v>97</v>
      </c>
      <c r="B99">
        <v>3</v>
      </c>
      <c r="C99">
        <v>15</v>
      </c>
      <c r="D99">
        <v>45</v>
      </c>
    </row>
    <row r="100" spans="1:4">
      <c r="A100">
        <v>98</v>
      </c>
      <c r="B100">
        <v>4</v>
      </c>
      <c r="C100">
        <v>43</v>
      </c>
      <c r="D100">
        <v>172</v>
      </c>
    </row>
    <row r="101" spans="1:4">
      <c r="A101">
        <v>99</v>
      </c>
      <c r="B101">
        <v>5</v>
      </c>
      <c r="C101">
        <v>27</v>
      </c>
      <c r="D101">
        <v>135</v>
      </c>
    </row>
    <row r="102" spans="1:4">
      <c r="A102">
        <v>100</v>
      </c>
      <c r="B102">
        <v>2</v>
      </c>
      <c r="C102">
        <v>15</v>
      </c>
      <c r="D102">
        <v>30</v>
      </c>
    </row>
    <row r="103" spans="1:4">
      <c r="A103">
        <v>101</v>
      </c>
      <c r="B103">
        <v>4</v>
      </c>
      <c r="C103">
        <v>43</v>
      </c>
      <c r="D103">
        <v>172</v>
      </c>
    </row>
    <row r="104" spans="1:4">
      <c r="A104">
        <v>102</v>
      </c>
      <c r="B104">
        <v>4</v>
      </c>
      <c r="C104">
        <v>24</v>
      </c>
      <c r="D104">
        <v>96</v>
      </c>
    </row>
    <row r="105" spans="1:4">
      <c r="A105">
        <v>103</v>
      </c>
      <c r="B105">
        <v>4</v>
      </c>
      <c r="C105">
        <v>28</v>
      </c>
      <c r="D105">
        <v>112</v>
      </c>
    </row>
    <row r="106" spans="1:4">
      <c r="A106">
        <v>104</v>
      </c>
      <c r="B106">
        <v>3</v>
      </c>
      <c r="C106">
        <v>14</v>
      </c>
      <c r="D106">
        <v>42</v>
      </c>
    </row>
    <row r="107" spans="1:4">
      <c r="A107">
        <v>105</v>
      </c>
      <c r="B107">
        <v>4</v>
      </c>
      <c r="C107">
        <v>14</v>
      </c>
      <c r="D107">
        <v>56</v>
      </c>
    </row>
    <row r="108" spans="1:4">
      <c r="A108">
        <v>106</v>
      </c>
      <c r="B108">
        <v>2</v>
      </c>
      <c r="C108">
        <v>22</v>
      </c>
      <c r="D108">
        <v>44</v>
      </c>
    </row>
    <row r="109" spans="1:4">
      <c r="A109">
        <v>107</v>
      </c>
      <c r="B109">
        <v>5</v>
      </c>
      <c r="C109">
        <v>41</v>
      </c>
      <c r="D109">
        <v>205</v>
      </c>
    </row>
    <row r="110" spans="1:4">
      <c r="A110">
        <v>108</v>
      </c>
      <c r="B110">
        <v>2</v>
      </c>
      <c r="C110">
        <v>25</v>
      </c>
      <c r="D110">
        <v>50</v>
      </c>
    </row>
    <row r="111" spans="1:4">
      <c r="A111">
        <v>109</v>
      </c>
      <c r="B111">
        <v>5</v>
      </c>
      <c r="C111">
        <v>21</v>
      </c>
      <c r="D111">
        <v>105</v>
      </c>
    </row>
    <row r="112" spans="1:4">
      <c r="A112">
        <v>110</v>
      </c>
      <c r="B112">
        <v>2</v>
      </c>
      <c r="C112">
        <v>30</v>
      </c>
      <c r="D112">
        <v>60</v>
      </c>
    </row>
    <row r="113" spans="1:4">
      <c r="A113">
        <v>111</v>
      </c>
      <c r="B113">
        <v>3</v>
      </c>
      <c r="C113">
        <v>13</v>
      </c>
      <c r="D113">
        <v>39</v>
      </c>
    </row>
    <row r="114" spans="1:4">
      <c r="A114">
        <v>112</v>
      </c>
      <c r="B114">
        <v>3</v>
      </c>
      <c r="C114">
        <v>21</v>
      </c>
      <c r="D114">
        <v>63</v>
      </c>
    </row>
    <row r="115" spans="1:4">
      <c r="A115">
        <v>113</v>
      </c>
      <c r="B115">
        <v>4</v>
      </c>
      <c r="C115">
        <v>33</v>
      </c>
      <c r="D115">
        <v>132</v>
      </c>
    </row>
    <row r="116" spans="1:4">
      <c r="A116">
        <v>114</v>
      </c>
      <c r="B116">
        <v>5</v>
      </c>
      <c r="C116">
        <v>29</v>
      </c>
      <c r="D116">
        <v>145</v>
      </c>
    </row>
    <row r="117" spans="1:4">
      <c r="A117">
        <v>115</v>
      </c>
      <c r="B117">
        <v>5</v>
      </c>
      <c r="C117">
        <v>16</v>
      </c>
      <c r="D117">
        <v>80</v>
      </c>
    </row>
    <row r="118" spans="1:4">
      <c r="A118">
        <v>116</v>
      </c>
      <c r="B118">
        <v>3</v>
      </c>
      <c r="C118">
        <v>38</v>
      </c>
      <c r="D118">
        <v>114</v>
      </c>
    </row>
    <row r="119" spans="1:4">
      <c r="A119">
        <v>117</v>
      </c>
      <c r="B119">
        <v>3</v>
      </c>
      <c r="C119">
        <v>33</v>
      </c>
      <c r="D119">
        <v>99</v>
      </c>
    </row>
    <row r="120" spans="1:4">
      <c r="A120">
        <v>118</v>
      </c>
      <c r="B120">
        <v>5</v>
      </c>
      <c r="C120">
        <v>32</v>
      </c>
      <c r="D120">
        <v>160</v>
      </c>
    </row>
    <row r="121" spans="1:4">
      <c r="A121">
        <v>119</v>
      </c>
      <c r="B121">
        <v>1</v>
      </c>
      <c r="C121">
        <v>37</v>
      </c>
      <c r="D121">
        <v>37</v>
      </c>
    </row>
    <row r="122" spans="1:4">
      <c r="A122">
        <v>120</v>
      </c>
      <c r="B122">
        <v>5</v>
      </c>
      <c r="C122">
        <v>36</v>
      </c>
      <c r="D122">
        <v>180</v>
      </c>
    </row>
    <row r="123" spans="1:4">
      <c r="A123">
        <v>121</v>
      </c>
      <c r="B123">
        <v>2</v>
      </c>
      <c r="C123">
        <v>20</v>
      </c>
      <c r="D123">
        <v>40</v>
      </c>
    </row>
    <row r="124" spans="1:4">
      <c r="A124">
        <v>122</v>
      </c>
      <c r="B124">
        <v>3</v>
      </c>
      <c r="C124">
        <v>25</v>
      </c>
      <c r="D124">
        <v>75</v>
      </c>
    </row>
    <row r="125" spans="1:4">
      <c r="A125">
        <v>123</v>
      </c>
      <c r="B125">
        <v>3</v>
      </c>
      <c r="C125">
        <v>35</v>
      </c>
      <c r="D125">
        <v>105</v>
      </c>
    </row>
    <row r="126" spans="1:4">
      <c r="A126">
        <v>124</v>
      </c>
      <c r="B126">
        <v>4</v>
      </c>
      <c r="C126">
        <v>38</v>
      </c>
      <c r="D126">
        <v>152</v>
      </c>
    </row>
    <row r="127" spans="1:4">
      <c r="A127">
        <v>125</v>
      </c>
      <c r="B127">
        <v>2</v>
      </c>
      <c r="C127">
        <v>45</v>
      </c>
      <c r="D127">
        <v>90</v>
      </c>
    </row>
  </sheetData>
  <mergeCells count="3">
    <mergeCell ref="A42:E42"/>
    <mergeCell ref="A87:E87"/>
    <mergeCell ref="F5:G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AD93-BEC7-DA43-929B-BFD3303B2E34}">
  <dimension ref="A2:C8"/>
  <sheetViews>
    <sheetView workbookViewId="0"/>
  </sheetViews>
  <sheetFormatPr baseColWidth="10" defaultRowHeight="16"/>
  <cols>
    <col min="1" max="1" width="10.5" bestFit="1" customWidth="1"/>
    <col min="2" max="2" width="26.83203125" bestFit="1" customWidth="1"/>
    <col min="3" max="3" width="14.33203125" bestFit="1" customWidth="1"/>
  </cols>
  <sheetData>
    <row r="2" spans="1:3">
      <c r="A2" s="7" t="s">
        <v>35</v>
      </c>
      <c r="B2" t="s">
        <v>43</v>
      </c>
      <c r="C2" t="s">
        <v>44</v>
      </c>
    </row>
    <row r="3" spans="1:3">
      <c r="A3">
        <v>1</v>
      </c>
      <c r="B3">
        <v>2.3720351074620081</v>
      </c>
      <c r="C3">
        <v>4.1161053223860238</v>
      </c>
    </row>
    <row r="4" spans="1:3">
      <c r="A4">
        <v>3</v>
      </c>
      <c r="B4">
        <v>2.2601535398679498</v>
      </c>
      <c r="C4">
        <v>-6.6586181411884517</v>
      </c>
    </row>
    <row r="5" spans="1:3">
      <c r="A5">
        <v>2</v>
      </c>
      <c r="B5">
        <v>2.1482117993677017</v>
      </c>
      <c r="C5">
        <v>1.1856943949416148</v>
      </c>
    </row>
    <row r="6" spans="1:3">
      <c r="A6">
        <v>4</v>
      </c>
      <c r="B6">
        <v>2.0810467550675531</v>
      </c>
      <c r="C6">
        <v>-19.189532449324467</v>
      </c>
    </row>
    <row r="7" spans="1:3">
      <c r="A7">
        <v>5</v>
      </c>
      <c r="B7">
        <v>1.998971032590088</v>
      </c>
      <c r="C7">
        <v>-27.009260706689204</v>
      </c>
    </row>
    <row r="8" spans="1:3">
      <c r="A8" t="s">
        <v>45</v>
      </c>
      <c r="B8">
        <v>2.1395997030801412</v>
      </c>
      <c r="C8">
        <v>-47.555611579874494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5B69-9903-4242-95CF-46BF6285E07D}">
  <dimension ref="A2:B8"/>
  <sheetViews>
    <sheetView workbookViewId="0"/>
  </sheetViews>
  <sheetFormatPr baseColWidth="10" defaultRowHeight="16"/>
  <cols>
    <col min="1" max="1" width="10.5" bestFit="1" customWidth="1"/>
    <col min="2" max="2" width="21" bestFit="1" customWidth="1"/>
  </cols>
  <sheetData>
    <row r="2" spans="1:2">
      <c r="A2" s="7" t="s">
        <v>35</v>
      </c>
      <c r="B2" t="s">
        <v>46</v>
      </c>
    </row>
    <row r="3" spans="1:2">
      <c r="A3">
        <v>5</v>
      </c>
      <c r="B3">
        <v>81.531694078689057</v>
      </c>
    </row>
    <row r="4" spans="1:2">
      <c r="A4">
        <v>4</v>
      </c>
      <c r="B4">
        <v>37.455183790931059</v>
      </c>
    </row>
    <row r="5" spans="1:2">
      <c r="A5">
        <v>1</v>
      </c>
      <c r="B5">
        <v>5.7226278147474474</v>
      </c>
    </row>
    <row r="6" spans="1:2">
      <c r="A6">
        <v>3</v>
      </c>
      <c r="B6">
        <v>5.6027862340704004</v>
      </c>
    </row>
    <row r="7" spans="1:2">
      <c r="A7">
        <v>2</v>
      </c>
      <c r="B7">
        <v>0.85226421287792453</v>
      </c>
    </row>
    <row r="8" spans="1:2">
      <c r="A8" t="s">
        <v>45</v>
      </c>
      <c r="B8">
        <v>131.16455613131589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3D1A-0A74-8A42-A906-0B48AA1A1644}">
  <dimension ref="A2:B9"/>
  <sheetViews>
    <sheetView workbookViewId="0"/>
  </sheetViews>
  <sheetFormatPr baseColWidth="10" defaultRowHeight="16"/>
  <cols>
    <col min="1" max="1" width="10.5" bestFit="1" customWidth="1"/>
    <col min="2" max="2" width="24.83203125" bestFit="1" customWidth="1"/>
  </cols>
  <sheetData>
    <row r="2" spans="1:2">
      <c r="A2" s="7" t="s">
        <v>32</v>
      </c>
      <c r="B2" t="s">
        <v>47</v>
      </c>
    </row>
    <row r="3" spans="1:2">
      <c r="A3">
        <v>4</v>
      </c>
      <c r="B3">
        <v>201.99999999999989</v>
      </c>
    </row>
    <row r="4" spans="1:2">
      <c r="A4">
        <v>3</v>
      </c>
      <c r="B4">
        <v>167.99999999999989</v>
      </c>
    </row>
    <row r="5" spans="1:2">
      <c r="A5">
        <v>2</v>
      </c>
      <c r="B5">
        <v>131</v>
      </c>
    </row>
    <row r="6" spans="1:2">
      <c r="A6">
        <v>5</v>
      </c>
      <c r="B6">
        <v>130.99999999999972</v>
      </c>
    </row>
    <row r="7" spans="1:2">
      <c r="A7">
        <v>1</v>
      </c>
      <c r="B7">
        <v>57.999999999999929</v>
      </c>
    </row>
    <row r="8" spans="1:2">
      <c r="A8">
        <v>0</v>
      </c>
      <c r="B8">
        <v>22.000000000000089</v>
      </c>
    </row>
    <row r="9" spans="1:2">
      <c r="A9" t="s">
        <v>45</v>
      </c>
      <c r="B9">
        <v>711.99999999999955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57F0-F664-6B4C-AEC3-4801426F9C95}">
  <dimension ref="A2:B6"/>
  <sheetViews>
    <sheetView workbookViewId="0"/>
  </sheetViews>
  <sheetFormatPr baseColWidth="10" defaultRowHeight="16"/>
  <cols>
    <col min="1" max="1" width="18" bestFit="1" customWidth="1"/>
    <col min="2" max="2" width="13.83203125" bestFit="1" customWidth="1"/>
  </cols>
  <sheetData>
    <row r="2" spans="1:2">
      <c r="A2" s="7" t="s">
        <v>3</v>
      </c>
      <c r="B2" t="s">
        <v>48</v>
      </c>
    </row>
    <row r="3" spans="1:2">
      <c r="A3" t="s">
        <v>11</v>
      </c>
      <c r="B3">
        <v>373</v>
      </c>
    </row>
    <row r="4" spans="1:2">
      <c r="A4" t="s">
        <v>13</v>
      </c>
      <c r="B4">
        <v>219</v>
      </c>
    </row>
    <row r="5" spans="1:2">
      <c r="A5" t="s">
        <v>14</v>
      </c>
      <c r="B5">
        <v>158</v>
      </c>
    </row>
    <row r="6" spans="1:2">
      <c r="A6" t="s">
        <v>45</v>
      </c>
      <c r="B6">
        <v>750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2BD4-4176-8B47-94A1-72855471807C}">
  <dimension ref="A2:E6"/>
  <sheetViews>
    <sheetView workbookViewId="0">
      <selection activeCell="N15" sqref="N15"/>
    </sheetView>
  </sheetViews>
  <sheetFormatPr baseColWidth="10" defaultRowHeight="16"/>
  <cols>
    <col min="1" max="1" width="16.33203125" bestFit="1" customWidth="1"/>
    <col min="2" max="4" width="18" bestFit="1" customWidth="1"/>
    <col min="5" max="5" width="12.1640625" bestFit="1" customWidth="1"/>
  </cols>
  <sheetData>
    <row r="2" spans="1:5">
      <c r="A2" s="7" t="s">
        <v>464</v>
      </c>
      <c r="B2" s="7" t="s">
        <v>3</v>
      </c>
    </row>
    <row r="3" spans="1:5">
      <c r="A3" s="7" t="s">
        <v>0</v>
      </c>
      <c r="B3" t="s">
        <v>11</v>
      </c>
      <c r="C3" t="s">
        <v>13</v>
      </c>
      <c r="D3" t="s">
        <v>14</v>
      </c>
      <c r="E3" t="s">
        <v>45</v>
      </c>
    </row>
    <row r="4" spans="1:5">
      <c r="A4" t="s">
        <v>10</v>
      </c>
      <c r="B4">
        <v>0.47777777777777786</v>
      </c>
      <c r="C4">
        <v>0.47899305555555571</v>
      </c>
      <c r="D4">
        <v>0.4747685185185187</v>
      </c>
      <c r="E4">
        <v>0.47746913580246919</v>
      </c>
    </row>
    <row r="5" spans="1:5">
      <c r="A5" t="s">
        <v>12</v>
      </c>
      <c r="B5">
        <v>0.47807539682539674</v>
      </c>
      <c r="C5">
        <v>0.47187500000000021</v>
      </c>
      <c r="D5">
        <v>0.48611111111111099</v>
      </c>
      <c r="E5">
        <v>0.47667824074074078</v>
      </c>
    </row>
    <row r="6" spans="1:5">
      <c r="A6" t="s">
        <v>45</v>
      </c>
      <c r="B6">
        <v>0.47788194444444443</v>
      </c>
      <c r="C6">
        <v>0.47662037037037047</v>
      </c>
      <c r="D6">
        <v>0.47638888888888908</v>
      </c>
      <c r="E6">
        <v>0.47722578347578348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55E4-2907-4F45-93C8-04ACF6E5F095}">
  <dimension ref="A2:B6"/>
  <sheetViews>
    <sheetView workbookViewId="0">
      <selection activeCell="L8" sqref="L8"/>
    </sheetView>
  </sheetViews>
  <sheetFormatPr baseColWidth="10" defaultRowHeight="16"/>
  <cols>
    <col min="1" max="1" width="18" bestFit="1" customWidth="1"/>
    <col min="2" max="2" width="21.6640625" bestFit="1" customWidth="1"/>
  </cols>
  <sheetData>
    <row r="2" spans="1:2">
      <c r="A2" s="7" t="s">
        <v>3</v>
      </c>
      <c r="B2" t="s">
        <v>50</v>
      </c>
    </row>
    <row r="3" spans="1:2">
      <c r="A3" t="s">
        <v>11</v>
      </c>
      <c r="B3">
        <v>39</v>
      </c>
    </row>
    <row r="4" spans="1:2">
      <c r="A4" t="s">
        <v>13</v>
      </c>
      <c r="B4">
        <v>23</v>
      </c>
    </row>
    <row r="5" spans="1:2">
      <c r="A5" t="s">
        <v>14</v>
      </c>
      <c r="B5">
        <v>15</v>
      </c>
    </row>
    <row r="6" spans="1:2">
      <c r="A6" t="s">
        <v>45</v>
      </c>
      <c r="B6">
        <v>77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8ACF-BEA6-6740-88F4-763C7F49A7BF}">
  <dimension ref="A2:B21"/>
  <sheetViews>
    <sheetView workbookViewId="0"/>
  </sheetViews>
  <sheetFormatPr baseColWidth="10" defaultRowHeight="16"/>
  <cols>
    <col min="1" max="1" width="12.33203125" bestFit="1" customWidth="1"/>
    <col min="2" max="2" width="13.83203125" bestFit="1" customWidth="1"/>
  </cols>
  <sheetData>
    <row r="2" spans="1:2">
      <c r="A2" s="7" t="s">
        <v>8</v>
      </c>
      <c r="B2" t="s">
        <v>48</v>
      </c>
    </row>
    <row r="3" spans="1:2">
      <c r="A3" s="3">
        <v>0</v>
      </c>
      <c r="B3">
        <v>62</v>
      </c>
    </row>
    <row r="4" spans="1:2">
      <c r="A4" s="3">
        <v>1.3888888888888889E-3</v>
      </c>
      <c r="B4">
        <v>33</v>
      </c>
    </row>
    <row r="5" spans="1:2">
      <c r="A5" s="3">
        <v>2.7777777777777779E-3</v>
      </c>
      <c r="B5">
        <v>23</v>
      </c>
    </row>
    <row r="6" spans="1:2">
      <c r="A6" s="3">
        <v>4.1666666666666666E-3</v>
      </c>
      <c r="B6">
        <v>30</v>
      </c>
    </row>
    <row r="7" spans="1:2">
      <c r="A7" s="3">
        <v>4.8611111111111112E-3</v>
      </c>
      <c r="B7">
        <v>14</v>
      </c>
    </row>
    <row r="8" spans="1:2">
      <c r="A8" s="3">
        <v>5.5555555555555558E-3</v>
      </c>
      <c r="B8">
        <v>29</v>
      </c>
    </row>
    <row r="9" spans="1:2">
      <c r="A9" s="3">
        <v>6.2500000000000003E-3</v>
      </c>
      <c r="B9">
        <v>68</v>
      </c>
    </row>
    <row r="10" spans="1:2">
      <c r="A10" s="3">
        <v>6.9444444444444441E-3</v>
      </c>
      <c r="B10">
        <v>29</v>
      </c>
    </row>
    <row r="11" spans="1:2">
      <c r="A11" s="3">
        <v>8.3333333333333332E-3</v>
      </c>
      <c r="B11">
        <v>19</v>
      </c>
    </row>
    <row r="12" spans="1:2">
      <c r="A12" s="3">
        <v>9.0277777777777769E-3</v>
      </c>
      <c r="B12">
        <v>148</v>
      </c>
    </row>
    <row r="13" spans="1:2">
      <c r="A13" s="3">
        <v>9.7222222222222224E-3</v>
      </c>
      <c r="B13">
        <v>27</v>
      </c>
    </row>
    <row r="14" spans="1:2">
      <c r="A14" s="3">
        <v>1.0416666666666666E-2</v>
      </c>
      <c r="B14">
        <v>52</v>
      </c>
    </row>
    <row r="15" spans="1:2">
      <c r="A15" s="3">
        <v>1.1111111111111112E-2</v>
      </c>
      <c r="B15">
        <v>23</v>
      </c>
    </row>
    <row r="16" spans="1:2">
      <c r="A16" s="3">
        <v>1.1805555555555555E-2</v>
      </c>
      <c r="B16">
        <v>41</v>
      </c>
    </row>
    <row r="17" spans="1:2">
      <c r="A17" s="3">
        <v>1.3194444444444444E-2</v>
      </c>
      <c r="B17">
        <v>76</v>
      </c>
    </row>
    <row r="18" spans="1:2">
      <c r="A18" s="3">
        <v>1.4583333333333334E-2</v>
      </c>
      <c r="B18">
        <v>29</v>
      </c>
    </row>
    <row r="19" spans="1:2">
      <c r="A19" s="3">
        <v>1.5277777777777777E-2</v>
      </c>
      <c r="B19">
        <v>31</v>
      </c>
    </row>
    <row r="20" spans="1:2">
      <c r="A20" s="3">
        <v>1.7361111111111112E-2</v>
      </c>
      <c r="B20">
        <v>16</v>
      </c>
    </row>
    <row r="21" spans="1:2">
      <c r="A21" s="3" t="s">
        <v>45</v>
      </c>
      <c r="B21">
        <v>750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408A-0048-9544-A355-59CFD3C071F6}">
  <dimension ref="A2:B36"/>
  <sheetViews>
    <sheetView workbookViewId="0"/>
  </sheetViews>
  <sheetFormatPr baseColWidth="10" defaultRowHeight="16"/>
  <cols>
    <col min="1" max="1" width="12.5" bestFit="1" customWidth="1"/>
    <col min="2" max="2" width="28.1640625" bestFit="1" customWidth="1"/>
  </cols>
  <sheetData>
    <row r="2" spans="1:2">
      <c r="A2" s="7" t="s">
        <v>6</v>
      </c>
      <c r="B2" t="s">
        <v>49</v>
      </c>
    </row>
    <row r="3" spans="1:2">
      <c r="A3" s="8">
        <v>0.45902777777777776</v>
      </c>
      <c r="B3">
        <v>0.45902777777777798</v>
      </c>
    </row>
    <row r="4" spans="1:2">
      <c r="A4" s="8">
        <v>0.4597222222222222</v>
      </c>
      <c r="B4">
        <v>0.45972222222222198</v>
      </c>
    </row>
    <row r="5" spans="1:2">
      <c r="A5" s="8">
        <v>0.46111111111111114</v>
      </c>
      <c r="B5">
        <v>0.46111111111111103</v>
      </c>
    </row>
    <row r="6" spans="1:2">
      <c r="A6" s="8">
        <v>0.46388888888888891</v>
      </c>
      <c r="B6">
        <v>0.46388888888888902</v>
      </c>
    </row>
    <row r="7" spans="1:2">
      <c r="A7" s="8">
        <v>0.46550925925925923</v>
      </c>
      <c r="B7">
        <v>0.46550925925925901</v>
      </c>
    </row>
    <row r="8" spans="1:2">
      <c r="A8" s="8">
        <v>0.46597222222222223</v>
      </c>
      <c r="B8">
        <v>0.46597222222222201</v>
      </c>
    </row>
    <row r="9" spans="1:2">
      <c r="A9" s="8">
        <v>0.46875</v>
      </c>
      <c r="B9">
        <v>0.46875</v>
      </c>
    </row>
    <row r="10" spans="1:2">
      <c r="A10" s="8">
        <v>0.47222222222222221</v>
      </c>
      <c r="B10">
        <v>0.47222222222222204</v>
      </c>
    </row>
    <row r="11" spans="1:2">
      <c r="A11" s="8">
        <v>0.47708333333333336</v>
      </c>
      <c r="B11">
        <v>0.47708333333333303</v>
      </c>
    </row>
    <row r="12" spans="1:2">
      <c r="A12" s="8">
        <v>0.4777777777777778</v>
      </c>
      <c r="B12">
        <v>0.47777777777777802</v>
      </c>
    </row>
    <row r="13" spans="1:2">
      <c r="A13" s="8">
        <v>0.48125000000000001</v>
      </c>
      <c r="B13">
        <v>0.48125000000000001</v>
      </c>
    </row>
    <row r="14" spans="1:2">
      <c r="A14" s="8">
        <v>0.48194444444444445</v>
      </c>
      <c r="B14">
        <v>0.48194444444444401</v>
      </c>
    </row>
    <row r="15" spans="1:2">
      <c r="A15" s="8">
        <v>0.4826388888888889</v>
      </c>
      <c r="B15">
        <v>0.48263888888888901</v>
      </c>
    </row>
    <row r="16" spans="1:2">
      <c r="A16" s="8">
        <v>0.48472222222222222</v>
      </c>
      <c r="B16">
        <v>0.484722222222222</v>
      </c>
    </row>
    <row r="17" spans="1:2">
      <c r="A17" s="8">
        <v>0.48541666666666666</v>
      </c>
      <c r="B17">
        <v>0.485416666666667</v>
      </c>
    </row>
    <row r="18" spans="1:2">
      <c r="A18" s="8">
        <v>0.4861111111111111</v>
      </c>
      <c r="B18">
        <v>0.48611111111111099</v>
      </c>
    </row>
    <row r="19" spans="1:2">
      <c r="A19" s="8">
        <v>0.48888888888888887</v>
      </c>
      <c r="B19">
        <v>0.48888888888888898</v>
      </c>
    </row>
    <row r="20" spans="1:2">
      <c r="A20" s="8">
        <v>0.49027777777777776</v>
      </c>
      <c r="B20">
        <v>0.49027777777777798</v>
      </c>
    </row>
    <row r="21" spans="1:2">
      <c r="A21" s="8">
        <v>0.4909722222222222</v>
      </c>
      <c r="B21">
        <v>0.49097222222222198</v>
      </c>
    </row>
    <row r="22" spans="1:2">
      <c r="A22" s="8">
        <v>0.49236111111111114</v>
      </c>
      <c r="B22">
        <v>0.49236111111111103</v>
      </c>
    </row>
    <row r="23" spans="1:2">
      <c r="A23" s="8">
        <v>0.49305555555555558</v>
      </c>
      <c r="B23">
        <v>0.49305555555555602</v>
      </c>
    </row>
    <row r="24" spans="1:2">
      <c r="A24" s="8">
        <v>0.49375000000000002</v>
      </c>
      <c r="B24">
        <v>0.49375000000000002</v>
      </c>
    </row>
    <row r="25" spans="1:2">
      <c r="A25" s="8">
        <v>0.49513888888888891</v>
      </c>
      <c r="B25">
        <v>0.49513888888888902</v>
      </c>
    </row>
    <row r="26" spans="1:2">
      <c r="A26" s="8">
        <v>0.49583333333333335</v>
      </c>
      <c r="B26">
        <v>0.49583333333333302</v>
      </c>
    </row>
    <row r="27" spans="1:2">
      <c r="A27" s="8">
        <v>0.49791666666666667</v>
      </c>
      <c r="B27">
        <v>0.49791666666666701</v>
      </c>
    </row>
    <row r="28" spans="1:2">
      <c r="A28" s="8">
        <v>0.49861111111111112</v>
      </c>
      <c r="B28">
        <v>0.49861111111111101</v>
      </c>
    </row>
    <row r="29" spans="1:2">
      <c r="A29" s="8">
        <v>0.5</v>
      </c>
      <c r="B29">
        <v>0.5</v>
      </c>
    </row>
    <row r="30" spans="1:2">
      <c r="A30" s="8">
        <v>0.50347222222222221</v>
      </c>
      <c r="B30">
        <v>0.50347222222222199</v>
      </c>
    </row>
    <row r="31" spans="1:2">
      <c r="A31" s="8">
        <v>0.50486111111111109</v>
      </c>
      <c r="B31">
        <v>0.50486111111111098</v>
      </c>
    </row>
    <row r="32" spans="1:2">
      <c r="A32" s="8">
        <v>0.50694444444444442</v>
      </c>
      <c r="B32">
        <v>0.50694444444444398</v>
      </c>
    </row>
    <row r="33" spans="1:2">
      <c r="A33" s="8">
        <v>0.50763888888888886</v>
      </c>
      <c r="B33">
        <v>0.50763888888888897</v>
      </c>
    </row>
    <row r="34" spans="1:2">
      <c r="A34" s="8">
        <v>0.5083333333333333</v>
      </c>
      <c r="B34">
        <v>0.50833333333333297</v>
      </c>
    </row>
    <row r="35" spans="1:2">
      <c r="A35" s="8">
        <v>0.51111111111111107</v>
      </c>
      <c r="B35">
        <v>0.51111111111111096</v>
      </c>
    </row>
    <row r="36" spans="1:2">
      <c r="A36" s="8" t="s">
        <v>45</v>
      </c>
      <c r="B36">
        <v>0.48586775878442534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5366-CFF6-9544-BE6C-54546D70CD77}">
  <dimension ref="A2:B5"/>
  <sheetViews>
    <sheetView workbookViewId="0"/>
  </sheetViews>
  <sheetFormatPr baseColWidth="10" defaultRowHeight="16"/>
  <cols>
    <col min="1" max="1" width="10.5" bestFit="1" customWidth="1"/>
    <col min="2" max="2" width="13.83203125" bestFit="1" customWidth="1"/>
  </cols>
  <sheetData>
    <row r="2" spans="1:2">
      <c r="A2" s="7" t="s">
        <v>0</v>
      </c>
      <c r="B2" t="s">
        <v>48</v>
      </c>
    </row>
    <row r="3" spans="1:2">
      <c r="A3" t="s">
        <v>10</v>
      </c>
      <c r="B3">
        <v>523</v>
      </c>
    </row>
    <row r="4" spans="1:2">
      <c r="A4" t="s">
        <v>12</v>
      </c>
      <c r="B4">
        <v>227</v>
      </c>
    </row>
    <row r="5" spans="1:2">
      <c r="A5" t="s">
        <v>45</v>
      </c>
      <c r="B5">
        <v>750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88D3-C9C5-E541-981A-02B269E8BA98}">
  <dimension ref="A2:B21"/>
  <sheetViews>
    <sheetView workbookViewId="0"/>
  </sheetViews>
  <sheetFormatPr baseColWidth="10" defaultRowHeight="16"/>
  <cols>
    <col min="1" max="1" width="12.33203125" bestFit="1" customWidth="1"/>
    <col min="2" max="2" width="21.6640625" bestFit="1" customWidth="1"/>
  </cols>
  <sheetData>
    <row r="2" spans="1:2">
      <c r="A2" s="7" t="s">
        <v>8</v>
      </c>
      <c r="B2" t="s">
        <v>50</v>
      </c>
    </row>
    <row r="3" spans="1:2">
      <c r="A3" s="3">
        <v>0</v>
      </c>
      <c r="B3">
        <v>6</v>
      </c>
    </row>
    <row r="4" spans="1:2">
      <c r="A4" s="3">
        <v>1.3888888888888889E-3</v>
      </c>
      <c r="B4">
        <v>4</v>
      </c>
    </row>
    <row r="5" spans="1:2">
      <c r="A5" s="3">
        <v>2.7777777777777779E-3</v>
      </c>
      <c r="B5">
        <v>2</v>
      </c>
    </row>
    <row r="6" spans="1:2">
      <c r="A6" s="3">
        <v>4.1666666666666666E-3</v>
      </c>
      <c r="B6">
        <v>3</v>
      </c>
    </row>
    <row r="7" spans="1:2">
      <c r="A7" s="3">
        <v>4.8611111111111112E-3</v>
      </c>
      <c r="B7">
        <v>1</v>
      </c>
    </row>
    <row r="8" spans="1:2">
      <c r="A8" s="3">
        <v>5.5555555555555558E-3</v>
      </c>
      <c r="B8">
        <v>5</v>
      </c>
    </row>
    <row r="9" spans="1:2">
      <c r="A9" s="3">
        <v>6.2500000000000003E-3</v>
      </c>
      <c r="B9">
        <v>4</v>
      </c>
    </row>
    <row r="10" spans="1:2">
      <c r="A10" s="3">
        <v>6.9444444444444441E-3</v>
      </c>
      <c r="B10">
        <v>3</v>
      </c>
    </row>
    <row r="11" spans="1:2">
      <c r="A11" s="3">
        <v>8.3333333333333332E-3</v>
      </c>
      <c r="B11">
        <v>2</v>
      </c>
    </row>
    <row r="12" spans="1:2">
      <c r="A12" s="3">
        <v>9.0277777777777769E-3</v>
      </c>
      <c r="B12">
        <v>15</v>
      </c>
    </row>
    <row r="13" spans="1:2">
      <c r="A13" s="3">
        <v>9.7222222222222224E-3</v>
      </c>
      <c r="B13">
        <v>4</v>
      </c>
    </row>
    <row r="14" spans="1:2">
      <c r="A14" s="3">
        <v>1.0416666666666666E-2</v>
      </c>
      <c r="B14">
        <v>3</v>
      </c>
    </row>
    <row r="15" spans="1:2">
      <c r="A15" s="3">
        <v>1.1111111111111112E-2</v>
      </c>
      <c r="B15">
        <v>4</v>
      </c>
    </row>
    <row r="16" spans="1:2">
      <c r="A16" s="3">
        <v>1.1805555555555555E-2</v>
      </c>
      <c r="B16">
        <v>4</v>
      </c>
    </row>
    <row r="17" spans="1:2">
      <c r="A17" s="3">
        <v>1.3194444444444444E-2</v>
      </c>
      <c r="B17">
        <v>8</v>
      </c>
    </row>
    <row r="18" spans="1:2">
      <c r="A18" s="3">
        <v>1.4583333333333334E-2</v>
      </c>
      <c r="B18">
        <v>2</v>
      </c>
    </row>
    <row r="19" spans="1:2">
      <c r="A19" s="3">
        <v>1.5277777777777777E-2</v>
      </c>
      <c r="B19">
        <v>4</v>
      </c>
    </row>
    <row r="20" spans="1:2">
      <c r="A20" s="3">
        <v>1.7361111111111112E-2</v>
      </c>
      <c r="B20">
        <v>3</v>
      </c>
    </row>
    <row r="21" spans="1:2">
      <c r="A21" s="3" t="s">
        <v>45</v>
      </c>
      <c r="B21">
        <v>77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ED65-6FED-0B4F-9311-9D0CFB9C079B}">
  <dimension ref="A2:B37"/>
  <sheetViews>
    <sheetView workbookViewId="0"/>
  </sheetViews>
  <sheetFormatPr baseColWidth="10" defaultRowHeight="16"/>
  <cols>
    <col min="1" max="1" width="13.5" bestFit="1" customWidth="1"/>
    <col min="2" max="2" width="21.6640625" bestFit="1" customWidth="1"/>
  </cols>
  <sheetData>
    <row r="2" spans="1:2">
      <c r="A2" s="7" t="s">
        <v>7</v>
      </c>
      <c r="B2" t="s">
        <v>50</v>
      </c>
    </row>
    <row r="3" spans="1:2">
      <c r="A3" s="9">
        <v>0.46388888888888891</v>
      </c>
      <c r="B3">
        <v>1</v>
      </c>
    </row>
    <row r="4" spans="1:2">
      <c r="A4" s="9">
        <v>0.46527777777777779</v>
      </c>
      <c r="B4">
        <v>3</v>
      </c>
    </row>
    <row r="5" spans="1:2">
      <c r="A5" s="9">
        <v>0.46597222222222223</v>
      </c>
      <c r="B5">
        <v>2</v>
      </c>
    </row>
    <row r="6" spans="1:2">
      <c r="A6" s="9">
        <v>0.46875</v>
      </c>
      <c r="B6">
        <v>1</v>
      </c>
    </row>
    <row r="7" spans="1:2">
      <c r="A7" s="9">
        <v>0.47083333333333333</v>
      </c>
      <c r="B7">
        <v>2</v>
      </c>
    </row>
    <row r="8" spans="1:2">
      <c r="A8" s="9">
        <v>0.47222222222222221</v>
      </c>
      <c r="B8">
        <v>4</v>
      </c>
    </row>
    <row r="9" spans="1:2">
      <c r="A9" s="9">
        <v>0.47708333333333336</v>
      </c>
      <c r="B9">
        <v>3</v>
      </c>
    </row>
    <row r="10" spans="1:2">
      <c r="A10" s="9">
        <v>0.4777777777777778</v>
      </c>
      <c r="B10">
        <v>3</v>
      </c>
    </row>
    <row r="11" spans="1:2">
      <c r="A11" s="9">
        <v>0.48125000000000001</v>
      </c>
      <c r="B11">
        <v>2</v>
      </c>
    </row>
    <row r="12" spans="1:2">
      <c r="A12" s="9">
        <v>0.48194444444444445</v>
      </c>
      <c r="B12">
        <v>3</v>
      </c>
    </row>
    <row r="13" spans="1:2">
      <c r="A13" s="9">
        <v>0.4826388888888889</v>
      </c>
      <c r="B13">
        <v>1</v>
      </c>
    </row>
    <row r="14" spans="1:2">
      <c r="A14" s="9">
        <v>0.48472222222222222</v>
      </c>
      <c r="B14">
        <v>1</v>
      </c>
    </row>
    <row r="15" spans="1:2">
      <c r="A15" s="9">
        <v>0.48541666666666666</v>
      </c>
      <c r="B15">
        <v>7</v>
      </c>
    </row>
    <row r="16" spans="1:2">
      <c r="A16" s="9">
        <v>0.4861111111111111</v>
      </c>
      <c r="B16">
        <v>2</v>
      </c>
    </row>
    <row r="17" spans="1:2">
      <c r="A17" s="9">
        <v>0.48888888888888887</v>
      </c>
      <c r="B17">
        <v>2</v>
      </c>
    </row>
    <row r="18" spans="1:2">
      <c r="A18" s="9">
        <v>0.49027777777777776</v>
      </c>
      <c r="B18">
        <v>1</v>
      </c>
    </row>
    <row r="19" spans="1:2">
      <c r="A19" s="9">
        <v>0.4909722222222222</v>
      </c>
      <c r="B19">
        <v>3</v>
      </c>
    </row>
    <row r="20" spans="1:2">
      <c r="A20" s="9">
        <v>0.49236111111111114</v>
      </c>
      <c r="B20">
        <v>2</v>
      </c>
    </row>
    <row r="21" spans="1:2">
      <c r="A21" s="9">
        <v>0.49305555555555558</v>
      </c>
      <c r="B21">
        <v>1</v>
      </c>
    </row>
    <row r="22" spans="1:2">
      <c r="A22" s="9">
        <v>0.49375000000000002</v>
      </c>
      <c r="B22">
        <v>3</v>
      </c>
    </row>
    <row r="23" spans="1:2">
      <c r="A23" s="9">
        <v>0.49513888888888891</v>
      </c>
      <c r="B23">
        <v>1</v>
      </c>
    </row>
    <row r="24" spans="1:2">
      <c r="A24" s="9">
        <v>0.49583333333333335</v>
      </c>
      <c r="B24">
        <v>2</v>
      </c>
    </row>
    <row r="25" spans="1:2">
      <c r="A25" s="9">
        <v>0.49791666666666667</v>
      </c>
      <c r="B25">
        <v>3</v>
      </c>
    </row>
    <row r="26" spans="1:2">
      <c r="A26" s="9">
        <v>0.49861111111111112</v>
      </c>
      <c r="B26">
        <v>1</v>
      </c>
    </row>
    <row r="27" spans="1:2">
      <c r="A27" s="9">
        <v>0.5</v>
      </c>
      <c r="B27">
        <v>2</v>
      </c>
    </row>
    <row r="28" spans="1:2">
      <c r="A28" s="9">
        <v>0.50347222222222221</v>
      </c>
      <c r="B28">
        <v>5</v>
      </c>
    </row>
    <row r="29" spans="1:2">
      <c r="A29" s="9">
        <v>0.50486111111111109</v>
      </c>
      <c r="B29">
        <v>1</v>
      </c>
    </row>
    <row r="30" spans="1:2">
      <c r="A30" s="9">
        <v>0.50694444444444442</v>
      </c>
      <c r="B30">
        <v>2</v>
      </c>
    </row>
    <row r="31" spans="1:2">
      <c r="A31" s="9">
        <v>0.50763888888888886</v>
      </c>
      <c r="B31">
        <v>3</v>
      </c>
    </row>
    <row r="32" spans="1:2">
      <c r="A32" s="9">
        <v>0.5083333333333333</v>
      </c>
      <c r="B32">
        <v>1</v>
      </c>
    </row>
    <row r="33" spans="1:2">
      <c r="A33" s="9">
        <v>0.51111111111111107</v>
      </c>
      <c r="B33">
        <v>3</v>
      </c>
    </row>
    <row r="34" spans="1:2">
      <c r="A34" s="9">
        <v>0.51180555555555551</v>
      </c>
      <c r="B34">
        <v>1</v>
      </c>
    </row>
    <row r="35" spans="1:2">
      <c r="A35" s="9">
        <v>0.51249999999999996</v>
      </c>
      <c r="B35">
        <v>2</v>
      </c>
    </row>
    <row r="36" spans="1:2">
      <c r="A36" s="9">
        <v>0.51458333333333328</v>
      </c>
      <c r="B36">
        <v>3</v>
      </c>
    </row>
    <row r="37" spans="1:2">
      <c r="A37" s="9" t="s">
        <v>45</v>
      </c>
      <c r="B37">
        <v>77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481B-C588-1A4F-9B4A-2EAF4B1A491C}">
  <dimension ref="A2:B36"/>
  <sheetViews>
    <sheetView workbookViewId="0"/>
  </sheetViews>
  <sheetFormatPr baseColWidth="10" defaultRowHeight="16"/>
  <cols>
    <col min="1" max="1" width="12.5" bestFit="1" customWidth="1"/>
    <col min="2" max="2" width="21.6640625" bestFit="1" customWidth="1"/>
  </cols>
  <sheetData>
    <row r="2" spans="1:2">
      <c r="A2" s="7" t="s">
        <v>6</v>
      </c>
      <c r="B2" t="s">
        <v>50</v>
      </c>
    </row>
    <row r="3" spans="1:2">
      <c r="A3" s="8">
        <v>0.45902777777777776</v>
      </c>
      <c r="B3">
        <v>1</v>
      </c>
    </row>
    <row r="4" spans="1:2">
      <c r="A4" s="8">
        <v>0.4597222222222222</v>
      </c>
      <c r="B4">
        <v>2</v>
      </c>
    </row>
    <row r="5" spans="1:2">
      <c r="A5" s="8">
        <v>0.46111111111111114</v>
      </c>
      <c r="B5">
        <v>3</v>
      </c>
    </row>
    <row r="6" spans="1:2">
      <c r="A6" s="8">
        <v>0.46388888888888891</v>
      </c>
      <c r="B6">
        <v>1</v>
      </c>
    </row>
    <row r="7" spans="1:2">
      <c r="A7" s="8">
        <v>0.46550925925925923</v>
      </c>
      <c r="B7">
        <v>3</v>
      </c>
    </row>
    <row r="8" spans="1:2">
      <c r="A8" s="8">
        <v>0.46597222222222223</v>
      </c>
      <c r="B8">
        <v>2</v>
      </c>
    </row>
    <row r="9" spans="1:2">
      <c r="A9" s="8">
        <v>0.46875</v>
      </c>
      <c r="B9">
        <v>1</v>
      </c>
    </row>
    <row r="10" spans="1:2">
      <c r="A10" s="8">
        <v>0.47222222222222221</v>
      </c>
      <c r="B10">
        <v>6</v>
      </c>
    </row>
    <row r="11" spans="1:2">
      <c r="A11" s="8">
        <v>0.47708333333333336</v>
      </c>
      <c r="B11">
        <v>3</v>
      </c>
    </row>
    <row r="12" spans="1:2">
      <c r="A12" s="8">
        <v>0.4777777777777778</v>
      </c>
      <c r="B12">
        <v>3</v>
      </c>
    </row>
    <row r="13" spans="1:2">
      <c r="A13" s="8">
        <v>0.48125000000000001</v>
      </c>
      <c r="B13">
        <v>2</v>
      </c>
    </row>
    <row r="14" spans="1:2">
      <c r="A14" s="8">
        <v>0.48194444444444445</v>
      </c>
      <c r="B14">
        <v>3</v>
      </c>
    </row>
    <row r="15" spans="1:2">
      <c r="A15" s="8">
        <v>0.4826388888888889</v>
      </c>
      <c r="B15">
        <v>1</v>
      </c>
    </row>
    <row r="16" spans="1:2">
      <c r="A16" s="8">
        <v>0.48472222222222222</v>
      </c>
      <c r="B16">
        <v>1</v>
      </c>
    </row>
    <row r="17" spans="1:2">
      <c r="A17" s="8">
        <v>0.48541666666666666</v>
      </c>
      <c r="B17">
        <v>7</v>
      </c>
    </row>
    <row r="18" spans="1:2">
      <c r="A18" s="8">
        <v>0.4861111111111111</v>
      </c>
      <c r="B18">
        <v>2</v>
      </c>
    </row>
    <row r="19" spans="1:2">
      <c r="A19" s="8">
        <v>0.48888888888888887</v>
      </c>
      <c r="B19">
        <v>2</v>
      </c>
    </row>
    <row r="20" spans="1:2">
      <c r="A20" s="8">
        <v>0.49027777777777776</v>
      </c>
      <c r="B20">
        <v>1</v>
      </c>
    </row>
    <row r="21" spans="1:2">
      <c r="A21" s="8">
        <v>0.4909722222222222</v>
      </c>
      <c r="B21">
        <v>3</v>
      </c>
    </row>
    <row r="22" spans="1:2">
      <c r="A22" s="8">
        <v>0.49236111111111114</v>
      </c>
      <c r="B22">
        <v>2</v>
      </c>
    </row>
    <row r="23" spans="1:2">
      <c r="A23" s="8">
        <v>0.49305555555555558</v>
      </c>
      <c r="B23">
        <v>1</v>
      </c>
    </row>
    <row r="24" spans="1:2">
      <c r="A24" s="8">
        <v>0.49375000000000002</v>
      </c>
      <c r="B24">
        <v>3</v>
      </c>
    </row>
    <row r="25" spans="1:2">
      <c r="A25" s="8">
        <v>0.49513888888888891</v>
      </c>
      <c r="B25">
        <v>1</v>
      </c>
    </row>
    <row r="26" spans="1:2">
      <c r="A26" s="8">
        <v>0.49583333333333335</v>
      </c>
      <c r="B26">
        <v>2</v>
      </c>
    </row>
    <row r="27" spans="1:2">
      <c r="A27" s="8">
        <v>0.49791666666666667</v>
      </c>
      <c r="B27">
        <v>3</v>
      </c>
    </row>
    <row r="28" spans="1:2">
      <c r="A28" s="8">
        <v>0.49861111111111112</v>
      </c>
      <c r="B28">
        <v>1</v>
      </c>
    </row>
    <row r="29" spans="1:2">
      <c r="A29" s="8">
        <v>0.5</v>
      </c>
      <c r="B29">
        <v>2</v>
      </c>
    </row>
    <row r="30" spans="1:2">
      <c r="A30" s="8">
        <v>0.50347222222222221</v>
      </c>
      <c r="B30">
        <v>5</v>
      </c>
    </row>
    <row r="31" spans="1:2">
      <c r="A31" s="8">
        <v>0.50486111111111109</v>
      </c>
      <c r="B31">
        <v>1</v>
      </c>
    </row>
    <row r="32" spans="1:2">
      <c r="A32" s="8">
        <v>0.50694444444444442</v>
      </c>
      <c r="B32">
        <v>2</v>
      </c>
    </row>
    <row r="33" spans="1:2">
      <c r="A33" s="8">
        <v>0.50763888888888886</v>
      </c>
      <c r="B33">
        <v>3</v>
      </c>
    </row>
    <row r="34" spans="1:2">
      <c r="A34" s="8">
        <v>0.5083333333333333</v>
      </c>
      <c r="B34">
        <v>1</v>
      </c>
    </row>
    <row r="35" spans="1:2">
      <c r="A35" s="8">
        <v>0.51111111111111107</v>
      </c>
      <c r="B35">
        <v>3</v>
      </c>
    </row>
    <row r="36" spans="1:2">
      <c r="A36" s="8" t="s">
        <v>45</v>
      </c>
      <c r="B36">
        <v>77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323E-DDA8-D24F-AA05-F09652380F81}">
  <dimension ref="A2:B28"/>
  <sheetViews>
    <sheetView workbookViewId="0"/>
  </sheetViews>
  <sheetFormatPr baseColWidth="10" defaultRowHeight="16"/>
  <cols>
    <col min="1" max="1" width="13.83203125" bestFit="1" customWidth="1"/>
    <col min="2" max="2" width="28.1640625" bestFit="1" customWidth="1"/>
  </cols>
  <sheetData>
    <row r="2" spans="1:2">
      <c r="A2" s="7" t="s">
        <v>5</v>
      </c>
      <c r="B2" t="s">
        <v>49</v>
      </c>
    </row>
    <row r="3" spans="1:2">
      <c r="A3" s="8">
        <v>0.45902777777777776</v>
      </c>
      <c r="B3">
        <v>0.45902777777777798</v>
      </c>
    </row>
    <row r="4" spans="1:2">
      <c r="A4" s="8">
        <v>0.4597222222222222</v>
      </c>
      <c r="B4">
        <v>0.45972222222222198</v>
      </c>
    </row>
    <row r="5" spans="1:2">
      <c r="A5" s="8">
        <v>0.46111111111111114</v>
      </c>
      <c r="B5">
        <v>0.46111111111111103</v>
      </c>
    </row>
    <row r="6" spans="1:2">
      <c r="A6" s="8">
        <v>0.46250000000000002</v>
      </c>
      <c r="B6">
        <v>0.46388888888888902</v>
      </c>
    </row>
    <row r="7" spans="1:2">
      <c r="A7" s="8">
        <v>0.46388888888888891</v>
      </c>
      <c r="B7">
        <v>0.46674382716049373</v>
      </c>
    </row>
    <row r="8" spans="1:2">
      <c r="A8" s="8">
        <v>0.46597222222222223</v>
      </c>
      <c r="B8">
        <v>0.47222222222222199</v>
      </c>
    </row>
    <row r="9" spans="1:2">
      <c r="A9" s="8">
        <v>0.46805555555555556</v>
      </c>
      <c r="B9">
        <v>0.47222222222222199</v>
      </c>
    </row>
    <row r="10" spans="1:2">
      <c r="A10" s="8">
        <v>0.47152777777777777</v>
      </c>
      <c r="B10">
        <v>0.47754629629629636</v>
      </c>
    </row>
    <row r="11" spans="1:2">
      <c r="A11" s="8">
        <v>0.47222222222222221</v>
      </c>
      <c r="B11">
        <v>0.48125000000000001</v>
      </c>
    </row>
    <row r="12" spans="1:2">
      <c r="A12" s="8">
        <v>0.47291666666666665</v>
      </c>
      <c r="B12">
        <v>0.48194444444444401</v>
      </c>
    </row>
    <row r="13" spans="1:2">
      <c r="A13" s="8">
        <v>0.47361111111111109</v>
      </c>
      <c r="B13">
        <v>0.48263888888888901</v>
      </c>
    </row>
    <row r="14" spans="1:2">
      <c r="A14" s="8">
        <v>0.47430555555555554</v>
      </c>
      <c r="B14">
        <v>0.4850694444444445</v>
      </c>
    </row>
    <row r="15" spans="1:2">
      <c r="A15" s="8">
        <v>0.47638888888888886</v>
      </c>
      <c r="B15">
        <v>0.48576388888888899</v>
      </c>
    </row>
    <row r="16" spans="1:2">
      <c r="A16" s="8">
        <v>0.47847222222222224</v>
      </c>
      <c r="B16">
        <v>0.485416666666667</v>
      </c>
    </row>
    <row r="17" spans="1:2">
      <c r="A17" s="8">
        <v>0.48055555555555557</v>
      </c>
      <c r="B17">
        <v>0.48888888888888898</v>
      </c>
    </row>
    <row r="18" spans="1:2">
      <c r="A18" s="8">
        <v>0.48125000000000001</v>
      </c>
      <c r="B18">
        <v>0.49062499999999998</v>
      </c>
    </row>
    <row r="19" spans="1:2">
      <c r="A19" s="8">
        <v>0.48194444444444445</v>
      </c>
      <c r="B19">
        <v>0.49270833333333353</v>
      </c>
    </row>
    <row r="20" spans="1:2">
      <c r="A20" s="8">
        <v>0.48472222222222222</v>
      </c>
      <c r="B20">
        <v>0.49375000000000002</v>
      </c>
    </row>
    <row r="21" spans="1:2">
      <c r="A21" s="8">
        <v>0.4861111111111111</v>
      </c>
      <c r="B21">
        <v>0.49629629629629629</v>
      </c>
    </row>
    <row r="22" spans="1:2">
      <c r="A22" s="8">
        <v>0.48680555555555555</v>
      </c>
      <c r="B22">
        <v>0.4993055555555555</v>
      </c>
    </row>
    <row r="23" spans="1:2">
      <c r="A23" s="8">
        <v>0.48888888888888887</v>
      </c>
      <c r="B23">
        <v>0.50347222222222199</v>
      </c>
    </row>
    <row r="24" spans="1:2">
      <c r="A24" s="8">
        <v>0.49166666666666664</v>
      </c>
      <c r="B24">
        <v>0.50486111111111098</v>
      </c>
    </row>
    <row r="25" spans="1:2">
      <c r="A25" s="8">
        <v>0.49236111111111114</v>
      </c>
      <c r="B25">
        <v>0.50729166666666647</v>
      </c>
    </row>
    <row r="26" spans="1:2">
      <c r="A26" s="8">
        <v>0.49305555555555558</v>
      </c>
      <c r="B26">
        <v>0.50833333333333297</v>
      </c>
    </row>
    <row r="27" spans="1:2">
      <c r="A27" s="8">
        <v>0.49375000000000002</v>
      </c>
      <c r="B27">
        <v>0.51111111111111096</v>
      </c>
    </row>
    <row r="28" spans="1:2">
      <c r="A28" s="8" t="s">
        <v>45</v>
      </c>
      <c r="B28">
        <v>0.48586775878442534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RAW DATA INTO CALCULATIONS</vt:lpstr>
      <vt:lpstr>DATA FOR REGRESSION ANALYSIS</vt:lpstr>
      <vt:lpstr>REGRESSION ANALYSIS</vt:lpstr>
      <vt:lpstr>Answer Report with GRCNonlinear</vt:lpstr>
      <vt:lpstr>DATA FOR REGRESSION ANALYSIS1</vt:lpstr>
      <vt:lpstr>Answer Report (Evolunatory)</vt:lpstr>
      <vt:lpstr>Population Report (Evolunatory)</vt:lpstr>
      <vt:lpstr>DATA FOR REGRESSION ANALYSIS2</vt:lpstr>
      <vt:lpstr>Linearity Report (simplex)</vt:lpstr>
      <vt:lpstr>SOLVER</vt:lpstr>
      <vt:lpstr>Feedback Residual Analysis</vt:lpstr>
      <vt:lpstr>Squared Residuals Analysis</vt:lpstr>
      <vt:lpstr>Total Time by EID</vt:lpstr>
      <vt:lpstr>Payment Mode Analysis</vt:lpstr>
      <vt:lpstr>Payment by Gender</vt:lpstr>
      <vt:lpstr>Counter payment type</vt:lpstr>
      <vt:lpstr>Total Wait Time</vt:lpstr>
      <vt:lpstr>Averge Wait Time</vt:lpstr>
      <vt:lpstr>Shopper by Gender</vt:lpstr>
      <vt:lpstr>Counter Usage Time</vt:lpstr>
      <vt:lpstr>Counter Usage Finish Time</vt:lpstr>
      <vt:lpstr>Counter Usage Start Time</vt:lpstr>
      <vt:lpstr>Wait Time and Arrival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 Thapa</dc:creator>
  <cp:lastModifiedBy>Sandip  Thapa</cp:lastModifiedBy>
  <dcterms:created xsi:type="dcterms:W3CDTF">2024-12-07T19:54:57Z</dcterms:created>
  <dcterms:modified xsi:type="dcterms:W3CDTF">2024-12-14T21:26:39Z</dcterms:modified>
</cp:coreProperties>
</file>